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ithras\LaurentJochen\Ongoing cases\APFE\UK investigation\Non-confidential\Appendices\GFR_NEG QR_Non-confidential_Appendix F.1.1_Constructed NV and dumping calculations\"/>
    </mc:Choice>
  </mc:AlternateContent>
  <bookViews>
    <workbookView xWindow="0" yWindow="0" windowWidth="19200" windowHeight="7095" tabRatio="714" firstSheet="1" activeTab="4"/>
  </bookViews>
  <sheets>
    <sheet name="App F.1.1.2 - HMRC stats" sheetId="6" r:id="rId1"/>
    <sheet name="App F.1.1.3 - BoE_MYR to GBP" sheetId="3" r:id="rId2"/>
    <sheet name="App F.1.1.3 - BoE_USD to GBP" sheetId="4" r:id="rId3"/>
    <sheet name="App F.1.1.3 - BoE_EUR to GBP" sheetId="16" r:id="rId4"/>
    <sheet name="App F.1.1.9 - CNV Malaysia" sheetId="17" r:id="rId5"/>
    <sheet name="App F.1.1.9 - AD calculations" sheetId="20" r:id="rId6"/>
    <sheet name=" App F.1.2 - CN prices" sheetId="2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\a">#REF!</definedName>
    <definedName name="\g">#REF!</definedName>
    <definedName name="\j">#REF!</definedName>
    <definedName name="\s">#REF!</definedName>
    <definedName name="\z">#REF!</definedName>
    <definedName name="___________lc2">[1]ICD!$A$1:$E$276</definedName>
    <definedName name="__________A1">[2]Sheet2!$A$1:$P$33</definedName>
    <definedName name="__________lc2">[1]ICD!$A$1:$E$276</definedName>
    <definedName name="__________xcd1">'[3]Data Summary'!$D$2:$AH$2</definedName>
    <definedName name="__________xcd2">'[3]Data Summary'!$D$3:$AH$3</definedName>
    <definedName name="__________xcd3">'[3]Data Summary'!$D$4:$AH$4</definedName>
    <definedName name="_________A1">[2]Sheet2!$A$1:$P$33</definedName>
    <definedName name="_________lc2">#REF!</definedName>
    <definedName name="_________xcd2">'[3]Data Summary'!$D$3:$AH$3</definedName>
    <definedName name="_________xcd3">'[3]Data Summary'!$D$4:$AH$4</definedName>
    <definedName name="________A1">[4]Sheet2!$A$1:$P$33</definedName>
    <definedName name="________lc2">'[5]#REF'!$A$1:$E$276</definedName>
    <definedName name="________xcd1">'[6]Data Summary'!$D$2:$AH$2</definedName>
    <definedName name="________xcd2">'[6]Data Summary'!$D$3:$AH$3</definedName>
    <definedName name="________xcd3">'[6]Data Summary'!$D$4:$AH$4</definedName>
    <definedName name="_______A1">[4]Sheet2!$A$1:$P$33</definedName>
    <definedName name="_______lc2">'[5]#REF'!$A$1:$E$276</definedName>
    <definedName name="_______sch20">'[5]#REF'!$E$31</definedName>
    <definedName name="_______xcd1">'[6]Data Summary'!$D$2:$AH$2</definedName>
    <definedName name="_______xcd2">'[6]Data Summary'!$D$3:$AH$3</definedName>
    <definedName name="_______xcd3">'[6]Data Summary'!$D$4:$AH$4</definedName>
    <definedName name="______A1">[4]Sheet2!$A$1:$P$33</definedName>
    <definedName name="______lc2">'[5]#REF'!$A$1:$E$276</definedName>
    <definedName name="______sch20">'[5]#REF'!$E$31</definedName>
    <definedName name="______xcd1">'[6]Data Summary'!$D$2:$AH$2</definedName>
    <definedName name="______xcd2">'[6]Data Summary'!$D$3:$AH$3</definedName>
    <definedName name="______xcd3">'[6]Data Summary'!$D$4:$AH$4</definedName>
    <definedName name="_____A1">[4]Sheet2!$A$1:$P$33</definedName>
    <definedName name="_____lc2">'[5]#REF'!$A$1:$E$276</definedName>
    <definedName name="_____sch20">'[5]#REF'!$E$31</definedName>
    <definedName name="_____xcd1">'[6]Data Summary'!$D$2:$AH$2</definedName>
    <definedName name="_____xcd2">'[6]Data Summary'!$D$3:$AH$3</definedName>
    <definedName name="_____xcd3">'[6]Data Summary'!$D$4:$AH$4</definedName>
    <definedName name="____A1">[4]Sheet2!$A$1:$P$33</definedName>
    <definedName name="____lc2">#REF!</definedName>
    <definedName name="____sch20">'[5]#REF'!$E$31</definedName>
    <definedName name="____xcd1">'[6]Data Summary'!$D$2:$AH$2</definedName>
    <definedName name="____xcd2">'[6]Data Summary'!$D$3:$AH$3</definedName>
    <definedName name="____xcd3">'[6]Data Summary'!$D$4:$AH$4</definedName>
    <definedName name="___A1">[4]Sheet2!$A$1:$P$33</definedName>
    <definedName name="___ada2">[7]zsd23!#REF!</definedName>
    <definedName name="___lc2">#REF!</definedName>
    <definedName name="___SCH1">#REF!</definedName>
    <definedName name="___SCH10">#REF!</definedName>
    <definedName name="___SCH11">#REF!</definedName>
    <definedName name="___SCH2">#REF!</definedName>
    <definedName name="___sch20">'[5]#REF'!$E$31</definedName>
    <definedName name="___SCH3">#REF!</definedName>
    <definedName name="___SCH4">#REF!</definedName>
    <definedName name="___SCH5">#REF!</definedName>
    <definedName name="___SCH6">#REF!</definedName>
    <definedName name="___SCH7">#REF!</definedName>
    <definedName name="___SCH8">#REF!</definedName>
    <definedName name="___SCH9">#REF!</definedName>
    <definedName name="___xcd1">'[6]Data Summary'!$D$2:$AH$2</definedName>
    <definedName name="___xcd2">'[6]Data Summary'!$D$3:$AH$3</definedName>
    <definedName name="___xcd3">'[6]Data Summary'!$D$4:$AH$4</definedName>
    <definedName name="__123Graph_A" hidden="1">#REF!</definedName>
    <definedName name="__123Graph_AALLLIVR" hidden="1">[8]ALLEMAGNE!$S$17:$AB$17</definedName>
    <definedName name="__123Graph_AALLMKT" hidden="1">[8]ALLEMAGNE!$D$17:$M$17</definedName>
    <definedName name="__123Graph_AALLPDM" hidden="1">[8]ALLEMAGNE!$AH$17:$AQ$17</definedName>
    <definedName name="__123Graph_AAUTEURLIV" hidden="1">'[8]AUTRE EUROPE'!$S$17:$AB$17</definedName>
    <definedName name="__123Graph_AAUTEURMKT" hidden="1">'[8]AUTRE EUROPE'!$D$17:$M$17</definedName>
    <definedName name="__123Graph_AAUTEURPDM" hidden="1">'[8]AUTRE EUROPE'!$AH$17:$AQ$17</definedName>
    <definedName name="__123Graph_AAUTLIVR" hidden="1">[8]AUTRICHE!$S$17:$AB$17</definedName>
    <definedName name="__123Graph_AAUTMKT" hidden="1">[8]AUTRICHE!$D$17:$M$17</definedName>
    <definedName name="__123Graph_AAUTPDM" hidden="1">[8]AUTRICHE!$AH$17:$AQ$17</definedName>
    <definedName name="__123Graph_ABELGLIVR" hidden="1">[8]BENELUX!$S$17:$AB$17</definedName>
    <definedName name="__123Graph_ABELGMKT" hidden="1">[8]BENELUX!$D$17:$M$17</definedName>
    <definedName name="__123Graph_ABELGPDM" hidden="1">[8]BENELUX!$AH$17:$AQ$17</definedName>
    <definedName name="__123Graph_ACEE5LIVR" hidden="1">'[8]CEE 5'!$S$17:$AB$17</definedName>
    <definedName name="__123Graph_ACEE5MKT" hidden="1">'[8]CEE 5'!$D$17:$M$17</definedName>
    <definedName name="__123Graph_ACEE5PDM" hidden="1">'[8]CEE 5'!$AH$17:$AQ$17</definedName>
    <definedName name="__123Graph_AChart1" hidden="1">[9]A!#REF!</definedName>
    <definedName name="__123Graph_ACurrent" hidden="1">[9]A!#REF!</definedName>
    <definedName name="__123Graph_ADKLIVR" hidden="1">[8]DANEMARK!$S$17:$AB$17</definedName>
    <definedName name="__123Graph_ADKMKT" hidden="1">[8]DANEMARK!$D$17:$M$17</definedName>
    <definedName name="__123Graph_ADKPDM" hidden="1">[8]DANEMARK!$AH$17:$AQ$17</definedName>
    <definedName name="__123Graph_AEIREPDM" hidden="1">[8]IRLANDE!$AH$17:$AQ$17</definedName>
    <definedName name="__123Graph_AEIRLIVR" hidden="1">[8]IRLANDE!$S$17:$AB$17</definedName>
    <definedName name="__123Graph_AEIRMKT" hidden="1">[8]IRLANDE!$D$17:$M$17</definedName>
    <definedName name="__123Graph_AESPLIVR" hidden="1">[8]ESPAGNE!$S$17:$AB$17</definedName>
    <definedName name="__123Graph_AESPMKT" hidden="1">[8]ESPAGNE!$D$17:$M$17</definedName>
    <definedName name="__123Graph_AESPPDM" hidden="1">[8]ESPAGNE!$AH$17:$AQ$17</definedName>
    <definedName name="__123Graph_AFINLIVR" hidden="1">[8]FINLANDE!$S$17:$AB$17</definedName>
    <definedName name="__123Graph_AFINLMKT" hidden="1">[8]FINLANDE!$D$17:$M$17</definedName>
    <definedName name="__123Graph_AFINLPDM" hidden="1">[8]FINLANDE!$AH$17:$AQ$17</definedName>
    <definedName name="__123Graph_AFRALIVR" hidden="1">[8]FRANCE!$S$17:$AB$17</definedName>
    <definedName name="__123Graph_AFRANCMKT" hidden="1">[8]FRANCE!$D$17:$M$17</definedName>
    <definedName name="__123Graph_AFRANCPDM" hidden="1">[8]FRANCE!$AH$17:$AQ$17</definedName>
    <definedName name="__123Graph_AGRAPH1" hidden="1">[8]ITALIE!$S$17:$AD$17</definedName>
    <definedName name="__123Graph_AGRAPH10" hidden="1">[8]SUEDE!$D$17:$O$17</definedName>
    <definedName name="__123Graph_AGRAPH11" hidden="1">[8]DANEMARK!$S$19:$AD$19</definedName>
    <definedName name="__123Graph_AGRAPH12" hidden="1">[8]DANEMARK!$AH$19:$AS$19</definedName>
    <definedName name="__123Graph_AGRAPH13" hidden="1">[8]NORVEGE!$S$19:$AD$19</definedName>
    <definedName name="__123Graph_AGRAPH14" hidden="1">[8]NORVEGE!$AH$19:$AS$19</definedName>
    <definedName name="__123Graph_AGRAPH15" hidden="1">[8]SUEDE!$S$19:$AD$19</definedName>
    <definedName name="__123Graph_AGRAPH16" hidden="1">[8]SUEDE!$AH$19:$AS$19</definedName>
    <definedName name="__123Graph_AGRAPH17" hidden="1">[8]SCANDINAVIE!$S$19:$AD$19</definedName>
    <definedName name="__123Graph_AGRAPH18" hidden="1">[8]SCANDINAVIE!$AH$19:$AS$19</definedName>
    <definedName name="__123Graph_AGRAPH19" hidden="1">[8]SUISSE!$D$17:$O$17</definedName>
    <definedName name="__123Graph_AGRAPH2" hidden="1">[8]ITALIE!$D$17:$O$17</definedName>
    <definedName name="__123Graph_AGRAPH20" hidden="1">[8]SUISSE!$S$17:$AD$17</definedName>
    <definedName name="__123Graph_AGRAPH21" hidden="1">[8]SUISSE!$AH$17:$AQ$17</definedName>
    <definedName name="__123Graph_AGRAPH22" hidden="1">[8]ESPAGNE!$D$17:$O$17</definedName>
    <definedName name="__123Graph_AGRAPH23" hidden="1">[8]ESPAGNE!$S$17:$AD$17</definedName>
    <definedName name="__123Graph_AGRAPH24" hidden="1">[8]ESPAGNE!$AH$17:$AS$17</definedName>
    <definedName name="__123Graph_AGRAPH28" hidden="1">[8]FRANCE!$S$17:$AD$17</definedName>
    <definedName name="__123Graph_AGRAPH29" hidden="1">[8]FRANCE!$AH$17:$AS$17</definedName>
    <definedName name="__123Graph_AGRAPH3" hidden="1">[8]ITALIE!$AH$17:$AS$17</definedName>
    <definedName name="__123Graph_AGRAPH30" hidden="1">'[8]ROYAUME UNI'!$S$17:$AD$17</definedName>
    <definedName name="__123Graph_AGRAPH31" hidden="1">'[8]ROYAUME UNI'!$AH$17:$AS$17</definedName>
    <definedName name="__123Graph_AGRAPH32" hidden="1">'[8]CEE 5'!$S$17:$AD$17</definedName>
    <definedName name="__123Graph_AGRAPH33" hidden="1">'[8]CEE 5'!$AH$17:$AS$17</definedName>
    <definedName name="__123Graph_AGRAPH34" hidden="1">[8]BENELUX!$D$17:$O$17</definedName>
    <definedName name="__123Graph_AGRAPH35" hidden="1">[8]BENELUX!$S$19:$AD$19</definedName>
    <definedName name="__123Graph_AGRAPH36" hidden="1">[8]BENELUX!$AH$19:$AS$19</definedName>
    <definedName name="__123Graph_AGRAPH37" hidden="1">'[8]PAYS BAS'!$S$19:$AD$19</definedName>
    <definedName name="__123Graph_AGRAPH38" hidden="1">'[8]PAYS BAS'!$AH$19:$AS$19</definedName>
    <definedName name="__123Graph_AGRAPH39" hidden="1">[8]PORTUGAL!$S$19:$AD$19</definedName>
    <definedName name="__123Graph_AGRAPH4" hidden="1">[8]ALLEMAGNE!$D$17:$O$17</definedName>
    <definedName name="__123Graph_AGRAPH40" hidden="1">[8]PORTUGAL!$AH$19:$AS$19</definedName>
    <definedName name="__123Graph_AGRAPH41" hidden="1">[8]GRECE!$S$23:$AD$23</definedName>
    <definedName name="__123Graph_AGRAPH42" hidden="1">[8]GRECE!$AH$23:$AS$23</definedName>
    <definedName name="__123Graph_AGRAPH43" hidden="1">[8]IRLANDE!$S$20:$AD$20</definedName>
    <definedName name="__123Graph_AGRAPH44" hidden="1">[8]IRLANDE!$AH$20:$AS$20</definedName>
    <definedName name="__123Graph_AGRAPH45" hidden="1">[8]AUTRICHE!$S$19:$AD$19</definedName>
    <definedName name="__123Graph_AGRAPH46" hidden="1">[8]AUTRICHE!$AH$19:$AS$19</definedName>
    <definedName name="__123Graph_AGRAPH47" hidden="1">[8]SUISSE!$AH$17:$AS$17</definedName>
    <definedName name="__123Graph_AGRAPH48" hidden="1">[8]FINLANDE!$S$19:$AD$19</definedName>
    <definedName name="__123Graph_AGRAPH49" hidden="1">[8]FINLANDE!$AH$19:$AS$19</definedName>
    <definedName name="__123Graph_AGRAPH5" hidden="1">[8]ALLEMAGNE!$S$17:$AF$17</definedName>
    <definedName name="__123Graph_AGRAPH50" hidden="1">'[8]AUTRE EUROPE'!$S$17:$AB$17</definedName>
    <definedName name="__123Graph_AGRAPH51" hidden="1">'[8]AUTRE EUROPE'!$AH$17:$AS$17</definedName>
    <definedName name="__123Graph_AGRAPH52" hidden="1">[8]FRANCE!$D$17:$O$17</definedName>
    <definedName name="__123Graph_AGRAPH53" hidden="1">'[8]ROYAUME UNI'!$D$17:$O$17</definedName>
    <definedName name="__123Graph_AGRAPH54" hidden="1">'[8]CEE 5'!$D$17:$O$17</definedName>
    <definedName name="__123Graph_AGRAPH55" hidden="1">'[8]PAYS BAS'!$D$17:$O$17</definedName>
    <definedName name="__123Graph_AGRAPH56" hidden="1">[8]PORTUGAL!$D$19:$O$19</definedName>
    <definedName name="__123Graph_AGRAPH57" hidden="1">[8]GRECE!$D$20:$O$20</definedName>
    <definedName name="__123Graph_AGRAPH58" hidden="1">[8]IRLANDE!$D$17:$O$17</definedName>
    <definedName name="__123Graph_AGRAPH59" hidden="1">[8]AUTRICHE!$D$17:$O$17</definedName>
    <definedName name="__123Graph_AGRAPH60" hidden="1">[8]FINLANDE!$D$17:$O$17</definedName>
    <definedName name="__123Graph_AGRAPH61" hidden="1">'[8]AUTRE EUROPE'!$D$17:$O$17</definedName>
    <definedName name="__123Graph_AGRAPH7" hidden="1">[8]SCANDINAVIE!$D$17:$O$17</definedName>
    <definedName name="__123Graph_AGRAPH8" hidden="1">[8]DANEMARK!$D$19:$O$19</definedName>
    <definedName name="__123Graph_AGRAPH9" hidden="1">[8]NORVEGE!$D$17:$O$17</definedName>
    <definedName name="__123Graph_AGRECEMKT" hidden="1">[8]GRECE!$D$17:$M$17</definedName>
    <definedName name="__123Graph_AGRECLIVR" hidden="1">[8]GRECE!$S$17:$AB$17</definedName>
    <definedName name="__123Graph_AGREPDM" hidden="1">[8]GRECE!$AH$17:$AQ$17</definedName>
    <definedName name="__123Graph_AITALIVR" hidden="1">[8]ITALIE!$S$17:$AB$17</definedName>
    <definedName name="__123Graph_ANETHLIVR" hidden="1">'[8]PAYS BAS'!$S$17:$AB$17</definedName>
    <definedName name="__123Graph_ANETHMKT" hidden="1">'[8]PAYS BAS'!$D$17:$M$17</definedName>
    <definedName name="__123Graph_ANETHPDM" hidden="1">'[8]PAYS BAS'!$AH$17:$AQ$17</definedName>
    <definedName name="__123Graph_ANORVLIVR" hidden="1">[8]NORVEGE!$S$17:$AB$17</definedName>
    <definedName name="__123Graph_ANORVMKT" hidden="1">[8]NORVEGE!$D$17:$M$17</definedName>
    <definedName name="__123Graph_ANORVPDM" hidden="1">[8]NORVEGE!$AH$17:$AQ$17</definedName>
    <definedName name="__123Graph_APORTLIVR" hidden="1">[8]PORTUGAL!$S$17:$AB$17</definedName>
    <definedName name="__123Graph_APORTMKT" hidden="1">[8]PORTUGAL!$D$17:$M$17</definedName>
    <definedName name="__123Graph_APORTPDM" hidden="1">[8]PORTUGAL!$AH$17:$AQ$17</definedName>
    <definedName name="__123Graph_ARULIVR" hidden="1">'[8]ROYAUME UNI'!$S$17:$AB$17</definedName>
    <definedName name="__123Graph_ARUMKT" hidden="1">'[8]ROYAUME UNI'!$D$17:$M$17</definedName>
    <definedName name="__123Graph_ARUPDM" hidden="1">'[8]ROYAUME UNI'!$AH$17:$AQ$17</definedName>
    <definedName name="__123Graph_ASCANLIVR" hidden="1">[8]SCANDINAVIE!$S$17:$AB$17</definedName>
    <definedName name="__123Graph_ASCANMKT" hidden="1">[8]SCANDINAVIE!$D$17:$M$17</definedName>
    <definedName name="__123Graph_ASCANPDM" hidden="1">[8]SCANDINAVIE!$AH$17:$AQ$17</definedName>
    <definedName name="__123Graph_ASUILIVR" hidden="1">[8]SUISSE!$S$17:$AB$17</definedName>
    <definedName name="__123Graph_ASUIMKT" hidden="1">[8]SUISSE!$D$17:$M$17</definedName>
    <definedName name="__123Graph_ASUIPDM" hidden="1">[8]SUISSE!$AH$17:$AQ$17</definedName>
    <definedName name="__123Graph_ASWELIVR" hidden="1">[8]SUEDE!$S$17:$AB$17</definedName>
    <definedName name="__123Graph_ASWEMKT" hidden="1">[8]SUEDE!$D$17:$M$17</definedName>
    <definedName name="__123Graph_ASWEPDM" hidden="1">[8]SUEDE!$AH$17:$AQ$17</definedName>
    <definedName name="__123Graph_B" hidden="1">#REF!</definedName>
    <definedName name="__123Graph_BALLLIVR" hidden="1">[8]ALLEMAGNE!$S$18:$AB$18</definedName>
    <definedName name="__123Graph_BALLMKT" hidden="1">[8]ALLEMAGNE!$D$18:$M$18</definedName>
    <definedName name="__123Graph_BALLPDM" hidden="1">[8]ALLEMAGNE!$AH$18:$AQ$18</definedName>
    <definedName name="__123Graph_BAUTEURLIV" hidden="1">'[8]AUTRE EUROPE'!$S$18:$AB$18</definedName>
    <definedName name="__123Graph_BAUTEURMKT" hidden="1">'[8]AUTRE EUROPE'!$D$18:$M$18</definedName>
    <definedName name="__123Graph_BAUTEURPDM" hidden="1">'[8]AUTRE EUROPE'!$AH$18:$AQ$18</definedName>
    <definedName name="__123Graph_BAUTLIVR" hidden="1">[8]AUTRICHE!$S$18:$AH$18</definedName>
    <definedName name="__123Graph_BAUTMKT" hidden="1">[8]AUTRICHE!$D$18:$M$18</definedName>
    <definedName name="__123Graph_BAUTPDM" hidden="1">[8]AUTRICHE!$AH$18:$AQ$18</definedName>
    <definedName name="__123Graph_BBELGLIVR" hidden="1">[8]BENELUX!$S$18:$AB$18</definedName>
    <definedName name="__123Graph_BBELGMKT" hidden="1">[8]BENELUX!$D$18:$M$18</definedName>
    <definedName name="__123Graph_BBELGPDM" hidden="1">[8]BENELUX!$AH$18:$AQ$18</definedName>
    <definedName name="__123Graph_BCEE5LIVR" hidden="1">'[8]CEE 5'!$S$18:$AB$18</definedName>
    <definedName name="__123Graph_BCEE5MKT" hidden="1">'[8]CEE 5'!$D$18:$M$18</definedName>
    <definedName name="__123Graph_BCEE5PDM" hidden="1">'[8]CEE 5'!$AH$18:$AQ$18</definedName>
    <definedName name="__123Graph_BChart1" hidden="1">[9]A!#REF!</definedName>
    <definedName name="__123Graph_BCurrent" hidden="1">[9]A!#REF!</definedName>
    <definedName name="__123Graph_BDKLIVR" hidden="1">[8]DANEMARK!$S$18:$AB$18</definedName>
    <definedName name="__123Graph_BDKMKT" hidden="1">[8]DANEMARK!$D$18:$M$18</definedName>
    <definedName name="__123Graph_BDKPDM" hidden="1">[8]DANEMARK!$AH$18:$AQ$18</definedName>
    <definedName name="__123Graph_BEIREPDM" hidden="1">[8]IRLANDE!$AH$18:$AQ$18</definedName>
    <definedName name="__123Graph_BEIRLIVR" hidden="1">[8]IRLANDE!$S$18:$AB$18</definedName>
    <definedName name="__123Graph_BEIRMKT" hidden="1">[8]IRLANDE!$D$18:$M$18</definedName>
    <definedName name="__123Graph_BESPLIVR" hidden="1">[8]ESPAGNE!$S$18:$AB$18</definedName>
    <definedName name="__123Graph_BESPMKT" hidden="1">[8]ESPAGNE!$D$18:$M$18</definedName>
    <definedName name="__123Graph_BESPPDM" hidden="1">[8]ESPAGNE!$AH$18:$AQ$18</definedName>
    <definedName name="__123Graph_BFINLIVR" hidden="1">[8]FINLANDE!$S$18:$AB$18</definedName>
    <definedName name="__123Graph_BFINLMKT" hidden="1">[8]FINLANDE!$D$18:$M$18</definedName>
    <definedName name="__123Graph_BFINLPDM" hidden="1">[8]FINLANDE!$AH$18:$AQ$18</definedName>
    <definedName name="__123Graph_BFRALIVR" hidden="1">[8]FRANCE!$S$18:$AB$18</definedName>
    <definedName name="__123Graph_BFRANCMKT" hidden="1">[8]FRANCE!$D$18:$M$18</definedName>
    <definedName name="__123Graph_BFRANCPDM" hidden="1">[8]FRANCE!$AH$18:$AQ$18</definedName>
    <definedName name="__123Graph_BGRAPH1" hidden="1">[8]ITALIE!$S$18:$AD$18</definedName>
    <definedName name="__123Graph_BGRAPH10" hidden="1">[8]SUEDE!$D$19:$O$19</definedName>
    <definedName name="__123Graph_BGRAPH11" hidden="1">[8]DANEMARK!$S$20:$AD$20</definedName>
    <definedName name="__123Graph_BGRAPH12" hidden="1">[8]DANEMARK!$AH$20:$AS$20</definedName>
    <definedName name="__123Graph_BGRAPH13" hidden="1">[8]NORVEGE!$S$20:$AD$20</definedName>
    <definedName name="__123Graph_BGRAPH14" hidden="1">[8]NORVEGE!$AH$20:$AS$20</definedName>
    <definedName name="__123Graph_BGRAPH15" hidden="1">[8]SUEDE!$S$20:$AD$20</definedName>
    <definedName name="__123Graph_BGRAPH16" hidden="1">[8]SUEDE!$AH$20:$AS$20</definedName>
    <definedName name="__123Graph_BGRAPH17" hidden="1">[8]SCANDINAVIE!$S$20:$AD$20</definedName>
    <definedName name="__123Graph_BGRAPH18" hidden="1">[8]SCANDINAVIE!$AH$20:$AS$20</definedName>
    <definedName name="__123Graph_BGRAPH19" hidden="1">[8]SUISSE!$D$19:$O$19</definedName>
    <definedName name="__123Graph_BGRAPH2" hidden="1">[8]ITALIE!$D$18:$O$18</definedName>
    <definedName name="__123Graph_BGRAPH20" hidden="1">[8]SUISSE!$S$19:$AD$19</definedName>
    <definedName name="__123Graph_BGRAPH21" hidden="1">[8]SUISSE!$AH$19:$AQ$19</definedName>
    <definedName name="__123Graph_BGRAPH22" hidden="1">[8]ESPAGNE!$D$18:$O$18</definedName>
    <definedName name="__123Graph_BGRAPH23" hidden="1">[8]ESPAGNE!$S$19:$AD$19</definedName>
    <definedName name="__123Graph_BGRAPH24" hidden="1">[8]ESPAGNE!$AH$19:$AS$19</definedName>
    <definedName name="__123Graph_BGRAPH28" hidden="1">[8]FRANCE!$S$18:$AD$18</definedName>
    <definedName name="__123Graph_BGRAPH29" hidden="1">[8]FRANCE!$AH$18:$AS$18</definedName>
    <definedName name="__123Graph_BGRAPH3" hidden="1">[8]ITALIE!$AH$18:$AS$18</definedName>
    <definedName name="__123Graph_BGRAPH30" hidden="1">'[8]ROYAUME UNI'!$S$18:$AD$18</definedName>
    <definedName name="__123Graph_BGRAPH31" hidden="1">'[8]ROYAUME UNI'!$AH$18:$AS$18</definedName>
    <definedName name="__123Graph_BGRAPH32" hidden="1">'[8]CEE 5'!$S$18:$AD$18</definedName>
    <definedName name="__123Graph_BGRAPH33" hidden="1">'[8]CEE 5'!$AH$18:$AS$18</definedName>
    <definedName name="__123Graph_BGRAPH34" hidden="1">[8]BENELUX!$D$19:$O$19</definedName>
    <definedName name="__123Graph_BGRAPH35" hidden="1">[8]BENELUX!$S$20:$AD$20</definedName>
    <definedName name="__123Graph_BGRAPH36" hidden="1">[8]BENELUX!$AH$20:$AS$20</definedName>
    <definedName name="__123Graph_BGRAPH37" hidden="1">'[8]PAYS BAS'!$S$20:$AD$20</definedName>
    <definedName name="__123Graph_BGRAPH38" hidden="1">'[8]PAYS BAS'!$AH$20:$AS$20</definedName>
    <definedName name="__123Graph_BGRAPH39" hidden="1">[8]PORTUGAL!$S$23:$AD$23</definedName>
    <definedName name="__123Graph_BGRAPH4" hidden="1">[8]ALLEMAGNE!$D$18:$O$18</definedName>
    <definedName name="__123Graph_BGRAPH40" hidden="1">[8]PORTUGAL!$AH$23:$AS$23</definedName>
    <definedName name="__123Graph_BGRAPH43" hidden="1">[8]IRLANDE!$S$23:$AD$23</definedName>
    <definedName name="__123Graph_BGRAPH44" hidden="1">[8]IRLANDE!$AH$23:$AS$23</definedName>
    <definedName name="__123Graph_BGRAPH45" hidden="1">[8]AUTRICHE!$S$20:$AD$20</definedName>
    <definedName name="__123Graph_BGRAPH46" hidden="1">[8]AUTRICHE!$AH$20:$AS$20</definedName>
    <definedName name="__123Graph_BGRAPH47" hidden="1">[8]SUISSE!$AH$19:$AS$19</definedName>
    <definedName name="__123Graph_BGRAPH48" hidden="1">[8]FINLANDE!$S$20:$AD$20</definedName>
    <definedName name="__123Graph_BGRAPH49" hidden="1">[8]FINLANDE!$AH$20:$AS$20</definedName>
    <definedName name="__123Graph_BGRAPH5" hidden="1">[8]ALLEMAGNE!$S$19:$AF$19</definedName>
    <definedName name="__123Graph_BGRAPH50" hidden="1">'[8]AUTRE EUROPE'!$S$19:$AB$19</definedName>
    <definedName name="__123Graph_BGRAPH51" hidden="1">'[8]AUTRE EUROPE'!$AH$19:$AS$19</definedName>
    <definedName name="__123Graph_BGRAPH52" hidden="1">[8]FRANCE!$D$18:$O$18</definedName>
    <definedName name="__123Graph_BGRAPH53" hidden="1">'[8]ROYAUME UNI'!$D$18:$O$18</definedName>
    <definedName name="__123Graph_BGRAPH54" hidden="1">'[8]CEE 5'!$D$18:$O$18</definedName>
    <definedName name="__123Graph_BGRAPH55" hidden="1">'[8]PAYS BAS'!$D$19:$O$19</definedName>
    <definedName name="__123Graph_BGRAPH56" hidden="1">[8]PORTUGAL!$D$20:$O$20</definedName>
    <definedName name="__123Graph_BGRAPH57" hidden="1">[8]GRECE!$D$23:$O$23</definedName>
    <definedName name="__123Graph_BGRAPH58" hidden="1">[8]IRLANDE!$D$20:$O$20</definedName>
    <definedName name="__123Graph_BGRAPH59" hidden="1">[8]AUTRICHE!$D$18:$O$18</definedName>
    <definedName name="__123Graph_BGRAPH60" hidden="1">[8]FINLANDE!$D$19:$O$19</definedName>
    <definedName name="__123Graph_BGRAPH61" hidden="1">'[8]AUTRE EUROPE'!$D$18:$O$18</definedName>
    <definedName name="__123Graph_BGRAPH7" hidden="1">[8]SCANDINAVIE!$D$19:$O$19</definedName>
    <definedName name="__123Graph_BGRAPH8" hidden="1">[8]DANEMARK!$D$20:$O$20</definedName>
    <definedName name="__123Graph_BGRAPH9" hidden="1">[8]NORVEGE!$D$19:$O$19</definedName>
    <definedName name="__123Graph_BGRECEMKT" hidden="1">[8]GRECE!$D$18:$M$18</definedName>
    <definedName name="__123Graph_BGRECLIVR" hidden="1">[8]GRECE!$M$18:$AB$18</definedName>
    <definedName name="__123Graph_BGREPDM" hidden="1">[8]GRECE!$AH$18:$AQ$18</definedName>
    <definedName name="__123Graph_BITALIVR" hidden="1">[8]ITALIE!$S$18:$AB$18</definedName>
    <definedName name="__123Graph_BNETHLIVR" hidden="1">'[8]PAYS BAS'!$S$18:$AB$18</definedName>
    <definedName name="__123Graph_BNETHMKT" hidden="1">'[8]PAYS BAS'!$D$18:$M$18</definedName>
    <definedName name="__123Graph_BNETHPDM" hidden="1">'[8]PAYS BAS'!$AH$18:$AQ$18</definedName>
    <definedName name="__123Graph_BNORVLIVR" hidden="1">[8]NORVEGE!$S$18:$AB$18</definedName>
    <definedName name="__123Graph_BNORVMKT" hidden="1">[8]NORVEGE!$D$18:$M$18</definedName>
    <definedName name="__123Graph_BNORVPDM" hidden="1">[8]NORVEGE!$AH$18:$AQ$18</definedName>
    <definedName name="__123Graph_BPORTLIVR" hidden="1">[8]PORTUGAL!$S$18:$AB$18</definedName>
    <definedName name="__123Graph_BPORTMKT" hidden="1">[8]PORTUGAL!$D$18:$M$18</definedName>
    <definedName name="__123Graph_BPORTPDM" hidden="1">[8]PORTUGAL!$AH$18:$AQ$18</definedName>
    <definedName name="__123Graph_BRULIVR" hidden="1">'[8]ROYAUME UNI'!$S$18:$AB$18</definedName>
    <definedName name="__123Graph_BRUMKT" hidden="1">'[8]ROYAUME UNI'!$D$18:$M$18</definedName>
    <definedName name="__123Graph_BRUPDM" hidden="1">'[8]ROYAUME UNI'!$AH$18:$AQ$18</definedName>
    <definedName name="__123Graph_BSCANLIVR" hidden="1">[8]SCANDINAVIE!$S$18:$AB$18</definedName>
    <definedName name="__123Graph_BSCANMKT" hidden="1">[8]SCANDINAVIE!$D$18:$M$18</definedName>
    <definedName name="__123Graph_BSCANPDM" hidden="1">[8]SCANDINAVIE!$AH$18:$AQ$18</definedName>
    <definedName name="__123Graph_BSUILIVR" hidden="1">[8]SUISSE!$S$18:$AB$18</definedName>
    <definedName name="__123Graph_BSUIMKT" hidden="1">[8]SUISSE!$D$18:$M$18</definedName>
    <definedName name="__123Graph_BSUIPDM" hidden="1">[8]SUISSE!$AH$18:$AQ$18</definedName>
    <definedName name="__123Graph_BSWELIVR" hidden="1">[8]SUEDE!$S$18:$AB$18</definedName>
    <definedName name="__123Graph_BSWEMKT" hidden="1">[8]SUEDE!$D$18:$M$18</definedName>
    <definedName name="__123Graph_BSWEPDM" hidden="1">[8]SUEDE!$AH$18:$AQ$18</definedName>
    <definedName name="__123Graph_C" hidden="1">[9]A!#REF!</definedName>
    <definedName name="__123Graph_CALLLIVR" hidden="1">[8]ALLEMAGNE!$S$19:$AB$19</definedName>
    <definedName name="__123Graph_CALLMKT" hidden="1">[8]ALLEMAGNE!$D$19:$M$19</definedName>
    <definedName name="__123Graph_CALLPDM" hidden="1">[8]ALLEMAGNE!$AH$19:$AQ$19</definedName>
    <definedName name="__123Graph_CAUTEURLIV" hidden="1">'[8]AUTRE EUROPE'!$S$19:$AB$19</definedName>
    <definedName name="__123Graph_CAUTEURMKT" hidden="1">'[8]AUTRE EUROPE'!$D$19:$M$19</definedName>
    <definedName name="__123Graph_CAUTEURPDM" hidden="1">'[8]AUTRE EUROPE'!$AH$19:$AQ$19</definedName>
    <definedName name="__123Graph_CAUTLIVR" hidden="1">[8]AUTRICHE!$S$19:$AB$19</definedName>
    <definedName name="__123Graph_CAUTMKT" hidden="1">[8]AUTRICHE!$D$19:$M$19</definedName>
    <definedName name="__123Graph_CAUTPDM" hidden="1">[8]AUTRICHE!$AH$19:$AQ$19</definedName>
    <definedName name="__123Graph_CBELGLIVR" hidden="1">[8]BENELUX!$S$19:$AB$19</definedName>
    <definedName name="__123Graph_CBELGMKT" hidden="1">[8]BENELUX!$D$19:$M$19</definedName>
    <definedName name="__123Graph_CBELGPDM" hidden="1">[8]BENELUX!$AH$19:$AQ$19</definedName>
    <definedName name="__123Graph_CCEE5LIVR" hidden="1">'[8]CEE 5'!$S$19:$AB$19</definedName>
    <definedName name="__123Graph_CCEE5MKT" hidden="1">'[8]CEE 5'!$D$19:$M$19</definedName>
    <definedName name="__123Graph_CCEE5PDM" hidden="1">'[8]CEE 5'!$AH$19:$AQ$19</definedName>
    <definedName name="__123Graph_CChart1" hidden="1">[9]A!#REF!</definedName>
    <definedName name="__123Graph_CCurrent" hidden="1">[9]A!#REF!</definedName>
    <definedName name="__123Graph_CDKLIVR" hidden="1">[8]DANEMARK!$S$19:$AB$19</definedName>
    <definedName name="__123Graph_CDKMKT" hidden="1">[8]DANEMARK!$D$19:$M$19</definedName>
    <definedName name="__123Graph_CDKPDM" hidden="1">[8]DANEMARK!$AH$19:$AQ$19</definedName>
    <definedName name="__123Graph_CEIREPDM" hidden="1">[8]IRLANDE!$AH$19:$AQ$19</definedName>
    <definedName name="__123Graph_CEIRLIVR" hidden="1">[8]IRLANDE!$S$19:$AB$19</definedName>
    <definedName name="__123Graph_CEIRMKT" hidden="1">[8]IRLANDE!$D$19:$M$19</definedName>
    <definedName name="__123Graph_CESPLIVR" hidden="1">[8]ESPAGNE!$S$19:$AB$19</definedName>
    <definedName name="__123Graph_CESPMKT" hidden="1">[8]ESPAGNE!$D$19:$M$19</definedName>
    <definedName name="__123Graph_CESPPDM" hidden="1">[8]ESPAGNE!$AH$19:$AQ$19</definedName>
    <definedName name="__123Graph_CFINLIVR" hidden="1">[8]FINLANDE!$S$19:$AB$19</definedName>
    <definedName name="__123Graph_CFINLMKT" hidden="1">[8]FINLANDE!$D$19:$M$19</definedName>
    <definedName name="__123Graph_CFINLPDM" hidden="1">[8]FINLANDE!$AH$19:$AQ$19</definedName>
    <definedName name="__123Graph_CFRALIVR" hidden="1">[8]FRANCE!$S$19:$AB$19</definedName>
    <definedName name="__123Graph_CFRANCMKT" hidden="1">[8]FRANCE!$D$19:$M$19</definedName>
    <definedName name="__123Graph_CFRANCPDM" hidden="1">[8]FRANCE!$AH$19:$AQ$19</definedName>
    <definedName name="__123Graph_CGRAPH1" hidden="1">[8]ITALIE!$S$19:$AD$19</definedName>
    <definedName name="__123Graph_CGRAPH10" hidden="1">[8]SUEDE!$D$20:$O$20</definedName>
    <definedName name="__123Graph_CGRAPH11" hidden="1">[8]DANEMARK!$S$23:$AD$23</definedName>
    <definedName name="__123Graph_CGRAPH12" hidden="1">[8]DANEMARK!$AH$23:$AS$23</definedName>
    <definedName name="__123Graph_CGRAPH13" hidden="1">[8]NORVEGE!$S$23:$AD$23</definedName>
    <definedName name="__123Graph_CGRAPH14" hidden="1">[8]NORVEGE!$AH$23:$AS$23</definedName>
    <definedName name="__123Graph_CGRAPH15" hidden="1">[8]SUEDE!$S$23:$AD$23</definedName>
    <definedName name="__123Graph_CGRAPH16" hidden="1">[8]SUEDE!$AH$23:$AS$23</definedName>
    <definedName name="__123Graph_CGRAPH17" hidden="1">[8]SCANDINAVIE!$S$23:$AD$23</definedName>
    <definedName name="__123Graph_CGRAPH18" hidden="1">[8]SCANDINAVIE!$AH$23:$AS$23</definedName>
    <definedName name="__123Graph_CGRAPH19" hidden="1">[8]SUISSE!$D$20:$O$20</definedName>
    <definedName name="__123Graph_CGRAPH2" hidden="1">[8]ITALIE!$D$19:$O$19</definedName>
    <definedName name="__123Graph_CGRAPH20" hidden="1">[8]SUISSE!$S$20:$AD$20</definedName>
    <definedName name="__123Graph_CGRAPH21" hidden="1">[8]SUISSE!$AH$20:$AQ$20</definedName>
    <definedName name="__123Graph_CGRAPH22" hidden="1">[8]ESPAGNE!$D$19:$O$19</definedName>
    <definedName name="__123Graph_CGRAPH23" hidden="1">[8]ESPAGNE!$S$20:$AD$20</definedName>
    <definedName name="__123Graph_CGRAPH24" hidden="1">[8]ESPAGNE!$AH$20:$AS$20</definedName>
    <definedName name="__123Graph_CGRAPH28" hidden="1">[8]FRANCE!$S$19:$AD$19</definedName>
    <definedName name="__123Graph_CGRAPH29" hidden="1">[8]FRANCE!$AH$19:$AS$19</definedName>
    <definedName name="__123Graph_CGRAPH3" hidden="1">[8]ITALIE!$AH$19:$AS$19</definedName>
    <definedName name="__123Graph_CGRAPH30" hidden="1">'[8]ROYAUME UNI'!$S$19:$AD$19</definedName>
    <definedName name="__123Graph_CGRAPH31" hidden="1">'[8]ROYAUME UNI'!$AH$19:$AS$19</definedName>
    <definedName name="__123Graph_CGRAPH32" hidden="1">'[8]CEE 5'!$S$19:$AD$19</definedName>
    <definedName name="__123Graph_CGRAPH33" hidden="1">'[8]CEE 5'!$AH$19:$AS$19</definedName>
    <definedName name="__123Graph_CGRAPH34" hidden="1">[8]BENELUX!$D$20:$O$20</definedName>
    <definedName name="__123Graph_CGRAPH35" hidden="1">[8]BENELUX!$S$23:$AD$23</definedName>
    <definedName name="__123Graph_CGRAPH36" hidden="1">[8]BENELUX!$AH$23:$AS$23</definedName>
    <definedName name="__123Graph_CGRAPH37" hidden="1">'[8]PAYS BAS'!$S$23:$AD$23</definedName>
    <definedName name="__123Graph_CGRAPH38" hidden="1">'[8]PAYS BAS'!$AH$23:$AS$23</definedName>
    <definedName name="__123Graph_CGRAPH4" hidden="1">[8]ALLEMAGNE!$D$19:$O$19</definedName>
    <definedName name="__123Graph_CGRAPH45" hidden="1">[8]AUTRICHE!$S$23:$AD$23</definedName>
    <definedName name="__123Graph_CGRAPH46" hidden="1">[8]AUTRICHE!$AH$23:$AS$23</definedName>
    <definedName name="__123Graph_CGRAPH47" hidden="1">[8]SUISSE!$AH$20:$AS$20</definedName>
    <definedName name="__123Graph_CGRAPH48" hidden="1">[8]FINLANDE!$S$23:$AD$23</definedName>
    <definedName name="__123Graph_CGRAPH49" hidden="1">[8]FINLANDE!$AH$23:$AS$23</definedName>
    <definedName name="__123Graph_CGRAPH5" hidden="1">[8]ALLEMAGNE!$S$20:$AF$20</definedName>
    <definedName name="__123Graph_CGRAPH50" hidden="1">'[8]AUTRE EUROPE'!$S$20:$AB$20</definedName>
    <definedName name="__123Graph_CGRAPH51" hidden="1">'[8]AUTRE EUROPE'!$AH$20:$AS$20</definedName>
    <definedName name="__123Graph_CGRAPH52" hidden="1">[8]FRANCE!$D$19:$O$19</definedName>
    <definedName name="__123Graph_CGRAPH53" hidden="1">'[8]ROYAUME UNI'!$D$19:$O$19</definedName>
    <definedName name="__123Graph_CGRAPH54" hidden="1">'[8]CEE 5'!$D$19:$O$19</definedName>
    <definedName name="__123Graph_CGRAPH55" hidden="1">'[8]PAYS BAS'!$D$20:$O$20</definedName>
    <definedName name="__123Graph_CGRAPH56" hidden="1">[8]PORTUGAL!$D$23:$O$23</definedName>
    <definedName name="__123Graph_CGRAPH58" hidden="1">[8]IRLANDE!$D$23:$O$23</definedName>
    <definedName name="__123Graph_CGRAPH59" hidden="1">[8]AUTRICHE!$D$19:$O$19</definedName>
    <definedName name="__123Graph_CGRAPH60" hidden="1">[8]FINLANDE!$D$20:$O$20</definedName>
    <definedName name="__123Graph_CGRAPH61" hidden="1">'[8]AUTRE EUROPE'!$D$19:$O$19</definedName>
    <definedName name="__123Graph_CGRAPH7" hidden="1">[8]SCANDINAVIE!$D$20:$O$20</definedName>
    <definedName name="__123Graph_CGRAPH8" hidden="1">[8]DANEMARK!$D$23:$O$23</definedName>
    <definedName name="__123Graph_CGRAPH9" hidden="1">[8]NORVEGE!$D$20:$O$20</definedName>
    <definedName name="__123Graph_CGRECEMKT" hidden="1">[8]GRECE!$D$19:$M$19</definedName>
    <definedName name="__123Graph_CGRECLIVR" hidden="1">[8]GRECE!$S$19:$AB$19</definedName>
    <definedName name="__123Graph_CGREPDM" hidden="1">[8]GRECE!$AH$19:$AQ$19</definedName>
    <definedName name="__123Graph_CITALIVR" hidden="1">[8]ITALIE!$S$19:$AB$19</definedName>
    <definedName name="__123Graph_CNETHLIVR" hidden="1">'[8]PAYS BAS'!$S$19:$AB$19</definedName>
    <definedName name="__123Graph_CNETHMKT" hidden="1">'[8]PAYS BAS'!$D$19:$M$19</definedName>
    <definedName name="__123Graph_CNETHPDM" hidden="1">'[8]PAYS BAS'!$AH$19:$AQ$19</definedName>
    <definedName name="__123Graph_CNORVLIVR" hidden="1">[8]NORVEGE!$S$19:$AB$19</definedName>
    <definedName name="__123Graph_CNORVMKT" hidden="1">[8]NORVEGE!$D$19:$M$19</definedName>
    <definedName name="__123Graph_CNORVPDM" hidden="1">[8]NORVEGE!$AH$19:$AQ$19</definedName>
    <definedName name="__123Graph_CPORTLIVR" hidden="1">[8]PORTUGAL!$S$19:$AB$19</definedName>
    <definedName name="__123Graph_CPORTMKT" hidden="1">[8]PORTUGAL!$D$19:$M$19</definedName>
    <definedName name="__123Graph_CPORTPDM" hidden="1">[8]PORTUGAL!$AH$19:$AQ$19</definedName>
    <definedName name="__123Graph_CRULIVR" hidden="1">'[8]ROYAUME UNI'!$S$19:$AB$19</definedName>
    <definedName name="__123Graph_CRUMKT" hidden="1">'[8]ROYAUME UNI'!$D$19:$M$19</definedName>
    <definedName name="__123Graph_CRUPDM" hidden="1">'[8]ROYAUME UNI'!$AH$19:$AQ$19</definedName>
    <definedName name="__123Graph_CSCANLIVR" hidden="1">[8]SCANDINAVIE!$S$19:$AB$19</definedName>
    <definedName name="__123Graph_CSCANMKT" hidden="1">[8]SCANDINAVIE!$D$19:$M$19</definedName>
    <definedName name="__123Graph_CSCANPDM" hidden="1">[8]SCANDINAVIE!$AH$19:$AQ$19</definedName>
    <definedName name="__123Graph_CSUILIVR" hidden="1">[8]SUISSE!$S$19:$AB$19</definedName>
    <definedName name="__123Graph_CSUIMKT" hidden="1">[8]SUISSE!$D$19:$M$19</definedName>
    <definedName name="__123Graph_CSUIPDM" hidden="1">[8]SUISSE!$AH$19:$AQ$19</definedName>
    <definedName name="__123Graph_CSWELIVR" hidden="1">[8]SUEDE!$S$19:$AB$19</definedName>
    <definedName name="__123Graph_CSWEMKT" hidden="1">[8]SUEDE!$D$19:$M$19</definedName>
    <definedName name="__123Graph_CSWEPDM" hidden="1">[8]SUEDE!$AH$19:$AQ$19</definedName>
    <definedName name="__123Graph_D" hidden="1">[9]A!#REF!</definedName>
    <definedName name="__123Graph_DALLLIVR" hidden="1">[8]ALLEMAGNE!$S$20:$AB$20</definedName>
    <definedName name="__123Graph_DALLMKT" hidden="1">[8]ALLEMAGNE!$D$20:$M$20</definedName>
    <definedName name="__123Graph_DALLPDM" hidden="1">[8]ALLEMAGNE!$AH$20:$AQ$20</definedName>
    <definedName name="__123Graph_DAUTEURLIV" hidden="1">'[8]AUTRE EUROPE'!$S$20:$AB$20</definedName>
    <definedName name="__123Graph_DAUTEURMKT" hidden="1">'[8]AUTRE EUROPE'!$D$20:$M$20</definedName>
    <definedName name="__123Graph_DAUTEURPDM" hidden="1">'[8]AUTRE EUROPE'!$AH$20:$AQ$20</definedName>
    <definedName name="__123Graph_DAUTLIVR" hidden="1">[8]AUTRICHE!$S$20:$AH$20</definedName>
    <definedName name="__123Graph_DAUTMKT" hidden="1">[8]AUTRICHE!$D$20:$M$20</definedName>
    <definedName name="__123Graph_DAUTPDM" hidden="1">[8]AUTRICHE!$AH$20:$AQ$20</definedName>
    <definedName name="__123Graph_DBELGLIVR" hidden="1">[8]BENELUX!$S$20:$AB$20</definedName>
    <definedName name="__123Graph_DBELGMKT" hidden="1">[8]BENELUX!$D$20:$M$20</definedName>
    <definedName name="__123Graph_DBELGPDM" hidden="1">[8]BENELUX!$AH$20:$AQ$20</definedName>
    <definedName name="__123Graph_DCEE5LIVR" hidden="1">'[8]CEE 5'!$S$20:$AB$20</definedName>
    <definedName name="__123Graph_DCEE5MKT" hidden="1">'[8]CEE 5'!$D$20:$M$20</definedName>
    <definedName name="__123Graph_DCEE5PDM" hidden="1">'[8]CEE 5'!$AH$20:$AQ$20</definedName>
    <definedName name="__123Graph_DChart1" hidden="1">[9]A!#REF!</definedName>
    <definedName name="__123Graph_DCurrent" hidden="1">[9]A!#REF!</definedName>
    <definedName name="__123Graph_DDKLIVR" hidden="1">[8]DANEMARK!$S$20:$AB$20</definedName>
    <definedName name="__123Graph_DDKMKT" hidden="1">[8]DANEMARK!$D$20:$M$20</definedName>
    <definedName name="__123Graph_DDKPDM" hidden="1">[8]DANEMARK!$AH$20:$AQ$20</definedName>
    <definedName name="__123Graph_DEIREPDM" hidden="1">[8]IRLANDE!$AH$20:$AQ$20</definedName>
    <definedName name="__123Graph_DEIRLIVR" hidden="1">[8]IRLANDE!$S$20:$AB$20</definedName>
    <definedName name="__123Graph_DEIRMKT" hidden="1">[8]IRLANDE!$D$20:$M$20</definedName>
    <definedName name="__123Graph_DESPLIVR" hidden="1">[8]ESPAGNE!$S$20:$AB$20</definedName>
    <definedName name="__123Graph_DESPMKT" hidden="1">[8]ESPAGNE!$D$20:$M$20</definedName>
    <definedName name="__123Graph_DESPPDM" hidden="1">[8]ESPAGNE!$AH$20:$AQ$20</definedName>
    <definedName name="__123Graph_DFINLIVR" hidden="1">[8]FINLANDE!$S$20:$AB$20</definedName>
    <definedName name="__123Graph_DFINLMKT" hidden="1">[8]FINLANDE!$D$20:$M$20</definedName>
    <definedName name="__123Graph_DFINLPDM" hidden="1">[8]FINLANDE!$AH$20:$AQ$20</definedName>
    <definedName name="__123Graph_DFRALIVR" hidden="1">[8]FRANCE!$S$20:$AB$20</definedName>
    <definedName name="__123Graph_DFRANCMKT" hidden="1">[8]FRANCE!$D$20:$M$20</definedName>
    <definedName name="__123Graph_DFRANCPDM" hidden="1">[8]FRANCE!$AH$20:$AQ$20</definedName>
    <definedName name="__123Graph_DGRAPH1" hidden="1">[8]ITALIE!$S$20:$AD$20</definedName>
    <definedName name="__123Graph_DGRAPH10" hidden="1">[8]SUEDE!$D$23:$O$23</definedName>
    <definedName name="__123Graph_DGRAPH11" hidden="1">[8]DANEMARK!$V$26:$AD$26</definedName>
    <definedName name="__123Graph_DGRAPH12" hidden="1">[8]DANEMARK!$AH$26:$AS$26</definedName>
    <definedName name="__123Graph_DGRAPH15" hidden="1">[8]SUEDE!$V$26:$AD$26</definedName>
    <definedName name="__123Graph_DGRAPH16" hidden="1">[8]SUEDE!$AH$26:$AS$26</definedName>
    <definedName name="__123Graph_DGRAPH17" hidden="1">[8]SCANDINAVIE!$S$26:$AD$26</definedName>
    <definedName name="__123Graph_DGRAPH18" hidden="1">[8]SCANDINAVIE!$AH$26:$AS$26</definedName>
    <definedName name="__123Graph_DGRAPH19" hidden="1">[8]SUISSE!$D$23:$O$23</definedName>
    <definedName name="__123Graph_DGRAPH2" hidden="1">[8]ITALIE!$D$20:$O$20</definedName>
    <definedName name="__123Graph_DGRAPH20" hidden="1">[8]SUISSE!$S$23:$AD$23</definedName>
    <definedName name="__123Graph_DGRAPH21" hidden="1">[8]SUISSE!$AH$23:$AQ$23</definedName>
    <definedName name="__123Graph_DGRAPH22" hidden="1">[8]ESPAGNE!$D$20:$O$20</definedName>
    <definedName name="__123Graph_DGRAPH23" hidden="1">[8]ESPAGNE!$S$23:$AD$23</definedName>
    <definedName name="__123Graph_DGRAPH24" hidden="1">[8]ESPAGNE!$AH$23:$AS$23</definedName>
    <definedName name="__123Graph_DGRAPH28" hidden="1">[8]FRANCE!$S$20:$AD$20</definedName>
    <definedName name="__123Graph_DGRAPH29" hidden="1">[8]FRANCE!$AH$20:$AS$20</definedName>
    <definedName name="__123Graph_DGRAPH3" hidden="1">[8]ITALIE!$AH$20:$AS$20</definedName>
    <definedName name="__123Graph_DGRAPH30" hidden="1">'[8]ROYAUME UNI'!$S$20:$AD$20</definedName>
    <definedName name="__123Graph_DGRAPH31" hidden="1">'[8]ROYAUME UNI'!$AH$20:$AS$20</definedName>
    <definedName name="__123Graph_DGRAPH32" hidden="1">'[8]CEE 5'!$S$20:$AD$20</definedName>
    <definedName name="__123Graph_DGRAPH33" hidden="1">'[8]CEE 5'!$AH$20:$AS$20</definedName>
    <definedName name="__123Graph_DGRAPH34" hidden="1">[8]BENELUX!$D$23:$O$23</definedName>
    <definedName name="__123Graph_DGRAPH35" hidden="1">[8]BENELUX!$S$26:$AD$26</definedName>
    <definedName name="__123Graph_DGRAPH36" hidden="1">[8]BENELUX!$AH$26:$AS$26</definedName>
    <definedName name="__123Graph_DGRAPH37" hidden="1">'[8]PAYS BAS'!$S$26:$AD$26</definedName>
    <definedName name="__123Graph_DGRAPH38" hidden="1">'[8]PAYS BAS'!$AH$26:$AS$26</definedName>
    <definedName name="__123Graph_DGRAPH4" hidden="1">[8]ALLEMAGNE!$D$20:$O$20</definedName>
    <definedName name="__123Graph_DGRAPH47" hidden="1">[8]SUISSE!$AH$23:$AS$23</definedName>
    <definedName name="__123Graph_DGRAPH5" hidden="1">[8]ALLEMAGNE!$S$23:$AF$23</definedName>
    <definedName name="__123Graph_DGRAPH50" hidden="1">'[8]AUTRE EUROPE'!$S$23:$AB$23</definedName>
    <definedName name="__123Graph_DGRAPH51" hidden="1">'[8]AUTRE EUROPE'!$AH$23:$AS$23</definedName>
    <definedName name="__123Graph_DGRAPH52" hidden="1">[8]FRANCE!$D$20:$O$20</definedName>
    <definedName name="__123Graph_DGRAPH53" hidden="1">'[8]ROYAUME UNI'!$D$20:$O$20</definedName>
    <definedName name="__123Graph_DGRAPH54" hidden="1">'[8]CEE 5'!$D$20:$O$20</definedName>
    <definedName name="__123Graph_DGRAPH55" hidden="1">'[8]PAYS BAS'!$D$23:$O$23</definedName>
    <definedName name="__123Graph_DGRAPH59" hidden="1">[8]AUTRICHE!$D$20:$O$20</definedName>
    <definedName name="__123Graph_DGRAPH60" hidden="1">[8]FINLANDE!$D$23:$O$23</definedName>
    <definedName name="__123Graph_DGRAPH61" hidden="1">'[8]AUTRE EUROPE'!$D$20:$O$20</definedName>
    <definedName name="__123Graph_DGRAPH7" hidden="1">[8]SCANDINAVIE!$D$23:$O$23</definedName>
    <definedName name="__123Graph_DGRAPH8" hidden="1">[8]DANEMARK!$D$26:$O$26</definedName>
    <definedName name="__123Graph_DGRAPH9" hidden="1">[8]NORVEGE!$D$23:$O$23</definedName>
    <definedName name="__123Graph_DGRECEMKT" hidden="1">[8]GRECE!$D$20:$M$20</definedName>
    <definedName name="__123Graph_DGRECLIVR" hidden="1">[8]GRECE!$S$20:$AB$20</definedName>
    <definedName name="__123Graph_DGREPDM" hidden="1">[8]GRECE!$AH$20:$AQ$20</definedName>
    <definedName name="__123Graph_DITALIVR" hidden="1">[8]ITALIE!$S$20:$AB$20</definedName>
    <definedName name="__123Graph_DNETHLIVR" hidden="1">'[8]PAYS BAS'!$S$20:$AB$20</definedName>
    <definedName name="__123Graph_DNETHMKT" hidden="1">'[8]PAYS BAS'!$D$20:$M$20</definedName>
    <definedName name="__123Graph_DNETHPDM" hidden="1">'[8]PAYS BAS'!$AH$20:$AQ$20</definedName>
    <definedName name="__123Graph_DNORVLIVR" hidden="1">[8]NORVEGE!$S$20:$AB$20</definedName>
    <definedName name="__123Graph_DNORVMKT" hidden="1">[8]NORVEGE!$D$20:$M$20</definedName>
    <definedName name="__123Graph_DNORVPDM" hidden="1">[8]NORVEGE!$AH$20:$AQ$20</definedName>
    <definedName name="__123Graph_DPORTLIVR" hidden="1">[8]PORTUGAL!$S$20:$AB$20</definedName>
    <definedName name="__123Graph_DPORTMKT" hidden="1">[8]PORTUGAL!$D$20:$M$20</definedName>
    <definedName name="__123Graph_DPORTPDM" hidden="1">[8]PORTUGAL!$AH$20:$AQ$20</definedName>
    <definedName name="__123Graph_DRULIVR" hidden="1">'[8]ROYAUME UNI'!$S$20:$AB$20</definedName>
    <definedName name="__123Graph_DRUMKT" hidden="1">'[8]ROYAUME UNI'!$D$20:$M$20</definedName>
    <definedName name="__123Graph_DRUPDM" hidden="1">'[8]ROYAUME UNI'!$AH$20:$AQ$20</definedName>
    <definedName name="__123Graph_DSCANLIVR" hidden="1">[8]SCANDINAVIE!$S$20:$AB$20</definedName>
    <definedName name="__123Graph_DSCANMKT" hidden="1">[8]SCANDINAVIE!$D$20:$M$20</definedName>
    <definedName name="__123Graph_DSCANPDM" hidden="1">[8]SCANDINAVIE!$AH$20:$AQ$20</definedName>
    <definedName name="__123Graph_DSUILIVR" hidden="1">[8]SUISSE!$S$20:$AB$20</definedName>
    <definedName name="__123Graph_DSUIMKT" hidden="1">[8]SUISSE!$D$20:$M$20</definedName>
    <definedName name="__123Graph_DSUIPDM" hidden="1">[8]SUISSE!$AH$20:$AQ$20</definedName>
    <definedName name="__123Graph_DSWELIVR" hidden="1">[8]SUEDE!$S$20:$AB$20</definedName>
    <definedName name="__123Graph_DSWEMKT" hidden="1">[8]SUEDE!$D$20:$M$20</definedName>
    <definedName name="__123Graph_DSWEPDM" hidden="1">[8]SUEDE!$AH$20:$AQ$20</definedName>
    <definedName name="__123Graph_E" hidden="1">[9]A!#REF!</definedName>
    <definedName name="__123Graph_EALLLIVR" hidden="1">[8]ALLEMAGNE!$S$23:$AB$23</definedName>
    <definedName name="__123Graph_EALLMKT" hidden="1">[8]ALLEMAGNE!$D$23:$M$23</definedName>
    <definedName name="__123Graph_EALLPDM" hidden="1">[8]ALLEMAGNE!$AH$23:$AQ$23</definedName>
    <definedName name="__123Graph_EAUTEURLIV" hidden="1">'[8]AUTRE EUROPE'!$S$23:$AB$23</definedName>
    <definedName name="__123Graph_EAUTEURMKT" hidden="1">'[8]AUTRE EUROPE'!$D$23:$M$23</definedName>
    <definedName name="__123Graph_EAUTEURPDM" hidden="1">'[8]AUTRE EUROPE'!$AH$23:$AQ$23</definedName>
    <definedName name="__123Graph_EAUTLIVR" hidden="1">[8]AUTRICHE!$S$23:$AB$23</definedName>
    <definedName name="__123Graph_EAUTMKT" hidden="1">[8]AUTRICHE!$D$23:$M$23</definedName>
    <definedName name="__123Graph_EAUTPDM" hidden="1">[8]AUTRICHE!$AH$23:$AQ$23</definedName>
    <definedName name="__123Graph_EBELGLIVR" hidden="1">[8]BENELUX!$S$23:$AB$23</definedName>
    <definedName name="__123Graph_EBELGMKT" hidden="1">[8]BENELUX!$D$23:$M$23</definedName>
    <definedName name="__123Graph_EBELGPDM" hidden="1">[8]BENELUX!$AH$23:$AQ$23</definedName>
    <definedName name="__123Graph_ECEE5LIVR" hidden="1">'[8]CEE 5'!$S$23:$AB$23</definedName>
    <definedName name="__123Graph_ECEE5MKT" hidden="1">'[8]CEE 5'!$D$23:$M$23</definedName>
    <definedName name="__123Graph_ECEE5PDM" hidden="1">'[8]CEE 5'!$AH$23:$AQ$23</definedName>
    <definedName name="__123Graph_EChart1" hidden="1">[9]A!#REF!</definedName>
    <definedName name="__123Graph_ECurrent" hidden="1">[9]A!#REF!</definedName>
    <definedName name="__123Graph_EDKLIVR" hidden="1">[8]DANEMARK!$S$23:$AB$23</definedName>
    <definedName name="__123Graph_EDKMKT" hidden="1">[8]DANEMARK!$D$23:$M$23</definedName>
    <definedName name="__123Graph_EDKPDM" hidden="1">[8]DANEMARK!$AH$23:$AQ$23</definedName>
    <definedName name="__123Graph_EEIREPDM" hidden="1">[8]IRLANDE!$AH$23:$AQ$23</definedName>
    <definedName name="__123Graph_EEIRLIVR" hidden="1">[8]IRLANDE!$S$23:$AB$23</definedName>
    <definedName name="__123Graph_EEIRMKT" hidden="1">[8]IRLANDE!$D$23:$M$23</definedName>
    <definedName name="__123Graph_EESPLIVR" hidden="1">[8]ESPAGNE!$S$23:$AB$23</definedName>
    <definedName name="__123Graph_EESPMKT" hidden="1">[8]ESPAGNE!$D$23:$M$23</definedName>
    <definedName name="__123Graph_EESPPDM" hidden="1">[8]ESPAGNE!$AH$23:$AQ$23</definedName>
    <definedName name="__123Graph_EFINLIVR" hidden="1">[8]FINLANDE!$S$23:$AB$23</definedName>
    <definedName name="__123Graph_EFINLMKT" hidden="1">[8]FINLANDE!$D$23:$M$23</definedName>
    <definedName name="__123Graph_EFINLPDM" hidden="1">[8]FINLANDE!$AH$23:$AQ$23</definedName>
    <definedName name="__123Graph_EFRALIVR" hidden="1">[8]FRANCE!$S$23:$AB$23</definedName>
    <definedName name="__123Graph_EFRANCMKT" hidden="1">[8]FRANCE!$D$23:$M$23</definedName>
    <definedName name="__123Graph_EFRANCPDM" hidden="1">[8]FRANCE!$AH$23:$AQ$23</definedName>
    <definedName name="__123Graph_EGRAPH1" hidden="1">[8]ITALIE!$S$23:$AD$23</definedName>
    <definedName name="__123Graph_EGRAPH10" hidden="1">[8]SUEDE!$D$26:$O$26</definedName>
    <definedName name="__123Graph_EGRAPH17" hidden="1">[8]SCANDINAVIE!$A$5:$A$5</definedName>
    <definedName name="__123Graph_EGRAPH19" hidden="1">[8]SUISSE!$D$26:$O$26</definedName>
    <definedName name="__123Graph_EGRAPH2" hidden="1">[8]ITALIE!$D$23:$O$23</definedName>
    <definedName name="__123Graph_EGRAPH20" hidden="1">[8]SUISSE!$S$26:$AD$26</definedName>
    <definedName name="__123Graph_EGRAPH21" hidden="1">[8]SUISSE!$AH$26:$AQ$26</definedName>
    <definedName name="__123Graph_EGRAPH22" hidden="1">[8]ESPAGNE!$D$23:$O$23</definedName>
    <definedName name="__123Graph_EGRAPH23" hidden="1">[8]ESPAGNE!$S$26:$AD$26</definedName>
    <definedName name="__123Graph_EGRAPH24" hidden="1">[8]ESPAGNE!$AH$26:$AS$26</definedName>
    <definedName name="__123Graph_EGRAPH28" hidden="1">[8]FRANCE!$S$23:$AD$23</definedName>
    <definedName name="__123Graph_EGRAPH29" hidden="1">[8]FRANCE!$AH$23:$AS$23</definedName>
    <definedName name="__123Graph_EGRAPH3" hidden="1">[8]ITALIE!$AH$23:$AS$23</definedName>
    <definedName name="__123Graph_EGRAPH30" hidden="1">'[8]ROYAUME UNI'!$S$23:$AD$23</definedName>
    <definedName name="__123Graph_EGRAPH31" hidden="1">'[8]ROYAUME UNI'!$AH$23:$AS$23</definedName>
    <definedName name="__123Graph_EGRAPH32" hidden="1">'[8]CEE 5'!$S$23:$AD$23</definedName>
    <definedName name="__123Graph_EGRAPH33" hidden="1">'[8]CEE 5'!$AH$23:$AS$23</definedName>
    <definedName name="__123Graph_EGRAPH34" hidden="1">[8]BENELUX!$D$26:$O$26</definedName>
    <definedName name="__123Graph_EGRAPH4" hidden="1">[8]ALLEMAGNE!$D$23:$O$23</definedName>
    <definedName name="__123Graph_EGRAPH47" hidden="1">[8]SUISSE!$AH$26:$AS$26</definedName>
    <definedName name="__123Graph_EGRAPH5" hidden="1">[8]ALLEMAGNE!$S$26:$AF$26</definedName>
    <definedName name="__123Graph_EGRAPH50" hidden="1">'[8]AUTRE EUROPE'!$S$26:$AB$26</definedName>
    <definedName name="__123Graph_EGRAPH51" hidden="1">'[8]AUTRE EUROPE'!$AH$26:$AS$26</definedName>
    <definedName name="__123Graph_EGRAPH52" hidden="1">[8]FRANCE!$D$23:$O$23</definedName>
    <definedName name="__123Graph_EGRAPH53" hidden="1">'[8]ROYAUME UNI'!$D$23:$O$23</definedName>
    <definedName name="__123Graph_EGRAPH54" hidden="1">'[8]CEE 5'!$D$23:$O$23</definedName>
    <definedName name="__123Graph_EGRAPH55" hidden="1">'[8]PAYS BAS'!$D$26:$O$26</definedName>
    <definedName name="__123Graph_EGRAPH59" hidden="1">[8]AUTRICHE!$D$23:$O$23</definedName>
    <definedName name="__123Graph_EGRAPH60" hidden="1">[8]FINLANDE!$D$26:$O$26</definedName>
    <definedName name="__123Graph_EGRAPH61" hidden="1">'[8]AUTRE EUROPE'!$D$23:$O$23</definedName>
    <definedName name="__123Graph_EGRAPH7" hidden="1">[8]SCANDINAVIE!$D$26:$O$26</definedName>
    <definedName name="__123Graph_EGRAPH9" hidden="1">[8]NORVEGE!$D$26:$O$26</definedName>
    <definedName name="__123Graph_EGRECEMKT" hidden="1">[8]GRECE!$D$23:$M$23</definedName>
    <definedName name="__123Graph_EGRECLIVR" hidden="1">[8]GRECE!$S$23:$AB$23</definedName>
    <definedName name="__123Graph_EGREPDM" hidden="1">[8]GRECE!$AH$23:$AQ$23</definedName>
    <definedName name="__123Graph_EITALIVR" hidden="1">[8]ITALIE!$S$23:$AB$23</definedName>
    <definedName name="__123Graph_ENETHLIVR" hidden="1">'[8]PAYS BAS'!$S$23:$AB$23</definedName>
    <definedName name="__123Graph_ENETHMKT" hidden="1">'[8]PAYS BAS'!$D$23:$M$23</definedName>
    <definedName name="__123Graph_ENETHPDM" hidden="1">'[8]PAYS BAS'!$AH$23:$AQ$23</definedName>
    <definedName name="__123Graph_ENORVLIVR" hidden="1">[8]NORVEGE!$S$23:$AB$23</definedName>
    <definedName name="__123Graph_ENORVMKT" hidden="1">[8]NORVEGE!$D$23:$M$23</definedName>
    <definedName name="__123Graph_ENORVPDM" hidden="1">[8]NORVEGE!$AH$23:$AQ$23</definedName>
    <definedName name="__123Graph_EPORTLIVR" hidden="1">[8]PORTUGAL!$S$23:$AB$23</definedName>
    <definedName name="__123Graph_EPORTMKT" hidden="1">[8]PORTUGAL!$D$23:$M$23</definedName>
    <definedName name="__123Graph_EPORTPDM" hidden="1">[8]PORTUGAL!$AH$23:$AQ$23</definedName>
    <definedName name="__123Graph_ERULIVR" hidden="1">'[8]ROYAUME UNI'!$S$23:$AB$23</definedName>
    <definedName name="__123Graph_ERUMKT" hidden="1">'[8]ROYAUME UNI'!$D$23:$M$23</definedName>
    <definedName name="__123Graph_ERUPDM" hidden="1">'[8]ROYAUME UNI'!$AH$23:$AQ$23</definedName>
    <definedName name="__123Graph_ESCANLIVR" hidden="1">[8]SCANDINAVIE!$S$23:$AB$23</definedName>
    <definedName name="__123Graph_ESCANMKT" hidden="1">[8]SCANDINAVIE!$D$23:$M$23</definedName>
    <definedName name="__123Graph_ESCANPDM" hidden="1">[8]SCANDINAVIE!$AH$23:$AQ$23</definedName>
    <definedName name="__123Graph_ESUILIVR" hidden="1">[8]SUISSE!$S$23:$AB$23</definedName>
    <definedName name="__123Graph_ESUIMKT" hidden="1">[8]SUISSE!$D$23:$M$23</definedName>
    <definedName name="__123Graph_ESUIPDM" hidden="1">[8]SUISSE!$AH$23:$AQ$23</definedName>
    <definedName name="__123Graph_ESWELIVR" hidden="1">[8]SUEDE!$S$23:$AB$23</definedName>
    <definedName name="__123Graph_ESWEMKT" hidden="1">[8]SUEDE!$D$23:$M$23</definedName>
    <definedName name="__123Graph_ESWEPDM" hidden="1">[8]SUEDE!$AH$23:$AQ$23</definedName>
    <definedName name="__123Graph_FALLLIVR" hidden="1">[8]ALLEMAGNE!$S$26:$AB$26</definedName>
    <definedName name="__123Graph_FALLMKT" hidden="1">[8]ALLEMAGNE!$D$26:$M$26</definedName>
    <definedName name="__123Graph_FALLPDM" hidden="1">[8]ALLEMAGNE!$AH$26:$AQ$26</definedName>
    <definedName name="__123Graph_FAUTEURLIV" hidden="1">'[8]AUTRE EUROPE'!$S$26:$AB$26</definedName>
    <definedName name="__123Graph_FAUTEURMKT" hidden="1">'[8]AUTRE EUROPE'!$D$26:$M$26</definedName>
    <definedName name="__123Graph_FAUTEURPDM" hidden="1">'[8]AUTRE EUROPE'!$AH$26:$AQ$26</definedName>
    <definedName name="__123Graph_FAUTLIVR" hidden="1">[8]AUTRICHE!$S$26:$AH$26</definedName>
    <definedName name="__123Graph_FAUTMKT" hidden="1">[8]AUTRICHE!$D$26:$M$26</definedName>
    <definedName name="__123Graph_FAUTPDM" hidden="1">[8]AUTRICHE!$AH$26:$AQ$26</definedName>
    <definedName name="__123Graph_FBELGLIVR" hidden="1">[8]BENELUX!$S$26:$AB$26</definedName>
    <definedName name="__123Graph_FBELGMKT" hidden="1">[8]BENELUX!$D$26:$M$26</definedName>
    <definedName name="__123Graph_FBELGPDM" hidden="1">[8]BENELUX!$AH$26:$AQ$26</definedName>
    <definedName name="__123Graph_FCEE5LIVR" hidden="1">'[8]CEE 5'!$S$26:$AB$26</definedName>
    <definedName name="__123Graph_FCEE5MKT" hidden="1">'[8]CEE 5'!$D$26:$M$26</definedName>
    <definedName name="__123Graph_FCEE5PDM" hidden="1">'[8]CEE 5'!$AH$26:$AQ$26</definedName>
    <definedName name="__123Graph_FDKLIVR" hidden="1">[8]DANEMARK!$S$26:$AB$26</definedName>
    <definedName name="__123Graph_FDKMKT" hidden="1">[8]DANEMARK!$D$26:$M$26</definedName>
    <definedName name="__123Graph_FDKPDM" hidden="1">[8]DANEMARK!$AH$26:$AQ$26</definedName>
    <definedName name="__123Graph_FEIREPDM" hidden="1">[8]IRLANDE!$AH$26:$AQ$26</definedName>
    <definedName name="__123Graph_FEIRLIVR" hidden="1">[8]IRLANDE!$S$26:$AB$26</definedName>
    <definedName name="__123Graph_FEIRMKT" hidden="1">[8]IRLANDE!$D$26:$M$26</definedName>
    <definedName name="__123Graph_FESPLIVR" hidden="1">[8]ESPAGNE!$S$26:$AB$26</definedName>
    <definedName name="__123Graph_FESPMKT" hidden="1">[8]ESPAGNE!$D$26:$M$26</definedName>
    <definedName name="__123Graph_FESPPDM" hidden="1">[8]ESPAGNE!$AH$26:$AQ$26</definedName>
    <definedName name="__123Graph_FFINLIVR" hidden="1">[8]FINLANDE!$S$26:$AB$26</definedName>
    <definedName name="__123Graph_FFINLMKT" hidden="1">[8]FINLANDE!$D$26:$M$26</definedName>
    <definedName name="__123Graph_FFINLPDM" hidden="1">[8]FINLANDE!$AH$26:$AQ$26</definedName>
    <definedName name="__123Graph_FFRALIVR" hidden="1">[8]FRANCE!$S$26:$AB$26</definedName>
    <definedName name="__123Graph_FFRANCMKT" hidden="1">[8]FRANCE!$D$26:$M$26</definedName>
    <definedName name="__123Graph_FFRANCPDM" hidden="1">[8]FRANCE!$AH$26:$AQ$26</definedName>
    <definedName name="__123Graph_FGRAPH1" hidden="1">[8]ITALIE!$S$26:$AD$26</definedName>
    <definedName name="__123Graph_FGRAPH2" hidden="1">[8]ITALIE!$D$26:$O$26</definedName>
    <definedName name="__123Graph_FGRAPH22" hidden="1">[8]ESPAGNE!$D$26:$O$26</definedName>
    <definedName name="__123Graph_FGRAPH28" hidden="1">[8]FRANCE!$S$26:$AD$26</definedName>
    <definedName name="__123Graph_FGRAPH29" hidden="1">[8]FRANCE!$AH$26:$AS$26</definedName>
    <definedName name="__123Graph_FGRAPH3" hidden="1">[8]ITALIE!$AK$26:$AS$26</definedName>
    <definedName name="__123Graph_FGRAPH30" hidden="1">'[8]ROYAUME UNI'!$S$26:$AD$26</definedName>
    <definedName name="__123Graph_FGRAPH31" hidden="1">'[8]ROYAUME UNI'!$AH$26:$AS$26</definedName>
    <definedName name="__123Graph_FGRAPH32" hidden="1">'[8]CEE 5'!$S$26:$AD$26</definedName>
    <definedName name="__123Graph_FGRAPH33" hidden="1">'[8]CEE 5'!$AH$26:$AS$26</definedName>
    <definedName name="__123Graph_FGRAPH4" hidden="1">[8]ALLEMAGNE!$D$26:$O$26</definedName>
    <definedName name="__123Graph_FGRAPH52" hidden="1">[8]FRANCE!$D$26:$O$26</definedName>
    <definedName name="__123Graph_FGRAPH53" hidden="1">'[8]ROYAUME UNI'!$D$26:$O$26</definedName>
    <definedName name="__123Graph_FGRAPH54" hidden="1">'[8]CEE 5'!$D$26:$O$26</definedName>
    <definedName name="__123Graph_FGRAPH59" hidden="1">[8]AUTRICHE!$D$26:$O$26</definedName>
    <definedName name="__123Graph_FGRAPH61" hidden="1">'[8]AUTRE EUROPE'!$D$26:$O$26</definedName>
    <definedName name="__123Graph_FGRECEMKT" hidden="1">[8]GRECE!$D$26:$M$26</definedName>
    <definedName name="__123Graph_FGRECLIVR" hidden="1">[8]GRECE!$S$26:$AB$26</definedName>
    <definedName name="__123Graph_FGREPDM" hidden="1">[8]GRECE!$AH$26:$AQ$26</definedName>
    <definedName name="__123Graph_FITALIVR" hidden="1">[8]ITALIE!$S$26:$AB$26</definedName>
    <definedName name="__123Graph_FNETHLIVR" hidden="1">'[8]PAYS BAS'!$S$26:$AB$26</definedName>
    <definedName name="__123Graph_FNETHMKT" hidden="1">'[8]PAYS BAS'!$D$26:$M$26</definedName>
    <definedName name="__123Graph_FNETHPDM" hidden="1">'[8]PAYS BAS'!$AH$26:$AQ$26</definedName>
    <definedName name="__123Graph_FNORVLIVR" hidden="1">[8]NORVEGE!$S$26:$AB$26</definedName>
    <definedName name="__123Graph_FNORVMKT" hidden="1">[8]NORVEGE!$D$26:$M$26</definedName>
    <definedName name="__123Graph_FNORVPDM" hidden="1">[8]NORVEGE!$AH$26:$AQ$26</definedName>
    <definedName name="__123Graph_FPORTLIVR" hidden="1">[8]PORTUGAL!$S$26:$AB$26</definedName>
    <definedName name="__123Graph_FPORTMKT" hidden="1">[8]PORTUGAL!$D$26:$M$26</definedName>
    <definedName name="__123Graph_FPORTPDM" hidden="1">[8]PORTUGAL!$AH$26:$AQ$26</definedName>
    <definedName name="__123Graph_FRULIVR" hidden="1">'[8]ROYAUME UNI'!$S$26:$AB$26</definedName>
    <definedName name="__123Graph_FRUMKT" hidden="1">'[8]ROYAUME UNI'!$D$26:$M$26</definedName>
    <definedName name="__123Graph_FRUPDM" hidden="1">'[8]ROYAUME UNI'!$AH$26:$AQ$26</definedName>
    <definedName name="__123Graph_FSCANLIVR" hidden="1">[8]SCANDINAVIE!$S$26:$AB$26</definedName>
    <definedName name="__123Graph_FSCANMKT" hidden="1">[8]SCANDINAVIE!$D$26:$M$26</definedName>
    <definedName name="__123Graph_FSCANPDM" hidden="1">[8]SCANDINAVIE!$AH$26:$AQ$26</definedName>
    <definedName name="__123Graph_FSUILIVR" hidden="1">[8]SUISSE!$S$26:$AB$26</definedName>
    <definedName name="__123Graph_FSUIMKT" hidden="1">[8]SUISSE!$D$26:$M$26</definedName>
    <definedName name="__123Graph_FSUIPDM" hidden="1">[8]SUISSE!$AH$26:$AQ$26</definedName>
    <definedName name="__123Graph_FSWELIVR" hidden="1">[8]SUEDE!$S$26:$AB$26</definedName>
    <definedName name="__123Graph_FSWEMKT" hidden="1">[8]SUEDE!$D$26:$M$26</definedName>
    <definedName name="__123Graph_FSWEPDM" hidden="1">[8]SUEDE!$AH$26:$AQ$26</definedName>
    <definedName name="__123Graph_X" hidden="1">#REF!</definedName>
    <definedName name="__123Graph_XALLLIVR" hidden="1">[8]ALLEMAGNE!$S$15:$AB$15</definedName>
    <definedName name="__123Graph_XALLPDM" hidden="1">[8]ALLEMAGNE!$AH$15:$AQ$15</definedName>
    <definedName name="__123Graph_XChart1" hidden="1">[9]A!#REF!</definedName>
    <definedName name="__123Graph_XCurrent" hidden="1">[9]A!#REF!</definedName>
    <definedName name="__123Graph_XGRAPH12" hidden="1">[8]DANEMARK!$AH$15:$AS$15</definedName>
    <definedName name="__123Graph_XGRAPH14" hidden="1">[8]NORVEGE!$AH$15:$AS$15</definedName>
    <definedName name="__123Graph_XGRAPH16" hidden="1">[8]SUEDE!$AH$15:$AS$15</definedName>
    <definedName name="__123Graph_XGRAPH18" hidden="1">[8]SCANDINAVIE!$AH$15:$AS$15</definedName>
    <definedName name="__123Graph_XGRAPH2" hidden="1">[8]ITALIE!$D$15:$O$15</definedName>
    <definedName name="__123Graph_XGRAPH20" hidden="1">[8]SUISSE!$S$15:$AD$15</definedName>
    <definedName name="__123Graph_XGRAPH21" hidden="1">[8]SUISSE!$AH$15:$AQ$15</definedName>
    <definedName name="__123Graph_XGRAPH23" hidden="1">[8]ESPAGNE!$S$15:$AD$15</definedName>
    <definedName name="__123Graph_XGRAPH24" hidden="1">[8]ESPAGNE!$AH$15:$AS$15</definedName>
    <definedName name="__123Graph_XGRAPH29" hidden="1">[8]FRANCE!$AH$15:$AS$15</definedName>
    <definedName name="__123Graph_XGRAPH3" hidden="1">[8]ITALIE!$AH$15:$AS$15</definedName>
    <definedName name="__123Graph_XGRAPH31" hidden="1">'[8]ROYAUME UNI'!$AH$15:$AS$15</definedName>
    <definedName name="__123Graph_XGRAPH33" hidden="1">'[8]CEE 5'!$AH$15:$AS$15</definedName>
    <definedName name="__123Graph_XGRAPH35" hidden="1">[8]BENELUX!$S$15:$AD$15</definedName>
    <definedName name="__123Graph_XGRAPH36" hidden="1">[8]BENELUX!$AH$15:$AS$15</definedName>
    <definedName name="__123Graph_XGRAPH38" hidden="1">'[8]PAYS BAS'!$AH$15:$AS$15</definedName>
    <definedName name="__123Graph_XGRAPH40" hidden="1">[8]PORTUGAL!$AH$15:$AS$15</definedName>
    <definedName name="__123Graph_XGRAPH42" hidden="1">[8]GRECE!$AH$15:$AS$15</definedName>
    <definedName name="__123Graph_XGRAPH44" hidden="1">[8]IRLANDE!$AH$15:$AS$15</definedName>
    <definedName name="__123Graph_XGRAPH46" hidden="1">[8]AUTRICHE!$AH$15:$AS$15</definedName>
    <definedName name="__123Graph_XGRAPH49" hidden="1">[8]FINLANDE!$AH$15:$AS$15</definedName>
    <definedName name="__123Graph_XGRAPH5" hidden="1">[8]ALLEMAGNE!$S$15:$AF$15</definedName>
    <definedName name="__123Graph_XGRAPH51" hidden="1">'[8]AUTRE EUROPE'!$AH$15:$AS$15</definedName>
    <definedName name="__A1">[2]Sheet2!$A$1:$P$33</definedName>
    <definedName name="__ada2">[7]zsd23!#REF!</definedName>
    <definedName name="__ADD1">#REF!</definedName>
    <definedName name="__ADD2">#REF!</definedName>
    <definedName name="__ANX8">#REF!</definedName>
    <definedName name="__APW_RESTORE_DATA104__" hidden="1">#REF!,#REF!,#REF!,#REF!,#REF!,#REF!,#REF!,#REF!,#REF!,#REF!</definedName>
    <definedName name="__APW_RESTORE_DATA105__" hidden="1">#REF!,#REF!,#REF!,#REF!,#REF!,#REF!,#REF!,#REF!,#REF!,#REF!</definedName>
    <definedName name="__APW_RESTORE_DATA106__" hidden="1">#REF!,#REF!,#REF!,#REF!,#REF!,#REF!,#REF!,#REF!,#REF!,#REF!</definedName>
    <definedName name="__APW_RESTORE_DATA107__" hidden="1">#REF!,#REF!,#REF!,#REF!,#REF!,#REF!,#REF!,#REF!,#REF!,#REF!</definedName>
    <definedName name="__BZL0305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FDS_HYPERLINK_TOGGLE_STATE__" hidden="1">"ON"</definedName>
    <definedName name="__FDS_UNIQUE_RANGE_ID_GENERATOR_COUNTER">1</definedName>
    <definedName name="__HZL5062">#REF!</definedName>
    <definedName name="__key3" hidden="1">'[10]0012SSA'!#REF!</definedName>
    <definedName name="__lc2">[1]ICD!$A$1:$E$276</definedName>
    <definedName name="__per1204">#REF!</definedName>
    <definedName name="__sch20">'[5]#REF'!$E$31</definedName>
    <definedName name="__SCH4">[11]IGAAP!#REF!</definedName>
    <definedName name="_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_xcd1">'[3]Data Summary'!$D$2:$AH$2</definedName>
    <definedName name="__xcd2">'[3]Data Summary'!$D$3:$AH$3</definedName>
    <definedName name="__xcd3">'[3]Data Summary'!$D$4:$AH$4</definedName>
    <definedName name="__xlnm.Print_Area_1">#REF!</definedName>
    <definedName name="_1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1_USD">#REF!</definedName>
    <definedName name="_10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1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0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10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092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1093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1094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1095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1096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1097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1098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1099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11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1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00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1101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1102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1103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1104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1105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1106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1107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1108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109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10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11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1112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3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4__FDSAUDITLINK__" hidden="1">{"fdsup:app=SCRIPT&amp;creator=factset&amp;CMD=INSTRUCTION&amp;WINDOW=NEW&amp;TARGET_APP=EDGAR\Search by Symbol&amp;INSTRUCTION_NAME=VIEW_DOCUMENT&amp;display_string=View Table&amp;IDENTIFIER=GM&amp;START_DATE=20070315&amp;END_DATE=20070315&amp;FILING=10-K&amp;TITLE=Debt Schedule"}</definedName>
    <definedName name="_1115__FDSAUDITLINK__" hidden="1">{"fdsup:app=SCRIPT&amp;creator=factset&amp;CMD=INSTRUCTION&amp;WINDOW=NEW&amp;TARGET_APP=EDGAR\Search by Symbol&amp;INSTRUCTION_NAME=VIEW_DOCUMENT&amp;display_string=View Document&amp;IDENTIFIER=GM&amp;START_DATE=20070315&amp;END_DATE=20070315&amp;FILING=10-K"}</definedName>
    <definedName name="_1116__FDSAUDITLINK__" hidden="1">{"fdsup://directions/News HTML Viewer?action=OPEN&amp;on_error=off&amp;window=popup_no_button&amp;start_maximized=false&amp;creator=factset&amp;display_string=Click to view document&amp;width=640&amp;height=480&amp;address=ZQFNAaDDkp6vd2kDr6rHRJY0s8eYIEgd0DE3HaNSIO4NeQ9WcKXzzRXmFJd1TiwEy2","kLxvCjl7mriZIxk5zTLCyO6ESRF1eqBgltsbzls1Ys0%2FPkpB75sXkkt%2FDXDLN6m0hd2cEYwNQrPTwDvJ1C2PPsFEVJNZa%2BhCyXDMDRbZzis5QpYXX6aAHoeJ0Ct1%2B9Wz%2FKJvDR5bovh6hdkeVMQ6T9eijnBDTV63wHDo5B2BI6bXip33TCcIjXdrSRuJ8NNCKhLrp9oV%2BqdU%2FZG%2BaDaWjQbgeJA5GK1DU3ujSwYeaorqAEz","Q%3D%3D"}</definedName>
    <definedName name="_1117__FDSAUDITLINK__" hidden="1">{"fdsup://directions/News HTML Viewer?action=OPEN&amp;on_error=off&amp;window=popup_no_button&amp;start_maximized=false&amp;creator=factset&amp;display_string=Click to view document&amp;width=640&amp;height=480&amp;address=ZQFNwazDkp6jz6V0bGfGiiHZg8FhV0zQj9PSfRmGjHx%2FsPbtfpQmmd%2F3j%2B1f","8eaZbIimEPQssJRZy0gaLn97o36U%2BOwTmGTWkw0rE0TN3DS9rrW5z7SclmzzhpoHL7qkE3%2FSI1rsd8HKbPaxb29prwgPPIaufK77IspQquPABVwM75jkPqMcunQEM6oVcIyAQuXXO04Y8%2Bhl%2BdhEKAoBoMqrUqdtlQtyL5R%2FQg9d7%2BCrItqebNvseiTl5VqzK1NkE6ncQS3R3mv1%2FzHEO61RaeLdMwXFjBpOJ1tiiZPdBdw1y","HjU4mUgE8M%3D"}</definedName>
    <definedName name="_1118__FDSAUDITLINK__" hidden="1">{"fdsup://directions/News HTML Viewer?action=OPEN&amp;on_error=off&amp;window=popup_no_button&amp;start_maximized=false&amp;creator=factset&amp;display_string=Click to view document&amp;width=640&amp;height=480&amp;address=ZQFNwTDikp6rDgWeOYK80Dwz%2FRH6JvmCSMdj91YsKb%2F%2B5W5QFPFNVIe8BM%2","FrK7fe3UBBSYez5fMG2zfzfy7o4OsVEozPmwYBYvY1Qu%2FPE8rncJY2BMmcyMSrxJ2YMwx4WXWodY8J5Cbv7ciZ3rUe47So6drV5%2BTqdpZ7tQJ84ZqYBem3FF9HVWRJQtBCIO8e%2B6%2BV4qoD7vvBTh2OMOF1s5C9Id0q%2FLj0ldUPAeSJ5U2l0KHYbTS%2BVp8SdqLopi6ALg4Sw5zsMkeeidHERHXbE7IRZm0%2BVZZBpHIPJM2Zl2C","hMuRDKHqb3Q%3D%3D"}</definedName>
    <definedName name="_1119__FDSAUDITLINK__" hidden="1">{"fdsup://directions/News HTML Viewer?action=OPEN&amp;on_error=off&amp;window=popup_no_button&amp;start_maximized=false&amp;creator=factset&amp;display_string=Click to view document&amp;width=640&amp;height=480&amp;address=ZQFNwazDkp6vD6V0vAbj8fxBJJxvCF37DiWkisSE2xRD3Bg5ffUWev9kx7k5epPFa4","dvxn6U%2BKjbY2RuPH4IQg%2BDJWi1%2Bv6uqmI3s3zfGToT8rwbz%2BFDSpNLPb%2FdVVmQxewZy7x3WiSlg4QQGv6yPRE%2Bju9P%2BcbYG7eCUxzYyhCwpWk482ga8qDLTLRpRQT4TIti8U%2FidS%2BKFWQEMBj1cWG%2Bfphyvwbty4OgaXNV2Alay%2FvEghJM4AVcPaVa7%2FNhHhTvNF%2FwBJC0NuehD4wVrgLcHq9xI7slBRgc0Sq","%2FvnTyDg0FP5TqNw%3D%3D"}</definedName>
    <definedName name="_1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20__FDSAUDITLINK__" hidden="1">{"fdsup://directions/News HTML Viewer?action=OPEN&amp;on_error=off&amp;window=popup_no_button&amp;start_maximized=false&amp;creator=factset&amp;display_string=Click to view document&amp;width=640&amp;height=480&amp;address=ZQFNwTbikp6rzyWeMYS8s65uefqC%2BKlzuZ%2FOx2XpwpSR%2BNuu0TkKeZ8n4xxj","uYrBn7UK6YfFoqeGCpWFUjs%2FyQZmphglA18YSZJmMCG%2BS456567UXSNaps6XscjKj%2FOxrTQ56kT26rxASTOlHO1ReAXXiihp1dj3nhU9GGHK2T8b5HUtvKxCjCsnnlAfMat1IXuGNYZAvTWibiclI1xMBo4uy5mFYfIE%2FMtPwjdhAEN7zhzGCt8x%2FsKpx8cXN7bDK5OQFkLfeCvvR3K5Net%2FI0qCKV%2B1itlaZXx1biVGbqT%2","FbP1LrMrzkXtbQJg%3D"}</definedName>
    <definedName name="_1121__FDSAUDITLINK__" hidden="1">{"fdsup://directions/News HTML Viewer?action=OPEN&amp;on_error=off&amp;window=popup_no_button&amp;start_maximized=false&amp;creator=factset&amp;display_string=Click to view document&amp;width=640&amp;height=480&amp;address=ZQFNwaznku6rDqX0JAflQ05%2BDrYYxVyCHS1JIllXIqjBqJ18pqfq6ZRU6awqNRgz","aB3GRQ6xJBk90iDhhgH9QCJVAm%2F0k4fF32qjPkHsf6ACnob9YIgpV1umzumbGmBCvy5sBJTNYogmc%2BQcMt6jHs%2FYVrT%2FqU7iIeC3A7eYxkJsyJVCv2HbxU%2B64PBMsFN9md%2BUtyqhMq%2B80mqHCFoutfVUIaeec1kSJy9vrJ7ij4k%2FMOq3j74lhW6qNS9%2BOSkb4tDof%2FQMosUVQqxEfoScQim%2BgODeYkgIH99ffBzjl","cSyeIw8IULsCa0%3D"}</definedName>
    <definedName name="_1122__FDSAUDITLINK__" hidden="1">{"fdsup://directions/News HTML Viewer?action=OPEN&amp;on_error=off&amp;window=popup_no_button&amp;start_maximized=false&amp;creator=factset&amp;display_string=Click to view document&amp;width=640&amp;height=480&amp;address=ZQFNwazDkp6vD6V0vAajDwM4acu%2FF610l713KB65WX6cFuoDdFOmicECjkh7q4Qu","NTdCZneycX2kCzVslgABm%2FWJTD8eya1zM6v7ArQK7PjjZlATBR0y6%2FBNAzdjp1NxETFQP483PULVfFAKvW1XmXf2ywhlx1WX7OETfpokxKdRz8ZXY1Zo2i2X06e5dzDnQMx2DZX%2F0SQBWrgSQkSCzTfBWVI1dTwveUnCo07QDh07lmULjQSC72CK3rhJGq8gtgphtiuUdns5%2BkiFeaanZtvGLLAVp4x39a7SlYuZnsnzP9aZbQ%3D%3","D"}</definedName>
    <definedName name="_1123__FDSAUDITLINK__" hidden="1">{"fdsup://directions/News HTML Viewer?action=OPEN&amp;on_error=off&amp;window=popup_no_button&amp;start_maximized=false&amp;creator=factset&amp;display_string=Click to view document&amp;width=640&amp;height=480&amp;address=ZQFNwTDikp6rDgWeOYJ8gNhyDfWvo1f69near8Fnu75aJ5VXLLPLxJTKR4idRAei3Y","VX5pfw6WKzPDnsavguSHZ67JPEdpHV9OuZax7jxyU6tUImBG7IyS8XCu6VA0NMrG0gGkzeJ7974ZJc4FLP%2BRuY8gY5egaqC88faq8Xpopv5kjIorIb64VIKFQZYAELDVczJ4ON6A%2B0%2FKVz2%2FRC1YpDiPHNjMYkExJis0IjXmojx0FQfHU7H2ag660CWEcY7e1b7hUMF3mamdZVtlUI5T4%2BKgDVBoP5HFcZ8zwooPJNZR9xtg%3D%3","D"}</definedName>
    <definedName name="_1124__FDSAUDITLINK__" hidden="1">{"fdsup://directions/News HTML Viewer?action=OPEN&amp;on_error=off&amp;window=popup_no_button&amp;start_maximized=false&amp;creator=factset&amp;display_string=Click to view document&amp;width=640&amp;height=480&amp;address=ZQFNwZDnkp6vD6X0vWdSRC%2FXMMwSbzAvQ4pui9Dk92fH82fN9C3zUZUW1%2BL8i4","M6h1pLiQkVxOhA7Zg9urPnxEFhtIiKYL%2FSCiAd6ADw1%2BW6gHI2S56saL5HawyCJQDI3BcCN4PhMB%2BFeHqf3GvGWnccP%2BBleZpy09CBo4O0rdeVVsRbSLypNwe7DWfPhVODzyxOBvrBRtawV39RFngbHOmFmok3LL7zzp2%2F15Nw%2FEUo%2FAQXLGSDkEVxDQM%2B67plVIkq9hQAPZ6wmyMc9sTb1CDKybE0wua%2BbGMb4a1z2mg","7n3x26PA%3D"}</definedName>
    <definedName name="_1125__FDSAUDITLINK__" hidden="1">{"fdsup://directions/News HTML Viewer?action=OPEN&amp;on_error=off&amp;window=popup_no_button&amp;start_maximized=false&amp;creator=factset&amp;display_string=Click to view document&amp;width=640&amp;height=480&amp;address=ZQFNwaLjk56vT%2BU0Zbbs9rSpi%2FlDZScJNjWKSUzDijiCOuCcO%2Fr4v4rN8I47","PtVsh0QUvXm8Qs6D7VVzVOhoRofGsc5bah%2F5RNZgyu6sIKJMgrDAU4HJ9wirMZ%2BVqaM4rjUtElqYdYRE9%2B1jHrEGBNwGk1UzF8OiRa8D7EofqMOIHx5WOzntVB%2BPqAkjgiwmzvuD7CHmFWkWFUi8DiwyyheaEl0Sg3RgDO6FKyz3KKUzhjhmLSdvgM87U5zB3vTT%2B7aRRsEzFpDvO85XfruvI2YoeNzlg3STjW2UrBrOvsANpyhdn","2A%3D"}</definedName>
    <definedName name="_1126__FDSAUDITLINK__" hidden="1">{"fdsup://directions/News HTML Viewer?action=OPEN&amp;on_error=off&amp;window=popup_no_button&amp;start_maximized=false&amp;creator=factset&amp;display_string=Click to view document&amp;width=640&amp;height=480&amp;address=ZQFNwaznkp6vD6X0vQepQ7Zr6ElE%2FO2tdUGE2QPXuaKwEhWxCf6AR%2FXzSmFFM9","hl1CoBlDKE3Ru0qNUyP8AFuLkWkDZUh3uv%2BKd4fDTMQS%2BDz%2FSwwXbX1AXRttdlDiPazXVe7%2Be6t6Kz%2BotU7bHc8MbLqd8ug%2FCnUneTfRCxJYmtVVpn2oHALSTOEdn2fXUNzgZgunJ%2F79y4bU3%2FTKegb2sVXodqXgt6hKY%2B41X4VXx6LOlZ4am9DTcQhWL1OSQ2ioq00%2FHxY3aXgOR4SMI9BBAKuX2nsGxi639dgEq3z","IpXV0xkQnKL"}</definedName>
    <definedName name="_1127__FDSAUDITLINK__" hidden="1">{"fdsup://directions/News HTML Viewer?action=OPEN&amp;on_error=off&amp;window=popup_no_button&amp;start_maximized=false&amp;creator=factset&amp;display_string=Click to view document&amp;width=640&amp;height=480&amp;address=ZQFNwSDCku6rDwUeYa7pE8059rAAYxL9THMu6t2lgGhQHWCc%2FYOA0WZ0GaNFDE2s","CFiyyycwRMo5oeXnipp6H3gpAiiTMI8vElHfnM73nToK%2B6d6p5Uonqi0mdP20qHEo9djdEP%2Bjcwvpnw%2FsaaGt1yc5FBQC4xb6hqKwp6qz631oW7wL4elgVJOIeZX2byXf%2FejcLDJ%2B3OKJBL9w64yvahKFe8vF4gaItZ%2BYK7JWBeYP0OlYTKzcUIZCDjMGUHiz3JgPZlKGDoat%2FYku50vkVVZbrDXIHEd69gzTdUJAbrrdmfWD","BoleA%3D%3D"}</definedName>
    <definedName name="_1128__FDSAUDITLINK__" hidden="1">{"fdsup://directions/News HTML Viewer?action=OPEN&amp;on_error=off&amp;window=popup_no_button&amp;start_maximized=false&amp;creator=factset&amp;display_string=Click to view document&amp;width=640&amp;height=480&amp;address=ZQFNwaznkp6vD6X0vQep%2BwmLe7%2BS8GOZ4izRwkw%2BKSvkSl10pXP%2F%2Bm82","XCVg%2B9gvwNLVFFqZmNkhRvpu8yEo5TPnKa5XFbPsRICNVYuFgh%2BmU1YE7Fwr3Nh4htSejzAJU7t9HBB0QRlyKND5C7KePlTkD4xu26mI7sPbJx12sGblbvFSIbj8RBr1onhhIHUDt6ggengi8CKPNn7Fp3iBImjdcXxZJvsz%2B5qUNBjW2vnwcfQ6I6BGflzhLQO%2FWuTgQp7Yp2RUp9NgmQucCex3PS0i7TckJQwIcLGV%2BFOVxb94M","agplRMvIykk"}</definedName>
    <definedName name="_1129__FDSAUDITLINK__" hidden="1">{"fdsup://directions/News HTML Viewer?action=OPEN&amp;on_error=off&amp;window=popup_no_button&amp;start_maximized=false&amp;creator=factset&amp;display_string=Click to view document&amp;width=640&amp;height=480&amp;address=ZQFNwazDkp6vD6V0vAbjiwPNM3LeTY4PYMfJN1I9UjXitVbRRsoFMvUk29X%2FXgAT","QTZGCfoAS2GpgoyZTIMoLmBqj8CzoQ0bUfexni4%2FD97LFV0l0zjVNxAyN4HglNYCX7w9DyBZvTKkSbOp0hzCUIcBnvSYX7cCz8Qm3Fkgvx%2BfVbTxhnIXmRpFgEItpmUNWFT7sCulbBTQUV9FFYp6Xq41aFcBdW%2F0rkZSvI8wC2HWU4c5l9Pt5TA3JuI6W2G%2BbYEXNYhyeWSkpGr%2BLZfhRdixGuO6ncBKWiAnOqe5lDEipqz1s7l62","w%3D%3D"}</definedName>
    <definedName name="_1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30__FDSAUDITLINK__" hidden="1">{"fdsup://directions/News HTML Viewer?action=OPEN&amp;on_error=off&amp;window=popup_no_button&amp;start_maximized=false&amp;creator=factset&amp;display_string=Click to view document&amp;width=640&amp;height=480&amp;address=ZQFNwazDkp6vD6V0vAajodHv74D88tsFCwqfs3ZTjRqBRHCdeUnhoqv8TrZuZlg%2B","qHZ9pqX7P8yfJGLvHqo8RYrKYdxNGeYvR6%2BEv8figon3H7YdSy652fP4rd6FwcknqPtk4lSGHtCHr1wKVLHLdkj3mOZ7NiFww5PO7QndGY%2BWVmursk3CTQuSJT9iledOWt2YAPy1PTjhfwSOrDxReyOOTFhPa2tSjCHpNO516UbOdbUBPqrvVpzNRihZAMpLGT0bppmsRKMHCy1Of4axGP3Woj7og3kwP7ehW%2FvxMCc9BPI%3D"}</definedName>
    <definedName name="_1131__FDSAUDITLINK__" hidden="1">{"fdsup://directions/News HTML Viewer?action=OPEN&amp;on_error=off&amp;window=popup_no_button&amp;start_maximized=false&amp;creator=factset&amp;display_string=Click to view document&amp;width=640&amp;height=480&amp;address=ZQFNwaDH0u6rz6X0tQaT%2FsBTw%2FSGduRHD9pe7hW5dxSS20s4wh8knJ%2B5l1Co","VQEK03xRYQAcV06yaXPe9c4CL8SkEwQlTLvKqENp3yi0bBUagdn9Wi2ANVgwfNKPkUF2d%2FrjuuPMjmEXNvOcD0CsexwNsKAdO%2FExXdkwUDzA%2Ft1VmgMSfmRkT7CtMP8ai4lB4JH6Mrl83gIrvc0R7Av6nlj32EXVDQJrTF%2F70ATUrt5M2RI7lFiFsoGF9XfgIG%2F1uYzc02x%2FsuDTxMgxLS5AQsQSHQ33z1QeTl0Dol225NN3tzx","bj0GFuuEZIw%3D%3D"}</definedName>
    <definedName name="_1132__FDSAUDITLINK__" hidden="1">{"fdsup://directions/News HTML Viewer?action=OPEN&amp;on_error=off&amp;window=popup_no_button&amp;start_maximized=false&amp;creator=factset&amp;display_string=Click to view document&amp;width=640&amp;height=480&amp;address=ZQFNwaDDkp6vDKV0nDbjkAHX5Xv9OwFPgCuVhz8iAeY2Lb4dryKEOJTKipUQnNIw4A","4uu5Pk4F%2F7xQ1eW8jezAVt6xm21amuSHl20gHVdJlsEa39uYfpyNROljnAHQgCnNY471JWlyC4SdFxReH6F2M1odtsGHU48sR9jksmDzRIvgbZCSrU5t1SRsd7lSCTa%2Bp08W5Sgcy3aKZ%2F3hsAu82XRkRckE1VUiZTU0rZU%2Bpm3LL3RUxzWJQeezEfW6WrhRl%2FTE%2FKPla%2FYCsRiVlyYGL354mFNhXaHP5%2FpncrK1u8fw%3D","%3D"}</definedName>
    <definedName name="_1133__FDSAUDITLINK__" hidden="1">{"fdsup://directions/News HTML Viewer?action=OPEN&amp;on_error=off&amp;window=popup_no_button&amp;start_maximized=false&amp;creator=factset&amp;display_string=Click to view document&amp;width=640&amp;height=480&amp;address=ZQFNwazDkp6vD6V0vAajlzMm9lKx25FY6iwvxERMH3m7zh7VU98A1McL%2BlI44wWY","9yiIVngYRSor%2BuiKH9%2BR0D2ZALxH4AZ3GTn7A3b3SNyv88VHEp14BHdGU98hyIGv%2FHRj3Te9UlUnotwoL1PyqElqTUgy0omfEd9Ylx8xV0r1UZCeIhqcRlNV4x%2BZKk2TP1L05JPTL7r8mrNVE5kPd4JK28i2HZID62vmEqutVqxz49lTRGPwpwQbjF7BbeLLvnTtGNF63Z823L3Vh9%2B1vnwPF0QEzXNY8CLZrFvIwkHiVV%2BrrgA","%3D"}</definedName>
    <definedName name="_1134__FDSAUDITLINK__" hidden="1">{"fdsup://directions/News HTML Viewer?action=OPEN&amp;on_error=off&amp;window=popup_no_button&amp;start_maximized=false&amp;creator=factset&amp;display_string=Click to view document&amp;width=640&amp;height=480&amp;address=ZQFNAaDDkp6vd2kDr6qbZvQCIrnmNa2Ux7ZL8b9SBX5lghExLciYmMQX10WoTdEAp5","NsuScV%2BSDz6KJ5MABjPVCv0J2DMtOAmzQKMFBykjXGObkpxYKNQChDak6%2B3zrm0gnL3Cy3vpVv7J1fMQhY6PbqR2TEyfi0nBNPNIsLvuP2q1fceiP7T%2Fpk4TsOP46lnRdimiwHRA1iX4SwVieWnp4%2FHky4sXLmxQStNeGUZ0o6bGMJ1%2BuEKBxQXJY%2BFPaNLOHDcl0ef%2F4M3uVrWYuqzJAzGyuCPxHgC9uYAxHDotG0Y7mjrTy","E"}</definedName>
    <definedName name="_1135__FDSAUDITLINK__" hidden="1">{"fdsup://directions/News HTML Viewer?action=OPEN&amp;on_error=off&amp;window=popup_no_button&amp;start_maximized=false&amp;creator=factset&amp;display_string=Click to view document&amp;width=640&amp;height=480&amp;address=ZQFNwaDnku6rz6X0tAZl36v9dKSRr4ObNrPpw0hehBbM%2F7Et%2Fdd2%2FpP4xP%2","BOJwYKGQSflHxfxHq3fTYCouZFZpntY4jUD3khg79gTtTYL%2BjT5BW%2F%2BiypnIHb6Rb0FCIOXCbjtWIFIVLS7KjnMbKvECtwOUkW%2F%2BUYQlN0Z3Ysd6OTV6CrymNxJHqFbbGn8Yvg8758VDqatIAA9ma5aNGrDGTPYKSwxqvfTHI2bDXZa3onoLlzDVR%2Bl5WoSr1PM7p9EKd%2FGVoqsZreg5G4mrgnbT86TLjKvNpkaKmFW53fKj3","A0R297uiZ"}</definedName>
    <definedName name="_1136__FDSAUDITLINK__" hidden="1">{"fdsup://IBCentral/FAT Viewer?action=UPDATE&amp;creator=factset&amp;DOC_NAME=fat:reuters_qtrly_source_window.fat&amp;display_string=Audit&amp;DYN_ARGS=TRUE&amp;VAR:ID1=37044210&amp;VAR:RCODE=LMIN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37__FDSAUDITLINK__" hidden="1">{"fdsup://IBCentral/FAT Viewer?action=UPDATE&amp;creator=factset&amp;DOC_NAME=fat:reuters_qtrly_source_window.fat&amp;display_string=Audit&amp;DYN_ARGS=TRUE&amp;VAR:ID1=37044210&amp;VAR:RCODE=AEQ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38__FDSAUDITLINK__" hidden="1">{"fdsup://IBCentral/FAT Viewer?action=UPDATE&amp;creator=factset&amp;DOC_NAME=fat:reuters_annual_source_window.fat&amp;display_string=Audit&amp;DYN_ARGS=TRUE&amp;VAR:ID1=37044210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139__FDSAUDITLINK__" hidden="1">{"fdsup://IBCentral/FAT Viewer?action=UPDATE&amp;creator=factset&amp;DOC_NAME=fat:reuters_qtrly_source_window.fat&amp;display_string=Audit&amp;DYN_ARGS=TRUE&amp;VAR:ID1=37044210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40__FDSAUDITLINK__" hidden="1">{"fdsup://IBCentral/FAT Viewer?action=UPDATE&amp;creator=factset&amp;DOC_NAME=fat:reuters_qtrly_source_window.fat&amp;display_string=Audit&amp;DYN_ARGS=TRUE&amp;VAR:ID1=37044210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1141__FDSAUDITLINK__" hidden="1">{"fdsup://IBCentral/FAT Viewer?action=UPDATE&amp;creator=factset&amp;DOC_NAME=fat:reuters_qtrly_shs_src_window.fat&amp;display_string=Audit&amp;DYN_ARGS=TRUE&amp;VAR:ID1=37044210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1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1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1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1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1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1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1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1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1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1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2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2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2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2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2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2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2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2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2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30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3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3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3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3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3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3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3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3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3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3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3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40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4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4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4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4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4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__FDSAUDITLINK__" hidden="1">{"fdsup:app=SCRIPT&amp;creator=factset&amp;CMD=INSTRUCTION&amp;WINDOW=NEW&amp;TARGET_APP=EDGAR\Search by Symbol&amp;INSTRUCTION_NAME=VIEW_DOCUMENT&amp;display_string=View Table&amp;IDENTIFIER=SIRI&amp;START_DATE=20080229&amp;END_DATE=20080229&amp;FILING=10-K&amp;TITLE=Debt Schedule"}</definedName>
    <definedName name="_4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__FDSAUDITLINK__" hidden="1">{"fdsup://directions/News HTML Viewer?action=OPEN&amp;on_error=off&amp;window=popup_no_button&amp;start_maximized=false&amp;creator=factset&amp;display_string=Click to view document&amp;width=640&amp;height=480&amp;address=ZQFNwSDmku6rDwWeYa5yQ%2FKRbenbPGqukXCZ%2BBMlCjsq%2FJJnnQegQ07oux%2","FUIUeNkUCypIu2sB%2Bgtjsbm7z3PV810eBN169wcf36pKt%2FIXNCaQipt3%2F%2FqjElrMtH1HEP0mXMTBfTHQYpmmBL5ofba1pkqOJLRCDfw%2FPdG%2FOakwuIS1JwILu5eVknu%2FaaepX2cCCBeEmrMn86GQ8%2FZ0StkfuRqe2%2BfjkxhsEbCzAp6t1LVXmbZTsCYGdQJgv1y%2Bk7zIQ0zI4owjabmgWkFeU10ZFkUwtbW6q0FUJ4n","S77V7MVNF1Pt7Rg"}</definedName>
    <definedName name="_4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__FDSAUDITLINK__" hidden="1">{"fdsup://directions/News HTML Viewer?action=OPEN&amp;on_error=off&amp;window=popup_no_button&amp;start_maximized=false&amp;creator=factset&amp;display_string=Click to view document&amp;width=640&amp;height=480&amp;address=ZQFNwZznkp6rDKX0%2FQapNQ0XLrzCrffQlhdq5g05gt%2Fbvbrcjqou5Le4qTKnAD","NK0fNPGGtQKWJPTravxPjCSp3DwidU2jTA8PKIVlcMoAswDTbDHL%2F7Drtdzv1kQMcPI9TZeTzaiWk62%2Bt5Bl6ts%2FiMNtMixjb%2FgQac0s9bCDAIo56Lq8UjXZLmRQLt2JgRmLoyM5QC3Uy6UjJezJ8J3mY4PISioNC%2B2ltStAAybY487gzPoAA5YF69vIEAqWWrgPcgUZMo2ynUml%2FD8I2seSpBfwAXeSHT1UQcTvG%2BgKX8DXT","XAp%2Bu"}</definedName>
    <definedName name="_4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4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4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50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5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5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5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5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5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5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5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5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5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5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5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60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6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6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6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6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6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6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6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__FDSAUDITLINK__" hidden="1">{"fdsup://directions/News HTML Viewer?action=OPEN&amp;on_error=off&amp;window=popup_no_button&amp;start_maximized=false&amp;creator=factset&amp;display_string=Click to view document&amp;width=640&amp;height=480&amp;address=ZQFNwaznkp6vD6X0vQep9bfU%2FAl110caLmKVmm7xTDqb%2BamtrpX2sPYS1S%2F9","bzEVNwDbCsPVTVvqqH3RnF0je%2BhoU3NmQTdv2t9V8HlmYDpq3OXWeOSdoYHr9tNm9C2PXNlclXD%2F7BMZfXdd0YX60Jcsf3d4pHo0VLEoXbcqnkWuddl5ILYKIpF%2FuMNEU0yTgTXXK8IDeDm3p41ENwe%2FtfsG9yq08rzLM2VEr0Vf1uPsx0sa%2FIKKB8kal0J3hd%2BS%2F1LjrcZXv9JonsOOal742tivI3JwXipJSRlgPSK17HuXD","%2FQ%3D"}</definedName>
    <definedName name="_6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__FDSAUDITLINK__" hidden="1">{"fdsup://directions/News HTML Viewer?action=OPEN&amp;on_error=off&amp;window=popup_no_button&amp;start_maximized=false&amp;creator=factset&amp;display_string=Click to view document&amp;width=640&amp;height=480&amp;address=ZQFNwZLnkp6rDeX0%2FTap%2BYADY1q0T9agPR4ni0TurIg7yTBOZmSQdagYnaHvTm","R0DbB18RdCwfP0%2FArs9fP0yG6bHH%2FgvRfK8ugVoe6lWjehVR30jWOu4oaKXiILSzB0TjlW2iePNFbmcHKhmd8ZyNRFdgyrAmVtwXubSQo0wHnMOnitH6AzvS42GrnNJSoBL1iUAWNxl5vau2NBKEnJwJtC4oC%2FU%2F5Kv7rkQ1SnzmqyPVpZKQiauShks4iku9kmqNzDTVTAybd22Uk4Zen6rBUAExah%2FWHJ7txRaKfGbEvWjrPuvjF","v"}</definedName>
    <definedName name="_6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__FDSAUDITLINK__" hidden="1">{"fdsup://directions/News HTML Viewer?action=OPEN&amp;on_error=off&amp;window=popup_no_button&amp;start_maximized=false&amp;creator=factset&amp;display_string=Click to view document&amp;width=640&amp;height=480&amp;address=ZQFNwZLnku63TOX0oTapNdA0XrEFxO4mljgrfaCVBSgeANNisT1cYFxgiy05S1PiKU","ftvBJiLy9KV9HYxLypPkxYZ5V%2BF4uYgGbCoulto8g%2BCc0DSJldHgoYEa5oR6tvqvFpyz2wRZJnwZ2x2FE8SFzjsA6fNXg8QzM6j5WzsiEw4uSlyIuGGpH5wyT%2FULQ26TgAUo%2BFGidTxnlZ5wGkITiKGGVpVznZ51w1Kn%2FDzTxRSd1tUblJlXXLJhHWshHNTuegSkHjGE7la3nZj%2FM6dVL6DKDAYaaZf%2B6XSUn3RNb2ssop%2B","YA%3D"}</definedName>
    <definedName name="_6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6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__FDSAUDITLINK__" hidden="1">{"fdsup:app=SCRIPT&amp;creator=factset&amp;CMD=INSTRUCTION&amp;WINDOW=NEW&amp;TARGET_APP=EDGAR\Search by Symbol&amp;INSTRUCTION_NAME=VIEW_DOCUMENT&amp;display_string=View Table&amp;IDENTIFIER=BBY&amp;START_DATE=20080110&amp;END_DATE=20080110&amp;FILING=10-Q&amp;TITLE=Income Statement"}</definedName>
    <definedName name="_70__FDSAUDITLINK__" hidden="1">{"fdsup://directions/News HTML Viewer?action=OPEN&amp;on_error=off&amp;window=popup_no_button&amp;start_maximized=false&amp;creator=factset&amp;display_string=Click to view document&amp;width=640&amp;height=480&amp;address=ZQFNwabn0p63D6X0N24qL83k9ZBlvfyj5PK4mljR4Uy6D%2Bui5Zxy4zO%2FMYHLd3","8GlKHmV%2F5LdLDm9vpY8PuZhiXBYSTqRJMLdcrI43vIWiRKwwNIeL9MHOBPUEFVt88yxStGKr1ypfxpd8QQUBSxyhSGrJXfFCAhGkxwhyvX7Cr2a4t%2FDt2KT%2B8YfsqUS8K2CuBSmrKmKOPID%2BJ5UFS0RAZxIqJ22o4IQUIVsfJmjqT%2FlAf2DfXlr7nn6atMoHAPyhOUsOeEz5i%2FoadIPu1JCP1lmvnUZLEu0FixMn3Wu7npeB%2F","fYw%3D%3D"}</definedName>
    <definedName name="_7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7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__FDSAUDITLINK__" hidden="1">{"fdsup://directions/News HTML Viewer?action=OPEN&amp;on_error=off&amp;window=popup_no_button&amp;start_maximized=false&amp;creator=factset&amp;display_string=Click to view document&amp;width=640&amp;height=480&amp;address=ZQFNwRznkp6rT6UhjGdSxNyOn46ERIFIqTKkmqyhyAE%2BBE%2Bn05hJHSz%2F%2Bz","yjcUDat6SkYp%2Bc%2BysRlNPJMprK3EzsJet%2FilXxlsCEZFyhRV7AQU%2F25ukBdE7gg%2Brn8M%2BmV40OHpLPYFoMRA5X1EDvUFu9nqSPgFCw%2BStH74Ei%2BPMIFCYohVokLbD2Gl0iD5WW%2BFJqsGuyNd9gkbxgXgCzRDRPZeJZHgOjIZ47%2B9jV1p7zfgWP8BcTCJ4fbn%2Bti0ahbkkhgRRujYyqoLaJQxPT2Q0ZkFH%2Be8z5y","EXprAtEIArFgIaI1HU%3D"}</definedName>
    <definedName name="_7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__FDSAUDITLINK__" hidden="1">{"fdsup://directions/News HTML Viewer?action=OPEN&amp;on_error=off&amp;window=popup_no_button&amp;start_maximized=false&amp;creator=factset&amp;display_string=Click to view document&amp;width=640&amp;height=480&amp;address=ZQFNwTDikp6rDgWeOYK8AboQSKJ4scnIaw631d0ZwURmSx3Zo2tt80ST%2FYsGXErl","4zlyAz0EFNwgdbXlWNk%2FwYgx%2BumxQppcu50O5KHr9J3%2BWI3HpcE0b1CODjCuYKyDtKI91g7yXXeTiJGXpEAPULDDEl0qHa7SieNClYPOvibS%2BMFPl%2F3%2BVhsFFtl3n0drpNWSxRS%2Bj2DfwaVYbf8MOIChfYQ2HfkVi2x%2FPJlooupd78tKBAk73vTbOqLVTqLoSsmlZhK%2Bkks1FPJ9dp3QKymrToILSYFjCpzAt6d9RJObC","iE6dg%3D%3D"}</definedName>
    <definedName name="_7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__FDSAUDITLINK__" hidden="1">{"fdsup://directions/News HTML Viewer?action=OPEN&amp;on_error=off&amp;window=popup_no_button&amp;start_maximized=false&amp;creator=factset&amp;display_string=Click to view document&amp;width=640&amp;height=480&amp;address=ZQFNwTbikp6rzyWeMYS82p0IaidZZUTwvl4g6ll1tGv9wuFjHdzps1S6UA%2BbCd35","vIZEkeB7SCqsXqbL7d7x6M6HqnMIBjtVlFf9oiye8gDdcI7etLTZO8gnFLK8Wtj7ivd2VhaoBLPNXqU%2F%2ByMV0xjsSIsduWTQsWBB5BDk%2FPBzoHdZPJlNcNBw0TcTMdU4m1UBXmDcfFHIv6Nrmo88G7eY8TpaGduKoqmsUF%2FMMkwX4BXETbo1cDBtk5GksCQ5W%2B0DxECnbsNLJ8obxXU%2FdTTtMJMS2JNemJoCIl9UIcnKZnwU"}</definedName>
    <definedName name="_7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__FDSAUDITLINK__" hidden="1">{"fdsup://directions/News HTML Viewer?action=OPEN&amp;on_error=off&amp;window=popup_no_button&amp;start_maximized=false&amp;creator=factset&amp;display_string=Click to view document&amp;width=640&amp;height=480&amp;address=ZQFNAZznkp6rd2kFroJiCELqeqzKhdeapszYEk2P%2B%2BeK2I54K3ww24fDGLqBze","9UVbcNhQ6jZy8iG1sdA4G%2B1ULO3W%2BVmzvG2tqUB9yrkrG2Zmq3ixwzSH2hCBJP0gULaO%2FYwXZoK5MX44Vqi9eKXqsOooadUUCy0PiCRgejTOASaAsVm6WgVIVFvbuPqa3Xq%2BZamt2cZzo24w3s43HxQ8xNCyq9hH9mnC0rtZP0OId0k1xXsYVJYocNHStaq1To8inBw3wFW%2FTAhn36F2C7uHfFLx0zilPL8tCmV14lZu2gX5VxR%2","BjK"}</definedName>
    <definedName name="_7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__FDSAUDITLINK__" hidden="1">{"fdsup://directions/News HTML Viewer?action=OPEN&amp;on_error=off&amp;window=popup_no_button&amp;start_maximized=false&amp;creator=factset&amp;display_string=Click to view document&amp;width=640&amp;height=480&amp;address=ZQFNwRDnkp6rTKUhjGdS3O9TthCWbhRv8QV9E0EEADoc5mbB7OJkQRUp3pKEAmpkqF","WbKxdgIjO2YigCvMdKvmzjif1rfVXwYUoJhmv%2FnromGDuuZMty6Np9IcmRl37ob2%2FX2A24NdECUW8FcdMrceDB5FMDRcOJ3AOO%2B7Veok4n1M5A6nHcUBs%2FkZ7%2ByU2Lx4hxOg65Rgc5ev3oUxahcDNNzmeQBXceKxC9adFYzrO%2Fngud7EPJJA2YqskAAXgLCwBuEIeJ4jeWaI6fIE57KkrFyZtA%2BTls5EP9KOwaqo9bqIeWUX5","hMw%3D%3D"}</definedName>
    <definedName name="_7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__FDSAUDITLINK__" hidden="1">{"fdsup://directions/News HTML Viewer?action=OPEN&amp;on_error=off&amp;window=popup_no_button&amp;start_maximized=false&amp;creator=factset&amp;display_string=Click to view document&amp;width=640&amp;height=480&amp;address=ZQFNwazDkp6vD6V0vAajlfjZ9KrjaB258A3KPhDVoNE8v6FRsKOWR1RNYN3QHBwO2d","n6QMTb7DWLIXN18bW2K%2BsIn0uTf0pbEo4a3oLu%2F1i3jLxdCXL2F6wEfg1BSuNvYTCBP27%2Far5dW6lvAON53w8BA%2FWjPhpRN6uoskRl4v6W54U85nRDV2Sj%2BH63BW3HEl1CorTRugAKvotmL3MeKr43MFLSVaiBUjEPgatzn9IqjcIObRdXsebNk5sADNEyaBfuPcHjHKBXnlk6njbkv03txvf7ycqqeO1Q4RGxUo8kF9ONZ8g3rw%","3D%3D"}</definedName>
    <definedName name="_7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__FDSAUDITLINK__" hidden="1">{"fdsup://directions/News HTML Viewer?action=OPEN&amp;on_error=off&amp;window=popup_no_button&amp;start_maximized=false&amp;creator=factset&amp;display_string=Click to view document&amp;width=640&amp;height=480&amp;address=ZQFNwSDikp63DwUeHARlB%2BbaZTMoFXMp%2B3aecKAAWvqCBE2CdfwWsyrNlMldUY","j%2BnRbqIG6bdeqe0mF5wD%2FuV2TN4xz54kQrw3bqbkpQjcv5RAnB7eW0pSzOkvi%2B7WhGc0bFWuQFTgfSotWl6eTzFglS3kIW02PsG6eqcFvCuZPh4Y3K7Bevkgu98dVhU55WI%2BlJvjK9PqE%2Fjvama2f491vDW6Os%2BX9xffX%2FDfoQh%2FhGwmnb8TwYmaS08D8uA9kKS1YKU5YtHmAbb0qh1KqgXAC0ob2lDDQq74ULxgAiDp8DJ","k1dtZvL"}</definedName>
    <definedName name="_7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__FDSAUDITLINK__" hidden="1">{"fdsup://directions/News HTML Viewer?action=OPEN&amp;on_error=off&amp;window=popup_no_button&amp;start_maximized=false&amp;creator=factset&amp;display_string=Click to view document&amp;width=640&amp;height=480&amp;address=ZQFNwSDmku6rDwWeYa5yVPBhoHEd2bEVxWXSaNIQkf84QKy%2BIOSKhomH%2FkJFsJ","3CJXRqDMqwzorYcADab7s1wVq54WCRDYHnT%2FJ33WgEc%2FKYJ7ekWQhkIIikkh4%2BTaDq2drvlqvVAE5UNEkkZ34Z2Dd8hVnetirFIqcYTX2DnUeTbSu%2FmjBpFhq020DeYOX0I%2FPHlZBxR%2BnkREYyjfoxG8VHHtrqC%2FNumH%2Br3ZvhIh8W%2BcAnowmI7cYfRzguZdkbhSV4ytp5CJclmf0qUfy8TSB4Bu9Gz6IITD5CLh8%2BA","u9ZIruFmg%3D%3D"}</definedName>
    <definedName name="_7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7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__FDSAUDITLINK__" hidden="1">{"fdsup:app=SCRIPT&amp;creator=factset&amp;CMD=INSTRUCTION&amp;WINDOW=NEW&amp;TARGET_APP=EDGAR\Search by Symbol&amp;INSTRUCTION_NAME=VIEW_DOCUMENT&amp;display_string=View Document&amp;IDENTIFIER=BBY&amp;START_DATE=20080110&amp;END_DATE=20080110&amp;FILING=10-Q"}</definedName>
    <definedName name="_80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8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8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8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__FDSAUDITLINK__" hidden="1">{"fdsup://IBCentral/FAT Viewer?action=UPDATE&amp;creator=factset&amp;DOC_NAME=fat:reuters_annual_source_window.fat&amp;display_string=Audit&amp;DYN_ARGS=TRUE&amp;VAR:ID1=82966U10&amp;VAR:RCODE=LMIN&amp;VAR:SDATE=20071299&amp;VAR:FREQ=Y&amp;VAR:RELITEM=RP&amp;VAR:CURRENCY=USD&amp;VAR:CURRSOURCE=EXSHAR","E&amp;VAR:NATFREQ=ANNUAL&amp;VAR:RFIELD=FINALIZED&amp;VAR:DB_TYPE=&amp;VAR:UNITS=MONTHLY&amp;window=popup&amp;width=450&amp;height=300&amp;START_MAXIMIZED=FALSE"}</definedName>
    <definedName name="_8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__FDSAUDITLINK__" hidden="1">{"fdsup://IBCentral/FAT Viewer?action=UPDATE&amp;creator=factset&amp;DOC_NAME=fat:reuters_annual_source_window.fat&amp;display_string=Audit&amp;DYN_ARGS=TRUE&amp;VAR:ID1=82966U10&amp;VAR:RCODE=FDSPFDSTKTOTAL&amp;VAR:SDATE=20071299&amp;VAR:FREQ=Y&amp;VAR:RELITEM=RP&amp;VAR:CURRENCY=USD&amp;VAR:CURRSOU","RCE=EXSHARE&amp;VAR:NATFREQ=ANNUAL&amp;VAR:RFIELD=FINALIZED&amp;VAR:DB_TYPE=&amp;VAR:UNITS=MONTHLY&amp;window=popup&amp;width=450&amp;height=300&amp;START_MAXIMIZED=FALSE"}</definedName>
    <definedName name="_8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__FDSAUDITLINK__" hidden="1">{"fdsup://IBCentral/FAT Viewer?action=UPDATE&amp;creator=factset&amp;DOC_NAME=fat:reuters_qtrly_source_window.fat&amp;display_string=Audit&amp;DYN_ARGS=TRUE&amp;VAR:ID1=82966U10&amp;VAR:RCODE=STLD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__FDSAUDITLINK__" hidden="1">{"fdsup://IBCentral/FAT Viewer?action=UPDATE&amp;creator=factset&amp;DOC_NAME=fat:reuters_qtrly_source_window.fat&amp;display_string=Audit&amp;DYN_ARGS=TRUE&amp;VAR:ID1=82966U10&amp;VAR:RCODE=SCSI&amp;VAR:SDATE=20071299&amp;VAR:FREQ=Quarterly&amp;VAR:RELITEM=RP&amp;VAR:CURRENCY=USD&amp;VAR:CURRSOURCE","=EXSHARE&amp;VAR:NATFREQ=QUARTERLY&amp;VAR:RFIELD=FINALIZED&amp;VAR:DB_TYPE=&amp;VAR:UNITS=MONTHLY&amp;window=popup&amp;width=450&amp;height=300&amp;START_MAXIMIZED=FALSE"}</definedName>
    <definedName name="_8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__FDSAUDITLINK__" hidden="1">{"fdsup://IBCentral/FAT Viewer?action=UPDATE&amp;creator=factset&amp;DOC_NAME=fat:reuters_qtrly_shs_src_window.fat&amp;display_string=Audit&amp;DYN_ARGS=TRUE&amp;VAR:ID1=82966U10&amp;VAR:RCODE=FDSSHSOUTDEPS&amp;VAR:SDATE=20071299&amp;VAR:FREQ=Quarterly&amp;VAR:RELITEM=RP&amp;VAR:CURRENCY=&amp;VAR:CUR","RSOURCE=EXSHARE&amp;VAR:NATFREQ=QUARTERLY&amp;VAR:RFIELD=FINALIZED&amp;VAR:DB_TYPE=&amp;VAR:UNITS=MONTHLY&amp;window=popup&amp;width=450&amp;height=300&amp;START_MAXIMIZED=FALSE"}</definedName>
    <definedName name="_8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8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__FDSAUDITLINK__" hidden="1">{"fdsup://directions/News HTML Viewer?action=OPEN&amp;on_error=off&amp;window=popup_no_button&amp;start_maximized=false&amp;creator=factset&amp;display_string=Click to view document&amp;width=640&amp;height=480&amp;address=ZQFNASDmkp6j98PGa4Kip%2BlRPhvrvcx05SS44P%2Beh5Cu8PvP2CNGmc3XFEO5Eb","XchIEnzG1YvqEdLHN5Os5GXKN3K8eDqtw5ds%2B%2FEk5Wv79WnEXKIqRfrUf8jz6ATSUNMiU1dsScc87V9Ag3%2F4EnKFUKf%2BAqoOa3FBxJsgxXQX9ydZfuVt02yMO5dQA3YrFfjAwMGPzHgKIhPbuX0N2htmVZNh2wIOwflvPbCFNRwzuS0eD4oweZyCiD42E1SGZzUwYhbP6H6JZsSGtVcybVb0Y6sSwe8CaKd%2FmtMojt7g%3D%3D"}</definedName>
    <definedName name="_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0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1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2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3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4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5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6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7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8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0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1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2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3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4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5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6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7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8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999__FDSAUDITLINK__" hidden="1">{"fdsup:app=SCRIPT&amp;creator=factset&amp;CMD=INSTRUCTION&amp;WINDOW=NEW&amp;TARGET_APP=EDGAR\Search by Symbol&amp;INSTRUCTION_NAME=VIEW_DOCUMENT&amp;display_string=View Document&amp;IDENTIFIER=SIRI&amp;START_DATE=20080229&amp;END_DATE=20080229&amp;FILING=10-K"}</definedName>
    <definedName name="_A1">[12]Sheet2!$A$1:$P$33</definedName>
    <definedName name="_ABC1">#REF!</definedName>
    <definedName name="_ABC10">#REF!</definedName>
    <definedName name="_ABC2">#REF!</definedName>
    <definedName name="_ABC3">#REF!</definedName>
    <definedName name="_ABC4">#REF!</definedName>
    <definedName name="_ABC5">#REF!</definedName>
    <definedName name="_ABC6">#REF!</definedName>
    <definedName name="_ABC7">#REF!</definedName>
    <definedName name="_ABC8">#REF!</definedName>
    <definedName name="_ABC9">#REF!</definedName>
    <definedName name="_ADD1">#REF!</definedName>
    <definedName name="_ADD2">#REF!</definedName>
    <definedName name="_ANX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09AD5D6607CE4A75ADD01C2612752A10.edm" hidden="1">#REF!</definedName>
    <definedName name="_bdm.37656FB3B37444BA9F0CBF257DD8DA12.edm" hidden="1">#REF!</definedName>
    <definedName name="_bdm.59AF1DD265964122BDDE6D606369501F.edm" hidden="1">#REF!</definedName>
    <definedName name="_bdm.5E002EC9C2124DA58F848B061FB0569E.edm" hidden="1">#REF!</definedName>
    <definedName name="_bdm.5E7789F52FAF434EAB43500F700B3F08.edm" hidden="1">[13]Sheet1!$A$1:$IV$65536</definedName>
    <definedName name="_bdm.682DC978A8624B4AAEB1AEAD332969F3.edm" hidden="1">#REF!</definedName>
    <definedName name="_bdm.9D326E54831C47979B24892A51290E31.edm" hidden="1">#REF!</definedName>
    <definedName name="_bdm.BEA3F4532E1C482EA09BDBCB36562AA8.edm" hidden="1">#REF!</definedName>
    <definedName name="_bdm.C4A5F479EE3147A3A4F22250D68BFB52.edm" hidden="1">#REF!</definedName>
    <definedName name="_bdm.E2007D65F8C6459B8FF90D72C50C5C79.edm" hidden="1">#REF!</definedName>
    <definedName name="_BS2">[14]BS!$B$1:$U$65</definedName>
    <definedName name="_BZL0305">#REF!</definedName>
    <definedName name="_CAC22">#REF!</definedName>
    <definedName name="_DAT1">#REF!</definedName>
    <definedName name="_DAT10">#REF!</definedName>
    <definedName name="_DAT11">[15]DATABASE!#REF!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2">#REF!</definedName>
    <definedName name="_DAT3">#REF!</definedName>
    <definedName name="_DAT4">#REF!</definedName>
    <definedName name="_DAT5">[15]DATABASE!#REF!</definedName>
    <definedName name="_DAT6">#REF!</definedName>
    <definedName name="_DAT7">[15]DATABASE!#REF!</definedName>
    <definedName name="_DAT8">#REF!</definedName>
    <definedName name="_DAT9">#REF!</definedName>
    <definedName name="_dcf2">[16]DCF!#REF!</definedName>
    <definedName name="_Dist_Values" hidden="1">#REF!</definedName>
    <definedName name="_div1">'[17]Trans Summary'!#REF!</definedName>
    <definedName name="_div2">'[17]Trans Summary'!#REF!</definedName>
    <definedName name="_div3">#REF!</definedName>
    <definedName name="_div5">#REF!</definedName>
    <definedName name="_div6">#REF!</definedName>
    <definedName name="_E2" hidden="1">{#N/A,#N/A,FALSE,"Tabl. D1";#N/A,#N/A,FALSE,"Tabl. D1 b";#N/A,#N/A,FALSE,"Tabl. D2";#N/A,#N/A,FALSE,"Tabl. D2 b";#N/A,#N/A,FALSE,"Tabl. D3";#N/A,#N/A,FALSE,"Tabl. D4";#N/A,#N/A,FALSE,"Tabl. D5"}</definedName>
    <definedName name="_EPS97">'[18]Sutton IncStmt'!#REF!</definedName>
    <definedName name="_EPS98">'[18]Sutton IncStmt'!#REF!</definedName>
    <definedName name="_EPS99">'[18]Sutton IncStmt'!#REF!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6" hidden="1">' App F.1.2 - CN prices'!$A$3:$M$18</definedName>
    <definedName name="_xlnm._FilterDatabase" hidden="1">#REF!</definedName>
    <definedName name="_GPg1">'[19]BS-SCHS'!#REF!</definedName>
    <definedName name="_GPg2">'[19]BS-SCHS'!#REF!</definedName>
    <definedName name="_Hlk127769425_5">'[20]Balance Sheet _ VIPL'!#REF!</definedName>
    <definedName name="_HZL5062">#REF!</definedName>
    <definedName name="_idg1" localSheetId="6">#REF!</definedName>
    <definedName name="_idg1" localSheetId="4">#REF!</definedName>
    <definedName name="_idg1">#REF!</definedName>
    <definedName name="_idg2" localSheetId="4">#REF!</definedName>
    <definedName name="_idg2">#REF!</definedName>
    <definedName name="_idg3" localSheetId="4">#REF!</definedName>
    <definedName name="_idg3">#REF!</definedName>
    <definedName name="_IDP2">[21]Model!#REF!</definedName>
    <definedName name="_ids1" localSheetId="4">#REF!</definedName>
    <definedName name="_ids1">#REF!</definedName>
    <definedName name="_ids2" localSheetId="4">#REF!</definedName>
    <definedName name="_ids2">#REF!</definedName>
    <definedName name="_INC1">#REF!</definedName>
    <definedName name="_INC2">#REF!</definedName>
    <definedName name="_Inc3">[22]IS!#REF!</definedName>
    <definedName name="_irr1">#REF!</definedName>
    <definedName name="_irr2">#REF!</definedName>
    <definedName name="_iw1">#REF!</definedName>
    <definedName name="_Key1" localSheetId="6" hidden="1">#REF!</definedName>
    <definedName name="_Key1" localSheetId="4" hidden="1">#REF!</definedName>
    <definedName name="_Key1" hidden="1">#REF!</definedName>
    <definedName name="_Key2" localSheetId="6" hidden="1">#REF!</definedName>
    <definedName name="_Key2" localSheetId="4" hidden="1">#REF!</definedName>
    <definedName name="_Key2" hidden="1">#REF!</definedName>
    <definedName name="_key3" hidden="1">'[10]0012SSA'!#REF!</definedName>
    <definedName name="_lc2">#REF!</definedName>
    <definedName name="_leu1">#REF!</definedName>
    <definedName name="_leu2">#REF!</definedName>
    <definedName name="_mat1">#REF!</definedName>
    <definedName name="_Max2">#REF!</definedName>
    <definedName name="_Min2">#REF!</definedName>
    <definedName name="_OC2005">'[23]2005 OC Summary'!$A$9:$BL$58</definedName>
    <definedName name="_OC2006">'[23]2006 OC Summary'!$A$9:$BS$58</definedName>
    <definedName name="_Order1" hidden="1">255</definedName>
    <definedName name="_Order2" hidden="1">0</definedName>
    <definedName name="_Parse_Out" hidden="1">#REF!</definedName>
    <definedName name="_PER1">#REF!</definedName>
    <definedName name="_per1204">#REF!</definedName>
    <definedName name="_PER2">#REF!</definedName>
    <definedName name="_PER3">#REF!</definedName>
    <definedName name="_PG01">#REF!</definedName>
    <definedName name="_PG02">#REF!</definedName>
    <definedName name="_PG03">#REF!</definedName>
    <definedName name="_PG04">#REF!</definedName>
    <definedName name="_PG05">#REF!</definedName>
    <definedName name="_PG06">#REF!</definedName>
    <definedName name="_pnl94">#REF!</definedName>
    <definedName name="_ptu1">#REF!</definedName>
    <definedName name="_ptu2">#REF!</definedName>
    <definedName name="_QH1">[24]QH1!$A$1:$R$8</definedName>
    <definedName name="_QI1">[24]QI1!$A$1:$R$8</definedName>
    <definedName name="_Regression_X" hidden="1">#REF!</definedName>
    <definedName name="_ret2">#REF!</definedName>
    <definedName name="_ret3">#REF!</definedName>
    <definedName name="_SCH10">#REF!</definedName>
    <definedName name="_Sch123">#REF!</definedName>
    <definedName name="_sch20">'[5]#REF'!$E$31</definedName>
    <definedName name="_Sch4">#REF!</definedName>
    <definedName name="_Sch41">#REF!</definedName>
    <definedName name="_Sch5">#REF!</definedName>
    <definedName name="_Sch67">#REF!</definedName>
    <definedName name="_Sch76">#REF!</definedName>
    <definedName name="_Sch8910">#REF!</definedName>
    <definedName name="_Sort" localSheetId="6" hidden="1">#REF!</definedName>
    <definedName name="_Sort" localSheetId="4" hidden="1">#REF!</definedName>
    <definedName name="_Sort" hidden="1">#REF!</definedName>
    <definedName name="_t9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_TAB3" hidden="1">{#N/A,#N/A,FALSE,"Tabl. FB300";#N/A,#N/A,FALSE,"Tabl. FB350";#N/A,#N/A,FALSE,"Tabl. FB400";#N/A,#N/A,FALSE,"Tabl. FB500";#N/A,#N/A,FALSE,"Tabl. FS090"}</definedName>
    <definedName name="_tab4" hidden="1">{#N/A,#N/A,FALSE,"Tabl. FB300";#N/A,#N/A,FALSE,"Tabl. FB350";#N/A,#N/A,FALSE,"Tabl. FB400";#N/A,#N/A,FALSE,"Tabl. FB500";#N/A,#N/A,FALSE,"Tabl. FS090"}</definedName>
    <definedName name="_Table1_In1" hidden="1">#REF!</definedName>
    <definedName name="_Table1_In2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v2">'[25]Trans. Value'!$A$1:$AG$33,'[25]Trans. Value'!$B$38:$R$272</definedName>
    <definedName name="_xcd1">'[6]Data Summary'!$D$2:$AH$2</definedName>
    <definedName name="_xcd2">'[6]Data Summary'!$D$3:$AH$3</definedName>
    <definedName name="_xcd3">'[6]Data Summary'!$D$4:$AH$4</definedName>
    <definedName name="a">'[26]Interest Cal. Sheet'!$C$1</definedName>
    <definedName name="A_RAD_CALC">#REF!</definedName>
    <definedName name="A_RAD_CALC_GAS">#REF!</definedName>
    <definedName name="aa">[27]Const_and_macro!#REF!</definedName>
    <definedName name="aaa">#REF!</definedName>
    <definedName name="AAA_DOCTOPS" hidden="1">"AAA_SET"</definedName>
    <definedName name="AAA_duser" hidden="1">"OFF"</definedName>
    <definedName name="aaaa">'[28]Cash Flow - Final '!$T$1</definedName>
    <definedName name="aaaaa">[27]Const_and_macro!#REF!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bb" hidden="1">{#N/A,#N/A,FALSE,"Projections";#N/A,#N/A,FALSE,"Multiples Valuation";#N/A,#N/A,FALSE,"LBO";#N/A,#N/A,FALSE,"Multiples_Sensitivity";#N/A,#N/A,FALSE,"Summary"}</definedName>
    <definedName name="aasd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abc">#REF!</definedName>
    <definedName name="abc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BS">[12]Sheet2!$E$26</definedName>
    <definedName name="Abschreibungen">[29]Sonstiges!#REF!</definedName>
    <definedName name="acc">#REF!</definedName>
    <definedName name="Access_Button" hidden="1">"Zusammenstellung_SGF_KGF_970515_Tabelle1_Liste"</definedName>
    <definedName name="AccessDatabase" hidden="1">"\\C4\d\Job costing 02-03\Job costing 02-03\IM\Proposed Mould Costing.mdb"</definedName>
    <definedName name="AccountDes">[30]Riepilogo!$C$2:$C$777</definedName>
    <definedName name="ACID">#REF!</definedName>
    <definedName name="AcqCodeName">'[31]Data Input'!$E$9</definedName>
    <definedName name="AcqStkIncr">#REF!</definedName>
    <definedName name="Acquirer">[32]Combo!$R$10</definedName>
    <definedName name="Activation">#REF!</definedName>
    <definedName name="ActReg" localSheetId="4">#REF!</definedName>
    <definedName name="ActReg">#REF!</definedName>
    <definedName name="ActRegCode" localSheetId="4">#REF!</definedName>
    <definedName name="ActRegCode">#REF!</definedName>
    <definedName name="ActRegValue" localSheetId="4">#REF!</definedName>
    <definedName name="ActRegValue">#REF!</definedName>
    <definedName name="ACTUAL">#REF!</definedName>
    <definedName name="Address">#REF!</definedName>
    <definedName name="ADVANCEEMP">#REF!</definedName>
    <definedName name="ADVERTISEMENT">[33]FPNEWXLS!#REF!</definedName>
    <definedName name="ADVFROMCUSTOMER">#REF!</definedName>
    <definedName name="aertqet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afk" localSheetId="6" hidden="1">{"Komplett",#N/A,TRUE,"Datenerfassung PPA"}</definedName>
    <definedName name="afk" hidden="1">{"Komplett",#N/A,TRUE,"Datenerfassung PPA"}</definedName>
    <definedName name="AFR1_AIR">#REF!</definedName>
    <definedName name="AFR1_IMPULSION">#REF!</definedName>
    <definedName name="AFR2_AIR">#REF!</definedName>
    <definedName name="AFR2_IMPULSION">#REF!</definedName>
    <definedName name="AFR3_AIR">#REF!</definedName>
    <definedName name="AFR3_IMPULSION">#REF!</definedName>
    <definedName name="AFR4_AIR">#REF!</definedName>
    <definedName name="AFR4_IMPULSION">#REF!</definedName>
    <definedName name="AFR5_AIR">#REF!</definedName>
    <definedName name="AFR5_IMPULSION">#REF!</definedName>
    <definedName name="AIT">#REF!</definedName>
    <definedName name="AITALL">[34]SBC!#REF!</definedName>
    <definedName name="all">#REF!</definedName>
    <definedName name="amort_gw">[35]invest!#REF!</definedName>
    <definedName name="AmtRaised_IndustryGroup">'[36]#REF'!$A$32:$Z$59</definedName>
    <definedName name="an">#REF!</definedName>
    <definedName name="analysis">#REF!</definedName>
    <definedName name="anis">[37]Sheet1!$A$9:$AJ$96</definedName>
    <definedName name="annB">#REF!</definedName>
    <definedName name="ANNE13">#REF!</definedName>
    <definedName name="anscount" hidden="1">5</definedName>
    <definedName name="APMIP">#REF!</definedName>
    <definedName name="aq">#REF!</definedName>
    <definedName name="aqsa">#REF!</definedName>
    <definedName name="ar">#REF!</definedName>
    <definedName name="Area">#REF!</definedName>
    <definedName name="Area_stampa_MI">#REF!</definedName>
    <definedName name="argqe" hidden="1">{#N/A,#N/A,FALSE,"puboff";#N/A,#N/A,FALSE,"financials";#N/A,#N/A,FALSE,"valuation";#N/A,#N/A,FALSE,"split"}</definedName>
    <definedName name="as">#REF!</definedName>
    <definedName name="as_of_date">'[38]2007'!#REF!</definedName>
    <definedName name="AS2DocOpenMode" hidden="1">"AS2DocumentEdit"</definedName>
    <definedName name="asas">#REF!</definedName>
    <definedName name="asasa">'[39]SBRCC BS 1-5'!$D$1</definedName>
    <definedName name="asasas">#REF!</definedName>
    <definedName name="asdf" localSheetId="6" hidden="1">Main.SAPF4Help()</definedName>
    <definedName name="asdf" localSheetId="4" hidden="1">Main.SAPF4Help()</definedName>
    <definedName name="asdf" hidden="1">Main.SAPF4Help()</definedName>
    <definedName name="asdfasdf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sfd" localSheetId="6" hidden="1">Main.SAPF4Help()</definedName>
    <definedName name="asfd" localSheetId="4" hidden="1">Main.SAPF4Help()</definedName>
    <definedName name="asfd" hidden="1">Main.SAPF4Help()</definedName>
    <definedName name="asgt">'[5]#REF'!$A$1:$P$33</definedName>
    <definedName name="ass">'[39]SBRCC BS 1-5'!$D$1</definedName>
    <definedName name="assets">#REF!</definedName>
    <definedName name="assume">#REF!</definedName>
    <definedName name="ast">#REF!</definedName>
    <definedName name="Average_number_of_subs">#REF!</definedName>
    <definedName name="Avg_Sub">'[40]P &amp; L'!#REF!</definedName>
    <definedName name="ax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ayear">#REF!</definedName>
    <definedName name="ayear1">'[41]Fixed Assumptions'!$B$17:$L$17</definedName>
    <definedName name="ayear3">'[42]FIXED ASSUMPTIONS'!$B$19:$AH$19</definedName>
    <definedName name="ayear5">'[43]Fixed Assumptions'!$B$23:$BD$23</definedName>
    <definedName name="B">#REF!</definedName>
    <definedName name="bal_sch5">#REF!</definedName>
    <definedName name="Balance_Sheet">#REF!</definedName>
    <definedName name="BALANCECUSTOMS">#REF!</definedName>
    <definedName name="base_ccy">[44]Control!$E$8</definedName>
    <definedName name="base_ccy_s">[44]Control!$E$9</definedName>
    <definedName name="BaseCase">[45]Scenarios!$C$164</definedName>
    <definedName name="BaseCosts">'[23]Base Costs'!$C$3:$AF$895</definedName>
    <definedName name="BaseCostsPlantReference">'[46]Base Costs'!$D$3:$AF$4</definedName>
    <definedName name="Baseline">#REF!</definedName>
    <definedName name="BaseVolumes">'[46]Base Volumes'!$C$5:$G$381</definedName>
    <definedName name="BaseVolumesRef">'[46]Base Volumes'!$D$3:$G$4</definedName>
    <definedName name="basic_work">#REF!</definedName>
    <definedName name="BasisCode">#REF!</definedName>
    <definedName name="BasisCode1">#REF!</definedName>
    <definedName name="Batch1_From" localSheetId="6">#REF!</definedName>
    <definedName name="Batch1_From" localSheetId="4">#REF!</definedName>
    <definedName name="Batch1_From">#REF!</definedName>
    <definedName name="Batch1_To" localSheetId="4">#REF!</definedName>
    <definedName name="Batch1_To">#REF!</definedName>
    <definedName name="Batch2_From" localSheetId="4">#REF!</definedName>
    <definedName name="Batch2_From">#REF!</definedName>
    <definedName name="Batch2_To" localSheetId="4">#REF!</definedName>
    <definedName name="Batch2_To">#REF!</definedName>
    <definedName name="bb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bbb">'[47]OC Price'!$E$3:$N$4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nchmark100_array_size">OFFSET([48]Prices!$M$6,0,0,[48]Controls!$F$53,1)</definedName>
    <definedName name="benchmarktarget_array_size">OFFSET([48]Prices!$I$6,0,0,[48]Controls!$F$53,1)</definedName>
    <definedName name="beta">#REF!</definedName>
    <definedName name="BGP">[49]COMP!#REF!</definedName>
    <definedName name="Bharat">#REF!</definedName>
    <definedName name="BinaniScenario">'[50]3B_Standalone_Financials'!#REF!</definedName>
    <definedName name="BK_GTEE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'[51]LTM PV'!$J$1791</definedName>
    <definedName name="BLPH153" hidden="1">'[51]LTM PV'!$C$13</definedName>
    <definedName name="BLPH154" hidden="1">'[51]LTM PV'!#REF!</definedName>
    <definedName name="BLPH155" hidden="1">'[51]LTM PV'!#REF!</definedName>
    <definedName name="BLPH156" hidden="1">'[51]LTM PV'!#REF!</definedName>
    <definedName name="BLPH157" hidden="1">'[51]LTM PV'!#REF!</definedName>
    <definedName name="BLPH158" hidden="1">[52]PreAcq!$AC$6</definedName>
    <definedName name="BLPH16" hidden="1">'[53]bloomberg Data'!#REF!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dy">#REF!</definedName>
    <definedName name="BOI">[54]VIKAR!$B$3:$G$124</definedName>
    <definedName name="BONDS">#REF!</definedName>
    <definedName name="Book">'[18]Sutton IncStmt'!#REF!</definedName>
    <definedName name="book2">[55]IncStmt!#REF!</definedName>
    <definedName name="borrow">[35]capital!$B$16:$Q$17</definedName>
    <definedName name="BOTTOM">#REF!</definedName>
    <definedName name="BRD">#REF!</definedName>
    <definedName name="Breakdown">[56]MBW!$A$85:$IV$92</definedName>
    <definedName name="BRK_UP_OTHER_INCOME">#REF!</definedName>
    <definedName name="Broker_name">OFFSET('[48]Ratings &amp; Targets'!$B$43,0,0,'[48]Ratings &amp; Targets'!$A$41,1)</definedName>
    <definedName name="bs">#REF!</definedName>
    <definedName name="BS_1">#REF!</definedName>
    <definedName name="BS_2">#REF!</definedName>
    <definedName name="BS_x">[57]Sheet1!$A$3:$D$49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GA">#REF!</definedName>
    <definedName name="BSheet">#REF!</definedName>
    <definedName name="BSHEETALL">#REF!</definedName>
    <definedName name="bsres">#REF!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TCL">#REF!</definedName>
    <definedName name="BuiltIn_Database___0">#REF!</definedName>
    <definedName name="BuiltIn_Print_Area">#REF!</definedName>
    <definedName name="BuiltIn_Print_Area___0">#REF!</definedName>
    <definedName name="BuiltIn_Print_Area___0___0___0">#REF!</definedName>
    <definedName name="BuiltIn_Print_Area___0___0___0___0">#REF!</definedName>
    <definedName name="BuiltIn_Print_Area___0___0___0___0___0">#REF!</definedName>
    <definedName name="BuiltIn_Print_Area___0___0___0___0___0___0">#REF!</definedName>
    <definedName name="BuiltIn_Print_Area___0___0___0___0___0___0___0">#REF!</definedName>
    <definedName name="BuiltIn_Print_Area___0___0___0___0___0___0___0___0">#REF!</definedName>
    <definedName name="BuiltIn_Print_Titles">#REF!</definedName>
    <definedName name="Business_seg">OFFSET([48]Overview!$A$51,0,0,[48]Overview!$B$70,1)</definedName>
    <definedName name="Business_seg_size">OFFSET([48]Overview!$B$51,0,0,[48]Overview!$B$73,1)</definedName>
    <definedName name="Button_1">"Proposed_Mould_Costing_PVC_LWT_List"</definedName>
    <definedName name="BUY_ASSETS">#N/A</definedName>
    <definedName name="BUY_STOCK">#N/A</definedName>
    <definedName name="bvshare">'[52]Comp Output'!$AF$27</definedName>
    <definedName name="bvshare2">'[52]Comp Output'!$AF$28</definedName>
    <definedName name="BYEV">#REF!</definedName>
    <definedName name="BYSGA">#REF!</definedName>
    <definedName name="BYSL">#REF!</definedName>
    <definedName name="BYSTV">#REF!</definedName>
    <definedName name="BYSWV">#REF!</definedName>
    <definedName name="BYWH">#REF!</definedName>
    <definedName name="BZ_FINANZIERUNG">#REF!</definedName>
    <definedName name="BZ_INVESTITIONEN">#REF!</definedName>
    <definedName name="BZ_UMLAUFVERMÖGEN">#REF!</definedName>
    <definedName name="bzl">#REF!</definedName>
    <definedName name="CA">#REF!</definedName>
    <definedName name="CAC">#REF!</definedName>
    <definedName name="CAC10S">#REF!</definedName>
    <definedName name="CAC10T">#REF!</definedName>
    <definedName name="CAC11S">#REF!</definedName>
    <definedName name="CAC11T">#REF!</definedName>
    <definedName name="CAC12S">#REF!</definedName>
    <definedName name="CAC12T">#REF!</definedName>
    <definedName name="CAC13S">#REF!</definedName>
    <definedName name="CAC13T">#REF!</definedName>
    <definedName name="CAC14S">#REF!</definedName>
    <definedName name="CAC14T">#REF!</definedName>
    <definedName name="CAC15s">#REF!</definedName>
    <definedName name="CAC15T">#REF!</definedName>
    <definedName name="CAC16S">#REF!</definedName>
    <definedName name="CAC16T">#REF!</definedName>
    <definedName name="CAC17S">#REF!</definedName>
    <definedName name="CAC17T">#REF!</definedName>
    <definedName name="CAC18s">#REF!</definedName>
    <definedName name="CAC18T">#REF!</definedName>
    <definedName name="CAC19s">#REF!</definedName>
    <definedName name="CAC19T">#REF!</definedName>
    <definedName name="CAC1S">#REF!</definedName>
    <definedName name="CAC1T">#REF!</definedName>
    <definedName name="CAC20S">#REF!</definedName>
    <definedName name="CAC20T">#REF!</definedName>
    <definedName name="CAC21S">#REF!</definedName>
    <definedName name="CAC21T">#REF!</definedName>
    <definedName name="CAC22s">#REF!</definedName>
    <definedName name="CAC22T">#REF!</definedName>
    <definedName name="CAC23S">#REF!</definedName>
    <definedName name="CAC23T">#REF!</definedName>
    <definedName name="CAC24S">#REF!</definedName>
    <definedName name="CAC24T">#REF!</definedName>
    <definedName name="CAC25S">#REF!</definedName>
    <definedName name="CAC25T">#REF!</definedName>
    <definedName name="CAC26S">#REF!</definedName>
    <definedName name="CAC26T">#REF!</definedName>
    <definedName name="CAC27S">#REF!</definedName>
    <definedName name="CAC27T">#REF!</definedName>
    <definedName name="CAC28S">#REF!</definedName>
    <definedName name="CAC28T">#REF!</definedName>
    <definedName name="CAC29S">#REF!</definedName>
    <definedName name="CAC29T">#REF!</definedName>
    <definedName name="CAC2S">#REF!</definedName>
    <definedName name="CAC2T">#REF!</definedName>
    <definedName name="CAC30S">#REF!</definedName>
    <definedName name="CAC30T">#REF!</definedName>
    <definedName name="CAC31S">#REF!</definedName>
    <definedName name="CAC31T">#REF!</definedName>
    <definedName name="CAC32S">#REF!</definedName>
    <definedName name="CAC32T">#REF!</definedName>
    <definedName name="CAC33S">#REF!</definedName>
    <definedName name="CAC33T">#REF!</definedName>
    <definedName name="CAC34S">#REF!</definedName>
    <definedName name="CAC34T">#REF!</definedName>
    <definedName name="CAC35S">#REF!</definedName>
    <definedName name="CAC35T">#REF!</definedName>
    <definedName name="CAC36S">#REF!</definedName>
    <definedName name="CAC36T">#REF!</definedName>
    <definedName name="CAC37S">#REF!</definedName>
    <definedName name="CAC37T">#REF!</definedName>
    <definedName name="CAC38S">#REF!</definedName>
    <definedName name="CAC38T">#REF!</definedName>
    <definedName name="CAC39S">#REF!</definedName>
    <definedName name="CAC39T">#REF!</definedName>
    <definedName name="CAC3S">#REF!</definedName>
    <definedName name="CAC3T">#REF!</definedName>
    <definedName name="CAC40S">#REF!</definedName>
    <definedName name="CAC40T">#REF!</definedName>
    <definedName name="CAC41S">#REF!</definedName>
    <definedName name="CAC41T">#REF!</definedName>
    <definedName name="CAC42S">#REF!</definedName>
    <definedName name="CAC42T">#REF!</definedName>
    <definedName name="CAC43S">#REF!</definedName>
    <definedName name="CAC43T">#REF!</definedName>
    <definedName name="CAC44S">#REF!</definedName>
    <definedName name="CAC44T">#REF!</definedName>
    <definedName name="CAC45S">#REF!</definedName>
    <definedName name="CAC45T">#REF!</definedName>
    <definedName name="CAC46S">#REF!</definedName>
    <definedName name="CAC46T">#REF!</definedName>
    <definedName name="CAC47S">#REF!</definedName>
    <definedName name="CAC47T">#REF!</definedName>
    <definedName name="CAC48S">#REF!</definedName>
    <definedName name="CAC48T">#REF!</definedName>
    <definedName name="CAC49S">#REF!</definedName>
    <definedName name="CAC49T">#REF!</definedName>
    <definedName name="CAC4S">#REF!</definedName>
    <definedName name="cac4t">#REF!</definedName>
    <definedName name="CAC50S">#REF!</definedName>
    <definedName name="CAC50T">#REF!</definedName>
    <definedName name="CAC51S">#REF!</definedName>
    <definedName name="CAC51T">#REF!</definedName>
    <definedName name="CAC52S">#REF!</definedName>
    <definedName name="CAC52T">#REF!</definedName>
    <definedName name="CAC53S">#REF!</definedName>
    <definedName name="CAC53T">#REF!</definedName>
    <definedName name="CAC54S">#REF!</definedName>
    <definedName name="CAC54T">#REF!</definedName>
    <definedName name="CAC55S">#REF!</definedName>
    <definedName name="CAC55T">#REF!</definedName>
    <definedName name="CAC56S">#REF!</definedName>
    <definedName name="CAC56T">#REF!</definedName>
    <definedName name="CAC57S">#REF!</definedName>
    <definedName name="CAC57T">#REF!</definedName>
    <definedName name="CAC58S">#REF!</definedName>
    <definedName name="CAC58T">#REF!,#REF!</definedName>
    <definedName name="CAC59S">#REF!</definedName>
    <definedName name="CAC59T">#REF!</definedName>
    <definedName name="CAC5S">#REF!</definedName>
    <definedName name="CAC5T">#REF!</definedName>
    <definedName name="CAC60S">#REF!</definedName>
    <definedName name="CAC60T">#REF!,#REF!</definedName>
    <definedName name="CAC61S">#REF!</definedName>
    <definedName name="CAC61T">#REF!,#REF!,#REF!,#REF!,#REF!,#REF!</definedName>
    <definedName name="CAC6S">#REF!</definedName>
    <definedName name="CAC6T">#REF!</definedName>
    <definedName name="CAC70S">#REF!</definedName>
    <definedName name="CAC70T">#REF!</definedName>
    <definedName name="CAC71S">#REF!</definedName>
    <definedName name="CAC71T">#REF!</definedName>
    <definedName name="CAC72S">#REF!</definedName>
    <definedName name="CAC72T">#REF!</definedName>
    <definedName name="CAC73S">#REF!</definedName>
    <definedName name="CAC73T">#REF!,#REF!</definedName>
    <definedName name="CAC74S">#REF!</definedName>
    <definedName name="CAC74T">#REF!</definedName>
    <definedName name="CAC75S">#REF!</definedName>
    <definedName name="CAC75T">#REF!</definedName>
    <definedName name="CAC76S">#REF!</definedName>
    <definedName name="CAC76T">#REF!</definedName>
    <definedName name="CAC77S">#REF!</definedName>
    <definedName name="CAC77T">#REF!</definedName>
    <definedName name="CAC7S">#REF!</definedName>
    <definedName name="CAC7T">#REF!</definedName>
    <definedName name="CAC8S">#REF!</definedName>
    <definedName name="CAC8T">#REF!</definedName>
    <definedName name="CAC9S">#REF!</definedName>
    <definedName name="CAC9T">#REF!</definedName>
    <definedName name="cal">#REF!</definedName>
    <definedName name="calass">#REF!</definedName>
    <definedName name="CALC_METHOD">#REF!</definedName>
    <definedName name="calcs">'[17]Trans Summary'!#REF!</definedName>
    <definedName name="Call_by_Call">[58]Sprachumsätze!$B$663</definedName>
    <definedName name="canada">#REF!</definedName>
    <definedName name="canamt">#REF!</definedName>
    <definedName name="cap">[0]!cap</definedName>
    <definedName name="cap.po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apacity2">[23]Capacity!#REF!</definedName>
    <definedName name="CAPDEP">#REF!</definedName>
    <definedName name="capex">[35]invest!$A$17:$Q$23</definedName>
    <definedName name="Capex.">'[59]Repayment Analysis_Standalone'!$AI$5:$AI$6</definedName>
    <definedName name="Capexselec">'[59]Repayment Analysis_Standalone'!$AI$5:$AI$6</definedName>
    <definedName name="CapExTotal">[23]CapEx_Total!$B$5:$J$34</definedName>
    <definedName name="CapExTotalRef">[23]CapEx_Total!$B$3:$J$4</definedName>
    <definedName name="CAPITAL__">#REF!</definedName>
    <definedName name="CAPITALISATION">#REF!</definedName>
    <definedName name="capna">[60]base!#REF!</definedName>
    <definedName name="CAPONE">[61]Sheet1!#REF!</definedName>
    <definedName name="captable">#REF!</definedName>
    <definedName name="captable1">[16]DCF!#REF!</definedName>
    <definedName name="captable2">[16]DCF!#REF!</definedName>
    <definedName name="case">[62]Assumptions!$J$5</definedName>
    <definedName name="Case_Pro">'[63]P&amp;L ProForma'!#REF!</definedName>
    <definedName name="case1">[64]Summary!#REF!</definedName>
    <definedName name="case2">[64]Summary!#REF!</definedName>
    <definedName name="Cases">'[65]Repayment Analysis_KKR_ProForma'!$AH$6:$AH$8</definedName>
    <definedName name="CASH">#N/A</definedName>
    <definedName name="cash.flow">#REF!</definedName>
    <definedName name="CASH_BANK">#REF!</definedName>
    <definedName name="Cash_Flow">#REF!</definedName>
    <definedName name="cash_int">'[66]Cash flow'!#REF!</definedName>
    <definedName name="cash2">[55]IncStmt!#REF!</definedName>
    <definedName name="Cash3">[14]CF!$B$51:$Q$70</definedName>
    <definedName name="cashfd">#REF!</definedName>
    <definedName name="cashflow">#REF!</definedName>
    <definedName name="CASHFLOWALL">#REF!</definedName>
    <definedName name="CashflStatMOpzoek">#REF!</definedName>
    <definedName name="CashLag">#REF!</definedName>
    <definedName name="CAT_TBL">'[67]Category Table'!$C$6:$K$77</definedName>
    <definedName name="Category">#REF!</definedName>
    <definedName name="CB">#REF!</definedName>
    <definedName name="CC">#REF!</definedName>
    <definedName name="CCA">#REF!</definedName>
    <definedName name="CCB">#REF!</definedName>
    <definedName name="CCC">#REF!</definedName>
    <definedName name="ccccccc">#REF!</definedName>
    <definedName name="CCD">#REF!</definedName>
    <definedName name="CCE">#REF!</definedName>
    <definedName name="CCF">#REF!</definedName>
    <definedName name="CCG">#REF!</definedName>
    <definedName name="CCH">#REF!</definedName>
    <definedName name="CCI">#REF!</definedName>
    <definedName name="CCJ">#REF!</definedName>
    <definedName name="CCK">#REF!</definedName>
    <definedName name="CD">#REF!</definedName>
    <definedName name="CE">#REF!</definedName>
    <definedName name="cellhousen">#REF!</definedName>
    <definedName name="ceramics_ass">#REF!</definedName>
    <definedName name="Ceramics_Factory">#REF!</definedName>
    <definedName name="Ceramics_Factory__cost_per_unit">#REF!</definedName>
    <definedName name="Ceramics_proj">#REF!</definedName>
    <definedName name="CF">#REF!</definedName>
    <definedName name="CF_1">#REF!</definedName>
    <definedName name="CF_2">#REF!</definedName>
    <definedName name="cfl">#REF!</definedName>
    <definedName name="CG" hidden="1">'[68]080 (2)'!$D$46</definedName>
    <definedName name="CH">#REF!</definedName>
    <definedName name="check">#REF!</definedName>
    <definedName name="CheckPage">#REF!</definedName>
    <definedName name="chf">[69]Datastream!$B$11</definedName>
    <definedName name="Churn">#REF!</definedName>
    <definedName name="churn1">#REF!</definedName>
    <definedName name="CI">#REF!</definedName>
    <definedName name="CIBC_Oppenheimer">#REF!</definedName>
    <definedName name="CIQWBGuid" hidden="1">"cca23fac-dea4-47e7-a995-8ba97f2c5281"</definedName>
    <definedName name="Circ">'[59]Repayment Analysis_Standalone'!$T$3</definedName>
    <definedName name="Citric">#REF!</definedName>
    <definedName name="City">#REF!</definedName>
    <definedName name="CJ">#REF!</definedName>
    <definedName name="CK">#REF!</definedName>
    <definedName name="CLAIMS">#REF!</definedName>
    <definedName name="classslstotal">'[70]class sls comp'!$B$23:$S$33</definedName>
    <definedName name="CLAUSE21">#REF!</definedName>
    <definedName name="CLAUSE24b">#REF!</definedName>
    <definedName name="CLCM">#REF!</definedName>
    <definedName name="CMAD">#REF!</definedName>
    <definedName name="CMAS">#REF!</definedName>
    <definedName name="CMCM">#REF!</definedName>
    <definedName name="CMCS">#REF!</definedName>
    <definedName name="CMEV">#REF!</definedName>
    <definedName name="cmf">[71]model!$AK$12</definedName>
    <definedName name="CMFMV">#REF!</definedName>
    <definedName name="CMLF">#REF!</definedName>
    <definedName name="CMNS">#REF!</definedName>
    <definedName name="CMOV">#REF!</definedName>
    <definedName name="CMRD">#REF!</definedName>
    <definedName name="CMSGA">#REF!</definedName>
    <definedName name="CMSL">#REF!</definedName>
    <definedName name="CMSTV">#REF!</definedName>
    <definedName name="CMSWV">#REF!</definedName>
    <definedName name="CMWH">#REF!</definedName>
    <definedName name="COALAIR">#REF!</definedName>
    <definedName name="COALIMPULSION">#REF!</definedName>
    <definedName name="COALMILL">#REF!</definedName>
    <definedName name="Code" hidden="1">#REF!</definedName>
    <definedName name="cofs">'[72]Mgmt Sales Byproducts fs'!$A$4:$Q$36</definedName>
    <definedName name="COI">#REF!</definedName>
    <definedName name="cojv">'[72]Mgmt Sales Byproducts ytd jv'!$A$4:$Q$40</definedName>
    <definedName name="COKE2001">#REF!</definedName>
    <definedName name="COKE2002">#REF!</definedName>
    <definedName name="color1" localSheetId="4">#REF!</definedName>
    <definedName name="color1">#REF!</definedName>
    <definedName name="color2" localSheetId="4">#REF!</definedName>
    <definedName name="color2">#REF!</definedName>
    <definedName name="color3" localSheetId="4">#REF!</definedName>
    <definedName name="color3">#REF!</definedName>
    <definedName name="color4" localSheetId="4">#REF!</definedName>
    <definedName name="color4">#REF!</definedName>
    <definedName name="color5" localSheetId="4">#REF!</definedName>
    <definedName name="color5">#REF!</definedName>
    <definedName name="Column">'[73]Modeling Commands'!#REF!</definedName>
    <definedName name="columnar">#REF!</definedName>
    <definedName name="CommentsRubrieken">[74]RelTabel!#REF!</definedName>
    <definedName name="CommissionPercent">0.0575</definedName>
    <definedName name="comp1">#REF!</definedName>
    <definedName name="comp2">#REF!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anies">[75]Master!$D$4+[75]Master!$B$6:$B$31</definedName>
    <definedName name="Companies_names">OFFSET([48]Comparison!$B$13,0,0,[48]Comparison!$B$41,1)</definedName>
    <definedName name="Company">#REF!</definedName>
    <definedName name="Company_Name">'[76]AAPL-3-Statements'!$E$8</definedName>
    <definedName name="Company_Name1">#REF!</definedName>
    <definedName name="CompanyDes">[30]Riepilogo!$E$2:$E$32</definedName>
    <definedName name="CompanyName">#REF!</definedName>
    <definedName name="CompPremEquity">[77]Summary!#REF!</definedName>
    <definedName name="CompPremExch">[77]Summary!#REF!</definedName>
    <definedName name="CompPremPerSh">[77]Summary!#REF!</definedName>
    <definedName name="COMPPRNT">#N/A</definedName>
    <definedName name="comps">'[18]Sutton IncStmt'!#REF!</definedName>
    <definedName name="CompTitle">"Comparable Company Analysis "</definedName>
    <definedName name="con">#REF!</definedName>
    <definedName name="CONCCIFLIAB">#REF!</definedName>
    <definedName name="CONCHARGESPMTS">#REF!</definedName>
    <definedName name="CONCONS2001">#REF!</definedName>
    <definedName name="CONCONSMN2001">#REF!</definedName>
    <definedName name="CONCPUR0001DUTY">#REF!</definedName>
    <definedName name="CONCPUR2001DUTY">#REF!</definedName>
    <definedName name="CONCPUR2001DUTYTWO">#REF!</definedName>
    <definedName name="CONCPURCIFVALUE">#REF!</definedName>
    <definedName name="cons">#REF!</definedName>
    <definedName name="consbs">'[78]BS cons.'!#REF!</definedName>
    <definedName name="CONSO">#REF!</definedName>
    <definedName name="CONSTORES">[33]FPNEWXLS!#REF!</definedName>
    <definedName name="consultants">#REF!</definedName>
    <definedName name="CONT">#REF!</definedName>
    <definedName name="contingency">[79]Scenario!#REF!</definedName>
    <definedName name="ContributionEquity">[77]Summary!#REF!</definedName>
    <definedName name="ContributionExch">[77]Summary!#REF!</definedName>
    <definedName name="ContributionPerSh">[77]Summary!#REF!</definedName>
    <definedName name="Control_Link_1">#REF!</definedName>
    <definedName name="Control_Link_1Save">#REF!</definedName>
    <definedName name="conv">[49]COMP!#REF!</definedName>
    <definedName name="Conv_real">[35]Internal!$C$1</definedName>
    <definedName name="conversion">[80]RevDMm!$C$50</definedName>
    <definedName name="ConversionFactor">[35]Internal!$H$3:$R$3</definedName>
    <definedName name="Convert_Debt">[81]Options!$S$1:$Y$5195</definedName>
    <definedName name="Convert_Pref">[81]Options!#REF!</definedName>
    <definedName name="Converts">[81]Options!$S$1:$Y$5195</definedName>
    <definedName name="coreot">#REF!</definedName>
    <definedName name="corp">#REF!</definedName>
    <definedName name="corpass">#REF!</definedName>
    <definedName name="COSTZN">#REF!</definedName>
    <definedName name="countries" localSheetId="4">#REF!</definedName>
    <definedName name="countries">#REF!</definedName>
    <definedName name="Country">#REF!</definedName>
    <definedName name="Country_ratio">[82]Costs!#REF!</definedName>
    <definedName name="CountryStart">[83]Index!$S$9</definedName>
    <definedName name="coutries" localSheetId="4">#REF!</definedName>
    <definedName name="coutries">#REF!</definedName>
    <definedName name="coverage">#REF!</definedName>
    <definedName name="coverageratio">[16]DCF!#REF!</definedName>
    <definedName name="CP_NEW">#REF!</definedName>
    <definedName name="CP_OLD">#REF!</definedName>
    <definedName name="cpvs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CRIT">#REF!</definedName>
    <definedName name="_xlnm.Criteria">#REF!</definedName>
    <definedName name="Crop">#REF!</definedName>
    <definedName name="cs">'[17]Trans Summary'!#REF!</definedName>
    <definedName name="cScenarioValuations">[45]Scenarios!$C$38:$D$64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HEET">#REF!</definedName>
    <definedName name="CSN">#REF!</definedName>
    <definedName name="CSNMININV">#REF!</definedName>
    <definedName name="CSNTOTAL">#REF!</definedName>
    <definedName name="CT">#REF!</definedName>
    <definedName name="CTCON_CURMTH">'[84]CONS P&amp;L'!#REF!</definedName>
    <definedName name="CTCON_QTDMTH">'[84]CONS P&amp;L'!#REF!</definedName>
    <definedName name="CTCON_YTDMTH">'[84]CONS P&amp;L'!#REF!</definedName>
    <definedName name="CTL_APPNAME">[67]HypVars!$C$2</definedName>
    <definedName name="Ctl_Curr_Date">[67]HypVars!$D$2</definedName>
    <definedName name="cTrafficData">[45]Scenarios!$C$149:$N$150</definedName>
    <definedName name="Cum.No.NodesPD">'[85]DBB_CALCULATIONS (2)'!$C$37:$L$46</definedName>
    <definedName name="CUr_mth">#REF!</definedName>
    <definedName name="CURR">'[86]Entry data'!$B$4</definedName>
    <definedName name="Currency">[23]Currency!$A$4:$J$45</definedName>
    <definedName name="Currency_multiple">[82]Assumptions!$E$11</definedName>
    <definedName name="Currency_Unit">[82]Assumptions!$E$30</definedName>
    <definedName name="CurrencyRef">[46]Currency!$B$2:$J$3</definedName>
    <definedName name="CURRENT_YR_COUNT">#REF!</definedName>
    <definedName name="CURRNAME">'[86]Entry data'!$A$4</definedName>
    <definedName name="CurrPeriod">[87]GenInfo!$B$2</definedName>
    <definedName name="cValuation">[45]Scenarios!$C$113</definedName>
    <definedName name="CY1EBIT">#REF!</definedName>
    <definedName name="CY1GrossProfit">#REF!</definedName>
    <definedName name="CY1Rev">#REF!</definedName>
    <definedName name="CY2EBIT">#REF!</definedName>
    <definedName name="CY2GrossProfit">#REF!</definedName>
    <definedName name="CY2Rev">#REF!</definedName>
    <definedName name="CY3EBIT">#REF!</definedName>
    <definedName name="CY3GrossProfit">#REF!</definedName>
    <definedName name="CY3Rev">#REF!</definedName>
    <definedName name="CYCLONE">#REF!</definedName>
    <definedName name="D">#REF!</definedName>
    <definedName name="d_i_Gas">[88]BURNER!#REF!</definedName>
    <definedName name="D_IN_RAD_CALC">#REF!</definedName>
    <definedName name="D_IN_RAD_CALC_GAS">#REF!</definedName>
    <definedName name="d_o_AF1">[88]BURNER!#REF!</definedName>
    <definedName name="d_o_AF2">[88]BURNER!#REF!</definedName>
    <definedName name="d_o_ax">[88]BURNER!#REF!</definedName>
    <definedName name="d_o_Gas">[88]BURNER!#REF!</definedName>
    <definedName name="d_o_rad">[88]BURNER!#REF!</definedName>
    <definedName name="d_orad">[88]BURNER!#REF!</definedName>
    <definedName name="D126757F_8C22_4332_AE16_6A56D0626CD4_Sheet1__2__图表_6_ChartType" hidden="1">4</definedName>
    <definedName name="D126757F_8C22_4332_AE16_6A56D0626CD4_Sheet1__2__图表_6_distributionSingle" hidden="1">FALSE</definedName>
    <definedName name="D126757F_8C22_4332_AE16_6A56D0626CD4_Sheet1__2__图表_6_HorAxisGridlines" hidden="1">FALSE</definedName>
    <definedName name="D126757F_8C22_4332_AE16_6A56D0626CD4_Sheet1__2__图表_6_VerAxisGridlines" hidden="1">FALSE</definedName>
    <definedName name="D126757F_8C22_4332_AE16_6A56D0626CD4_Sheet1_图表_2_ChartType" hidden="1">2</definedName>
    <definedName name="D126757F_8C22_4332_AE16_6A56D0626CD4_Sheet1_图表_2_distributionSingle" hidden="1">FALSE</definedName>
    <definedName name="D126757F_8C22_4332_AE16_6A56D0626CD4_Sheet1_图表_2_HorAxisGridlines" hidden="1">FALSE</definedName>
    <definedName name="D126757F_8C22_4332_AE16_6A56D0626CD4_Sheet1_图表_2_VerAxisGridlines" hidden="1">FALSE</definedName>
    <definedName name="D1TERIMPHY">#REF!</definedName>
    <definedName name="D1TERUGINE">'[89]VARIATION EFFECTIFS'!#REF!</definedName>
    <definedName name="D1TERUSI">#REF!</definedName>
    <definedName name="D5d1613">#N/A</definedName>
    <definedName name="D8788VN">#REF!</definedName>
    <definedName name="D8889VN">#REF!</definedName>
    <definedName name="D8990VN">#REF!</definedName>
    <definedName name="D9091VN">#REF!</definedName>
    <definedName name="DA">#REF!</definedName>
    <definedName name="DAmount">[90]Data!$K$2:$K$694</definedName>
    <definedName name="data" localSheetId="4">#REF!</definedName>
    <definedName name="data">#REF!</definedName>
    <definedName name="Data__Internet_Privatkunden">'[58]Daten_Sonstige Umsätze'!$A$44</definedName>
    <definedName name="Data__X.25_Frame_Relay">'[58]Daten_Sonstige Umsätze'!$B$5</definedName>
    <definedName name="Data_area">'[91]data wrkgs'!#REF!</definedName>
    <definedName name="Data_in">'[91]data wrkgs'!#REF!</definedName>
    <definedName name="DATA1" localSheetId="4">#REF!</definedName>
    <definedName name="DATA1">#REF!</definedName>
    <definedName name="DATA10" localSheetId="4">#REF!</definedName>
    <definedName name="DATA10">#REF!</definedName>
    <definedName name="DATA11" localSheetId="4">#REF!</definedName>
    <definedName name="DATA11">#REF!</definedName>
    <definedName name="DATA12" localSheetId="4">#REF!</definedName>
    <definedName name="DATA12">#REF!</definedName>
    <definedName name="DATA13" localSheetId="4">#REF!</definedName>
    <definedName name="DATA13">#REF!</definedName>
    <definedName name="DATA14" localSheetId="4">#REF!</definedName>
    <definedName name="DATA14">#REF!</definedName>
    <definedName name="DATA15" localSheetId="4">#REF!</definedName>
    <definedName name="DATA15">#REF!</definedName>
    <definedName name="DATA16" localSheetId="4">#REF!</definedName>
    <definedName name="DATA16">#REF!</definedName>
    <definedName name="DATA17" localSheetId="4">#REF!</definedName>
    <definedName name="DATA17">#REF!</definedName>
    <definedName name="DATA18" localSheetId="4">#REF!</definedName>
    <definedName name="DATA18">#REF!</definedName>
    <definedName name="DATA19" localSheetId="4">#REF!</definedName>
    <definedName name="DATA19">#REF!</definedName>
    <definedName name="data2" localSheetId="4">#REF!</definedName>
    <definedName name="data2">#REF!</definedName>
    <definedName name="DATA20" localSheetId="4">#REF!</definedName>
    <definedName name="DATA20">#REF!</definedName>
    <definedName name="DATA21" localSheetId="4">#REF!</definedName>
    <definedName name="DATA21">#REF!</definedName>
    <definedName name="DATA22" localSheetId="4">#REF!</definedName>
    <definedName name="DATA22">#REF!</definedName>
    <definedName name="DATA23" localSheetId="4">#REF!</definedName>
    <definedName name="DATA23">#REF!</definedName>
    <definedName name="DATA24" localSheetId="4">#REF!</definedName>
    <definedName name="DATA24">#REF!</definedName>
    <definedName name="DATA25" localSheetId="4">#REF!</definedName>
    <definedName name="DATA25">#REF!</definedName>
    <definedName name="DATA26" localSheetId="4">#REF!</definedName>
    <definedName name="DATA26">#REF!</definedName>
    <definedName name="DATA27" localSheetId="4">#REF!</definedName>
    <definedName name="DATA27">#REF!</definedName>
    <definedName name="DATA28" localSheetId="4">#REF!</definedName>
    <definedName name="DATA28">#REF!</definedName>
    <definedName name="DATA29" localSheetId="4">#REF!</definedName>
    <definedName name="DATA29">#REF!</definedName>
    <definedName name="DATA3" localSheetId="4">#REF!</definedName>
    <definedName name="DATA3">#REF!</definedName>
    <definedName name="DATA30" localSheetId="4">#REF!</definedName>
    <definedName name="DATA30">#REF!</definedName>
    <definedName name="DATA31" localSheetId="4">#REF!</definedName>
    <definedName name="DATA31">#REF!</definedName>
    <definedName name="DATA32" localSheetId="4">#REF!</definedName>
    <definedName name="DATA32">#REF!</definedName>
    <definedName name="DATA33" localSheetId="4">#REF!</definedName>
    <definedName name="DATA33">#REF!</definedName>
    <definedName name="DATA34" localSheetId="4">#REF!</definedName>
    <definedName name="DATA34">#REF!</definedName>
    <definedName name="DATA35" localSheetId="4">#REF!</definedName>
    <definedName name="DATA35">#REF!</definedName>
    <definedName name="DATA36" localSheetId="4">#REF!</definedName>
    <definedName name="DATA36">#REF!</definedName>
    <definedName name="DATA37" localSheetId="4">#REF!</definedName>
    <definedName name="DATA37">#REF!</definedName>
    <definedName name="DATA38" localSheetId="4">#REF!</definedName>
    <definedName name="DATA38">#REF!</definedName>
    <definedName name="DATA39" localSheetId="4">#REF!</definedName>
    <definedName name="DATA39">#REF!</definedName>
    <definedName name="DATA4" localSheetId="4">#REF!</definedName>
    <definedName name="DATA4">#REF!</definedName>
    <definedName name="DATA40" localSheetId="4">#REF!</definedName>
    <definedName name="DATA40">#REF!</definedName>
    <definedName name="DATA41" localSheetId="4">#REF!</definedName>
    <definedName name="DATA41">#REF!</definedName>
    <definedName name="DATA42" localSheetId="4">#REF!</definedName>
    <definedName name="DATA42">#REF!</definedName>
    <definedName name="DATA43" localSheetId="4">#REF!</definedName>
    <definedName name="DATA43">#REF!</definedName>
    <definedName name="DATA44" localSheetId="4">#REF!</definedName>
    <definedName name="DATA44">#REF!</definedName>
    <definedName name="DATA45" localSheetId="4">#REF!</definedName>
    <definedName name="DATA45">#REF!</definedName>
    <definedName name="DATA46" localSheetId="4">#REF!</definedName>
    <definedName name="DATA46">#REF!</definedName>
    <definedName name="DATA47" localSheetId="4">#REF!</definedName>
    <definedName name="DATA47">#REF!</definedName>
    <definedName name="DATA48" localSheetId="4">#REF!</definedName>
    <definedName name="DATA48">#REF!</definedName>
    <definedName name="DATA49" localSheetId="4">#REF!</definedName>
    <definedName name="DATA49">#REF!</definedName>
    <definedName name="DATA5" localSheetId="4">#REF!</definedName>
    <definedName name="DATA5">#REF!</definedName>
    <definedName name="DATA50" localSheetId="4">#REF!</definedName>
    <definedName name="DATA50">#REF!</definedName>
    <definedName name="DATA51" localSheetId="4">#REF!</definedName>
    <definedName name="DATA51">#REF!</definedName>
    <definedName name="DATA52" localSheetId="4">#REF!</definedName>
    <definedName name="DATA52">#REF!</definedName>
    <definedName name="DATA53" localSheetId="4">#REF!</definedName>
    <definedName name="DATA53">#REF!</definedName>
    <definedName name="DATA54" localSheetId="4">#REF!</definedName>
    <definedName name="DATA54">#REF!</definedName>
    <definedName name="DATA55" localSheetId="4">#REF!</definedName>
    <definedName name="DATA55">#REF!</definedName>
    <definedName name="DATA56" localSheetId="4">#REF!</definedName>
    <definedName name="DATA56">#REF!</definedName>
    <definedName name="DATA57" localSheetId="4">#REF!</definedName>
    <definedName name="DATA57">#REF!</definedName>
    <definedName name="DATA58" localSheetId="4">#REF!</definedName>
    <definedName name="DATA58">#REF!</definedName>
    <definedName name="DATA59" localSheetId="4">#REF!</definedName>
    <definedName name="DATA59">#REF!</definedName>
    <definedName name="DATA6" localSheetId="4">#REF!</definedName>
    <definedName name="DATA6">#REF!</definedName>
    <definedName name="DATA60" localSheetId="4">#REF!</definedName>
    <definedName name="DATA60">#REF!</definedName>
    <definedName name="DATA61" localSheetId="4">#REF!</definedName>
    <definedName name="DATA61">#REF!</definedName>
    <definedName name="DATA62" localSheetId="4">#REF!</definedName>
    <definedName name="DATA62">#REF!</definedName>
    <definedName name="DATA63" localSheetId="4">#REF!</definedName>
    <definedName name="DATA63">#REF!</definedName>
    <definedName name="DATA64" localSheetId="4">#REF!</definedName>
    <definedName name="DATA64">#REF!</definedName>
    <definedName name="DATA65" localSheetId="4">#REF!</definedName>
    <definedName name="DATA65">#REF!</definedName>
    <definedName name="DATA66" localSheetId="4">#REF!</definedName>
    <definedName name="DATA66">#REF!</definedName>
    <definedName name="DATA67" localSheetId="4">#REF!</definedName>
    <definedName name="DATA67">#REF!</definedName>
    <definedName name="DATA68" localSheetId="4">#REF!</definedName>
    <definedName name="DATA68">#REF!</definedName>
    <definedName name="DATA69" localSheetId="4">#REF!</definedName>
    <definedName name="DATA69">#REF!</definedName>
    <definedName name="DATA7" localSheetId="4">#REF!</definedName>
    <definedName name="DATA7">#REF!</definedName>
    <definedName name="DATA70" localSheetId="4">#REF!</definedName>
    <definedName name="DATA70">#REF!</definedName>
    <definedName name="DATA71" localSheetId="4">#REF!</definedName>
    <definedName name="DATA71">#REF!</definedName>
    <definedName name="DATA72" localSheetId="4">#REF!</definedName>
    <definedName name="DATA72">#REF!</definedName>
    <definedName name="DATA73" localSheetId="4">#REF!</definedName>
    <definedName name="DATA73">#REF!</definedName>
    <definedName name="DATA74" localSheetId="4">#REF!</definedName>
    <definedName name="DATA74">#REF!</definedName>
    <definedName name="DATA75" localSheetId="4">#REF!</definedName>
    <definedName name="DATA75">#REF!</definedName>
    <definedName name="DATA76" localSheetId="4">#REF!</definedName>
    <definedName name="DATA76">#REF!</definedName>
    <definedName name="DATA77" localSheetId="4">#REF!</definedName>
    <definedName name="DATA77">#REF!</definedName>
    <definedName name="DATA78" localSheetId="4">#REF!</definedName>
    <definedName name="DATA78">#REF!</definedName>
    <definedName name="DATA79" localSheetId="4">#REF!</definedName>
    <definedName name="DATA79">#REF!</definedName>
    <definedName name="DATA8" localSheetId="4">#REF!</definedName>
    <definedName name="DATA8">#REF!</definedName>
    <definedName name="DATA80" localSheetId="4">#REF!</definedName>
    <definedName name="DATA80">#REF!</definedName>
    <definedName name="DATA81" localSheetId="4">#REF!</definedName>
    <definedName name="DATA81">#REF!</definedName>
    <definedName name="DATA82" localSheetId="4">#REF!</definedName>
    <definedName name="DATA82">#REF!</definedName>
    <definedName name="DATA83" localSheetId="4">#REF!</definedName>
    <definedName name="DATA83">#REF!</definedName>
    <definedName name="DATA84" localSheetId="4">#REF!</definedName>
    <definedName name="DATA84">#REF!</definedName>
    <definedName name="DATA85" localSheetId="4">#REF!</definedName>
    <definedName name="DATA85">#REF!</definedName>
    <definedName name="DATA86" localSheetId="4">#REF!</definedName>
    <definedName name="DATA86">#REF!</definedName>
    <definedName name="DATA87" localSheetId="4">#REF!</definedName>
    <definedName name="DATA87">#REF!</definedName>
    <definedName name="DATA88" localSheetId="4">#REF!</definedName>
    <definedName name="DATA88">#REF!</definedName>
    <definedName name="DATA89" localSheetId="4">#REF!</definedName>
    <definedName name="DATA89">#REF!</definedName>
    <definedName name="DATA9" localSheetId="4">#REF!</definedName>
    <definedName name="DATA9">#REF!</definedName>
    <definedName name="DATA90" localSheetId="4">#REF!</definedName>
    <definedName name="DATA90">#REF!</definedName>
    <definedName name="DATA91" localSheetId="4">#REF!</definedName>
    <definedName name="DATA91">#REF!</definedName>
    <definedName name="_xlnm.Database">#REF!</definedName>
    <definedName name="date">[44]Control!$E$4</definedName>
    <definedName name="Date_array_size">OFFSET([48]Prices!$A$6,0,0,[48]Controls!$F$53,1)</definedName>
    <definedName name="Date1">'[81]Master Table'!$Q$11</definedName>
    <definedName name="date2">#REF!</definedName>
    <definedName name="Dates">OFFSET('[48]Price Earnings'!$A$6,0,0,[48]Controls!$F$54,1)</definedName>
    <definedName name="Day">[92]Model!#REF!</definedName>
    <definedName name="Days">[93]LBO!$C$121</definedName>
    <definedName name="days.receivable">#REF!</definedName>
    <definedName name="days1">#REF!</definedName>
    <definedName name="days2">#REF!</definedName>
    <definedName name="DAYSYTD">[94]DATA!$D$4</definedName>
    <definedName name="DB">'[30]Bilancio Società'!$A$2:$F$883</definedName>
    <definedName name="DBA">'[30]Bilancio Società'!$A$2:$F$883</definedName>
    <definedName name="DBatch">[90]Data!$B$2:$B$694</definedName>
    <definedName name="dbcomp">[95]DATA!$C$1:$BZ$220</definedName>
    <definedName name="dbf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DC">#REF!</definedName>
    <definedName name="DCF" hidden="1">{#N/A,#N/A,FALSE,"Projections";#N/A,#N/A,FALSE,"Multiples Valuation";#N/A,#N/A,FALSE,"LBO";#N/A,#N/A,FALSE,"Multiples_Sensitivity";#N/A,#N/A,FALSE,"Summary"}</definedName>
    <definedName name="DCF_analysis___Standard_model">[96]WACC!#REF!</definedName>
    <definedName name="dd">#REF!</definedName>
    <definedName name="DDA">#REF!</definedName>
    <definedName name="DDB">#REF!</definedName>
    <definedName name="DDC">#REF!</definedName>
    <definedName name="dd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DE">#REF!</definedName>
    <definedName name="DDF">#REF!</definedName>
    <definedName name="DDG">#REF!</definedName>
    <definedName name="DDH">#REF!</definedName>
    <definedName name="DDI">#REF!</definedName>
    <definedName name="DDJ">#REF!</definedName>
    <definedName name="DDK">#REF!</definedName>
    <definedName name="de" localSheetId="6" hidden="1">{#N/A,#N/A,FALSE,"Aging Summary";#N/A,#N/A,FALSE,"Ratio Analysis";#N/A,#N/A,FALSE,"Test 120 Day Accts";#N/A,#N/A,FALSE,"Tickmarks"}</definedName>
    <definedName name="de" hidden="1">{#N/A,#N/A,FALSE,"Aging Summary";#N/A,#N/A,FALSE,"Ratio Analysis";#N/A,#N/A,FALSE,"Test 120 Day Accts";#N/A,#N/A,FALSE,"Tickmarks"}</definedName>
    <definedName name="de_1" localSheetId="6" hidden="1">{#N/A,#N/A,FALSE,"Aging Summary";#N/A,#N/A,FALSE,"Ratio Analysis";#N/A,#N/A,FALSE,"Test 120 Day Accts";#N/A,#N/A,FALSE,"Tickmarks"}</definedName>
    <definedName name="de_1" hidden="1">{#N/A,#N/A,FALSE,"Aging Summary";#N/A,#N/A,FALSE,"Ratio Analysis";#N/A,#N/A,FALSE,"Test 120 Day Accts";#N/A,#N/A,FALSE,"Tickmarks"}</definedName>
    <definedName name="Deals_IndustryGroup">'[36]#REF'!$A$1:$Z$28</definedName>
    <definedName name="DealsDollars_IndustryGroup">'[36]#REF'!$A$1:$Z$59</definedName>
    <definedName name="death">[65]!workis,[65]!workiscal,[65]!workrev1,[65]!balsheet</definedName>
    <definedName name="Debt">'[18]Sutton IncStmt'!#REF!</definedName>
    <definedName name="DEBT_PAYBACK">#REF!</definedName>
    <definedName name="Debt_Spare_Engine">[97]Assumptions!$E$78</definedName>
    <definedName name="debtsaleofcompany">[16]DCF!#REF!</definedName>
    <definedName name="Dec">#REF!</definedName>
    <definedName name="Dec_YTD">#REF!</definedName>
    <definedName name="decconsultants">#REF!</definedName>
    <definedName name="DECEMBER">#REF!</definedName>
    <definedName name="decemberemployees">#REF!</definedName>
    <definedName name="decemployees">#REF!</definedName>
    <definedName name="DENOM">'[98]Historical Multiples - COMPS'!$AQ$5</definedName>
    <definedName name="dep">#REF!</definedName>
    <definedName name="DEPNADD">#REF!</definedName>
    <definedName name="DEPOSIT">#REF!</definedName>
    <definedName name="depr_bb">[35]invest!$G$30</definedName>
    <definedName name="depr_build">[35]invest!#REF!</definedName>
    <definedName name="Depr_Computers">[35]invest!#REF!</definedName>
    <definedName name="depr_equip">[35]invest!$G$31</definedName>
    <definedName name="depr_ex_network">[35]invest!#REF!</definedName>
    <definedName name="depr_Furniture">[35]invest!#REF!</definedName>
    <definedName name="depr_land">[35]invest!#REF!</definedName>
    <definedName name="depr_oth">[35]invest!#REF!</definedName>
    <definedName name="DEPRECIATION">#REF!</definedName>
    <definedName name="DepreciationRef">[46]Depreciation_Total!$E$3:$K$4</definedName>
    <definedName name="deprescons">#REF!</definedName>
    <definedName name="DEPT_3800_BUDGET_1998">'[99]CAPITAL SPENDING TEMPLATE'!#REF!</definedName>
    <definedName name="Destruct1">[45]Navigation!#REF!</definedName>
    <definedName name="Destruct2">[45]Navigation!#REF!</definedName>
    <definedName name="Detail_Navigation">#REF!</definedName>
    <definedName name="Detail170403">#REF!</definedName>
    <definedName name="deu">#REF!</definedName>
    <definedName name="dez">#REF!,#REF!,#REF!,#REF!</definedName>
    <definedName name="dfd" localSheetId="6" hidden="1">Main.SAPF4Help()</definedName>
    <definedName name="dfd" localSheetId="4" hidden="1">Main.SAPF4Help()</definedName>
    <definedName name="dfd" hidden="1">Main.SAPF4Help()</definedName>
    <definedName name="dfdfdfd" hidden="1">{#N/A,#N/A,FALSE,"AD_Purchase";#N/A,#N/A,FALSE,"Credit";#N/A,#N/A,FALSE,"PF Acquisition";#N/A,#N/A,FALSE,"PF Offering"}</definedName>
    <definedName name="dg" hidden="1">{#N/A,#N/A,FALSE,"Aging Summary";#N/A,#N/A,FALSE,"Ratio Analysis";#N/A,#N/A,FALSE,"Test 120 Day Accts";#N/A,#N/A,FALSE,"Tickmarks"}</definedName>
    <definedName name="DH">#REF!</definedName>
    <definedName name="DHead">[90]Data!$J$2:$J$694</definedName>
    <definedName name="DI">#REF!</definedName>
    <definedName name="DickVos_Total_Lines">'[100]PORTS NEEDED'!$C$10:$L$10</definedName>
    <definedName name="DickVos_Voice_Channels">'[100]PORTS NEEDED'!$C$5:$L$5</definedName>
    <definedName name="Diluted_Shares">'[76]AAPL-3-Statements'!$E$13</definedName>
    <definedName name="DIRECT_COSTS">#REF!</definedName>
    <definedName name="Direktanschaltung__GK_All_in___resale">[58]Sprachumsätze!$B$100</definedName>
    <definedName name="Direktanschaltung__GK_All_in___TAL">[58]Sprachumsätze!$B$184</definedName>
    <definedName name="Discount" hidden="1">#REF!</definedName>
    <definedName name="discount2data">#REF!</definedName>
    <definedName name="discount34">#REF!</definedName>
    <definedName name="discount64data">#REF!</definedName>
    <definedName name="discount9.6">#REF!</definedName>
    <definedName name="display_area_2" hidden="1">#REF!</definedName>
    <definedName name="distance">#REF!</definedName>
    <definedName name="Div">'[101]WB IS'!$W$1</definedName>
    <definedName name="DIVIDEND">#REF!</definedName>
    <definedName name="Division">[87]GenInfo!$B$1</definedName>
    <definedName name="diya">#REF!</definedName>
    <definedName name="DJ">#REF!</definedName>
    <definedName name="DK">#REF!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MonteCarloResults">[45]Scenarios!$C$187:$C$267</definedName>
    <definedName name="dMonteCarloVariables">[45]Scenarios!$B$175:$B$178</definedName>
    <definedName name="DocType">Word</definedName>
    <definedName name="doh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llar_DM">'[102]Billing Expense'!#REF!</definedName>
    <definedName name="dollarsin">'[101]WB BS'!$A$5</definedName>
    <definedName name="Dommonth">#REF!</definedName>
    <definedName name="dommoth">#REF!</definedName>
    <definedName name="domtyd">#REF!</definedName>
    <definedName name="DomYTD">#REF!</definedName>
    <definedName name="down">[71]model!$AK$7</definedName>
    <definedName name="DP9192VN">#REF!</definedName>
    <definedName name="DR" localSheetId="6">#REF!</definedName>
    <definedName name="DR" localSheetId="4">#REF!</definedName>
    <definedName name="DR">#REF!</definedName>
    <definedName name="DR_9600_tex" localSheetId="4">#REF!</definedName>
    <definedName name="DR_9600_tex">#REF!</definedName>
    <definedName name="draft">#REF!</definedName>
    <definedName name="drsewr">'[103]Nextira LLC'!$G$3</definedName>
    <definedName name="d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ScenariosDefined">[45]Scenarios!$B$7:$F$33</definedName>
    <definedName name="dScenarioValuations">[45]Scenarios!$F$119:$G$145</definedName>
    <definedName name="dsdsds">#REF!</definedName>
    <definedName name="dsdsdsd">#REF!</definedName>
    <definedName name="DTAGUmsatzklnorm">'[104]IA 98 HR norm'!$B$36</definedName>
    <definedName name="DTAGUmsatzklredu">'[104]IA 98 HR norm'!$B$37</definedName>
    <definedName name="DTAGUmsatzmitlnorm">'[104]IA 98 HR norm'!$C$36</definedName>
    <definedName name="DTAGUmsatzmittlreduz">'[104]IA 98 HR norm'!$C$37</definedName>
    <definedName name="DTAGUmsatznorm">'[104]DA 98 Hochrechnung'!$B$36</definedName>
    <definedName name="DTAGUmsatzreduziert">'[104]DA 98 Hochrechnung'!$B$37</definedName>
    <definedName name="dTrafficData">[45]Scenarios!$C$153:$N$154</definedName>
    <definedName name="Durchleitungsgebühren">[29]Sonstiges!#REF!</definedName>
    <definedName name="dValuation">[45]Scenarios!$C$114</definedName>
    <definedName name="dVariableSetting">[45]Scenarios!$E$187:$H$267</definedName>
    <definedName name="e">'[105]SBRCC BS 1-5'!$D$3</definedName>
    <definedName name="e5yy25y" hidden="1">{#N/A,#N/A,FALSE,"Projections";#N/A,#N/A,FALSE,"Contribution_Stock";#N/A,#N/A,FALSE,"PF_Combo_Stock";#N/A,#N/A,FALSE,"Projections";#N/A,#N/A,FALSE,"Contribution_Cash";#N/A,#N/A,FALSE,"PF_Combo_Cash";#N/A,#N/A,FALSE,"IPO_Cash"}</definedName>
    <definedName name="EA">#REF!</definedName>
    <definedName name="EB">#REF!</definedName>
    <definedName name="ebit">#REF!</definedName>
    <definedName name="ebitda">#REF!</definedName>
    <definedName name="ED">#REF!</definedName>
    <definedName name="EE">#REF!</definedName>
    <definedName name="EEA">#REF!</definedName>
    <definedName name="EEB">#REF!</definedName>
    <definedName name="EEC">#REF!</definedName>
    <definedName name="EED">#REF!</definedName>
    <definedName name="EEE">#REF!</definedName>
    <definedName name="EEF">#REF!</definedName>
    <definedName name="EEG">#REF!</definedName>
    <definedName name="EEH">#REF!</definedName>
    <definedName name="EEI">#REF!</definedName>
    <definedName name="EEJ">#REF!</definedName>
    <definedName name="EEK">#REF!</definedName>
    <definedName name="EF">#REF!</definedName>
    <definedName name="EffRate">1.04</definedName>
    <definedName name="efg">'[106]DEP_SECH DTld'!$A$12:$L$154</definedName>
    <definedName name="EG">#REF!</definedName>
    <definedName name="egy">[107]Datastream!$C$23</definedName>
    <definedName name="EH">#REF!</definedName>
    <definedName name="EI">#REF!</definedName>
    <definedName name="EINNAHMEN">#REF!</definedName>
    <definedName name="EJ">#REF!</definedName>
    <definedName name="EK">#REF!</definedName>
    <definedName name="ELE">#REF!</definedName>
    <definedName name="ELEC2071">[108]ELEC2071!#REF!</definedName>
    <definedName name="ELEC2073">[108]ELEC2071!#REF!</definedName>
    <definedName name="ELEINOTPAID">[109]ELEC2071!#REF!</definedName>
    <definedName name="ELEINT03">[108]ELEC2071!#REF!</definedName>
    <definedName name="ELEINT3168">[108]ELEC2071!#REF!</definedName>
    <definedName name="Email">#REF!</definedName>
    <definedName name="EMOB_Historic">'[110]Input Sheet'!#REF!</definedName>
    <definedName name="employees">#REF!</definedName>
    <definedName name="Empty_D">#REF!</definedName>
    <definedName name="EMPWELFARE">[33]FPNEWXLS!#REF!</definedName>
    <definedName name="END">#REF!</definedName>
    <definedName name="End_Toggle">#REF!</definedName>
    <definedName name="End_Toggle2">#REF!</definedName>
    <definedName name="EndCode">#REF!</definedName>
    <definedName name="Engineering_Links">#REF!</definedName>
    <definedName name="EngineeringLinksStart">#REF!</definedName>
    <definedName name="EngineeringStart">#REF!</definedName>
    <definedName name="EngLinksStart">#REF!</definedName>
    <definedName name="EngSite">INDEX('[111]Crop Master'!#REF!, MATCH([111]Format!XFC1,'[111]Crop Master'!#REF!,), MATCH("Site",'[111]Crop Master'!#REF!,))</definedName>
    <definedName name="EngSummaryStart">#REF!</definedName>
    <definedName name="entval2">'[52]Comp Output'!$R$28</definedName>
    <definedName name="entvalue">'[52]Comp Output'!$R$27</definedName>
    <definedName name="Equity_Value">'[76]AAPL-3-Statements'!$E$14</definedName>
    <definedName name="equityvaloct">'[52]Comp Output'!$N$28</definedName>
    <definedName name="eqvaloct">'[52]Comp Output'!$N$28</definedName>
    <definedName name="eqvalue">'[52]Comp Output'!$N$27</definedName>
    <definedName name="ER_BETRIEBSAUFWAND">#REF!</definedName>
    <definedName name="ER_EINNAHMEN">#REF!</definedName>
    <definedName name="ER_FINANZERGEBNIS">#REF!</definedName>
    <definedName name="es" localSheetId="6" hidden="1">#REF!</definedName>
    <definedName name="es" localSheetId="4" hidden="1">#REF!</definedName>
    <definedName name="es" hidden="1">#REF!</definedName>
    <definedName name="ESI">[33]FPNEWXLS!#REF!</definedName>
    <definedName name="ESSAIS" hidden="1">{#N/A,#N/A,FALSE,"Tabl. FB300";#N/A,#N/A,FALSE,"Tabl. FB350";#N/A,#N/A,FALSE,"Tabl. FB400";#N/A,#N/A,FALSE,"Tabl. FB500";#N/A,#N/A,FALSE,"Tabl. FS090"}</definedName>
    <definedName name="ETPCM">#REF!</definedName>
    <definedName name="ETPPM">#REF!</definedName>
    <definedName name="ETPPY">#REF!</definedName>
    <definedName name="ETPUGINE">'[89]VARIATION EFFECTIFS'!#REF!</definedName>
    <definedName name="ETPUSI">#REF!</definedName>
    <definedName name="ETPYTD">#REF!</definedName>
    <definedName name="etr" hidden="1">{#N/A,#N/A,FALSE,"FACTSHEETS";#N/A,#N/A,FALSE,"pump";#N/A,#N/A,FALSE,"filter"}</definedName>
    <definedName name="EU">#REF!</definedName>
    <definedName name="euro">#REF!</definedName>
    <definedName name="ev">#REF!</definedName>
    <definedName name="ewrew" hidden="1">{#N/A,#N/A,FALSE,"Projections";#N/A,#N/A,FALSE,"Multiples Valuation";#N/A,#N/A,FALSE,"LBO";#N/A,#N/A,FALSE,"Multiples_Sensitivity";#N/A,#N/A,FALSE,"Summary"}</definedName>
    <definedName name="exc">#REF!</definedName>
    <definedName name="Excel_BuiltIn__FilterDatabase_1">#REF!</definedName>
    <definedName name="Excel_BuiltIn__FilterDatabase_3">#REF!</definedName>
    <definedName name="Excel_BuiltIn__FilterDatabase_3_1">#REF!</definedName>
    <definedName name="Excel_BuiltIn__FilterDatabase_4">#REF!</definedName>
    <definedName name="Excel_BuiltIn__FilterDatabase_6">#REF!</definedName>
    <definedName name="Excel_BuiltIn__FilterDatabase_8_1">'[112]Inv 09-10'!#REF!</definedName>
    <definedName name="Excel_BuiltIn__FilterDatabase_8_1_1">'[112]Inv 09-10'!#REF!</definedName>
    <definedName name="Excel_BuiltIn__FilterDatabase_8_1_1_1">'[112]Inv 09-10'!#REF!</definedName>
    <definedName name="Excel_BuiltIn__FilterDatabase_8_1_1_1_1">'[112]Inv 09-10'!#REF!</definedName>
    <definedName name="Excel_BuiltIn__FilterDatabase_8_1_1_1_1_1_1">'[112]Inv 09-10'!#REF!</definedName>
    <definedName name="Excel_BuiltIn__FilterDatabase_8_1_1_1_1_1_1_1">'[112]Inv 09-10'!#REF!</definedName>
    <definedName name="Excel_BuiltIn__FilterDatabase_8_3">'[112]Inv 09-10'!#REF!</definedName>
    <definedName name="Excel_BuiltIn__FilterDatabase_8_4">'[112]Inv 09-10'!#REF!</definedName>
    <definedName name="Excel_BuiltIn__FilterDatabase_9_1">[112]PENDG!#REF!</definedName>
    <definedName name="Excel_BuiltIn__FilterDatabase_9_1_1_1_1">[112]PENDG!#REF!</definedName>
    <definedName name="Excel_BuiltIn__FilterDatabase_9_1_1_1_1_1">[112]PENDG!#REF!</definedName>
    <definedName name="Excel_BuiltIn_Database">#REF!</definedName>
    <definedName name="Excel_BuiltIn_Print_Area_2">#REF!</definedName>
    <definedName name="Excel_BuiltIn_Print_Area_3">#REF!</definedName>
    <definedName name="Excel_BuiltIn_Print_Area_6">[113]Electric!#REF!</definedName>
    <definedName name="Excel_BuiltIn_Print_Titles_10">[113]cycle!#REF!</definedName>
    <definedName name="Excel_BuiltIn_Print_Titles_11">'[113]Office. equip.'!#REF!</definedName>
    <definedName name="Excel_BuiltIn_Print_Titles_12">[113]Building!#REF!</definedName>
    <definedName name="Excel_BuiltIn_Print_Titles_2_1">[113]Testing!#REF!</definedName>
    <definedName name="Excel_BuiltIn_Print_Titles_3">'[113]P&amp;M'!#REF!</definedName>
    <definedName name="Excel_BuiltIn_Print_Titles_4">'[113]F&amp;F'!#REF!</definedName>
    <definedName name="Excel_BuiltIn_Print_Titles_5">'[20]Balance Sheet _ VIPL'!$A$1:$B$65434,'[20]Balance Sheet _ VIPL'!#REF!</definedName>
    <definedName name="Excel_BuiltIn_Print_Titles_6_1">[113]Computer!#REF!</definedName>
    <definedName name="Excel_BuiltIn_Print_Titles_7">'[113]Air cond.'!#REF!</definedName>
    <definedName name="Excel_BuiltIn_Print_Titles_8">[113]Forklift!#REF!</definedName>
    <definedName name="Excel_BuiltIn_Print_Titles_8_1">'[112]Inv 09-10'!#REF!</definedName>
    <definedName name="Excel_BuiltIn_Print_Titles_9_1">'[113]Motor Cycle'!#REF!</definedName>
    <definedName name="exchange.rate">[114]N!$C$30</definedName>
    <definedName name="Exchange_rate_US">[82]Assumptions!$A$31:$IV$31</definedName>
    <definedName name="EXCHANGEDIFF">#REF!</definedName>
    <definedName name="ExchBase">#REF!</definedName>
    <definedName name="ExchBase2">#REF!</definedName>
    <definedName name="ExchIncr">#REF!</definedName>
    <definedName name="EXCISE_PAY">#REF!</definedName>
    <definedName name="EXCISEDUTY">[33]FPNEWXLS!#REF!</definedName>
    <definedName name="ExecTime" localSheetId="4">#REF!</definedName>
    <definedName name="ExecTime">#REF!</definedName>
    <definedName name="Exercisable">[81]Options!$J$3:$P$5192</definedName>
    <definedName name="exp">#REF!</definedName>
    <definedName name="EXPA_Historic">'[110]Calculations Sheet'!#REF!</definedName>
    <definedName name="Export_Freight">#REF!</definedName>
    <definedName name="EXRATEDIFF2002">#REF!</definedName>
    <definedName name="EXRATEDIFF2002N">#REF!</definedName>
    <definedName name="ExternalData2">#REF!</definedName>
    <definedName name="_xlnm.Extract">#REF!</definedName>
    <definedName name="eysens">'[115]HC summary'!$K$4</definedName>
    <definedName name="f">#N/A</definedName>
    <definedName name="F02RMDATA">'[116]F03 RM Costs'!$A$5:$Q$400</definedName>
    <definedName name="FA">#REF!</definedName>
    <definedName name="fas">#REF!</definedName>
    <definedName name="fasass">#REF!</definedName>
    <definedName name="fasass\">#REF!</definedName>
    <definedName name="FastTrack">#REF!</definedName>
    <definedName name="Fax">#REF!</definedName>
    <definedName name="FB">#REF!</definedName>
    <definedName name="FBCPX">'[85]DBB_CALCULATIONS (2)'!$A$66:$IV$75</definedName>
    <definedName name="FBTSection">[117]Lists!$A$61:$A$63</definedName>
    <definedName name="FC">#REF!</definedName>
    <definedName name="FCode" hidden="1">#REF!</definedName>
    <definedName name="FCTL_4.65">'[118]Exim FCL'!$A$208</definedName>
    <definedName name="FD">#REF!</definedName>
    <definedName name="fdfdf" localSheetId="6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fdfdf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FE">#REF!</definedName>
    <definedName name="Feb">#REF!</definedName>
    <definedName name="Feb_YTD">#REF!</definedName>
    <definedName name="FebGrossProfit">#REF!</definedName>
    <definedName name="FebOpExp">#REF!</definedName>
    <definedName name="FEBRUARI">#REF!</definedName>
    <definedName name="Fee">#REF!</definedName>
    <definedName name="Feed">'[119]Final analysis YTD'!$B$36:$AG$58</definedName>
    <definedName name="Feedfs">'[72]Mgmt Sales Main ytd fs'!$A$49:$U$55</definedName>
    <definedName name="Feedjv">'[72]Mgmt Sales Main ytd jv'!$A$55:$U$62</definedName>
    <definedName name="Feedly">'[119]Final analysis LY YTD'!$B$35:$AG$57</definedName>
    <definedName name="FF">#REF!</definedName>
    <definedName name="FFA">#REF!</definedName>
    <definedName name="FFB">#REF!</definedName>
    <definedName name="FFC">#REF!</definedName>
    <definedName name="FFD">#REF!</definedName>
    <definedName name="FFE">#REF!</definedName>
    <definedName name="FFF">#REF!</definedName>
    <definedName name="FFG">#REF!</definedName>
    <definedName name="FFH">#REF!</definedName>
    <definedName name="FFI">#REF!</definedName>
    <definedName name="FFJ">#REF!</definedName>
    <definedName name="FFK">#REF!</definedName>
    <definedName name="ffr">#REF!</definedName>
    <definedName name="fg" hidden="1">{#N/A,#N/A,FALSE,"puboff";#N/A,#N/A,FALSE,"valuation";#N/A,#N/A,FALSE,"finanalsis";#N/A,#N/A,FALSE,"split";#N/A,#N/A,FALSE,"ownership"}</definedName>
    <definedName name="FGR">'[120]Balance Sheet _ VIPL'!$A$1:$B$65434,'[120]Balance Sheet _ VIPL'!#REF!</definedName>
    <definedName name="FH">#REF!</definedName>
    <definedName name="FI">#REF!</definedName>
    <definedName name="file">#REF!</definedName>
    <definedName name="Final" localSheetId="6">#REF!</definedName>
    <definedName name="Final" localSheetId="4">#REF!</definedName>
    <definedName name="Final">#REF!</definedName>
    <definedName name="FinalPack" localSheetId="4">#REF!</definedName>
    <definedName name="FinalPack">#REF!</definedName>
    <definedName name="FINANZIERUNG">#REF!</definedName>
    <definedName name="fiscal_year">'[38]2007'!#REF!</definedName>
    <definedName name="FiscalMonthEnding">[121]Assumptions!$BK$107</definedName>
    <definedName name="five">#REF!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ED_OVERHEADS">#REF!</definedName>
    <definedName name="FIXEDASSETS">[33]FPNEWXLS!#REF!</definedName>
    <definedName name="FJ">#REF!</definedName>
    <definedName name="FK">#REF!</definedName>
    <definedName name="flac_balsht1">#REF!</definedName>
    <definedName name="flac_balsht2">#REF!</definedName>
    <definedName name="flac_balsht3">#REF!</definedName>
    <definedName name="FLAC_FIVE">#REF!</definedName>
    <definedName name="flac_one">#REF!</definedName>
    <definedName name="flac_three">#REF!</definedName>
    <definedName name="flac_two">#REF!</definedName>
    <definedName name="flac_valperton">#REF!</definedName>
    <definedName name="fomtyd">#REF!</definedName>
    <definedName name="Food">'[119]Final analysis YTD'!$B$92:$AG$114</definedName>
    <definedName name="Foodfs">'[72]Mgmt Sales Main ytd fs'!$A$9:$U$22</definedName>
    <definedName name="Foodjv">'[72]Mgmt Sales Main ytd jv'!$A$9:$U$24</definedName>
    <definedName name="Foodly">'[119]Final analysis LY YTD'!$B$91:$AG$113</definedName>
    <definedName name="for">#REF!</definedName>
    <definedName name="forass">#REF!</definedName>
    <definedName name="FOREIGNCURR">#REF!</definedName>
    <definedName name="FOREIGNTRAVEL">[108]SUBSCRIPTION!#REF!</definedName>
    <definedName name="format_c">#REF!</definedName>
    <definedName name="FORMIII">#N/A</definedName>
    <definedName name="FORMULA">'[98]Historical Multiples - COMPS'!$AP$5</definedName>
    <definedName name="four">#REF!</definedName>
    <definedName name="fr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FREE">#REF!</definedName>
    <definedName name="FREIGHT">[33]FPNEWXLS!#REF!</definedName>
    <definedName name="FreightInPercent">0.0084</definedName>
    <definedName name="FreightPercent">0.0085</definedName>
    <definedName name="FrequencyCode">#REF!</definedName>
    <definedName name="FrequencyCode1">#REF!</definedName>
    <definedName name="fringe">[122]Assumptions!$B$81</definedName>
    <definedName name="fringe_adj">[122]Assumptions!$B$80</definedName>
    <definedName name="fringe_ops">[122]Assumptions!$B$82</definedName>
    <definedName name="fs">'[72]Mgmt Sales Main ytd fs'!$A$8:$U$61</definedName>
    <definedName name="FS_BILANZ">#REF!</definedName>
    <definedName name="FS_ERFOLGSRECHNUNG">#REF!</definedName>
    <definedName name="FS_MITTELFLUSSRECHNUNG">#REF!</definedName>
    <definedName name="fsalc">'[123]Shareholders fs'!$A$65:$AA$67</definedName>
    <definedName name="fsbyp">'[123]Shareholders fs'!$A$94:$AA$94</definedName>
    <definedName name="fsfeed">'[123]Shareholders fs'!$A$57:$AA$63</definedName>
    <definedName name="fsfood">'[123]Shareholders fs'!$A$8:$AA$24</definedName>
    <definedName name="fsgt">'[123]Shareholders fs'!$A$96:$AA$96</definedName>
    <definedName name="fsind">'[123]Shareholders fs'!$A$45:$AA$53</definedName>
    <definedName name="fsliq">'[123]Shareholders fs'!$A$30:$AA$40</definedName>
    <definedName name="fsmby">'[123]Shareholders fs'!$A$71:$AA$76</definedName>
    <definedName name="fsmp">'[123]Shareholders fs'!$A$69:$AA$69</definedName>
    <definedName name="fsmsg">'[123]Shareholders fs'!$A$85:$AA$90</definedName>
    <definedName name="fsother">'[124]Shareholders fs month'!$A$69:$AA$79</definedName>
    <definedName name="fswby">'[123]Shareholders fs'!$A$78:$AA$83</definedName>
    <definedName name="fundIV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div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funkcia" localSheetId="4">#REF!</definedName>
    <definedName name="funkcia">#REF!</definedName>
    <definedName name="FV_EBIT">OFFSET('[48]Enterprise Value'!$R$4,0,0,[48]Controls!$F$54,1)</definedName>
    <definedName name="FV_EBIT_FY1">OFFSET('[48]Enterprise Value'!$S$4,0,0,[48]Controls!$F$54,1)</definedName>
    <definedName name="FV_EBIT_FY2">OFFSET('[48]Enterprise Value'!$T$4,0,0,[48]Controls!$F$54,1)</definedName>
    <definedName name="FV_EBIT_FY3">OFFSET('[48]Enterprise Value'!$U$4,0,0,[48]Controls!$F$54,1)</definedName>
    <definedName name="FV_EBITDA">OFFSET('[48]Enterprise Value'!$W$4,0,0,[48]Controls!$F$54,1)</definedName>
    <definedName name="FV_EBITDA_FY1">OFFSET('[48]Enterprise Value'!$X$4,0,0,[48]Controls!$F$54,1)</definedName>
    <definedName name="FV_EBITDA_FY2">OFFSET('[48]Enterprise Value'!$Y$4,0,0,[48]Controls!$F$54,1)</definedName>
    <definedName name="FV_EBITDA_FY3">OFFSET('[48]Enterprise Value'!$Z$4,0,0,[48]Controls!$F$54,1)</definedName>
    <definedName name="FV_Sales">OFFSET('[48]Enterprise Value'!$M$4,0,0,[48]Controls!$F$54,1)</definedName>
    <definedName name="FV_Sales_FY1">OFFSET('[48]Enterprise Value'!$N$4,0,0,[48]Controls!$F$54,1)</definedName>
    <definedName name="FV_Sales_FY2">OFFSET('[48]Enterprise Value'!$O$4,0,0,[48]Controls!$F$54,1)</definedName>
    <definedName name="FV_Sales_FY3">OFFSET('[48]Enterprise Value'!$P$4,0,0,[48]Controls!$F$54,1)</definedName>
    <definedName name="FY">#REF!</definedName>
    <definedName name="FY1_Def">'[125]DCF Control'!$K$8</definedName>
    <definedName name="FYE">[126]Sources_Uses!$Q$4</definedName>
    <definedName name="FYY">#REF!</definedName>
    <definedName name="FYYYY">#REF!</definedName>
    <definedName name="g" hidden="1">{#N/A,#N/A,FALSE,"e-Svc Level";#N/A,#N/A,FALSE,"e-Hosted";#N/A,#N/A,FALSE,"e-Licensed";#N/A,#N/A,FALSE,"Assumptions"}</definedName>
    <definedName name="GA_MSite">[111]Data!$R$3:$R$484</definedName>
    <definedName name="GA_Site">'[111]Site Master'!$I$3:$I$46</definedName>
    <definedName name="GASIMPULSION">#REF!</definedName>
    <definedName name="gbp">#REF!</definedName>
    <definedName name="GDCM">#REF!</definedName>
    <definedName name="gfs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gggg">#REF!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hhgh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ghhgh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GKV_2P00_012000">[127]GKV_IPO!$D$2:$D$16384</definedName>
    <definedName name="GKV_2P00_022000">[127]GKV_IPO!$E$2:$E$16384</definedName>
    <definedName name="GKV_2P00_032000">[127]GKV_IPO!$F$2:$F$16384</definedName>
    <definedName name="GKV_2P00_042000">[127]GKV_IPO!$G$2:$G$16384</definedName>
    <definedName name="GKV_2P00_052000">[127]GKV_IPO!$H$2:$H$16384</definedName>
    <definedName name="GKV_2P00_062000">[127]GKV_IPO!$I$2:$I$16384</definedName>
    <definedName name="GKV_2P00_072000">[127]GKV_IPO!$J$2:$J$16384</definedName>
    <definedName name="GKV_2P00_082000">[127]GKV_IPO!$K$2:$K$16384</definedName>
    <definedName name="GKV_2P00_092000">[127]GKV_IPO!$L$2:$L$16384</definedName>
    <definedName name="GKV_2P00_102000">[127]GKV_IPO!$M$2:$M$16384</definedName>
    <definedName name="GKV_2P00_112000">[127]GKV_IPO!$N$2:$N$16384</definedName>
    <definedName name="GKV_2P00_122000">[127]GKV_IPO!$O$2:$O$16384</definedName>
    <definedName name="GKV_2P00_2000">[127]GKV_IPO!$P$2:$P$16384</definedName>
    <definedName name="GKV_2P00_2001">[127]GKV_IPO!$Q$2:$Q$16384</definedName>
    <definedName name="GKV_2P00_2002">[127]GKV_IPO!$R$2:$R$16384</definedName>
    <definedName name="GKV_2P00_2003">[127]GKV_IPO!$S$2:$S$16384</definedName>
    <definedName name="GKV_2P00_2004">[127]GKV_IPO!$T$2:$T$16384</definedName>
    <definedName name="GKV_2P00_2005">[127]GKV_IPO!$U$2:$U$16384</definedName>
    <definedName name="GKV_AfA">[127]GKV_IPO!$B$45:$IV$45</definedName>
    <definedName name="GKV_aktEigen">[127]GKV_IPO!$B$27:$IV$27</definedName>
    <definedName name="GKV_Bestandsver">[127]GKV_IPO!$B$26:$IV$26</definedName>
    <definedName name="GKV_DurchleitungExtern">[127]GKV_IPO!$B$33:$IV$33</definedName>
    <definedName name="GKV_DurchleitungIntern">[127]GKV_IPO!$B$32:$IV$32</definedName>
    <definedName name="GKV_MatProjekteDB">[127]GKV_IPO!$B$40:$IV$40</definedName>
    <definedName name="GKV_Menge">[127]GKV_IPO!$C$2:$C$16384</definedName>
    <definedName name="GKV_MietenBuT">[127]GKV_IPO!$B$38:$IV$38</definedName>
    <definedName name="GKV_MietenVuV">[127]GKV_IPO!$B$50:$IV$50</definedName>
    <definedName name="GKV_Mietleitunge">[127]GKV_IPO!$B$37:$IV$37</definedName>
    <definedName name="GKV_MinCarrier">[127]GKV_IPO!$B$6:$IV$6</definedName>
    <definedName name="GKV_MinInternet">[127]GKV_IPO!$B$5:$IV$5</definedName>
    <definedName name="GKV_MinVoice">[127]GKV_IPO!$B$4:$IV$4</definedName>
    <definedName name="GKV_Personalaufwand">[127]GKV_IPO!$B$43:$IV$43</definedName>
    <definedName name="GKV_Positionen">[127]GKV_IPO!$B$2:$B$16384</definedName>
    <definedName name="GKV_Provisionen">[127]GKV_IPO!$B$31:$IV$31</definedName>
    <definedName name="GKV_SonstEuA">[127]GKV_IPO!$B$55:$IV$55</definedName>
    <definedName name="GKV_SonstMat">[127]GKV_IPO!$B$39:$IV$39</definedName>
    <definedName name="GKV_SonstVuV">[127]GKV_IPO!$B$51:$IV$51</definedName>
    <definedName name="GKV_Steuern">[127]GKV_IPO!$B$59:$IV$59</definedName>
    <definedName name="GKV_Umsatz_Carrier">[127]GKV_IPO!$B$15:$IV$15</definedName>
    <definedName name="GKV_Umsatz_Daten">[127]GKV_IPO!$B$16:$IV$16</definedName>
    <definedName name="GKV_Umsatz_Intern">[127]GKV_IPO!$B$23:$IV$23</definedName>
    <definedName name="GKV_Umsatz_InternetAccess">[127]GKV_IPO!$B$19:$IV$19</definedName>
    <definedName name="GKV_Umsatz_InternetTransaktion">[127]GKV_IPO!$B$20:$IV$20</definedName>
    <definedName name="GKV_Umsatz_InternetWerbung">[127]GKV_IPO!$B$21:$IV$21</definedName>
    <definedName name="GKV_Umsatz_LeadedLine">[127]GKV_IPO!$B$17:$IV$17</definedName>
    <definedName name="GKV_Umsatz_Sonst">[127]GKV_IPO!$B$22:$IV$22</definedName>
    <definedName name="GKV_Umsatz_Sprache">[127]GKV_IPO!$B$14:$IV$14</definedName>
    <definedName name="GKV_VerrechungMCO">[127]GKV_IPO!$B$52:$IV$52</definedName>
    <definedName name="GKV_VuVintern">[127]GKV_IPO!$B$53:$IV$53</definedName>
    <definedName name="GKV_Werbeaufwand">[127]GKV_IPO!$B$49:$IV$49</definedName>
    <definedName name="GKV_Zinsen">[127]GKV_IPO!$B$46:$IV$46</definedName>
    <definedName name="GL">#REF!</definedName>
    <definedName name="GLCM">#REF!</definedName>
    <definedName name="gooch" hidden="1">{#N/A,#N/A,FALSE,"Projections";#N/A,#N/A,FALSE,"Multiples Valuation";#N/A,#N/A,FALSE,"LBO";#N/A,#N/A,FALSE,"Multiples_Sensitivity";#N/A,#N/A,FALSE,"Summary"}</definedName>
    <definedName name="goodsintransit">#REF!</definedName>
    <definedName name="Grandtotal">'[119]Final analysis YTD'!$B$228:$AG$228</definedName>
    <definedName name="Grandtotally">'[119]Final analysis LY YTD'!$B$227:$AG$227</definedName>
    <definedName name="grossS">'[128]Code list'!$H$239:$H$248</definedName>
    <definedName name="grosstariff">[56]MBW!$A$8:$AS$13</definedName>
    <definedName name="grossTT">'[129]Code list'!$G$2:$G$11</definedName>
    <definedName name="Growth">'[18]Sutton IncStmt'!#REF!</definedName>
    <definedName name="growth.rates">#REF!</definedName>
    <definedName name="GSCM">#REF!</definedName>
    <definedName name="GSGSEGZXDGZSD">#REF!</definedName>
    <definedName name="gt">[130]details!$E$54</definedName>
    <definedName name="gtfs">'[131]Mgmt Sales Main month fs'!$A$72:$U$72</definedName>
    <definedName name="gtjv">'[131]Mgmt Sales Main month jv'!$A$77:$U$77</definedName>
    <definedName name="gw">[132]ASSPT!$V$22</definedName>
    <definedName name="gwyr">[132]ASSPT!$V$7</definedName>
    <definedName name="H">'[19]BS-SCHS'!#REF!</definedName>
    <definedName name="Handel">'[133]Eckdaten 1998 dtsch'!#REF!</definedName>
    <definedName name="Handicap">[23]Handicap!$A$21:$I$49</definedName>
    <definedName name="HandicapRef">[23]Handicap!$E$1:$I$2</definedName>
    <definedName name="hang">[79]Scenario!#REF!</definedName>
    <definedName name="HANNA">#REF!</definedName>
    <definedName name="haus">#REF!</definedName>
    <definedName name="HData_Segm_splitup">'[43]Ref DataMkt'!#REF!</definedName>
    <definedName name="Head1">#REF!</definedName>
    <definedName name="Head2">#REF!</definedName>
    <definedName name="Head3">#REF!</definedName>
    <definedName name="Header">#REF!</definedName>
    <definedName name="Heads">#REF!</definedName>
    <definedName name="HEAT_GEN">#REF!</definedName>
    <definedName name="hellooooasdajid">[134]Assumptions!$A$33:$IV$33</definedName>
    <definedName name="Her" localSheetId="6" hidden="1">Main.SAPF4Help()</definedName>
    <definedName name="Her" localSheetId="4" hidden="1">Main.SAPF4Help()</definedName>
    <definedName name="Her" hidden="1">Main.SAPF4Help()</definedName>
    <definedName name="heu">#REF!</definedName>
    <definedName name="hg">[135]GenInfo!$B$2</definedName>
    <definedName name="hgnh">[29]Sonstiges!#REF!</definedName>
    <definedName name="hhhhhh">#REF!</definedName>
    <definedName name="HiddenRows" hidden="1">#REF!</definedName>
    <definedName name="high">#REF!</definedName>
    <definedName name="HighValue">[45]Scenarios!$C$162</definedName>
    <definedName name="history">#REF!</definedName>
    <definedName name="HistoryCode">#REF!</definedName>
    <definedName name="HistoryCode1">#REF!</definedName>
    <definedName name="hnu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me">#REF!</definedName>
    <definedName name="Horti">IF([111]Format!XEO1="","",INDEX('[111]Crop Master'!$A$2:$E$84,MATCH([111]Format!XEO1,'[111]Crop Master'!$A$2:$A$84,),MATCH("Horti",'[111]Crop Master'!$A$2:$E$2,)))</definedName>
    <definedName name="HourlyFring">0.486</definedName>
    <definedName name="HourlyFringe">0.373</definedName>
    <definedName name="houy" hidden="1">{#N/A,#N/A,FALSE,"AD_Purchase";#N/A,#N/A,FALSE,"Credit";#N/A,#N/A,FALSE,"PF Acquisition";#N/A,#N/A,FALSE,"PF Offering"}</definedName>
    <definedName name="HRI">[60]Financials!#REF!</definedName>
    <definedName name="HTML_CodePage" hidden="1">1252</definedName>
    <definedName name="HTML_Control" hidden="1">{"'Income statement'!$A$1:$N$40","'Key ratios'!$A$1:$A$4"}</definedName>
    <definedName name="HTML_Description" hidden="1">""</definedName>
    <definedName name="HTML_Email" hidden="1">""</definedName>
    <definedName name="HTML_Header" hidden="1">"Income statement"</definedName>
    <definedName name="HTML_LastUpdate" hidden="1">"12/1/98"</definedName>
    <definedName name="HTML_LineAfter" hidden="1">FALSE</definedName>
    <definedName name="HTML_LineBefore" hidden="1">TRUE</definedName>
    <definedName name="HTML_Name" hidden="1">"Bruce Parker"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Documents\Monthly reports\9811 Nov\MyHTML.htm"</definedName>
    <definedName name="HTML_PathTemplate" hidden="1">"C:\My Documents\Monthly reports\9811 Nov\MyHTML.htm"</definedName>
    <definedName name="HTML_Title" hidden="1">"Executive summary November, 1998"</definedName>
    <definedName name="hui" hidden="1">{#N/A,#N/A,FALSE,"Assump2";#N/A,#N/A,FALSE,"Income2";#N/A,#N/A,FALSE,"Balance2";#N/A,#N/A,FALSE,"DCF Filter";#N/A,#N/A,FALSE,"Trans Assump2";#N/A,#N/A,FALSE,"Combined Income2";#N/A,#N/A,FALSE,"Combined Balance2"}</definedName>
    <definedName name="I">'[19]BS-SCHS'!#REF!</definedName>
    <definedName name="IA">#REF!</definedName>
    <definedName name="IB">#REF!</definedName>
    <definedName name="IC" localSheetId="6" hidden="1">{#N/A,#N/A,FALSE,"Aging Summary";#N/A,#N/A,FALSE,"Ratio Analysis";#N/A,#N/A,FALSE,"Test 120 Day Accts";#N/A,#N/A,FALSE,"Tickmarks"}</definedName>
    <definedName name="IC" hidden="1">{#N/A,#N/A,FALSE,"Aging Summary";#N/A,#N/A,FALSE,"Ratio Analysis";#N/A,#N/A,FALSE,"Test 120 Day Accts";#N/A,#N/A,FALSE,"Tickmarks"}</definedName>
    <definedName name="IC_1" localSheetId="6" hidden="1">{#N/A,#N/A,FALSE,"Aging Summary";#N/A,#N/A,FALSE,"Ratio Analysis";#N/A,#N/A,FALSE,"Test 120 Day Accts";#N/A,#N/A,FALSE,"Tickmarks"}</definedName>
    <definedName name="IC_1" hidden="1">{#N/A,#N/A,FALSE,"Aging Summary";#N/A,#N/A,FALSE,"Ratio Analysis";#N/A,#N/A,FALSE,"Test 120 Day Accts";#N/A,#N/A,FALSE,"Tickmarks"}</definedName>
    <definedName name="IC_Site">#REF!</definedName>
    <definedName name="icbonus">#REF!</definedName>
    <definedName name="ID">#REF!</definedName>
    <definedName name="ID1_From" localSheetId="6">#REF!</definedName>
    <definedName name="ID1_From" localSheetId="4">#REF!</definedName>
    <definedName name="ID1_From">#REF!</definedName>
    <definedName name="ID1_To" localSheetId="4">#REF!</definedName>
    <definedName name="ID1_To">#REF!</definedName>
    <definedName name="ID2_From" localSheetId="4">#REF!</definedName>
    <definedName name="ID2_From">#REF!</definedName>
    <definedName name="ID2_To" localSheetId="4">#REF!</definedName>
    <definedName name="ID2_To">#REF!</definedName>
    <definedName name="Identifier">#REF!</definedName>
    <definedName name="Identifier1">#REF!</definedName>
    <definedName name="identifier2">'[136]Geographic Segments'!$B$2</definedName>
    <definedName name="IDL.Connector.UDF" hidden="1">0</definedName>
    <definedName name="IDL.Connector.Version" hidden="1">"9.1.2.1"</definedName>
    <definedName name="idsprodukty" localSheetId="6">#REF!</definedName>
    <definedName name="idsprodukty" localSheetId="4">#REF!</definedName>
    <definedName name="idsprodukty">#REF!</definedName>
    <definedName name="IE">#REF!</definedName>
    <definedName name="IF">#REF!</definedName>
    <definedName name="IFCB">#REF!</definedName>
    <definedName name="IFCBY">#REF!</definedName>
    <definedName name="IFCCM">#REF!</definedName>
    <definedName name="IFCPM">#REF!</definedName>
    <definedName name="IFCPY">#REF!</definedName>
    <definedName name="IFCYTD">#REF!</definedName>
    <definedName name="IG">#REF!</definedName>
    <definedName name="IGIBC">#REF!</definedName>
    <definedName name="IH">#REF!</definedName>
    <definedName name="II">#REF!</definedName>
    <definedName name="IIA">#REF!</definedName>
    <definedName name="IIB">#REF!</definedName>
    <definedName name="IIC">#REF!</definedName>
    <definedName name="IID">#REF!</definedName>
    <definedName name="IIE">#REF!</definedName>
    <definedName name="IIF">#REF!</definedName>
    <definedName name="IIG">#REF!</definedName>
    <definedName name="IIH">#REF!</definedName>
    <definedName name="III">#REF!</definedName>
    <definedName name="IIJ">#REF!</definedName>
    <definedName name="IIK">#REF!</definedName>
    <definedName name="iioo" hidden="1">{#N/A,#N/A,FALSE,"TSUM";#N/A,#N/A,FALSE,"shares";#N/A,#N/A,FALSE,"earnout";#N/A,#N/A,FALSE,"Heaty";#N/A,#N/A,FALSE,"self-tend";#N/A,#N/A,FALSE,"self-sum"}</definedName>
    <definedName name="IJ">#REF!</definedName>
    <definedName name="IK">#REF!</definedName>
    <definedName name="Import_Export_Region">#REF!</definedName>
    <definedName name="inc">#REF!</definedName>
    <definedName name="INCCOMBO">#REF!</definedName>
    <definedName name="incl_OS">[137]SENSITIVITIES!#REF!</definedName>
    <definedName name="incl_subdebt">[122]Assumptions!$B$68</definedName>
    <definedName name="incl_voice">[137]SENSITIVITIES!#REF!</definedName>
    <definedName name="Included">[45]Scenarios!$C$166</definedName>
    <definedName name="income">#REF!</definedName>
    <definedName name="Income_Statement">#REF!</definedName>
    <definedName name="INCOMEFROMUNITS">[33]FPNEWXLS!#REF!</definedName>
    <definedName name="incomestate">[16]DCF!#REF!</definedName>
    <definedName name="Indfs">'[72]Mgmt Sales Main ytd fs'!$A$38:$U$47</definedName>
    <definedName name="Indjv">'[72]Mgmt Sales Main ytd jv'!$A$41:$U$53</definedName>
    <definedName name="industrial">'[119]Final analysis YTD'!$B$148:$AG$170</definedName>
    <definedName name="Industrially">'[119]Final analysis LY YTD'!$B$147:$AG$169</definedName>
    <definedName name="INFL00">'[138]Ovh Rates'!$A$9</definedName>
    <definedName name="INFL01">'[138]Ovh Rates'!$B$9</definedName>
    <definedName name="INFL20">'[138]Ovh Rates'!$B$9</definedName>
    <definedName name="INFL99">'[138]Ovh Rates'!$A$9</definedName>
    <definedName name="Inflation">[138]Plan!$G$538:$BP$558</definedName>
    <definedName name="Inflation_Index">[80]RevDMm!$E$54:$S$54</definedName>
    <definedName name="Inhalte_einfügen">[139]!Inhalte_einfügen</definedName>
    <definedName name="INI_CurMth">[140]Sheet1!$B$4</definedName>
    <definedName name="Ini_CurUnit">[140]Sheet1!$A$10</definedName>
    <definedName name="input">[141]Input!$B$27:$FY$67</definedName>
    <definedName name="INSURANCE">[33]FPNEWXLS!#REF!</definedName>
    <definedName name="int">#REF!</definedName>
    <definedName name="Int._Tax">"H517"</definedName>
    <definedName name="intass">#REF!</definedName>
    <definedName name="Interc_Rev_LD_Min">[43]Interconn.!#REF!</definedName>
    <definedName name="Interc_Rev_Loc_Min">[43]Interconn.!#REF!</definedName>
    <definedName name="InterconnectIncomeStart">#REF!</definedName>
    <definedName name="InterconnectStart">#REF!</definedName>
    <definedName name="INTEREST">'[142]CALCUL &amp; DATA'!#REF!</definedName>
    <definedName name="INTEREST_RATES">#REF!</definedName>
    <definedName name="INTERESTONLOANS">[33]FPNEWXLS!#REF!</definedName>
    <definedName name="InterExpDIY">#REF!</definedName>
    <definedName name="Internet">[79]Scenario!#REF!</definedName>
    <definedName name="intlotp">#REF!</definedName>
    <definedName name="Intpaid">#REF!</definedName>
    <definedName name="INVESTITIONEN">#REF!</definedName>
    <definedName name="InvoiceDate">#REF!</definedName>
    <definedName name="InvoiceNumber">#REF!</definedName>
    <definedName name="InvSep">#REF!</definedName>
    <definedName name="ipoexit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RT" hidden="1">"c2536"</definedName>
    <definedName name="IQ_CONVERT_PCT" hidden="1">"c2537"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GROWTH_1" hidden="1">"IQ_EBIT_GROWTH_1"</definedName>
    <definedName name="IQ_EBIT_GROWTH_2" hidden="1">"IQ_EBIT_GROWTH_2"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GROWTH_1" hidden="1">"IQ_EBITDA_GROWTH_1"</definedName>
    <definedName name="IQ_EBITDA_GROWTH_2" hidden="1">"IQ_EBITDA_GROWTH_2"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 hidden="1">"019802400"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D_GUARANTEED_US_FDIC" hidden="1">"c6404"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"10/23/2014 12:13:01"</definedName>
    <definedName name="IQ_NAV_ACT_OR_EST" hidden="1">"c2225"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ISION_DATE_" hidden="1">39064.5898958333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QB_BOOKMARK_COUNT" hidden="1">1</definedName>
    <definedName name="IQRComparable_listed_cosS8" hidden="1">#REF!</definedName>
    <definedName name="IQRComparable_listed_cosT8" hidden="1">#REF!</definedName>
    <definedName name="IQRPrecedent_transactionsAA10" hidden="1">#REF!</definedName>
    <definedName name="IQRPrecedent_transactionsAA11" hidden="1">#REF!</definedName>
    <definedName name="IQRPrecedent_transactionsAA12" hidden="1">#REF!</definedName>
    <definedName name="IQRPrecedent_transactionsAA14" hidden="1">#REF!</definedName>
    <definedName name="IQRPrecedent_transactionsAA15" hidden="1">#REF!</definedName>
    <definedName name="IQRPrecedent_transactionsAA16" hidden="1">#REF!</definedName>
    <definedName name="IQRPrecedent_transactionsAA8" hidden="1">#REF!</definedName>
    <definedName name="IQRPrecedent_transactionsAA9" hidden="1">#REF!</definedName>
    <definedName name="irr">#REF!</definedName>
    <definedName name="irrcase">#REF!</definedName>
    <definedName name="IRRINST">#REF!</definedName>
    <definedName name="IRRMAN">#REF!</definedName>
    <definedName name="IRRMEZZ">#REF!</definedName>
    <definedName name="irrs">#REF!</definedName>
    <definedName name="is">[21]Model!#REF!</definedName>
    <definedName name="IS_">#REF!</definedName>
    <definedName name="IS_BILANZ_AKTIVES_UV">#REF!</definedName>
    <definedName name="IS_BILANZ_EIGENKAPITAL">#REF!</definedName>
    <definedName name="IS_BILANZ_FINANZANLAGEN">#REF!</definedName>
    <definedName name="IS_BILANZ_FREMDKAPITAL">#REF!</definedName>
    <definedName name="IS_BILANZ_IMMATERIELLE_ANLAGEN">#REF!</definedName>
    <definedName name="IS_BILANZ_PASSIVES_UV">#REF!</definedName>
    <definedName name="IS_BILANZ_SACHANLAGEN">#REF!</definedName>
    <definedName name="IS_BW_">#REF!</definedName>
    <definedName name="IS_BW_AREAL_HÜRLIMANN">#REF!</definedName>
    <definedName name="IS_BW_ENTWICKLUNGSPROJEKTE">#REF!</definedName>
    <definedName name="IS_BW_G">#REF!</definedName>
    <definedName name="IS_BW_GEMISCHTE_LIEGENSCHAFTEN">#REF!</definedName>
    <definedName name="IS_BW_GESCHÄFTSHÄUSER">#REF!</definedName>
    <definedName name="IS_BW_GESELLSCHAFTSAUFWAND">#REF!</definedName>
    <definedName name="IS_BW_GURTEN_AREAL">#REF!</definedName>
    <definedName name="IS_BW_VERKAUFSOBJEKTE">#REF!</definedName>
    <definedName name="IS_BW_WÄDENSWIL_AREAL">#REF!</definedName>
    <definedName name="IS_BW_WOHNEN">#REF!</definedName>
    <definedName name="IS_E_IM_AE">#REF!</definedName>
    <definedName name="IS_EL_IM_AE">#REF!</definedName>
    <definedName name="IS_Erlöse_AE">#REF!</definedName>
    <definedName name="IS_ERLÖSE_AREALE_ENTWICKLUNGSPROJEKTE">#REF!</definedName>
    <definedName name="IS_ERLÖSE_PORTFOLIOPROJEKTE">#REF!</definedName>
    <definedName name="IS_ERLÖSE_ÜBRIGE_ERTRÄGE">#REF!</definedName>
    <definedName name="IS_ERLÖSE_VERKAUFSOBJEKTE">#REF!</definedName>
    <definedName name="ISFOXAutomaticLabelingDisabled" hidden="1">"True"</definedName>
    <definedName name="ISFOXClassificationHistory_0" hidden="1">"LX-EMEA\kubdm;57aebc57-ac58-4f35-ad3b-d93abb58e0e0;PUBLIC;2020-06-08T09:01:37;;|"</definedName>
    <definedName name="ISFOXClassificationId" hidden="1">"57aebc57-ac58-4f35-ad3b-d93abb58e0e0"</definedName>
    <definedName name="ISFOXClassificationInKeywords" hidden="1">"PUBLIC"</definedName>
    <definedName name="ISFOXClassificationName" hidden="1">"PUBLIC"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"57aebc57-ac58-4f35-ad3b-d93abb58e0e0"</definedName>
    <definedName name="ISFOXOldClassificationIdBackup" hidden="1">"00000000-0000-0000-0000-000000000000"</definedName>
    <definedName name="ISFOXPrefix" hidden="1">" "</definedName>
    <definedName name="ISFOXPreviousClassificationId" hidden="1">"57aebc57-ac58-4f35-ad3b-d93abb58e0e0"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"True"</definedName>
    <definedName name="ISFOXWorkbookInitialized" hidden="1">"False"</definedName>
    <definedName name="ITEM">#REF!</definedName>
    <definedName name="item10aS">#REF!</definedName>
    <definedName name="item10bS">#REF!</definedName>
    <definedName name="item1a">#REF!</definedName>
    <definedName name="item1bschS">#REF!</definedName>
    <definedName name="item2scheduleS">#REF!</definedName>
    <definedName name="item4S">#REF!</definedName>
    <definedName name="item5schS">#REF!</definedName>
    <definedName name="ItemCode">#REF!</definedName>
    <definedName name="ItemCode1">#REF!</definedName>
    <definedName name="ITSection">[143]Lists!$A$56:$A$58</definedName>
    <definedName name="iv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IVCB">#REF!</definedName>
    <definedName name="IVCBY">#REF!</definedName>
    <definedName name="IVCCM">#REF!</definedName>
    <definedName name="IVCPM">#REF!</definedName>
    <definedName name="IVCPY">#REF!</definedName>
    <definedName name="IVCYTD">#REF!</definedName>
    <definedName name="j">#REF!</definedName>
    <definedName name="J_1">#REF!</definedName>
    <definedName name="JA">#REF!</definedName>
    <definedName name="JA_MSite">[111]Data!$C$3:$C$484</definedName>
    <definedName name="JA_Name">#REF!</definedName>
    <definedName name="JA_Site">'[111]Site Master'!$A$3:$A$46</definedName>
    <definedName name="jaarmaand">[144]Lists!$A$1:$B$150</definedName>
    <definedName name="Jan">#REF!</definedName>
    <definedName name="Jan_YTD">#REF!</definedName>
    <definedName name="JanGrossProfit">#REF!</definedName>
    <definedName name="JanOpExp">#REF!</definedName>
    <definedName name="JanOpInc">#REF!</definedName>
    <definedName name="JanSales">#REF!</definedName>
    <definedName name="JANUARI">#REF!</definedName>
    <definedName name="JanuaryGP">[145]Title!$C$17</definedName>
    <definedName name="JB">#REF!</definedName>
    <definedName name="JC">#REF!</definedName>
    <definedName name="JD">#REF!</definedName>
    <definedName name="jdbytraftype">'[43]Ref DataMkt'!#REF!</definedName>
    <definedName name="jdmktsplitup">'[43]Ref DataMkt'!#REF!</definedName>
    <definedName name="jdsjds">#REF!</definedName>
    <definedName name="JE">#REF!</definedName>
    <definedName name="jeyj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JF">#REF!</definedName>
    <definedName name="JG">#REF!</definedName>
    <definedName name="JG_Site">#REF!</definedName>
    <definedName name="jh" hidden="1">{#N/A,#N/A,FALSE,"Assump";#N/A,#N/A,FALSE,"Income";#N/A,#N/A,FALSE,"Balance";#N/A,#N/A,FALSE,"DCF Pump";#N/A,#N/A,FALSE,"Trans Assump";#N/A,#N/A,FALSE,"Combined Income";#N/A,#N/A,FALSE,"Combined Balance"}</definedName>
    <definedName name="JI">#REF!</definedName>
    <definedName name="JJ">#REF!</definedName>
    <definedName name="JJA">#REF!</definedName>
    <definedName name="JJB">#REF!</definedName>
    <definedName name="JJC">#REF!</definedName>
    <definedName name="JJD">#REF!</definedName>
    <definedName name="JJE">#REF!</definedName>
    <definedName name="JJF">#REF!</definedName>
    <definedName name="JJG">#REF!</definedName>
    <definedName name="JJH">#REF!</definedName>
    <definedName name="JJI">#REF!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K">#REF!</definedName>
    <definedName name="JK">#REF!</definedName>
    <definedName name="jknn">[146]GenInfo!$A$31:$F$42</definedName>
    <definedName name="JNJ">#REF!</definedName>
    <definedName name="ju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Jul">#REF!</definedName>
    <definedName name="Jul_YTD">#REF!</definedName>
    <definedName name="JULI">#REF!</definedName>
    <definedName name="Jun">#REF!</definedName>
    <definedName name="Jun_YTD">#REF!</definedName>
    <definedName name="june">#REF!</definedName>
    <definedName name="june15_Ajustmenst" hidden="1">#REF!</definedName>
    <definedName name="junecom">#REF!</definedName>
    <definedName name="JUNI">#REF!</definedName>
    <definedName name="JUNK">'[99]CAPITAL SPENDING TEMPLATE'!#REF!</definedName>
    <definedName name="jv">'[72]Mgmt Sales Main ytd jv'!$A$8:$U$71</definedName>
    <definedName name="jvalc">'[123]Shareholders jv'!$A$72:$AA$74</definedName>
    <definedName name="jvbyp">'[123]Shareholders jv'!$A$102:$AA$102</definedName>
    <definedName name="jvfeed">'[123]Shareholders jv'!$A$64:$AA$70</definedName>
    <definedName name="jvfood">'[123]Shareholders jv'!$A$8:$AA$26</definedName>
    <definedName name="jvgt">'[123]Shareholders jv'!$A$104:$AA$104</definedName>
    <definedName name="jvind">'[123]Shareholders jv'!$A$49:$AA$59</definedName>
    <definedName name="jvliq">'[123]Shareholders jv'!$A$33:$AA$43</definedName>
    <definedName name="jvmby">'[123]Shareholders jv'!$A$78:$AA$83</definedName>
    <definedName name="jvmp">'[123]Shareholders jv'!$A$76:$AA$76</definedName>
    <definedName name="jvmsg">'[123]Shareholders jv'!$A$93:$AA$98</definedName>
    <definedName name="jvother">'[124]Shareholders jv month'!$A$69:$AA$78</definedName>
    <definedName name="jvwby">'[123]Shareholders jv'!$A$85:$AA$91</definedName>
    <definedName name="k">#REF!</definedName>
    <definedName name="KA">#REF!</definedName>
    <definedName name="KB">#REF!</definedName>
    <definedName name="KC">#REF!</definedName>
    <definedName name="KD">#REF!</definedName>
    <definedName name="KE">#REF!</definedName>
    <definedName name="KF">#REF!</definedName>
    <definedName name="KG">#REF!</definedName>
    <definedName name="KH">#REF!</definedName>
    <definedName name="KI">#REF!</definedName>
    <definedName name="kısfıh" localSheetId="6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kısfıh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kj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KK">#REF!</definedName>
    <definedName name="KKA">#REF!</definedName>
    <definedName name="KKB">#REF!</definedName>
    <definedName name="KKC">#REF!</definedName>
    <definedName name="KKD">#REF!</definedName>
    <definedName name="KKE">#REF!</definedName>
    <definedName name="KKF">#REF!</definedName>
    <definedName name="KKG">#REF!</definedName>
    <definedName name="KKH">#REF!</definedName>
    <definedName name="KKI">#REF!</definedName>
    <definedName name="KKJ">#REF!</definedName>
    <definedName name="KKK">#REF!</definedName>
    <definedName name="kkkk">[147]Master!$B$8:$B$26</definedName>
    <definedName name="klm.gtg02" hidden="1">{#N/A,#N/A,FALSE,"BS"}</definedName>
    <definedName name="KOPF1">[148]Köpfe!$A$1:$F$3</definedName>
    <definedName name="kopk">[146]GenInfo!$B$2</definedName>
    <definedName name="ksdkdsk" hidden="1">#REF!</definedName>
    <definedName name="kseb50">[109]ELEC2071!#REF!</definedName>
    <definedName name="ksk">#REF!</definedName>
    <definedName name="KTO_BILGUV_1" hidden="1">[149]Salden!$B$12:$B$13,[149]Salden!$B$15,[149]Salden!$B$20:$B$23,[149]Salden!$B$25:$B$29,[149]Salden!$B$33:$B$34,[149]Salden!$B$36:$B$37,[149]Salden!$B$39:$B$41,[149]Salden!$B$43,[149]Salden!$B$45,[149]Salden!$B$47:$B$48,[149]Salden!$B$56:$B$63,[149]Salden!$B$65,[149]Salden!$B$72:$B$75,[149]Salden!$B$77:$B$80,[149]Salden!$B$82:$B$83,[149]Salden!$B$88:$B$91,[149]Salden!$B$93:$B$96,[149]Salden!$B$100:$B$101,[149]Salden!$B$107:$B$109,[149]Salden!$B$111:$B$115,[149]Salden!$B$117:$B$121,[149]Salden!$B$126:$B$128,[149]Salden!$B$131:$B$132,[149]Salden!$B$137:$B$138,[149]Salden!$B$140:$B$141,[149]Salden!$B$145</definedName>
    <definedName name="KTO_BILGUV_2" hidden="1">[149]Salden!$B$151:$B$152,[149]Salden!$B$154,[149]Salden!$B$156:$B$161,[149]Salden!$B$165,[149]Salden!$B$169:$B$170,[149]Salden!$B$173,[149]Salden!$B$177,[149]Salden!$B$179:$B$184,[149]Salden!$B$186:$B$209,[149]Salden!$B$214:$B$216,[149]Salden!$B$223:$B$225,[149]Salden!$B$230:$B$232,[149]Salden!$B$235:$B$237,[149]Salden!$B$239:$B$241,[149]Salden!$B$243:$B$245,[149]Salden!$B$249:$B$254,[149]Salden!$B$256:$B$261,[149]Salden!$B$264:$B$266,[149]Salden!$B$271:$B$274,[149]Salden!$B$276:$B$279,[149]Salden!$B$284:$B$285,[149]Salden!$B$289:$B$290,[149]Salden!$B$296,[149]Salden!$B$615,[149]Salden!$B$617:$B$621,[149]Salden!$B$623,[149]Salden!$B$625:$B$629,[149]Salden!$B$631:$B$632</definedName>
    <definedName name="KTO_BILGUV_3" hidden="1">[149]Salden!$B$425:$B$437,[149]Salden!$B$439:$B$440,[149]Salden!$B$442:$B$443,[149]Salden!$B$448:$B$453,[149]Salden!$B$455:$B$475,[149]Salden!$B$550:$B$554,[149]Salden!$B$559:$B$560,[149]Salden!$B$563:$B$565,[149]Salden!$B$588:$B$589,[149]Salden!$B$610,[149]Salden!$B$612</definedName>
    <definedName name="KTO_BILGUV_4" hidden="1">[149]Salden!$B$482:$B$483,[149]Salden!$B$485:$B$486,[149]Salden!$B$493:$B$496,[149]Salden!$B$498:$B$503,[149]Salden!$B$507:$B$508,[149]Salden!$B$517:$B$519,[149]Salden!$B$521:$B$546,[149]Salden!$B$555:$B$556,[149]Salden!$B$571:$B$573,[149]Salden!$B$580:$B$582,[149]Salden!$B$590:$B$591,[149]Salden!$B$593,[149]Salden!$B$597:$B$605</definedName>
    <definedName name="KTO_H" hidden="1">[149]Salden!$B$151:$B$152,[149]Salden!$B$154,[149]Salden!$B$156:$B$161,[149]Salden!$B$165,[149]Salden!$B$169:$B$170,[149]Salden!$B$173,[149]Salden!$B$177,[149]Salden!$B$179:$B$184,[149]Salden!$B$186:$B$209,[149]Salden!$B$214:$B$216,[149]Salden!$B$218,[149]Salden!$B$220,[149]Salden!$B$223:$B$225,[149]Salden!$B$227,[149]Salden!$B$230:$B$232,[149]Salden!$B$235:$B$237,[149]Salden!$B$239:$B$241,[149]Salden!$B$243:$B$245,[149]Salden!$B$249:$B$254,[149]Salden!$B$256:$B$261,[149]Salden!$B$264:$B$266,[149]Salden!$B$271:$B$274,[149]Salden!$B$276:$B$279,[149]Salden!$B$284:$B$285,[149]Salden!$B$289:$B$290,[149]Salden!$B$296,[149]Salden!$B$301:$B$306,[149]Salden!$B$309:$B$311,[149]Salden!$B$313:$B$315,[149]Salden!$B$323:$B$324,[149]Salden!$B$326:$B$327,[149]Salden!$B$329:$B$330,[149]Salden!$B$332:$B$333,[149]Salden!$B$336:$B$338,[149]Salden!$B$341:$B$342,[149]Salden!$B$344:$B$345,[149]Salden!$B$347:$B$348,[149]Salden!$B$350:$B$351,[149]Salden!$B$356:$B$359,[149]Salden!$B$361:$B$363,[149]Salden!$B$369:$B$372,[149]Salden!$B$374,[149]Salden!$B$379,[149]Salden!$B$418,[149]Salden!$B$425:$B$437,[149]Salden!$B$439:$B$440,[149]Salden!$B$442:$B$443,[149]Salden!$B$448:$B$453,[149]Salden!$B$455:$B$475,[149]Salden!$B$550:$B$556,[149]Salden!$B$559:$B$560,[149]Salden!$B$563:$B$565,[149]Salden!$B$568,[149]Salden!$B$588:$B$591,[149]Salden!$B$612,[149]Salden!$B$615,[149]Salden!$B$617:$B$621,[149]Salden!$B$623,[149]Salden!$B$625:$B$629,[149]Salden!$B$631:$B$632</definedName>
    <definedName name="KTO_S" hidden="1">[149]Salden!$B$12:$B$13,[149]Salden!$B$15,[149]Salden!$B$20:$B$23,[149]Salden!$B$25:$B$29,[149]Salden!$B$33:$B$34,[149]Salden!$B$36:$B$37,[149]Salden!$B$39:$B$41,[149]Salden!$B$43,[149]Salden!$B$45,[149]Salden!$B$47:$B$48,[149]Salden!$B$56:$B$63,[149]Salden!$B$65,[149]Salden!$B$72:$B$75,[149]Salden!$B$77:$B$80,[149]Salden!$B$82:$B$83,[149]Salden!$B$88:$B$91,[149]Salden!$B$93:$B$96,[149]Salden!$B$100:$B$101,[149]Salden!$B$105,[149]Salden!$B$107:$B$109,[149]Salden!$B$111:$B$115,[149]Salden!$B$117:$B$121,[149]Salden!$B$126:$B$128,[149]Salden!$B$131:$B$132,[149]Salden!$B$137:$B$138,[149]Salden!$B$140:$B$141,[149]Salden!$B$145,[149]Salden!$B$367,[149]Salden!$B$381,[149]Salden!$B$383,[149]Salden!$B$385:$B$391,[149]Salden!$B$394,[149]Salden!$B$397,[149]Salden!$B$399:$B$400,[149]Salden!$B$404,[149]Salden!$B$406,[149]Salden!$B$408,[149]Salden!$B$410,[149]Salden!$B$414,[149]Salden!$B$416,[149]Salden!$B$480,[149]Salden!$B$482:$B$483,[149]Salden!$B$485:$B$486,[149]Salden!$B$491,[149]Salden!$B$493:$B$496,[149]Salden!$B$498:$B$503,[149]Salden!$B$507:$B$508,[149]Salden!$B$510,[149]Salden!$B$512,[149]Salden!$B$517:$B$519,[149]Salden!$B$521:$B$546,[149]Salden!$B$571:$B$573,[149]Salden!$B$576,[149]Salden!$B$580:$B$582,[149]Salden!$B$593,[149]Salden!$B$597:$B$605,[149]Salden!$B$607:$B$608,[149]Salden!$B$610</definedName>
    <definedName name="KtoKnz2_L" hidden="1">[149]Salden!$B$617:$B$621,[149]Salden!$B$623,[149]Salden!$B$625:$B$629,[149]Salden!$B$631:$B$632</definedName>
    <definedName name="kugfkjgg">[65]!workis,[65]!workiscal,[65]!workrev1,[65]!balsheet</definedName>
    <definedName name="kuyf">#REF!</definedName>
    <definedName name="L">'[150]RM Mthwise'!$O$1</definedName>
    <definedName name="LA">#REF!</definedName>
    <definedName name="Label">[151]Inputs!$D$11</definedName>
    <definedName name="Language">'[125]DCF Control'!$D$15</definedName>
    <definedName name="last_page">#REF!</definedName>
    <definedName name="Last_Populated">#REF!</definedName>
    <definedName name="LatestFYE">#REF!</definedName>
    <definedName name="LB">#REF!</definedName>
    <definedName name="LBO" hidden="1">{#N/A,#N/A,FALSE,"Summary";#N/A,#N/A,FALSE,"Projections";#N/A,#N/A,FALSE,"Mkt Mults";#N/A,#N/A,FALSE,"DCF";#N/A,#N/A,FALSE,"Accr Dil";#N/A,#N/A,FALSE,"PIC LBO";#N/A,#N/A,FALSE,"MULT10_4";#N/A,#N/A,FALSE,"CBI LBO"}</definedName>
    <definedName name="lbs">'[138]Ovh Rates'!$B$1</definedName>
    <definedName name="LC">#REF!</definedName>
    <definedName name="LD">#REF!</definedName>
    <definedName name="LD_B_Pt_oLD">'[152]Interconnect Tariffs'!#REF!</definedName>
    <definedName name="LD_B_Pt_Re2">'[152]Interconnect Tariffs'!#REF!</definedName>
    <definedName name="LD_B_Pt_Re5">'[152]Interconnect Tariffs'!#REF!</definedName>
    <definedName name="LD_B_Pt_Reg200">'[152]Interconnect Tariffs'!#REF!</definedName>
    <definedName name="LD_B_Pt_Reg50">'[152]Interconnect Tariffs'!#REF!</definedName>
    <definedName name="LD_B_Pt_Rw5">'[152]Interconnect Tariffs'!#REF!</definedName>
    <definedName name="LD_Bus_GPM">'[152]Interconnect Tariffs'!#REF!</definedName>
    <definedName name="LD_R_Pt_oLD">'[152]Interconnect Tariffs'!#REF!</definedName>
    <definedName name="LD_R_Pt_Re2">'[152]Interconnect Tariffs'!#REF!</definedName>
    <definedName name="LD_R_Pt_Re5">'[152]Interconnect Tariffs'!#REF!</definedName>
    <definedName name="LD_R_Pt_Reg200">'[152]Interconnect Tariffs'!#REF!</definedName>
    <definedName name="LD_R_Pt_Reg50">'[152]Interconnect Tariffs'!#REF!</definedName>
    <definedName name="LD_Tariff">'[152]Interconnect Tariffs'!#REF!</definedName>
    <definedName name="LE">#REF!</definedName>
    <definedName name="LEACHING">#REF!</definedName>
    <definedName name="left">#REF!</definedName>
    <definedName name="length_3">[56]MBW!$A$32</definedName>
    <definedName name="letter">#REF!</definedName>
    <definedName name="LF">#REF!</definedName>
    <definedName name="LG">#REF!</definedName>
    <definedName name="LH">#REF!</definedName>
    <definedName name="LI">#REF!</definedName>
    <definedName name="LIABILITIES">[33]FPNEWXLS!#REF!</definedName>
    <definedName name="lilsamer">'[17]Trans Summary'!#REF!</definedName>
    <definedName name="limcount" hidden="1">1</definedName>
    <definedName name="lines">[56]MBW!$A$74:$AS$79</definedName>
    <definedName name="lines_oth">[56]MBW!$A$62:$AS$68</definedName>
    <definedName name="Liqfs">'[72]Mgmt Sales Main ytd fs'!$A$24:$U$36</definedName>
    <definedName name="Liqjv">'[72]Mgmt Sales Main ytd jv'!$A$26:$U$39</definedName>
    <definedName name="Liquid">'[119]Final analysis YTD'!$B$203:$AG$216</definedName>
    <definedName name="Liquidly">'[119]Final analysis LY YTD'!$B$202:$AG$215</definedName>
    <definedName name="liquidpref">'[52]Preferred Analysis'!$B$23</definedName>
    <definedName name="liquidpref.">'[52]Preferred Analysis'!$B$23</definedName>
    <definedName name="list">#REF!</definedName>
    <definedName name="LJ">#REF!</definedName>
    <definedName name="LK">#REF!</definedName>
    <definedName name="lkjj" hidden="1">{#N/A,#N/A,FALSE,"Tabl. D1";#N/A,#N/A,FALSE,"Tabl. D1 b";#N/A,#N/A,FALSE,"Tabl. D2";#N/A,#N/A,FALSE,"Tabl. D2 b";#N/A,#N/A,FALSE,"Tabl. D3";#N/A,#N/A,FALSE,"Tabl. D4";#N/A,#N/A,FALSE,"Tabl. D5"}</definedName>
    <definedName name="lkjs" hidden="1">{#N/A,#N/A,FALSE,"Tabl. D1";#N/A,#N/A,FALSE,"Tabl. D1 b";#N/A,#N/A,FALSE,"Tabl. D2";#N/A,#N/A,FALSE,"Tabl. D2 b";#N/A,#N/A,FALSE,"Tabl. D3";#N/A,#N/A,FALSE,"Tabl. D4";#N/A,#N/A,FALSE,"Tabl. D5"}</definedName>
    <definedName name="ll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LL_Length">#REF!</definedName>
    <definedName name="LL_Price_Evolution">#REF!</definedName>
    <definedName name="LLA">#REF!</definedName>
    <definedName name="LLB">#REF!</definedName>
    <definedName name="LLC">#REF!</definedName>
    <definedName name="LLD">#REF!</definedName>
    <definedName name="LLE">#REF!</definedName>
    <definedName name="LLF">#REF!</definedName>
    <definedName name="LLG">#REF!</definedName>
    <definedName name="LLH">#REF!</definedName>
    <definedName name="LLI">#REF!</definedName>
    <definedName name="LLJ">#REF!</definedName>
    <definedName name="LLK">#REF!</definedName>
    <definedName name="lll" hidden="1">{#N/A,#N/A,FALSE,"Summary";#N/A,#N/A,FALSE,"proj1";#N/A,#N/A,FALSE,"proj2"}</definedName>
    <definedName name="LNKSHTBS1">#REF!</definedName>
    <definedName name="LnkShtBS2">#REF!</definedName>
    <definedName name="LnkshtBS3">#REF!</definedName>
    <definedName name="LnkShtBS4">#REF!</definedName>
    <definedName name="LnkshtPL1">#REF!</definedName>
    <definedName name="LnkshtPL2">#REF!</definedName>
    <definedName name="LnkshtPL3">#REF!</definedName>
    <definedName name="LnkshtPL4">#REF!</definedName>
    <definedName name="LOANSADV">[33]FPNEWXLS!#REF!</definedName>
    <definedName name="Loc_Tariff">'[152]Interconnect Tariffs'!#REF!</definedName>
    <definedName name="Local_Bus_GPM">'[152]Interconnect Tariffs'!#REF!</definedName>
    <definedName name="Local_Bus_PPM">'[152]Interconnect Tariffs'!#REF!</definedName>
    <definedName name="Local_Res_PPM">'[152]Interconnect Tariffs'!#REF!</definedName>
    <definedName name="Logistics">[23]Logistics!$D$4:$I$1576</definedName>
    <definedName name="LogisticsRef">[46]Logistics!$D$2:$I$3</definedName>
    <definedName name="low">#REF!</definedName>
    <definedName name="LowValue">[45]Scenarios!$C$161</definedName>
    <definedName name="LSHEET">#REF!</definedName>
    <definedName name="lslsl" hidden="1">#REF!</definedName>
    <definedName name="LTdebt_amort">[35]capital!$G$22</definedName>
    <definedName name="LTdebt_int">'[66]Cash flow'!#REF!</definedName>
    <definedName name="LTEC">#REF!</definedName>
    <definedName name="LTECMININV">#REF!</definedName>
    <definedName name="LTECTOTAL">#REF!</definedName>
    <definedName name="Ltitle">#REF!</definedName>
    <definedName name="ltmrev">'[52]Comp Input'!$Y$20</definedName>
    <definedName name="M_AX">[88]BURNER!$K$382</definedName>
    <definedName name="M_CENTRAL">[88]BURNER!$K$387</definedName>
    <definedName name="M_COAL_AIR">[88]BURNER!$K$400</definedName>
    <definedName name="M_RAD">[88]BURNER!$K$384</definedName>
    <definedName name="M_TOT_PILLARD">#REF!</definedName>
    <definedName name="m105.">#REF!</definedName>
    <definedName name="MA">#REF!</definedName>
    <definedName name="MAART">#REF!</definedName>
    <definedName name="mac_cflow">#REF!</definedName>
    <definedName name="mac_commisn">#REF!</definedName>
    <definedName name="mac_control">#REF!</definedName>
    <definedName name="mac_controlalone">#REF!</definedName>
    <definedName name="mac_cost">#REF!</definedName>
    <definedName name="mac_link">#REF!</definedName>
    <definedName name="mac_pl">#REF!</definedName>
    <definedName name="mac_print_four">#REF!</definedName>
    <definedName name="mac_print_one">#REF!</definedName>
    <definedName name="mac_print_ones">#REF!</definedName>
    <definedName name="mac_print_three">#REF!</definedName>
    <definedName name="mac_print_two">#REF!</definedName>
    <definedName name="mac_stkinhand">#REF!</definedName>
    <definedName name="mac_vs">[153]aprmac!#REF!</definedName>
    <definedName name="mac_zinconcen">#REF!</definedName>
    <definedName name="mac_zincval">#REF!</definedName>
    <definedName name="Macro113">#N/A</definedName>
    <definedName name="MAIN">#REF!</definedName>
    <definedName name="MAIN_J">#REF!</definedName>
    <definedName name="Managers_Per_Executive">[154]Assumptions!#REF!</definedName>
    <definedName name="ManagersPerExecutive_Outsourcing">#REF!</definedName>
    <definedName name="MANGO">'[155]Fruit - Year 2006'!$I$64,'[155]Fruit - Year 2006'!$I$56,'[155]Fruit - Year 2006'!$I$40,'[155]Fruit - Year 2006'!$I$35,'[155]Fruit - Year 2006'!$I$26,'[155]Fruit - Year 2006'!$I$23</definedName>
    <definedName name="Mango2002">#REF!</definedName>
    <definedName name="Mar">#REF!</definedName>
    <definedName name="Mar_YTD">#REF!</definedName>
    <definedName name="Marathi">IF([111]Format!XFC1="","",INDEX('[111]Crop Master'!$A$2:$D$84,MATCH([111]Format!XFC1,'[111]Crop Master'!$A$2:$A$84,),MATCH("Marathi",'[111]Crop Master'!$A$2:$D$2,)))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ode">INDEX('[111]Crop Master'!#REF!,MATCH([111]Format!XEX1048576,'[111]Crop Master'!#REF!,),MATCH("Scratch",'[111]Crop Master'!#REF!,))</definedName>
    <definedName name="margdol">'[156]Consolidated without NBC'!#REF!</definedName>
    <definedName name="margper">'[156]Consolidated without NBC'!#REF!</definedName>
    <definedName name="marketing">[71]model!#REF!</definedName>
    <definedName name="MARKETING07">#REF!</definedName>
    <definedName name="MARKETING98">#REF!</definedName>
    <definedName name="MARKETINGALL">#REF!</definedName>
    <definedName name="Master_Table">'[81]Master Table'!$A$1:$IV$760</definedName>
    <definedName name="MatlFunction">-0.12</definedName>
    <definedName name="MaxPrice">#REF!</definedName>
    <definedName name="May">#REF!</definedName>
    <definedName name="May_YTD">#REF!</definedName>
    <definedName name="MB">#REF!</definedName>
    <definedName name="mbo">#REF!</definedName>
    <definedName name="MBW_No_Seg1_Lines">[56]MBW!$A$97:$AS$102</definedName>
    <definedName name="MBW_No_Seg2_Lines">[56]MBW!$A$107:$AS$112</definedName>
    <definedName name="MBW_No_Seg3_Lines">[56]MBW!$A$117:$AS$122</definedName>
    <definedName name="MBW_No_Seg4_Lines">[56]MBW!$A$127:$AS$132</definedName>
    <definedName name="MBW_No_Seg5_Lines">[56]MBW!$A$137:$AS$142</definedName>
    <definedName name="MBW_No_Seg6_Lines">[56]MBW!$A$147:$AS$152</definedName>
    <definedName name="MBW_No_Seg7_Lines">[56]MBW!$A$157:$AS$162</definedName>
    <definedName name="MBW_No_Seg8_Lines">[56]MBW!$A$167:$AS$172</definedName>
    <definedName name="MBW_Total_lines">[56]MBW!$B$80:$AS$80</definedName>
    <definedName name="MBW_Traf_Type">[56]MBW!$B$29:$AS$29</definedName>
    <definedName name="MBW_Type">[56]MBW!$B$73:$E$73</definedName>
    <definedName name="MC">#REF!</definedName>
    <definedName name="MCB">#REF!</definedName>
    <definedName name="MCBY">#REF!</definedName>
    <definedName name="MCCM">#REF!</definedName>
    <definedName name="MCPM">#REF!</definedName>
    <definedName name="MCPY">#REF!</definedName>
    <definedName name="MCrop">[111]Data!$D$3:$D$484</definedName>
    <definedName name="MCYTD">#REF!</definedName>
    <definedName name="MD">#REF!</definedName>
    <definedName name="MDT">#REF!</definedName>
    <definedName name="ME">#REF!</definedName>
    <definedName name="MedianPreVal_IndustryGroup">'[36]#REF'!#REF!</definedName>
    <definedName name="MedianRaised_IndustryGroup">'[36]#REF'!$A$63:$Z$83</definedName>
    <definedName name="Medians_IndustryGroup">'[36]#REF'!$A$63:$Z$86</definedName>
    <definedName name="MEI">#REF!</definedName>
    <definedName name="MELTING">#REF!</definedName>
    <definedName name="merit">[122]Assumptions!$B$79</definedName>
    <definedName name="merit_date">[122]Assumptions!$B$78</definedName>
    <definedName name="metswitch">[79]Italy!#REF!</definedName>
    <definedName name="MF">#REF!</definedName>
    <definedName name="MG">#REF!</definedName>
    <definedName name="Mgr1Act">[157]ActDataByDept!$D$2:$O$45</definedName>
    <definedName name="MH">#REF!</definedName>
    <definedName name="MI">#REF!</definedName>
    <definedName name="MID">[111]Data!$L$3:$L$484</definedName>
    <definedName name="Mietleitungen">[29]Sonstiges!#REF!</definedName>
    <definedName name="Mine">'[152]Interconnect Tariffs'!#REF!</definedName>
    <definedName name="MinPrice">#REF!</definedName>
    <definedName name="mis">#REF!</definedName>
    <definedName name="misass">#REF!</definedName>
    <definedName name="MISCEXP">[33]FPNEWXLS!#REF!</definedName>
    <definedName name="MISCRECPTS">[33]FPNEWXLS!#REF!</definedName>
    <definedName name="MITTEL">#REF!</definedName>
    <definedName name="MIZE">#REF!</definedName>
    <definedName name="mj" hidden="1">{#N/A,#N/A,FALSE,"Heat";#N/A,#N/A,FALSE,"DCF";#N/A,#N/A,FALSE,"LBO";#N/A,#N/A,FALSE,"A";#N/A,#N/A,FALSE,"C";#N/A,#N/A,FALSE,"impd";#N/A,#N/A,FALSE,"Accr-Dilu"}</definedName>
    <definedName name="MK">#REF!</definedName>
    <definedName name="mkt">[71]model!#REF!</definedName>
    <definedName name="mktsize2data">#REF!</definedName>
    <definedName name="mktsize34">#REF!</definedName>
    <definedName name="mktsize64data">#REF!</definedName>
    <definedName name="mktsize9.6">#REF!</definedName>
    <definedName name="mm">#REF!</definedName>
    <definedName name="MMA">#REF!</definedName>
    <definedName name="MMB">#REF!</definedName>
    <definedName name="MMC">#REF!</definedName>
    <definedName name="MMD">#REF!</definedName>
    <definedName name="MME">#REF!</definedName>
    <definedName name="MMF">#REF!</definedName>
    <definedName name="MMG">#REF!</definedName>
    <definedName name="MMH">#REF!</definedName>
    <definedName name="MMI">#REF!</definedName>
    <definedName name="MMJ">#REF!</definedName>
    <definedName name="mmjj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MMK">#REF!</definedName>
    <definedName name="mn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mo_numb">#REF!</definedName>
    <definedName name="model">#REF!</definedName>
    <definedName name="Module3.COVER">[0]!Module3.COVER</definedName>
    <definedName name="Module3.COVER1">[0]!Module3.COVER1</definedName>
    <definedName name="month">'[158]Budget heads'!$C$151:$C$162</definedName>
    <definedName name="Month_of_activity">[82]Assumptions!$A$33:$IV$33</definedName>
    <definedName name="Month_of_exploitation">[82]Assumptions!$A$34:$IV$34</definedName>
    <definedName name="Monthdata">#REF!</definedName>
    <definedName name="MonthlyCE">[138]Plan!$G$441:$BZ$461</definedName>
    <definedName name="MonthlyJE">[138]Plan!$G$466:$BP$486</definedName>
    <definedName name="MonthlyPULL">[138]Plan!$G$418:$BZ$436</definedName>
    <definedName name="MonthName">[159]GenInfo!$A$5:$F$23</definedName>
    <definedName name="months">#REF!</definedName>
    <definedName name="MONTHS_94">#REF!</definedName>
    <definedName name="MONTHS_95">#REF!</definedName>
    <definedName name="MONTHS_96">#REF!</definedName>
    <definedName name="monthstly">#REF!</definedName>
    <definedName name="moredebt">'[17]Trans Summary'!#REF!</definedName>
    <definedName name="MSECov">'[160]DBB CALCULATIONS (1)'!$C$5:$L$5</definedName>
    <definedName name="MSMSMS">'[161]CUSTOM Jun99'!$AM$8</definedName>
    <definedName name="mth">#REF!</definedName>
    <definedName name="MthFactor">#REF!</definedName>
    <definedName name="multiple">#REF!</definedName>
    <definedName name="N">[126]Sources_Uses!$B$1</definedName>
    <definedName name="n\" hidden="1">{#N/A,#N/A,FALSE,"Projections";#N/A,#N/A,FALSE,"Multiples Valuation";#N/A,#N/A,FALSE,"LBO";#N/A,#N/A,FALSE,"Multiples_Sensitivity";#N/A,#N/A,FALSE,"Summary"}</definedName>
    <definedName name="n_1" localSheetId="6">#REF!</definedName>
    <definedName name="n_1" localSheetId="4">#REF!</definedName>
    <definedName name="n_1">#REF!</definedName>
    <definedName name="NA">#REF!</definedName>
    <definedName name="Name">#REF!</definedName>
    <definedName name="Name_of_Company">[162]Master!$B$8:$B$26</definedName>
    <definedName name="nasik">#REF!</definedName>
    <definedName name="NavPoint">#REF!</definedName>
    <definedName name="NB">#REF!</definedName>
    <definedName name="nbhllkip">'[103]Nextira LLC'!$A$732:$A$743</definedName>
    <definedName name="nbhy">#REF!</definedName>
    <definedName name="NC">#REF!</definedName>
    <definedName name="ND">#REF!</definedName>
    <definedName name="NE">#REF!</definedName>
    <definedName name="netdebt">'[52]Comp Output'!$P$27</definedName>
    <definedName name="netdebt2">'[52]Comp Output'!$P$28</definedName>
    <definedName name="Networking_Universe">'[163]Comp. - WAH'!#REF!</definedName>
    <definedName name="neu">#N/A</definedName>
    <definedName name="new">#REF!</definedName>
    <definedName name="NewContent">[65]!workis,[65]!workiscal,[65]!workrev1,[65]!balsheet</definedName>
    <definedName name="NewEconomyPRNPage1">#REF!</definedName>
    <definedName name="NewEconomyPRNPage2">#REF!</definedName>
    <definedName name="NF">#REF!</definedName>
    <definedName name="NG">#REF!</definedName>
    <definedName name="NH">#REF!</definedName>
    <definedName name="nhgn">'[152]Interconnect Tariffs'!#REF!</definedName>
    <definedName name="NHS">#REF!</definedName>
    <definedName name="NI">#REF!</definedName>
    <definedName name="niuniiuo">#REF!</definedName>
    <definedName name="NJ">#REF!</definedName>
    <definedName name="NK">#REF!</definedName>
    <definedName name="nlg">#REF!</definedName>
    <definedName name="NNA">#REF!</definedName>
    <definedName name="NNB">#REF!</definedName>
    <definedName name="NNC">#REF!</definedName>
    <definedName name="NND">#REF!</definedName>
    <definedName name="NNE">#REF!</definedName>
    <definedName name="NNF">#REF!</definedName>
    <definedName name="NNG">#REF!</definedName>
    <definedName name="NNH">#REF!</definedName>
    <definedName name="NNI">#REF!</definedName>
    <definedName name="NNJ">#REF!</definedName>
    <definedName name="NNK">#REF!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O_CYCLONE">#REF!</definedName>
    <definedName name="NOK">[164]INVESTMENT!#REF!</definedName>
    <definedName name="NorthSeaScenario">'[65]Repayment Analysis_KKR_ProForma'!#REF!</definedName>
    <definedName name="NotActive">[45]Scenarios!$C$163</definedName>
    <definedName name="notes">#REF!</definedName>
    <definedName name="notesres">#REF!</definedName>
    <definedName name="NotIncluded">[45]Scenarios!$C$167</definedName>
    <definedName name="Nov">#REF!</definedName>
    <definedName name="Nov_YTD">#REF!</definedName>
    <definedName name="NOVEMBER">#REF!</definedName>
    <definedName name="NS">#REF!</definedName>
    <definedName name="NumCBN">#REF!</definedName>
    <definedName name="nummer">[144]Capex!$A$5</definedName>
    <definedName name="NumProducts">#REF!</definedName>
    <definedName name="NumTechnologies">#REF!</definedName>
    <definedName name="NvsASD">"V2008-02-29"</definedName>
    <definedName name="NvsAutoDrillOk">"VN"</definedName>
    <definedName name="NvsElapsedTime">0.0472106481465744</definedName>
    <definedName name="NvsEndTime">39518.3832523148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"V1946-01-01"</definedName>
    <definedName name="NvsPanelSetid">"VLOWES"</definedName>
    <definedName name="NvsReqBU">"VLOWES"</definedName>
    <definedName name="NvsReqBUOnly">"VN"</definedName>
    <definedName name="NvsTransLed">"VN"</definedName>
    <definedName name="NvsTreeASD">"V2008-02-29"</definedName>
    <definedName name="NvsValTbl.ACCOUNT">"GL_ACCT_ALL_VW"</definedName>
    <definedName name="NvsValTbl.BUSINESS_UNIT">"BUS_UNIT_TBL_GL"</definedName>
    <definedName name="NvsValTbl.CURRENCY_CD">"LEDGER"</definedName>
    <definedName name="NvsValTbl.DEPT">"TREE_NODE_VW"</definedName>
    <definedName name="NvsValTbl.DEPTID">"DEPARTMENT_TBL"</definedName>
    <definedName name="NvsValTbl.OPERATING_UNIT">"OPERUNIT_ALL_VW"</definedName>
    <definedName name="NvsValTbl.SCENARIO">"BD_SCENARIO_TBL"</definedName>
    <definedName name="ny">#REF!</definedName>
    <definedName name="OASM">#REF!</definedName>
    <definedName name="OC2005Global">'[23]OC Reference'!$E$4:$O$627</definedName>
    <definedName name="OC2005GlobalRef">'[46]OC Reference'!$E$2:$O$3</definedName>
    <definedName name="OC2006B">'[46]2006B OC Summary Update'!$A$9:$IU$60</definedName>
    <definedName name="OCB">#REF!</definedName>
    <definedName name="OCBY">#REF!</definedName>
    <definedName name="OCCM">#REF!</definedName>
    <definedName name="OCPM">#REF!</definedName>
    <definedName name="ocpm1">'[165]#REF'!$F$55</definedName>
    <definedName name="OCPricing">'[47]OC Price'!$D$5:$N$147</definedName>
    <definedName name="OCPricingRef">'[47]OC Price'!$E$3:$N$4</definedName>
    <definedName name="OCPY">#REF!</definedName>
    <definedName name="Oct">#REF!</definedName>
    <definedName name="Oct_YTD">#REF!</definedName>
    <definedName name="OCT02_Export_Despatch_plan_Oct__2002_List">#REF!</definedName>
    <definedName name="OCTOBER">#REF!</definedName>
    <definedName name="OCYTD">#REF!</definedName>
    <definedName name="Offset_Indicator_EM">#REF!</definedName>
    <definedName name="OGP">#REF!</definedName>
    <definedName name="OILIMPULSION">#REF!</definedName>
    <definedName name="old" hidden="1">{"Period 5 Income Statements",#N/A,FALSE,"Income Statement";"Period 5 Balance Sheets",#N/A,FALSE,"Balance Sheet";"Period 5 Cashflow Statements",#N/A,FALSE,"Cashflow Statement";"Period 5 Financial Ratios",#N/A,FALSE,"Financial Ratios"}</definedName>
    <definedName name="oldscen">[166]Summ!$AB$4</definedName>
    <definedName name="olijio">[146]GenInfo!$B$1</definedName>
    <definedName name="om">#REF!</definedName>
    <definedName name="OMKE">#REF!</definedName>
    <definedName name="one">#REF!</definedName>
    <definedName name="oneday">[52]PreAcq!$T$20</definedName>
    <definedName name="onex">[79]Scenario!#REF!</definedName>
    <definedName name="Onshore_Offshore">[167]!Table6[Onshore/Offshore]</definedName>
    <definedName name="ONYX19970501222055" hidden="1">#REF!</definedName>
    <definedName name="ONYX19970501222155" hidden="1">#REF!</definedName>
    <definedName name="OOIOD1">#REF!</definedName>
    <definedName name="OOIOD2">#REF!</definedName>
    <definedName name="OOIOD3">#REF!</definedName>
    <definedName name="op">[146]GenInfo!$B$3</definedName>
    <definedName name="opcase">#REF!</definedName>
    <definedName name="optelbereik">[74]RelTabel!$D$9:$D$234</definedName>
    <definedName name="OptelbereikCurrentYear">[74]RelTabel!$D$9:$D$170</definedName>
    <definedName name="OptelbereikPreviousYear">#REF!</definedName>
    <definedName name="options">#REF!</definedName>
    <definedName name="OPTOD">#REF!</definedName>
    <definedName name="opz">[168]RelTabel!$A$1:$A$192</definedName>
    <definedName name="opzoekbereik">[74]RelTabel!$A$9:$A$197</definedName>
    <definedName name="opzoekbereikvoorraad">[74]InputVoorraadQuery!$A$1:$A$455</definedName>
    <definedName name="OpzoekLijst">#REF!</definedName>
    <definedName name="OrderTable" hidden="1">#REF!</definedName>
    <definedName name="OSGA1">#REF!</definedName>
    <definedName name="OSGA1A">#REF!</definedName>
    <definedName name="OSTCK">#REF!</definedName>
    <definedName name="OSVC">#REF!</definedName>
    <definedName name="Other">'[169]Final analysis YTD'!$B$175:$AG$193</definedName>
    <definedName name="OTHER1">#REF!</definedName>
    <definedName name="OTHER2">#REF!</definedName>
    <definedName name="OTHERADV">#REF!</definedName>
    <definedName name="Otherfs">'[170]Mgmt Sales Main month fs'!$A$58:$U$67</definedName>
    <definedName name="OTHERINCOME">[33]FPNEWXLS!#REF!</definedName>
    <definedName name="Otherjv">'[170]Mgmt Sales Main month jv'!$A$66:$U$75</definedName>
    <definedName name="OTHERLIAB">[33]FPNEWXLS!#REF!</definedName>
    <definedName name="Otherly">'[169]Final analysis LY YTD'!$B$175:$AG$193</definedName>
    <definedName name="OTRate">0.1</definedName>
    <definedName name="OTRF">#REF!</definedName>
    <definedName name="OutGoingTraffic">[43]Interconn.!#REF!</definedName>
    <definedName name="Outstanding">[81]Options!$A$3:$G$5196</definedName>
    <definedName name="OVAR">#REF!</definedName>
    <definedName name="Over30DaysPastDue">#REF!</definedName>
    <definedName name="Over30DaysPastDue1">#REF!</definedName>
    <definedName name="Over30DaysPastDueDetail">#REF!</definedName>
    <definedName name="Overhead">[46]Overhead!$A$6:$I$34</definedName>
    <definedName name="OverheadRef">[46]Overhead!$A$4:$I$5</definedName>
    <definedName name="OwnerType">[167]!Table99[Owner type]</definedName>
    <definedName name="p" localSheetId="6" hidden="1">#REF!</definedName>
    <definedName name="p" localSheetId="4" hidden="1">#REF!</definedName>
    <definedName name="p" hidden="1">#REF!</definedName>
    <definedName name="p_all">[171]SETUP!$AK$3:$AK$2862</definedName>
    <definedName name="P_L">#REF!</definedName>
    <definedName name="P_LOSS">#REF!</definedName>
    <definedName name="p9tg">#REF!</definedName>
    <definedName name="PA">#REF!</definedName>
    <definedName name="PA_AFR1_RELATIVE">#REF!</definedName>
    <definedName name="PA_AFR2_RELATIVE">#REF!</definedName>
    <definedName name="PA_AFR3_RELATIVE">#REF!</definedName>
    <definedName name="PA_AFR4_RELATIVE">#REF!</definedName>
    <definedName name="PA_AFR5_RELATIVE">#REF!</definedName>
    <definedName name="PA_AX_RAD_RELATIVE">#REF!</definedName>
    <definedName name="PA_AX_RELATIVE">#REF!</definedName>
    <definedName name="PA_COAL_RELATIVE">#REF!</definedName>
    <definedName name="PA_RAD_RELATIVE">#REF!</definedName>
    <definedName name="PAGE_1">#REF!</definedName>
    <definedName name="PAGE_2">#REF!</definedName>
    <definedName name="PAGE_4A">#REF!</definedName>
    <definedName name="PAGE_5">#REF!</definedName>
    <definedName name="PAGE_7">#REF!</definedName>
    <definedName name="PAGE_8">#REF!</definedName>
    <definedName name="PAGE_9A">#REF!</definedName>
    <definedName name="Page_Eighteen">#REF!</definedName>
    <definedName name="page1">#REF!</definedName>
    <definedName name="page10">#REF!</definedName>
    <definedName name="page2">#REF!</definedName>
    <definedName name="page3">[16]DCF!#REF!</definedName>
    <definedName name="page4">[16]DCF!#REF!</definedName>
    <definedName name="page5">#REF!</definedName>
    <definedName name="page6">[16]DCF!#REF!</definedName>
    <definedName name="page6f3">[71]model!#REF!</definedName>
    <definedName name="page6i">#REF!</definedName>
    <definedName name="page6k">[71]model!#REF!</definedName>
    <definedName name="page6l">[71]model!#REF!</definedName>
    <definedName name="page7">[16]DCF!#REF!</definedName>
    <definedName name="page8">#REF!</definedName>
    <definedName name="page9">#REF!</definedName>
    <definedName name="PAISE2">[109]ELEC2071!#REF!</definedName>
    <definedName name="PAISE50">[109]ELEC2071!#REF!</definedName>
    <definedName name="Pal_Workbook_GUID" hidden="1">"QT5YK9RF1ZWMXDUJXIJBJXMT"</definedName>
    <definedName name="PANDL">#REF!</definedName>
    <definedName name="Param">'[81]Master Comps'!#REF!</definedName>
    <definedName name="param2">'[81]Master Comps'!#REF!</definedName>
    <definedName name="PastDueDetail">#REF!</definedName>
    <definedName name="PBIDTA">'[130]P&amp;L'!$M$68</definedName>
    <definedName name="PBIT_and_Exceptionals">#REF!</definedName>
    <definedName name="pbPrinterFormat">"\\SGB24810\P0083071 on Ne03:"</definedName>
    <definedName name="pbStartPageNumber">1</definedName>
    <definedName name="pbUpdatePageNumbering">TRUE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E_Benchmark">OFFSET('[48]Price Earnings'!$U$6,0,0,[48]Controls!$F$55,1)</definedName>
    <definedName name="PE_dates">OFFSET('[48]Price Earnings'!$A$6,0,0,[48]Controls!$F$55,1)</definedName>
    <definedName name="PE_FY1">OFFSET('[48]Price Earnings'!$L$6,0,0,[48]Controls!$F$55,1)</definedName>
    <definedName name="PE_FY2">OFFSET('[48]Price Earnings'!$N$6,0,0,[48]Controls!$F$55,1)</definedName>
    <definedName name="PE_FY3">OFFSET('[48]Price Earnings'!$P$6,0,0,[48]Controls!$F$55,1)</definedName>
    <definedName name="PE_LTM">OFFSET('[48]Price Earnings'!$I$6,0,0,[48]Controls!$F$55,1)</definedName>
    <definedName name="Peers100_array_size">OFFSET([48]Prices!$L$6,0,0,[48]Controls!$F$53,1)</definedName>
    <definedName name="Peerstarget_array_size">OFFSET([48]Prices!$H$6,0,0,[48]Controls!$F$53,1)</definedName>
    <definedName name="peh_exp">'[115]HC summary'!$G$3</definedName>
    <definedName name="PER">#REF!</definedName>
    <definedName name="perc">#REF!</definedName>
    <definedName name="Perc_Reg_of_LD">[43]Interconn.!#REF!</definedName>
    <definedName name="Percent_Monthly_Fee_If_SA">'[152]Interconnect Tariffs'!#REF!</definedName>
    <definedName name="percentage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percentage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PerDesc">[87]GenInfo!$A$6:$F$17</definedName>
    <definedName name="Period">[67]HypVars!$D$12</definedName>
    <definedName name="period_name">'[38]2007'!#REF!</definedName>
    <definedName name="Personalaufwand">'[29]Pers.aufw. ohne GSMR DB  Case'!$A$3</definedName>
    <definedName name="peu">#REF!</definedName>
    <definedName name="PFS">#REF!</definedName>
    <definedName name="Phone">#REF!</definedName>
    <definedName name="Pintu">#REF!</definedName>
    <definedName name="PJ_Tickers">#REF!</definedName>
    <definedName name="PKK" hidden="1">#REF!</definedName>
    <definedName name="pl" hidden="1">{#N/A,#N/A,FALSE,"BS"}</definedName>
    <definedName name="Plan08" localSheetId="6">#REF!</definedName>
    <definedName name="Plan08" localSheetId="4">#REF!</definedName>
    <definedName name="Plan08">#REF!</definedName>
    <definedName name="Plants">[23]Plants!$A$3:$H$31</definedName>
    <definedName name="plfo">#REF!</definedName>
    <definedName name="PLLL">#REF!</definedName>
    <definedName name="PMAD">#REF!</definedName>
    <definedName name="PMAS">#REF!</definedName>
    <definedName name="PMCM">#REF!</definedName>
    <definedName name="PMCS">#REF!</definedName>
    <definedName name="PMEV">#REF!</definedName>
    <definedName name="PMFMV">#REF!</definedName>
    <definedName name="PMLF">#REF!</definedName>
    <definedName name="PMNS">#REF!</definedName>
    <definedName name="PMOV">#REF!</definedName>
    <definedName name="PMRD">#REF!</definedName>
    <definedName name="PMSGA">#REF!</definedName>
    <definedName name="PMSL">#REF!</definedName>
    <definedName name="PMSTV">#REF!</definedName>
    <definedName name="PMSWV">#REF!</definedName>
    <definedName name="PMWH">#REF!</definedName>
    <definedName name="PnL">#REF!</definedName>
    <definedName name="pnlsumm">#REF!</definedName>
    <definedName name="POC_PCT">#REF!</definedName>
    <definedName name="POOLING">#N/A</definedName>
    <definedName name="porcelaine_household_proj">#REF!</definedName>
    <definedName name="power">#REF!</definedName>
    <definedName name="powerass">#REF!</definedName>
    <definedName name="POWERFUEL">[33]FPNEWXLS!#REF!</definedName>
    <definedName name="POWERPLANT">#REF!</definedName>
    <definedName name="pp">#REF!</definedName>
    <definedName name="ppu">#REF!</definedName>
    <definedName name="PPV">'[138]Ovh Rates'!$B$2</definedName>
    <definedName name="pqr">#REF!</definedName>
    <definedName name="pravin" hidden="1">[172]Summary!#REF!</definedName>
    <definedName name="Pref">'[65]Repayment Analysis_KKR_ProForma'!$AN$4:$AN$5</definedName>
    <definedName name="premium">#REF!</definedName>
    <definedName name="Preselection__Business_Customers">[58]Sprachumsätze!$B$268</definedName>
    <definedName name="Preselection__Residential_Customers">[58]Sprachumsätze!$B$364</definedName>
    <definedName name="Previous">'[18]Sutton IncStmt'!#REF!</definedName>
    <definedName name="price">'[52]Comp Output'!$H$27</definedName>
    <definedName name="Price_Allow">#REF!</definedName>
    <definedName name="Price_array_size">OFFSET([48]Prices!$F$6,0,0,[48]Controls!$F$53,1)</definedName>
    <definedName name="Price_Date">'[81]Master Table'!$P$11</definedName>
    <definedName name="PRICE_INCREASES">#REF!</definedName>
    <definedName name="Price100_array_size">OFFSET([48]Prices!$K$6,0,0,[48]Controls!$F$53,1)</definedName>
    <definedName name="price2">'[52]Comp Output'!$H$28</definedName>
    <definedName name="PriceBase">#REF!</definedName>
    <definedName name="PriceDate">"09/28/07"</definedName>
    <definedName name="pricepc">'[152]Interconnect Tariffs'!#REF!</definedName>
    <definedName name="PricePerShBase">#REF!</definedName>
    <definedName name="PricePerShIncr">#REF!</definedName>
    <definedName name="Pricing">[23]Pricing!$C$4:$N$146</definedName>
    <definedName name="PricingRef">[46]Pricing!$C$2:$N$3</definedName>
    <definedName name="PRINT">#REF!</definedName>
    <definedName name="_xlnm.Print_Area" localSheetId="4">'App F.1.1.9 - CNV Malaysia'!$A$1:$N$89</definedName>
    <definedName name="_xlnm.Print_Area">[1]ICD!$A$1:$P$33</definedName>
    <definedName name="Print_Area_MI">#REF!</definedName>
    <definedName name="Print_BS">#REF!,#REF!,#REF!</definedName>
    <definedName name="_xlnm.Print_Titles">#REF!</definedName>
    <definedName name="Print_Titles_MI">#REF!</definedName>
    <definedName name="printarea">#REF!</definedName>
    <definedName name="PrintMacroCalculate">#REF!</definedName>
    <definedName name="proce">'[52]Comp Output'!$H$27</definedName>
    <definedName name="PROD20">'[138]Ovh Rates'!$D$9</definedName>
    <definedName name="PROD99">'[138]Ovh Rates'!$C$9</definedName>
    <definedName name="prodctplan">'[173]ProdCTPlan+Py'!$A$5:$Y$11</definedName>
    <definedName name="prodctpy">'[173]ProdCTPlan+Py'!$A$13:$Y$19</definedName>
    <definedName name="ProdForm" hidden="1">#REF!</definedName>
    <definedName name="Product" hidden="1">#REF!</definedName>
    <definedName name="Product_Group">#REF!</definedName>
    <definedName name="ProductGroup">#REF!</definedName>
    <definedName name="Productgroup\">#REF!</definedName>
    <definedName name="PROFITALL">#REF!</definedName>
    <definedName name="proforma">#REF!</definedName>
    <definedName name="Proj_Name">'[125]DCF Control'!$D$8</definedName>
    <definedName name="Project">[174]Inputs!$D$3</definedName>
    <definedName name="PROJECTED_PROFITABILITY_STATEMENT_2001_02">"june"</definedName>
    <definedName name="ProjectWACC">#REF!</definedName>
    <definedName name="PropCapexImported">#REF!</definedName>
    <definedName name="prosource">#REF!</definedName>
    <definedName name="PROVIDENTFUND">[33]FPNEWXLS!#REF!</definedName>
    <definedName name="Provisionen_indirekter_Vertrieb">[29]Sonstiges!#REF!</definedName>
    <definedName name="publish">#REF!</definedName>
    <definedName name="PURCHASE">#N/A</definedName>
    <definedName name="PURCHASE_PRICE">[175]Sheet5:D!$A$1:$H$23</definedName>
    <definedName name="pv">#REF!</definedName>
    <definedName name="pvvs">#REF!</definedName>
    <definedName name="PYAD">#REF!</definedName>
    <definedName name="PYAS">#REF!</definedName>
    <definedName name="PYCM">#REF!</definedName>
    <definedName name="PYCS">#REF!</definedName>
    <definedName name="PYEV">#REF!</definedName>
    <definedName name="PYFMV">#REF!</definedName>
    <definedName name="PYLF">#REF!</definedName>
    <definedName name="PYNS">#REF!</definedName>
    <definedName name="PYOV">#REF!</definedName>
    <definedName name="PYRD">#REF!</definedName>
    <definedName name="PYSGA">#REF!</definedName>
    <definedName name="PYSL">#REF!</definedName>
    <definedName name="PYSTV">#REF!</definedName>
    <definedName name="PYSWV">#REF!</definedName>
    <definedName name="PYWH">#REF!</definedName>
    <definedName name="q">[176]working!$B$1</definedName>
    <definedName name="Q10WORKING">#REF!</definedName>
    <definedName name="QA">[24]QA!$A$1:$AM$21</definedName>
    <definedName name="Qa_sAMPLES">[24]Qa_sAMPLES!$A$1:$AM$8</definedName>
    <definedName name="QAA">[24]QAA!$A$1:$AM$8</definedName>
    <definedName name="QB">[24]QB!$A$1:$AM$21</definedName>
    <definedName name="Qb_Samples">[24]Qb_Samples!$A$1:$D$25</definedName>
    <definedName name="QBB">[24]QBB!$A$1:$AM$8</definedName>
    <definedName name="QC">[24]QC!$A$1:$D$99</definedName>
    <definedName name="QD">[24]QD!$A$1:$D$99</definedName>
    <definedName name="QE">[24]QE!$A$1:$AM$21</definedName>
    <definedName name="qe5yh" hidden="1">{#N/A,#N/A,FALSE,"Summary";#N/A,#N/A,FALSE,"Projections";#N/A,#N/A,FALSE,"Mkt Mults";#N/A,#N/A,FALSE,"DCF";#N/A,#N/A,FALSE,"Accr Dil";#N/A,#N/A,FALSE,"PIC LBO";#N/A,#N/A,FALSE,"MULT10_4";#N/A,#N/A,FALSE,"CBI LBO"}</definedName>
    <definedName name="QEE">[24]QEE!$A$1:$AM$8</definedName>
    <definedName name="QF">[24]QF!$A$1:$D$99</definedName>
    <definedName name="QH">#REF!</definedName>
    <definedName name="QI">#REF!</definedName>
    <definedName name="QIi">#REF!</definedName>
    <definedName name="QJ">[24]QJ!$A$1:$K$17</definedName>
    <definedName name="QJcnsld">#REF!</definedName>
    <definedName name="qqq">#REF!</definedName>
    <definedName name="QQQQQQQQQQ">#REF!</definedName>
    <definedName name="QryBacklogelimLY">#REF!</definedName>
    <definedName name="qryBacklogME">#REF!</definedName>
    <definedName name="qryBacklogOut">#REF!</definedName>
    <definedName name="qryBacklogOut1">#REF!</definedName>
    <definedName name="qryBacklogOutLY">#REF!</definedName>
    <definedName name="QryBacklogoutST">#REF!</definedName>
    <definedName name="qryBillingMTD">#REF!</definedName>
    <definedName name="qryBillingOut">#REF!</definedName>
    <definedName name="QryBillingSTOTPOut">#REF!</definedName>
    <definedName name="qryBookingOut">#REF!</definedName>
    <definedName name="qryElimBackME">#REF!</definedName>
    <definedName name="qryElimBackOut">#REF!</definedName>
    <definedName name="qryElimOut">#REF!</definedName>
    <definedName name="qryEuroOtp">#REF!</definedName>
    <definedName name="qryEuroOtpLines">#REF!</definedName>
    <definedName name="qryFranceConsol">#REF!</definedName>
    <definedName name="QryFreightout">#REF!</definedName>
    <definedName name="Qrylateshipnotice">#REF!</definedName>
    <definedName name="QryOTP_08DaylateAck">#REF!</definedName>
    <definedName name="QryOTP_08Daylatecrd">#REF!</definedName>
    <definedName name="qRYOTP_Plant_xTAB_akd">#REF!</definedName>
    <definedName name="QryOTP_PlantXtabCRD">#REF!</definedName>
    <definedName name="qryOTPDayOut">#REF!</definedName>
    <definedName name="qryOTPMTDOut">#REF!</definedName>
    <definedName name="qryOTPOut">#REF!</definedName>
    <definedName name="qrypdlines">#REF!</definedName>
    <definedName name="qryPeriod">#REF!</definedName>
    <definedName name="qryTrfOut">#REF!</definedName>
    <definedName name="qryUKConsol">#REF!</definedName>
    <definedName name="quarprof">#REF!</definedName>
    <definedName name="Quarter">#REF!</definedName>
    <definedName name="quarters">[144]Quarters!$B$2:$AY$157</definedName>
    <definedName name="quartpnl">#REF!</definedName>
    <definedName name="qw" hidden="1">{#N/A,#N/A,FALSE,"Pooling";#N/A,#N/A,FALSE,"income";#N/A,#N/A,FALSE,"valuation"}</definedName>
    <definedName name="R_EQ_AX_PILLARD">#REF!</definedName>
    <definedName name="R_EQ_RAD_PILLARD">#REF!</definedName>
    <definedName name="R_EQ_RAD_PILLARD_GAS">#REF!</definedName>
    <definedName name="rand">[107]Datastream!$C$22</definedName>
    <definedName name="range">#REF!</definedName>
    <definedName name="rate">'[138]Ovh Rates'!$B$3</definedName>
    <definedName name="rate2">#REF!</definedName>
    <definedName name="rateytd">'[138]Ovh Rates'!$B$4</definedName>
    <definedName name="RATIOS">#REF!</definedName>
    <definedName name="RawData">#REF!</definedName>
    <definedName name="RAWMATERIALS">[33]FPNEWXLS!#REF!</definedName>
    <definedName name="RAWMILL">#REF!</definedName>
    <definedName name="ray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RBN">#REF!</definedName>
    <definedName name="RCArea" hidden="1">#REF!</definedName>
    <definedName name="Recap" hidden="1">{#N/A,#N/A,FALSE,"IPO";#N/A,#N/A,FALSE,"DCF";#N/A,#N/A,FALSE,"LBO";#N/A,#N/A,FALSE,"MULT_VAL";#N/A,#N/A,FALSE,"Status Quo";#N/A,#N/A,FALSE,"Recap"}</definedName>
    <definedName name="reconciliation">#REF!</definedName>
    <definedName name="_xlnm.Recorder">#REF!</definedName>
    <definedName name="Ref">'[177]Input Sheet'!#REF!</definedName>
    <definedName name="Refi">'[65]Repayment Analysis_KKR_ProForma'!#REF!</definedName>
    <definedName name="refswitch">[79]Scenario!$B$19</definedName>
    <definedName name="refurb">[178]Segmentation!$C$4</definedName>
    <definedName name="reg.">[179]Data!$D$6:$M$2959</definedName>
    <definedName name="Reg200_Bus_GPM">'[152]Interconnect Tariffs'!#REF!</definedName>
    <definedName name="Reg50_Bus_GPM">'[152]Interconnect Tariffs'!#REF!</definedName>
    <definedName name="RegData" localSheetId="4">#REF!</definedName>
    <definedName name="RegData">#REF!</definedName>
    <definedName name="regrouping">#REF!</definedName>
    <definedName name="RelatieBalans_Tabel">#REF!</definedName>
    <definedName name="Relatietabel">#REF!</definedName>
    <definedName name="REPAIRS">[33]FPNEWXLS!#REF!</definedName>
    <definedName name="Report_date">'[180]Grouping TB'!$D$1</definedName>
    <definedName name="Report_period">'[180]Grouping TB'!$V$1:$Y$7</definedName>
    <definedName name="Report_year">'[180]Grouping TB'!$D$2</definedName>
    <definedName name="Report_yrdate">'[180]Grouping TB'!$E$2</definedName>
    <definedName name="Reseller">'[133]Eckdaten 1998 dtsch'!#REF!</definedName>
    <definedName name="result">#REF!</definedName>
    <definedName name="ret">#REF!</definedName>
    <definedName name="rets">#REF!</definedName>
    <definedName name="retyu" hidden="1">{#N/A,#N/A,FALSE,"AD_Purchase";#N/A,#N/A,FALSE,"Credit";#N/A,#N/A,FALSE,"PF Acquisition";#N/A,#N/A,FALSE,"PF Offering"}</definedName>
    <definedName name="rev">'[17]Trans Summary'!#REF!</definedName>
    <definedName name="revenue">'[156]Consolidated without NBC'!#REF!</definedName>
    <definedName name="revs">#REF!</definedName>
    <definedName name="rfgg" hidden="1">{#N/A,#N/A,FALSE,"sum-don";#N/A,#N/A,FALSE,"inc-don"}</definedName>
    <definedName name="Rh_Aug">#REF!</definedName>
    <definedName name="Rh_Dec">#REF!</definedName>
    <definedName name="Rh_Jul">#REF!</definedName>
    <definedName name="Rh_Jun">#REF!</definedName>
    <definedName name="Rh_May">#REF!</definedName>
    <definedName name="Rh_Nov">#REF!</definedName>
    <definedName name="Rh_Oct">#REF!</definedName>
    <definedName name="Rh_Sep">#REF!</definedName>
    <definedName name="RHO_AVERAGE_PILLARD">#REF!</definedName>
    <definedName name="RiskAfterRecalcMacro" hidden="1">""</definedName>
    <definedName name="RiskAfterSimMacro" hidden="1">""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">#REF!</definedName>
    <definedName name="RMBY">#REF!</definedName>
    <definedName name="rmcApplication">"STGR"</definedName>
    <definedName name="rmcCategory">"PLAN"</definedName>
    <definedName name="RMCM">#REF!</definedName>
    <definedName name="rmcName">"SG-UK"</definedName>
    <definedName name="RMCOptions">"*010000000000000"</definedName>
    <definedName name="RMPM">#REF!</definedName>
    <definedName name="RMPY">#REF!</definedName>
    <definedName name="RMYTD">#REF!</definedName>
    <definedName name="rngComments" hidden="1">#REF!</definedName>
    <definedName name="rngDialogType" hidden="1">#REF!</definedName>
    <definedName name="rngEndDate" hidden="1">#REF!</definedName>
    <definedName name="rngLastQuery" hidden="1">#REF!</definedName>
    <definedName name="rngLastRefreshOffline" hidden="1">#REF!</definedName>
    <definedName name="rngPassword" hidden="1">#REF!</definedName>
    <definedName name="rngPivotLocation" hidden="1">#REF!</definedName>
    <definedName name="rngProtected" hidden="1">#REF!</definedName>
    <definedName name="rngPWD" hidden="1">#REF!</definedName>
    <definedName name="rngQuery" hidden="1">#REF!</definedName>
    <definedName name="rngQueryType" hidden="1">#REF!</definedName>
    <definedName name="rngRangeName" hidden="1">#REF!</definedName>
    <definedName name="rngRefreshedDate" hidden="1">#REF!</definedName>
    <definedName name="rngScenarios" hidden="1">#REF!</definedName>
    <definedName name="rngShow" hidden="1">#REF!</definedName>
    <definedName name="rngStartDate" hidden="1">#REF!</definedName>
    <definedName name="rngStoredProcedure" hidden="1">#REF!</definedName>
    <definedName name="rngUID" hidden="1">#REF!</definedName>
    <definedName name="rngUnplugged" hidden="1">#REF!</definedName>
    <definedName name="rngVersion" hidden="1">#REF!</definedName>
    <definedName name="ROASTER">#REF!</definedName>
    <definedName name="ROE">'[18]Sutton IncStmt'!#REF!</definedName>
    <definedName name="roll">[79]Scenario!#REF!</definedName>
    <definedName name="RollCode">#REF!</definedName>
    <definedName name="RollCode1">#REF!</definedName>
    <definedName name="RPCM">#REF!</definedName>
    <definedName name="RPPM">#REF!</definedName>
    <definedName name="RPPY">#REF!</definedName>
    <definedName name="rprl">#REF!</definedName>
    <definedName name="RPYTD">#REF!</definedName>
    <definedName name="rrr" localSheetId="6" hidden="1">#REF!</definedName>
    <definedName name="rrr" localSheetId="4" hidden="1">#REF!</definedName>
    <definedName name="rrr" hidden="1">#REF!</definedName>
    <definedName name="rsss">'[20]Balance Sheet _ VIPL'!#REF!</definedName>
    <definedName name="rt" hidden="1">{#N/A,#N/A,FALSE,"Second";#N/A,#N/A,FALSE,"ownership";#N/A,#N/A,FALSE,"Valuation";#N/A,#N/A,FALSE,"Eqiv";#N/A,#N/A,FALSE,"Mults";#N/A,#N/A,FALSE,"ISCG Graphics"}</definedName>
    <definedName name="Rtitle">#REF!</definedName>
    <definedName name="Run_All_Combinations">#N/A</definedName>
    <definedName name="rute">[181]Report!$AB$1</definedName>
    <definedName name="rwwtwt" hidden="1">{#N/A,#N/A,FALSE,"Debt Accr";#N/A,#N/A,FALSE,"Stock Accr";#N/A,#N/A,FALSE,"Debt Stock Accr"}</definedName>
    <definedName name="ry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S">#REF!</definedName>
    <definedName name="S_BILANZ_FINANZANLAGEN">#REF!</definedName>
    <definedName name="S_BILANZ_FINANZANLGEN">#REF!</definedName>
    <definedName name="S_P">#REF!</definedName>
    <definedName name="sa" hidden="1">{#N/A,#N/A,FALSE,"IPO";#N/A,#N/A,FALSE,"DCF";#N/A,#N/A,FALSE,"LBO";#N/A,#N/A,FALSE,"MULT_VAL";#N/A,#N/A,FALSE,"Status Quo";#N/A,#N/A,FALSE,"Recap"}</definedName>
    <definedName name="saasdasd">'[182]BS LACS '!$D$3</definedName>
    <definedName name="SACHIN">#REF!</definedName>
    <definedName name="SALARY">[33]FPNEWXLS!#REF!</definedName>
    <definedName name="SalaryFringe">0.16</definedName>
    <definedName name="saleofcompany">[16]DCF!#REF!</definedName>
    <definedName name="Sales">#REF!</definedName>
    <definedName name="SALES_GROWTH">#REF!</definedName>
    <definedName name="sales_segment_b">OFFSET([48]Overview!$B$52,0,0,[48]Overview!$B$74,1)</definedName>
    <definedName name="sales_segment_g">OFFSET([48]Overview!$B$62,0,0,[48]Overview!$B$73,1)</definedName>
    <definedName name="SALES_VOLUME">#REF!</definedName>
    <definedName name="SalFringe">0.211</definedName>
    <definedName name="SAO">[0]!SAO</definedName>
    <definedName name="SAPBEXdnldView" hidden="1">"3WU5RSAZLU7QIYUGNE00SS55T"</definedName>
    <definedName name="SAPBEXrevision" hidden="1">4</definedName>
    <definedName name="SAPBEXsysID" hidden="1">"P11"</definedName>
    <definedName name="SAPBEXwbID" hidden="1">"5XE3DWNI2A1IX1M55GJ5LUGO9"</definedName>
    <definedName name="SAPFuncF4Help" localSheetId="6" hidden="1">Main.SAPF4Help()</definedName>
    <definedName name="SAPFuncF4Help" localSheetId="4" hidden="1">Main.SAPF4Help()</definedName>
    <definedName name="SAPFuncF4Help" hidden="1">Main.SAPF4Help()</definedName>
    <definedName name="sass">#REF!</definedName>
    <definedName name="scen">'[183]COMB PROF'!$G$2</definedName>
    <definedName name="Scenarii">'[65]Repayment Analysis_KKR_ProForma'!#REF!</definedName>
    <definedName name="Scenario">'[59]Repayment Analysis_Standalone'!$AI$5:$AI$5</definedName>
    <definedName name="Scenarios">'[65]Repayment Analysis_KKR_ProForma'!$AH$6:$AH$7</definedName>
    <definedName name="sch_5">#REF!</definedName>
    <definedName name="Sch_C">#REF!</definedName>
    <definedName name="Sch_k">#REF!</definedName>
    <definedName name="Sch11121314">#REF!</definedName>
    <definedName name="sch6_to_15">#REF!</definedName>
    <definedName name="SCHD_J">#REF!</definedName>
    <definedName name="SCHDQ10">#REF!</definedName>
    <definedName name="SCHEDULE">#REF!</definedName>
    <definedName name="SCHEDULE_S___ITEM_NO._1">#REF!</definedName>
    <definedName name="SCHEDULE11">#REF!</definedName>
    <definedName name="SCHEDULE5">#REF!</definedName>
    <definedName name="SCRAP">#REF!</definedName>
    <definedName name="ScrapPercent">0.025</definedName>
    <definedName name="scydfa" hidden="1">[184]Salden!$B$151:$B$152,[184]Salden!$B$154,[184]Salden!$B$156:$B$161,[184]Salden!$B$165,[184]Salden!$B$169:$B$170,[184]Salden!$B$173,[184]Salden!$B$177,[184]Salden!$B$179:$B$184,[184]Salden!$B$186:$B$209,[184]Salden!$B$214:$B$216,[184]Salden!$B$223:$B$225,[184]Salden!$B$230:$B$232,[184]Salden!$B$235:$B$237,[184]Salden!$B$239:$B$241,[184]Salden!$B$243:$B$245,[184]Salden!$B$249:$B$254,[184]Salden!$B$256:$B$261,[184]Salden!$B$264:$B$266,[184]Salden!$B$271:$B$274,[184]Salden!$B$276:$B$279,[184]Salden!$B$284:$B$285,[184]Salden!$B$289:$B$290,[184]Salden!$B$296,[184]Salden!$B$615,[184]Salden!$B$617:$B$621,[184]Salden!$B$623,[184]Salden!$B$625:$B$629,[184]Salden!$B$631:$B$632</definedName>
    <definedName name="sda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sd">'[185]FINAL Working'!$J$27</definedName>
    <definedName name="sdsdsds">#REF!</definedName>
    <definedName name="Season">#REF!</definedName>
    <definedName name="Segement">#REF!</definedName>
    <definedName name="Segment">#REF!</definedName>
    <definedName name="Segment_1">'[41]Fixed Assumptions'!$A$5</definedName>
    <definedName name="Segment_2">'[41]Fixed Assumptions'!$A$6</definedName>
    <definedName name="Segment_3">'[41]Fixed Assumptions'!$A$7</definedName>
    <definedName name="Segment_4">'[41]Fixed Assumptions'!$A$8</definedName>
    <definedName name="Segment_5">'[41]Fixed Assumptions'!$A$9</definedName>
    <definedName name="Segment_6">'[41]Fixed Assumptions'!$A$10</definedName>
    <definedName name="Segment_7">'[41]Fixed Assumptions'!$A$11</definedName>
    <definedName name="Segment_8">'[41]Fixed Assumptions'!$A$12</definedName>
    <definedName name="segwork">#REF!</definedName>
    <definedName name="Select1_sheet0" hidden="1">"'TRANSACTIONS WITH TSWM'
0
"</definedName>
    <definedName name="Select1_sheet1" hidden="1">"'2'
1
"</definedName>
    <definedName name="Select1_sheet2" hidden="1">"'3'
1
"</definedName>
    <definedName name="Select1_sheet3" hidden="1">"'4'
1
"</definedName>
    <definedName name="Select1_sheet4" hidden="1">"'5'
1
"</definedName>
    <definedName name="Select1_sheet5" hidden="1">"'6'
1
"</definedName>
    <definedName name="Select1_sheet6" hidden="1">"'10'
1
"</definedName>
    <definedName name="Select1_sheet7" hidden="1">"'11'
1
"</definedName>
    <definedName name="Select1_sheet8" hidden="1">"'12'
1
"</definedName>
    <definedName name="Select1_sheets" hidden="1">1</definedName>
    <definedName name="sell1">'[186]Entry data'!$C$31</definedName>
    <definedName name="sell2">'[186]Entry data'!$D$31</definedName>
    <definedName name="sell3">'[186]Entry data'!$E$31</definedName>
    <definedName name="sell4">'[186]Entry data'!$F$31</definedName>
    <definedName name="sellexit">#REF!</definedName>
    <definedName name="sencount" hidden="1">1</definedName>
    <definedName name="sens">#REF!</definedName>
    <definedName name="sens1">'[187]HALF STOCK - WARRANTS'!#REF!</definedName>
    <definedName name="sens2">'[187]HALF STOCK - WARRANTS'!#REF!</definedName>
    <definedName name="sensitive">#REF!</definedName>
    <definedName name="Sensitivity">'[188]Summary Sheet'!#REF!</definedName>
    <definedName name="Sensitivity_CAPEX_central">#REF!</definedName>
    <definedName name="Sensitivity_CAPEX_high">#REF!</definedName>
    <definedName name="Sensitivity_CAPEX_low">#REF!</definedName>
    <definedName name="Sensitivity_EBITDA_central">#REF!</definedName>
    <definedName name="Sensitivity_EBITDA_high">#REF!</definedName>
    <definedName name="Sensitivity_EBITDA_low">#REF!</definedName>
    <definedName name="Sensitivity_revenue_central">#REF!</definedName>
    <definedName name="Sensitivity_revenue_high">#REF!</definedName>
    <definedName name="Sensitivity_revenue_low">#REF!</definedName>
    <definedName name="Sensitivity_sub_central">#REF!</definedName>
    <definedName name="Sensitivity_sub_high">#REF!</definedName>
    <definedName name="Sensitivity_sub_low">#REF!</definedName>
    <definedName name="sep">#REF!</definedName>
    <definedName name="Sep_YTD">#REF!</definedName>
    <definedName name="sepnew">#REF!</definedName>
    <definedName name="SEPTEMBER">#REF!</definedName>
    <definedName name="sf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h_q_10">#REF!</definedName>
    <definedName name="Sharechart">'[17]Trans Summary'!#REF!</definedName>
    <definedName name="Shares">#REF!</definedName>
    <definedName name="SheduleN">#REF!</definedName>
    <definedName name="Shedules">#REF!</definedName>
    <definedName name="sheet">[189]Result2!#REF!</definedName>
    <definedName name="Sheet4" hidden="1">{#N/A,#N/A,FALSE,"BS"}</definedName>
    <definedName name="shh">#REF!</definedName>
    <definedName name="sis">#REF!</definedName>
    <definedName name="sisass">#REF!</definedName>
    <definedName name="site">#REF!</definedName>
    <definedName name="SiteCode">'[111]Crop Master'!#REF!</definedName>
    <definedName name="SiteCrop">INDEX('[111]Crop Master'!#REF!, MATCH([111]Fruiting!XFD1,'[111]Crop Master'!#REF!,), MATCH("Site",'[111]Crop Master'!#REF!,))</definedName>
    <definedName name="SleepmasterInc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lsother">'[70]cust sls comp'!$B$28:$V$399</definedName>
    <definedName name="SMELTER">#REF!</definedName>
    <definedName name="Società">#REF!</definedName>
    <definedName name="Sonderauswertung">[58]Sprachumsätze!$B$897</definedName>
    <definedName name="Sonstiger_Materialaufwand">[29]Sonstiges!$A$9</definedName>
    <definedName name="Sonstiger_Verwaltungsaufwand">[29]Sonstiges!#REF!</definedName>
    <definedName name="Sortierreihenfolge_1">#REF!</definedName>
    <definedName name="Source" localSheetId="6">#REF!</definedName>
    <definedName name="Source" localSheetId="4">#REF!</definedName>
    <definedName name="Source">#REF!</definedName>
    <definedName name="Source_DB">#REF!</definedName>
    <definedName name="Source_SKK" localSheetId="4">#REF!</definedName>
    <definedName name="Source_SKK">#REF!</definedName>
    <definedName name="sOURCES">#REF!</definedName>
    <definedName name="SPECIAL">#REF!</definedName>
    <definedName name="SpecialPrice" hidden="1">#REF!</definedName>
    <definedName name="specmonthly">#REF!</definedName>
    <definedName name="split">#REF!</definedName>
    <definedName name="SPWS_WBID">"F2A6A93D-873F-433B-ACDF-EE243D113E8B"</definedName>
    <definedName name="sqdfq">[0]!sqdfq</definedName>
    <definedName name="Sr">IF([111]Data!A1048576="Sr",1,[111]Data!A1048576+1)</definedName>
    <definedName name="ss">'[190]BS LACS'!$D$2</definedName>
    <definedName name="ssh" hidden="1">#REF!</definedName>
    <definedName name="SSHEET">#REF!</definedName>
    <definedName name="SSS">#REF!</definedName>
    <definedName name="sssaa">#REF!</definedName>
    <definedName name="St">#REF!</definedName>
    <definedName name="ST_Site">#REF!</definedName>
    <definedName name="stab_ratio">#REF!</definedName>
    <definedName name="staffing">#REF!</definedName>
    <definedName name="Staley">#REF!</definedName>
    <definedName name="Standard">'[133]Eckdaten 1998 dtsch'!#REF!</definedName>
    <definedName name="Staples">[122]Assumptions!$B$66</definedName>
    <definedName name="start">#REF!</definedName>
    <definedName name="StartCode">#REF!</definedName>
    <definedName name="StartMonth">[191]Tables!$B$7:$C$42</definedName>
    <definedName name="STATE">[192]DATA!$A$16:$A$51</definedName>
    <definedName name="STATEMENT23">#REF!</definedName>
    <definedName name="statement9">#REF!</definedName>
    <definedName name="States">[193]Lists!$A$16:$A$50</definedName>
    <definedName name="Status">[194]Index!$X$9:$X$16</definedName>
    <definedName name="STdebt_amort">[35]capital!$G$21</definedName>
    <definedName name="STdebt_int">'[66]Cash flow'!#REF!</definedName>
    <definedName name="STEUERPARAMETER">#REF!</definedName>
    <definedName name="stg">#REF!</definedName>
    <definedName name="STILLUPI">#REF!</definedName>
    <definedName name="stlytd">#REF!</definedName>
    <definedName name="stmt">#REF!</definedName>
    <definedName name="Stock">#REF!</definedName>
    <definedName name="Stock_Value">#REF!,#REF!,#REF!,#REF!,#REF!</definedName>
    <definedName name="storesandspares">#REF!</definedName>
    <definedName name="STORESINVENTORY">#REF!</definedName>
    <definedName name="STPCM">#REF!</definedName>
    <definedName name="STPPM">#REF!</definedName>
    <definedName name="STPPY">#REF!</definedName>
    <definedName name="STPYTD">#REF!</definedName>
    <definedName name="STRUCTURE">#REF!</definedName>
    <definedName name="stub">'[17]Trans Summary'!#REF!</definedName>
    <definedName name="su">'[195]PF Balance Sheet'!#REF!</definedName>
    <definedName name="subadd">[60]Financials!#REF!</definedName>
    <definedName name="Sucalosefs">#REF!</definedName>
    <definedName name="Sucralose">'[119]Final analysis YTD'!$B$224:$AG$225</definedName>
    <definedName name="Sucralosefs">#REF!</definedName>
    <definedName name="Sucralosejv">#REF!</definedName>
    <definedName name="Sucralosely">'[119]Final analysis LY YTD'!$B$223:$AG$224</definedName>
    <definedName name="sumcomp">#REF!</definedName>
    <definedName name="summary" hidden="1">#REF!</definedName>
    <definedName name="SUMMARY_BOOK" hidden="1">{"page1",#N/A,FALSE,"GIRLBO";"page2",#N/A,FALSE,"GIRLBO";"page3",#N/A,FALSE,"GIRLBO";"page4",#N/A,FALSE,"GIRLBO";"page5",#N/A,FALSE,"GIRLBO"}</definedName>
    <definedName name="Summe_Voice">[58]Sprachumsätze!$B$789</definedName>
    <definedName name="SUNDRYCRS">[33]FPNEWXLS!#REF!</definedName>
    <definedName name="support">#REF!</definedName>
    <definedName name="SupportPerExecutive">#REF!</definedName>
    <definedName name="SupportPerManager">#REF!</definedName>
    <definedName name="SupportPerSalesman">#REF!</definedName>
    <definedName name="sw_acc_perc_loc">#REF!</definedName>
    <definedName name="SWEEP">#REF!</definedName>
    <definedName name="switch">[80]switch!$B$3</definedName>
    <definedName name="Switch_Combimux_Cost">[196]EQUIPMENT!$B$17</definedName>
    <definedName name="Switch_Combimux_minutes">[196]EQUIPMENT!$C$17</definedName>
    <definedName name="Switch_data_cost">[196]EQUIPMENT!$B$11</definedName>
    <definedName name="Switch_Data_CPE_cost">[196]EQUIPMENT!$B$12</definedName>
    <definedName name="Switch_data_CPE_Ports">[196]EQUIPMENT!$C$12</definedName>
    <definedName name="Switch_data_ports">[196]EQUIPMENT!$C$11</definedName>
    <definedName name="Switch_Maint">[196]EQUIPMENT!$B$6</definedName>
    <definedName name="Switch_NMC_Cost">[196]EQUIPMENT!$A$42:$B$66</definedName>
    <definedName name="Switch_voice_no_channels">[196]EQUIPMENT!$C$19</definedName>
    <definedName name="Switch_Voice_p_Ch">[196]EQUIPMENT!$B$19</definedName>
    <definedName name="switch1">[197]FINSUM!#REF!</definedName>
    <definedName name="swp">[198]Input!#REF!</definedName>
    <definedName name="SWPCM">#REF!</definedName>
    <definedName name="SWPPM">#REF!</definedName>
    <definedName name="SWPPY">#REF!</definedName>
    <definedName name="SWPYTD">#REF!</definedName>
    <definedName name="sws">#REF!</definedName>
    <definedName name="synergies">'[17]Trans Summary'!#REF!</definedName>
    <definedName name="t" localSheetId="6" hidden="1">Main.SAPF4Help()</definedName>
    <definedName name="t" localSheetId="4" hidden="1">Main.SAPF4Help()</definedName>
    <definedName name="t" hidden="1">Main.SAPF4Help()</definedName>
    <definedName name="t_all">[171]SETUP!$AH$3:$AH$2862</definedName>
    <definedName name="tab" hidden="1">{#N/A,#N/A,FALSE,"Tabl. G1";#N/A,#N/A,FALSE,"Tabl. G2"}</definedName>
    <definedName name="Tables">'[199]Summary Sheet'!#REF!</definedName>
    <definedName name="tailwind">'[200]Alternate Sources Uses'!$L$16</definedName>
    <definedName name="TAL__1_einbeziehen__0_außer_Acht_lassen">[29]Sonstiges!#REF!</definedName>
    <definedName name="Tamer">'[73]Modeling Commands'!#REF!</definedName>
    <definedName name="tapeSR" hidden="1">{#N/A,#N/A,FALSE,"Tabl. G1";#N/A,#N/A,FALSE,"Tabl. G2"}</definedName>
    <definedName name="TarCurr">#REF!</definedName>
    <definedName name="Target">[32]Combo!$P$10</definedName>
    <definedName name="Target_price">OFFSET('[48]Ratings &amp; Targets'!$E$43,0,0,'[48]Ratings &amp; Targets'!$A$41,1)</definedName>
    <definedName name="tariff">[56]MBW!$A$8:$E$13</definedName>
    <definedName name="TarrifCurrency">#REF!</definedName>
    <definedName name="TarrifRealNom">#REF!</definedName>
    <definedName name="taux">'[201]L''Ard 2001'!$B$3</definedName>
    <definedName name="tax">'[202]IS&amp;CF'!#REF!</definedName>
    <definedName name="Tax_Rate">#REF!</definedName>
    <definedName name="taxable">#REF!</definedName>
    <definedName name="TAXATION">#REF!</definedName>
    <definedName name="tbl_ProdInfo" hidden="1">#REF!</definedName>
    <definedName name="TblBacklogIntl">#REF!</definedName>
    <definedName name="tc">#REF!</definedName>
    <definedName name="TCB">#REF!</definedName>
    <definedName name="TCBY">#REF!</definedName>
    <definedName name="TCCM">#REF!</definedName>
    <definedName name="TCPM">#REF!</definedName>
    <definedName name="TCPY">#REF!</definedName>
    <definedName name="TCYTD">#REF!</definedName>
    <definedName name="temp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1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tempq2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3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tempq4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tempq5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tempq6" hidden="1">{#N/A,#N/A,TRUE,"FD IV Portfolio Summary ";#N/A,#N/A,TRUE,"Western";#N/A,#N/A,TRUE,"Kranson";#N/A,#N/A,TRUE,"ARC";#N/A,#N/A,TRUE,"Precise";#N/A,#N/A,TRUE,"WNA"}</definedName>
    <definedName name="tempq7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tempq8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Terminberechnung">IF(#REF!="","",IF(TEXT(#REF!+(#REF!-#REF!),"ttt")="So",#REF!+(#REF!-#REF!)+1,IF(TEXT(#REF!+(#REF!-#REF!),"ttt")="Sa",#REF!+(#REF!-#REF!)+2,#REF!+(#REF!-#REF!))))</definedName>
    <definedName name="terms">#REF!</definedName>
    <definedName name="Test" localSheetId="6">#REF!</definedName>
    <definedName name="Test" localSheetId="4">#REF!</definedName>
    <definedName name="Test">#REF!</definedName>
    <definedName name="TEST0">#REF!</definedName>
    <definedName name="TEST1" localSheetId="4">#REF!</definedName>
    <definedName name="TEST1">#REF!</definedName>
    <definedName name="TEST10" localSheetId="4">#REF!</definedName>
    <definedName name="TEST10">#REF!</definedName>
    <definedName name="TEST11" localSheetId="4">#REF!</definedName>
    <definedName name="TEST11">#REF!</definedName>
    <definedName name="TEST12" localSheetId="4">#REF!</definedName>
    <definedName name="TEST12">#REF!</definedName>
    <definedName name="TEST13" localSheetId="4">#REF!</definedName>
    <definedName name="TEST13">#REF!</definedName>
    <definedName name="TEST14" localSheetId="4">#REF!</definedName>
    <definedName name="TEST14">#REF!</definedName>
    <definedName name="TEST15" localSheetId="4">#REF!</definedName>
    <definedName name="TEST15">#REF!</definedName>
    <definedName name="TEST16" localSheetId="4">#REF!</definedName>
    <definedName name="TEST16">#REF!</definedName>
    <definedName name="TEST17" localSheetId="4">#REF!</definedName>
    <definedName name="TEST17">#REF!</definedName>
    <definedName name="TEST18" localSheetId="4">#REF!</definedName>
    <definedName name="TEST18">#REF!</definedName>
    <definedName name="TEST19" localSheetId="4">#REF!</definedName>
    <definedName name="TEST19">#REF!</definedName>
    <definedName name="TEST2" localSheetId="4">#REF!</definedName>
    <definedName name="TEST2">#REF!</definedName>
    <definedName name="TEST20" localSheetId="4">#REF!</definedName>
    <definedName name="TEST20">#REF!</definedName>
    <definedName name="TEST21" localSheetId="4">#REF!</definedName>
    <definedName name="TEST21">#REF!</definedName>
    <definedName name="TEST22" localSheetId="4">#REF!</definedName>
    <definedName name="TEST22">#REF!</definedName>
    <definedName name="TEST23" localSheetId="4">#REF!</definedName>
    <definedName name="TEST23">#REF!</definedName>
    <definedName name="TEST24" localSheetId="4">#REF!</definedName>
    <definedName name="TEST24">#REF!</definedName>
    <definedName name="TEST25" localSheetId="4">#REF!</definedName>
    <definedName name="TEST25">#REF!</definedName>
    <definedName name="TEST26" localSheetId="4">#REF!</definedName>
    <definedName name="TEST26">#REF!</definedName>
    <definedName name="TEST27" localSheetId="4">#REF!</definedName>
    <definedName name="TEST27">#REF!</definedName>
    <definedName name="TEST28" localSheetId="4">#REF!</definedName>
    <definedName name="TEST28">#REF!</definedName>
    <definedName name="TEST29" localSheetId="4">#REF!</definedName>
    <definedName name="TEST29">#REF!</definedName>
    <definedName name="TEST3" localSheetId="4">#REF!</definedName>
    <definedName name="TEST3">#REF!</definedName>
    <definedName name="TEST30" localSheetId="4">#REF!</definedName>
    <definedName name="TEST30">#REF!</definedName>
    <definedName name="TEST31" localSheetId="4">#REF!</definedName>
    <definedName name="TEST31">#REF!</definedName>
    <definedName name="TEST32" localSheetId="4">#REF!</definedName>
    <definedName name="TEST32">#REF!</definedName>
    <definedName name="TEST33" localSheetId="4">#REF!</definedName>
    <definedName name="TEST33">#REF!</definedName>
    <definedName name="TEST34" localSheetId="4">#REF!</definedName>
    <definedName name="TEST34">#REF!</definedName>
    <definedName name="TEST35" localSheetId="4">#REF!</definedName>
    <definedName name="TEST35">#REF!</definedName>
    <definedName name="TEST36" localSheetId="4">#REF!</definedName>
    <definedName name="TEST36">#REF!</definedName>
    <definedName name="TEST37" localSheetId="4">#REF!</definedName>
    <definedName name="TEST37">#REF!</definedName>
    <definedName name="TEST38" localSheetId="4">#REF!</definedName>
    <definedName name="TEST38">#REF!</definedName>
    <definedName name="TEST39" localSheetId="4">#REF!</definedName>
    <definedName name="TEST39">#REF!</definedName>
    <definedName name="TEST4" localSheetId="4">#REF!</definedName>
    <definedName name="TEST4">#REF!</definedName>
    <definedName name="TEST40" localSheetId="4">#REF!</definedName>
    <definedName name="TEST40">#REF!</definedName>
    <definedName name="TEST41" localSheetId="4">#REF!</definedName>
    <definedName name="TEST41">#REF!</definedName>
    <definedName name="TEST42" localSheetId="4">#REF!</definedName>
    <definedName name="TEST42">#REF!</definedName>
    <definedName name="TEST43" localSheetId="4">#REF!</definedName>
    <definedName name="TEST43">#REF!</definedName>
    <definedName name="TEST44" localSheetId="4">#REF!</definedName>
    <definedName name="TEST44">#REF!</definedName>
    <definedName name="TEST45" localSheetId="4">#REF!</definedName>
    <definedName name="TEST45">#REF!</definedName>
    <definedName name="TEST46" localSheetId="4">#REF!</definedName>
    <definedName name="TEST46">#REF!</definedName>
    <definedName name="TEST47" localSheetId="4">#REF!</definedName>
    <definedName name="TEST47">#REF!</definedName>
    <definedName name="TEST48" localSheetId="4">#REF!</definedName>
    <definedName name="TEST48">#REF!</definedName>
    <definedName name="TEST49" localSheetId="4">#REF!</definedName>
    <definedName name="TEST49">#REF!</definedName>
    <definedName name="TEST5" localSheetId="4">#REF!</definedName>
    <definedName name="TEST5">#REF!</definedName>
    <definedName name="TEST50" localSheetId="4">#REF!</definedName>
    <definedName name="TEST50">#REF!</definedName>
    <definedName name="TEST51" localSheetId="4">#REF!</definedName>
    <definedName name="TEST51">#REF!</definedName>
    <definedName name="TEST52" localSheetId="4">#REF!</definedName>
    <definedName name="TEST52">#REF!</definedName>
    <definedName name="TEST53" localSheetId="4">#REF!</definedName>
    <definedName name="TEST53">#REF!</definedName>
    <definedName name="TEST54" localSheetId="4">#REF!</definedName>
    <definedName name="TEST54">#REF!</definedName>
    <definedName name="TEST55" localSheetId="4">#REF!</definedName>
    <definedName name="TEST55">#REF!</definedName>
    <definedName name="TEST56" localSheetId="4">#REF!</definedName>
    <definedName name="TEST56">#REF!</definedName>
    <definedName name="TEST57" localSheetId="4">#REF!</definedName>
    <definedName name="TEST57">#REF!</definedName>
    <definedName name="TEST58" localSheetId="4">#REF!</definedName>
    <definedName name="TEST58">#REF!</definedName>
    <definedName name="TEST59" localSheetId="4">#REF!</definedName>
    <definedName name="TEST59">#REF!</definedName>
    <definedName name="TEST6" localSheetId="4">#REF!</definedName>
    <definedName name="TEST6">#REF!</definedName>
    <definedName name="TEST60" localSheetId="4">#REF!</definedName>
    <definedName name="TEST60">#REF!</definedName>
    <definedName name="TEST61" localSheetId="4">#REF!</definedName>
    <definedName name="TEST61">#REF!</definedName>
    <definedName name="TEST62" localSheetId="4">#REF!</definedName>
    <definedName name="TEST62">#REF!</definedName>
    <definedName name="TEST63" localSheetId="4">#REF!</definedName>
    <definedName name="TEST63">#REF!</definedName>
    <definedName name="TEST64" localSheetId="4">#REF!</definedName>
    <definedName name="TEST64">#REF!</definedName>
    <definedName name="TEST65" localSheetId="4">#REF!</definedName>
    <definedName name="TEST65">#REF!</definedName>
    <definedName name="TEST66" localSheetId="4">#REF!</definedName>
    <definedName name="TEST66">#REF!</definedName>
    <definedName name="TEST67" localSheetId="4">#REF!</definedName>
    <definedName name="TEST67">#REF!</definedName>
    <definedName name="TEST68" localSheetId="4">#REF!</definedName>
    <definedName name="TEST68">#REF!</definedName>
    <definedName name="TEST69" localSheetId="4">#REF!</definedName>
    <definedName name="TEST69">#REF!</definedName>
    <definedName name="TEST7" localSheetId="4">#REF!</definedName>
    <definedName name="TEST7">#REF!</definedName>
    <definedName name="TEST70" localSheetId="4">#REF!</definedName>
    <definedName name="TEST70">#REF!</definedName>
    <definedName name="TEST8" localSheetId="4">#REF!</definedName>
    <definedName name="TEST8">#REF!</definedName>
    <definedName name="TEST9" localSheetId="4">#REF!</definedName>
    <definedName name="TEST9">#REF!</definedName>
    <definedName name="TESTHKEY" localSheetId="4">#REF!</definedName>
    <definedName name="TESTHKEY">#REF!</definedName>
    <definedName name="TESTKEYS" localSheetId="4">#REF!</definedName>
    <definedName name="TESTKEYS">#REF!</definedName>
    <definedName name="TESTVKEY" localSheetId="4">#REF!</definedName>
    <definedName name="TESTVKEY">#REF!</definedName>
    <definedName name="thirtyday">[52]PreAcq!$T$21</definedName>
    <definedName name="three">#REF!</definedName>
    <definedName name="threerev">#REF!</definedName>
    <definedName name="Timeplex">[122]Assumptions!$B$69</definedName>
    <definedName name="title">'[17]Trans Summary'!#REF!</definedName>
    <definedName name="title2">#REF!</definedName>
    <definedName name="tlcamonth">#REF!</definedName>
    <definedName name="tlcaytd">#REF!</definedName>
    <definedName name="today">'[52]Comp Output'!$H$7</definedName>
    <definedName name="Toggle_Range">OFFSET(#REF!,1,0,End_Toggle,1)</definedName>
    <definedName name="Toggle_Range2">OFFSET(#REF!,1,0,End_Toggle2,1)</definedName>
    <definedName name="top">#REF!</definedName>
    <definedName name="total">OFFSET([203]total!$A$1,0,0,COUNTA([203]total!$A$1:$A$65536),COUNTA([203]total!$A$1:$IV$1))</definedName>
    <definedName name="Total_Cap_Cost">'[204]Civil Work'!$H$72</definedName>
    <definedName name="Total_Data_Customers">#REF!</definedName>
    <definedName name="Total_Interconnect_Expense">#REF!</definedName>
    <definedName name="Total_Large_Company_Voice_Customers">#REF!</definedName>
    <definedName name="Total_Medium_Company_Voice_Customers">#REF!</definedName>
    <definedName name="Total_Residential_Voice_Customers">#REF!</definedName>
    <definedName name="Total_Seg1_MBW">[56]MBW!$A$103:$AS$103</definedName>
    <definedName name="Total_Seg2_MBW">[56]MBW!$A$113:$AS$113</definedName>
    <definedName name="Total_Seg3_MBW">[56]MBW!$A$123:$AS$123</definedName>
    <definedName name="Total_Seg4_MBW">[56]MBW!$A$133:$AS$133</definedName>
    <definedName name="Total_Seg5_MBW">[56]MBW!$A$143:$AS$143</definedName>
    <definedName name="Total_Seg6_MBW">[56]MBW!$A$153:$AS$153</definedName>
    <definedName name="Total_Seg7_MBW">[56]MBW!$A$163:$AS$163</definedName>
    <definedName name="Total_Seg8_MBW">[56]MBW!$A$173:$AS$173</definedName>
    <definedName name="Total_Small_Company_Voice_Customers">#REF!</definedName>
    <definedName name="Total_Voice_Mkt">'[152]Interconnect Tariffs'!#REF!</definedName>
    <definedName name="TotalNoNodes">'[85]DBB_CALCULATIONS (2)'!$C$16:$L$16</definedName>
    <definedName name="TOTL_RATE_92">#REF!</definedName>
    <definedName name="TOTL_RATE_92_3MON">#REF!</definedName>
    <definedName name="TOTL_RATE_93">#REF!</definedName>
    <definedName name="TOTL_RATE_93_3MON">#REF!</definedName>
    <definedName name="TOTL_RATE_94">#REF!</definedName>
    <definedName name="TOTL_RATE_94_3MON">#REF!</definedName>
    <definedName name="TOTL_RATE_95">#REF!</definedName>
    <definedName name="TOTL_RATE_95_3MON">#REF!</definedName>
    <definedName name="TOTL_RATE_96">#REF!</definedName>
    <definedName name="TOTL_RATE_96_3MON">#REF!</definedName>
    <definedName name="totwkdays03">#REF!</definedName>
    <definedName name="totwkdays04">#REF!</definedName>
    <definedName name="tou" hidden="1">{#N/A,#N/A,TRUE,"TransPrcd 1";#N/A,#N/A,TRUE,"TransPrcd 2";#N/A,#N/A,TRUE,"TransPrcd 3"}</definedName>
    <definedName name="TP">#REF!</definedName>
    <definedName name="tractor">#REF!</definedName>
    <definedName name="TraditionalPRNPage1">'[95]Comps (Sept)'!$B$15:$AR$73</definedName>
    <definedName name="TraditionalPRNPage2">'[95]Comps (Sept)'!$AV$15:$BQ$72</definedName>
    <definedName name="TraditionalPRNPage3">'[95]Comps (Sept)'!$BS$15:$CJ$72</definedName>
    <definedName name="TrafficForecastExportArea">#REF!</definedName>
    <definedName name="TrafType">[205]VOICVOL!$E$67:$G$67</definedName>
    <definedName name="Trailing_Avg2">'[206]Trail. Avg. for XLGX'!#REF!</definedName>
    <definedName name="TRAVELEXP">[33]FPNEWXLS!#REF!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gtCodeName">'[31]Data Input'!$E$8</definedName>
    <definedName name="tsmshares">'[52]Comp TSM'!$G$228</definedName>
    <definedName name="tu">'[207]Dep Computation'!$B$7:$M$208</definedName>
    <definedName name="Turbine">[208]DropDown!$A$91:$A$443</definedName>
    <definedName name="tv">'[25]Trans. Value'!$A$1:$AG$22,'[25]Trans. Value'!$AG$25:$AG$225</definedName>
    <definedName name="tval">#REF!</definedName>
    <definedName name="two">#REF!</definedName>
    <definedName name="tworev">'[52]Comp Input'!$AA$20</definedName>
    <definedName name="ty" hidden="1">{"Assumptions",#N/A,TRUE,"Assumptions";"Income",#N/A,TRUE,"Income";"Balance",#N/A,TRUE,"Balance"}</definedName>
    <definedName name="type">#REF!</definedName>
    <definedName name="tyr" hidden="1">{#N/A,#N/A,FALSE,"AD_Purch";#N/A,#N/A,FALSE,"Projections";#N/A,#N/A,FALSE,"DCF";#N/A,#N/A,FALSE,"Mkt Val"}</definedName>
    <definedName name="tyryu" hidden="1">{#N/A,#N/A,FALSE,"Sheet1";#N/A,#N/A,FALSE,"Summary";#N/A,#N/A,FALSE,"proj1";#N/A,#N/A,FALSE,"proj2"}</definedName>
    <definedName name="u">'[81]Master Table'!$A$1:$IV$760</definedName>
    <definedName name="ui">#REF!</definedName>
    <definedName name="UMLAUFVERMÖGEN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'[209]Marsh_High Level Summary'!$W$1</definedName>
    <definedName name="UNITC6">[210]DATA!$K$77:$K$99</definedName>
    <definedName name="United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Units">'[76]AAPL-3-Statements'!$I$9</definedName>
    <definedName name="unnamed">#REF!</definedName>
    <definedName name="up">#REF!</definedName>
    <definedName name="Update">#REF!</definedName>
    <definedName name="updateCodes" localSheetId="6">'[203]SKU FCST NOV upd'!#REF!</definedName>
    <definedName name="updateCodes" localSheetId="4">'[203]SKU FCST NOV upd'!#REF!</definedName>
    <definedName name="updateCodes">'[203]SKU FCST NOV upd'!#REF!</definedName>
    <definedName name="Updated">#REF!</definedName>
    <definedName name="updateddate">#REF!</definedName>
    <definedName name="us">[107]Datastream!$C$21</definedName>
    <definedName name="US145A">#REF!</definedName>
    <definedName name="usa">#REF!</definedName>
    <definedName name="UsageStart">#REF!</definedName>
    <definedName name="usamt">#REF!</definedName>
    <definedName name="USD">'[211]Backup Sheet'!$D$4</definedName>
    <definedName name="USDollar">[212]RBSA_Working!$BK$1</definedName>
    <definedName name="USS">#REF!</definedName>
    <definedName name="v">#REF!</definedName>
    <definedName name="V_TOT_PILLARD">#REF!</definedName>
    <definedName name="valuation">'[25]Trans. Value'!$A$1:$AG$22,'[25]Trans. Value'!$AG$25:$AG$225</definedName>
    <definedName name="Value_Added_Services">[58]Sprachumsätze!$B$737</definedName>
    <definedName name="valuevx">42.314159</definedName>
    <definedName name="Variance">#REF!</definedName>
    <definedName name="VAS_Revenue_Per_Minute">'[152]Interconnect Tariffs'!#REF!</definedName>
    <definedName name="vbnas">#REF!</definedName>
    <definedName name="version">[213]INSTRUCTIONS!$D$110</definedName>
    <definedName name="VIP">#REF!</definedName>
    <definedName name="VN">#REF!</definedName>
    <definedName name="VN_AFR1_DESIGN">#REF!</definedName>
    <definedName name="VN_AFR2_DESIGN">#REF!</definedName>
    <definedName name="VN_AFR3_DESIGN">#REF!</definedName>
    <definedName name="VN_AFR4_DESIGN">#REF!</definedName>
    <definedName name="VN_AFR5_DESIGN">#REF!</definedName>
    <definedName name="VN_AX_CALC">[88]BURNER!$C$391</definedName>
    <definedName name="VN_AX_DESIGN">#REF!</definedName>
    <definedName name="VN_AX_RAD_DESIGN">#REF!</definedName>
    <definedName name="VN_CENTRAL_CALC">[88]BURNER!$C$393</definedName>
    <definedName name="VN_COAL_DESIGN">#REF!</definedName>
    <definedName name="VN_RAD_CALC">[88]BURNER!$C$392</definedName>
    <definedName name="VN_RAD_DESIGN">#REF!</definedName>
    <definedName name="Voice">[58]Sprachumsätze!$A$20</definedName>
    <definedName name="Voice_Monthly_Rental_Fee">'[152]Interconnect Tariffs'!#REF!</definedName>
    <definedName name="Voice_New_Con_Fee">'[152]Interconnect Tariffs'!#REF!</definedName>
    <definedName name="Volume_array_size">OFFSET([48]Prices!$B$6,0,0,[48]Controls!$F$53,1)</definedName>
    <definedName name="VPricingRef">'[47]V Price'!$E$3:$N$4</definedName>
    <definedName name="W">Main.SAPF4Help()</definedName>
    <definedName name="w5y2367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a">[214]TB!$A$4:$Q$4474</definedName>
    <definedName name="wacc">'[215]WACC-A'!$A$1:$T$42</definedName>
    <definedName name="war">#REF!</definedName>
    <definedName name="warrants">#REF!</definedName>
    <definedName name="wbh">'[165]#REF'!$O$55</definedName>
    <definedName name="webass">#REF!</definedName>
    <definedName name="webb1">#REF!</definedName>
    <definedName name="webbass">#REF!</definedName>
    <definedName name="werwe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kdays03">[122]Assumptions!$AQ$13</definedName>
    <definedName name="workfiven">'[216]Highlight-3'!#REF!</definedName>
    <definedName name="WORKING_CAPITAL">#REF!</definedName>
    <definedName name="working2">[44]Working!$A$44:$DA$70</definedName>
    <definedName name="WORKINGS">#REF!</definedName>
    <definedName name="workmodel">[65]!workis,[65]!workiscal,[65]!workrev1,[65]!balsheet</definedName>
    <definedName name="wrkday_2003">'[217]Nextira LLC'!$AS$81</definedName>
    <definedName name="wrn.12_30._.Adv._.Book." hidden="1">{#N/A,#N/A,TRUE,"Fd II Bullets";#N/A,#N/A,TRUE,"Fd II Cap. Position ";#N/A,#N/A,TRUE,"FD II Portfolio Summary";#N/A,#N/A,TRUE,"Fund II BV";#N/A,#N/A,TRUE,"Fund II FV";#N/A,#N/A,TRUE,"JRI";#N/A,#N/A,TRUE,"Weasler";#N/A,#N/A,TRUE,"NDS ";#N/A,#N/A,TRUE,"J Chain";#N/A,#N/A,TRUE,"Stronghaven";#N/A,#N/A,TRUE,"Connor";#N/A,#N/A,TRUE,"DSI";#N/A,#N/A,TRUE,"HWC";#N/A,#N/A,TRUE,"Temple";#N/A,#N/A,TRUE,"F3 Bullets";#N/A,#N/A,TRUE,"Fd III Cap. Position ";#N/A,#N/A,TRUE,"FD III Port Summ";#N/A,#N/A,TRUE,"Fund III BV";#N/A,#N/A,TRUE,"Fund III MV";#N/A,#N/A,TRUE,"Beacon";#N/A,#N/A,TRUE,"CII";#N/A,#N/A,TRUE,"MCA";#N/A,#N/A,TRUE,"Elm";#N/A,#N/A,TRUE,"Tharco";#N/A,#N/A,TRUE,"Dee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";#N/A,#N/A,TRUE,"Fund IV BV";#N/A,#N/A,TRUE,"Western";#N/A,#N/A,TRUE,"Kranson"}</definedName>
    <definedName name="wrn.123100._.Port._.Review." hidden="1">{#N/A,#N/A,TRUE,"Port Summary II";#N/A,#N/A,TRUE,"II BV IRR";#N/A,#N/A,TRUE,"II FV IRR";#N/A,#N/A,TRUE,"JRI";#N/A,#N/A,TRUE,"Weasler";#N/A,#N/A,TRUE,"Stronghaven";#N/A,#N/A,TRUE,"Connor";#N/A,#N/A,TRUE,"HWC";#N/A,#N/A,TRUE,"Temple";#N/A,#N/A,TRUE,"Port Summary III";#N/A,#N/A,TRUE,"III BV IRR";#N/A,#N/A,TRUE,"III MV IRR";#N/A,#N/A,TRUE,"Beacon";#N/A,#N/A,TRUE,"CII";#N/A,#N/A,TRUE,"MCA";#N/A,#N/A,TRUE,"Elm";#N/A,#N/A,TRUE,"Elm Memo";#N/A,#N/A,TRUE,"Tharco";#N/A,#N/A,TRUE,"Dee H";#N/A,#N/A,TRUE,"DH Memo";#N/A,#N/A,TRUE,"Hunt Valve";#N/A,#N/A,TRUE,"KBA";#N/A,#N/A,TRUE,"Glassmaster";#N/A,#N/A,TRUE,"MLS";#N/A,#N/A,TRUE,"CBSA";#N/A,#N/A,TRUE,"ACE";#N/A,#N/A,TRUE,"United Central";#N/A,#N/A,TRUE,"Jakel";#N/A,#N/A,TRUE,"Lake City ";#N/A,#N/A,TRUE,"LCI Memo";#N/A,#N/A,TRUE,"Port Summary IV";#N/A,#N/A,TRUE,"IV BV IRR";#N/A,#N/A,TRUE,"Western";#N/A,#N/A,TRUE,"Kranson";#N/A,#N/A,TRUE,"ARC";#N/A,#N/A,TRUE,"Precise";#N/A,#N/A,TRUE,"WNA"}</definedName>
    <definedName name="wrn.3.00._.Adv.._.Board." hidden="1">{#N/A,#N/A,TRUE,"Fd II Inv. act.";#N/A,#N/A,TRUE,"Fd II Cap. Position ";#N/A,#N/A,TRUE,"FD II Portfolio Summary";#N/A,#N/A,TRUE,"BV Valuation";#N/A,#N/A,TRUE,"FV Valuation";#N/A,#N/A,TRUE,"JRI";#N/A,#N/A,TRUE,"Weasler";#N/A,#N/A,TRUE,"NDS ";#N/A,#N/A,TRUE,"Stronghaven";#N/A,#N/A,TRUE,"Connor";#N/A,#N/A,TRUE,"DSI";#N/A,#N/A,TRUE,"HWC";#N/A,#N/A,TRUE,"Temple";#N/A,#N/A,TRUE,"Fd III Inv. act.";#N/A,#N/A,TRUE,"Fd III Cap. Position ";#N/A,#N/A,TRUE,"FD III Port Summ";#N/A,#N/A,TRUE,"FD III BV";#N/A,#N/A,TRUE,"FD III MV";#N/A,#N/A,TRUE,"Beacon";#N/A,#N/A,TRUE,"CII";#N/A,#N/A,TRUE,"MCA";#N/A,#N/A,TRUE,"Elm";#N/A,#N/A,TRUE,"Tharco";#N/A,#N/A,TRUE,"Dee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Inv. act.";#N/A,#N/A,TRUE,"Fd IV Cap. Position  ";#N/A,#N/A,TRUE,"FD IV Portfolio Summary ";#N/A,#N/A,TRUE,"FD IV BV";#N/A,#N/A,TRUE,"Western";#N/A,#N/A,TRUE,"Kranson"}</definedName>
    <definedName name="wrn.9_30._.Adv._.Board." hidden="1">{#N/A,#N/A,TRUE,"Fd II Bullets";#N/A,#N/A,TRUE,"Fd II Cap. Position ";#N/A,#N/A,TRUE,"FD II Portfolio Summary";#N/A,#N/A,TRUE,"BV Valuation ";#N/A,#N/A,TRUE,"FV Valuation";#N/A,#N/A,TRUE,"Valuation Change II";#N/A,#N/A,TRUE,"Costumes";#N/A,#N/A,TRUE,"DSI";#N/A,#N/A,TRUE,"Temple";#N/A,#N/A,TRUE,"Temple Value";#N/A,#N/A,TRUE,"JRI";#N/A,#N/A,TRUE,"Weasler";#N/A,#N/A,TRUE,"NDS ";#N/A,#N/A,TRUE,"J Chain";#N/A,#N/A,TRUE,"Stronghaven";#N/A,#N/A,TRUE,"Connor";#N/A,#N/A,TRUE,"HWC";#N/A,#N/A,TRUE,"F3 Bullets";#N/A,#N/A,TRUE,"Fd III Cap. Position  ";#N/A,#N/A,TRUE,"FD III Port Summ";#N/A,#N/A,TRUE,"BV Valuation";#N/A,#N/A,TRUE,"MV Valuation";#N/A,#N/A,TRUE,"Valuation Change III";#N/A,#N/A,TRUE,"Beacon";#N/A,#N/A,TRUE,"Beacon Value";#N/A,#N/A,TRUE,"Tharco";#N/A,#N/A,TRUE,"Tharco Value";#N/A,#N/A,TRUE,"Dee H";#N/A,#N/A,TRUE,"Dee H Value";#N/A,#N/A,TRUE,"Globe";#N/A,#N/A,TRUE,"Globe Value";#N/A,#N/A,TRUE,"CII";#N/A,#N/A,TRUE,"MCA";#N/A,#N/A,TRUE,"Elm";#N/A,#N/A,TRUE,"Hunt Valve";#N/A,#N/A,TRUE,"Hund 2";#N/A,#N/A,TRUE,"KBA";#N/A,#N/A,TRUE,"Glassmaster";#N/A,#N/A,TRUE,"May";#N/A,#N/A,TRUE,"CBSA";#N/A,#N/A,TRUE,"ACE";#N/A,#N/A,TRUE,"United Central";#N/A,#N/A,TRUE,"Jakel";#N/A,#N/A,TRUE,"Lake City ";#N/A,#N/A,TRUE,"F4 Bullets ";#N/A,#N/A,TRUE,"Fd IV Cap. Position  ";#N/A,#N/A,TRUE,"FD IV Portfolio Summary ";#N/A,#N/A,TRUE,"BV Valuation IV ";#N/A,#N/A,TRUE,"Western"}</definedName>
    <definedName name="wrn.9_30._.LP._.Meeting." hidden="1">{#N/A,#N/A,TRUE,"Fund II Graph";#N/A,#N/A,TRUE,"Fd II Cap. Position ";#N/A,#N/A,TRUE,"Fd II Inv. act.";#N/A,#N/A,TRUE,"FD II Portfolio Summary";#N/A,#N/A,TRUE,"BV Valuation II";#N/A,#N/A,TRUE,"FV Valuation II";#N/A,#N/A,TRUE,"Fund II Per.";#N/A,#N/A,TRUE,"Valuation Change II";#N/A,#N/A,TRUE,"JRI";#N/A,#N/A,TRUE,"Weasler";#N/A,#N/A,TRUE,"Return Analysis";#N/A,#N/A,TRUE,"NDS Return";#N/A,#N/A,TRUE,"NDS";#N/A,#N/A,TRUE,"Stronghaven";#N/A,#N/A,TRUE,"Connor";#N/A,#N/A,TRUE,"HWC";#N/A,#N/A,TRUE,"Temple";#N/A,#N/A,TRUE,"Fund III Graph";#N/A,#N/A,TRUE,"Fd III Cap. Position ";#N/A,#N/A,TRUE,"Add-ons";#N/A,#N/A,TRUE,"Fd III Inv. act.";#N/A,#N/A,TRUE,"FD III Port Summ";#N/A,#N/A,TRUE,"BV Valuation III";#N/A,#N/A,TRUE,"MV Valuation III";#N/A,#N/A,TRUE,"Fund III Per.";#N/A,#N/A,TRUE,"Valuation Change III";#N/A,#N/A,TRUE,"Beacon";#N/A,#N/A,TRUE,"CII";#N/A,#N/A,TRUE,"MCA";#N/A,#N/A,TRUE,"Elm";#N/A,#N/A,TRUE,"Tharco";#N/A,#N/A,TRUE,"Tharco Write-up";#N/A,#N/A,TRUE,"Dee H";#N/A,#N/A,TRUE,"Dee H. Memo";#N/A,#N/A,TRUE,"Globe";#N/A,#N/A,TRUE,"Hunt Valve";#N/A,#N/A,TRUE,"KBA";#N/A,#N/A,TRUE,"Glassmaster";#N/A,#N/A,TRUE,"MLS";#N/A,#N/A,TRUE,"CBSA";#N/A,#N/A,TRUE,"ACE";#N/A,#N/A,TRUE,"United Central";#N/A,#N/A,TRUE,"Jakel";#N/A,#N/A,TRUE,"Lake City ";#N/A,#N/A,TRUE,"LCF Com.";#N/A,#N/A,TRUE,"Fund IV Graph";#N/A,#N/A,TRUE,"Fd IV Cap. Position  ";#N/A,#N/A,TRUE,"Fd IV Inv. act.";#N/A,#N/A,TRUE,"FD IV Portfolio Summary ";#N/A,#N/A,TRUE,"BV Valuation";#N/A,#N/A,TRUE,"Fund IV Per.";#N/A,#N/A,TRUE,"Western";#N/A,#N/A,TRUE,"Kranson";#N/A,#N/A,TRUE,"ARC";#N/A,#N/A,TRUE,"Precise";#N/A,#N/A,TRUE,"WNA"}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ccr_Dil." hidden="1">{#N/A,#N/A,FALSE,"Debt Accr";#N/A,#N/A,FALSE,"Stock Accr";#N/A,#N/A,FALSE,"Debt Stock Accr"}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6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LL." hidden="1">{"INCOME",#N/A,FALSE,"ProNet";"VALUE",#N/A,FALSE,"ProNet"}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PAGES." hidden="1">{#N/A,#N/A,FALSE,"puboff";#N/A,#N/A,FALSE,"financials";#N/A,#N/A,FALSE,"valuation";#N/A,#N/A,FALSE,"split"}</definedName>
    <definedName name="wrn.ALL._.SHEETS." hidden="1">{#N/A,#N/A,FALSE,"Adj Proj";#N/A,#N/A,FALSE,"Sheet1";#N/A,#N/A,FALSE,"LBO";#N/A,#N/A,FALSE,"LBOMER";#N/A,#N/A,FALSE,"WACC";#N/A,#N/A,FALSE,"DCF";#N/A,#N/A,FALSE,"DCFMER";#N/A,#N/A,FALSE,"Pooling";#N/A,#N/A,FALSE,"income";#N/A,#N/A,FALSE,"Offer"}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Basic." hidden="1">{#N/A,#N/A,FALSE,"e-Svc Level";#N/A,#N/A,FALSE,"e-Hosted";#N/A,#N/A,FALSE,"e-Licensed";#N/A,#N/A,FALSE,"Assumptions"}</definedName>
    <definedName name="wrn.basics." hidden="1">{#N/A,#N/A,FALSE,"TSUM";#N/A,#N/A,FALSE,"shares";#N/A,#N/A,FALSE,"earnout";#N/A,#N/A,FALSE,"Heaty";#N/A,#N/A,FALSE,"self-tend";#N/A,#N/A,FALSE,"self-sum"}</definedName>
    <definedName name="wrn.BSAnnualModel." hidden="1">{"BSAnnualModel",#N/A,FALSE,"BS"}</definedName>
    <definedName name="wrn.BSPL." hidden="1">{"BS",#N/A,FALSE,"Accounts2002 New";"PL",#N/A,FALSE,"Accounts2002 New"}</definedName>
    <definedName name="wrn.Budget." localSheetId="6" hidden="1">{#N/A,#N/A,TRUE,"Exchange Rate";#N/A,#N/A,TRUE,"Profit Margin";#N/A,#N/A,TRUE,"Units";#N/A,#N/A,TRUE,"Purchase Price";#N/A,#N/A,TRUE,"Selling Price";#N/A,#N/A,TRUE,"Purchase";#N/A,#N/A,TRUE,"Sales"}</definedName>
    <definedName name="wrn.Budget." hidden="1">{#N/A,#N/A,TRUE,"Exchange Rate";#N/A,#N/A,TRUE,"Profit Margin";#N/A,#N/A,TRUE,"Units";#N/A,#N/A,TRUE,"Purchase Price";#N/A,#N/A,TRUE,"Selling Price";#N/A,#N/A,TRUE,"Purchase";#N/A,#N/A,TRUE,"Sales"}</definedName>
    <definedName name="wrn.bullshit1." hidden="1">{#N/A,#N/A,FALSE,"Sheet1";#N/A,#N/A,FALSE,"Summary";#N/A,#N/A,FALSE,"proj1";#N/A,#N/A,FALSE,"proj2"}</definedName>
    <definedName name="wrn.Cash_Proj." hidden="1">{"CashProj",#N/A,FALSE,"WIP Report"}</definedName>
    <definedName name="wrn.CFSModel." hidden="1">{"CFSModel",#N/A,FALSE,"CFS"}</definedName>
    <definedName name="wrn.CHART." hidden="1">{"CHART",#N/A,FALSE,"Arch Communications"}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c02." hidden="1">{#N/A,#N/A,FALSE,"BS"}</definedName>
    <definedName name="wrn.Development._.Hours." hidden="1">{#N/A,#N/A,FALSE,"July 95";#N/A,#N/A,FALSE,"Aug 95";#N/A,#N/A,FALSE,"Sep 95";#N/A,#N/A,FALSE,"October 95"}</definedName>
    <definedName name="wrn.Drucken." localSheetId="6" hidden="1">{"Komplett",#N/A,TRUE,"Datenerfassung PPA"}</definedName>
    <definedName name="wrn.Drucken." hidden="1">{"Komplett",#N/A,TRUE,"Datenerfassung PPA"}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DII6_01PortReview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FdIII6_30_01PortRev.." hidden="1">{#N/A,#N/A,TRUE,"Beacon";#N/A,#N/A,TRUE,"CII";#N/A,#N/A,TRUE,"MCA";#N/A,#N/A,TRUE,"Elm";#N/A,#N/A,TRUE,"Tharco";#N/A,#N/A,TRUE,"Dee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ncial." hidden="1">{#N/A,#N/A,FALSE,"Contents";#N/A,#N/A,FALSE,"Cash";#N/A,#N/A,FALSE,"Accts Rec";#N/A,#N/A,FALSE,"Prepaids &amp; Other";#N/A,#N/A,FALSE,"Property &amp; Equip";#N/A,#N/A,FALSE,"Property &amp; Equip ytd";#N/A,#N/A,FALSE,"Other Assets";#N/A,#N/A,FALSE,"AP Trade";#N/A,#N/A,FALSE,"Deferred Rev-ST";#N/A,#N/A,FALSE,"Accrued Payroll &amp; Benefits";#N/A,#N/A,FALSE,"Accrued Taxes Payable";#N/A,#N/A,FALSE,"Accounts Payable Other";#N/A,#N/A,FALSE,"Deferred Revenue";#N/A,#N/A,FALSE,"Notes Payable";#N/A,#N/A,FALSE,"Equity"}</definedName>
    <definedName name="wrn.Financial._.Statements." localSheetId="6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wrn.Financial._.Statements." hidden="1">{#N/A,#N/A,TRUE,"Exchange Rate-Dm";#N/A,#N/A,TRUE,"Exchange Rate-$";#N/A,#N/A,TRUE,"Exchange Rate-Euro";#N/A,#N/A,TRUE,"Balance Sheet TL-2";#N/A,#N/A,TRUE,"Balance Sheet TL";#N/A,#N/A,TRUE,"Balance Sheet DM";#N/A,#N/A,TRUE,"Notes";#N/A,#N/A,TRUE,"Notes Explanations";#N/A,#N/A,TRUE,"Liabilities";#N/A,#N/A,TRUE,"Balance Sheet Explanation";#N/A,#N/A,TRUE,"Consolidation";#N/A,#N/A,TRUE,"Classic Balance Sheet";#N/A,#N/A,TRUE,"Peg Aş";#N/A,#N/A,TRUE,"Profilo Telra Aş";#N/A,#N/A,TRUE,"P-L TL";#N/A,#N/A,TRUE,"P-L DM";#N/A,#N/A,TRUE,"Comparative P-L 2";#N/A,#N/A,TRUE,"Comparative P-L";#N/A,#N/A,TRUE,"Comparative P-L DM";#N/A,#N/A,TRUE,"Monthly P-L-2";#N/A,#N/A,TRUE,"Monthly P-L";#N/A,#N/A,TRUE,"Cumulative P-L";#N/A,#N/A,TRUE,"Monthly P-L DM";#N/A,#N/A,TRUE,"Cumulative P-L DM";#N/A,#N/A,TRUE,"Comparative Monthly P-L";#N/A,#N/A,TRUE,"Comparative Cumulative P-L";#N/A,#N/A,TRUE,"Comparative Monthly P-L DM ";#N/A,#N/A,TRUE,"Comparative Cumulative P-L DM";#N/A,#N/A,TRUE,"Tax Calculation";#N/A,#N/A,TRUE,"Rediscount";#N/A,#N/A,TRUE,"Other Income";#N/A,#N/A,TRUE,"PL Provisions";#N/A,#N/A,TRUE,"PL Without Provisions";#N/A,#N/A,TRUE,"PL Provision Lists";#N/A,#N/A,TRUE,"Classic PL";#N/A,#N/A,TRUE,"Financial Report";#N/A,#N/A,TRUE,"Advance";#N/A,#N/A,TRUE,"Operating Exp-Summary";#N/A,#N/A,TRUE,"Operating Expenses";#N/A,#N/A,TRUE,"Cost Of Service";#N/A,#N/A,TRUE,"AW Control";#N/A,#N/A,TRUE,"Economic Data";#N/A,#N/A,TRUE,"KIS Income Statement";#N/A,#N/A,TRUE,"KIS Summary Expenses";#N/A,#N/A,TRUE,"KIS Expenses";#N/A,#N/A,TRUE,"KIS Expenses-2";#N/A,#N/A,TRUE,"KIS BLATT2";#N/A,#N/A,TRUE,"KIS BLATT3.1";#N/A,#N/A,TRUE,"KIS BLATT3.1A";#N/A,#N/A,TRUE,"KIS BLATT3.1B";#N/A,#N/A,TRUE,"KIS BLATT3.2";#N/A,#N/A,TRUE,"KIS BLATT3.3";#N/A,#N/A,TRUE,"KIS BLATT4";#N/A,#N/A,TRUE,"KIS BLATT5";#N/A,#N/A,TRUE,"KIS BLATT8";#N/A,#N/A,TRUE,"KIS BLATT11";#N/A,#N/A,TRUE,"Taseron"}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lash._.Reports." localSheetId="6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wrn.Flash._.Reports." hidden="1">{#N/A,#N/A,TRUE,"Exchange Rate-Dm";#N/A,#N/A,TRUE,"Personnel";#N/A,#N/A,TRUE,"Weekly Sales";#N/A,#N/A,TRUE,"Flash Report";#N/A,#N/A,TRUE,"BLATT3.1 Draft";#N/A,#N/A,TRUE,"BLATT8 Draft";#N/A,#N/A,TRUE,"BLATT11 Draft";#N/A,#N/A,TRUE,"Taseron";#N/A,#N/A,TRUE,"Calculation personal";#N/A,#N/A,TRUE,"Draft Sales Development";#N/A,#N/A,TRUE,"Sales Development Work";#N/A,#N/A,TRUE,"Draft Sales Figures";#N/A,#N/A,TRUE,"Draft Sales Figures WG";#N/A,#N/A,TRUE,"Draft Sales Figures Elect";#N/A,#N/A,TRUE,"Sales Figures Work";#N/A,#N/A,TRUE,"Estimated Net Quantity";#N/A,#N/A,TRUE,"Summary Report";#N/A,#N/A,TRUE,"INDEX"}</definedName>
    <definedName name="wrn.Freq_Res." hidden="1">{#N/A,#N/A,TRUE,"FR_HC";#N/A,#N/A,TRUE,"FR_REST";#N/A,#N/A,TRUE,"FR_RETA";#N/A,#N/A,TRUE,"FR_TECSOF";#N/A,#N/A,TRUE,"FR_NETTEC";#N/A,#N/A,TRUE,"FR_CLISER"}</definedName>
    <definedName name="wrn.Full._.Model." hidden="1">{"P&amp;L",#N/A,FALSE,"P&amp;LPlan";"Cashflow",#N/A,FALSE,"Cash Flow";"Bal Sht",#N/A,FALSE,"Bal Sht";"Revenue",#N/A,FALSE,"Revenue";"Capital",#N/A,FALSE,"Capital";"Assumptions",#N/A,FALSE,"Assumptions";"G&amp;A",#N/A,FALSE,"G&amp;A";"Sales",#N/A,FALSE,"Sales";"Mktg",#N/A,FALSE,"Mktg";"R&amp;D",#N/A,FALSE,"R&amp;D";"Ttl Svc Cost",#N/A,FALSE,"TotalSvcCost";"Tech Sppt",#N/A,FALSE,"Tech Support";"Consulting",#N/A,FALSE,"Consulting";"Training",#N/A,FALSE,"Training"}</definedName>
    <definedName name="wrn.Fund._.II." hidden="1">{#N/A,#N/A,TRUE,"Fd II Bullets";#N/A,#N/A,TRUE,"FD II Portfolio Summary";#N/A,#N/A,TRUE,"BV Valuation";#N/A,#N/A,TRUE,"FV Valuation";#N/A,#N/A,TRUE,"Fd II Cap. Position ";#N/A,#N/A,TRUE,"JRI";#N/A,#N/A,TRUE,"Weasler";#N/A,#N/A,TRUE,"Weasler val";#N/A,#N/A,TRUE,"NDS ";#N/A,#N/A,TRUE,"J Chain";#N/A,#N/A,TRUE,"J Chain Val";#N/A,#N/A,TRUE,"Monona";#N/A,#N/A,TRUE,"Monona Val";#N/A,#N/A,TRUE,"Stronghaven";#N/A,#N/A,TRUE,"Connor";#N/A,#N/A,TRUE,"DSI";#N/A,#N/A,TRUE,"DSI Val";#N/A,#N/A,TRUE,"HWC";#N/A,#N/A,TRUE,"Temple";#N/A,#N/A,TRUE,"Temple Val"}</definedName>
    <definedName name="wrn.Fund._.II._.Adv.._.Brd._.June._.2000." hidden="1">{#N/A,#N/A,TRUE,"FD II Portfolio Summary";#N/A,#N/A,TRUE,"JRI";#N/A,#N/A,TRUE,"NDS";#N/A,#N/A,TRUE,"Weasler";#N/A,#N/A,TRUE,"Stronghaven";#N/A,#N/A,TRUE,"Connor";#N/A,#N/A,TRUE,"Docu";#N/A,#N/A,TRUE,"HWC";#N/A,#N/A,TRUE,"Temple"}</definedName>
    <definedName name="wrn.Fund._.II._.Adv._.Mtg.." hidden="1">{#N/A,#N/A,TRUE,"BV Valuation II";#N/A,#N/A,TRUE,"FV Valuation";#N/A,#N/A,TRUE,"Fd II Cap. Position ";#N/A,#N/A,TRUE,"JRI";#N/A,#N/A,TRUE,"Weasler";#N/A,#N/A,TRUE,"NDS ";#N/A,#N/A,TRUE,"J Chain";#N/A,#N/A,TRUE,"Monona";#N/A,#N/A,TRUE,"Stronghaven";#N/A,#N/A,TRUE,"Connor";#N/A,#N/A,TRUE,"DSI";#N/A,#N/A,TRUE,"HWC";#N/A,#N/A,TRUE,"Temple";#N/A,#N/A,TRUE,"F3 Bullets";#N/A,#N/A,TRUE,"FD II Portfolio Summary";#N/A,#N/A,TRUE,"BV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Valve";#N/A,#N/A,TRUE,"KBA";#N/A,#N/A,TRUE,"Glassmaster";#N/A,#N/A,TRUE,"May";#N/A,#N/A,TRUE,"CBSA";#N/A,#N/A,TRUE,"ACE"}</definedName>
    <definedName name="wrn.Fund._.II._.Mtg.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Fund._.III." hidden="1">{#N/A,#N/A,TRUE,"F3 Bullets";#N/A,#N/A,TRUE,"FD III Port Summ";#N/A,#N/A,TRUE,"BV Valuation";#N/A,#N/A,TRUE,"Fd III Cap. Position ";#N/A,#N/A,TRUE,"Beacon";#N/A,#N/A,TRUE,"Beacon (2)";#N/A,#N/A,TRUE,"CII";#N/A,#N/A,TRUE,"CII 2";#N/A,#N/A,TRUE,"MCA";#N/A,#N/A,TRUE,"Elm";#N/A,#N/A,TRUE,"Tharco";#N/A,#N/A,TRUE,"Dee H";#N/A,#N/A,TRUE,"Globe";#N/A,#N/A,TRUE,"Hunt Valve";#N/A,#N/A,TRUE,"KBA";#N/A,#N/A,TRUE,"Glassmaster";#N/A,#N/A,TRUE,"May"}</definedName>
    <definedName name="wrn.Fund._.III._.Adv.._.Brd.._.June._.2000." hidden="1">{#N/A,#N/A,TRUE,"FD III Port Summ";#N/A,#N/A,TRUE,"Beacon";#N/A,#N/A,TRUE,"CII";#N/A,#N/A,TRUE,"MCA";#N/A,#N/A,TRUE,"Elm";#N/A,#N/A,TRUE,"Tharco";#N/A,#N/A,TRUE,"Dee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"}</definedName>
    <definedName name="wrn.Fund._.III._.Adv._.Mtg.." hidden="1">{#N/A,#N/A,TRUE,"F3 Bullets";#N/A,#N/A,TRUE,"FD III Port Summ";#N/A,#N/A,TRUE,"BV Valuation";#N/A,#N/A,TRUE,"MV Valuation";#N/A,#N/A,TRUE,"Fd III Cap. Position ";#N/A,#N/A,TRUE,"Beacon";#N/A,#N/A,TRUE,"CII";#N/A,#N/A,TRUE,"MCA";#N/A,#N/A,TRUE,"Elm";#N/A,#N/A,TRUE,"Tharco";#N/A,#N/A,TRUE,"Dee H";#N/A,#N/A,TRUE,"Globe";#N/A,#N/A,TRUE,"Hunt Valve";#N/A,#N/A,TRUE,"KBA";#N/A,#N/A,TRUE,"Glassmaster";#N/A,#N/A,TRUE,"May";#N/A,#N/A,TRUE,"ACE"}</definedName>
    <definedName name="wrn.Fund._.IV._.Adv.._.Brd.._.June._.2000." hidden="1">{#N/A,#N/A,TRUE,"FD IV Portfolio Summary ";#N/A,#N/A,TRUE,"Western";#N/A,#N/A,TRUE,"Kranson";#N/A,#N/A,TRUE,"ARC";#N/A,#N/A,TRUE,"Precise";#N/A,#N/A,TRUE,"WNA"}</definedName>
    <definedName name="wrn.GEER_report." hidden="1">{#N/A,#N/A,FALSE,"Table_Ass.";#N/A,#N/A,FALSE,"# of cust";#N/A,#N/A,FALSE,"Res_Report";#N/A,#N/A,FALSE,"Income Statement";"Qtr Cust",#N/A,FALSE,"Qtrly Proj"}</definedName>
    <definedName name="wrn.gth." hidden="1">{#N/A,#N/A,FALSE,"Title Page";#N/A,#N/A,FALSE,"Summary Sheet"}</definedName>
    <definedName name="wrn.HEAT." hidden="1">{#N/A,#N/A,FALSE,"Heat";#N/A,#N/A,FALSE,"DCF";#N/A,#N/A,FALSE,"LBO";#N/A,#N/A,FALSE,"A";#N/A,#N/A,FALSE,"C";#N/A,#N/A,FALSE,"impd";#N/A,#N/A,FALSE,"Accr-Dilu"}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I._.PortRev33102." hidden="1">{#N/A,#N/A,TRUE,"Port Summary II";#N/A,#N/A,TRUE,"BV Valuation";#N/A,#N/A,TRUE,"FV Valuation";#N/A,#N/A,TRUE,"JRI";#N/A,#N/A,TRUE,"Weasler";#N/A,#N/A,TRUE,"Stronghaven";#N/A,#N/A,TRUE,"Connor";#N/A,#N/A,TRUE,"HWC";#N/A,#N/A,TRUE,"Temple"}</definedName>
    <definedName name="wrn.ipovalue." hidden="1">{#N/A,#N/A,FALSE,"puboff";#N/A,#N/A,FALSE,"valuation";#N/A,#N/A,FALSE,"finanalsis";#N/A,#N/A,FALSE,"split";#N/A,#N/A,FALSE,"ownership"}</definedName>
    <definedName name="wrn.ISAnnualModel." hidden="1">{"AnnModel",#N/A,FALSE,"IS"}</definedName>
    <definedName name="wrn.ISCG._.model." hidden="1">{#N/A,#N/A,FALSE,"Second";#N/A,#N/A,FALSE,"ownership";#N/A,#N/A,FALSE,"Valuation";#N/A,#N/A,FALSE,"Eqiv";#N/A,#N/A,FALSE,"Mults";#N/A,#N/A,FALSE,"ISCG Graphics"}</definedName>
    <definedName name="wrn.ISQtrModel." hidden="1">{"QtrModel",#N/A,FALSE,"IS"}</definedName>
    <definedName name="wrn.IVTI_Rep." hidden="1">{#N/A,#N/A,FALSE,"Title Page";#N/A,#N/A,FALSE,"Summary Sheet";#N/A,#N/A,FALSE,"Fiscal Year Income Statement";#N/A,#N/A,FALSE,"Valuation Summary";#N/A,#N/A,FALSE,"Comps with IVT";#N/A,#N/A,FALSE,"Comps without IVT"}</definedName>
    <definedName name="wrn.LP._.Committee._.Book." hidden="1">{#N/A,#N/A,TRUE,"FD II Portfolio Summary";#N/A,#N/A,TRUE,"Fd II Cap. Position ";#N/A,#N/A,TRUE,"BV Valuation";#N/A,#N/A,TRUE,"FV Valuation";#N/A,#N/A,TRUE,"Valuation Change";#N/A,#N/A,TRUE,"Weasler";#N/A,#N/A,TRUE,"Weasler val";#N/A,#N/A,TRUE,"J Chain";#N/A,#N/A,TRUE,"J Chain Val";#N/A,#N/A,TRUE,"Monona";#N/A,#N/A,TRUE,"Monona Val";#N/A,#N/A,TRUE,"DSI";#N/A,#N/A,TRUE,"DSI Val";#N/A,#N/A,TRUE,"Temple";#N/A,#N/A,TRUE,"Temple Val";#N/A,#N/A,TRUE,"JRI";#N/A,#N/A,TRUE,"NDS ";#N/A,#N/A,TRUE,"Stronghaven";#N/A,#N/A,TRUE,"Connor";#N/A,#N/A,TRUE,"HWC"}</definedName>
    <definedName name="wrn.LP._.Committee._.June._.13.._.2000." hidden="1">{#N/A,#N/A,TRUE," Bullets II";#N/A,#N/A,TRUE,"Fd II Cap. Position ";#N/A,#N/A,TRUE,"FD II Portfolio Summary";#N/A,#N/A,TRUE,"BV Valuation";#N/A,#N/A,TRUE,"FV Valuation";#N/A,#N/A,TRUE,"Valuation Change II";#N/A,#N/A,TRUE,"Utiliserve";#N/A,#N/A,TRUE,"Temple";#N/A,#N/A,TRUE,"JRI";#N/A,#N/A,TRUE,"Weasler";#N/A,#N/A,TRUE,"NDS ";#N/A,#N/A,TRUE,"Stronghaven";#N/A,#N/A,TRUE,"Connor";#N/A,#N/A,TRUE,"DSI";#N/A,#N/A,TRUE,"HWC";#N/A,#N/A,TRUE,"Bullets III";#N/A,#N/A,TRUE,"Fd III Cap. Position ";#N/A,#N/A,TRUE,"FD III Port Summ";#N/A,#N/A,TRUE,"BV Valuation (2)";#N/A,#N/A,TRUE,"MV Valuation";#N/A,#N/A,TRUE,"Valuation Change III";#N/A,#N/A,TRUE,"Globe";#N/A,#N/A,TRUE,"Beacon";#N/A,#N/A,TRUE,"CII";#N/A,#N/A,TRUE,"MCA";#N/A,#N/A,TRUE,"Elm";#N/A,#N/A,TRUE,"Tharco";#N/A,#N/A,TRUE,"Dee H";#N/A,#N/A,TRUE,"Hunt Valve";#N/A,#N/A,TRUE,"KBA";#N/A,#N/A,TRUE,"Glassmaster";#N/A,#N/A,TRUE,"MLS";#N/A,#N/A,TRUE,"CBSA";#N/A,#N/A,TRUE,"ACE";#N/A,#N/A,TRUE,"United Central";#N/A,#N/A,TRUE,"Jakel";#N/A,#N/A,TRUE,"Lake City ";#N/A,#N/A,TRUE,"Bullets IV";#N/A,#N/A,TRUE,"Fd IV Cap. Position  ";#N/A,#N/A,TRUE,"FD IV Portfolio Summary ";#N/A,#N/A,TRUE,"Fund IV BV  ";#N/A,#N/A,TRUE,"Western";#N/A,#N/A,TRUE,"Kranson"}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erge." hidden="1">{#N/A,#N/A,FALSE,"IPO";#N/A,#N/A,FALSE,"DCF";#N/A,#N/A,FALSE,"LBO";#N/A,#N/A,FALSE,"MULT_VAL";#N/A,#N/A,FALSE,"Status Quo";#N/A,#N/A,FALSE,"Recap"}</definedName>
    <definedName name="wrn.model." hidden="1">{"page1",#N/A,FALSE,"GIRLBO";"page2",#N/A,FALSE,"GIRLBO";"page3",#N/A,FALSE,"GIRLBO";"page4",#N/A,FALSE,"GIRLBO";"page5",#N/A,FALSE,"GIRLBO"}</definedName>
    <definedName name="wrn.newest." hidden="1">{#N/A,#N/A,TRUE,"TS";#N/A,#N/A,TRUE,"Combo";#N/A,#N/A,TRUE,"FAIR";#N/A,#N/A,TRUE,"RBC";#N/A,#N/A,TRUE,"xxxx"}</definedName>
    <definedName name="wrn.ONTK." hidden="1">{#N/A,#N/A,FALSE,"Title Page";#N/A,#N/A,FALSE,"Summary Sheet";#N/A,#N/A,FALSE,"Quarterly Income Statement";#N/A,#N/A,FALSE,"Proforma QTR Income Statement";#N/A,#N/A,FALSE,"Fiscal Year Income Statement";#N/A,#N/A,FALSE,"Valuation Summary";#N/A,#N/A,FALSE,"Comps Without";#N/A,#N/A,FALSE,"Comps With"}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eriod._.1._.Financial._.Statements." hidden="1">{"Period 1 Income Statements",#N/A,FALSE,"Income Statement";"Period 1 Balance Sheets",#N/A,FALSE,"Balance Sheet";"Period 1 Cashflow Statements",#N/A,FALSE,"Cashflow Statement";"Period 1 Financial Ratios",#N/A,FALSE,"Financial Ratios"}</definedName>
    <definedName name="wrn.Period._.10._.Financial._.Statements." hidden="1">{"Period 10 Income Statements",#N/A,FALSE,"Income Statement";"Period 10 Balance Sheets",#N/A,FALSE,"Balance Sheet";"Period 10 Cashflow Statements",#N/A,FALSE,"Cashflow Statement";"Period 10 Financial Ratios",#N/A,FALSE,"Financial Ratios"}</definedName>
    <definedName name="wrn.Period._.11._.Financial._.Statements." hidden="1">{"Period 11 Income Statements",#N/A,FALSE,"Income Statement";"Period 11 Balance Sheets",#N/A,FALSE,"Balance Sheet";"Period 11 Cashflow Statements",#N/A,FALSE,"Cashflow Statement";"Period 11 Financial Ratios",#N/A,FALSE,"Financial Ratios"}</definedName>
    <definedName name="wrn.Period._.12._.Financial._.Statements." hidden="1">{"Period 12 Income Statements",#N/A,FALSE,"Income Statement";"Period 12 Balance Sheets",#N/A,FALSE,"Balance Sheet";"Period 12 Cashflow Statements",#N/A,FALSE,"Cashflow Statement";"Period 12 Financial Ratios",#N/A,FALSE,"Financial Ratios"}</definedName>
    <definedName name="wrn.Period._.2._.Financial._.Statements." hidden="1">{"Period 2 Income Statements",#N/A,FALSE,"Income Statement";"Period 2 Balance Sheets",#N/A,FALSE,"Balance Sheet";"Period 2 Cashflow Statements",#N/A,FALSE,"Cashflow Statement";"Period 2 Financial Ratios",#N/A,FALSE,"Financial Ratios"}</definedName>
    <definedName name="wrn.Period._.3._.Financial._.Statements." hidden="1">{"Period 3 Income Statements",#N/A,FALSE,"Income Statement";"Period 3 Balance Sheets",#N/A,FALSE,"Balance Sheet";"Period 3 Cashflow Statements",#N/A,FALSE,"Cashflow Statement";"Period 3 Financial Ratios",#N/A,FALSE,"Financial Ratios"}</definedName>
    <definedName name="wrn.Period._.4._.Financial._.Statements." hidden="1">{"Period 4 Income Statements",#N/A,FALSE,"Income Statement";"Period 4 Balance Sheets",#N/A,FALSE,"Balance Sheet";"Period 4 Cashflow Statements",#N/A,FALSE,"Cashflow Statement";"Period 4 Financial Ratios",#N/A,FALSE,"Financial Ratios"}</definedName>
    <definedName name="wrn.Period._.5._.Financial._.Statements." hidden="1">{"Period 5 Income Statements",#N/A,FALSE,"Income Statement";"Period 5 Balance Sheets",#N/A,FALSE,"Balance Sheet";"Period 5 Cashflow Statements",#N/A,FALSE,"Cashflow Statement";"Period 5 Financial Ratios",#N/A,FALSE,"Financial Ratios"}</definedName>
    <definedName name="wrn.Period._.6._.Financial._.Statements." hidden="1">{"Period 6 Income Statements",#N/A,FALSE,"Income Statement";"Period 6 Balance Sheets",#N/A,FALSE,"Balance Sheet";"Period 6 Cashflow Statements",#N/A,FALSE,"Cashflow Statement";"Period 6 Financial Ratios",#N/A,FALSE,"Financial Ratios"}</definedName>
    <definedName name="wrn.Period._.7._.Financial._.Statements." hidden="1">{"Period 7 Income Statements",#N/A,FALSE,"Income Statement";"Period 7 Balance Sheets",#N/A,FALSE,"Balance Sheet";"Period 7 Cashflow Statements",#N/A,FALSE,"Cashflow Statement";"Period 7 Financial Ratios",#N/A,FALSE,"Financial Ratios";"Period 7 New Cash Flow",#N/A,FALSE,"New Cashflow Statement"}</definedName>
    <definedName name="wrn.Period._.8._.Financial._.Statements." hidden="1">{"Period 8 Income Statements",#N/A,FALSE,"Income Statement";"Period 8 Balance Sheets",#N/A,FALSE,"Balance Sheet";"Period 8 Cashflow Statements",#N/A,FALSE,"Cashflow Statement";"Period 8 Financial Ratios",#N/A,FALSE,"Financial Ratios"}</definedName>
    <definedName name="wrn.Period._.9._.Financial._.Statements." hidden="1">{"Period 9 Income Statements",#N/A,FALSE,"Income Statement";"Period 9 Balance Sheets",#N/A,FALSE,"Balance Sheet";"Period 9 Cashflow Statements",#N/A,FALSE,"Cashflow Statement";"Period 9 Financial Ratios",#N/A,FALSE,"Financial Ratios"}</definedName>
    <definedName name="wrn.Presantation._.Flash._.Reports." localSheetId="6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wrn.Presantation._.Flash._.Reports." hidden="1">{#N/A,#N/A,TRUE,"Weekly Sales";#N/A,#N/A,TRUE,"Flash Report";#N/A,#N/A,TRUE,"BLATT3.1 Draft";#N/A,#N/A,TRUE,"BLATT8 Draft";#N/A,#N/A,TRUE,"BLATT11 Draft";#N/A,#N/A,TRUE,"Taseron";#N/A,#N/A,TRUE,"Draft Sales Development";#N/A,#N/A,TRUE,"Draft Sales Figures";#N/A,#N/A,TRUE,"Draft Sales Figures WG";#N/A,#N/A,TRUE,"Draft Sales Figures Elect";#N/A,#N/A,TRUE,"Estimated Net Quantity";#N/A,#N/A,TRUE,"Summary Report"}</definedName>
    <definedName name="wrn.Print._.All." hidden="1">{"Str Model",#N/A,TRUE,"Store Model";"RevProj By QTR",#N/A,TRUE,"Rev Proj";"RevProj By Yr",#N/A,TRUE,"Rev Proj";"Qtr Model",#N/A,TRUE,"Model";"Bal Sheet",#N/A,TRUE,"Bal Sheet";"Cash Flow",#N/A,TRUE,"Cash Flow";"Yrly Model",#N/A,TRUE,"Income Year"}</definedName>
    <definedName name="wrn.print._.standalone." hidden="1">{"standalone1",#N/A,FALSE,"DCFBase";"standalone2",#N/A,FALSE,"DCFBase"}</definedName>
    <definedName name="wrn.Print_All_3_For_Meeting." hidden="1">{"ViewToPrintAll3",#N/A,FALSE,"WIP Report"}</definedName>
    <definedName name="wrn.Printout." hidden="1">{"page1",#N/A,FALSE,"Casual RLE";"page2",#N/A,FALSE,"Casual RLE"}</definedName>
    <definedName name="wrn.PROFIT_LOSS." hidden="1">{"רווה_מסכם",#N/A,FALSE,"p&amp;l";"באור_תפעול",#N/A,FALSE,"operation";"באור_מופ",#N/A,FALSE,"R&amp;D";"באור_שיווק",#N/A,FALSE,"M&amp;S";"באור_הנהלה",#N/A,FALSE,"g&amp;a"}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RELEVANTSHEETS." hidden="1">{#N/A,#N/A,FALSE,"AD_Purch";#N/A,#N/A,FALSE,"Projections";#N/A,#N/A,FALSE,"DCF";#N/A,#N/A,FALSE,"Mkt Val"}</definedName>
    <definedName name="wrn.report.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v_Proj." hidden="1">{"RevProj",#N/A,FALSE,"WIP Report"}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tus_revSum1." hidden="1">{"StatusRevSumm",#N/A,FALSE,"WIP Report"}</definedName>
    <definedName name="wrn.Status_RevSumm." hidden="1">{"StatusRevSumm",#N/A,FALSE,"WIP Report"}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ableaux._.A." hidden="1">{#N/A,#N/A,FALSE,"Tabl. A1";#N/A,#N/A,FALSE,"Tabl. A1 b";#N/A,#N/A,FALSE,"Tabl. A2";#N/A,#N/A,FALSE,"Tabl. A2-1";#N/A,#N/A,FALSE,"Tabl. A2-2"}</definedName>
    <definedName name="wrn.Tableaux._.D." hidden="1">{#N/A,#N/A,FALSE,"Tabl. D1";#N/A,#N/A,FALSE,"Tabl. D1 b";#N/A,#N/A,FALSE,"Tabl. D2";#N/A,#N/A,FALSE,"Tabl. D2 b";#N/A,#N/A,FALSE,"Tabl. D3";#N/A,#N/A,FALSE,"Tabl. D4";#N/A,#N/A,FALSE,"Tabl. D5"}</definedName>
    <definedName name="wrn.Tableaux._.F." hidden="1">{#N/A,#N/A,FALSE,"Tabl. FB300";#N/A,#N/A,FALSE,"Tabl. FB350";#N/A,#N/A,FALSE,"Tabl. FB400";#N/A,#N/A,FALSE,"Tabl. FB500";#N/A,#N/A,FALSE,"Tabl. FS090"}</definedName>
    <definedName name="wrn.Tableaux._.G." hidden="1">{#N/A,#N/A,FALSE,"Tabl. G1";#N/A,#N/A,FALSE,"Tabl. G2"}</definedName>
    <definedName name="wrn.Tableaux._.H." hidden="1">{#N/A,#N/A,FALSE,"Tabl. H1";#N/A,#N/A,FALSE,"Tabl. H2"}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tal." hidden="1">{#N/A,#N/A,FALSE,"Trans-Sum";#N/A,#N/A,FALSE,"Accr-Dilu2";#N/A,#N/A,FALSE,"Contribution";#N/A,#N/A,FALSE,"Combined";#N/A,#N/A,FALSE,"ASTF";#N/A,#N/A,FALSE,"BRA";#N/A,#N/A,FALSE,"Bra_C";#N/A,#N/A,FALSE,"AcqMults";#N/A,#N/A,FALSE,"CompMults";#N/A,#N/A,FALSE,"DCF";#N/A,#N/A,FALSE,"WACC";#N/A,#N/A,FALSE,"LBO";#N/A,#N/A,FALSE,"Summary";#N/A,#N/A,FALSE,"StructSum"}</definedName>
    <definedName name="wrn.TransPrcd_123." hidden="1">{#N/A,#N/A,TRUE,"TransPrcd 1";#N/A,#N/A,TRUE,"TransPrcd 2";#N/A,#N/A,TRUE,"TransPrcd 3"}</definedName>
    <definedName name="wrn.Tweety." hidden="1">{#N/A,#N/A,FALSE,"A&amp;E";#N/A,#N/A,FALSE,"HighTop";#N/A,#N/A,FALSE,"JG";#N/A,#N/A,FALSE,"RI";#N/A,#N/A,FALSE,"woHT";#N/A,#N/A,FALSE,"woHT&amp;JG"}</definedName>
    <definedName name="wrn.VALUATION." hidden="1">{#N/A,#N/A,FALSE,"Pooling";#N/A,#N/A,FALSE,"income";#N/A,#N/A,FALSE,"valuation"}</definedName>
    <definedName name="wrn.Web._.Portfolio._.Companies._.June._.2000." hidden="1">{#N/A,#N/A,TRUE,"FD II Portfolio Summary";#N/A,#N/A,TRUE,"Fund II BV";#N/A,#N/A,TRUE,"Fund II FV";#N/A,#N/A,TRUE,"JRI";#N/A,#N/A,TRUE,"NDS";#N/A,#N/A,TRUE,"Weasler";#N/A,#N/A,TRUE,"Stronghaven";#N/A,#N/A,TRUE,"Connor";#N/A,#N/A,TRUE,"Docu";#N/A,#N/A,TRUE,"HWC";#N/A,#N/A,TRUE,"Temple";#N/A,#N/A,TRUE,"FD III Port Summ";#N/A,#N/A,TRUE,"Fund III BV ";#N/A,#N/A,TRUE,"Fund III MV ";#N/A,#N/A,TRUE,"Beacon";#N/A,#N/A,TRUE,"CII";#N/A,#N/A,TRUE,"MCA";#N/A,#N/A,TRUE,"Elm";#N/A,#N/A,TRUE,"Tharco";#N/A,#N/A,TRUE,"Dee H";#N/A,#N/A,TRUE,"Globe";#N/A,#N/A,TRUE,"Hunt Valve";#N/A,#N/A,TRUE,"KBA";#N/A,#N/A,TRUE,"Glassmaster";#N/A,#N/A,TRUE,"MLS";#N/A,#N/A,TRUE,"CBSA";#N/A,#N/A,TRUE,"ACE";#N/A,#N/A,TRUE,"United Central";#N/A,#N/A,TRUE,"Jakel";#N/A,#N/A,TRUE,"Lake City ";#N/A,#N/A,TRUE,"FD IV Portfolio Summary ";#N/A,#N/A,TRUE,"BV Valuation";#N/A,#N/A,TRUE,"Western";#N/A,#N/A,TRUE,"Kranson";#N/A,#N/A,TRUE,"ARC";#N/A,#N/A,TRUE,"Precise"}</definedName>
    <definedName name="wrn.wicor." hidden="1">{#N/A,#N/A,FALSE,"FACTSHEETS";#N/A,#N/A,FALSE,"pump";#N/A,#N/A,FALSE,"filter"}</definedName>
    <definedName name="wrn.דוח_מרכז." hidden="1">{"רווח והפסד",#N/A,FALSE,"תכנית לבנק (2)";"באור_ראשון",#N/A,FALSE,"תכנית לבנק (2)";"באור_שני",#N/A,FALSE,"תכנית לבנק (2)";"מכירות",#N/A,FALSE,"SALES"}</definedName>
    <definedName name="wrn.הערות._.רבעון._.3." hidden="1">{"הערות",#N/A,FALSE,"תקציב מול ביצוע (2)"}</definedName>
    <definedName name="wrn.השקעות." hidden="1">{"השקעות",#N/A,FALSE,"investments";"מפעל חדש",#N/A,FALSE,"nf"}</definedName>
    <definedName name="wrn.טבלאות_עזר." hidden="1">{"ניסוי_אירופה",#N/A,FALSE,"ct-eu";"ניסוי_ארהב",#N/A,FALSE,"ct-us";"רמות",#N/A,FALSE,"RAMOT";"יועצי_מופ",#N/A,FALSE,"r&amp;d_consultants";"יועצים",#N/A,FALSE,"r&amp;d_subcontractors";"הוצאות_רכב",#N/A,FALSE,"car+phone"}</definedName>
    <definedName name="wrn.מאזן." hidden="1">{"מאזן",#N/A,FALSE,"מאזן בוחן"}</definedName>
    <definedName name="wrn.מאזן_בוחן_כללי." hidden="1">{#N/A,#N/A,FALSE,"מאזן בוחן";"כל_מאזן_בוחן",#N/A,FALSE,"מאזן בוחן"}</definedName>
    <definedName name="wrn.מופ." hidden="1">{"באור_מופ",#N/A,FALSE,"R&amp;D";"מופ_לפי_מוצרים",#N/A,FALSE,"R&amp;D"}</definedName>
    <definedName name="wrn.סעיפי_מאזן_בוחן." hidden="1">{"מזומנים",#N/A,FALSE,"מאזן בוחן";"חיבים_ויתרות_חובה",#N/A,FALSE,"מאזן בוחן";"רכוש_קבוע",#N/A,FALSE,"מאזן בוחן";"השקעה_זק",#N/A,FALSE,"מאזן בוחן";"השקעה_במוחזקות",#N/A,FALSE,"מאזן בוחן";"השקעה_אחרות",#N/A,FALSE,"מאזן בוחן";"זכאים_ויתרות_זכות",#N/A,FALSE,"מאזן בוחן";"הלוואות_בעמנ_ובנקים",#N/A,FALSE,"מאזן בוחן";"עתודה_לפצויים_והון",#N/A,FALSE,"מאזן בוחן";"הכנסות",#N/A,FALSE,"מאזן בוחן";"הוצאות_הנהלה_וכלליות",#N/A,FALSE,"מאזן בוחן";"הוצאות_מימון",#N/A,FALSE,"מאזן בוחן";"אקוויטי_ובדיקת_השקעו",#N/A,FALSE,"מאזן בוחן"}</definedName>
    <definedName name="wrn.רווה." hidden="1">{"רווה",#N/A,FALSE,"מאזן בוחן"}</definedName>
    <definedName name="wrn.רווה_לפי_מוצרים." hidden="1">{"ossix",#N/A,FALSE,"ossix";"דרמיקול",#N/A,FALSE,"dermicol";"reflux",#N/A,FALSE,"reflux";"מופ_לפי_מוצרים",#N/A,FALSE,"R&amp;D"}</definedName>
    <definedName name="wrn.שכר_כולל." hidden="1">{"שכר_כללי",#N/A,FALSE,"sal_total";"שכר_ייצור1",#N/A,FALSE,"operation_sal";"שכר_ייצור2",#N/A,FALSE,"operation_sal";"שכר_מופ1",#N/A,FALSE,"r&amp;d_sal";"שכר_מופ2",#N/A,FALSE,"r&amp;d_sal";"שכר_שיווק",#N/A,FALSE,"s&amp;m_sal";"שכר_הנהלה",#N/A,FALSE,"G&amp;A_SAL"}</definedName>
    <definedName name="wrn.תזרים." hidden="1">{"תזרים",#N/A,FALSE,"cf"}</definedName>
    <definedName name="wrn2.Basic" hidden="1">{#N/A,#N/A,FALSE,"e-Svc Level";#N/A,#N/A,FALSE,"e-Hosted";#N/A,#N/A,FALSE,"e-Licensed";#N/A,#N/A,FALSE,"Assumptions"}</definedName>
    <definedName name="wrn2.Basic." hidden="1">{#N/A,#N/A,FALSE,"e-Svc Level";#N/A,#N/A,FALSE,"e-Hosted";#N/A,#N/A,FALSE,"e-Licensed";#N/A,#N/A,FALSE,"Assumptions"}</definedName>
    <definedName name="wup">[132]ASSPT!$V$19</definedName>
    <definedName name="wupyr">[132]ASSPT!$V$10</definedName>
    <definedName name="wvu.book3." hidden="1">{TRUE,TRUE,-1.25,-15.5,484.5,276.75,FALSE,TRUE,TRUE,TRUE,0,1,#N/A,1,#N/A,6.01136363636364,16.5882352941176,1,FALSE,FALSE,3,TRUE,1,FALSE,100,"Swvu.book3.","ACwvu.book3.",#N/A,FALSE,FALSE,0.748031496062992,0.551181102362205,0.78740157480315,0.78740157480315,1,"","&amp;C&amp;6&amp;F &amp;A&amp;R&amp;6&amp;D   &amp;T",TRUE,TRUE,FALSE,FALSE,1,#N/A,1,1,"=R1C1:R50C5",FALSE,"Rwvu.book3.",#N/A,FALSE,FALSE,FALSE,9,#N/A,#N/A,FALSE,FALSE,TRUE,TRUE,TRUE}</definedName>
    <definedName name="wvu.Eco._.Profits." localSheetId="6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_1" localSheetId="6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Eco._.Profits._1" hidden="1">{TRUE,TRUE,-0.5,-14.75,483,278.25,FALSE,TRUE,TRUE,TRUE,0,1,1,5,590,2.98461538461538,2.92857142857143,4,TRUE,TRUE,3,FALSE,1,FALSE,100,"Swvu.Eco._.Profits.","ACwvu.Eco._.Profits.",1,FALSE,FALSE,0,0,0,0,1,"","&amp;R&amp;BPage &amp;P of &amp;N",TRUE,TRUE,FALSE,FALSE,1,72,#N/A,#N/A,"=R591C1:R616C20","=R2:R5",#N/A,#N/A,FALSE,FALSE}</definedName>
    <definedName name="wvu.Key._.Data." localSheetId="6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_1" localSheetId="6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Key._.Data._1" hidden="1">{TRUE,TRUE,-0.5,-14.75,483,278.25,FALSE,TRUE,TRUE,TRUE,0,1,1,5,5,2.63076923076923,2.35714285714286,4,TRUE,TRUE,3,FALSE,1,FALSE,100,"Swvu.Key._.Data.","ACwvu.Key._.Data.",1,FALSE,FALSE,0,0,0,0,1,"","&amp;R&amp;BPage &amp;P of &amp;N",TRUE,TRUE,FALSE,FALSE,1,72,#N/A,#N/A,"=R6C1:R79C16","=R2:R5",#N/A,#N/A,FALSE,FALSE}</definedName>
    <definedName name="wvu.NZ._.View." localSheetId="6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_1" localSheetId="6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NZ._.View._1" hidden="1">{TRUE,TRUE,-0.5,-14.75,483,278.25,FALSE,TRUE,TRUE,TRUE,0,1,1,4,615,2,1.92,4,TRUE,TRUE,3,FALSE,1,FALSE,100,"Swvu.NZ._.View.","ACwvu.NZ._.View.",1,FALSE,FALSE,0,0,0,0,1,"","&amp;R&amp;BPage &amp;P of &amp;N",TRUE,TRUE,FALSE,FALSE,1,72,#N/A,#N/A,"=R6C1:R79C16,R80C1:R118C16,R119C1:R202C16,R203C1:R286C16,R287C1:R364C16,R365C1:R434C16,R435C1:R493C16,R494C1:R534C16,R535C1:R594C16,R595C1:R621C13","=R2:R5",#N/A,#N/A,FALSE,FALSE}</definedName>
    <definedName name="wvu.Tasks." localSheetId="6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_1" localSheetId="6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Tasks._1" hidden="1">{TRUE,TRUE,-0.5,-14.75,483,278.25,FALSE,TRUE,TRUE,TRUE,0,2,8,5,63,3.65116279069767,2.35714285714286,4,TRUE,TRUE,3,FALSE,1,FALSE,100,"Swvu.Tasks.","ACwvu.Tasks.",1,FALSE,FALSE,0,0,0,0,1,"","&amp;R&amp;BPage &amp;P of &amp;N",TRUE,TRUE,FALSE,FALSE,1,72,#N/A,#N/A,"=R20C1:R71C13","=R2:R5",#N/A,#N/A,FALSE,FALSE}</definedName>
    <definedName name="wvu.US._.View." localSheetId="6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_1" localSheetId="6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US._.View._1" hidden="1">{TRUE,TRUE,-0.5,-14.75,483,278.25,FALSE,TRUE,TRUE,TRUE,0,2,28,4,501,5.43636363636364,2.3,4,TRUE,TRUE,3,FALSE,1,FALSE,100,"Swvu.US._.View.","ACwvu.US._.View.",1,FALSE,FALSE,0,0,0,0,1,"","&amp;R&amp;BPage &amp;P of &amp;N",TRUE,TRUE,FALSE,FALSE,1,72,#N/A,#N/A,"=R376C21:R434C33,R435C21:R493C33,R494C21:R508C33","=R2:R5",#N/A,#N/A,FALSE,FALSE}</definedName>
    <definedName name="wvu.Vols." localSheetId="6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_1" localSheetId="6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vu.Vols._1" hidden="1">{TRUE,TRUE,-0.5,-14.75,483,278.25,FALSE,TRUE,TRUE,TRUE,0,2,7,5,105,3.30232558139535,2.42857142857143,4,TRUE,TRUE,3,FALSE,1,FALSE,100,"Swvu.Vols.","ACwvu.Vols.",1,FALSE,FALSE,0,0,0,0,1,"","&amp;R&amp;BPage &amp;P of &amp;N",TRUE,TRUE,FALSE,FALSE,1,72,#N/A,#N/A,"=R80C1:R118C13","=R2:R5",#N/A,#N/A,FALSE,FALSE}</definedName>
    <definedName name="WW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www">#REF!</definedName>
    <definedName name="x">#REF!</definedName>
    <definedName name="xData">'[6]Data Summary'!$D$6:$AH$150</definedName>
    <definedName name="xExp">'[6]Data Summary'!$B$6:$B$150</definedName>
    <definedName name="xx" localSheetId="6" hidden="1">#REF!</definedName>
    <definedName name="xx" localSheetId="4" hidden="1">#REF!</definedName>
    <definedName name="xx" hidden="1">#REF!</definedName>
    <definedName name="xx_Period">#REF!</definedName>
    <definedName name="xx_Site">#REF!</definedName>
    <definedName name="xxx" localSheetId="6" hidden="1">#REF!</definedName>
    <definedName name="xxx" localSheetId="4" hidden="1">#REF!</definedName>
    <definedName name="xxx" hidden="1">#REF!</definedName>
    <definedName name="xxxx">[218]inv07_08!#REF!</definedName>
    <definedName name="xxxxxxx">[218]inv07_08!#REF!</definedName>
    <definedName name="xxxxxxxxx">[0]!xxxxxxxxx</definedName>
    <definedName name="XXXXXXXXXXX">#REF!</definedName>
    <definedName name="xy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ear">'[6]Data Summary'!$C$6:$C$150</definedName>
    <definedName name="xyx">'[219]Dep Computation'!$B$7:$M$208</definedName>
    <definedName name="xyz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1">#REF!</definedName>
    <definedName name="XYZ2">#REF!</definedName>
    <definedName name="XYZ3">#REF!</definedName>
    <definedName name="XYZ5">#REF!</definedName>
    <definedName name="XYZ7">#REF!</definedName>
    <definedName name="y">'[39]SBRCC BS 1-5'!$D$5</definedName>
    <definedName name="Year">#REF!</definedName>
    <definedName name="Year2">[205]VOICVOL!$E$66:$AF$66</definedName>
    <definedName name="yearequity">'[59]Repayment Analysis_Standalone'!$AN$5:$AN$120</definedName>
    <definedName name="Years">#REF!</definedName>
    <definedName name="youh" hidden="1">{#N/A,#N/A,FALSE,"AD_Purchase";#N/A,#N/A,FALSE,"Credit";#N/A,#N/A,FALSE,"PF Acquisition";#N/A,#N/A,FALSE,"PF Offering"}</definedName>
    <definedName name="YrQtr">#REF!</definedName>
    <definedName name="YrQtr1">#REF!</definedName>
    <definedName name="YrTitle">[87]GenInfo!$B$3</definedName>
    <definedName name="YTD">#REF!</definedName>
    <definedName name="YTDAD">#REF!</definedName>
    <definedName name="YTDAS">#REF!</definedName>
    <definedName name="ytdclasstotal">'[70]YTD class sls comp'!$B$8:$S$35</definedName>
    <definedName name="YTDCM">#REF!</definedName>
    <definedName name="YTDCS">#REF!</definedName>
    <definedName name="YTDEV">#REF!</definedName>
    <definedName name="YTDFMV">#REF!</definedName>
    <definedName name="YTDNS">#REF!</definedName>
    <definedName name="YTDRD">#REF!</definedName>
    <definedName name="ytdsga1">'[165]#REF'!$N$26</definedName>
    <definedName name="YTDSL">#REF!</definedName>
    <definedName name="ytdslsother">'[70]YTD cust sls comp'!$B$28:$U$399</definedName>
    <definedName name="ytdspec">#REF!</definedName>
    <definedName name="YTDSTV">#REF!</definedName>
    <definedName name="YTDSWV">#REF!</definedName>
    <definedName name="YTDWH">#REF!</definedName>
    <definedName name="Z">Main.SAPF4Help()</definedName>
    <definedName name="Z_9118CF73_A0E0_408F_82FC_D7B84F445576_.wvu.Cols" hidden="1">#REF!</definedName>
    <definedName name="Z_9118CF73_A0E0_408F_82FC_D7B84F445576_.wvu.PrintArea" hidden="1">#REF!</definedName>
    <definedName name="Z_9118CF73_A0E0_408F_82FC_D7B84F445576_.wvu.Rows" hidden="1">#REF!,#REF!</definedName>
    <definedName name="z_project_name">[220]Main!$J$100</definedName>
    <definedName name="zdiscount">[221]MBW!$A$18:$AS$23</definedName>
    <definedName name="Zero">'[101]Acc-Dil'!$J$45</definedName>
    <definedName name="zigzag">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Order'!#REF!,'[222]Fruit Pending Order'!#REF!</definedName>
    <definedName name="Zip">#REF!</definedName>
    <definedName name="ZSHEET">#REF!</definedName>
    <definedName name="ZVAL">#REF!</definedName>
    <definedName name="zyear">[221]MBW!$B$174:$AS$174</definedName>
    <definedName name="ZZ" hidden="1">{#N/A,#N/A,FALSE,"CONSO";#N/A,#N/A,FALSE,"EOCF";#N/A,#N/A,FALSE,"Battice";#N/A,#N/A,FALSE,"Ard";#N/A,#N/A,FALSE,"Birk";#N/A,#N/A,FALSE,"SV";#N/A,#N/A,FALSE,"Apel";#N/A,#N/A,FALSE,"Sweden";#N/A,#N/A,FALSE,"Wrx";#N/A,#N/A,FALSE,"Liv";#N/A,#N/A,FALSE,"Britinvest";#N/A,#N/A,FALSE,"Tax Fcst"}</definedName>
    <definedName name="אאא" hidden="1">{#N/A,#N/A,FALSE,"מאזן בוחן";"כל_מאזן_בוחן",#N/A,FALSE,"מאזן בוחן"}</definedName>
    <definedName name="בככ" hidden="1">{"מזומנים",#N/A,FALSE,"מאזן בוחן";"חיבים_ויתרות_חובה",#N/A,FALSE,"מאזן בוחן";"רכוש_קבוע",#N/A,FALSE,"מאזן בוחן";"השקעה_זק",#N/A,FALSE,"מאזן בוחן";"השקעה_במוחזקות",#N/A,FALSE,"מאזן בוחן";"השקעה_אחרות",#N/A,FALSE,"מאזן בוחן";"זכאים_ויתרות_זכות",#N/A,FALSE,"מאזן בוחן";"הלוואות_בעמנ_ובנקים",#N/A,FALSE,"מאזן בוחן";"עתודה_לפצויים_והון",#N/A,FALSE,"מאזן בוחן";"הכנסות",#N/A,FALSE,"מאזן בוחן";"הוצאות_הנהלה_וכלליות",#N/A,FALSE,"מאזן בוחן";"הוצאות_מימון",#N/A,FALSE,"מאזן בוחן";"אקוויטי_ובדיקת_השקעו",#N/A,FALSE,"מאזן בוחן"}</definedName>
    <definedName name="中国自行车企业名录" localSheetId="4">#REF!</definedName>
    <definedName name="中国自行车企业名录">#REF!</definedName>
    <definedName name="存货暂估汇总表">#REF!</definedName>
    <definedName name="数量金额总账">#REF!</definedName>
    <definedName name="明细分类账">#REF!</definedName>
    <definedName name="科目余额表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5" i="17" l="1"/>
  <c r="F22" i="20" l="1"/>
  <c r="E22" i="20"/>
  <c r="D22" i="20"/>
  <c r="C22" i="20"/>
  <c r="B22" i="20"/>
  <c r="F21" i="20"/>
  <c r="E21" i="20"/>
  <c r="D21" i="20"/>
  <c r="C21" i="20"/>
  <c r="B21" i="20"/>
  <c r="B15" i="20"/>
  <c r="B7" i="20"/>
  <c r="B26" i="20"/>
  <c r="B14" i="20" s="1"/>
  <c r="E8" i="21"/>
  <c r="B6" i="20" l="1"/>
  <c r="G85" i="17" l="1"/>
  <c r="G84" i="17"/>
  <c r="G83" i="17"/>
  <c r="G82" i="17"/>
  <c r="G81" i="17"/>
  <c r="G80" i="17"/>
  <c r="G79" i="17"/>
  <c r="G78" i="17"/>
  <c r="F85" i="17"/>
  <c r="F84" i="17"/>
  <c r="F83" i="17"/>
  <c r="F82" i="17"/>
  <c r="F81" i="17"/>
  <c r="F80" i="17"/>
  <c r="F79" i="17"/>
  <c r="F78" i="17"/>
  <c r="B7" i="6"/>
  <c r="C64" i="17" l="1"/>
  <c r="C63" i="17"/>
  <c r="C61" i="17"/>
  <c r="F72" i="17" l="1"/>
  <c r="C73" i="17"/>
  <c r="C71" i="17"/>
  <c r="C70" i="17"/>
  <c r="C72" i="17"/>
  <c r="I87" i="17" l="1"/>
  <c r="H87" i="17"/>
  <c r="C86" i="17"/>
  <c r="C88" i="17" s="1"/>
  <c r="I85" i="17"/>
  <c r="H85" i="17"/>
  <c r="I84" i="17"/>
  <c r="H84" i="17"/>
  <c r="I83" i="17"/>
  <c r="H83" i="17"/>
  <c r="I82" i="17"/>
  <c r="H82" i="17"/>
  <c r="J82" i="17" s="1"/>
  <c r="K82" i="17" s="1"/>
  <c r="L82" i="17" s="1"/>
  <c r="M82" i="17" s="1"/>
  <c r="I81" i="17"/>
  <c r="H81" i="17"/>
  <c r="I80" i="17"/>
  <c r="H80" i="17"/>
  <c r="I79" i="17"/>
  <c r="H79" i="17"/>
  <c r="I78" i="17"/>
  <c r="H78" i="17"/>
  <c r="E73" i="17"/>
  <c r="D73" i="17"/>
  <c r="E72" i="17"/>
  <c r="D72" i="17"/>
  <c r="E71" i="17"/>
  <c r="D71" i="17"/>
  <c r="E70" i="17"/>
  <c r="D70" i="17"/>
  <c r="C57" i="17"/>
  <c r="G23" i="17" s="1"/>
  <c r="C54" i="17"/>
  <c r="C22" i="17" s="1"/>
  <c r="C49" i="17"/>
  <c r="C45" i="17"/>
  <c r="D23" i="17"/>
  <c r="D21" i="17"/>
  <c r="C21" i="17"/>
  <c r="E16" i="17"/>
  <c r="C23" i="17" l="1"/>
  <c r="D22" i="17"/>
  <c r="F22" i="17"/>
  <c r="F23" i="17"/>
  <c r="G22" i="17"/>
  <c r="J80" i="17"/>
  <c r="K80" i="17" s="1"/>
  <c r="L80" i="17" s="1"/>
  <c r="M80" i="17" s="1"/>
  <c r="J85" i="17"/>
  <c r="K85" i="17" s="1"/>
  <c r="L85" i="17" s="1"/>
  <c r="M85" i="17" s="1"/>
  <c r="J84" i="17"/>
  <c r="K84" i="17" s="1"/>
  <c r="L84" i="17" s="1"/>
  <c r="M84" i="17" s="1"/>
  <c r="J79" i="17"/>
  <c r="K79" i="17" s="1"/>
  <c r="L79" i="17" s="1"/>
  <c r="M79" i="17" s="1"/>
  <c r="J78" i="17"/>
  <c r="K78" i="17" s="1"/>
  <c r="L78" i="17" s="1"/>
  <c r="M78" i="17" s="1"/>
  <c r="J87" i="17"/>
  <c r="K87" i="17" s="1"/>
  <c r="L87" i="17" s="1"/>
  <c r="M87" i="17" s="1"/>
  <c r="J83" i="17"/>
  <c r="K83" i="17" s="1"/>
  <c r="L83" i="17" s="1"/>
  <c r="M83" i="17" s="1"/>
  <c r="J81" i="17"/>
  <c r="K81" i="17" s="1"/>
  <c r="L81" i="17" s="1"/>
  <c r="M81" i="17" s="1"/>
  <c r="C47" i="17"/>
  <c r="C20" i="17" s="1"/>
  <c r="B4" i="16"/>
  <c r="E4" i="16"/>
  <c r="D4" i="16"/>
  <c r="C4" i="16"/>
  <c r="A4" i="16"/>
  <c r="K86" i="17" l="1"/>
  <c r="D20" i="17"/>
  <c r="E20" i="17"/>
  <c r="F20" i="17"/>
  <c r="G20" i="17"/>
  <c r="K88" i="17" l="1"/>
  <c r="L86" i="17"/>
  <c r="M86" i="17" s="1"/>
  <c r="G21" i="17"/>
  <c r="F21" i="17"/>
  <c r="D6" i="6" l="1"/>
  <c r="G8" i="17" s="1"/>
  <c r="D7" i="6"/>
  <c r="D5" i="6" l="1"/>
  <c r="F8" i="17" s="1"/>
  <c r="F7" i="17" s="1"/>
  <c r="F10" i="17" s="1"/>
  <c r="F12" i="17" s="1"/>
  <c r="F19" i="17" s="1"/>
  <c r="D4" i="6"/>
  <c r="E8" i="17" s="1"/>
  <c r="C8" i="17" s="1"/>
  <c r="C7" i="17" s="1"/>
  <c r="G7" i="17"/>
  <c r="G10" i="17" s="1"/>
  <c r="G12" i="17" s="1"/>
  <c r="G19" i="17" s="1"/>
  <c r="F16" i="17"/>
  <c r="B4" i="4"/>
  <c r="E4" i="4"/>
  <c r="D4" i="4"/>
  <c r="A4" i="4" s="1"/>
  <c r="C4" i="4"/>
  <c r="D8" i="17" l="1"/>
  <c r="D7" i="17" s="1"/>
  <c r="H8" i="17"/>
  <c r="F17" i="17"/>
  <c r="F27" i="17" s="1"/>
  <c r="G16" i="17"/>
  <c r="G17" i="17" s="1"/>
  <c r="G27" i="17" s="1"/>
  <c r="C10" i="17"/>
  <c r="C17" i="17"/>
  <c r="C27" i="17" s="1"/>
  <c r="E4" i="3"/>
  <c r="D4" i="3"/>
  <c r="C4" i="3"/>
  <c r="B4" i="3"/>
  <c r="A4" i="3" s="1"/>
  <c r="D10" i="17" l="1"/>
  <c r="D12" i="17" s="1"/>
  <c r="D19" i="17" s="1"/>
  <c r="D17" i="17"/>
  <c r="D27" i="17" s="1"/>
  <c r="E7" i="17"/>
  <c r="E22" i="17" s="1"/>
  <c r="E9" i="17"/>
  <c r="E17" i="17"/>
  <c r="H16" i="17"/>
  <c r="C12" i="17"/>
  <c r="E23" i="17"/>
  <c r="E10" i="17" l="1"/>
  <c r="E11" i="17" s="1"/>
  <c r="E26" i="17"/>
  <c r="E27" i="17"/>
  <c r="E15" i="17"/>
  <c r="E21" i="17" s="1"/>
  <c r="H7" i="17"/>
  <c r="H22" i="17" s="1"/>
  <c r="E12" i="17"/>
  <c r="H12" i="17" s="1"/>
  <c r="C19" i="17"/>
  <c r="E19" i="17" s="1"/>
  <c r="H10" i="17"/>
  <c r="H11" i="17" s="1"/>
  <c r="H23" i="17"/>
  <c r="H20" i="17"/>
  <c r="H26" i="17" l="1"/>
  <c r="C62" i="17"/>
  <c r="C67" i="17" s="1"/>
  <c r="G28" i="17" s="1"/>
  <c r="G29" i="17" s="1"/>
  <c r="G30" i="17" s="1"/>
  <c r="H27" i="17"/>
  <c r="H9" i="17"/>
  <c r="H17" i="17"/>
  <c r="H15" i="17"/>
  <c r="H21" i="17" s="1"/>
  <c r="H19" i="17"/>
  <c r="C28" i="17" l="1"/>
  <c r="F28" i="17"/>
  <c r="F29" i="17" s="1"/>
  <c r="F30" i="17" s="1"/>
  <c r="D28" i="17"/>
  <c r="D29" i="17" s="1"/>
  <c r="D30" i="17" s="1"/>
  <c r="C29" i="17"/>
  <c r="C30" i="17" s="1"/>
  <c r="G24" i="17"/>
  <c r="G25" i="17"/>
  <c r="G31" i="17"/>
  <c r="E28" i="17" l="1"/>
  <c r="H28" i="17" s="1"/>
  <c r="H29" i="17" s="1"/>
  <c r="F31" i="17"/>
  <c r="D25" i="17"/>
  <c r="F24" i="17"/>
  <c r="D31" i="17"/>
  <c r="F25" i="17"/>
  <c r="D24" i="17"/>
  <c r="G33" i="17"/>
  <c r="G32" i="17" s="1"/>
  <c r="C24" i="17"/>
  <c r="C25" i="17"/>
  <c r="E25" i="17" s="1"/>
  <c r="E30" i="17"/>
  <c r="H30" i="17" s="1"/>
  <c r="H25" i="17" l="1"/>
  <c r="E24" i="17"/>
  <c r="F33" i="17"/>
  <c r="F32" i="17" s="1"/>
  <c r="D33" i="17"/>
  <c r="D32" i="17" s="1"/>
  <c r="H31" i="17"/>
  <c r="H33" i="17" s="1"/>
  <c r="C31" i="17"/>
  <c r="H24" i="17"/>
  <c r="E29" i="17"/>
  <c r="E31" i="17" s="1"/>
  <c r="E33" i="17" s="1"/>
  <c r="F20" i="20" l="1"/>
  <c r="F23" i="20" s="1"/>
  <c r="F24" i="20" s="1"/>
  <c r="C20" i="20"/>
  <c r="C23" i="20" s="1"/>
  <c r="C24" i="20" s="1"/>
  <c r="E20" i="20"/>
  <c r="E23" i="20" s="1"/>
  <c r="E24" i="20" s="1"/>
  <c r="D20" i="20"/>
  <c r="D23" i="20" s="1"/>
  <c r="D24" i="20" s="1"/>
  <c r="B20" i="20"/>
  <c r="B23" i="20" s="1"/>
  <c r="B24" i="20" s="1"/>
  <c r="B13" i="20"/>
  <c r="B16" i="20" s="1"/>
  <c r="B17" i="20" s="1"/>
  <c r="H32" i="17"/>
  <c r="B5" i="20"/>
  <c r="B8" i="20" s="1"/>
  <c r="B9" i="20" s="1"/>
  <c r="C33" i="17"/>
  <c r="C32" i="17" s="1"/>
  <c r="E32" i="17"/>
</calcChain>
</file>

<file path=xl/sharedStrings.xml><?xml version="1.0" encoding="utf-8"?>
<sst xmlns="http://schemas.openxmlformats.org/spreadsheetml/2006/main" count="1017" uniqueCount="445">
  <si>
    <t>GFR production cost</t>
  </si>
  <si>
    <t>Costs</t>
  </si>
  <si>
    <t>DR</t>
  </si>
  <si>
    <t>MER</t>
  </si>
  <si>
    <t>ROVING</t>
  </si>
  <si>
    <t>CS</t>
  </si>
  <si>
    <t>Mat</t>
  </si>
  <si>
    <t>Total</t>
  </si>
  <si>
    <t>Comments</t>
  </si>
  <si>
    <t>Production (MT)</t>
  </si>
  <si>
    <t>Production ratio / total production</t>
  </si>
  <si>
    <t>Pull Rate (Ton per day)</t>
  </si>
  <si>
    <t>Number of Bushings in production</t>
  </si>
  <si>
    <t>Bushing life (in number of days)</t>
  </si>
  <si>
    <t>Number of bushings change over 1 year</t>
  </si>
  <si>
    <t>Grams of alloy loss/kg of GFR</t>
  </si>
  <si>
    <t>Gramm of binder / kg of GFR</t>
  </si>
  <si>
    <t>Binder Cost in USD</t>
  </si>
  <si>
    <t>Direct HC Split by Line</t>
  </si>
  <si>
    <t>Manhours/Tons</t>
  </si>
  <si>
    <t>Period Cost Allocation</t>
  </si>
  <si>
    <t>Unit Cost</t>
  </si>
  <si>
    <t>Tot Mfg cost</t>
  </si>
  <si>
    <t>MFG+SGA cost</t>
  </si>
  <si>
    <t>Profit</t>
  </si>
  <si>
    <t>EXW price</t>
  </si>
  <si>
    <t xml:space="preserve">Costs details </t>
  </si>
  <si>
    <t xml:space="preserve">Costs </t>
  </si>
  <si>
    <t>Assumption</t>
  </si>
  <si>
    <t>Batch Assumptions</t>
  </si>
  <si>
    <t>Glass efficiency</t>
  </si>
  <si>
    <t>1/Net Efficiency (assumed at 85%)</t>
  </si>
  <si>
    <t>Batch Yield</t>
  </si>
  <si>
    <t>Formula</t>
  </si>
  <si>
    <t>Alloy assumptions</t>
  </si>
  <si>
    <t>Bushing fabrication cost USD</t>
  </si>
  <si>
    <t>Cost of Alloy USD/grams</t>
  </si>
  <si>
    <t>Energy</t>
  </si>
  <si>
    <t>Energy Intensity Roving &amp; CS kwh/kg</t>
  </si>
  <si>
    <t>Energy Intensity mats kwh/kg</t>
  </si>
  <si>
    <t>% Gas</t>
  </si>
  <si>
    <t>Gas-electricity ratio</t>
  </si>
  <si>
    <t>Conversion kwh - m3</t>
  </si>
  <si>
    <t>Spare parts</t>
  </si>
  <si>
    <t>Period Cost</t>
  </si>
  <si>
    <t>Waste</t>
  </si>
  <si>
    <t>Total cost of waste USD (000)</t>
  </si>
  <si>
    <t>Working hours</t>
  </si>
  <si>
    <t>Furnace depreciation (years)</t>
  </si>
  <si>
    <t>Batch Cost</t>
  </si>
  <si>
    <t xml:space="preserve"> for 1 MT of GFR</t>
  </si>
  <si>
    <t>Mix</t>
  </si>
  <si>
    <t>Headcount</t>
  </si>
  <si>
    <t>HC</t>
  </si>
  <si>
    <t>Working hours/year</t>
  </si>
  <si>
    <t>Source</t>
  </si>
  <si>
    <t>Indirect labour related to operations (not included in SG&amp;A)</t>
  </si>
  <si>
    <t>Plant leader</t>
  </si>
  <si>
    <t>Plant department leaders</t>
  </si>
  <si>
    <t>Technical Engineers</t>
  </si>
  <si>
    <t>Maintenance</t>
  </si>
  <si>
    <t>Logistics</t>
  </si>
  <si>
    <t>Supervisors</t>
  </si>
  <si>
    <t>Warehouse</t>
  </si>
  <si>
    <t>Quality</t>
  </si>
  <si>
    <t>Total Period</t>
  </si>
  <si>
    <t>Direct Labor</t>
  </si>
  <si>
    <t>Total Headcount</t>
  </si>
  <si>
    <t>Bank of England | Database</t>
  </si>
  <si>
    <t>Date</t>
  </si>
  <si>
    <t>31 Dec 20</t>
  </si>
  <si>
    <t>30 Dec 20</t>
  </si>
  <si>
    <t>29 Dec 20</t>
  </si>
  <si>
    <t>24 Dec 20</t>
  </si>
  <si>
    <t>23 Dec 20</t>
  </si>
  <si>
    <t>22 Dec 20</t>
  </si>
  <si>
    <t>21 Dec 20</t>
  </si>
  <si>
    <t>18 Dec 20</t>
  </si>
  <si>
    <t>17 Dec 20</t>
  </si>
  <si>
    <t>16 Dec 20</t>
  </si>
  <si>
    <t>15 Dec 20</t>
  </si>
  <si>
    <t>14 Dec 20</t>
  </si>
  <si>
    <t>11 Dec 20</t>
  </si>
  <si>
    <t>10 Dec 20</t>
  </si>
  <si>
    <t>09 Dec 20</t>
  </si>
  <si>
    <t>08 Dec 20</t>
  </si>
  <si>
    <t>07 Dec 20</t>
  </si>
  <si>
    <t>04 Dec 20</t>
  </si>
  <si>
    <t>03 Dec 20</t>
  </si>
  <si>
    <t>02 Dec 20</t>
  </si>
  <si>
    <t>01 Dec 20</t>
  </si>
  <si>
    <t>30 Nov 20</t>
  </si>
  <si>
    <t>27 Nov 20</t>
  </si>
  <si>
    <t>26 Nov 20</t>
  </si>
  <si>
    <t>25 Nov 20</t>
  </si>
  <si>
    <t>24 Nov 20</t>
  </si>
  <si>
    <t>23 Nov 20</t>
  </si>
  <si>
    <t>20 Nov 20</t>
  </si>
  <si>
    <t>19 Nov 20</t>
  </si>
  <si>
    <t>18 Nov 20</t>
  </si>
  <si>
    <t>17 Nov 20</t>
  </si>
  <si>
    <t>16 Nov 20</t>
  </si>
  <si>
    <t>13 Nov 20</t>
  </si>
  <si>
    <t>12 Nov 20</t>
  </si>
  <si>
    <t>11 Nov 20</t>
  </si>
  <si>
    <t>10 Nov 20</t>
  </si>
  <si>
    <t>09 Nov 20</t>
  </si>
  <si>
    <t>06 Nov 20</t>
  </si>
  <si>
    <t>05 Nov 20</t>
  </si>
  <si>
    <t>04 Nov 20</t>
  </si>
  <si>
    <t>03 Nov 20</t>
  </si>
  <si>
    <t>02 Nov 20</t>
  </si>
  <si>
    <t>30 Oct 20</t>
  </si>
  <si>
    <t>29 Oct 20</t>
  </si>
  <si>
    <t>28 Oct 20</t>
  </si>
  <si>
    <t>27 Oct 20</t>
  </si>
  <si>
    <t>26 Oct 20</t>
  </si>
  <si>
    <t>23 Oct 20</t>
  </si>
  <si>
    <t>22 Oct 20</t>
  </si>
  <si>
    <t>21 Oct 20</t>
  </si>
  <si>
    <t>20 Oct 20</t>
  </si>
  <si>
    <t>19 Oct 20</t>
  </si>
  <si>
    <t>16 Oct 20</t>
  </si>
  <si>
    <t>15 Oct 20</t>
  </si>
  <si>
    <t>14 Oct 20</t>
  </si>
  <si>
    <t>13 Oct 20</t>
  </si>
  <si>
    <t>12 Oct 20</t>
  </si>
  <si>
    <t>09 Oct 20</t>
  </si>
  <si>
    <t>08 Oct 20</t>
  </si>
  <si>
    <t>07 Oct 20</t>
  </si>
  <si>
    <t>06 Oct 20</t>
  </si>
  <si>
    <t>05 Oct 20</t>
  </si>
  <si>
    <t>02 Oct 20</t>
  </si>
  <si>
    <t>01 Oct 20</t>
  </si>
  <si>
    <t>30 Sep 20</t>
  </si>
  <si>
    <t>29 Sep 20</t>
  </si>
  <si>
    <t>28 Sep 20</t>
  </si>
  <si>
    <t>25 Sep 20</t>
  </si>
  <si>
    <t>24 Sep 20</t>
  </si>
  <si>
    <t>23 Sep 20</t>
  </si>
  <si>
    <t>22 Sep 20</t>
  </si>
  <si>
    <t>21 Sep 20</t>
  </si>
  <si>
    <t>18 Sep 20</t>
  </si>
  <si>
    <t>17 Sep 20</t>
  </si>
  <si>
    <t>16 Sep 20</t>
  </si>
  <si>
    <t>15 Sep 20</t>
  </si>
  <si>
    <t>14 Sep 20</t>
  </si>
  <si>
    <t>11 Sep 20</t>
  </si>
  <si>
    <t>10 Sep 20</t>
  </si>
  <si>
    <t>09 Sep 20</t>
  </si>
  <si>
    <t>08 Sep 20</t>
  </si>
  <si>
    <t>07 Sep 20</t>
  </si>
  <si>
    <t>04 Sep 20</t>
  </si>
  <si>
    <t>03 Sep 20</t>
  </si>
  <si>
    <t>02 Sep 20</t>
  </si>
  <si>
    <t>01 Sep 20</t>
  </si>
  <si>
    <t>28 Aug 20</t>
  </si>
  <si>
    <t>27 Aug 20</t>
  </si>
  <si>
    <t>26 Aug 20</t>
  </si>
  <si>
    <t>25 Aug 20</t>
  </si>
  <si>
    <t>24 Aug 20</t>
  </si>
  <si>
    <t>21 Aug 20</t>
  </si>
  <si>
    <t>20 Aug 20</t>
  </si>
  <si>
    <t>19 Aug 20</t>
  </si>
  <si>
    <t>18 Aug 20</t>
  </si>
  <si>
    <t>17 Aug 20</t>
  </si>
  <si>
    <t>14 Aug 20</t>
  </si>
  <si>
    <t>13 Aug 20</t>
  </si>
  <si>
    <t>12 Aug 20</t>
  </si>
  <si>
    <t>11 Aug 20</t>
  </si>
  <si>
    <t>10 Aug 20</t>
  </si>
  <si>
    <t>07 Aug 20</t>
  </si>
  <si>
    <t>06 Aug 20</t>
  </si>
  <si>
    <t>05 Aug 20</t>
  </si>
  <si>
    <t>04 Aug 20</t>
  </si>
  <si>
    <t>03 Aug 20</t>
  </si>
  <si>
    <t>31 Jul 20</t>
  </si>
  <si>
    <t>30 Jul 20</t>
  </si>
  <si>
    <t>29 Jul 20</t>
  </si>
  <si>
    <t>28 Jul 20</t>
  </si>
  <si>
    <t>27 Jul 20</t>
  </si>
  <si>
    <t>24 Jul 20</t>
  </si>
  <si>
    <t>23 Jul 20</t>
  </si>
  <si>
    <t>22 Jul 20</t>
  </si>
  <si>
    <t>21 Jul 20</t>
  </si>
  <si>
    <t>20 Jul 20</t>
  </si>
  <si>
    <t>17 Jul 20</t>
  </si>
  <si>
    <t>16 Jul 20</t>
  </si>
  <si>
    <t>15 Jul 20</t>
  </si>
  <si>
    <t>14 Jul 20</t>
  </si>
  <si>
    <t>13 Jul 20</t>
  </si>
  <si>
    <t>10 Jul 20</t>
  </si>
  <si>
    <t>09 Jul 20</t>
  </si>
  <si>
    <t>08 Jul 20</t>
  </si>
  <si>
    <t>07 Jul 20</t>
  </si>
  <si>
    <t>06 Jul 20</t>
  </si>
  <si>
    <t>03 Jul 20</t>
  </si>
  <si>
    <t>02 Jul 20</t>
  </si>
  <si>
    <t>01 Jul 20</t>
  </si>
  <si>
    <t>30 Jun 20</t>
  </si>
  <si>
    <t>29 Jun 20</t>
  </si>
  <si>
    <t>26 Jun 20</t>
  </si>
  <si>
    <t>25 Jun 20</t>
  </si>
  <si>
    <t>24 Jun 20</t>
  </si>
  <si>
    <t>23 Jun 20</t>
  </si>
  <si>
    <t>22 Jun 20</t>
  </si>
  <si>
    <t>19 Jun 20</t>
  </si>
  <si>
    <t>18 Jun 20</t>
  </si>
  <si>
    <t>17 Jun 20</t>
  </si>
  <si>
    <t>16 Jun 20</t>
  </si>
  <si>
    <t>15 Jun 20</t>
  </si>
  <si>
    <t>12 Jun 20</t>
  </si>
  <si>
    <t>11 Jun 20</t>
  </si>
  <si>
    <t>10 Jun 20</t>
  </si>
  <si>
    <t>09 Jun 20</t>
  </si>
  <si>
    <t>08 Jun 20</t>
  </si>
  <si>
    <t>05 Jun 20</t>
  </si>
  <si>
    <t>04 Jun 20</t>
  </si>
  <si>
    <t>03 Jun 20</t>
  </si>
  <si>
    <t>02 Jun 20</t>
  </si>
  <si>
    <t>01 Jun 20</t>
  </si>
  <si>
    <t>29 May 20</t>
  </si>
  <si>
    <t>28 May 20</t>
  </si>
  <si>
    <t>27 May 20</t>
  </si>
  <si>
    <t>26 May 20</t>
  </si>
  <si>
    <t>22 May 20</t>
  </si>
  <si>
    <t>21 May 20</t>
  </si>
  <si>
    <t>20 May 20</t>
  </si>
  <si>
    <t>19 May 20</t>
  </si>
  <si>
    <t>18 May 20</t>
  </si>
  <si>
    <t>15 May 20</t>
  </si>
  <si>
    <t>14 May 20</t>
  </si>
  <si>
    <t>13 May 20</t>
  </si>
  <si>
    <t>12 May 20</t>
  </si>
  <si>
    <t>11 May 20</t>
  </si>
  <si>
    <t>07 May 20</t>
  </si>
  <si>
    <t>06 May 20</t>
  </si>
  <si>
    <t>05 May 20</t>
  </si>
  <si>
    <t>04 May 20</t>
  </si>
  <si>
    <t>01 May 20</t>
  </si>
  <si>
    <t>30 Apr 20</t>
  </si>
  <si>
    <t>29 Apr 20</t>
  </si>
  <si>
    <t>28 Apr 20</t>
  </si>
  <si>
    <t>27 Apr 20</t>
  </si>
  <si>
    <t>Spot exchange rate</t>
  </si>
  <si>
    <t>02 Jan 20</t>
  </si>
  <si>
    <t>03 Jan 20</t>
  </si>
  <si>
    <t>06 Jan 20</t>
  </si>
  <si>
    <t>07 Jan 20</t>
  </si>
  <si>
    <t>08 Jan 20</t>
  </si>
  <si>
    <t>09 Jan 20</t>
  </si>
  <si>
    <t>10 Jan 20</t>
  </si>
  <si>
    <t>13 Jan 20</t>
  </si>
  <si>
    <t>14 Jan 20</t>
  </si>
  <si>
    <t>15 Jan 20</t>
  </si>
  <si>
    <t>16 Jan 20</t>
  </si>
  <si>
    <t>17 Jan 20</t>
  </si>
  <si>
    <t>20 Jan 20</t>
  </si>
  <si>
    <t>21 Jan 20</t>
  </si>
  <si>
    <t>22 Jan 20</t>
  </si>
  <si>
    <t>23 Jan 20</t>
  </si>
  <si>
    <t>24 Jan 20</t>
  </si>
  <si>
    <t>27 Jan 20</t>
  </si>
  <si>
    <t>28 Jan 20</t>
  </si>
  <si>
    <t>29 Jan 20</t>
  </si>
  <si>
    <t>30 Jan 20</t>
  </si>
  <si>
    <t>31 Jan 20</t>
  </si>
  <si>
    <t>03 Feb 20</t>
  </si>
  <si>
    <t>04 Feb 20</t>
  </si>
  <si>
    <t>05 Feb 20</t>
  </si>
  <si>
    <t>06 Feb 20</t>
  </si>
  <si>
    <t>07 Feb 20</t>
  </si>
  <si>
    <t>10 Feb 20</t>
  </si>
  <si>
    <t>11 Feb 20</t>
  </si>
  <si>
    <t>12 Feb 20</t>
  </si>
  <si>
    <t>13 Feb 20</t>
  </si>
  <si>
    <t>14 Feb 20</t>
  </si>
  <si>
    <t>17 Feb 20</t>
  </si>
  <si>
    <t>18 Feb 20</t>
  </si>
  <si>
    <t>19 Feb 20</t>
  </si>
  <si>
    <t>20 Feb 20</t>
  </si>
  <si>
    <t>21 Feb 20</t>
  </si>
  <si>
    <t>24 Feb 20</t>
  </si>
  <si>
    <t>25 Feb 20</t>
  </si>
  <si>
    <t>26 Feb 20</t>
  </si>
  <si>
    <t>27 Feb 20</t>
  </si>
  <si>
    <t>28 Feb 20</t>
  </si>
  <si>
    <t>02 Mar 20</t>
  </si>
  <si>
    <t>03 Mar 20</t>
  </si>
  <si>
    <t>04 Mar 20</t>
  </si>
  <si>
    <t>05 Mar 20</t>
  </si>
  <si>
    <t>06 Mar 20</t>
  </si>
  <si>
    <t>09 Mar 20</t>
  </si>
  <si>
    <t>10 Mar 20</t>
  </si>
  <si>
    <t>11 Mar 20</t>
  </si>
  <si>
    <t>12 Mar 20</t>
  </si>
  <si>
    <t>13 Mar 20</t>
  </si>
  <si>
    <t>16 Mar 20</t>
  </si>
  <si>
    <t>17 Mar 20</t>
  </si>
  <si>
    <t>18 Mar 20</t>
  </si>
  <si>
    <t>19 Mar 20</t>
  </si>
  <si>
    <t>20 Mar 20</t>
  </si>
  <si>
    <t>23 Mar 20</t>
  </si>
  <si>
    <t>24 Mar 20</t>
  </si>
  <si>
    <t>25 Mar 20</t>
  </si>
  <si>
    <t>26 Mar 20</t>
  </si>
  <si>
    <t>27 Mar 20</t>
  </si>
  <si>
    <t>30 Mar 20</t>
  </si>
  <si>
    <t>31 Mar 20</t>
  </si>
  <si>
    <t>01 Apr 20</t>
  </si>
  <si>
    <t>02 Apr 20</t>
  </si>
  <si>
    <t>03 Apr 20</t>
  </si>
  <si>
    <t>06 Apr 20</t>
  </si>
  <si>
    <t>07 Apr 20</t>
  </si>
  <si>
    <t>08 Apr 20</t>
  </si>
  <si>
    <t>09 Apr 20</t>
  </si>
  <si>
    <t>14 Apr 20</t>
  </si>
  <si>
    <t>15 Apr 20</t>
  </si>
  <si>
    <t>16 Apr 20</t>
  </si>
  <si>
    <t>17 Apr 20</t>
  </si>
  <si>
    <t>20 Apr 20</t>
  </si>
  <si>
    <t>21 Apr 20</t>
  </si>
  <si>
    <t>22 Apr 20</t>
  </si>
  <si>
    <t>23 Apr 20</t>
  </si>
  <si>
    <t>24 Apr 20</t>
  </si>
  <si>
    <t>2020 Q1</t>
  </si>
  <si>
    <t>2020 Q2</t>
  </si>
  <si>
    <t>2020 Q3</t>
  </si>
  <si>
    <t>2020 Q4</t>
  </si>
  <si>
    <t>Kaolin</t>
  </si>
  <si>
    <t>Dolomite</t>
  </si>
  <si>
    <t>Limestone</t>
  </si>
  <si>
    <t>Silica</t>
  </si>
  <si>
    <t>Exchnage rate MYR/GBP</t>
  </si>
  <si>
    <t>Exchnage rate USD/GBP</t>
  </si>
  <si>
    <t xml:space="preserve">Bank of England </t>
  </si>
  <si>
    <t>Natural Gas MYR/Nm3</t>
  </si>
  <si>
    <t xml:space="preserve">Malaysian benchmark names </t>
  </si>
  <si>
    <t>MYR monthly low</t>
  </si>
  <si>
    <t>MYR monthly high</t>
  </si>
  <si>
    <t xml:space="preserve">GBP annual average </t>
  </si>
  <si>
    <t xml:space="preserve">Plant manager </t>
  </si>
  <si>
    <t>Head of production</t>
  </si>
  <si>
    <t>Maintanance engineer</t>
  </si>
  <si>
    <t xml:space="preserve">Warehouse executive </t>
  </si>
  <si>
    <t>Quality engineer</t>
  </si>
  <si>
    <t>Logistics coordinator</t>
  </si>
  <si>
    <t xml:space="preserve">GBP annual low </t>
  </si>
  <si>
    <t xml:space="preserve">GBP annual high </t>
  </si>
  <si>
    <t>Total costs (GBP)</t>
  </si>
  <si>
    <t>Total cost (GBP) / hour</t>
  </si>
  <si>
    <t>Cost in GBP for 1 employee per hour</t>
  </si>
  <si>
    <t>Natural Gas £/kg</t>
  </si>
  <si>
    <t>Electricity £/kg</t>
  </si>
  <si>
    <t>TNB electricity tarrifs for industrial users</t>
  </si>
  <si>
    <t>Energy commission regulated pipd gas prices</t>
  </si>
  <si>
    <t>Electricity (average) MYR/kWh</t>
  </si>
  <si>
    <t>Electricity (off-peak period tariff) MYR/kWh</t>
  </si>
  <si>
    <t>Electricity (peak period tariff) MYR/kWh</t>
  </si>
  <si>
    <t xml:space="preserve">Appendix F.1.1.7, page 18 </t>
  </si>
  <si>
    <t>Appendix F.1.1.7, page 19</t>
  </si>
  <si>
    <t>Appendix F.1.1.7, page 42</t>
  </si>
  <si>
    <t>Batch Cost in GBP</t>
  </si>
  <si>
    <t>GBP/MT</t>
  </si>
  <si>
    <t xml:space="preserve">Normal Value China using Malaysia as appropriate (representative) third country </t>
  </si>
  <si>
    <r>
      <t xml:space="preserve">Alloy </t>
    </r>
    <r>
      <rPr>
        <sz val="10"/>
        <color rgb="FFFF0000"/>
        <rFont val="Arial"/>
        <family val="2"/>
      </rPr>
      <t>£/kg</t>
    </r>
  </si>
  <si>
    <t>Batch £/kg</t>
  </si>
  <si>
    <t>Binder £/kg</t>
  </si>
  <si>
    <t>Oxygen £/kg</t>
  </si>
  <si>
    <t>Spare parts £/kg</t>
  </si>
  <si>
    <t>Packaging £/kg</t>
  </si>
  <si>
    <t>Direct Labor £/kg</t>
  </si>
  <si>
    <t>Period Cost £/kg</t>
  </si>
  <si>
    <t>SG&amp;A £/kg</t>
  </si>
  <si>
    <t xml:space="preserve">Total </t>
  </si>
  <si>
    <t>Mats</t>
  </si>
  <si>
    <t xml:space="preserve">Rovings </t>
  </si>
  <si>
    <t xml:space="preserve">Product type </t>
  </si>
  <si>
    <t>China imports into the UK in 2020</t>
  </si>
  <si>
    <t>China</t>
  </si>
  <si>
    <t>Volume (MT)</t>
  </si>
  <si>
    <t>USD/MT</t>
  </si>
  <si>
    <t>EXW price £/kg</t>
  </si>
  <si>
    <r>
      <t>SG&amp;A</t>
    </r>
    <r>
      <rPr>
        <sz val="10"/>
        <color rgb="FFFF0000"/>
        <rFont val="Arial"/>
        <family val="2"/>
      </rPr>
      <t xml:space="preserve"> (% of manufacturing costs)</t>
    </r>
  </si>
  <si>
    <t>Profit (% of total costs)</t>
  </si>
  <si>
    <t xml:space="preserve">Oxygen </t>
  </si>
  <si>
    <t xml:space="preserve">of the production volume (assumption) </t>
  </si>
  <si>
    <t>Dumping calculations</t>
  </si>
  <si>
    <t>All GFR</t>
  </si>
  <si>
    <t>CNV / UK HMRC Stats</t>
  </si>
  <si>
    <t>Dumping (%)</t>
  </si>
  <si>
    <t>Rovings</t>
  </si>
  <si>
    <t>Ocean freight China (£/MT)</t>
  </si>
  <si>
    <t>Quarter</t>
  </si>
  <si>
    <t>Product type</t>
  </si>
  <si>
    <t xml:space="preserve">Quoted price </t>
  </si>
  <si>
    <t>Quoted currency</t>
  </si>
  <si>
    <t>Incoterm (quoted)</t>
  </si>
  <si>
    <t>Dumping relevant delivery terms*</t>
  </si>
  <si>
    <t>CIF price</t>
  </si>
  <si>
    <t>Landed price</t>
  </si>
  <si>
    <t>Selling party</t>
  </si>
  <si>
    <t>Chinese Producer</t>
  </si>
  <si>
    <t>Source doc</t>
  </si>
  <si>
    <t>Roving</t>
  </si>
  <si>
    <t>Adjustments</t>
  </si>
  <si>
    <t>Customs duty</t>
  </si>
  <si>
    <t>Average of EXW price</t>
  </si>
  <si>
    <t>Average of CIF price</t>
  </si>
  <si>
    <t>Average of Landed price</t>
  </si>
  <si>
    <t>Pick up in export country</t>
  </si>
  <si>
    <t>Ocean rate</t>
  </si>
  <si>
    <t>2020 CN prices to the UK</t>
  </si>
  <si>
    <t>Mechanical engineer</t>
  </si>
  <si>
    <t>Operations executive</t>
  </si>
  <si>
    <t>Minimum salary</t>
  </si>
  <si>
    <t>Appendix F.1.1.7, Malaysia minimum salary</t>
  </si>
  <si>
    <t>CNV / CN price quotes</t>
  </si>
  <si>
    <t>NV (£/MT)</t>
  </si>
  <si>
    <t>EXW export price (£/MT)</t>
  </si>
  <si>
    <t>CIF export price (£/MT)</t>
  </si>
  <si>
    <t>Dumping margin (£/MT)</t>
  </si>
  <si>
    <t>Grand Total</t>
  </si>
  <si>
    <t>Source: The UK Industry, Malaysia Salary Guide 2021-2021, Malaysian minimum salary</t>
  </si>
  <si>
    <t>Other &amp; Maintenance USD (000)</t>
  </si>
  <si>
    <t>Total Period Cost USD (000)</t>
  </si>
  <si>
    <t>Oncarriage UK</t>
  </si>
  <si>
    <t>Asset Book Value USD (000)</t>
  </si>
  <si>
    <t>Shipper Country £/kg</t>
  </si>
  <si>
    <t xml:space="preserve">% of CN imports </t>
  </si>
  <si>
    <t>Price (£/MT)</t>
  </si>
  <si>
    <t>Quoted price (£/kg)</t>
  </si>
  <si>
    <t>Source: HMRC import statistics</t>
  </si>
  <si>
    <t>Freight costs</t>
  </si>
  <si>
    <t>Summary table</t>
  </si>
  <si>
    <t>Source: international prices. Ratio rhodium-platinium is 20%-80%</t>
  </si>
  <si>
    <t>Mix based on export ratio to UK (see Appendix F.1.1.2); assumption same volume of direct rovings and MER.</t>
  </si>
  <si>
    <t>of the manufacturing costs (assumption)</t>
  </si>
  <si>
    <t xml:space="preserve">of the manufacturing costs (assumption) </t>
  </si>
  <si>
    <t xml:space="preserve">Cost of Waste USD/MT </t>
  </si>
  <si>
    <t>Working hours per year</t>
  </si>
  <si>
    <t>Appendix F.1.1.8, NEG 2020 Integrated Report, page 85</t>
  </si>
  <si>
    <t>The lifetime of machine before major refurbishment or replacement is required</t>
  </si>
  <si>
    <t>Price (£/Kg)</t>
  </si>
  <si>
    <t>Confidential*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</si>
</sst>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_(* #,##0.000_);_(* \(#,##0.000\);_(* &quot;-&quot;??_);_(@_)"/>
    <numFmt numFmtId="168" formatCode="0.000%"/>
    <numFmt numFmtId="169" formatCode="_-* #,##0_-;\-* #,##0_-;_-* &quot;-&quot;??_-;_-@_-"/>
  </numFmts>
  <fonts count="1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rgb="FF1F497D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59993285927915285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3" tint="0.799890133365886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0234076967686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85961485641044"/>
        <bgColor indexed="64"/>
      </patternFill>
    </fill>
    <fill>
      <patternFill patternType="solid">
        <fgColor theme="4" tint="0.59990234076967686"/>
        <bgColor indexed="64"/>
      </patternFill>
    </fill>
    <fill>
      <patternFill patternType="solid">
        <fgColor theme="4" tint="0.79998168889431442"/>
        <bgColor rgb="FFEEEEEE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3">
    <xf numFmtId="0" fontId="0" fillId="0" borderId="0"/>
    <xf numFmtId="164" fontId="4" fillId="0" borderId="0" applyFont="0" applyFill="0" applyBorder="0" applyAlignment="0" applyProtection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8" fillId="0" borderId="0" applyBorder="0"/>
    <xf numFmtId="9" fontId="8" fillId="0" borderId="0" applyFont="0" applyFill="0" applyBorder="0" applyAlignment="0" applyProtection="0"/>
    <xf numFmtId="0" fontId="1" fillId="0" borderId="0"/>
    <xf numFmtId="0" fontId="9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12" fillId="0" borderId="0"/>
    <xf numFmtId="164" fontId="12" fillId="0" borderId="0" applyFont="0" applyFill="0" applyBorder="0" applyAlignment="0" applyProtection="0"/>
  </cellStyleXfs>
  <cellXfs count="223">
    <xf numFmtId="0" fontId="0" fillId="0" borderId="0" xfId="0"/>
    <xf numFmtId="0" fontId="2" fillId="0" borderId="0" xfId="2" applyFont="1"/>
    <xf numFmtId="0" fontId="5" fillId="2" borderId="1" xfId="2" applyFont="1" applyFill="1" applyBorder="1" applyAlignment="1">
      <alignment horizontal="left"/>
    </xf>
    <xf numFmtId="0" fontId="5" fillId="2" borderId="2" xfId="2" applyFont="1" applyFill="1" applyBorder="1" applyAlignment="1">
      <alignment horizontal="center"/>
    </xf>
    <xf numFmtId="164" fontId="2" fillId="2" borderId="2" xfId="2" applyNumberFormat="1" applyFont="1" applyFill="1" applyBorder="1" applyAlignment="1"/>
    <xf numFmtId="165" fontId="4" fillId="0" borderId="2" xfId="6" applyNumberFormat="1" applyFont="1" applyFill="1" applyBorder="1"/>
    <xf numFmtId="166" fontId="4" fillId="0" borderId="2" xfId="6" applyNumberFormat="1" applyFont="1" applyFill="1" applyBorder="1"/>
    <xf numFmtId="164" fontId="4" fillId="0" borderId="2" xfId="1" applyFont="1" applyFill="1" applyBorder="1"/>
    <xf numFmtId="164" fontId="4" fillId="0" borderId="3" xfId="2" applyNumberFormat="1" applyFont="1" applyFill="1" applyBorder="1" applyAlignment="1"/>
    <xf numFmtId="164" fontId="2" fillId="0" borderId="8" xfId="2" applyNumberFormat="1" applyFont="1" applyFill="1" applyBorder="1"/>
    <xf numFmtId="164" fontId="2" fillId="0" borderId="11" xfId="2" applyNumberFormat="1" applyFont="1" applyFill="1" applyBorder="1"/>
    <xf numFmtId="164" fontId="2" fillId="5" borderId="2" xfId="6" applyFont="1" applyFill="1" applyBorder="1"/>
    <xf numFmtId="164" fontId="2" fillId="0" borderId="2" xfId="2" applyNumberFormat="1" applyFont="1" applyFill="1" applyBorder="1"/>
    <xf numFmtId="164" fontId="2" fillId="2" borderId="2" xfId="2" applyNumberFormat="1" applyFont="1" applyFill="1" applyBorder="1"/>
    <xf numFmtId="164" fontId="4" fillId="0" borderId="12" xfId="2" applyNumberFormat="1" applyFont="1" applyFill="1" applyBorder="1"/>
    <xf numFmtId="0" fontId="5" fillId="2" borderId="2" xfId="2" applyFont="1" applyFill="1" applyBorder="1" applyAlignment="1">
      <alignment vertical="center"/>
    </xf>
    <xf numFmtId="0" fontId="5" fillId="2" borderId="2" xfId="2" applyFont="1" applyFill="1" applyBorder="1" applyAlignment="1">
      <alignment horizontal="center" vertical="center"/>
    </xf>
    <xf numFmtId="0" fontId="5" fillId="2" borderId="2" xfId="10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4" fillId="0" borderId="2" xfId="2" applyFont="1" applyFill="1" applyBorder="1"/>
    <xf numFmtId="0" fontId="4" fillId="0" borderId="0" xfId="11" applyFont="1" applyFill="1" applyBorder="1" applyAlignment="1"/>
    <xf numFmtId="0" fontId="4" fillId="0" borderId="0" xfId="11" applyFont="1" applyFill="1" applyBorder="1"/>
    <xf numFmtId="0" fontId="4" fillId="0" borderId="0" xfId="11" applyFont="1" applyFill="1" applyBorder="1" applyAlignment="1">
      <alignment horizontal="center"/>
    </xf>
    <xf numFmtId="0" fontId="4" fillId="0" borderId="2" xfId="11" applyFont="1" applyFill="1" applyBorder="1"/>
    <xf numFmtId="164" fontId="4" fillId="0" borderId="2" xfId="1" applyFont="1" applyFill="1" applyBorder="1" applyAlignment="1">
      <alignment horizontal="center"/>
    </xf>
    <xf numFmtId="0" fontId="5" fillId="0" borderId="2" xfId="11" applyFont="1" applyFill="1" applyBorder="1" applyAlignment="1"/>
    <xf numFmtId="0" fontId="5" fillId="0" borderId="2" xfId="11" applyFont="1" applyFill="1" applyBorder="1"/>
    <xf numFmtId="2" fontId="4" fillId="0" borderId="2" xfId="11" applyNumberFormat="1" applyFont="1" applyFill="1" applyBorder="1"/>
    <xf numFmtId="0" fontId="5" fillId="2" borderId="2" xfId="11" applyFont="1" applyFill="1" applyBorder="1" applyAlignment="1">
      <alignment horizontal="center"/>
    </xf>
    <xf numFmtId="0" fontId="5" fillId="2" borderId="2" xfId="11" applyFont="1" applyFill="1" applyBorder="1"/>
    <xf numFmtId="0" fontId="5" fillId="0" borderId="0" xfId="11" applyFont="1" applyFill="1" applyBorder="1" applyAlignment="1"/>
    <xf numFmtId="0" fontId="4" fillId="0" borderId="0" xfId="3" applyFont="1"/>
    <xf numFmtId="164" fontId="7" fillId="0" borderId="2" xfId="2" applyNumberFormat="1" applyFont="1" applyFill="1" applyBorder="1" applyAlignment="1"/>
    <xf numFmtId="9" fontId="4" fillId="0" borderId="2" xfId="7" applyFont="1" applyFill="1" applyBorder="1"/>
    <xf numFmtId="164" fontId="4" fillId="0" borderId="2" xfId="2" applyNumberFormat="1" applyFont="1" applyFill="1" applyBorder="1"/>
    <xf numFmtId="164" fontId="4" fillId="0" borderId="2" xfId="6" applyNumberFormat="1" applyFont="1" applyFill="1" applyBorder="1"/>
    <xf numFmtId="0" fontId="9" fillId="0" borderId="0" xfId="13" applyNumberFormat="1" applyFont="1" applyFill="1" applyAlignment="1" applyProtection="1"/>
    <xf numFmtId="9" fontId="9" fillId="0" borderId="2" xfId="14" applyFont="1" applyFill="1" applyBorder="1" applyAlignment="1" applyProtection="1"/>
    <xf numFmtId="3" fontId="9" fillId="0" borderId="2" xfId="13" applyNumberFormat="1" applyFont="1" applyFill="1" applyBorder="1" applyAlignment="1" applyProtection="1"/>
    <xf numFmtId="0" fontId="9" fillId="0" borderId="2" xfId="13" applyNumberFormat="1" applyFont="1" applyFill="1" applyBorder="1" applyAlignment="1" applyProtection="1"/>
    <xf numFmtId="0" fontId="10" fillId="0" borderId="0" xfId="13" applyNumberFormat="1" applyFont="1" applyFill="1" applyAlignment="1" applyProtection="1"/>
    <xf numFmtId="0" fontId="5" fillId="7" borderId="2" xfId="2" applyFont="1" applyFill="1" applyBorder="1" applyAlignment="1">
      <alignment horizontal="center"/>
    </xf>
    <xf numFmtId="165" fontId="4" fillId="8" borderId="2" xfId="6" applyNumberFormat="1" applyFont="1" applyFill="1" applyBorder="1"/>
    <xf numFmtId="9" fontId="4" fillId="8" borderId="2" xfId="7" applyFont="1" applyFill="1" applyBorder="1"/>
    <xf numFmtId="164" fontId="4" fillId="8" borderId="2" xfId="1" applyFont="1" applyFill="1" applyBorder="1"/>
    <xf numFmtId="166" fontId="4" fillId="8" borderId="2" xfId="6" applyNumberFormat="1" applyFont="1" applyFill="1" applyBorder="1"/>
    <xf numFmtId="164" fontId="4" fillId="8" borderId="2" xfId="6" applyNumberFormat="1" applyFont="1" applyFill="1" applyBorder="1"/>
    <xf numFmtId="164" fontId="4" fillId="3" borderId="2" xfId="1" applyFont="1" applyFill="1" applyBorder="1"/>
    <xf numFmtId="166" fontId="4" fillId="3" borderId="3" xfId="6" applyNumberFormat="1" applyFont="1" applyFill="1" applyBorder="1"/>
    <xf numFmtId="0" fontId="2" fillId="10" borderId="2" xfId="2" applyFont="1" applyFill="1" applyBorder="1"/>
    <xf numFmtId="164" fontId="2" fillId="3" borderId="2" xfId="6" applyFont="1" applyFill="1" applyBorder="1"/>
    <xf numFmtId="0" fontId="2" fillId="10" borderId="10" xfId="2" applyFont="1" applyFill="1" applyBorder="1"/>
    <xf numFmtId="164" fontId="2" fillId="10" borderId="10" xfId="6" applyFont="1" applyFill="1" applyBorder="1"/>
    <xf numFmtId="164" fontId="2" fillId="3" borderId="10" xfId="6" applyFont="1" applyFill="1" applyBorder="1"/>
    <xf numFmtId="164" fontId="2" fillId="10" borderId="2" xfId="6" applyFont="1" applyFill="1" applyBorder="1"/>
    <xf numFmtId="0" fontId="5" fillId="11" borderId="2" xfId="2" applyFont="1" applyFill="1" applyBorder="1"/>
    <xf numFmtId="0" fontId="5" fillId="11" borderId="2" xfId="3" applyFont="1" applyFill="1" applyBorder="1"/>
    <xf numFmtId="0" fontId="5" fillId="11" borderId="2" xfId="3" applyFont="1" applyFill="1" applyBorder="1" applyAlignment="1">
      <alignment horizontal="center"/>
    </xf>
    <xf numFmtId="0" fontId="5" fillId="8" borderId="2" xfId="2" applyFont="1" applyFill="1" applyBorder="1" applyAlignment="1">
      <alignment vertical="center"/>
    </xf>
    <xf numFmtId="0" fontId="5" fillId="8" borderId="2" xfId="2" applyFont="1" applyFill="1" applyBorder="1" applyAlignment="1">
      <alignment horizontal="center" vertical="center"/>
    </xf>
    <xf numFmtId="0" fontId="5" fillId="8" borderId="2" xfId="10" applyFont="1" applyFill="1" applyBorder="1" applyAlignment="1">
      <alignment horizontal="center" vertical="center" wrapText="1"/>
    </xf>
    <xf numFmtId="0" fontId="5" fillId="8" borderId="2" xfId="2" applyFont="1" applyFill="1" applyBorder="1" applyAlignment="1">
      <alignment horizontal="center" vertical="center" wrapText="1"/>
    </xf>
    <xf numFmtId="0" fontId="2" fillId="8" borderId="2" xfId="2" applyFont="1" applyFill="1" applyBorder="1" applyAlignment="1">
      <alignment horizontal="left"/>
    </xf>
    <xf numFmtId="165" fontId="5" fillId="8" borderId="2" xfId="6" applyNumberFormat="1" applyFont="1" applyFill="1" applyBorder="1"/>
    <xf numFmtId="165" fontId="2" fillId="8" borderId="2" xfId="6" applyNumberFormat="1" applyFont="1" applyFill="1" applyBorder="1"/>
    <xf numFmtId="164" fontId="2" fillId="8" borderId="2" xfId="6" applyFont="1" applyFill="1" applyBorder="1"/>
    <xf numFmtId="165" fontId="2" fillId="8" borderId="2" xfId="8" applyNumberFormat="1" applyFont="1" applyFill="1" applyBorder="1"/>
    <xf numFmtId="0" fontId="2" fillId="0" borderId="0" xfId="0" applyFont="1"/>
    <xf numFmtId="0" fontId="4" fillId="0" borderId="2" xfId="15" applyFont="1" applyBorder="1" applyAlignment="1">
      <alignment horizontal="left" vertical="center" wrapText="1"/>
    </xf>
    <xf numFmtId="169" fontId="4" fillId="6" borderId="2" xfId="17" applyNumberFormat="1" applyFont="1" applyFill="1" applyBorder="1" applyAlignment="1">
      <alignment horizontal="right" vertical="center" wrapText="1"/>
    </xf>
    <xf numFmtId="9" fontId="4" fillId="0" borderId="2" xfId="9" applyFont="1" applyFill="1" applyBorder="1" applyAlignment="1">
      <alignment horizontal="right" vertical="center" wrapText="1"/>
    </xf>
    <xf numFmtId="0" fontId="4" fillId="0" borderId="0" xfId="15" applyFont="1" applyBorder="1" applyAlignment="1">
      <alignment horizontal="left" vertical="center" wrapText="1"/>
    </xf>
    <xf numFmtId="9" fontId="4" fillId="0" borderId="0" xfId="9" applyFont="1" applyFill="1" applyBorder="1" applyAlignment="1">
      <alignment horizontal="right" vertical="center" wrapText="1"/>
    </xf>
    <xf numFmtId="0" fontId="4" fillId="0" borderId="0" xfId="15" applyFont="1" applyFill="1" applyBorder="1" applyAlignment="1">
      <alignment horizontal="left" vertical="center" wrapText="1"/>
    </xf>
    <xf numFmtId="0" fontId="5" fillId="0" borderId="0" xfId="5" applyFont="1"/>
    <xf numFmtId="0" fontId="4" fillId="0" borderId="0" xfId="5" applyFont="1"/>
    <xf numFmtId="0" fontId="4" fillId="0" borderId="0" xfId="5" applyFont="1" applyAlignment="1">
      <alignment horizontal="center"/>
    </xf>
    <xf numFmtId="0" fontId="4" fillId="0" borderId="0" xfId="5" applyFont="1" applyAlignment="1">
      <alignment wrapText="1"/>
    </xf>
    <xf numFmtId="0" fontId="4" fillId="0" borderId="2" xfId="5" applyFont="1" applyFill="1" applyBorder="1"/>
    <xf numFmtId="0" fontId="4" fillId="0" borderId="0" xfId="5" applyFont="1" applyBorder="1" applyAlignment="1">
      <alignment horizontal="center"/>
    </xf>
    <xf numFmtId="49" fontId="4" fillId="0" borderId="0" xfId="5" applyNumberFormat="1" applyFont="1"/>
    <xf numFmtId="166" fontId="4" fillId="0" borderId="0" xfId="1" applyNumberFormat="1" applyFont="1"/>
    <xf numFmtId="164" fontId="4" fillId="0" borderId="0" xfId="1" applyFont="1"/>
    <xf numFmtId="0" fontId="4" fillId="0" borderId="0" xfId="5" applyFont="1" applyBorder="1"/>
    <xf numFmtId="9" fontId="4" fillId="0" borderId="2" xfId="5" applyNumberFormat="1" applyFont="1" applyFill="1" applyBorder="1"/>
    <xf numFmtId="0" fontId="5" fillId="0" borderId="0" xfId="15" applyFont="1" applyBorder="1" applyAlignment="1">
      <alignment horizontal="left" vertical="center" wrapText="1"/>
    </xf>
    <xf numFmtId="165" fontId="4" fillId="4" borderId="2" xfId="1" applyNumberFormat="1" applyFont="1" applyFill="1" applyBorder="1"/>
    <xf numFmtId="165" fontId="4" fillId="0" borderId="2" xfId="1" applyNumberFormat="1" applyFont="1" applyFill="1" applyBorder="1"/>
    <xf numFmtId="0" fontId="4" fillId="0" borderId="0" xfId="5" applyFont="1" applyFill="1" applyBorder="1"/>
    <xf numFmtId="2" fontId="4" fillId="0" borderId="0" xfId="5" applyNumberFormat="1" applyFont="1" applyFill="1" applyBorder="1" applyAlignment="1">
      <alignment horizontal="right"/>
    </xf>
    <xf numFmtId="0" fontId="4" fillId="0" borderId="0" xfId="5" applyFont="1" applyFill="1" applyBorder="1" applyAlignment="1">
      <alignment horizontal="center" vertical="center"/>
    </xf>
    <xf numFmtId="2" fontId="4" fillId="0" borderId="0" xfId="5" applyNumberFormat="1" applyFont="1" applyFill="1" applyBorder="1"/>
    <xf numFmtId="49" fontId="4" fillId="0" borderId="0" xfId="5" applyNumberFormat="1" applyFont="1" applyFill="1" applyBorder="1"/>
    <xf numFmtId="49" fontId="10" fillId="12" borderId="2" xfId="13" applyNumberFormat="1" applyFont="1" applyFill="1" applyBorder="1" applyAlignment="1" applyProtection="1">
      <alignment horizontal="center" vertical="center"/>
    </xf>
    <xf numFmtId="49" fontId="10" fillId="12" borderId="2" xfId="13" applyNumberFormat="1" applyFont="1" applyFill="1" applyBorder="1" applyAlignment="1" applyProtection="1">
      <alignment horizontal="left" vertical="center"/>
    </xf>
    <xf numFmtId="0" fontId="1" fillId="0" borderId="0" xfId="0" applyFont="1"/>
    <xf numFmtId="164" fontId="1" fillId="0" borderId="0" xfId="1" applyFont="1"/>
    <xf numFmtId="169" fontId="1" fillId="0" borderId="2" xfId="17" applyNumberFormat="1" applyFont="1" applyBorder="1" applyAlignment="1">
      <alignment horizontal="right"/>
    </xf>
    <xf numFmtId="169" fontId="1" fillId="0" borderId="2" xfId="17" applyNumberFormat="1" applyFont="1" applyFill="1" applyBorder="1" applyAlignment="1">
      <alignment horizontal="right"/>
    </xf>
    <xf numFmtId="165" fontId="1" fillId="0" borderId="0" xfId="1" applyNumberFormat="1" applyFont="1"/>
    <xf numFmtId="0" fontId="1" fillId="0" borderId="0" xfId="2" applyFont="1"/>
    <xf numFmtId="0" fontId="1" fillId="0" borderId="0" xfId="3" applyFont="1"/>
    <xf numFmtId="9" fontId="1" fillId="0" borderId="0" xfId="4" applyFont="1"/>
    <xf numFmtId="164" fontId="1" fillId="0" borderId="2" xfId="2" applyNumberFormat="1" applyFont="1" applyFill="1" applyBorder="1"/>
    <xf numFmtId="165" fontId="1" fillId="3" borderId="2" xfId="6" applyNumberFormat="1" applyFont="1" applyFill="1" applyBorder="1"/>
    <xf numFmtId="164" fontId="1" fillId="0" borderId="2" xfId="2" applyNumberFormat="1" applyFont="1" applyFill="1" applyBorder="1" applyAlignment="1"/>
    <xf numFmtId="9" fontId="1" fillId="3" borderId="2" xfId="7" applyFont="1" applyFill="1" applyBorder="1"/>
    <xf numFmtId="166" fontId="1" fillId="3" borderId="2" xfId="6" applyNumberFormat="1" applyFont="1" applyFill="1" applyBorder="1"/>
    <xf numFmtId="164" fontId="1" fillId="3" borderId="2" xfId="6" applyFont="1" applyFill="1" applyBorder="1"/>
    <xf numFmtId="165" fontId="1" fillId="3" borderId="2" xfId="1" applyNumberFormat="1" applyFont="1" applyFill="1" applyBorder="1"/>
    <xf numFmtId="164" fontId="1" fillId="0" borderId="3" xfId="2" applyNumberFormat="1" applyFont="1" applyFill="1" applyBorder="1"/>
    <xf numFmtId="9" fontId="1" fillId="9" borderId="3" xfId="6" applyNumberFormat="1" applyFont="1" applyFill="1" applyBorder="1"/>
    <xf numFmtId="9" fontId="1" fillId="0" borderId="3" xfId="6" applyNumberFormat="1" applyFont="1" applyFill="1" applyBorder="1"/>
    <xf numFmtId="9" fontId="1" fillId="3" borderId="3" xfId="6" applyNumberFormat="1" applyFont="1" applyFill="1" applyBorder="1"/>
    <xf numFmtId="164" fontId="1" fillId="0" borderId="3" xfId="2" applyNumberFormat="1" applyFont="1" applyFill="1" applyBorder="1" applyAlignment="1"/>
    <xf numFmtId="166" fontId="1" fillId="9" borderId="3" xfId="6" applyNumberFormat="1" applyFont="1" applyFill="1" applyBorder="1"/>
    <xf numFmtId="166" fontId="1" fillId="0" borderId="3" xfId="6" applyNumberFormat="1" applyFont="1" applyFill="1" applyBorder="1"/>
    <xf numFmtId="9" fontId="1" fillId="3" borderId="3" xfId="7" applyFont="1" applyFill="1" applyBorder="1"/>
    <xf numFmtId="164" fontId="1" fillId="0" borderId="5" xfId="2" applyNumberFormat="1" applyFont="1" applyFill="1" applyBorder="1"/>
    <xf numFmtId="164" fontId="1" fillId="8" borderId="5" xfId="6" applyFont="1" applyFill="1" applyBorder="1"/>
    <xf numFmtId="164" fontId="1" fillId="0" borderId="5" xfId="6" applyFont="1" applyFill="1" applyBorder="1"/>
    <xf numFmtId="164" fontId="1" fillId="3" borderId="5" xfId="6" applyFont="1" applyFill="1" applyBorder="1"/>
    <xf numFmtId="164" fontId="1" fillId="0" borderId="6" xfId="2" applyNumberFormat="1" applyFont="1" applyFill="1" applyBorder="1" applyAlignment="1"/>
    <xf numFmtId="164" fontId="1" fillId="8" borderId="2" xfId="6" applyFont="1" applyFill="1" applyBorder="1"/>
    <xf numFmtId="164" fontId="1" fillId="0" borderId="2" xfId="6" applyFont="1" applyFill="1" applyBorder="1"/>
    <xf numFmtId="0" fontId="1" fillId="0" borderId="8" xfId="2" applyFont="1" applyBorder="1"/>
    <xf numFmtId="164" fontId="1" fillId="8" borderId="2" xfId="6" applyNumberFormat="1" applyFont="1" applyFill="1" applyBorder="1"/>
    <xf numFmtId="164" fontId="1" fillId="0" borderId="2" xfId="6" applyNumberFormat="1" applyFont="1" applyFill="1" applyBorder="1"/>
    <xf numFmtId="164" fontId="1" fillId="3" borderId="2" xfId="6" applyNumberFormat="1" applyFont="1" applyFill="1" applyBorder="1"/>
    <xf numFmtId="164" fontId="1" fillId="0" borderId="0" xfId="1" applyNumberFormat="1" applyFont="1"/>
    <xf numFmtId="0" fontId="1" fillId="0" borderId="2" xfId="2" applyFont="1" applyFill="1" applyBorder="1"/>
    <xf numFmtId="164" fontId="1" fillId="0" borderId="8" xfId="8" applyFont="1" applyFill="1" applyBorder="1"/>
    <xf numFmtId="0" fontId="1" fillId="0" borderId="12" xfId="2" applyFont="1" applyFill="1" applyBorder="1"/>
    <xf numFmtId="164" fontId="1" fillId="8" borderId="12" xfId="6" applyFont="1" applyFill="1" applyBorder="1"/>
    <xf numFmtId="164" fontId="1" fillId="0" borderId="12" xfId="6" applyFont="1" applyFill="1" applyBorder="1"/>
    <xf numFmtId="164" fontId="1" fillId="3" borderId="12" xfId="6" applyFont="1" applyFill="1" applyBorder="1"/>
    <xf numFmtId="164" fontId="1" fillId="0" borderId="12" xfId="2" applyNumberFormat="1" applyFont="1" applyFill="1" applyBorder="1"/>
    <xf numFmtId="0" fontId="1" fillId="0" borderId="0" xfId="2" applyFont="1" applyFill="1"/>
    <xf numFmtId="9" fontId="1" fillId="0" borderId="13" xfId="9" applyNumberFormat="1" applyFont="1" applyFill="1" applyBorder="1"/>
    <xf numFmtId="0" fontId="1" fillId="0" borderId="0" xfId="3" applyFont="1" applyFill="1"/>
    <xf numFmtId="164" fontId="1" fillId="0" borderId="16" xfId="2" applyNumberFormat="1" applyFont="1" applyFill="1" applyBorder="1"/>
    <xf numFmtId="164" fontId="1" fillId="0" borderId="0" xfId="2" applyNumberFormat="1" applyFont="1" applyFill="1" applyBorder="1"/>
    <xf numFmtId="164" fontId="1" fillId="0" borderId="0" xfId="2" applyNumberFormat="1" applyFont="1"/>
    <xf numFmtId="167" fontId="1" fillId="0" borderId="16" xfId="6" applyNumberFormat="1" applyFont="1" applyFill="1" applyBorder="1"/>
    <xf numFmtId="168" fontId="1" fillId="0" borderId="0" xfId="2" applyNumberFormat="1" applyFont="1"/>
    <xf numFmtId="9" fontId="1" fillId="0" borderId="16" xfId="7" applyFont="1" applyFill="1" applyBorder="1"/>
    <xf numFmtId="165" fontId="1" fillId="0" borderId="16" xfId="1" applyNumberFormat="1" applyFont="1" applyFill="1" applyBorder="1"/>
    <xf numFmtId="166" fontId="1" fillId="0" borderId="12" xfId="2" applyNumberFormat="1" applyFont="1" applyFill="1" applyBorder="1"/>
    <xf numFmtId="165" fontId="1" fillId="0" borderId="16" xfId="2" applyNumberFormat="1" applyFont="1" applyFill="1" applyBorder="1"/>
    <xf numFmtId="164" fontId="1" fillId="6" borderId="12" xfId="2" applyNumberFormat="1" applyFont="1" applyFill="1" applyBorder="1"/>
    <xf numFmtId="164" fontId="1" fillId="0" borderId="13" xfId="6" applyFont="1" applyFill="1" applyBorder="1"/>
    <xf numFmtId="10" fontId="1" fillId="0" borderId="13" xfId="6" applyNumberFormat="1" applyFont="1" applyFill="1" applyBorder="1"/>
    <xf numFmtId="9" fontId="1" fillId="0" borderId="13" xfId="12" applyFont="1" applyFill="1" applyBorder="1"/>
    <xf numFmtId="0" fontId="1" fillId="0" borderId="0" xfId="3" applyFont="1" applyBorder="1" applyAlignment="1">
      <alignment horizontal="center" vertical="center" textRotation="90" wrapText="1"/>
    </xf>
    <xf numFmtId="9" fontId="1" fillId="0" borderId="13" xfId="9" applyFont="1" applyFill="1" applyBorder="1"/>
    <xf numFmtId="165" fontId="1" fillId="0" borderId="13" xfId="1" applyNumberFormat="1" applyFont="1" applyFill="1" applyBorder="1"/>
    <xf numFmtId="165" fontId="1" fillId="0" borderId="12" xfId="6" applyNumberFormat="1" applyFont="1" applyFill="1" applyBorder="1"/>
    <xf numFmtId="165" fontId="1" fillId="0" borderId="13" xfId="6" applyNumberFormat="1" applyFont="1" applyFill="1" applyBorder="1"/>
    <xf numFmtId="165" fontId="1" fillId="0" borderId="13" xfId="2" applyNumberFormat="1" applyFont="1" applyFill="1" applyBorder="1"/>
    <xf numFmtId="165" fontId="1" fillId="0" borderId="2" xfId="2" applyNumberFormat="1" applyFont="1" applyFill="1" applyBorder="1"/>
    <xf numFmtId="165" fontId="1" fillId="0" borderId="2" xfId="1" applyNumberFormat="1" applyFont="1" applyFill="1" applyBorder="1"/>
    <xf numFmtId="165" fontId="1" fillId="0" borderId="0" xfId="1" applyNumberFormat="1" applyFont="1" applyFill="1" applyBorder="1"/>
    <xf numFmtId="164" fontId="1" fillId="0" borderId="0" xfId="2" applyNumberFormat="1" applyFont="1" applyFill="1" applyBorder="1" applyAlignment="1">
      <alignment horizontal="left" wrapText="1"/>
    </xf>
    <xf numFmtId="9" fontId="1" fillId="0" borderId="0" xfId="9" applyNumberFormat="1" applyFont="1" applyFill="1"/>
    <xf numFmtId="0" fontId="1" fillId="0" borderId="2" xfId="2" applyFont="1" applyBorder="1"/>
    <xf numFmtId="165" fontId="1" fillId="0" borderId="2" xfId="6" applyNumberFormat="1" applyFont="1" applyFill="1" applyBorder="1"/>
    <xf numFmtId="0" fontId="1" fillId="0" borderId="2" xfId="3" applyFont="1" applyFill="1" applyBorder="1"/>
    <xf numFmtId="9" fontId="1" fillId="0" borderId="2" xfId="9" applyNumberFormat="1" applyFont="1" applyBorder="1"/>
    <xf numFmtId="164" fontId="1" fillId="0" borderId="0" xfId="1" applyFont="1" applyFill="1"/>
    <xf numFmtId="9" fontId="1" fillId="0" borderId="2" xfId="3" applyNumberFormat="1" applyFont="1" applyBorder="1"/>
    <xf numFmtId="165" fontId="1" fillId="0" borderId="0" xfId="2" applyNumberFormat="1" applyFont="1"/>
    <xf numFmtId="165" fontId="1" fillId="0" borderId="0" xfId="3" applyNumberFormat="1" applyFont="1"/>
    <xf numFmtId="0" fontId="1" fillId="0" borderId="2" xfId="2" applyFont="1" applyBorder="1" applyAlignment="1">
      <alignment horizontal="left" indent="1"/>
    </xf>
    <xf numFmtId="167" fontId="1" fillId="0" borderId="0" xfId="1" applyNumberFormat="1" applyFont="1"/>
    <xf numFmtId="164" fontId="1" fillId="0" borderId="0" xfId="3" applyNumberFormat="1" applyFont="1"/>
    <xf numFmtId="0" fontId="5" fillId="0" borderId="0" xfId="11" applyFont="1" applyFill="1" applyBorder="1" applyAlignment="1">
      <alignment horizontal="left"/>
    </xf>
    <xf numFmtId="0" fontId="1" fillId="0" borderId="2" xfId="18" applyFont="1" applyBorder="1"/>
    <xf numFmtId="164" fontId="1" fillId="0" borderId="2" xfId="1" applyFont="1" applyBorder="1"/>
    <xf numFmtId="0" fontId="13" fillId="0" borderId="0" xfId="5" applyFont="1" applyAlignment="1">
      <alignment horizontal="left" vertical="center" indent="4"/>
    </xf>
    <xf numFmtId="0" fontId="5" fillId="0" borderId="0" xfId="5" applyFont="1" applyFill="1" applyBorder="1"/>
    <xf numFmtId="9" fontId="4" fillId="0" borderId="0" xfId="5" applyNumberFormat="1" applyFont="1" applyFill="1" applyBorder="1"/>
    <xf numFmtId="164" fontId="0" fillId="0" borderId="2" xfId="2" applyNumberFormat="1" applyFont="1" applyFill="1" applyBorder="1" applyAlignment="1"/>
    <xf numFmtId="164" fontId="0" fillId="0" borderId="12" xfId="2" applyNumberFormat="1" applyFont="1" applyFill="1" applyBorder="1"/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indent="1"/>
    </xf>
    <xf numFmtId="0" fontId="2" fillId="0" borderId="2" xfId="0" applyFont="1" applyBorder="1" applyAlignment="1">
      <alignment horizontal="left"/>
    </xf>
    <xf numFmtId="0" fontId="5" fillId="2" borderId="1" xfId="2" applyFont="1" applyFill="1" applyBorder="1" applyAlignment="1">
      <alignment horizontal="left" wrapText="1"/>
    </xf>
    <xf numFmtId="0" fontId="5" fillId="2" borderId="1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 wrapText="1"/>
    </xf>
    <xf numFmtId="0" fontId="5" fillId="2" borderId="2" xfId="2" applyFont="1" applyFill="1" applyBorder="1" applyAlignment="1">
      <alignment horizontal="center" wrapText="1"/>
    </xf>
    <xf numFmtId="0" fontId="5" fillId="0" borderId="0" xfId="11" applyFont="1" applyFill="1" applyBorder="1" applyAlignment="1">
      <alignment horizontal="left"/>
    </xf>
    <xf numFmtId="164" fontId="4" fillId="0" borderId="13" xfId="2" applyNumberFormat="1" applyFont="1" applyFill="1" applyBorder="1" applyAlignment="1">
      <alignment horizontal="left"/>
    </xf>
    <xf numFmtId="164" fontId="4" fillId="0" borderId="14" xfId="2" applyNumberFormat="1" applyFont="1" applyFill="1" applyBorder="1" applyAlignment="1">
      <alignment horizontal="left"/>
    </xf>
    <xf numFmtId="164" fontId="4" fillId="0" borderId="15" xfId="2" applyNumberFormat="1" applyFont="1" applyFill="1" applyBorder="1" applyAlignment="1">
      <alignment horizontal="left"/>
    </xf>
    <xf numFmtId="0" fontId="1" fillId="0" borderId="4" xfId="3" applyFont="1" applyBorder="1" applyAlignment="1">
      <alignment horizontal="center" vertical="center" textRotation="90"/>
    </xf>
    <xf numFmtId="0" fontId="1" fillId="0" borderId="7" xfId="3" applyFont="1" applyBorder="1" applyAlignment="1">
      <alignment horizontal="center" vertical="center" textRotation="90"/>
    </xf>
    <xf numFmtId="0" fontId="1" fillId="0" borderId="9" xfId="3" applyFont="1" applyBorder="1" applyAlignment="1">
      <alignment horizontal="center" vertical="center" textRotation="90"/>
    </xf>
    <xf numFmtId="164" fontId="2" fillId="2" borderId="13" xfId="2" applyNumberFormat="1" applyFont="1" applyFill="1" applyBorder="1" applyAlignment="1">
      <alignment horizontal="left"/>
    </xf>
    <xf numFmtId="164" fontId="2" fillId="2" borderId="14" xfId="2" applyNumberFormat="1" applyFont="1" applyFill="1" applyBorder="1" applyAlignment="1">
      <alignment horizontal="left"/>
    </xf>
    <xf numFmtId="164" fontId="2" fillId="2" borderId="15" xfId="2" applyNumberFormat="1" applyFont="1" applyFill="1" applyBorder="1" applyAlignment="1">
      <alignment horizontal="left"/>
    </xf>
    <xf numFmtId="164" fontId="1" fillId="0" borderId="13" xfId="2" applyNumberFormat="1" applyFont="1" applyFill="1" applyBorder="1" applyAlignment="1">
      <alignment horizontal="left"/>
    </xf>
    <xf numFmtId="164" fontId="1" fillId="0" borderId="14" xfId="2" applyNumberFormat="1" applyFont="1" applyFill="1" applyBorder="1" applyAlignment="1">
      <alignment horizontal="left"/>
    </xf>
    <xf numFmtId="164" fontId="1" fillId="0" borderId="15" xfId="2" applyNumberFormat="1" applyFont="1" applyFill="1" applyBorder="1" applyAlignment="1">
      <alignment horizontal="left"/>
    </xf>
    <xf numFmtId="0" fontId="1" fillId="0" borderId="3" xfId="3" applyFont="1" applyBorder="1" applyAlignment="1">
      <alignment horizontal="center" vertical="center" textRotation="90" wrapText="1"/>
    </xf>
    <xf numFmtId="0" fontId="1" fillId="0" borderId="17" xfId="3" applyFont="1" applyBorder="1" applyAlignment="1">
      <alignment horizontal="center" vertical="center" textRotation="90" wrapText="1"/>
    </xf>
    <xf numFmtId="0" fontId="1" fillId="0" borderId="12" xfId="3" applyFont="1" applyBorder="1" applyAlignment="1">
      <alignment horizontal="center" vertical="center" textRotation="90" wrapText="1"/>
    </xf>
    <xf numFmtId="164" fontId="1" fillId="0" borderId="13" xfId="2" applyNumberFormat="1" applyFont="1" applyFill="1" applyBorder="1" applyAlignment="1"/>
    <xf numFmtId="164" fontId="1" fillId="0" borderId="14" xfId="2" applyNumberFormat="1" applyFont="1" applyFill="1" applyBorder="1" applyAlignment="1"/>
    <xf numFmtId="164" fontId="1" fillId="0" borderId="15" xfId="2" applyNumberFormat="1" applyFont="1" applyFill="1" applyBorder="1" applyAlignment="1"/>
    <xf numFmtId="164" fontId="0" fillId="6" borderId="13" xfId="2" applyNumberFormat="1" applyFont="1" applyFill="1" applyBorder="1" applyAlignment="1"/>
    <xf numFmtId="164" fontId="1" fillId="6" borderId="14" xfId="2" applyNumberFormat="1" applyFont="1" applyFill="1" applyBorder="1" applyAlignment="1"/>
    <xf numFmtId="164" fontId="1" fillId="6" borderId="15" xfId="2" applyNumberFormat="1" applyFont="1" applyFill="1" applyBorder="1" applyAlignment="1"/>
    <xf numFmtId="0" fontId="1" fillId="0" borderId="2" xfId="3" applyFont="1" applyBorder="1" applyAlignment="1">
      <alignment horizontal="center" vertical="center" textRotation="90" wrapText="1"/>
    </xf>
    <xf numFmtId="164" fontId="0" fillId="0" borderId="13" xfId="2" applyNumberFormat="1" applyFont="1" applyFill="1" applyBorder="1" applyAlignment="1"/>
    <xf numFmtId="164" fontId="4" fillId="0" borderId="2" xfId="2" applyNumberFormat="1" applyFont="1" applyFill="1" applyBorder="1" applyAlignment="1"/>
    <xf numFmtId="164" fontId="0" fillId="0" borderId="13" xfId="2" applyNumberFormat="1" applyFont="1" applyFill="1" applyBorder="1" applyAlignment="1">
      <alignment wrapText="1"/>
    </xf>
    <xf numFmtId="164" fontId="1" fillId="0" borderId="14" xfId="2" applyNumberFormat="1" applyFont="1" applyFill="1" applyBorder="1" applyAlignment="1">
      <alignment wrapText="1"/>
    </xf>
    <xf numFmtId="164" fontId="1" fillId="0" borderId="15" xfId="2" applyNumberFormat="1" applyFont="1" applyFill="1" applyBorder="1" applyAlignment="1">
      <alignment wrapText="1"/>
    </xf>
    <xf numFmtId="164" fontId="1" fillId="0" borderId="13" xfId="2" applyNumberFormat="1" applyFont="1" applyFill="1" applyBorder="1" applyAlignment="1">
      <alignment horizontal="left" wrapText="1"/>
    </xf>
    <xf numFmtId="164" fontId="1" fillId="0" borderId="14" xfId="2" applyNumberFormat="1" applyFont="1" applyFill="1" applyBorder="1" applyAlignment="1">
      <alignment horizontal="left" wrapText="1"/>
    </xf>
    <xf numFmtId="164" fontId="1" fillId="0" borderId="15" xfId="2" applyNumberFormat="1" applyFont="1" applyFill="1" applyBorder="1" applyAlignment="1">
      <alignment horizontal="left" wrapText="1"/>
    </xf>
    <xf numFmtId="0" fontId="5" fillId="2" borderId="13" xfId="2" applyFont="1" applyFill="1" applyBorder="1" applyAlignment="1">
      <alignment horizontal="left" wrapText="1"/>
    </xf>
    <xf numFmtId="0" fontId="5" fillId="2" borderId="14" xfId="2" applyFont="1" applyFill="1" applyBorder="1" applyAlignment="1">
      <alignment horizontal="left" wrapText="1"/>
    </xf>
  </cellXfs>
  <cellStyles count="23">
    <cellStyle name="Comma" xfId="1" builtinId="3"/>
    <cellStyle name="Comma 2" xfId="22"/>
    <cellStyle name="Comma 2 2 2" xfId="17"/>
    <cellStyle name="Comma 58 2" xfId="6"/>
    <cellStyle name="Comma 64 3 2 2 3 2" xfId="8"/>
    <cellStyle name="Normal" xfId="0" builtinId="0"/>
    <cellStyle name="Normal 10 10" xfId="5"/>
    <cellStyle name="Normal 10 106 2 3" xfId="15"/>
    <cellStyle name="Normal 10 2 2" xfId="18"/>
    <cellStyle name="Normal 2" xfId="11"/>
    <cellStyle name="Normal 2 2 2" xfId="19"/>
    <cellStyle name="Normal 2 3" xfId="16"/>
    <cellStyle name="Normal 3" xfId="13"/>
    <cellStyle name="Normal 4" xfId="21"/>
    <cellStyle name="Normal 74 2 2 2 2 3 2" xfId="10"/>
    <cellStyle name="Normal 75 3 2 2 3 2" xfId="2"/>
    <cellStyle name="Normal 75 6" xfId="3"/>
    <cellStyle name="Percent" xfId="12" builtinId="5"/>
    <cellStyle name="Percent 2" xfId="14"/>
    <cellStyle name="Percent 2 10" xfId="9"/>
    <cellStyle name="Percent 48 2" xfId="7"/>
    <cellStyle name="Percent 49 2 3 2" xfId="4"/>
    <cellStyle name="Standard 16 8" xfId="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26" Type="http://schemas.openxmlformats.org/officeDocument/2006/relationships/externalLink" Target="externalLinks/externalLink21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16" Type="http://schemas.openxmlformats.org/officeDocument/2006/relationships/externalLink" Target="externalLinks/externalLink209.xml"/><Relationship Id="rId237" Type="http://schemas.openxmlformats.org/officeDocument/2006/relationships/customXml" Target="../customXml/item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227" Type="http://schemas.openxmlformats.org/officeDocument/2006/relationships/externalLink" Target="externalLinks/externalLink220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217" Type="http://schemas.openxmlformats.org/officeDocument/2006/relationships/externalLink" Target="externalLinks/externalLink210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221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8" Type="http://schemas.openxmlformats.org/officeDocument/2006/relationships/externalLink" Target="externalLinks/externalLink211.xml"/><Relationship Id="rId24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229" Type="http://schemas.openxmlformats.org/officeDocument/2006/relationships/externalLink" Target="externalLinks/externalLink222.xml"/><Relationship Id="rId14" Type="http://schemas.openxmlformats.org/officeDocument/2006/relationships/externalLink" Target="externalLinks/externalLink7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8" Type="http://schemas.openxmlformats.org/officeDocument/2006/relationships/externalLink" Target="externalLinks/externalLink1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219" Type="http://schemas.openxmlformats.org/officeDocument/2006/relationships/externalLink" Target="externalLinks/externalLink212.xml"/><Relationship Id="rId230" Type="http://schemas.openxmlformats.org/officeDocument/2006/relationships/theme" Target="theme/theme1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0" Type="http://schemas.openxmlformats.org/officeDocument/2006/relationships/externalLink" Target="externalLinks/externalLink213.xml"/><Relationship Id="rId225" Type="http://schemas.openxmlformats.org/officeDocument/2006/relationships/externalLink" Target="externalLinks/externalLink218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10" Type="http://schemas.openxmlformats.org/officeDocument/2006/relationships/externalLink" Target="externalLinks/externalLink203.xml"/><Relationship Id="rId215" Type="http://schemas.openxmlformats.org/officeDocument/2006/relationships/externalLink" Target="externalLinks/externalLink208.xml"/><Relationship Id="rId236" Type="http://schemas.openxmlformats.org/officeDocument/2006/relationships/customXml" Target="../customXml/item3.xml"/><Relationship Id="rId26" Type="http://schemas.openxmlformats.org/officeDocument/2006/relationships/externalLink" Target="externalLinks/externalLink19.xml"/><Relationship Id="rId231" Type="http://schemas.openxmlformats.org/officeDocument/2006/relationships/styles" Target="styles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11" Type="http://schemas.openxmlformats.org/officeDocument/2006/relationships/externalLink" Target="externalLinks/externalLink204.xml"/><Relationship Id="rId232" Type="http://schemas.openxmlformats.org/officeDocument/2006/relationships/sharedStrings" Target="sharedStrings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5.xml"/><Relationship Id="rId233" Type="http://schemas.openxmlformats.org/officeDocument/2006/relationships/calcChain" Target="calcChain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21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234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30" Type="http://schemas.openxmlformats.org/officeDocument/2006/relationships/externalLink" Target="externalLinks/externalLink2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179" Type="http://schemas.openxmlformats.org/officeDocument/2006/relationships/externalLink" Target="externalLinks/externalLink17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hil\gohil_03-04\Mar-04\Mar-04%20List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WINDOWS\TEMP\RECBG01B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RTS%20NEEDED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N\National%20Deli\2010\Spread\National%20Deli%20Model_v17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f\fc\fco\Fcp\10%20Jahresplan\10%20Jahresplan%201998\Letzte%20Version\Opex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105\Pillar\Hyperion\Financial%20Plans\2003%20Plans\Management%202003%20Final%20Plan\Mngmt%20Legal%20EY%20plan%202003%200710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windows\TEMP\V5JP_Voice_Base%20Case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\Documents%20and%20Settings\vijay%20jain\Desktop\March%2011%20%20BCL%20Consol%20accounts-%20Revised%20Schedul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ferance_btcl\shared_folder\Documents%20and%20Settings\bhardwaj\Desktop\mis\Documents%20and%20Settings\abhi\Desktop\March_07_ACCOUNTS190407__from_meenakshi_final_btcl(2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Cigare\Valuation\Benchmarks\DCF_Assumptions_Benchmark_2004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~1\mkb\LOCALS~1\Temp\notesE1EF34\NOTES%202007-0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ntserver\novell_folder\FINANCE%20FOLDER\2008-09\FINANCIAL%20STATEMENTS\Financial%20statement\MARCH%2009\NOTES%202008-09%20Working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Users\Sameer\AppData\Local\Temp\wzf0b0\IFRS%20Financials\IFRS%20June%202010\IFRS%20BZL%20June%202010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research\DaCore\Valuation%20Table%20V.PT(Final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QC\Agri\New%20Folder%20(2)\Agri%20Format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3%20march%20%2010\2007-111\29.may%20on%20142.147.160.40\imports%202007-2011\Pendg%20Brgs%20march%20201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dex\Aksh\V4%20Draft\FIXED%20ASSETS%20REGISTER%20PLANT-III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TCOM\CD%20Files\Fixed%20Model\FREV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105\Pillar\Documents%20and%20Settings\BLoog\My%20Documents\0703\Headcount%20summary%2005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Finance\Fiscal%202003\F03%20Budget\Deliverables\F03%20Product%20Costing%20-%20Bakersfield%20v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Documents%20and%20Settings\Manoj%20Bhau\My%20Documents\Gohil\Accounts\2005-06\Exim%20Revised-Gohil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ales%20analysis%20apr%20ytd%20all%20test%20feed%20food%20ind%20j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i\stk%20&amp;%20inv\Stk%20&amp;%20Inv\STOCK\2004-05\Link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1003500\My%20Documents\working%20v\account%2009-10\March%202009\March%202009%20accounts\VIPL%20Mar%202009%2015050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tnickel\Local%20Settings\Temporary%20Internet%20Files\OLK30\LLS%20model%207.21.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Documents%20and%20Settings\bbuhay\Local%20Settings\Temporary%20Internet%20Files\OLKA8\model%20010604%20BASE%20LEGAL%20v2%20021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ummary%20sheet%20shareholders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Sept%2005\sales%20analyse\Summary%20sheet%20shareholders%20september%20month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Steffi\Projects\Furniture\Valuation\DCF%20BREKOM%201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INITIALS\ASF\Salir%20Files\Models\Consumer%20Model%20-%20CLEAN%20VERSIO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5%20Jahresplanung\5%20Jahresplanung%202000\Zulieferungen\otelo\GKV_UKV_2000_14_06versendet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Finance/Controlling/Sales%20Statistics/Turtle/(Wet+Gyps)%20AVG%20Manufacturing%20&amp;%20Sales%20costs%202012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Finance/Controlling/Sales%20Statistics/Turtle/(Wet+Gyps)%20AVG%20Manufacturing%20&amp;%20Sales%20costs%202009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Advisory\Marsh%20Supermarkets\Project%20Moon\Analysis\Store%20Profitability%20metrics_v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Documents%20and%20Settings\Vitthal\Desktop\Copy%20of%20Business_plan_BTCL_2011-12%20-%20550%20MT%20-%2013%2003%202011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June%2005\sales%20analyse\Summary%20sales%20management%20june%20month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SSPT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NT_USE\RESSORTF\FC\FCO\GAS-Sitzungen\GAS%2027.11.97\Daten%20f&#252;r%20chartsG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ujaat\My%20Documents\Mes%20Documents\modele%20BP\BP_V1_10_EGy%20Last%20Ver%2019-03-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~1\perezj\LOCALS~1\Temp\Edinboro%20Final%202006%20-%20Budget%20Templete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sblackstein\Desktop\segment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NSITIVITIE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f.adms\bat\Cost%20Data\Plan\Plan2012\2012%20Ops%20Plan%20Batt%20V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EN\CONTROL\MARKTRAP\Benchmark%2019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eals\Active%20Deals\Mountain%20City%20Meat\Model\Bank%20Models\MCM%20Model%20(Recap)%20v1.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omps\st_co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Documents%20and%20Settings\hermansf\My%20Documents\MIGRATION3B\3B\GROUP%203B%20COMPANIES\GROUP%20BIRD%20PROJECT\4%20BIRD%20SHAREHOLDER%20SPLIT\SHARES%20PB%20GP%20ULC%20SCS%20&amp;%20Annual%20Return%20up%20to%2031DEC20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shila\D\Documents%20and%20Settings\ffcs\Desktop\SkoryDove-eReturn_Form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Projects\CAPEXREP\0507AFR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owner\Local%20Settings\Temporary%20Internet%20Files\OLK52\sheinman6.2.07_2007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amy.valentine\Local%20Settings\Temporary%20Internet%20Files\OLK18\P00%20CNTL%202006%20POR%20Upload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mar.chandel\Desktop\BCL%20CFS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Controlling\Controlling\Reporting\ARCOR-Reporting\0699\Monatsabschlu&#223;%206%2099%20V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ellerk\AppData\Local\Microsoft\Windows\Temporary%20Internet%20Files\Content.Outlook\WU94BJ2C\Reports\neu\JA_2010___09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DOCUME~1\gkm-ltmn\LOCALS~1\Temp\XPgrpwise\L&amp;T%20France\SALES%20DATABAS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s\Arun\Business%20Plan\1100%20hrs%2022,%20April%202006%20Business%20Plan%20Fin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di%20Wickrema\AppData\Local\Microsoft\Windows\Temporary%20Internet%20Files\Content.Outlook\9DR3TUXZ\Dawn_WACC_170815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f\fc\fco\Fcp\10%20Jahresplan\10%20Jahresplan%201998\Letzte%20Version\TEMPLATE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costnew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HP-STR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WC%20(FY2006-07)\ICRA%20Requirment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My%20Documents\NXO\2004%20-%202009%20Operating%20forecast%20backup%20MS%20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ike.stanley\Desktop\DeptBudgets\LAV1MfgByDep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mech\BACKUP\CK%20BACKUP\budget%2006-07\bugt-rev2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ike.stanley\Desktop\OMC%20GLDownload\EDINComparativeP&amp;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ectors\RETAIL\CLIENTS\Whole%20Foods\Project%20Farm\WACCDC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B%20CALCULATIONS%20(1)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as\c\KUMAT\CUSTOM.XLS\MAR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accounts\Accounts\Documents%20and%20Settings\bharat1\Local%20Settings\Temporary%20Internet%20Files\Content.Outlook\KJK1B46X\BIL%20Consolidated%20FS\BIL%20CFS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SONC_MKT\UPD_EX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2.157\account\IFRS\reporting\INVESTM%20SHARES%20BOOKING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Citric\Accounts%202001\Master\Brazil%20Results\Inter%20Company%20and%20by%20country%20sales%20July%202000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HAFER\ALIVE\HEARTLND\MODEL\NEWMOD1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MAKE%20Consulting\Research%20Team\Internal%20databases\Databases\Asset%20Transactions%20Database%20-%20PK,%20RM\160317_Asset%20Transactions_rm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emental\Ruud\FY%2004\October%2003\T_L%20Pack%20werkbestandOctob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MAY%2005\sales%20analyse\Sales%20analysis%20fs%20may%20month%20without%20r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3\users\HBower\My%20Documents\Platinum\Projects\Buy\Compucom%20-%20Project%20Chronium\Models\Chromium%20PEH%20Case%20(8.30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MAY%2005\sales%20analyse\Summary%20sales%20management%20month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rcer%20data%202016\DV_IN_DCK_3B_India_Goa_Glass_Fibre_Ltd_12704IN522500_580062.xlsm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Gohil-Mumbai\BS-2001-02\JISL\CMA-March%2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Documents%20and%20Settings\aerssensd\Local%20Settings\Temporary%20Internet%20Files\OLK3D6\T_L%20Pack%20werkbOct0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Zhuoya%20Wang\Documents\PEGs\FdG%20Associates\Seabrook%20DCF%20LBO%20model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9.192.254\users\WINDOWS\TEMP\WINDOWS\TEMP\financial%20forecast%207.27.98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0.4\Old%20Budget1\Projection\BIL%20Management%20Fees%202013-14%2021042014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2MEMF1\MAzab$\Business%20Planning\2000%20Detailed%20Budget%20UK%20GAAP\CX%20Model%20for%20Egypt%20-Detailed%20Budge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Work%20In%20Process\Project%20Stars\Financial%20Models\Stars%20-%20Op.%20Model%201.2%20-%2013.10.99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mcompa\management%20i\Aug-07\Receivable%20Analysis\FINAL%20Receivable%20Analysis%20AUG07.xlk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rsfo1\cfddata\common\Mergers%20&amp;%20Acquisitions\Potential%20Clients\Project%20Alcatraz\Models\LBO%20Model\ROFO.LBO.6.22.01.v4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udit%20report\SGTL_13-14%20final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RExcelData\Cc\Rapportering%20Off\2000\Birk12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sachin%20kini%20181111\d\Sachin\2011-12\Revised%20Schedule%20Foreign%20Subsidiary\BZ%20Australia\Dec\Dec%20BZ%20minerals%20Aus%20Financial%20Statemen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B%20PROF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x_mogge\AppData\Roaming\Microsoft\Excel\Reports\neu\JA_2010___0904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0.4\Users\chanchal.sharma\AppData\Roaming\Microsoft\Excel\BIL(Mgmt%20Ser%20working)Revised%202010-11-%209.12.10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dels\New%20Apax%20Model\ESCOperatingModel%20Revised%20Base%20Case%20Banks%2026010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BUCA\Buca_mdl\Buce%20-%20Half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TECHSOFT\CLIENTS\SUMD_IPO\SUMDIP52.XLW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MONTHLY%20ACCOUNTS%202013-2014\SAPAN%20HOLDINGS\e\BINANI%20METALS%20LIMITED\MONTHLY%20ACCOUNTS%202007-2008\MARCH-2008\12.%20BML%20MARCH%20200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%20Contents\AS%2023%20Workings%2002%2003\AS23-HED%2002%2003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MIS\Revised%20Schedule%20Foreign%20Subsidiary\Sankalp\March\Sankalp%20Financial%20statement%20March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General%20Ledger\IMC\Month-End%20Close\2008\2008.02\Items%20from%20IMC\2007-2009%20Deferred%20Revenue%20Detail-2009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e\NIRBHAY\NIRBHAY%2007-08\March-2008\NIRBHAYMANGEMENT-ITR6-080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C_Drive\E-mail\BAWForm1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1037450_drive_M\MAKE%20Consulting\Research%20Team\Internal%20databases\Databases\Project%20Lists%20-%20AL,%20DCY,%20NH\Latin%20America%20Project%20List%20(21%20Mar%202016)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RKGRPS\HIGHYIEL\CHANG\PROJWOOD\DRAFTING\HVETABL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MENT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SUM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igh%20Yield\Working%20Files\Green%20Flag\Model\Model3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RESTRNT\CLIENTS\PAND_MKT\MODEL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\gohil\Stk%20&amp;%20Inv\STOCK\2004-05\Link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8.48\dept_data\Documents%20and%20Settings\41003500\My%20Documents\working%20v\account%2009-10\March%202009\March%202009%20accounts\VIPL%20Mar%202009%20150509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701-dat-01\WCPShare\WFS\Regional_VKSF\CORP_FIN\Deals\Project%20Kapalua\Excel\Valuation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Accounts\Composites\Common\01%20Manuf%20Reporting\2002%20Operations%20Plan\L'Ardoise\02%20Ops%20Plan%20-%20L'Ardoise%20(EURO)%20AUG%203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NaPro\Fairness%20Opinion\Valuation\NaPro%20DCF%20-%20Base%20Case%20-%2010-20%25%20Discount%20Rate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Ongoing%20cases/APFE/Egypt_Bahrain/Working%20documents/Updates%20July%202017/Injury/OC/Users/kubdm/AppData/Local/Temp/notes0D79D7/SKU%20FCST/2011-12/SKU%20FCST%20DEC%20pr&#237;prava%20(pribulal%20v1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HISHEK\zAK%20140806\Project%20work\5%20C%20Fruit%20Cold%20Storage\5%20C%20old%20file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CVOL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CF\NETWORK\CLIENTS\CHPM_M&amp;A\PROJABC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nts%20and%20Settings\Desai\Desktop\BTCL%20Dep%20March%2010_1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isk-my.sharepoint.com/Users/nm_make_cons_com/AppData/Local/Microsoft/Windows/Temporary%20Internet%20Files/Content.Outlook/VMZGUAWZ/20111205_Market%20Activity_Siemens2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S\Sun%20Capital\2009\Marsh_Village%20Pantry%20Pitch\Financials\Spreads%20v1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laxapps01\users\My%20Documents\Flash\UBS%20Model%2001_13_02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BINANI%20METALS%20LIMITED\ACCOUNTS%20Files\ACCOUNTS%202009-2010\MARCH-2010\TAX%20AUDIT\ITR6-1011-%20BML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e%20Reports\Henkel\Final%20Working%20Files\Rudrapur\Working%20PM%20Henkel%20Rudrapur%20Final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aserver\Engineer\Corporate%20Assignment\Working\Jindal%20Saw\Bhavik_Working\Sinter-3.xlsx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rtal.ema.kworld.kpmg.com/Documents%20and%20Settings/rrastogi/Local%20Settings/Temporary%20Internet%20Files/OLK12B/Example%20reporting%20package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inal%20Accounts%202011-1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ectors\RESTRNT\CLIENTS\Donatos\Donatos%20Model%20A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DOCUME~1\divya\LOCALS~1\Temp\notesE1EF34\HilightApdec07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ushouc101\PILLAR\Hyperion\Financial%20Plans\2003%20Plans\Management%202003%20Final%20Plan\Final%20691%20Fcst%20-%20Hyperion\2003%2004%20Mgmnt%20Plan%20691%20775%20%20Final%20082903%20jt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9.may%20on%20142.147.160.40\PNDG-nom-uk-2008-09%20%20april%2008%20new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10-11\dec%2010\New%20Folder\BTCL%20Dep%20sep%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~1\paulk\LOCALS~1\Temp\XPgrpwise\Covenant%20Spreadsheet_@close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0005RSNY\F\E-Health\MedAssets\Valuation%20Materials%20and%20Comps\Wholesale_Comps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MBWCOST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Documents%20and%20Settings\mangal\Local%20Settings\Temporary%20Internet%20Files\Content.IE5\OLMF0DI7\Pending%20Orders%20-%20Foodpark%20(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Neelesh\2015-16\11.%20February%202016\Documents%20and%20Settings\PIRAUXL1\My%20Documents\2CSB\Project\OCV\BB\Financials\Model%20V8.0%20-%20Case%20-%20SC1%2003-02-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/C12/cocprivate/Private/OTPDAT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H\SYS\USERS\CF\RESTRNT\CLIENTS\FamDave\Incremental%20Store\Comp%20sh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2.157\2012-13\BIL%20Standalone\BIl%20Budget\Final%20Budget%20p&amp;l\BIL%20Budget%202012-13%20%2004.07.12-&#1579;&#1602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stakeem\work\TEMP\Coal%20Mil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jayjain\2011-12\BIL\MIS\Jan\BIL%20jan%20on%201.2.2012%20FLAS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10%20Jahresplan\10%20Jahresplan%201999\modell%20splitup\aufwand%20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\gohil\SQC\Agri\New%20Folder\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Programmi\Gruppo%20Formula\Diapason%20Corporate\gfcons\nota_int\BAL_PIND\Cartel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NT\Temporary%20Internet%20Files\OLK2\AD%20Model%20Template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INITIALS\MSM\Training\Training%20Models%202009%20(Morgan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C\SB%20plan\business%20plan%2003-04\smelterprof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munications\535Hdrive\telecom\COMPS\TRADING\LOCAL\loc1099b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DONT_USE\RESSORTF\FC\FCO\Bankengespr\Outpu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0193-170-01s\regional_VKSF\WINNT\Temporary%20Internet%20Files\OLK6\Model%20Comp%20Sheet%20-%207-10-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s\August%2005\Operating%20Report%20New%20Forma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2.lowes.com\DATA2\Share\FP&amp;A%20Team%20Share\Store%20Operations%20-%20Support\nVisions_General_Data\Data\2008\Ross\Five%20Year%20P&amp;L%20Summary_Store%20direct%20profi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hinkini\d\Sachin\2010-11\BCl%20COnsol\March%2011\March%20BCL%20Consol%20accounts-%2017.4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tk%20&amp;%20Inv\STOCK\2004-05\Link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~1\kawad\LOCALS~1\Temp\Business%20Planning\2000%20Business%20Plan-Nbry-Adj\Planning%20Model-Nbry-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MMA\KIN-SHP\MODEL\ASSUM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XED%20ASSUMPTION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DATA\FINAL_10.APR\ASSUM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snakhle\Desktop\Opportunities\Aura%20Light\Valuation\Aura_DCF_Dec14_v2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Mohamad\Business%20Plan\New%20Form\Model%20BP\Mobile%20Business%20Planning%20Model%20V2.2%20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PIRAUXL1\My%20Documents\2CSB\Project\OCV\BB\Financials\Model%20V8.0%20-%20Case%20-%20SC1%2003-02-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Users\chanchal.sharma\AppData\Local\Microsoft\Windows\Temporary%20Internet%20Files\Content.Outlook\XP8F29T6\Documents%20and%20Settings\Joshua%20Stan\Desktop\Model%20V7\Pricing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ehenry\My%20Documents\IB\CLIENTS\W.Blair\WILLIAM_BLAIR_MODEL_V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s\Comps\Alternative\USJUL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greement%20Dec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Clients\3B\Note%20and%20Model\Lenders%20Submission%20-%2004072016\Information\Updated%20linked%20model%2008072016\8%20Jul%2016%203B%20Model%20%20IDBI%20%20Proposal%20%20EW%20%20Sent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193-DAT-01\Regional_vksf\CORP_FIN\Healthcare\Projects\VCA%20Antech\P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-A0193-DAT-01\Regional_vksf\CORP_FIN\Deals\Project%20Kapalua\Excel\Valuat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Documents%20and%20Settings\Administrator\Local%20Settings\Temporary%20Internet%20Files\OLK3B\US%20credit%20spread%20tabl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mcompa\compaq_c\Mahesh\e_mail\MIS%20Imported%20Components%20Stock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rsfo1\cfddata\common\Mergers%20&amp;%20Acquisitions\Potential%20Clients\Project%20Alcatraz\Models\LBO%20Model\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BW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windows\TEMP\Other\A%20Blank%20Balance%20Shee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\fc\fco\Fcp\10%20Jahresplan\10%20Jahresplan%201999\modell%20splitup\ums&#228;tze%209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di%20Wickrema\Documents\My%20Documents\Binani\Test%20vers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lgaon2\accounts\SQC\Agri\New%20Folder\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ALKER\MILLENNI\MODELS\NEWMOD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Content.IE5\61WF6H65\CAPEX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nts%20and%20Settings\Saravgi\Application%20Data\Microsoft\Excel\Tunisi-WS-IDBI-binani-28081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D863DE\Project%20Dawn_Model_KKR_Standalone%20Scenario_NewBP_Full%20refinancing%20with%20haircut_18Mar16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RKGRPS\HIGHYIEL\GOOGEL\AD_RADIO\MOD_COPY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uwikrama\Documents\Test%20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PROJEKTE\Bus-Plan\Released\B-Plan%2098.03\DRITTMAR_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apps\HYPERION\HPCRS\FREPORTTES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hil\gohil\DCG\Gohil\080%20Invoic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elecoms\Projects%20in%20Progress\Vodafone,%20Project%20Violet\Valuation\1102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2\Daily%20Operation%20Meeting\Users\20684\AppData\Local\Temp\notes758E9C\26-30%20JUNE-20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Users\grosshans\AppData\Local\Microsoft\Windows\Temporary%20Internet%20Files\Content.Outlook\HOT6GALV\financial_package_9%2027%202008%20vG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OCCO\DEALS\ENTERP2\NEWMOD2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TLAM\Finance_Analysis_Reporting\Reporting\A_Data\2_Tate%20&amp;%20Lyle\1%20T&amp;L%20reporting\05-06\APR.05\sales%20analyse\Summary%20shee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Documents%20and%20Settings\Tanya.wang\Local%20Settings\Temporary%20Internet%20Files\OLKB0\Generic%20Valuation%20Mode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emental\Ruud\FY%2004\June%2003\T_L%20Pack%20werkbestandJun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ibhav\binani%20metals%20limited\Users\vikash.mundhra\AppData\Local\Microsoft\Windows\Temporary%20Internet%20Files\Content.Outlook\YE4QB5ZD\BIL%20CFS%20March%202015-after%20div30%25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BGOA-FILESERVE\Daily%20Operation%20Meeting\Users\jwidzyk\Desktop\Nauka\Modelling\BIWS\Financial%20Modelling%20Fundamentals\Apple-Complete-Mode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Solarc\Presentation%20Exhibits(TNM%207.23.03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ccounts\Documents%20and%20Settings\abhinav.jain\Application%20Data\Microsoft\Excel\File%20not%20to%20Use\BIL%20consolidated%20Financials%2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3\users\TEMP\Finalised%20Retail%20Mode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Graphique%20dans%20PRES2708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FM_HQ_GR02\VOL1\TEMP\DCF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S%20Files\Comparables_w_Graphs_Bar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ussam\a\WINDOWS\Desktop\Syria%20maw\Syria%20before%20Orascom\Mes%20Documents\modele%20BP\BP_V1_10_EGy%20Last%20Ver%2019-03-9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1.100.114\1037450$\1037450_drive_M\MAKE%20Consulting\Research%20Team\Internal%20databases\Databases\Project%20Lists%20-%20AL,%20DCY,%20NH\Latin%20America%20Project%20List%20(7%20Apr%202016)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ted%20Statements\Consolidated%20Statements\2008\Jan-08\Jan-07%20CT%20HOLDINGS%20%20final%202-25-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B_CALCULATIONS%20(2)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dels\Apax%20Banks%20Model2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ata\financ\Monthly%20Closing%20Files\July%202006\P10%20CNTL%202006%20PO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nesh\production\Rupinder%20Phougat\Cement%20Engineering\Cement%20Plants\Kiln%20&amp;%20Cooler\CemAust%20Gladstone\Burner%20Development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Documents%20and%20Settings\JoGibbons\My%20Documents\2%20-%20Historical%20P&amp;L\2%20-%20Historical%20P&amp;L%20Master%2019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cj2\Local%20Settings\Temporary%20Internet%20Files\OLKB\G\GHSP\2005\financials\8.05%20Pitch\spreads6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sqc\d\Terra\Repor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Finance\Departmental\2005act\T&amp;L%20Pack\05%20Aug%20Total%20PL%20Analysi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gh%20Yield\Working%20Files\Roof\Model\Models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cfinashare\CORPFIN\Training\Analyst%20Training\2012\DCF%20and%20LBO%20Model\Blair%20DCF%20&amp;%20LBO%20for%20training%20v5%20(Answer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hcdgsf01\users\My%20Documents\CLUSTER%20CONTROLLER\CLOSING\YEAR%202006-2007\2006-06\01%20-%20ANALYSIS\ANALYSIS%20June06%20vs%20AO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C\Crystal%20Clean\2007\IPO\Comp%20Update\SHINE%20Comps%20Update%20(1-10-08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DATA\MyDocuments\VodafoneATI\Orngnew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DATA1\My%20Documents\dilip\BKPL\F.Model\Financial%20Restr.%20Gas%20as%20Fuel%203.12.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ina\Documents%20and%20Settings\msm\Local%20Settings\Temporary%20Internet%20Files\Content.Outlook\C2QRFDT7\Comps_v3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t_wf_srvr_500\finance\Budget98\Budget%20Input%20From%20Depts\DEPT_3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.Software"/>
      <sheetName val="JISL OS-Div."/>
      <sheetName val="ICD"/>
      <sheetName val="JF Leases"/>
      <sheetName val="Prod.Dev."/>
      <sheetName val="Listing"/>
      <sheetName val="Fuel &amp; Elec- 24L + 10L Mz"/>
    </sheetNames>
    <sheetDataSet>
      <sheetData sheetId="0"/>
      <sheetData sheetId="1"/>
      <sheetData sheetId="2" refreshError="1">
        <row r="1">
          <cell r="A1" t="str">
            <v>Jain Irrigation Systems Ltd.</v>
          </cell>
        </row>
        <row r="2">
          <cell r="A2" t="str">
            <v>Interest Calculation on Inter Corporate Deposit Given [as on 31-12-03]</v>
          </cell>
        </row>
        <row r="3">
          <cell r="N3">
            <v>12</v>
          </cell>
          <cell r="O3">
            <v>12</v>
          </cell>
        </row>
        <row r="4">
          <cell r="A4" t="str">
            <v>S.No</v>
          </cell>
          <cell r="B4" t="str">
            <v>Code</v>
          </cell>
          <cell r="C4" t="str">
            <v>Name of the Party</v>
          </cell>
          <cell r="D4" t="str">
            <v>Date of ICD given</v>
          </cell>
          <cell r="E4" t="str">
            <v>Principal</v>
          </cell>
          <cell r="F4" t="str">
            <v>Interest Rate</v>
          </cell>
          <cell r="G4" t="str">
            <v>INTEREST AMOUNT</v>
          </cell>
          <cell r="M4" t="str">
            <v>Principal + Interest</v>
          </cell>
          <cell r="N4" t="str">
            <v>Interest Provision</v>
          </cell>
        </row>
        <row r="5">
          <cell r="G5" t="str">
            <v>97-98</v>
          </cell>
          <cell r="H5" t="str">
            <v>98-99</v>
          </cell>
          <cell r="I5" t="str">
            <v>99-00</v>
          </cell>
          <cell r="J5" t="str">
            <v>00-01</v>
          </cell>
          <cell r="K5" t="str">
            <v>01-02</v>
          </cell>
          <cell r="L5" t="str">
            <v>Total Interest</v>
          </cell>
          <cell r="N5" t="str">
            <v>02-03 Provision  [Rs.]</v>
          </cell>
          <cell r="O5" t="str">
            <v>03-04 Provision  9 Months [Rs.]</v>
          </cell>
          <cell r="P5" t="str">
            <v>Total</v>
          </cell>
        </row>
        <row r="6">
          <cell r="A6">
            <v>1</v>
          </cell>
          <cell r="B6">
            <v>82001</v>
          </cell>
          <cell r="C6" t="str">
            <v>Gulnar Industtries Ltd.</v>
          </cell>
          <cell r="D6">
            <v>34989</v>
          </cell>
          <cell r="E6">
            <v>31000000</v>
          </cell>
          <cell r="F6">
            <v>0.15</v>
          </cell>
          <cell r="G6">
            <v>45.81</v>
          </cell>
          <cell r="H6">
            <v>46.5</v>
          </cell>
          <cell r="I6">
            <v>46.5</v>
          </cell>
          <cell r="J6">
            <v>46.5</v>
          </cell>
          <cell r="K6">
            <v>46.5</v>
          </cell>
          <cell r="L6">
            <v>231.81</v>
          </cell>
          <cell r="M6">
            <v>541.80999999999995</v>
          </cell>
          <cell r="N6">
            <v>4650000</v>
          </cell>
          <cell r="O6">
            <v>4650000</v>
          </cell>
          <cell r="P6">
            <v>9300000</v>
          </cell>
        </row>
        <row r="7">
          <cell r="A7">
            <v>2</v>
          </cell>
          <cell r="B7">
            <v>82007</v>
          </cell>
          <cell r="C7" t="str">
            <v>Kirti Finvest Ltd.</v>
          </cell>
          <cell r="D7">
            <v>34989</v>
          </cell>
          <cell r="E7">
            <v>8500000</v>
          </cell>
          <cell r="F7">
            <v>0.15</v>
          </cell>
          <cell r="G7">
            <v>0</v>
          </cell>
          <cell r="H7">
            <v>0</v>
          </cell>
          <cell r="I7">
            <v>10.8</v>
          </cell>
          <cell r="J7">
            <v>14.38</v>
          </cell>
          <cell r="K7">
            <v>16.52</v>
          </cell>
          <cell r="L7">
            <v>41.7</v>
          </cell>
          <cell r="M7">
            <v>126.7</v>
          </cell>
          <cell r="N7">
            <v>1275000</v>
          </cell>
          <cell r="O7">
            <v>1275000</v>
          </cell>
          <cell r="P7">
            <v>2550000</v>
          </cell>
        </row>
        <row r="8">
          <cell r="A8">
            <v>3</v>
          </cell>
          <cell r="B8">
            <v>82008</v>
          </cell>
          <cell r="C8" t="str">
            <v>Lural Security Pvt.Ltd.</v>
          </cell>
          <cell r="D8" t="str">
            <v>17-10-1995 &amp; 10-02-2001</v>
          </cell>
          <cell r="E8">
            <v>26450000</v>
          </cell>
          <cell r="F8">
            <v>0.15</v>
          </cell>
          <cell r="G8">
            <v>0</v>
          </cell>
          <cell r="H8">
            <v>6.92</v>
          </cell>
          <cell r="I8">
            <v>11.22</v>
          </cell>
          <cell r="J8">
            <v>18.600000000000001</v>
          </cell>
          <cell r="K8">
            <v>45</v>
          </cell>
          <cell r="L8">
            <v>81.739999999999995</v>
          </cell>
          <cell r="M8">
            <v>346.24</v>
          </cell>
          <cell r="N8">
            <v>3967500</v>
          </cell>
          <cell r="O8">
            <v>3967500</v>
          </cell>
          <cell r="P8">
            <v>7935000</v>
          </cell>
        </row>
        <row r="9">
          <cell r="A9">
            <v>4</v>
          </cell>
          <cell r="B9">
            <v>82103</v>
          </cell>
          <cell r="C9" t="str">
            <v>Prakash Bed Security</v>
          </cell>
          <cell r="D9">
            <v>36932</v>
          </cell>
          <cell r="E9">
            <v>14850000</v>
          </cell>
          <cell r="F9">
            <v>0.15</v>
          </cell>
          <cell r="G9">
            <v>0</v>
          </cell>
          <cell r="H9">
            <v>0</v>
          </cell>
          <cell r="I9">
            <v>0</v>
          </cell>
          <cell r="J9">
            <v>2.4900000000000002</v>
          </cell>
          <cell r="K9">
            <v>22.31</v>
          </cell>
          <cell r="L9">
            <v>24.8</v>
          </cell>
          <cell r="M9">
            <v>173.3</v>
          </cell>
          <cell r="N9">
            <v>2227500</v>
          </cell>
          <cell r="O9">
            <v>2227500</v>
          </cell>
          <cell r="P9">
            <v>4455000</v>
          </cell>
        </row>
        <row r="10">
          <cell r="A10">
            <v>5</v>
          </cell>
          <cell r="B10">
            <v>82083</v>
          </cell>
          <cell r="C10" t="str">
            <v>Virala Trade Agency</v>
          </cell>
          <cell r="D10">
            <v>35521</v>
          </cell>
          <cell r="E10">
            <v>2500000</v>
          </cell>
          <cell r="F10">
            <v>0.15</v>
          </cell>
          <cell r="G10">
            <v>3.72</v>
          </cell>
          <cell r="H10">
            <v>3.75</v>
          </cell>
          <cell r="I10">
            <v>4.87</v>
          </cell>
          <cell r="J10">
            <v>4.34</v>
          </cell>
          <cell r="K10">
            <v>3.75</v>
          </cell>
          <cell r="L10">
            <v>20.43</v>
          </cell>
          <cell r="M10">
            <v>45.43</v>
          </cell>
          <cell r="N10">
            <v>375000</v>
          </cell>
          <cell r="O10">
            <v>375000</v>
          </cell>
          <cell r="P10">
            <v>750000</v>
          </cell>
        </row>
        <row r="11">
          <cell r="C11" t="str">
            <v>Total</v>
          </cell>
          <cell r="E11">
            <v>83300000</v>
          </cell>
          <cell r="G11">
            <v>49.53</v>
          </cell>
          <cell r="H11">
            <v>57.17</v>
          </cell>
          <cell r="I11">
            <v>73.39</v>
          </cell>
          <cell r="J11">
            <v>86.31</v>
          </cell>
          <cell r="K11">
            <v>134.08000000000001</v>
          </cell>
          <cell r="L11">
            <v>400.48</v>
          </cell>
          <cell r="M11">
            <v>1233.48</v>
          </cell>
          <cell r="N11">
            <v>12495000</v>
          </cell>
          <cell r="O11">
            <v>12495000</v>
          </cell>
          <cell r="P11">
            <v>24990000</v>
          </cell>
        </row>
        <row r="12">
          <cell r="A12" t="str">
            <v>Coding</v>
          </cell>
        </row>
        <row r="13">
          <cell r="A13" t="str">
            <v>2697 Interest Receivable A/c Dr. [ Total Int. Amt.]</v>
          </cell>
        </row>
        <row r="14">
          <cell r="A14" t="str">
            <v>2124 Interest Received A/c Cr. [ Total Int. Amt.]</v>
          </cell>
        </row>
        <row r="15">
          <cell r="A15" t="str">
            <v>3138 Provision for Doubtful Receivables [P&amp;L] [ Party wise Amt.]</v>
          </cell>
        </row>
        <row r="16">
          <cell r="A16" t="str">
            <v>2119 Provision for Doubtful Receivables [B/S]  [ Party wise Amt.]</v>
          </cell>
        </row>
        <row r="26">
          <cell r="A26" t="str">
            <v>Jain Irrigation Systems Ltd.</v>
          </cell>
        </row>
        <row r="27">
          <cell r="A27" t="str">
            <v>Interest Calculation on Inter Corporate Deposit Given</v>
          </cell>
        </row>
        <row r="28">
          <cell r="N28">
            <v>12</v>
          </cell>
          <cell r="O28">
            <v>9</v>
          </cell>
        </row>
        <row r="29">
          <cell r="A29" t="str">
            <v>S.No</v>
          </cell>
          <cell r="B29" t="str">
            <v>Code</v>
          </cell>
          <cell r="C29" t="str">
            <v>Name of the Party</v>
          </cell>
          <cell r="D29" t="str">
            <v>Date of ICD given</v>
          </cell>
          <cell r="E29" t="str">
            <v>Principal</v>
          </cell>
          <cell r="F29" t="str">
            <v>Interest Rate</v>
          </cell>
          <cell r="G29" t="str">
            <v>INTEREST AMOUNT</v>
          </cell>
          <cell r="M29" t="str">
            <v>Principal + Interest</v>
          </cell>
          <cell r="N29" t="str">
            <v>Interest Provision</v>
          </cell>
        </row>
        <row r="30">
          <cell r="G30" t="str">
            <v>97-98</v>
          </cell>
          <cell r="H30" t="str">
            <v>98-99</v>
          </cell>
          <cell r="I30" t="str">
            <v>99-00</v>
          </cell>
          <cell r="J30" t="str">
            <v>00-01</v>
          </cell>
          <cell r="K30" t="str">
            <v>01-02</v>
          </cell>
          <cell r="L30" t="str">
            <v>Total Interest</v>
          </cell>
          <cell r="N30" t="str">
            <v>02-03 Provision  [Rs.]</v>
          </cell>
          <cell r="O30" t="str">
            <v>03-04 Provision  9 Months [Rs.]</v>
          </cell>
          <cell r="P30" t="str">
            <v>Total</v>
          </cell>
        </row>
        <row r="31">
          <cell r="A31">
            <v>1</v>
          </cell>
          <cell r="B31">
            <v>82001</v>
          </cell>
          <cell r="C31" t="str">
            <v>Gulnar Industtries Ltd.</v>
          </cell>
          <cell r="D31">
            <v>34989</v>
          </cell>
          <cell r="E31">
            <v>310</v>
          </cell>
          <cell r="F31">
            <v>0.15</v>
          </cell>
          <cell r="G31">
            <v>45.81</v>
          </cell>
          <cell r="H31">
            <v>46.5</v>
          </cell>
          <cell r="I31">
            <v>46.5</v>
          </cell>
          <cell r="J31">
            <v>46.5</v>
          </cell>
          <cell r="K31">
            <v>46.5</v>
          </cell>
          <cell r="L31">
            <v>231.81</v>
          </cell>
          <cell r="M31">
            <v>541.80999999999995</v>
          </cell>
          <cell r="N31">
            <v>46.5</v>
          </cell>
          <cell r="O31">
            <v>46.5</v>
          </cell>
          <cell r="P31">
            <v>93</v>
          </cell>
        </row>
        <row r="32">
          <cell r="A32">
            <v>2</v>
          </cell>
          <cell r="B32">
            <v>82007</v>
          </cell>
          <cell r="C32" t="str">
            <v>Kirti Finvest Ltd.</v>
          </cell>
          <cell r="D32">
            <v>34989</v>
          </cell>
          <cell r="E32">
            <v>85</v>
          </cell>
          <cell r="F32">
            <v>0.15</v>
          </cell>
          <cell r="G32">
            <v>0</v>
          </cell>
          <cell r="H32">
            <v>0</v>
          </cell>
          <cell r="I32">
            <v>10.8</v>
          </cell>
          <cell r="J32">
            <v>14.38</v>
          </cell>
          <cell r="K32">
            <v>16.52</v>
          </cell>
          <cell r="L32">
            <v>41.7</v>
          </cell>
          <cell r="M32">
            <v>126.7</v>
          </cell>
          <cell r="N32">
            <v>12.75</v>
          </cell>
          <cell r="O32">
            <v>12.75</v>
          </cell>
          <cell r="P32">
            <v>25.5</v>
          </cell>
        </row>
        <row r="33">
          <cell r="A33">
            <v>3</v>
          </cell>
          <cell r="B33">
            <v>82008</v>
          </cell>
          <cell r="C33" t="str">
            <v>Lural Security Pvt.Ltd.</v>
          </cell>
          <cell r="D33" t="str">
            <v>17-10-1995 &amp; 10-02-2001</v>
          </cell>
          <cell r="E33">
            <v>264.5</v>
          </cell>
          <cell r="F33">
            <v>0.15</v>
          </cell>
          <cell r="G33">
            <v>0</v>
          </cell>
          <cell r="H33">
            <v>6.92</v>
          </cell>
          <cell r="I33">
            <v>11.22</v>
          </cell>
          <cell r="J33">
            <v>18.600000000000001</v>
          </cell>
          <cell r="K33">
            <v>45</v>
          </cell>
          <cell r="L33">
            <v>81.739999999999995</v>
          </cell>
          <cell r="M33">
            <v>346.24</v>
          </cell>
          <cell r="N33">
            <v>39.674999999999997</v>
          </cell>
          <cell r="O33">
            <v>39.674999999999997</v>
          </cell>
          <cell r="P33">
            <v>79.349999999999994</v>
          </cell>
        </row>
        <row r="34">
          <cell r="A34">
            <v>4</v>
          </cell>
          <cell r="B34">
            <v>82103</v>
          </cell>
          <cell r="C34" t="str">
            <v>Prakash Bed Security</v>
          </cell>
          <cell r="D34">
            <v>36932</v>
          </cell>
          <cell r="E34">
            <v>148.5</v>
          </cell>
        </row>
        <row r="35">
          <cell r="A35">
            <v>5</v>
          </cell>
          <cell r="B35">
            <v>82083</v>
          </cell>
          <cell r="C35" t="str">
            <v>Virala Trade Agency</v>
          </cell>
          <cell r="D35">
            <v>35521</v>
          </cell>
          <cell r="E35">
            <v>25</v>
          </cell>
        </row>
        <row r="36">
          <cell r="C36" t="str">
            <v>Total</v>
          </cell>
          <cell r="E36">
            <v>833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e Book Summary"/>
      <sheetName val="Summary"/>
      <sheetName val="SW, HW and Services - Backlog"/>
      <sheetName val="Auto Audit - Backlog"/>
      <sheetName val="Auto Audit - Renewals"/>
      <sheetName val="Rec Rev - Renewal Revenue"/>
      <sheetName val="Rec Rev - Backlog"/>
      <sheetName val="SSA YTD Rev and 2000 Backlog"/>
      <sheetName val="SSA Renewals"/>
      <sheetName val="Forecasted SSA Revenue 2000"/>
      <sheetName val="Forecasted SSA Revenue 2001"/>
      <sheetName val="0012SSA"/>
      <sheetName val="Source SSA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S NEEDED"/>
    </sheetNames>
    <sheetDataSet>
      <sheetData sheetId="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&amp;L (2)"/>
      <sheetName val="WB BS"/>
      <sheetName val="WB IS"/>
      <sheetName val="Tax"/>
      <sheetName val="IS Presentation"/>
      <sheetName val="DCF"/>
      <sheetName val="DCF Summary"/>
      <sheetName val="DCF Output Summary"/>
      <sheetName val="DCF Matrices"/>
      <sheetName val="Acc-Dil"/>
      <sheetName val="LBO"/>
      <sheetName val="LBO Sources &amp; Uses"/>
      <sheetName val="LBO Summary"/>
      <sheetName val="LBO Output"/>
      <sheetName val="Valuation Matrix"/>
      <sheetName val="From Company ---&gt;"/>
      <sheetName val="2007 P&amp;L"/>
      <sheetName val="2008-2010 P&amp;L "/>
      <sheetName val="Proforma"/>
      <sheetName val="2007 - 2010 BS"/>
      <sheetName val="Tax Basis"/>
      <sheetName val="Tax Valuation Matrix"/>
      <sheetName val="Tax Analysis"/>
      <sheetName val="Summary P&amp;L"/>
      <sheetName val="Formatted Summary P&amp;L"/>
      <sheetName val="From Company"/>
      <sheetName val="Cap Ex 2010 Bud"/>
      <sheetName val="YTD2009 Bal_Sheet"/>
      <sheetName val="2008 Bal_Sheet"/>
      <sheetName val="2007 Bal_Sheet"/>
    </sheetNames>
    <sheetDataSet>
      <sheetData sheetId="0"/>
      <sheetData sheetId="1">
        <row r="5">
          <cell r="A5" t="str">
            <v>($ in millions)</v>
          </cell>
        </row>
      </sheetData>
      <sheetData sheetId="2">
        <row r="1">
          <cell r="W1">
            <v>1000000</v>
          </cell>
        </row>
      </sheetData>
      <sheetData sheetId="3"/>
      <sheetData sheetId="4">
        <row r="19">
          <cell r="J19">
            <v>4.9118049809745701</v>
          </cell>
        </row>
      </sheetData>
      <sheetData sheetId="5">
        <row r="1">
          <cell r="A1" t="str">
            <v>National Deli</v>
          </cell>
        </row>
      </sheetData>
      <sheetData sheetId="6"/>
      <sheetData sheetId="7"/>
      <sheetData sheetId="8"/>
      <sheetData sheetId="9">
        <row r="45">
          <cell r="J45">
            <v>-1.3416579069384401E-2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Expense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dge"/>
      <sheetName val="P&amp;L and CF  monthly"/>
      <sheetName val="P&amp;L and CF  Original Bud"/>
      <sheetName val="P&amp;L and CF Chg from Orig"/>
      <sheetName val="BS Monthly"/>
      <sheetName val="Summ HC"/>
      <sheetName val="BS orig plan"/>
      <sheetName val="BS Chg from Orig"/>
      <sheetName val="Nextira LLC"/>
      <sheetName val="Cash Flow Actuals"/>
      <sheetName val="Consolidated"/>
      <sheetName val="compensation"/>
      <sheetName val="Federal Total"/>
      <sheetName val="Federal Sale"/>
      <sheetName val="Federal Mkt"/>
      <sheetName val="Federal Ops"/>
      <sheetName val="Federal GA"/>
      <sheetName val="Intersys"/>
      <sheetName val="Intersys Sales"/>
      <sheetName val="Intersys Ops"/>
      <sheetName val="Intersys GA"/>
      <sheetName val="NBC"/>
      <sheetName val="Timeplex"/>
      <sheetName val="Serv and Sol Consol"/>
      <sheetName val="REVENUES"/>
      <sheetName val="Revenue Detail by Entity"/>
      <sheetName val="SS Product Costs"/>
      <sheetName val="SS Service Costs"/>
      <sheetName val="FCST"/>
      <sheetName val="Lease Other"/>
      <sheetName val="Sales"/>
      <sheetName val="prof serv"/>
      <sheetName val="MArketing"/>
      <sheetName val="Network Cnslt"/>
      <sheetName val="ga Finance"/>
      <sheetName val="ga IT"/>
      <sheetName val="ga HR"/>
      <sheetName val="ga legal"/>
      <sheetName val="ga corp admin"/>
      <sheetName val="ga facil"/>
      <sheetName val="ga Other"/>
      <sheetName val="ga PEH"/>
      <sheetName val="ga bad debt"/>
      <sheetName val="Nextira LLC 2006"/>
      <sheetName val="Accrual Summary"/>
      <sheetName val="Prepaid Expense &amp;  Other"/>
      <sheetName val="Trans Summ"/>
      <sheetName val="P&amp;L and CF  Strat"/>
      <sheetName val="BS Strat"/>
      <sheetName val="Sheet1"/>
      <sheetName val="Headcount Strat"/>
      <sheetName val="Adjustments Log"/>
      <sheetName val="Original Consolidated"/>
      <sheetName val="Original Consolidated Diff"/>
      <sheetName val="Original P&amp;L and CF  monthly"/>
      <sheetName val="Original P&amp;L and CF  Diff"/>
      <sheetName val="H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G3" t="str">
            <v>no</v>
          </cell>
        </row>
        <row r="732">
          <cell r="A732">
            <v>1</v>
          </cell>
        </row>
        <row r="733">
          <cell r="A733">
            <v>2</v>
          </cell>
        </row>
        <row r="734">
          <cell r="A734">
            <v>3</v>
          </cell>
        </row>
        <row r="735">
          <cell r="A735">
            <v>4</v>
          </cell>
        </row>
        <row r="736">
          <cell r="A736">
            <v>5</v>
          </cell>
        </row>
        <row r="737">
          <cell r="A737">
            <v>6</v>
          </cell>
        </row>
        <row r="738">
          <cell r="A738">
            <v>7</v>
          </cell>
        </row>
        <row r="739">
          <cell r="A739">
            <v>8</v>
          </cell>
        </row>
        <row r="740">
          <cell r="A740">
            <v>9</v>
          </cell>
        </row>
        <row r="741">
          <cell r="A741">
            <v>10</v>
          </cell>
        </row>
        <row r="742">
          <cell r="A742">
            <v>11</v>
          </cell>
        </row>
        <row r="743">
          <cell r="A743">
            <v>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 98 Hochrechnung"/>
      <sheetName val="IA 98 HR norm"/>
    </sheetNames>
    <sheetDataSet>
      <sheetData sheetId="0" refreshError="1">
        <row r="36">
          <cell r="B36">
            <v>25500</v>
          </cell>
        </row>
        <row r="37">
          <cell r="B37">
            <v>22950</v>
          </cell>
        </row>
      </sheetData>
      <sheetData sheetId="1" refreshError="1">
        <row r="36">
          <cell r="B36">
            <v>550</v>
          </cell>
          <cell r="C36">
            <v>4500</v>
          </cell>
        </row>
        <row r="37">
          <cell r="B37">
            <v>495</v>
          </cell>
          <cell r="C37">
            <v>4050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 working (Revised)"/>
      <sheetName val="segment working"/>
      <sheetName val="CF LACS BCL"/>
      <sheetName val="CONS. FIN. RESULTS"/>
      <sheetName val="BCL PL"/>
      <sheetName val="BS split "/>
      <sheetName val="BCL BS"/>
      <sheetName val="BCL NOTES BS"/>
      <sheetName val="BCL NOTES PL"/>
      <sheetName val="BS cons."/>
      <sheetName val="FASchedule ."/>
      <sheetName val="Cash Flow FInal VJ"/>
      <sheetName val="FA Schedule Working"/>
      <sheetName val="GOODWILL AND MINRITY INT"/>
      <sheetName val="CF LACS BCL 13.04.11"/>
      <sheetName val="oLD CF LACS BCL(Revised)"/>
      <sheetName val="Cash Flow Inter Co Tranx"/>
      <sheetName val="Eliminnation Inter Co Tranx"/>
      <sheetName val="Foreign Subsidy 31.12.2009"/>
      <sheetName val="Foreign Subsidy 31.3.2010"/>
      <sheetName val="SBRCC"/>
      <sheetName val="Share application money"/>
      <sheetName val="Fund flow"/>
      <sheetName val="oLD Cash Flow FInal"/>
      <sheetName val="Sheet3"/>
      <sheetName val="Inter Co. Tran."/>
      <sheetName val="Sheet2"/>
      <sheetName val="Sheet4"/>
      <sheetName val="Pre-acquisition pft"/>
      <sheetName val="BCFLLC FA"/>
      <sheetName val="BCFLLC P&amp;L"/>
      <sheetName val="BCFLLC BS"/>
      <sheetName val="SBRCC BS 1-5"/>
      <sheetName val="SBRCC 6-7"/>
      <sheetName val="SBRCC P&amp;L 8-11"/>
      <sheetName val="SBRCC 3"/>
      <sheetName val="notes old"/>
      <sheetName val="seg old"/>
      <sheetName val="bil bs"/>
      <sheetName val="working 1"/>
      <sheetName val="Sheet1"/>
      <sheetName val="cons adj old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3">
          <cell r="D3">
            <v>100000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heet"/>
      <sheetName val="Linksheets"/>
      <sheetName val="BAL"/>
      <sheetName val="P&amp;L"/>
      <sheetName val="cash flow"/>
      <sheetName val="Schedule-Bs"/>
      <sheetName val="SCHEDULE-P&amp;L"/>
      <sheetName val="fassets schedule "/>
      <sheetName val="Excise Duty- BTCL"/>
      <sheetName val="DEP_SECH DTld"/>
      <sheetName val="Sheet4"/>
      <sheetName val="FA additions"/>
      <sheetName val="Dep Computation"/>
      <sheetName val="Debtors"/>
      <sheetName val="Sheet2"/>
      <sheetName val="Prod &amp; V.F.Goods"/>
      <sheetName val="Sheet3"/>
      <sheetName val="Dep.computation"/>
      <sheetName val="CUMU .PRO"/>
      <sheetName val="FG VALUATION"/>
      <sheetName val="Valuation R.M "/>
      <sheetName val="Consumption"/>
      <sheetName val="Sheet1"/>
      <sheetName val="Provision"/>
      <sheetName val="Mntly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A12" t="str">
            <v>Land Development</v>
          </cell>
          <cell r="B12">
            <v>3147802</v>
          </cell>
          <cell r="D12">
            <v>0</v>
          </cell>
          <cell r="F12">
            <v>3147802</v>
          </cell>
          <cell r="G12">
            <v>2057443</v>
          </cell>
          <cell r="H12">
            <v>37032.964705882398</v>
          </cell>
          <cell r="K12">
            <v>2094475.96470588</v>
          </cell>
          <cell r="L12">
            <v>1053326.03529412</v>
          </cell>
        </row>
        <row r="13">
          <cell r="A13" t="str">
            <v>Leasehold Land</v>
          </cell>
          <cell r="B13">
            <v>2056581</v>
          </cell>
          <cell r="F13">
            <v>2056581</v>
          </cell>
          <cell r="G13">
            <v>414075.68456375803</v>
          </cell>
          <cell r="H13">
            <v>24195.0705882353</v>
          </cell>
          <cell r="K13">
            <v>438270.75515199301</v>
          </cell>
          <cell r="L13">
            <v>1618310.2448480099</v>
          </cell>
        </row>
        <row r="14">
          <cell r="B14">
            <v>5204383</v>
          </cell>
          <cell r="C14">
            <v>0</v>
          </cell>
          <cell r="D14">
            <v>0</v>
          </cell>
          <cell r="E14">
            <v>0</v>
          </cell>
          <cell r="F14">
            <v>5204383</v>
          </cell>
          <cell r="G14">
            <v>2471518.6845637602</v>
          </cell>
          <cell r="H14">
            <v>61228.035294117697</v>
          </cell>
          <cell r="I14">
            <v>0</v>
          </cell>
          <cell r="J14">
            <v>0</v>
          </cell>
          <cell r="K14">
            <v>2532746.7198578799</v>
          </cell>
          <cell r="L14">
            <v>2671636.2801421201</v>
          </cell>
        </row>
        <row r="16">
          <cell r="A16" t="str">
            <v>Building @</v>
          </cell>
        </row>
        <row r="17">
          <cell r="A17" t="str">
            <v>Building</v>
          </cell>
          <cell r="B17">
            <v>56033376</v>
          </cell>
          <cell r="C17">
            <v>0</v>
          </cell>
          <cell r="F17">
            <v>56033376</v>
          </cell>
          <cell r="G17">
            <v>43415376.25</v>
          </cell>
          <cell r="H17">
            <v>1261799.9750000001</v>
          </cell>
          <cell r="I17">
            <v>450</v>
          </cell>
          <cell r="K17">
            <v>44677626.225000001</v>
          </cell>
          <cell r="L17">
            <v>11355749.775</v>
          </cell>
        </row>
        <row r="18">
          <cell r="A18" t="str">
            <v>Temporary Structure</v>
          </cell>
          <cell r="B18">
            <v>89136</v>
          </cell>
          <cell r="F18">
            <v>89136</v>
          </cell>
          <cell r="G18">
            <v>89136</v>
          </cell>
          <cell r="H18">
            <v>0</v>
          </cell>
          <cell r="K18">
            <v>89136</v>
          </cell>
          <cell r="L18">
            <v>0</v>
          </cell>
        </row>
        <row r="19">
          <cell r="B19">
            <v>56122512</v>
          </cell>
          <cell r="C19">
            <v>0</v>
          </cell>
          <cell r="D19">
            <v>0</v>
          </cell>
          <cell r="E19">
            <v>0</v>
          </cell>
          <cell r="F19">
            <v>56122512</v>
          </cell>
          <cell r="G19">
            <v>43504512.25</v>
          </cell>
          <cell r="H19">
            <v>1261799.9750000001</v>
          </cell>
          <cell r="I19">
            <v>450</v>
          </cell>
          <cell r="J19">
            <v>0</v>
          </cell>
          <cell r="K19">
            <v>44766762.225000001</v>
          </cell>
          <cell r="L19">
            <v>11355749.775</v>
          </cell>
        </row>
        <row r="21">
          <cell r="A21" t="str">
            <v>Plant &amp; Machinery@</v>
          </cell>
        </row>
        <row r="23">
          <cell r="A23" t="str">
            <v>LPMC Machine 10000 TPA</v>
          </cell>
          <cell r="B23">
            <v>28516030</v>
          </cell>
          <cell r="F23">
            <v>28516030</v>
          </cell>
          <cell r="G23">
            <v>18322156.210000001</v>
          </cell>
          <cell r="H23">
            <v>1354511.425</v>
          </cell>
          <cell r="I23">
            <v>-26609</v>
          </cell>
          <cell r="K23">
            <v>19650058.635000002</v>
          </cell>
          <cell r="L23">
            <v>8865971.3650000002</v>
          </cell>
        </row>
        <row r="24">
          <cell r="A24" t="str">
            <v>Capacity</v>
          </cell>
          <cell r="F24">
            <v>0</v>
          </cell>
          <cell r="K24">
            <v>0</v>
          </cell>
          <cell r="L24">
            <v>0</v>
          </cell>
        </row>
        <row r="25">
          <cell r="F25">
            <v>0</v>
          </cell>
          <cell r="K25">
            <v>0</v>
          </cell>
          <cell r="L25">
            <v>0</v>
          </cell>
        </row>
        <row r="26">
          <cell r="A26" t="str">
            <v>D.G. Engine set</v>
          </cell>
          <cell r="B26">
            <v>2692526</v>
          </cell>
          <cell r="F26">
            <v>2692526</v>
          </cell>
          <cell r="G26">
            <v>1866526</v>
          </cell>
          <cell r="H26">
            <v>127894.985</v>
          </cell>
          <cell r="I26">
            <v>56148</v>
          </cell>
          <cell r="K26">
            <v>2050568.9850000001</v>
          </cell>
          <cell r="L26">
            <v>641957.01500000001</v>
          </cell>
        </row>
        <row r="27">
          <cell r="A27" t="str">
            <v>380 KVA Capacity</v>
          </cell>
          <cell r="F27">
            <v>0</v>
          </cell>
          <cell r="K27">
            <v>0</v>
          </cell>
          <cell r="L27">
            <v>0</v>
          </cell>
        </row>
        <row r="28">
          <cell r="F28">
            <v>0</v>
          </cell>
          <cell r="K28">
            <v>0</v>
          </cell>
          <cell r="L28">
            <v>0</v>
          </cell>
        </row>
        <row r="29">
          <cell r="A29" t="str">
            <v>Boiler</v>
          </cell>
          <cell r="B29">
            <v>852812</v>
          </cell>
          <cell r="F29">
            <v>852812</v>
          </cell>
          <cell r="G29">
            <v>497212</v>
          </cell>
          <cell r="H29">
            <v>40508.57</v>
          </cell>
          <cell r="I29">
            <v>-32</v>
          </cell>
          <cell r="K29">
            <v>537688.56999999995</v>
          </cell>
          <cell r="L29">
            <v>315123.43</v>
          </cell>
        </row>
        <row r="30">
          <cell r="A30" t="str">
            <v>300 Kg/hr Capacity</v>
          </cell>
          <cell r="F30">
            <v>0</v>
          </cell>
          <cell r="K30">
            <v>0</v>
          </cell>
          <cell r="L30">
            <v>0</v>
          </cell>
        </row>
        <row r="31">
          <cell r="F31">
            <v>0</v>
          </cell>
          <cell r="K31">
            <v>0</v>
          </cell>
          <cell r="L31">
            <v>0</v>
          </cell>
        </row>
        <row r="32">
          <cell r="A32" t="str">
            <v>Air Compressor</v>
          </cell>
          <cell r="B32">
            <v>888617</v>
          </cell>
          <cell r="F32">
            <v>888617</v>
          </cell>
          <cell r="G32">
            <v>516917</v>
          </cell>
          <cell r="H32">
            <v>42209.307500000003</v>
          </cell>
          <cell r="I32">
            <v>3309</v>
          </cell>
          <cell r="K32">
            <v>562435.3075</v>
          </cell>
          <cell r="L32">
            <v>326181.6925</v>
          </cell>
        </row>
        <row r="33">
          <cell r="A33" t="str">
            <v>7.5 bar Capacity</v>
          </cell>
          <cell r="F33">
            <v>0</v>
          </cell>
          <cell r="K33">
            <v>0</v>
          </cell>
          <cell r="L33">
            <v>0</v>
          </cell>
        </row>
        <row r="34">
          <cell r="F34">
            <v>0</v>
          </cell>
          <cell r="K34">
            <v>0</v>
          </cell>
          <cell r="L34">
            <v>0</v>
          </cell>
        </row>
        <row r="35">
          <cell r="A35" t="str">
            <v>Chiller - 3 Nos</v>
          </cell>
          <cell r="B35">
            <v>1894657</v>
          </cell>
          <cell r="F35">
            <v>1894657</v>
          </cell>
          <cell r="G35">
            <v>1140757</v>
          </cell>
          <cell r="H35">
            <v>89996.207500000004</v>
          </cell>
          <cell r="I35">
            <v>-90115</v>
          </cell>
          <cell r="K35">
            <v>1140638.2075</v>
          </cell>
          <cell r="L35">
            <v>754018.79249999998</v>
          </cell>
        </row>
        <row r="36">
          <cell r="A36" t="str">
            <v>10 TR Capacity</v>
          </cell>
          <cell r="F36">
            <v>0</v>
          </cell>
          <cell r="K36">
            <v>0</v>
          </cell>
          <cell r="L36">
            <v>0</v>
          </cell>
        </row>
        <row r="37">
          <cell r="F37">
            <v>0</v>
          </cell>
          <cell r="K37">
            <v>0</v>
          </cell>
          <cell r="L37">
            <v>0</v>
          </cell>
        </row>
        <row r="38">
          <cell r="A38" t="str">
            <v>Solid Resin Storage Vessel</v>
          </cell>
          <cell r="F38">
            <v>0</v>
          </cell>
          <cell r="K38">
            <v>0</v>
          </cell>
          <cell r="L38">
            <v>0</v>
          </cell>
        </row>
        <row r="39">
          <cell r="A39" t="str">
            <v>Principal Mixer</v>
          </cell>
          <cell r="B39">
            <v>3907118</v>
          </cell>
          <cell r="F39">
            <v>3907118</v>
          </cell>
          <cell r="G39">
            <v>2476118</v>
          </cell>
          <cell r="H39">
            <v>185588.10500000001</v>
          </cell>
          <cell r="I39">
            <v>103081</v>
          </cell>
          <cell r="K39">
            <v>2764787.105</v>
          </cell>
          <cell r="L39">
            <v>1142330.895</v>
          </cell>
        </row>
        <row r="40">
          <cell r="A40" t="str">
            <v>4.50 Tons Capacity</v>
          </cell>
          <cell r="F40">
            <v>0</v>
          </cell>
          <cell r="K40">
            <v>0</v>
          </cell>
          <cell r="L40">
            <v>0</v>
          </cell>
        </row>
        <row r="41">
          <cell r="A41" t="str">
            <v>Paste Storage Tank</v>
          </cell>
          <cell r="B41">
            <v>2139146</v>
          </cell>
          <cell r="F41">
            <v>2139146</v>
          </cell>
          <cell r="G41">
            <v>1355546</v>
          </cell>
          <cell r="H41">
            <v>101609.435</v>
          </cell>
          <cell r="I41">
            <v>56565</v>
          </cell>
          <cell r="K41">
            <v>1513720.4350000001</v>
          </cell>
          <cell r="L41">
            <v>625425.56499999994</v>
          </cell>
        </row>
        <row r="42">
          <cell r="A42" t="str">
            <v>4.50 Tons Capacity</v>
          </cell>
          <cell r="F42">
            <v>0</v>
          </cell>
          <cell r="K42">
            <v>0</v>
          </cell>
          <cell r="L42">
            <v>0</v>
          </cell>
        </row>
        <row r="43">
          <cell r="A43" t="str">
            <v>Solid Rasin Tank</v>
          </cell>
          <cell r="B43">
            <v>589843</v>
          </cell>
          <cell r="F43">
            <v>589843</v>
          </cell>
          <cell r="G43">
            <v>375643</v>
          </cell>
          <cell r="H43">
            <v>28017.5425</v>
          </cell>
          <cell r="I43">
            <v>11058</v>
          </cell>
          <cell r="K43">
            <v>414718.54249999998</v>
          </cell>
          <cell r="L43">
            <v>175124.45749999999</v>
          </cell>
        </row>
        <row r="44">
          <cell r="A44" t="str">
            <v>500 Ltrs Capacity</v>
          </cell>
          <cell r="F44">
            <v>0</v>
          </cell>
          <cell r="K44">
            <v>0</v>
          </cell>
          <cell r="L44">
            <v>0</v>
          </cell>
        </row>
        <row r="45">
          <cell r="A45" t="str">
            <v>Crystal Mixer - 2 Nos.</v>
          </cell>
          <cell r="B45">
            <v>839236</v>
          </cell>
          <cell r="F45">
            <v>839236</v>
          </cell>
          <cell r="G45">
            <v>553036</v>
          </cell>
          <cell r="H45">
            <v>39863.71</v>
          </cell>
          <cell r="I45">
            <v>-39942</v>
          </cell>
          <cell r="K45">
            <v>552957.71</v>
          </cell>
          <cell r="L45">
            <v>286278.28999999998</v>
          </cell>
        </row>
        <row r="46">
          <cell r="A46" t="str">
            <v>500 Ltrs Capacity</v>
          </cell>
          <cell r="F46">
            <v>0</v>
          </cell>
          <cell r="K46">
            <v>0</v>
          </cell>
          <cell r="L46">
            <v>0</v>
          </cell>
        </row>
        <row r="47">
          <cell r="A47" t="str">
            <v>Final Mixer</v>
          </cell>
          <cell r="B47">
            <v>2139146</v>
          </cell>
          <cell r="F47">
            <v>2139146</v>
          </cell>
          <cell r="G47">
            <v>1351346</v>
          </cell>
          <cell r="H47">
            <v>101609.435</v>
          </cell>
          <cell r="I47">
            <v>60765</v>
          </cell>
          <cell r="K47">
            <v>1513720.4350000001</v>
          </cell>
          <cell r="L47">
            <v>625425.56499999994</v>
          </cell>
        </row>
        <row r="48">
          <cell r="A48" t="str">
            <v>0.50 Tons Capacity</v>
          </cell>
          <cell r="F48">
            <v>0</v>
          </cell>
          <cell r="K48">
            <v>0</v>
          </cell>
          <cell r="L48">
            <v>0</v>
          </cell>
        </row>
        <row r="49">
          <cell r="A49" t="str">
            <v>Bucket Elevator</v>
          </cell>
          <cell r="B49">
            <v>561720</v>
          </cell>
          <cell r="F49">
            <v>561720</v>
          </cell>
          <cell r="G49">
            <v>360120</v>
          </cell>
          <cell r="H49">
            <v>26681.7</v>
          </cell>
          <cell r="I49">
            <v>3695.5</v>
          </cell>
          <cell r="K49">
            <v>390497.2</v>
          </cell>
          <cell r="L49">
            <v>171222.8</v>
          </cell>
        </row>
        <row r="50">
          <cell r="A50" t="str">
            <v>Centrifugal Air Blower</v>
          </cell>
          <cell r="B50">
            <v>146697</v>
          </cell>
          <cell r="F50">
            <v>146697</v>
          </cell>
          <cell r="G50">
            <v>87297</v>
          </cell>
          <cell r="H50">
            <v>6968.1075000000001</v>
          </cell>
          <cell r="I50">
            <v>4963</v>
          </cell>
          <cell r="K50">
            <v>99228.107499999998</v>
          </cell>
          <cell r="L50">
            <v>47468.892500000002</v>
          </cell>
        </row>
        <row r="51">
          <cell r="A51" t="str">
            <v>Piping etc.</v>
          </cell>
          <cell r="B51">
            <v>9545624</v>
          </cell>
          <cell r="F51">
            <v>9545624</v>
          </cell>
          <cell r="G51">
            <v>8994162.9000000004</v>
          </cell>
          <cell r="H51">
            <v>453417.14</v>
          </cell>
          <cell r="I51">
            <v>-309693</v>
          </cell>
          <cell r="K51">
            <v>9137887.0399999991</v>
          </cell>
          <cell r="L51">
            <v>407736.95999999897</v>
          </cell>
        </row>
        <row r="52">
          <cell r="F52">
            <v>0</v>
          </cell>
          <cell r="K52">
            <v>0</v>
          </cell>
          <cell r="L52">
            <v>0</v>
          </cell>
        </row>
        <row r="53">
          <cell r="A53" t="str">
            <v>Piping</v>
          </cell>
          <cell r="B53">
            <v>4406535</v>
          </cell>
          <cell r="F53">
            <v>4406535</v>
          </cell>
          <cell r="G53">
            <v>3997696.1</v>
          </cell>
          <cell r="H53">
            <v>209310.41250000001</v>
          </cell>
          <cell r="I53">
            <v>-222</v>
          </cell>
          <cell r="K53">
            <v>4206784.5125000002</v>
          </cell>
          <cell r="L53">
            <v>199750.48749999999</v>
          </cell>
        </row>
        <row r="54">
          <cell r="F54">
            <v>0</v>
          </cell>
          <cell r="K54">
            <v>0</v>
          </cell>
          <cell r="L54">
            <v>0</v>
          </cell>
        </row>
        <row r="55">
          <cell r="A55" t="str">
            <v>Bins with vent filter, load cells</v>
          </cell>
          <cell r="B55">
            <v>10345927</v>
          </cell>
          <cell r="F55">
            <v>10345927</v>
          </cell>
          <cell r="G55">
            <v>9096527</v>
          </cell>
          <cell r="H55">
            <v>491431.53249999997</v>
          </cell>
          <cell r="I55">
            <v>-82729</v>
          </cell>
          <cell r="K55">
            <v>9505229.5325000007</v>
          </cell>
          <cell r="L55">
            <v>840697.46749999898</v>
          </cell>
        </row>
        <row r="56">
          <cell r="A56" t="str">
            <v>level sensor/switches</v>
          </cell>
          <cell r="F56">
            <v>0</v>
          </cell>
          <cell r="K56">
            <v>0</v>
          </cell>
          <cell r="L56">
            <v>0</v>
          </cell>
        </row>
        <row r="57">
          <cell r="F57">
            <v>0</v>
          </cell>
          <cell r="K57">
            <v>0</v>
          </cell>
          <cell r="L57">
            <v>0</v>
          </cell>
        </row>
        <row r="58">
          <cell r="A58" t="str">
            <v>Utility Equipment</v>
          </cell>
          <cell r="B58">
            <v>781532</v>
          </cell>
          <cell r="F58">
            <v>781532</v>
          </cell>
          <cell r="G58">
            <v>639239</v>
          </cell>
          <cell r="H58">
            <v>37122.769999999997</v>
          </cell>
          <cell r="I58">
            <v>-16319</v>
          </cell>
          <cell r="K58">
            <v>660042.77</v>
          </cell>
          <cell r="L58">
            <v>121489.23</v>
          </cell>
        </row>
        <row r="59">
          <cell r="F59">
            <v>0</v>
          </cell>
          <cell r="K59">
            <v>0</v>
          </cell>
          <cell r="L59">
            <v>0</v>
          </cell>
        </row>
        <row r="60">
          <cell r="A60" t="str">
            <v>Lab equipments</v>
          </cell>
          <cell r="B60">
            <v>2171761</v>
          </cell>
          <cell r="F60">
            <v>2171761</v>
          </cell>
          <cell r="G60">
            <v>1564844.2</v>
          </cell>
          <cell r="H60">
            <v>103158.64750000001</v>
          </cell>
          <cell r="I60">
            <v>30936</v>
          </cell>
          <cell r="K60">
            <v>1698938.8474999999</v>
          </cell>
          <cell r="L60">
            <v>472822.15250000003</v>
          </cell>
        </row>
        <row r="61">
          <cell r="F61">
            <v>0</v>
          </cell>
          <cell r="K61">
            <v>0</v>
          </cell>
          <cell r="L61">
            <v>0</v>
          </cell>
        </row>
        <row r="62">
          <cell r="A62" t="str">
            <v>Weighing Machine</v>
          </cell>
          <cell r="B62">
            <v>388900</v>
          </cell>
          <cell r="F62">
            <v>388900</v>
          </cell>
          <cell r="G62">
            <v>132900</v>
          </cell>
          <cell r="H62">
            <v>18472.75</v>
          </cell>
          <cell r="I62">
            <v>-2459</v>
          </cell>
          <cell r="K62">
            <v>148913.75</v>
          </cell>
          <cell r="L62">
            <v>239986.25</v>
          </cell>
        </row>
        <row r="63">
          <cell r="F63">
            <v>0</v>
          </cell>
          <cell r="K63">
            <v>0</v>
          </cell>
          <cell r="L63">
            <v>0</v>
          </cell>
        </row>
        <row r="64">
          <cell r="A64" t="str">
            <v>Oil Heating</v>
          </cell>
          <cell r="B64">
            <v>2255149</v>
          </cell>
          <cell r="F64">
            <v>2255149</v>
          </cell>
          <cell r="G64">
            <v>1485949</v>
          </cell>
          <cell r="H64">
            <v>107119.5775</v>
          </cell>
          <cell r="I64">
            <v>21020</v>
          </cell>
          <cell r="K64">
            <v>1614088.5774999999</v>
          </cell>
          <cell r="L64">
            <v>641060.42249999999</v>
          </cell>
        </row>
        <row r="65">
          <cell r="F65">
            <v>0</v>
          </cell>
          <cell r="K65">
            <v>0</v>
          </cell>
          <cell r="L65">
            <v>0</v>
          </cell>
        </row>
        <row r="66">
          <cell r="A66" t="str">
            <v>Lab Press</v>
          </cell>
          <cell r="F66">
            <v>0</v>
          </cell>
          <cell r="K66">
            <v>0</v>
          </cell>
          <cell r="L66">
            <v>0</v>
          </cell>
        </row>
        <row r="67">
          <cell r="A67" t="str">
            <v>Semi Automatic Moulding</v>
          </cell>
          <cell r="F67">
            <v>0</v>
          </cell>
          <cell r="K67">
            <v>0</v>
          </cell>
          <cell r="L67">
            <v>0</v>
          </cell>
        </row>
        <row r="68">
          <cell r="A68" t="str">
            <v>Press 60 tons Capacity &amp;</v>
          </cell>
          <cell r="F68">
            <v>0</v>
          </cell>
          <cell r="K68">
            <v>0</v>
          </cell>
          <cell r="L68">
            <v>0</v>
          </cell>
        </row>
        <row r="69">
          <cell r="A69" t="str">
            <v>Semi Automatic Moulding</v>
          </cell>
          <cell r="B69">
            <v>1490237</v>
          </cell>
          <cell r="F69">
            <v>1490237</v>
          </cell>
          <cell r="G69">
            <v>968237</v>
          </cell>
          <cell r="H69">
            <v>70786.257500000007</v>
          </cell>
          <cell r="I69">
            <v>12605</v>
          </cell>
          <cell r="K69">
            <v>1051628.2575000001</v>
          </cell>
          <cell r="L69">
            <v>438608.74249999999</v>
          </cell>
        </row>
        <row r="70">
          <cell r="A70" t="str">
            <v>Press 42 Tons Capacity</v>
          </cell>
          <cell r="F70">
            <v>0</v>
          </cell>
          <cell r="K70">
            <v>0</v>
          </cell>
          <cell r="L70">
            <v>0</v>
          </cell>
        </row>
        <row r="71">
          <cell r="A71" t="str">
            <v>Others</v>
          </cell>
          <cell r="B71">
            <v>518297</v>
          </cell>
          <cell r="F71">
            <v>518297</v>
          </cell>
          <cell r="G71">
            <v>133496.28</v>
          </cell>
          <cell r="H71">
            <v>24619.107499999998</v>
          </cell>
          <cell r="I71">
            <v>301084</v>
          </cell>
          <cell r="K71">
            <v>459199.38750000001</v>
          </cell>
          <cell r="L71">
            <v>59097.612500000003</v>
          </cell>
        </row>
        <row r="72">
          <cell r="F72">
            <v>0</v>
          </cell>
          <cell r="K72">
            <v>0</v>
          </cell>
          <cell r="L72">
            <v>0</v>
          </cell>
        </row>
        <row r="73">
          <cell r="A73" t="str">
            <v>Hand Tools</v>
          </cell>
          <cell r="B73">
            <v>168886</v>
          </cell>
          <cell r="F73">
            <v>168886</v>
          </cell>
          <cell r="G73">
            <v>141286</v>
          </cell>
          <cell r="H73">
            <v>8022.085</v>
          </cell>
          <cell r="I73">
            <v>-40342</v>
          </cell>
          <cell r="K73">
            <v>108966.08500000001</v>
          </cell>
          <cell r="L73">
            <v>59919.915000000001</v>
          </cell>
        </row>
        <row r="74">
          <cell r="F74">
            <v>0</v>
          </cell>
          <cell r="K74">
            <v>0</v>
          </cell>
          <cell r="L74">
            <v>0</v>
          </cell>
        </row>
        <row r="75">
          <cell r="A75" t="str">
            <v>Electrical Installations (incl.</v>
          </cell>
          <cell r="B75">
            <v>15709837</v>
          </cell>
          <cell r="F75">
            <v>15709837</v>
          </cell>
          <cell r="G75">
            <v>14831137</v>
          </cell>
          <cell r="H75">
            <v>746217.25749999995</v>
          </cell>
          <cell r="I75">
            <v>132482.74</v>
          </cell>
          <cell r="K75">
            <v>15709836.997500001</v>
          </cell>
          <cell r="L75">
            <v>2.50000134110451E-3</v>
          </cell>
        </row>
        <row r="76">
          <cell r="A76" t="str">
            <v>Cables, transmitters, drives</v>
          </cell>
          <cell r="F76">
            <v>0</v>
          </cell>
          <cell r="K76">
            <v>0</v>
          </cell>
          <cell r="L76">
            <v>0</v>
          </cell>
        </row>
        <row r="77">
          <cell r="A77" t="str">
            <v>etc.)</v>
          </cell>
          <cell r="F77">
            <v>0</v>
          </cell>
          <cell r="K77">
            <v>0</v>
          </cell>
          <cell r="L77">
            <v>0</v>
          </cell>
        </row>
        <row r="78">
          <cell r="A78" t="str">
            <v>Electricals</v>
          </cell>
          <cell r="B78">
            <v>55093</v>
          </cell>
          <cell r="F78">
            <v>55093</v>
          </cell>
          <cell r="G78">
            <v>55093</v>
          </cell>
          <cell r="H78">
            <v>0</v>
          </cell>
          <cell r="K78">
            <v>55093</v>
          </cell>
          <cell r="L78">
            <v>0</v>
          </cell>
        </row>
        <row r="79">
          <cell r="F79">
            <v>0</v>
          </cell>
          <cell r="K79">
            <v>0</v>
          </cell>
          <cell r="L79">
            <v>0</v>
          </cell>
        </row>
        <row r="80">
          <cell r="F80">
            <v>0</v>
          </cell>
          <cell r="K80">
            <v>0</v>
          </cell>
          <cell r="L80">
            <v>0</v>
          </cell>
        </row>
        <row r="81">
          <cell r="A81" t="str">
            <v>Plant Electrification (Flame</v>
          </cell>
          <cell r="B81">
            <v>6341536</v>
          </cell>
          <cell r="F81">
            <v>6341536</v>
          </cell>
          <cell r="G81">
            <v>5982336</v>
          </cell>
          <cell r="H81">
            <v>301222.96000000002</v>
          </cell>
          <cell r="I81">
            <v>22774</v>
          </cell>
          <cell r="K81">
            <v>6306332.96</v>
          </cell>
          <cell r="L81">
            <v>35203.040000000001</v>
          </cell>
        </row>
        <row r="82">
          <cell r="A82" t="str">
            <v>proof glass fitting, lockable</v>
          </cell>
          <cell r="F82">
            <v>0</v>
          </cell>
          <cell r="K82">
            <v>0</v>
          </cell>
          <cell r="L82">
            <v>0</v>
          </cell>
        </row>
        <row r="83">
          <cell r="A83" t="str">
            <v>push buttom station etc.)</v>
          </cell>
          <cell r="F83">
            <v>0</v>
          </cell>
          <cell r="K83">
            <v>0</v>
          </cell>
          <cell r="L83">
            <v>0</v>
          </cell>
        </row>
        <row r="84">
          <cell r="F84">
            <v>0</v>
          </cell>
          <cell r="K84">
            <v>0</v>
          </cell>
          <cell r="L84">
            <v>0</v>
          </cell>
        </row>
        <row r="85">
          <cell r="A85" t="str">
            <v>Moulds</v>
          </cell>
          <cell r="B85">
            <v>3353442</v>
          </cell>
          <cell r="F85">
            <v>3353442</v>
          </cell>
          <cell r="G85">
            <v>3026920.18</v>
          </cell>
          <cell r="H85">
            <v>230000.94820000001</v>
          </cell>
          <cell r="I85">
            <v>96520.87</v>
          </cell>
          <cell r="K85">
            <v>3353441.9981999998</v>
          </cell>
          <cell r="L85">
            <v>1.7999997362494499E-3</v>
          </cell>
        </row>
        <row r="86">
          <cell r="A86" t="str">
            <v>compresssion mould-Elect Mould</v>
          </cell>
          <cell r="B86">
            <v>144068</v>
          </cell>
          <cell r="F86">
            <v>144068</v>
          </cell>
          <cell r="G86">
            <v>144068</v>
          </cell>
          <cell r="H86">
            <v>0</v>
          </cell>
          <cell r="K86">
            <v>144068</v>
          </cell>
          <cell r="L86">
            <v>0</v>
          </cell>
        </row>
        <row r="87">
          <cell r="F87">
            <v>0</v>
          </cell>
          <cell r="K87">
            <v>0</v>
          </cell>
          <cell r="L87">
            <v>0</v>
          </cell>
        </row>
        <row r="88">
          <cell r="F88">
            <v>0</v>
          </cell>
          <cell r="K88">
            <v>0</v>
          </cell>
          <cell r="L88">
            <v>0</v>
          </cell>
        </row>
        <row r="89">
          <cell r="A89" t="str">
            <v>Air Conditioners</v>
          </cell>
          <cell r="B89">
            <v>72490</v>
          </cell>
          <cell r="F89">
            <v>72490</v>
          </cell>
          <cell r="G89">
            <v>44490</v>
          </cell>
          <cell r="H89">
            <v>3443.2750000000001</v>
          </cell>
          <cell r="I89">
            <v>-4439</v>
          </cell>
          <cell r="K89">
            <v>43494.275000000001</v>
          </cell>
          <cell r="L89">
            <v>28995.724999999999</v>
          </cell>
        </row>
        <row r="90">
          <cell r="F90">
            <v>0</v>
          </cell>
          <cell r="K90">
            <v>0</v>
          </cell>
          <cell r="L90">
            <v>0</v>
          </cell>
        </row>
        <row r="91">
          <cell r="A91" t="str">
            <v>Computers</v>
          </cell>
          <cell r="B91">
            <v>606918</v>
          </cell>
          <cell r="F91">
            <v>606918</v>
          </cell>
          <cell r="G91">
            <v>520628.32</v>
          </cell>
          <cell r="H91">
            <v>98381.407800000001</v>
          </cell>
          <cell r="I91">
            <v>-38773</v>
          </cell>
          <cell r="K91">
            <v>580236.72779999999</v>
          </cell>
          <cell r="L91">
            <v>26681.272199999999</v>
          </cell>
        </row>
        <row r="92">
          <cell r="F92">
            <v>0</v>
          </cell>
          <cell r="K92">
            <v>0</v>
          </cell>
          <cell r="L92">
            <v>0</v>
          </cell>
        </row>
        <row r="93">
          <cell r="A93" t="str">
            <v>Others - Erection Work</v>
          </cell>
          <cell r="B93">
            <v>2576548</v>
          </cell>
          <cell r="F93">
            <v>2576548</v>
          </cell>
          <cell r="G93">
            <v>2506303</v>
          </cell>
          <cell r="H93">
            <v>70250.03</v>
          </cell>
          <cell r="I93">
            <v>-5.03</v>
          </cell>
          <cell r="K93">
            <v>2576548</v>
          </cell>
          <cell r="L93">
            <v>0</v>
          </cell>
        </row>
        <row r="94">
          <cell r="F94">
            <v>0</v>
          </cell>
          <cell r="K94">
            <v>0</v>
          </cell>
          <cell r="L94">
            <v>0</v>
          </cell>
        </row>
        <row r="95">
          <cell r="A95" t="str">
            <v>Pre-operative Expenses etc</v>
          </cell>
          <cell r="F95">
            <v>0</v>
          </cell>
          <cell r="K95">
            <v>0</v>
          </cell>
          <cell r="L95">
            <v>0</v>
          </cell>
        </row>
        <row r="96">
          <cell r="F96">
            <v>0</v>
          </cell>
          <cell r="K96">
            <v>0</v>
          </cell>
          <cell r="L96">
            <v>0</v>
          </cell>
        </row>
        <row r="97">
          <cell r="A97" t="str">
            <v>Power Control panel &amp; UPS</v>
          </cell>
          <cell r="B97">
            <v>44880</v>
          </cell>
          <cell r="F97">
            <v>44880</v>
          </cell>
          <cell r="G97">
            <v>44880</v>
          </cell>
          <cell r="H97">
            <v>0</v>
          </cell>
          <cell r="K97">
            <v>44880</v>
          </cell>
          <cell r="L97">
            <v>0</v>
          </cell>
        </row>
        <row r="98">
          <cell r="F98">
            <v>0</v>
          </cell>
          <cell r="K98">
            <v>0</v>
          </cell>
          <cell r="L98">
            <v>0</v>
          </cell>
        </row>
        <row r="99">
          <cell r="A99" t="str">
            <v>Drilling Machine</v>
          </cell>
          <cell r="B99">
            <v>50585</v>
          </cell>
          <cell r="F99">
            <v>50585</v>
          </cell>
          <cell r="G99">
            <v>38910</v>
          </cell>
          <cell r="H99">
            <v>564.5625</v>
          </cell>
          <cell r="I99">
            <v>11110.44</v>
          </cell>
          <cell r="K99">
            <v>50585.002500000002</v>
          </cell>
          <cell r="L99">
            <v>-2.5000000023283099E-3</v>
          </cell>
        </row>
        <row r="100">
          <cell r="F100">
            <v>0</v>
          </cell>
          <cell r="K100">
            <v>0</v>
          </cell>
          <cell r="L100">
            <v>0</v>
          </cell>
        </row>
        <row r="101">
          <cell r="A101" t="str">
            <v>Crane</v>
          </cell>
          <cell r="B101">
            <v>11248</v>
          </cell>
          <cell r="F101">
            <v>11248</v>
          </cell>
          <cell r="G101">
            <v>11248</v>
          </cell>
          <cell r="H101">
            <v>0</v>
          </cell>
          <cell r="K101">
            <v>11248</v>
          </cell>
          <cell r="L101">
            <v>0</v>
          </cell>
        </row>
        <row r="102">
          <cell r="F102">
            <v>0</v>
          </cell>
          <cell r="K102">
            <v>0</v>
          </cell>
          <cell r="L102">
            <v>0</v>
          </cell>
        </row>
        <row r="103">
          <cell r="A103" t="str">
            <v>Fuel Oil Storage Tank</v>
          </cell>
          <cell r="B103">
            <v>3861</v>
          </cell>
          <cell r="F103">
            <v>3861</v>
          </cell>
          <cell r="G103">
            <v>3861</v>
          </cell>
          <cell r="H103">
            <v>0</v>
          </cell>
          <cell r="K103">
            <v>3861</v>
          </cell>
          <cell r="L103">
            <v>0</v>
          </cell>
        </row>
        <row r="104">
          <cell r="F104">
            <v>0</v>
          </cell>
          <cell r="K104">
            <v>0</v>
          </cell>
          <cell r="L104">
            <v>0</v>
          </cell>
        </row>
        <row r="105">
          <cell r="A105" t="str">
            <v>Fire Extingushier</v>
          </cell>
          <cell r="B105">
            <v>77715</v>
          </cell>
          <cell r="F105">
            <v>77715</v>
          </cell>
          <cell r="G105">
            <v>77715</v>
          </cell>
          <cell r="H105">
            <v>0</v>
          </cell>
          <cell r="K105">
            <v>77715</v>
          </cell>
          <cell r="L105">
            <v>0</v>
          </cell>
        </row>
        <row r="106">
          <cell r="F106">
            <v>0</v>
          </cell>
          <cell r="K106">
            <v>0</v>
          </cell>
          <cell r="L106">
            <v>0</v>
          </cell>
        </row>
        <row r="107">
          <cell r="A107" t="str">
            <v>Instrumentation</v>
          </cell>
          <cell r="F107">
            <v>0</v>
          </cell>
          <cell r="K107">
            <v>0</v>
          </cell>
          <cell r="L107">
            <v>0</v>
          </cell>
        </row>
        <row r="108">
          <cell r="A108" t="str">
            <v>PLC programming</v>
          </cell>
          <cell r="B108">
            <v>1037764</v>
          </cell>
          <cell r="F108">
            <v>1037764</v>
          </cell>
          <cell r="G108">
            <v>1008264</v>
          </cell>
          <cell r="H108">
            <v>29499.79</v>
          </cell>
          <cell r="I108">
            <v>0.21</v>
          </cell>
          <cell r="K108">
            <v>1037764</v>
          </cell>
          <cell r="L108">
            <v>0</v>
          </cell>
        </row>
        <row r="109">
          <cell r="A109" t="str">
            <v>Others-PLC</v>
          </cell>
          <cell r="B109">
            <v>3913843</v>
          </cell>
          <cell r="F109">
            <v>3913843</v>
          </cell>
          <cell r="G109">
            <v>3913843</v>
          </cell>
          <cell r="H109">
            <v>0</v>
          </cell>
          <cell r="K109">
            <v>3913843</v>
          </cell>
          <cell r="L109">
            <v>0</v>
          </cell>
        </row>
        <row r="110">
          <cell r="F110">
            <v>0</v>
          </cell>
          <cell r="K110">
            <v>0</v>
          </cell>
          <cell r="L110">
            <v>0</v>
          </cell>
        </row>
        <row r="111">
          <cell r="A111" t="str">
            <v>Paste Filter</v>
          </cell>
          <cell r="B111">
            <v>19563</v>
          </cell>
          <cell r="F111">
            <v>19563</v>
          </cell>
          <cell r="G111">
            <v>19563</v>
          </cell>
          <cell r="H111">
            <v>0</v>
          </cell>
          <cell r="K111">
            <v>19563</v>
          </cell>
          <cell r="L111">
            <v>0</v>
          </cell>
        </row>
        <row r="112">
          <cell r="F112">
            <v>0</v>
          </cell>
          <cell r="K112">
            <v>0</v>
          </cell>
          <cell r="L112">
            <v>0</v>
          </cell>
        </row>
        <row r="113">
          <cell r="A113" t="str">
            <v>Solid Resin Mixing Vessel</v>
          </cell>
          <cell r="B113">
            <v>166164</v>
          </cell>
          <cell r="F113">
            <v>166164</v>
          </cell>
          <cell r="G113">
            <v>166164</v>
          </cell>
          <cell r="H113">
            <v>0</v>
          </cell>
          <cell r="K113">
            <v>166164</v>
          </cell>
          <cell r="L113">
            <v>0</v>
          </cell>
        </row>
        <row r="114">
          <cell r="F114">
            <v>0</v>
          </cell>
          <cell r="K114">
            <v>0</v>
          </cell>
          <cell r="L114">
            <v>0</v>
          </cell>
        </row>
        <row r="115">
          <cell r="A115" t="str">
            <v>Pigment storage Vessel</v>
          </cell>
          <cell r="B115">
            <v>726345</v>
          </cell>
          <cell r="F115">
            <v>726345</v>
          </cell>
          <cell r="G115">
            <v>726345</v>
          </cell>
          <cell r="H115">
            <v>0</v>
          </cell>
          <cell r="K115">
            <v>726345</v>
          </cell>
          <cell r="L115">
            <v>0</v>
          </cell>
        </row>
        <row r="116">
          <cell r="F116">
            <v>0</v>
          </cell>
          <cell r="K116">
            <v>0</v>
          </cell>
          <cell r="L116">
            <v>0</v>
          </cell>
        </row>
        <row r="117">
          <cell r="A117" t="str">
            <v>Paste storage Vessel</v>
          </cell>
          <cell r="B117">
            <v>5393627</v>
          </cell>
          <cell r="F117">
            <v>5393627</v>
          </cell>
          <cell r="G117">
            <v>5393627</v>
          </cell>
          <cell r="H117">
            <v>0</v>
          </cell>
          <cell r="K117">
            <v>5393627</v>
          </cell>
          <cell r="L117">
            <v>0</v>
          </cell>
        </row>
        <row r="118">
          <cell r="K118">
            <v>0</v>
          </cell>
          <cell r="L118">
            <v>0</v>
          </cell>
        </row>
        <row r="119">
          <cell r="A119" t="str">
            <v>Additions 05-06</v>
          </cell>
          <cell r="B119">
            <v>0</v>
          </cell>
          <cell r="D119">
            <v>6825310.4500000002</v>
          </cell>
          <cell r="E119">
            <v>154101</v>
          </cell>
          <cell r="F119">
            <v>6671209.4500000002</v>
          </cell>
          <cell r="G119">
            <v>0</v>
          </cell>
          <cell r="H119">
            <v>173133.466781233</v>
          </cell>
          <cell r="J119">
            <v>4037.8261750684901</v>
          </cell>
          <cell r="K119">
            <v>169095.640606164</v>
          </cell>
          <cell r="L119">
            <v>6502113.8093938399</v>
          </cell>
        </row>
        <row r="120">
          <cell r="A120" t="str">
            <v>Plant &amp; Machinary</v>
          </cell>
          <cell r="K120">
            <v>0</v>
          </cell>
          <cell r="L120">
            <v>0</v>
          </cell>
        </row>
        <row r="121">
          <cell r="K121">
            <v>0</v>
          </cell>
          <cell r="L121">
            <v>0</v>
          </cell>
        </row>
        <row r="122">
          <cell r="A122" t="str">
            <v>Furniture &amp; Fixture</v>
          </cell>
          <cell r="B122">
            <v>0</v>
          </cell>
          <cell r="D122">
            <v>90463</v>
          </cell>
          <cell r="F122">
            <v>90463</v>
          </cell>
          <cell r="G122">
            <v>0</v>
          </cell>
          <cell r="H122">
            <v>8626.6477397260296</v>
          </cell>
          <cell r="K122">
            <v>8626.6477397260296</v>
          </cell>
          <cell r="L122">
            <v>81836.352260273998</v>
          </cell>
        </row>
        <row r="123">
          <cell r="K123">
            <v>0</v>
          </cell>
          <cell r="L123">
            <v>0</v>
          </cell>
        </row>
        <row r="124">
          <cell r="A124" t="str">
            <v>COMPUTERS</v>
          </cell>
          <cell r="B124">
            <v>0</v>
          </cell>
          <cell r="D124">
            <v>407370</v>
          </cell>
          <cell r="F124">
            <v>407370</v>
          </cell>
          <cell r="G124">
            <v>0</v>
          </cell>
          <cell r="H124">
            <v>30043.445332054798</v>
          </cell>
          <cell r="K124">
            <v>30043.445332054798</v>
          </cell>
          <cell r="L124">
            <v>377326.55466794502</v>
          </cell>
        </row>
        <row r="125">
          <cell r="K125">
            <v>0</v>
          </cell>
          <cell r="L125">
            <v>0</v>
          </cell>
        </row>
        <row r="126">
          <cell r="A126" t="str">
            <v>Mobile sets</v>
          </cell>
          <cell r="B126">
            <v>0</v>
          </cell>
          <cell r="D126">
            <v>20900</v>
          </cell>
          <cell r="F126">
            <v>20900</v>
          </cell>
          <cell r="G126">
            <v>0</v>
          </cell>
          <cell r="H126">
            <v>13134.811506849301</v>
          </cell>
          <cell r="K126">
            <v>13134.811506849301</v>
          </cell>
          <cell r="L126">
            <v>7765.1884931506802</v>
          </cell>
        </row>
        <row r="127">
          <cell r="K127">
            <v>0</v>
          </cell>
          <cell r="L127">
            <v>0</v>
          </cell>
        </row>
        <row r="128">
          <cell r="A128" t="str">
            <v>Intangible Asset</v>
          </cell>
          <cell r="B128">
            <v>0</v>
          </cell>
          <cell r="D128">
            <v>0</v>
          </cell>
          <cell r="F128">
            <v>0</v>
          </cell>
          <cell r="G128">
            <v>0</v>
          </cell>
          <cell r="H128">
            <v>0</v>
          </cell>
          <cell r="K128">
            <v>0</v>
          </cell>
          <cell r="L128">
            <v>0</v>
          </cell>
        </row>
        <row r="129">
          <cell r="L129">
            <v>0</v>
          </cell>
        </row>
        <row r="130">
          <cell r="B130">
            <v>117545923</v>
          </cell>
          <cell r="C130">
            <v>0</v>
          </cell>
          <cell r="D130">
            <v>7344043.4500000002</v>
          </cell>
          <cell r="E130">
            <v>154101</v>
          </cell>
          <cell r="F130">
            <v>124735865.45</v>
          </cell>
          <cell r="G130">
            <v>94572407.189999998</v>
          </cell>
          <cell r="H130">
            <v>5373437.41235987</v>
          </cell>
          <cell r="I130">
            <v>276438.73</v>
          </cell>
          <cell r="J130">
            <v>4037.8261750684901</v>
          </cell>
          <cell r="K130">
            <v>100218245.506185</v>
          </cell>
          <cell r="L130">
            <v>24517619.943815202</v>
          </cell>
        </row>
        <row r="132">
          <cell r="B132">
            <v>1</v>
          </cell>
          <cell r="C132">
            <v>2</v>
          </cell>
          <cell r="D132">
            <v>3</v>
          </cell>
          <cell r="E132">
            <v>4</v>
          </cell>
          <cell r="F132" t="str">
            <v>5=(1+2+3-4)</v>
          </cell>
          <cell r="G132">
            <v>6</v>
          </cell>
          <cell r="H132">
            <v>7</v>
          </cell>
          <cell r="J132">
            <v>8</v>
          </cell>
          <cell r="K132" t="str">
            <v>9=(6+7-8)</v>
          </cell>
          <cell r="L132" t="str">
            <v>10=(5-9)</v>
          </cell>
        </row>
        <row r="133">
          <cell r="A133" t="str">
            <v>Furniture &amp; Office Equipments</v>
          </cell>
        </row>
        <row r="134">
          <cell r="A134" t="str">
            <v>Furniture</v>
          </cell>
          <cell r="B134">
            <v>1777048</v>
          </cell>
          <cell r="C134">
            <v>0</v>
          </cell>
          <cell r="F134">
            <v>1777048</v>
          </cell>
          <cell r="G134">
            <v>1266273.8591821201</v>
          </cell>
          <cell r="H134">
            <v>92450.119488036304</v>
          </cell>
          <cell r="K134">
            <v>1358723.9786701601</v>
          </cell>
          <cell r="L134">
            <v>418324.02132984402</v>
          </cell>
        </row>
        <row r="135">
          <cell r="A135" t="str">
            <v>Fire Extinguisher</v>
          </cell>
          <cell r="B135">
            <v>80222</v>
          </cell>
          <cell r="C135">
            <v>0</v>
          </cell>
          <cell r="D135">
            <v>0</v>
          </cell>
          <cell r="F135">
            <v>80222</v>
          </cell>
          <cell r="G135">
            <v>51651.45452331</v>
          </cell>
          <cell r="H135">
            <v>3974.1628758075799</v>
          </cell>
          <cell r="K135">
            <v>55625.617399117597</v>
          </cell>
          <cell r="L135">
            <v>24596.3826008824</v>
          </cell>
        </row>
        <row r="136">
          <cell r="A136" t="str">
            <v>Intercom System</v>
          </cell>
          <cell r="B136">
            <v>176714</v>
          </cell>
          <cell r="C136">
            <v>0</v>
          </cell>
          <cell r="D136">
            <v>0</v>
          </cell>
          <cell r="F136">
            <v>176714</v>
          </cell>
          <cell r="G136">
            <v>116596.45542565999</v>
          </cell>
          <cell r="H136">
            <v>8362.3504502906908</v>
          </cell>
          <cell r="K136">
            <v>124958.805875951</v>
          </cell>
          <cell r="L136">
            <v>51755.194124049303</v>
          </cell>
        </row>
        <row r="137">
          <cell r="A137" t="str">
            <v>telephone Instruments/Mobiles</v>
          </cell>
          <cell r="B137">
            <v>12550</v>
          </cell>
          <cell r="F137">
            <v>12550</v>
          </cell>
          <cell r="G137">
            <v>6607.6287671232903</v>
          </cell>
          <cell r="H137">
            <v>5942.3712328767097</v>
          </cell>
          <cell r="K137">
            <v>12550</v>
          </cell>
          <cell r="L137">
            <v>0</v>
          </cell>
        </row>
        <row r="138">
          <cell r="A138" t="str">
            <v>Miscellaneous Assets</v>
          </cell>
          <cell r="B138">
            <v>143766</v>
          </cell>
          <cell r="C138">
            <v>0</v>
          </cell>
          <cell r="D138">
            <v>0</v>
          </cell>
          <cell r="F138">
            <v>143766</v>
          </cell>
          <cell r="G138">
            <v>106154.92133893</v>
          </cell>
          <cell r="H138">
            <v>5231.7010417548399</v>
          </cell>
          <cell r="K138">
            <v>111386.622380685</v>
          </cell>
          <cell r="L138">
            <v>32379.377619315201</v>
          </cell>
        </row>
        <row r="139">
          <cell r="A139" t="str">
            <v>Water Purifier</v>
          </cell>
          <cell r="B139">
            <v>6240</v>
          </cell>
          <cell r="C139">
            <v>0</v>
          </cell>
          <cell r="D139">
            <v>0</v>
          </cell>
          <cell r="E139">
            <v>0</v>
          </cell>
          <cell r="F139">
            <v>6240</v>
          </cell>
          <cell r="G139">
            <v>3066.9194000000002</v>
          </cell>
          <cell r="H139">
            <v>867.98400000000004</v>
          </cell>
          <cell r="K139">
            <v>3934.9034000000001</v>
          </cell>
          <cell r="L139">
            <v>2305.0965999999999</v>
          </cell>
        </row>
        <row r="140">
          <cell r="A140" t="str">
            <v>Computer UPS</v>
          </cell>
          <cell r="B140">
            <v>15500</v>
          </cell>
          <cell r="F140">
            <v>15500</v>
          </cell>
          <cell r="G140">
            <v>15500</v>
          </cell>
          <cell r="H140">
            <v>0</v>
          </cell>
          <cell r="K140">
            <v>15500</v>
          </cell>
          <cell r="L140">
            <v>0</v>
          </cell>
        </row>
        <row r="141">
          <cell r="A141" t="str">
            <v>Numbering Machine</v>
          </cell>
          <cell r="B141">
            <v>2000</v>
          </cell>
          <cell r="F141">
            <v>2000</v>
          </cell>
          <cell r="G141">
            <v>2000</v>
          </cell>
          <cell r="H141">
            <v>0</v>
          </cell>
          <cell r="K141">
            <v>2000</v>
          </cell>
          <cell r="L141">
            <v>0</v>
          </cell>
        </row>
        <row r="142">
          <cell r="A142" t="str">
            <v>Fax Machine</v>
          </cell>
          <cell r="B142">
            <v>48000</v>
          </cell>
          <cell r="C142">
            <v>0</v>
          </cell>
          <cell r="D142">
            <v>0</v>
          </cell>
          <cell r="F142">
            <v>48000</v>
          </cell>
          <cell r="G142">
            <v>21858.199173680001</v>
          </cell>
          <cell r="H142">
            <v>3636.3244949411101</v>
          </cell>
          <cell r="K142">
            <v>25494.523668621099</v>
          </cell>
          <cell r="L142">
            <v>22505.476331378901</v>
          </cell>
        </row>
        <row r="143">
          <cell r="A143" t="str">
            <v>Zerox Machine</v>
          </cell>
          <cell r="B143">
            <v>91500</v>
          </cell>
          <cell r="C143">
            <v>0</v>
          </cell>
          <cell r="D143">
            <v>0</v>
          </cell>
          <cell r="E143">
            <v>0</v>
          </cell>
          <cell r="F143">
            <v>91500</v>
          </cell>
          <cell r="G143">
            <v>40375.5579</v>
          </cell>
          <cell r="H143">
            <v>12727.65</v>
          </cell>
          <cell r="K143">
            <v>53103.207900000001</v>
          </cell>
          <cell r="L143">
            <v>38396.792099999999</v>
          </cell>
        </row>
        <row r="144">
          <cell r="B144">
            <v>2353540</v>
          </cell>
          <cell r="C144">
            <v>0</v>
          </cell>
          <cell r="D144">
            <v>0</v>
          </cell>
          <cell r="E144">
            <v>0</v>
          </cell>
          <cell r="F144">
            <v>2353540</v>
          </cell>
          <cell r="G144">
            <v>1630084.99571082</v>
          </cell>
          <cell r="H144">
            <v>133192.66358370701</v>
          </cell>
          <cell r="I144">
            <v>0</v>
          </cell>
          <cell r="J144">
            <v>0</v>
          </cell>
          <cell r="K144">
            <v>1763277.6592945301</v>
          </cell>
          <cell r="L144">
            <v>590262.34070546902</v>
          </cell>
        </row>
        <row r="146">
          <cell r="A146" t="str">
            <v>Transport Equipments</v>
          </cell>
        </row>
        <row r="147">
          <cell r="A147" t="str">
            <v>Kinetic Honda</v>
          </cell>
          <cell r="B147">
            <v>33622</v>
          </cell>
          <cell r="C147">
            <v>0</v>
          </cell>
          <cell r="D147">
            <v>0</v>
          </cell>
          <cell r="E147">
            <v>0</v>
          </cell>
          <cell r="F147">
            <v>33622</v>
          </cell>
          <cell r="G147">
            <v>31804.0513149</v>
          </cell>
          <cell r="H147">
            <v>470.66691457239</v>
          </cell>
          <cell r="J147">
            <v>0</v>
          </cell>
          <cell r="K147">
            <v>32274.718229472401</v>
          </cell>
          <cell r="L147">
            <v>1347.28177052761</v>
          </cell>
        </row>
        <row r="148">
          <cell r="A148" t="str">
            <v>Opel Astra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K148">
            <v>0</v>
          </cell>
          <cell r="L148">
            <v>0</v>
          </cell>
        </row>
        <row r="149">
          <cell r="B149">
            <v>33622</v>
          </cell>
          <cell r="C149">
            <v>0</v>
          </cell>
          <cell r="D149">
            <v>0</v>
          </cell>
          <cell r="E149">
            <v>0</v>
          </cell>
          <cell r="F149">
            <v>33622</v>
          </cell>
          <cell r="G149">
            <v>31804.0513149</v>
          </cell>
          <cell r="H149">
            <v>470.66691457239</v>
          </cell>
          <cell r="I149">
            <v>0</v>
          </cell>
          <cell r="J149">
            <v>0</v>
          </cell>
          <cell r="K149">
            <v>32274.718229472401</v>
          </cell>
          <cell r="L149">
            <v>1347.28177052761</v>
          </cell>
        </row>
        <row r="150">
          <cell r="A150" t="str">
            <v>Grand Total</v>
          </cell>
          <cell r="B150">
            <v>181259980</v>
          </cell>
          <cell r="C150">
            <v>0</v>
          </cell>
          <cell r="D150">
            <v>7344043.4500000002</v>
          </cell>
          <cell r="E150">
            <v>154101</v>
          </cell>
          <cell r="F150">
            <v>188449922.44999999</v>
          </cell>
          <cell r="G150">
            <v>142210327.17158899</v>
          </cell>
          <cell r="H150">
            <v>6830128.7531522596</v>
          </cell>
          <cell r="I150">
            <v>276888.73</v>
          </cell>
          <cell r="J150">
            <v>4037.8261750684901</v>
          </cell>
          <cell r="K150">
            <v>149313306.828567</v>
          </cell>
          <cell r="L150">
            <v>39136615.621433303</v>
          </cell>
        </row>
        <row r="152">
          <cell r="A152" t="str">
            <v>CWIP-Merva Press &amp; Power Pack</v>
          </cell>
          <cell r="L152">
            <v>5325000</v>
          </cell>
        </row>
        <row r="153">
          <cell r="B153">
            <v>0</v>
          </cell>
        </row>
        <row r="154">
          <cell r="A154" t="str">
            <v>TOTAL :</v>
          </cell>
          <cell r="B154">
            <v>181259980</v>
          </cell>
          <cell r="C154">
            <v>0</v>
          </cell>
          <cell r="D154">
            <v>7344043.4500000002</v>
          </cell>
          <cell r="E154">
            <v>154101</v>
          </cell>
          <cell r="F154">
            <v>188449922.44999999</v>
          </cell>
          <cell r="G154">
            <v>142210327.17158899</v>
          </cell>
          <cell r="H154">
            <v>6830128.7531522596</v>
          </cell>
          <cell r="I154">
            <v>276888.73</v>
          </cell>
          <cell r="J154">
            <v>4037.8261750684901</v>
          </cell>
          <cell r="K154">
            <v>149313306.828567</v>
          </cell>
          <cell r="L154">
            <v>44461615.621433303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"/>
      <sheetName val="Datastream"/>
    </sheetNames>
    <sheetDataSet>
      <sheetData sheetId="0" refreshError="1"/>
      <sheetData sheetId="1" refreshError="1">
        <row r="21">
          <cell r="C21">
            <v>0.89780000000000004</v>
          </cell>
        </row>
        <row r="22">
          <cell r="C22">
            <v>7.1966999999999999</v>
          </cell>
        </row>
        <row r="23">
          <cell r="C23">
            <v>3.4565000000000001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HP loans notes disclosure"/>
      <sheetName val="cap goods"/>
      <sheetName val="SUBSCRIPTION"/>
      <sheetName val="goodsintransit"/>
      <sheetName val="stores and spares"/>
      <sheetName val="FC TRN"/>
      <sheetName val="TRAVEL"/>
      <sheetName val="alloy"/>
      <sheetName val="RM CON"/>
      <sheetName val="FOB"/>
      <sheetName val="AUDITOR"/>
      <sheetName val="DIR.REM"/>
      <sheetName val="ELEC2071"/>
      <sheetName val="CON.LB"/>
      <sheetName val="LC"/>
      <sheetName val="kseb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capital ordersoutstanding"/>
      <sheetName val="capital goods"/>
      <sheetName val="material in transit"/>
      <sheetName val="Stores &amp; Spares"/>
      <sheetName val="Subscription"/>
      <sheetName val="Professional Service"/>
      <sheetName val="FC TRN"/>
      <sheetName val="foreign travel"/>
      <sheetName val="raw Material"/>
      <sheetName val="AUDITOR"/>
      <sheetName val="ROYapril-March 2009"/>
      <sheetName val="ELEC2071"/>
      <sheetName val="electrioldcase"/>
      <sheetName val="CON.LB"/>
      <sheetName val="LC"/>
      <sheetName val="ksebint "/>
      <sheetName val="all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Balance sheet"/>
      <sheetName val="IFRS P&amp;L 30 June 2010"/>
      <sheetName val="Balance sheet control"/>
      <sheetName val="P&amp;L Control"/>
      <sheetName val="Equity reconiciliation"/>
      <sheetName val="Assumptions"/>
      <sheetName val="IFRS Adjustment entries"/>
      <sheetName val="Reclass entries"/>
      <sheetName val="IGAAP Groupings"/>
      <sheetName val="IGAAP"/>
      <sheetName val="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Calculations Sheet"/>
      <sheetName val="Out Valn"/>
      <sheetName val="Out Perf"/>
    </sheetNames>
    <sheetDataSet>
      <sheetData sheetId="0"/>
      <sheetData sheetId="1"/>
      <sheetData sheetId="2"/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uiting"/>
      <sheetName val="Horticulture"/>
      <sheetName val="Other Crop"/>
      <sheetName val="Crop Master"/>
      <sheetName val="Site Master"/>
      <sheetName val="Data"/>
      <sheetName val="Format"/>
      <sheetName val="ASC"/>
      <sheetName val="CDP"/>
      <sheetName val="AK"/>
      <sheetName val="VLP"/>
      <sheetName val="Sheet2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English</v>
          </cell>
          <cell r="B2" t="str">
            <v>Marathi</v>
          </cell>
          <cell r="C2" t="str">
            <v>Crop_Grp</v>
          </cell>
          <cell r="D2" t="str">
            <v>Crop_Rpt</v>
          </cell>
          <cell r="E2" t="str">
            <v>Horti</v>
          </cell>
        </row>
        <row r="3">
          <cell r="A3" t="str">
            <v>Anjan</v>
          </cell>
          <cell r="B3" t="str">
            <v>+ÆVÉxÉ</v>
          </cell>
          <cell r="C3" t="str">
            <v>Agro Forestry</v>
          </cell>
          <cell r="D3" t="str">
            <v>Agro Forestry</v>
          </cell>
          <cell r="E3" t="str">
            <v>Yes</v>
          </cell>
        </row>
        <row r="4">
          <cell r="A4" t="str">
            <v>Anjeer</v>
          </cell>
          <cell r="B4" t="str">
            <v>+ÆVÉÒ®ú</v>
          </cell>
          <cell r="C4" t="str">
            <v>Agro Forestry</v>
          </cell>
          <cell r="D4" t="str">
            <v>Agro Forestry</v>
          </cell>
          <cell r="E4" t="str">
            <v>Yes</v>
          </cell>
        </row>
        <row r="5">
          <cell r="A5" t="str">
            <v>Aonla</v>
          </cell>
          <cell r="B5" t="str">
            <v>+É´É³ýÉ</v>
          </cell>
          <cell r="C5" t="str">
            <v>Aonla</v>
          </cell>
          <cell r="D5" t="str">
            <v>Aonla</v>
          </cell>
          <cell r="E5" t="str">
            <v>Yes</v>
          </cell>
        </row>
        <row r="6">
          <cell r="A6" t="str">
            <v>Badam</v>
          </cell>
          <cell r="B6" t="str">
            <v>¤ÉnùÉ¨É</v>
          </cell>
          <cell r="C6" t="str">
            <v>Agro Forestry</v>
          </cell>
          <cell r="D6" t="str">
            <v>Agro Forestry</v>
          </cell>
          <cell r="E6" t="str">
            <v>Yes</v>
          </cell>
        </row>
        <row r="7">
          <cell r="A7" t="str">
            <v>Bajra</v>
          </cell>
          <cell r="B7" t="str">
            <v>¤ÉÉVÉ®úÒú</v>
          </cell>
          <cell r="C7" t="str">
            <v>Seasonal Crops</v>
          </cell>
          <cell r="D7" t="str">
            <v>Other</v>
          </cell>
          <cell r="E7" t="str">
            <v>No</v>
          </cell>
        </row>
        <row r="8">
          <cell r="A8" t="str">
            <v>Bamboo</v>
          </cell>
          <cell r="B8" t="str">
            <v>¤ÉÉÆ¤ÉÚ</v>
          </cell>
          <cell r="C8" t="str">
            <v>Agro Forestry</v>
          </cell>
          <cell r="D8" t="str">
            <v>Agro Forestry</v>
          </cell>
          <cell r="E8" t="str">
            <v>Yes</v>
          </cell>
        </row>
        <row r="9">
          <cell r="A9" t="str">
            <v>Banana</v>
          </cell>
          <cell r="B9" t="str">
            <v>Eäò³ýÒ</v>
          </cell>
          <cell r="C9" t="str">
            <v>Banana</v>
          </cell>
          <cell r="D9" t="str">
            <v>Banana</v>
          </cell>
          <cell r="E9" t="str">
            <v>No</v>
          </cell>
        </row>
        <row r="10">
          <cell r="A10" t="str">
            <v>Bel</v>
          </cell>
          <cell r="B10" t="str">
            <v>¤Éä±É</v>
          </cell>
          <cell r="C10" t="str">
            <v>Agro Forestry</v>
          </cell>
          <cell r="D10" t="str">
            <v>Agro Forestry</v>
          </cell>
          <cell r="E10" t="str">
            <v>Yes</v>
          </cell>
        </row>
        <row r="11">
          <cell r="A11" t="str">
            <v>Ber</v>
          </cell>
          <cell r="B11" t="str">
            <v>¤ÉÉä®úÒ</v>
          </cell>
          <cell r="C11" t="str">
            <v>Agro Forestry</v>
          </cell>
          <cell r="D11" t="str">
            <v>Agro Forestry</v>
          </cell>
          <cell r="E11" t="str">
            <v>Yes</v>
          </cell>
        </row>
        <row r="12">
          <cell r="A12" t="str">
            <v>Black Gram</v>
          </cell>
          <cell r="B12" t="str">
            <v>=b÷Òn</v>
          </cell>
          <cell r="C12" t="str">
            <v>Seasonal Crops</v>
          </cell>
          <cell r="D12" t="str">
            <v>Other</v>
          </cell>
          <cell r="E12" t="str">
            <v>No</v>
          </cell>
        </row>
        <row r="13">
          <cell r="A13" t="str">
            <v>C Apple</v>
          </cell>
          <cell r="B13" t="str">
            <v>ÊºÉiÉÉ¡ò³ý</v>
          </cell>
          <cell r="C13" t="str">
            <v>C Apple</v>
          </cell>
          <cell r="D13" t="str">
            <v>C Apple</v>
          </cell>
          <cell r="E13" t="str">
            <v>Yes</v>
          </cell>
        </row>
        <row r="14">
          <cell r="A14" t="str">
            <v>Castor</v>
          </cell>
          <cell r="B14" t="str">
            <v>B®Æúb÷Ò</v>
          </cell>
          <cell r="C14" t="str">
            <v>NE Oil Seeds</v>
          </cell>
          <cell r="D14" t="str">
            <v>Jatropha</v>
          </cell>
          <cell r="E14" t="str">
            <v>No</v>
          </cell>
        </row>
        <row r="15">
          <cell r="A15" t="str">
            <v>Ceshav Nut</v>
          </cell>
          <cell r="B15" t="str">
            <v>EòÉVÉÚ</v>
          </cell>
          <cell r="C15" t="str">
            <v>Agro Forestry</v>
          </cell>
          <cell r="D15" t="str">
            <v>Agro Forestry</v>
          </cell>
          <cell r="E15" t="str">
            <v>Yes</v>
          </cell>
        </row>
        <row r="16">
          <cell r="A16" t="str">
            <v>Chinch</v>
          </cell>
          <cell r="B16" t="str">
            <v>ËSÉSÉ</v>
          </cell>
          <cell r="C16" t="str">
            <v>Agro Forestry</v>
          </cell>
          <cell r="D16" t="str">
            <v>Agro Forestry</v>
          </cell>
          <cell r="E16" t="str">
            <v>Yes</v>
          </cell>
        </row>
        <row r="17">
          <cell r="A17" t="str">
            <v>Coconut</v>
          </cell>
          <cell r="B17" t="str">
            <v>xÉÉ®ú³ý</v>
          </cell>
          <cell r="C17" t="str">
            <v>Agro Forestry</v>
          </cell>
          <cell r="D17" t="str">
            <v>Agro Forestry</v>
          </cell>
          <cell r="E17" t="str">
            <v>Yes</v>
          </cell>
        </row>
        <row r="18">
          <cell r="A18" t="str">
            <v>Cow Pea</v>
          </cell>
          <cell r="B18" t="str">
            <v>SÉ´É³ýÒ</v>
          </cell>
          <cell r="C18" t="str">
            <v>Bio Mass</v>
          </cell>
          <cell r="D18" t="str">
            <v>Bio Mass</v>
          </cell>
          <cell r="E18" t="str">
            <v>No</v>
          </cell>
        </row>
        <row r="19">
          <cell r="A19" t="str">
            <v>Dhencha</v>
          </cell>
          <cell r="B19" t="str">
            <v>fäÆSÉÉ</v>
          </cell>
          <cell r="C19" t="str">
            <v>Bio Mass</v>
          </cell>
          <cell r="D19" t="str">
            <v>Bio Mass</v>
          </cell>
          <cell r="E19" t="str">
            <v>No</v>
          </cell>
        </row>
        <row r="20">
          <cell r="A20" t="str">
            <v>Flowers</v>
          </cell>
          <cell r="B20" t="str">
            <v>¡Öò±ÉZÉÉbä÷</v>
          </cell>
          <cell r="C20" t="str">
            <v>Flowers</v>
          </cell>
          <cell r="D20" t="str">
            <v>Other</v>
          </cell>
          <cell r="E20" t="str">
            <v>No</v>
          </cell>
        </row>
        <row r="21">
          <cell r="A21" t="str">
            <v>Green Gram</v>
          </cell>
          <cell r="B21" t="str">
            <v>¨ÉÖÆMÉ</v>
          </cell>
          <cell r="C21" t="str">
            <v>Seasonal Crops</v>
          </cell>
          <cell r="D21" t="str">
            <v>Other</v>
          </cell>
          <cell r="E21" t="str">
            <v>No</v>
          </cell>
        </row>
        <row r="22">
          <cell r="A22" t="str">
            <v>Guava</v>
          </cell>
          <cell r="B22" t="str">
            <v>{Éä°ü</v>
          </cell>
          <cell r="C22" t="str">
            <v>Guava</v>
          </cell>
          <cell r="D22" t="str">
            <v>Guava</v>
          </cell>
          <cell r="E22" t="str">
            <v>Yes</v>
          </cell>
        </row>
        <row r="23">
          <cell r="A23" t="str">
            <v>Gulmohar</v>
          </cell>
          <cell r="B23" t="str">
            <v>MÉÖ±É¨ÉÉä½þ®ú</v>
          </cell>
          <cell r="C23" t="str">
            <v>Agro Forestry</v>
          </cell>
          <cell r="D23" t="str">
            <v>Agro Forestry</v>
          </cell>
          <cell r="E23" t="str">
            <v>Yes</v>
          </cell>
        </row>
        <row r="24">
          <cell r="A24" t="str">
            <v>Harbara</v>
          </cell>
          <cell r="B24" t="str">
            <v>½þ®ú¦É®úÉ</v>
          </cell>
          <cell r="C24" t="str">
            <v>Seasonal Crops</v>
          </cell>
          <cell r="D24" t="str">
            <v>Other</v>
          </cell>
          <cell r="E24" t="str">
            <v>No</v>
          </cell>
        </row>
        <row r="25">
          <cell r="A25" t="str">
            <v>Jambhul</v>
          </cell>
          <cell r="B25" t="str">
            <v>VÉÉÆ¦ÉÚ³ý</v>
          </cell>
          <cell r="C25" t="str">
            <v>Agro Forestry</v>
          </cell>
          <cell r="D25" t="str">
            <v>Agro Forestry</v>
          </cell>
          <cell r="E25" t="str">
            <v>Yes</v>
          </cell>
        </row>
        <row r="26">
          <cell r="A26" t="str">
            <v>Jatropha</v>
          </cell>
          <cell r="B26" t="str">
            <v>VÉ]ÅõÉä¡òÉ</v>
          </cell>
          <cell r="C26" t="str">
            <v>NE Oil Seeds</v>
          </cell>
          <cell r="D26" t="str">
            <v>Jatropha</v>
          </cell>
          <cell r="E26" t="str">
            <v>No</v>
          </cell>
        </row>
        <row r="27">
          <cell r="A27" t="str">
            <v>Jawar</v>
          </cell>
          <cell r="B27" t="str">
            <v>V´ÉÉ®úÒò</v>
          </cell>
          <cell r="C27" t="str">
            <v>Seasonal Crops</v>
          </cell>
          <cell r="D27" t="str">
            <v>Other</v>
          </cell>
          <cell r="E27" t="str">
            <v>No</v>
          </cell>
        </row>
        <row r="28">
          <cell r="A28" t="str">
            <v>Karanj</v>
          </cell>
          <cell r="B28" t="str">
            <v>Eò®ÆúVÉ</v>
          </cell>
          <cell r="C28" t="str">
            <v>NE Oil Seeds</v>
          </cell>
          <cell r="D28" t="str">
            <v>Jatropha</v>
          </cell>
          <cell r="E28" t="str">
            <v>Yes</v>
          </cell>
        </row>
        <row r="29">
          <cell r="A29" t="str">
            <v>Katurle</v>
          </cell>
          <cell r="B29" t="str">
            <v>Eò]Ö®±Éä</v>
          </cell>
          <cell r="C29" t="str">
            <v>Vegetables</v>
          </cell>
          <cell r="D29" t="str">
            <v>Other</v>
          </cell>
          <cell r="E29" t="str">
            <v>No</v>
          </cell>
        </row>
        <row r="30">
          <cell r="A30" t="str">
            <v>Lemon</v>
          </cell>
          <cell r="B30" t="str">
            <v>Ë±É¤ÉÚ</v>
          </cell>
          <cell r="C30" t="str">
            <v>Agro Forestry</v>
          </cell>
          <cell r="D30" t="str">
            <v>Agro Forestry</v>
          </cell>
          <cell r="E30" t="str">
            <v>Yes</v>
          </cell>
        </row>
        <row r="31">
          <cell r="A31" t="str">
            <v>Maize</v>
          </cell>
          <cell r="B31" t="str">
            <v>¨ÉEòÉ</v>
          </cell>
          <cell r="C31" t="str">
            <v>Fodder Crop</v>
          </cell>
          <cell r="D31" t="str">
            <v>Other</v>
          </cell>
          <cell r="E31" t="str">
            <v>No</v>
          </cell>
        </row>
        <row r="32">
          <cell r="A32" t="str">
            <v>Mango</v>
          </cell>
          <cell r="B32" t="str">
            <v>+ÉÆ¤ÉÉ</v>
          </cell>
          <cell r="C32" t="str">
            <v>Mango</v>
          </cell>
          <cell r="D32" t="str">
            <v>Mango</v>
          </cell>
          <cell r="E32" t="str">
            <v>Yes</v>
          </cell>
        </row>
        <row r="33">
          <cell r="A33" t="str">
            <v>Medicinal Plants</v>
          </cell>
          <cell r="B33" t="str">
            <v>+Éè¹ÉvÉÒ ®úÉä{Éä</v>
          </cell>
          <cell r="C33" t="str">
            <v>Nursery</v>
          </cell>
          <cell r="D33" t="str">
            <v>Other</v>
          </cell>
          <cell r="E33" t="str">
            <v>Yes</v>
          </cell>
        </row>
        <row r="34">
          <cell r="A34" t="str">
            <v>Neem</v>
          </cell>
          <cell r="B34" t="str">
            <v>xÉÒ¨É</v>
          </cell>
          <cell r="C34" t="str">
            <v>Agro Forestry</v>
          </cell>
          <cell r="D34" t="str">
            <v>Agro Forestry</v>
          </cell>
          <cell r="E34" t="str">
            <v>Yes</v>
          </cell>
        </row>
        <row r="35">
          <cell r="A35" t="str">
            <v>Onion Bulb</v>
          </cell>
          <cell r="B35" t="str">
            <v>EòÉÆnùÉ</v>
          </cell>
          <cell r="C35" t="str">
            <v>Onion Bulb</v>
          </cell>
          <cell r="D35" t="str">
            <v>Onion Bulb</v>
          </cell>
          <cell r="E35" t="str">
            <v>No</v>
          </cell>
        </row>
        <row r="36">
          <cell r="A36" t="str">
            <v>Onion Seed</v>
          </cell>
          <cell r="B36" t="str">
            <v>EòÉÆnùÉ ¤ÉÒ</v>
          </cell>
          <cell r="C36" t="str">
            <v>Onion Seed</v>
          </cell>
          <cell r="D36" t="str">
            <v>Onion Seed</v>
          </cell>
          <cell r="E36" t="str">
            <v>No</v>
          </cell>
        </row>
        <row r="37">
          <cell r="A37" t="str">
            <v>Onion Seedlings</v>
          </cell>
          <cell r="B37" t="str">
            <v>EòÉÆnùÉ ®úÉä{É</v>
          </cell>
          <cell r="C37" t="str">
            <v>Onion Seedlings</v>
          </cell>
          <cell r="D37" t="str">
            <v>Onion Seedlings</v>
          </cell>
          <cell r="E37" t="str">
            <v>No</v>
          </cell>
        </row>
        <row r="38">
          <cell r="A38" t="str">
            <v>Papaya</v>
          </cell>
          <cell r="B38" t="str">
            <v>{É{É&lt;Ç</v>
          </cell>
          <cell r="C38" t="str">
            <v>Agro Forestry</v>
          </cell>
          <cell r="D38" t="str">
            <v>Agro Forestry</v>
          </cell>
          <cell r="E38" t="str">
            <v>No</v>
          </cell>
        </row>
        <row r="39">
          <cell r="A39" t="str">
            <v>Pimpal</v>
          </cell>
          <cell r="B39" t="str">
            <v>Ë{É{É³ý</v>
          </cell>
          <cell r="C39" t="str">
            <v>Agro Forestry</v>
          </cell>
          <cell r="D39" t="str">
            <v>Agro Forestry</v>
          </cell>
          <cell r="E39" t="str">
            <v>Yes</v>
          </cell>
        </row>
        <row r="40">
          <cell r="A40" t="str">
            <v>Sapota</v>
          </cell>
          <cell r="B40" t="str">
            <v>ÊSÉEÚò</v>
          </cell>
          <cell r="C40" t="str">
            <v>Agro Forestry</v>
          </cell>
          <cell r="D40" t="str">
            <v>Agro Forestry</v>
          </cell>
          <cell r="E40" t="str">
            <v>Yes</v>
          </cell>
        </row>
        <row r="41">
          <cell r="A41" t="str">
            <v>Seasom</v>
          </cell>
          <cell r="B41" t="str">
            <v>iÉÒ³ý</v>
          </cell>
          <cell r="C41" t="str">
            <v>Seasonal Crops</v>
          </cell>
          <cell r="D41" t="str">
            <v>Other</v>
          </cell>
          <cell r="E41" t="str">
            <v>No</v>
          </cell>
        </row>
        <row r="42">
          <cell r="A42" t="str">
            <v>Shevga</v>
          </cell>
          <cell r="B42" t="str">
            <v>¶Éä´ÉMÉÉ</v>
          </cell>
          <cell r="C42" t="str">
            <v>Vegetables</v>
          </cell>
          <cell r="D42" t="str">
            <v>Other</v>
          </cell>
          <cell r="E42" t="str">
            <v>Yes</v>
          </cell>
        </row>
        <row r="43">
          <cell r="A43" t="str">
            <v>Soyabin</v>
          </cell>
          <cell r="B43" t="str">
            <v>ºÉÉäªÉÉ¤ÉÒxÉ</v>
          </cell>
          <cell r="C43" t="str">
            <v>Bio Mass</v>
          </cell>
          <cell r="D43" t="str">
            <v>Bio Mass</v>
          </cell>
          <cell r="E43" t="str">
            <v>No</v>
          </cell>
        </row>
        <row r="44">
          <cell r="A44" t="str">
            <v>Sunflower</v>
          </cell>
          <cell r="B44" t="str">
            <v>ºÉÚþªÉÇ¡Öò±É</v>
          </cell>
          <cell r="C44" t="str">
            <v>Seasonal Crops</v>
          </cell>
          <cell r="D44" t="str">
            <v>Other</v>
          </cell>
          <cell r="E44" t="str">
            <v>No</v>
          </cell>
        </row>
        <row r="45">
          <cell r="A45" t="str">
            <v>Sweatlime</v>
          </cell>
          <cell r="B45" t="str">
            <v>¨ÉÉäºÉÆ¤ÉÒ</v>
          </cell>
          <cell r="C45" t="str">
            <v>Agro Forestry</v>
          </cell>
          <cell r="D45" t="str">
            <v>Agro Forestry</v>
          </cell>
          <cell r="E45" t="str">
            <v>Yes</v>
          </cell>
        </row>
        <row r="46">
          <cell r="A46" t="str">
            <v>Teak</v>
          </cell>
          <cell r="B46" t="str">
            <v>ºÉÉMÉ</v>
          </cell>
          <cell r="C46" t="str">
            <v>Agro Forestry</v>
          </cell>
          <cell r="D46" t="str">
            <v>Agro Forestry</v>
          </cell>
          <cell r="E46" t="str">
            <v>Yes</v>
          </cell>
        </row>
        <row r="47">
          <cell r="A47" t="str">
            <v>Vegetables</v>
          </cell>
          <cell r="B47" t="str">
            <v>¦ÉÉVÉÒ{ÉÉ±ÉÉ</v>
          </cell>
          <cell r="C47" t="str">
            <v>Vegetables</v>
          </cell>
          <cell r="D47" t="str">
            <v>Other</v>
          </cell>
          <cell r="E47" t="str">
            <v>No</v>
          </cell>
        </row>
        <row r="48">
          <cell r="A48" t="str">
            <v>Wad</v>
          </cell>
          <cell r="B48" t="str">
            <v>´Éb÷</v>
          </cell>
          <cell r="C48" t="str">
            <v>Agro Forestry</v>
          </cell>
          <cell r="D48" t="str">
            <v>Agro Forestry</v>
          </cell>
          <cell r="E48" t="str">
            <v>Yes</v>
          </cell>
        </row>
        <row r="49">
          <cell r="A49" t="str">
            <v>Wheat</v>
          </cell>
          <cell r="B49" t="str">
            <v>MÉ½Úþ</v>
          </cell>
          <cell r="C49" t="str">
            <v>Seasonal Crops</v>
          </cell>
          <cell r="D49" t="str">
            <v>Other</v>
          </cell>
          <cell r="E49" t="str">
            <v>No</v>
          </cell>
        </row>
        <row r="50">
          <cell r="A50" t="str">
            <v>Groundnut</v>
          </cell>
          <cell r="B50" t="str">
            <v>ú¦ÉÖ&lt;Ç¨ÉÖÆMÉ</v>
          </cell>
          <cell r="C50" t="str">
            <v>Seasonal Crops</v>
          </cell>
          <cell r="D50" t="str">
            <v>Other</v>
          </cell>
          <cell r="E50" t="str">
            <v>No</v>
          </cell>
        </row>
        <row r="51">
          <cell r="A51" t="str">
            <v>Stillo</v>
          </cell>
          <cell r="B51" t="str">
            <v>º]ÉªÉ±ÉÉä</v>
          </cell>
          <cell r="C51" t="str">
            <v>Bio Mass</v>
          </cell>
          <cell r="D51" t="str">
            <v>Bio Mass</v>
          </cell>
          <cell r="E51" t="str">
            <v>No</v>
          </cell>
        </row>
        <row r="52">
          <cell r="A52" t="str">
            <v>Babhul</v>
          </cell>
          <cell r="B52" t="str">
            <v>¤ÉÉú¦ÉÖ³ý</v>
          </cell>
          <cell r="C52" t="str">
            <v>Agro Forestry</v>
          </cell>
          <cell r="D52" t="str">
            <v>Agro Forestry</v>
          </cell>
          <cell r="E52" t="str">
            <v>Yes</v>
          </cell>
        </row>
        <row r="53">
          <cell r="A53" t="str">
            <v>Umbar</v>
          </cell>
          <cell r="B53" t="str">
            <v>=Æ¤É®</v>
          </cell>
          <cell r="C53" t="str">
            <v>Agro Forestry</v>
          </cell>
          <cell r="D53" t="str">
            <v>Agro Forestry</v>
          </cell>
          <cell r="E53" t="str">
            <v>Yes</v>
          </cell>
        </row>
        <row r="54">
          <cell r="A54" t="str">
            <v>Nakshtra</v>
          </cell>
          <cell r="B54" t="str">
            <v>xÉIÉjÉ</v>
          </cell>
          <cell r="C54" t="str">
            <v>Agro Forestry</v>
          </cell>
          <cell r="D54" t="str">
            <v>Agro Forestry</v>
          </cell>
          <cell r="E54" t="str">
            <v>Yes</v>
          </cell>
        </row>
        <row r="55">
          <cell r="A55" t="str">
            <v>Tur</v>
          </cell>
          <cell r="B55" t="str">
            <v>iÉÖ®ú</v>
          </cell>
          <cell r="C55" t="str">
            <v>Seasonal Crops</v>
          </cell>
          <cell r="D55" t="str">
            <v>Other</v>
          </cell>
          <cell r="E55" t="str">
            <v>No</v>
          </cell>
        </row>
        <row r="56">
          <cell r="A56" t="str">
            <v>Cotton</v>
          </cell>
          <cell r="B56" t="str">
            <v>Eò{ÉÉ¶ÉÒ</v>
          </cell>
          <cell r="C56" t="str">
            <v>Seasonal Crops</v>
          </cell>
          <cell r="D56" t="str">
            <v>Other</v>
          </cell>
          <cell r="E56" t="str">
            <v>No</v>
          </cell>
        </row>
        <row r="57">
          <cell r="A57" t="str">
            <v>Nilgiri</v>
          </cell>
          <cell r="B57" t="str">
            <v>ÊxÉ±ÉMÉÒú®úÒú</v>
          </cell>
          <cell r="C57" t="str">
            <v>Agro Forestry</v>
          </cell>
          <cell r="D57" t="str">
            <v>Agro Forestry</v>
          </cell>
          <cell r="E57" t="str">
            <v>Yes</v>
          </cell>
        </row>
        <row r="58">
          <cell r="A58" t="str">
            <v>Turmeric</v>
          </cell>
          <cell r="B58" t="str">
            <v>½³ýnù</v>
          </cell>
          <cell r="C58" t="str">
            <v>Seasonal Crops</v>
          </cell>
          <cell r="D58" t="str">
            <v>Other</v>
          </cell>
          <cell r="E58" t="str">
            <v>No</v>
          </cell>
        </row>
        <row r="59">
          <cell r="A59" t="str">
            <v>Bottom Gram</v>
          </cell>
          <cell r="B59" t="str">
            <v>¤ÉÉäú]¨É OÉÉ¨É</v>
          </cell>
          <cell r="C59" t="str">
            <v>Agro Forestry</v>
          </cell>
          <cell r="D59" t="str">
            <v>Agro Forestry</v>
          </cell>
          <cell r="E59" t="str">
            <v>Yes</v>
          </cell>
        </row>
        <row r="60">
          <cell r="A60" t="str">
            <v>Ashok</v>
          </cell>
          <cell r="B60" t="str">
            <v>+¶ÉÉäEò</v>
          </cell>
          <cell r="C60" t="str">
            <v>Agro Forestry</v>
          </cell>
          <cell r="D60" t="str">
            <v>Agro Forestry</v>
          </cell>
          <cell r="E60" t="str">
            <v>Yes</v>
          </cell>
        </row>
        <row r="61">
          <cell r="A61" t="str">
            <v>Saptparni</v>
          </cell>
          <cell r="B61" t="str">
            <v>ºÉ{iÉ{ÉhÉÒÇ</v>
          </cell>
          <cell r="C61" t="str">
            <v>Agro Forestry</v>
          </cell>
          <cell r="D61" t="str">
            <v>Agro Forestry</v>
          </cell>
          <cell r="E61" t="str">
            <v>Yes</v>
          </cell>
        </row>
        <row r="62">
          <cell r="A62" t="str">
            <v>Gliricidia</v>
          </cell>
          <cell r="B62" t="str">
            <v>ÊM±É®úÒúºÉÒb÷ÒäªÉÉ</v>
          </cell>
          <cell r="C62" t="str">
            <v>Agro Forestry</v>
          </cell>
          <cell r="D62" t="str">
            <v>Agro Forestry</v>
          </cell>
          <cell r="E62" t="str">
            <v>Yes</v>
          </cell>
        </row>
        <row r="63">
          <cell r="A63" t="str">
            <v>Banana (Bh 1)</v>
          </cell>
          <cell r="B63" t="str">
            <v>Eäò³ýÒ</v>
          </cell>
          <cell r="C63" t="str">
            <v>Banana</v>
          </cell>
          <cell r="D63" t="str">
            <v>Banana</v>
          </cell>
          <cell r="E63" t="str">
            <v>No</v>
          </cell>
        </row>
        <row r="64">
          <cell r="A64" t="str">
            <v>Orange</v>
          </cell>
          <cell r="B64" t="str">
            <v>ºÉÆjÉÉ</v>
          </cell>
          <cell r="C64" t="str">
            <v>Agro Forestry</v>
          </cell>
          <cell r="D64" t="str">
            <v>Agro Forestry</v>
          </cell>
          <cell r="E64" t="str">
            <v>Yes</v>
          </cell>
        </row>
        <row r="65">
          <cell r="A65" t="str">
            <v>Peltoforum</v>
          </cell>
          <cell r="B65" t="str">
            <v>{Éä±ú]Éä¡òÉä®¨É</v>
          </cell>
          <cell r="C65" t="str">
            <v>Agro Forestry</v>
          </cell>
          <cell r="D65" t="str">
            <v>Agro Forestry</v>
          </cell>
          <cell r="E65" t="str">
            <v>Yes</v>
          </cell>
        </row>
        <row r="66">
          <cell r="A66" t="str">
            <v>Buch</v>
          </cell>
          <cell r="B66" t="str">
            <v>¤ÉÖSÉ</v>
          </cell>
          <cell r="C66" t="str">
            <v>Agro Forestry</v>
          </cell>
          <cell r="D66" t="str">
            <v>Agro Forestry</v>
          </cell>
          <cell r="E66" t="str">
            <v>Yes</v>
          </cell>
        </row>
        <row r="67">
          <cell r="A67" t="str">
            <v>Rain Tree</v>
          </cell>
          <cell r="B67" t="str">
            <v>®äxÉ ]Åõ÷Òä</v>
          </cell>
          <cell r="C67" t="str">
            <v>Agro Forestry</v>
          </cell>
          <cell r="D67" t="str">
            <v>Agro Forestry</v>
          </cell>
          <cell r="E67" t="str">
            <v>Yes</v>
          </cell>
        </row>
        <row r="68">
          <cell r="A68" t="str">
            <v>Palas</v>
          </cell>
          <cell r="B68" t="str">
            <v>{É³ýºÉ</v>
          </cell>
          <cell r="C68" t="str">
            <v>Agro Forestry</v>
          </cell>
          <cell r="D68" t="str">
            <v>Agro Forestry</v>
          </cell>
          <cell r="E68" t="str">
            <v>Yes</v>
          </cell>
        </row>
        <row r="69">
          <cell r="A69" t="str">
            <v>Behda</v>
          </cell>
          <cell r="B69" t="str">
            <v>¤Éä½þb÷É</v>
          </cell>
          <cell r="C69" t="str">
            <v>Agro Forestry</v>
          </cell>
          <cell r="D69" t="str">
            <v>Agro Forestry</v>
          </cell>
          <cell r="E69" t="str">
            <v>Yes</v>
          </cell>
        </row>
        <row r="70">
          <cell r="A70" t="str">
            <v>C Apple (Ramfal)</v>
          </cell>
          <cell r="B70" t="str">
            <v>®É¨É¡ò³ý</v>
          </cell>
          <cell r="C70" t="str">
            <v>Agro Forestry</v>
          </cell>
          <cell r="D70" t="str">
            <v>Agro Forestry</v>
          </cell>
          <cell r="E70" t="str">
            <v>Yes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A78" t="str">
            <v>Agro Forestry</v>
          </cell>
          <cell r="B78" t="str">
            <v>´ÉxÉ¶ÉäiÉÒ</v>
          </cell>
        </row>
        <row r="79">
          <cell r="A79" t="str">
            <v>NE Oil Seeds</v>
          </cell>
          <cell r="B79" t="str">
            <v>+JÉÉt iÉä±É ¤ÉÒäªÉÉ</v>
          </cell>
        </row>
        <row r="80">
          <cell r="A80" t="str">
            <v>Seasonal Crops</v>
          </cell>
          <cell r="B80" t="str">
            <v>½ÆþMÉÉ¨ÉÒ Ê{ÉEäò</v>
          </cell>
        </row>
        <row r="81">
          <cell r="A81" t="str">
            <v>Fodder Crop</v>
          </cell>
          <cell r="B81" t="str">
            <v>SÉÉ®É Ê{ÉEäò</v>
          </cell>
        </row>
        <row r="82">
          <cell r="A82" t="str">
            <v>Bio Mass</v>
          </cell>
          <cell r="B82" t="str">
            <v>JÉiÉ Ê{ÉEäò</v>
          </cell>
        </row>
        <row r="83">
          <cell r="A83" t="str">
            <v>Nursery</v>
          </cell>
          <cell r="B83" t="str">
            <v>xÉºÉÇ®Ò</v>
          </cell>
        </row>
        <row r="84">
          <cell r="A84" t="str">
            <v>Other</v>
          </cell>
          <cell r="B84" t="str">
            <v>&lt;ÇiÉ®</v>
          </cell>
        </row>
      </sheetData>
      <sheetData sheetId="4" refreshError="1">
        <row r="3">
          <cell r="A3" t="str">
            <v>JA01</v>
          </cell>
          <cell r="I3" t="str">
            <v>GA01</v>
          </cell>
        </row>
        <row r="4">
          <cell r="A4" t="str">
            <v>JA02</v>
          </cell>
          <cell r="I4" t="str">
            <v>GA02</v>
          </cell>
        </row>
        <row r="5">
          <cell r="A5" t="str">
            <v>JA03</v>
          </cell>
          <cell r="I5" t="str">
            <v>GA02</v>
          </cell>
        </row>
        <row r="6">
          <cell r="A6" t="str">
            <v>JA04</v>
          </cell>
          <cell r="I6" t="str">
            <v>GA03</v>
          </cell>
        </row>
        <row r="7">
          <cell r="A7" t="str">
            <v>JA05</v>
          </cell>
          <cell r="I7" t="str">
            <v>GA03</v>
          </cell>
        </row>
        <row r="8">
          <cell r="A8" t="str">
            <v>JA06</v>
          </cell>
          <cell r="I8" t="str">
            <v>GA03</v>
          </cell>
        </row>
        <row r="9">
          <cell r="A9" t="str">
            <v>JA07</v>
          </cell>
          <cell r="I9" t="str">
            <v>GA04</v>
          </cell>
        </row>
        <row r="10">
          <cell r="A10" t="str">
            <v>JA08</v>
          </cell>
          <cell r="I10" t="str">
            <v>GA04</v>
          </cell>
        </row>
        <row r="11">
          <cell r="A11" t="str">
            <v>JA09</v>
          </cell>
          <cell r="I11" t="str">
            <v>GA04</v>
          </cell>
        </row>
        <row r="12">
          <cell r="A12" t="str">
            <v>JA10</v>
          </cell>
          <cell r="I12" t="str">
            <v>GA05</v>
          </cell>
        </row>
        <row r="13">
          <cell r="A13" t="str">
            <v>JA11</v>
          </cell>
          <cell r="I13" t="str">
            <v>GA05</v>
          </cell>
        </row>
        <row r="14">
          <cell r="A14" t="str">
            <v>JA12</v>
          </cell>
          <cell r="I14" t="str">
            <v>GA06</v>
          </cell>
        </row>
        <row r="15">
          <cell r="A15" t="str">
            <v>JA13</v>
          </cell>
          <cell r="I15" t="str">
            <v>GA06</v>
          </cell>
        </row>
        <row r="16">
          <cell r="A16" t="str">
            <v>JA14</v>
          </cell>
          <cell r="I16" t="str">
            <v>GA07</v>
          </cell>
        </row>
        <row r="17">
          <cell r="A17" t="str">
            <v>JA15</v>
          </cell>
          <cell r="I17" t="str">
            <v>GA08</v>
          </cell>
        </row>
        <row r="18">
          <cell r="A18" t="str">
            <v>JA16</v>
          </cell>
          <cell r="I18" t="str">
            <v>GA09</v>
          </cell>
        </row>
        <row r="19">
          <cell r="A19" t="str">
            <v>JA17</v>
          </cell>
          <cell r="I19" t="str">
            <v>GA10</v>
          </cell>
        </row>
        <row r="20">
          <cell r="A20" t="str">
            <v>JA18</v>
          </cell>
          <cell r="I20" t="str">
            <v>GA10</v>
          </cell>
        </row>
        <row r="21">
          <cell r="A21" t="str">
            <v>JA19</v>
          </cell>
          <cell r="I21" t="str">
            <v>GA10</v>
          </cell>
        </row>
        <row r="22">
          <cell r="A22" t="str">
            <v>JA20</v>
          </cell>
          <cell r="I22" t="str">
            <v>GA11</v>
          </cell>
        </row>
        <row r="23">
          <cell r="A23" t="str">
            <v>JA21</v>
          </cell>
          <cell r="I23" t="str">
            <v>GA12</v>
          </cell>
        </row>
        <row r="24">
          <cell r="A24" t="str">
            <v>JA22</v>
          </cell>
          <cell r="I24" t="str">
            <v>GA13</v>
          </cell>
        </row>
        <row r="25">
          <cell r="A25" t="str">
            <v>JA23</v>
          </cell>
          <cell r="I25" t="str">
            <v>GA14</v>
          </cell>
        </row>
        <row r="26">
          <cell r="A26" t="str">
            <v>JA24</v>
          </cell>
          <cell r="I26" t="str">
            <v>GA14</v>
          </cell>
        </row>
        <row r="27">
          <cell r="A27" t="str">
            <v>JA25</v>
          </cell>
          <cell r="I27" t="str">
            <v>GA15</v>
          </cell>
        </row>
        <row r="28">
          <cell r="A28" t="str">
            <v>JA25</v>
          </cell>
          <cell r="I28" t="str">
            <v>GA15</v>
          </cell>
        </row>
        <row r="29">
          <cell r="A29" t="str">
            <v>JA26</v>
          </cell>
          <cell r="I29" t="str">
            <v>GA15</v>
          </cell>
        </row>
        <row r="30">
          <cell r="A30" t="str">
            <v>JA27</v>
          </cell>
          <cell r="I30" t="str">
            <v>GA16</v>
          </cell>
        </row>
        <row r="31">
          <cell r="A31" t="str">
            <v>JA28</v>
          </cell>
          <cell r="I31" t="str">
            <v>GA17</v>
          </cell>
        </row>
        <row r="32">
          <cell r="A32" t="str">
            <v>JA29</v>
          </cell>
          <cell r="I32" t="str">
            <v>GA17</v>
          </cell>
        </row>
        <row r="33">
          <cell r="A33" t="str">
            <v>JA30</v>
          </cell>
          <cell r="I33" t="str">
            <v>GA17</v>
          </cell>
        </row>
        <row r="34">
          <cell r="A34" t="str">
            <v>JA31</v>
          </cell>
          <cell r="I34" t="str">
            <v>GA18</v>
          </cell>
        </row>
        <row r="35">
          <cell r="A35" t="str">
            <v>JA32</v>
          </cell>
          <cell r="I35" t="str">
            <v>GA19</v>
          </cell>
        </row>
        <row r="36">
          <cell r="A36" t="str">
            <v>JA33</v>
          </cell>
          <cell r="I36" t="str">
            <v>GA20</v>
          </cell>
        </row>
        <row r="37">
          <cell r="A37" t="str">
            <v>JA33</v>
          </cell>
          <cell r="I37" t="str">
            <v>GA20</v>
          </cell>
        </row>
        <row r="38">
          <cell r="A38" t="str">
            <v>JA34</v>
          </cell>
          <cell r="I38" t="str">
            <v>GA21</v>
          </cell>
        </row>
        <row r="39">
          <cell r="A39" t="str">
            <v>JA35</v>
          </cell>
          <cell r="I39" t="str">
            <v>GA21</v>
          </cell>
        </row>
        <row r="40">
          <cell r="A40" t="str">
            <v>JA36</v>
          </cell>
          <cell r="I40" t="str">
            <v>GA21</v>
          </cell>
        </row>
        <row r="41">
          <cell r="A41" t="str">
            <v>JA37</v>
          </cell>
          <cell r="I41" t="str">
            <v>GA21</v>
          </cell>
        </row>
        <row r="42">
          <cell r="A42" t="str">
            <v>JA38</v>
          </cell>
          <cell r="I42" t="str">
            <v>GA21</v>
          </cell>
        </row>
        <row r="43">
          <cell r="A43" t="str">
            <v>JA39</v>
          </cell>
          <cell r="I43" t="str">
            <v>GA21</v>
          </cell>
        </row>
        <row r="44">
          <cell r="A44" t="str">
            <v>JA40</v>
          </cell>
          <cell r="I44" t="str">
            <v>GA21</v>
          </cell>
        </row>
        <row r="45">
          <cell r="A45" t="str">
            <v>JA41</v>
          </cell>
          <cell r="I45" t="str">
            <v>GA21</v>
          </cell>
        </row>
        <row r="46">
          <cell r="A46" t="str">
            <v>JA42</v>
          </cell>
          <cell r="I46" t="str">
            <v>GA21</v>
          </cell>
        </row>
      </sheetData>
      <sheetData sheetId="5" refreshError="1">
        <row r="3">
          <cell r="C3" t="str">
            <v>JA23</v>
          </cell>
          <cell r="D3" t="str">
            <v>Mango</v>
          </cell>
          <cell r="L3">
            <v>0</v>
          </cell>
          <cell r="R3" t="str">
            <v>GA14</v>
          </cell>
        </row>
        <row r="4">
          <cell r="C4" t="str">
            <v>JA23</v>
          </cell>
          <cell r="D4" t="str">
            <v>Aonla</v>
          </cell>
          <cell r="L4">
            <v>0</v>
          </cell>
          <cell r="R4" t="str">
            <v>GA14</v>
          </cell>
        </row>
        <row r="5">
          <cell r="C5" t="str">
            <v>JA23</v>
          </cell>
          <cell r="D5" t="str">
            <v>C Apple</v>
          </cell>
          <cell r="L5">
            <v>0</v>
          </cell>
          <cell r="R5" t="str">
            <v>GA14</v>
          </cell>
        </row>
        <row r="6">
          <cell r="C6" t="str">
            <v>JA23</v>
          </cell>
          <cell r="D6" t="str">
            <v>Guava</v>
          </cell>
          <cell r="L6">
            <v>0</v>
          </cell>
          <cell r="R6" t="str">
            <v>GA14</v>
          </cell>
        </row>
        <row r="7">
          <cell r="C7" t="str">
            <v>JA23</v>
          </cell>
          <cell r="D7" t="str">
            <v>Coconut</v>
          </cell>
          <cell r="L7">
            <v>0</v>
          </cell>
          <cell r="R7" t="str">
            <v>GA14</v>
          </cell>
        </row>
        <row r="8">
          <cell r="C8" t="str">
            <v>JA23</v>
          </cell>
          <cell r="D8" t="str">
            <v>Lemon</v>
          </cell>
          <cell r="L8">
            <v>0</v>
          </cell>
          <cell r="R8" t="str">
            <v>GA14</v>
          </cell>
        </row>
        <row r="9">
          <cell r="C9" t="str">
            <v>JA24</v>
          </cell>
          <cell r="D9" t="str">
            <v>Banana</v>
          </cell>
          <cell r="L9">
            <v>0</v>
          </cell>
          <cell r="R9" t="str">
            <v>GA14</v>
          </cell>
        </row>
        <row r="10">
          <cell r="C10" t="str">
            <v>JA23</v>
          </cell>
          <cell r="D10" t="str">
            <v>Jatropha</v>
          </cell>
          <cell r="L10">
            <v>0</v>
          </cell>
          <cell r="R10" t="str">
            <v>GA14</v>
          </cell>
        </row>
        <row r="11">
          <cell r="C11" t="str">
            <v>JA23</v>
          </cell>
          <cell r="D11" t="str">
            <v>Wheat</v>
          </cell>
          <cell r="L11">
            <v>0</v>
          </cell>
          <cell r="R11" t="str">
            <v>GA14</v>
          </cell>
        </row>
        <row r="12">
          <cell r="C12" t="str">
            <v>JA23</v>
          </cell>
          <cell r="D12" t="str">
            <v>Maize</v>
          </cell>
          <cell r="L12">
            <v>0</v>
          </cell>
          <cell r="R12" t="str">
            <v>GA14</v>
          </cell>
        </row>
        <row r="13">
          <cell r="C13" t="str">
            <v>JA26</v>
          </cell>
          <cell r="D13" t="str">
            <v>Banana</v>
          </cell>
          <cell r="L13">
            <v>0</v>
          </cell>
          <cell r="R13" t="str">
            <v>GA15</v>
          </cell>
        </row>
        <row r="14">
          <cell r="C14" t="str">
            <v>JA25</v>
          </cell>
          <cell r="D14" t="str">
            <v>Banana</v>
          </cell>
          <cell r="L14">
            <v>0</v>
          </cell>
          <cell r="R14" t="str">
            <v>GA15</v>
          </cell>
        </row>
        <row r="15">
          <cell r="C15" t="str">
            <v>JA25</v>
          </cell>
          <cell r="D15" t="str">
            <v>Wheat</v>
          </cell>
          <cell r="L15">
            <v>0</v>
          </cell>
          <cell r="R15" t="str">
            <v>GA15</v>
          </cell>
        </row>
        <row r="16">
          <cell r="C16" t="str">
            <v>JA25</v>
          </cell>
          <cell r="D16" t="str">
            <v>Banana</v>
          </cell>
          <cell r="L16">
            <v>1</v>
          </cell>
          <cell r="R16" t="str">
            <v>GA15</v>
          </cell>
        </row>
        <row r="17">
          <cell r="C17" t="str">
            <v>JA23</v>
          </cell>
          <cell r="D17" t="str">
            <v>Aonla</v>
          </cell>
          <cell r="L17">
            <v>1</v>
          </cell>
          <cell r="R17" t="str">
            <v>GA14</v>
          </cell>
        </row>
        <row r="18">
          <cell r="C18" t="str">
            <v>JA23</v>
          </cell>
          <cell r="D18" t="str">
            <v>C Apple</v>
          </cell>
          <cell r="L18">
            <v>1</v>
          </cell>
          <cell r="R18" t="str">
            <v>GA14</v>
          </cell>
        </row>
        <row r="19">
          <cell r="C19" t="str">
            <v>JA23</v>
          </cell>
          <cell r="D19" t="str">
            <v>Lemon</v>
          </cell>
          <cell r="L19">
            <v>1</v>
          </cell>
          <cell r="R19" t="str">
            <v>GA14</v>
          </cell>
        </row>
        <row r="20">
          <cell r="C20" t="str">
            <v>JA24</v>
          </cell>
          <cell r="D20" t="str">
            <v>Banana</v>
          </cell>
          <cell r="L20">
            <v>1</v>
          </cell>
          <cell r="R20" t="str">
            <v>GA14</v>
          </cell>
        </row>
        <row r="21">
          <cell r="C21" t="str">
            <v>JA26</v>
          </cell>
          <cell r="D21" t="str">
            <v>Banana</v>
          </cell>
          <cell r="L21">
            <v>1</v>
          </cell>
          <cell r="R21" t="str">
            <v>GA15</v>
          </cell>
        </row>
        <row r="22">
          <cell r="C22" t="str">
            <v>JA25</v>
          </cell>
          <cell r="D22" t="str">
            <v>Wheat</v>
          </cell>
          <cell r="L22">
            <v>1</v>
          </cell>
          <cell r="R22" t="str">
            <v>GA15</v>
          </cell>
        </row>
        <row r="23">
          <cell r="C23" t="str">
            <v>JA24</v>
          </cell>
          <cell r="D23" t="str">
            <v>Banana</v>
          </cell>
          <cell r="L23">
            <v>2</v>
          </cell>
          <cell r="R23" t="str">
            <v>GA14</v>
          </cell>
        </row>
        <row r="24">
          <cell r="C24" t="str">
            <v>JA23</v>
          </cell>
          <cell r="D24" t="str">
            <v>Onion Seedlings</v>
          </cell>
          <cell r="L24">
            <v>2</v>
          </cell>
          <cell r="R24" t="str">
            <v>GA14</v>
          </cell>
        </row>
        <row r="25">
          <cell r="C25" t="str">
            <v>JA23</v>
          </cell>
          <cell r="D25" t="str">
            <v>Wheat</v>
          </cell>
          <cell r="L25">
            <v>2</v>
          </cell>
          <cell r="R25" t="str">
            <v>GA14</v>
          </cell>
        </row>
        <row r="26">
          <cell r="C26" t="str">
            <v>JA25</v>
          </cell>
          <cell r="D26" t="str">
            <v>Banana</v>
          </cell>
          <cell r="L26">
            <v>2</v>
          </cell>
          <cell r="R26" t="str">
            <v>GA15</v>
          </cell>
        </row>
        <row r="27">
          <cell r="C27" t="str">
            <v>JA23</v>
          </cell>
          <cell r="D27" t="str">
            <v>Soyabin</v>
          </cell>
          <cell r="L27">
            <v>3</v>
          </cell>
          <cell r="R27" t="str">
            <v>GA14</v>
          </cell>
        </row>
        <row r="28">
          <cell r="C28" t="str">
            <v>JA26</v>
          </cell>
          <cell r="D28" t="str">
            <v>Seasom</v>
          </cell>
          <cell r="L28">
            <v>3</v>
          </cell>
          <cell r="R28" t="str">
            <v>GA15</v>
          </cell>
        </row>
        <row r="29">
          <cell r="C29" t="str">
            <v>JA26</v>
          </cell>
          <cell r="D29" t="str">
            <v>Soyabin</v>
          </cell>
          <cell r="L29">
            <v>3</v>
          </cell>
          <cell r="R29" t="str">
            <v>GA15</v>
          </cell>
        </row>
        <row r="30">
          <cell r="C30" t="str">
            <v>JA24</v>
          </cell>
          <cell r="D30" t="str">
            <v>Banana</v>
          </cell>
          <cell r="L30">
            <v>3</v>
          </cell>
          <cell r="R30" t="str">
            <v>GA14</v>
          </cell>
        </row>
        <row r="31">
          <cell r="C31" t="str">
            <v>JA23</v>
          </cell>
          <cell r="D31" t="str">
            <v>Maize</v>
          </cell>
          <cell r="L31">
            <v>3</v>
          </cell>
          <cell r="R31" t="str">
            <v>GA14</v>
          </cell>
        </row>
        <row r="32">
          <cell r="C32" t="str">
            <v>JA25</v>
          </cell>
          <cell r="D32" t="str">
            <v>Banana</v>
          </cell>
          <cell r="L32">
            <v>3</v>
          </cell>
          <cell r="R32" t="str">
            <v>GA15</v>
          </cell>
        </row>
        <row r="33">
          <cell r="C33" t="str">
            <v>JA20</v>
          </cell>
          <cell r="D33" t="str">
            <v>Banana</v>
          </cell>
          <cell r="L33">
            <v>0</v>
          </cell>
          <cell r="R33" t="str">
            <v>GA11</v>
          </cell>
        </row>
        <row r="34">
          <cell r="C34" t="str">
            <v>JA20</v>
          </cell>
          <cell r="D34" t="str">
            <v>Onion Bulb</v>
          </cell>
          <cell r="L34">
            <v>0</v>
          </cell>
          <cell r="R34" t="str">
            <v>GA11</v>
          </cell>
        </row>
        <row r="35">
          <cell r="C35" t="str">
            <v>JA20</v>
          </cell>
          <cell r="D35" t="str">
            <v>Onion Seedlings</v>
          </cell>
          <cell r="L35">
            <v>0</v>
          </cell>
          <cell r="R35" t="str">
            <v>GA11</v>
          </cell>
        </row>
        <row r="36">
          <cell r="C36" t="str">
            <v>JA20</v>
          </cell>
          <cell r="D36" t="str">
            <v>Guava</v>
          </cell>
          <cell r="L36">
            <v>0</v>
          </cell>
          <cell r="R36" t="str">
            <v>GA11</v>
          </cell>
        </row>
        <row r="37">
          <cell r="C37" t="str">
            <v>JA20</v>
          </cell>
          <cell r="D37" t="str">
            <v>Aonla</v>
          </cell>
          <cell r="L37">
            <v>0</v>
          </cell>
          <cell r="R37" t="str">
            <v>GA11</v>
          </cell>
        </row>
        <row r="38">
          <cell r="C38" t="str">
            <v>JA20</v>
          </cell>
          <cell r="D38" t="str">
            <v>Harbara</v>
          </cell>
          <cell r="L38">
            <v>0</v>
          </cell>
          <cell r="R38" t="str">
            <v>GA11</v>
          </cell>
        </row>
        <row r="39">
          <cell r="C39" t="str">
            <v>JA20</v>
          </cell>
          <cell r="D39" t="str">
            <v>Jatropha</v>
          </cell>
          <cell r="L39">
            <v>0</v>
          </cell>
          <cell r="R39" t="str">
            <v>GA11</v>
          </cell>
        </row>
        <row r="40">
          <cell r="C40" t="str">
            <v>JA20</v>
          </cell>
          <cell r="D40" t="str">
            <v>Wheat</v>
          </cell>
          <cell r="L40">
            <v>0</v>
          </cell>
          <cell r="R40" t="str">
            <v>GA11</v>
          </cell>
        </row>
        <row r="41">
          <cell r="C41" t="str">
            <v>JA20</v>
          </cell>
          <cell r="D41" t="str">
            <v>Onion Bulb</v>
          </cell>
          <cell r="L41">
            <v>1</v>
          </cell>
          <cell r="R41" t="str">
            <v>GA11</v>
          </cell>
        </row>
        <row r="42">
          <cell r="C42" t="str">
            <v>JA20</v>
          </cell>
          <cell r="D42" t="str">
            <v>Onion Bulb</v>
          </cell>
          <cell r="L42">
            <v>2</v>
          </cell>
          <cell r="R42" t="str">
            <v>GA11</v>
          </cell>
        </row>
        <row r="43">
          <cell r="C43" t="str">
            <v>JA20</v>
          </cell>
          <cell r="D43" t="str">
            <v>Onion Seedlings</v>
          </cell>
          <cell r="L43">
            <v>2</v>
          </cell>
          <cell r="R43" t="str">
            <v>GA11</v>
          </cell>
        </row>
        <row r="44">
          <cell r="C44" t="str">
            <v>JA21</v>
          </cell>
          <cell r="D44" t="str">
            <v>Banana</v>
          </cell>
          <cell r="L44">
            <v>0</v>
          </cell>
          <cell r="R44" t="str">
            <v>GA12</v>
          </cell>
        </row>
        <row r="45">
          <cell r="C45" t="str">
            <v>JA21</v>
          </cell>
          <cell r="D45" t="str">
            <v>Onion Bulb</v>
          </cell>
          <cell r="L45">
            <v>0</v>
          </cell>
          <cell r="R45" t="str">
            <v>GA12</v>
          </cell>
        </row>
        <row r="46">
          <cell r="C46" t="str">
            <v>JA21</v>
          </cell>
          <cell r="D46" t="str">
            <v>Onion Seedlings</v>
          </cell>
          <cell r="L46">
            <v>0</v>
          </cell>
          <cell r="R46" t="str">
            <v>GA12</v>
          </cell>
        </row>
        <row r="47">
          <cell r="C47" t="str">
            <v>JA21</v>
          </cell>
          <cell r="D47" t="str">
            <v>Onion Seed</v>
          </cell>
          <cell r="L47">
            <v>0</v>
          </cell>
          <cell r="R47" t="str">
            <v>GA12</v>
          </cell>
        </row>
        <row r="48">
          <cell r="C48" t="str">
            <v>JA21</v>
          </cell>
          <cell r="D48" t="str">
            <v>Onion Bulb</v>
          </cell>
          <cell r="L48">
            <v>1</v>
          </cell>
          <cell r="R48" t="str">
            <v>GA12</v>
          </cell>
        </row>
        <row r="49">
          <cell r="C49" t="str">
            <v>JA21</v>
          </cell>
          <cell r="D49" t="str">
            <v>Onion Bulb</v>
          </cell>
          <cell r="L49">
            <v>2</v>
          </cell>
          <cell r="R49" t="str">
            <v>GA12</v>
          </cell>
        </row>
        <row r="50">
          <cell r="C50" t="str">
            <v>JA21</v>
          </cell>
          <cell r="D50" t="str">
            <v>Onion Seedlings</v>
          </cell>
          <cell r="L50">
            <v>2</v>
          </cell>
          <cell r="R50" t="str">
            <v>GA12</v>
          </cell>
        </row>
        <row r="51">
          <cell r="C51" t="str">
            <v>JA21</v>
          </cell>
          <cell r="D51" t="str">
            <v>Onion Seed</v>
          </cell>
          <cell r="L51">
            <v>2</v>
          </cell>
          <cell r="R51" t="str">
            <v>GA12</v>
          </cell>
        </row>
        <row r="52">
          <cell r="C52" t="str">
            <v>JA21</v>
          </cell>
          <cell r="D52" t="str">
            <v>Onion Seedlings</v>
          </cell>
          <cell r="L52">
            <v>3</v>
          </cell>
          <cell r="R52" t="str">
            <v>GA12</v>
          </cell>
        </row>
        <row r="53">
          <cell r="C53" t="str">
            <v>JA27</v>
          </cell>
          <cell r="D53" t="str">
            <v>Aonla</v>
          </cell>
          <cell r="L53">
            <v>0</v>
          </cell>
          <cell r="R53" t="str">
            <v>GA16</v>
          </cell>
        </row>
        <row r="54">
          <cell r="C54" t="str">
            <v>JA27</v>
          </cell>
          <cell r="D54" t="str">
            <v>Jatropha</v>
          </cell>
          <cell r="L54">
            <v>0</v>
          </cell>
          <cell r="R54" t="str">
            <v>GA16</v>
          </cell>
        </row>
        <row r="55">
          <cell r="C55" t="str">
            <v>JA27</v>
          </cell>
          <cell r="D55" t="str">
            <v>Wheat</v>
          </cell>
          <cell r="L55">
            <v>0</v>
          </cell>
          <cell r="R55" t="str">
            <v>GA16</v>
          </cell>
        </row>
        <row r="56">
          <cell r="C56" t="str">
            <v>JA27</v>
          </cell>
          <cell r="D56" t="str">
            <v>Green Gram</v>
          </cell>
          <cell r="L56">
            <v>0</v>
          </cell>
          <cell r="R56" t="str">
            <v>GA16</v>
          </cell>
        </row>
        <row r="57">
          <cell r="C57" t="str">
            <v>JA27</v>
          </cell>
          <cell r="D57" t="str">
            <v>Onion Bulb</v>
          </cell>
          <cell r="L57">
            <v>0</v>
          </cell>
          <cell r="R57" t="str">
            <v>GA16</v>
          </cell>
        </row>
        <row r="58">
          <cell r="C58" t="str">
            <v>JA27</v>
          </cell>
          <cell r="D58" t="str">
            <v>Wheat</v>
          </cell>
          <cell r="L58">
            <v>1</v>
          </cell>
          <cell r="R58" t="str">
            <v>GA16</v>
          </cell>
        </row>
        <row r="59">
          <cell r="C59" t="str">
            <v>JA27</v>
          </cell>
          <cell r="D59" t="str">
            <v>Green Gram</v>
          </cell>
          <cell r="L59">
            <v>1</v>
          </cell>
          <cell r="R59" t="str">
            <v>GA16</v>
          </cell>
        </row>
        <row r="60">
          <cell r="C60" t="str">
            <v>JA27</v>
          </cell>
          <cell r="D60" t="str">
            <v>Onion Bulb</v>
          </cell>
          <cell r="L60">
            <v>1</v>
          </cell>
          <cell r="R60" t="str">
            <v>GA16</v>
          </cell>
        </row>
        <row r="61">
          <cell r="C61" t="str">
            <v>JA27</v>
          </cell>
          <cell r="D61" t="str">
            <v>Jawar</v>
          </cell>
          <cell r="L61">
            <v>3</v>
          </cell>
          <cell r="R61" t="str">
            <v>GA16</v>
          </cell>
        </row>
        <row r="62">
          <cell r="C62" t="str">
            <v>JA20</v>
          </cell>
          <cell r="D62" t="str">
            <v>C Apple</v>
          </cell>
          <cell r="L62">
            <v>0</v>
          </cell>
          <cell r="R62" t="str">
            <v>GA11</v>
          </cell>
        </row>
        <row r="63">
          <cell r="C63" t="str">
            <v>JA20</v>
          </cell>
          <cell r="D63" t="str">
            <v>Banana</v>
          </cell>
          <cell r="L63">
            <v>4</v>
          </cell>
          <cell r="R63" t="str">
            <v>GA11</v>
          </cell>
        </row>
        <row r="64">
          <cell r="C64" t="str">
            <v>JA20</v>
          </cell>
          <cell r="D64" t="str">
            <v>Onion Seedlings</v>
          </cell>
          <cell r="L64">
            <v>4</v>
          </cell>
          <cell r="R64" t="str">
            <v>GA11</v>
          </cell>
        </row>
        <row r="65">
          <cell r="C65" t="str">
            <v>JA20</v>
          </cell>
          <cell r="D65" t="str">
            <v>Soyabin</v>
          </cell>
          <cell r="L65">
            <v>4</v>
          </cell>
          <cell r="R65" t="str">
            <v>GA11</v>
          </cell>
        </row>
        <row r="66">
          <cell r="C66" t="str">
            <v>JA20</v>
          </cell>
          <cell r="D66" t="str">
            <v>Dhencha</v>
          </cell>
          <cell r="L66">
            <v>4</v>
          </cell>
          <cell r="R66" t="str">
            <v>GA11</v>
          </cell>
        </row>
        <row r="67">
          <cell r="C67" t="str">
            <v>JA20</v>
          </cell>
          <cell r="D67" t="str">
            <v>Green Gram</v>
          </cell>
          <cell r="L67">
            <v>4</v>
          </cell>
          <cell r="R67" t="str">
            <v>GA11</v>
          </cell>
        </row>
        <row r="68">
          <cell r="C68" t="str">
            <v>JA20</v>
          </cell>
          <cell r="D68" t="str">
            <v>Black Gram</v>
          </cell>
          <cell r="L68">
            <v>4</v>
          </cell>
          <cell r="R68" t="str">
            <v>GA11</v>
          </cell>
        </row>
        <row r="69">
          <cell r="C69" t="str">
            <v>JA21</v>
          </cell>
          <cell r="D69" t="str">
            <v>Jatropha</v>
          </cell>
          <cell r="L69">
            <v>0</v>
          </cell>
          <cell r="R69" t="str">
            <v>GA12</v>
          </cell>
        </row>
        <row r="70">
          <cell r="C70" t="str">
            <v>JA21</v>
          </cell>
          <cell r="D70" t="str">
            <v>Shevga</v>
          </cell>
          <cell r="L70">
            <v>4</v>
          </cell>
          <cell r="R70" t="str">
            <v>GA12</v>
          </cell>
        </row>
        <row r="71">
          <cell r="C71" t="str">
            <v>JA21</v>
          </cell>
          <cell r="D71" t="str">
            <v>Banana</v>
          </cell>
          <cell r="L71">
            <v>4</v>
          </cell>
          <cell r="R71" t="str">
            <v>GA12</v>
          </cell>
        </row>
        <row r="72">
          <cell r="C72" t="str">
            <v>JA21</v>
          </cell>
          <cell r="D72" t="str">
            <v>Onion Seedlings</v>
          </cell>
          <cell r="L72">
            <v>4</v>
          </cell>
          <cell r="R72" t="str">
            <v>GA12</v>
          </cell>
        </row>
        <row r="73">
          <cell r="C73" t="str">
            <v>JA21</v>
          </cell>
          <cell r="D73" t="str">
            <v>Jawar</v>
          </cell>
          <cell r="L73">
            <v>4</v>
          </cell>
          <cell r="R73" t="str">
            <v>GA12</v>
          </cell>
        </row>
        <row r="74">
          <cell r="C74" t="str">
            <v>JA21</v>
          </cell>
          <cell r="D74" t="str">
            <v>Maize</v>
          </cell>
          <cell r="L74">
            <v>4</v>
          </cell>
          <cell r="R74" t="str">
            <v>GA12</v>
          </cell>
        </row>
        <row r="75">
          <cell r="C75" t="str">
            <v>JA21</v>
          </cell>
          <cell r="D75" t="str">
            <v>Soyabin</v>
          </cell>
          <cell r="L75">
            <v>4</v>
          </cell>
          <cell r="R75" t="str">
            <v>GA12</v>
          </cell>
        </row>
        <row r="76">
          <cell r="C76" t="str">
            <v>JA21</v>
          </cell>
          <cell r="D76" t="str">
            <v>Dhencha</v>
          </cell>
          <cell r="L76">
            <v>4</v>
          </cell>
          <cell r="R76" t="str">
            <v>GA12</v>
          </cell>
        </row>
        <row r="77">
          <cell r="C77" t="str">
            <v>JA21</v>
          </cell>
          <cell r="D77" t="str">
            <v>Green Gram</v>
          </cell>
          <cell r="L77">
            <v>4</v>
          </cell>
          <cell r="R77" t="str">
            <v>GA12</v>
          </cell>
        </row>
        <row r="78">
          <cell r="C78" t="str">
            <v>JA21</v>
          </cell>
          <cell r="D78" t="str">
            <v>Black Gram</v>
          </cell>
          <cell r="L78">
            <v>4</v>
          </cell>
          <cell r="R78" t="str">
            <v>GA12</v>
          </cell>
        </row>
        <row r="79">
          <cell r="C79" t="str">
            <v>JA22</v>
          </cell>
          <cell r="D79" t="str">
            <v>Jatropha</v>
          </cell>
          <cell r="L79">
            <v>0</v>
          </cell>
          <cell r="R79" t="str">
            <v>GA13</v>
          </cell>
        </row>
        <row r="80">
          <cell r="C80" t="str">
            <v>JA22</v>
          </cell>
          <cell r="D80" t="str">
            <v>Jawar</v>
          </cell>
          <cell r="L80">
            <v>4</v>
          </cell>
          <cell r="R80" t="str">
            <v>GA13</v>
          </cell>
        </row>
        <row r="81">
          <cell r="C81" t="str">
            <v>JA22</v>
          </cell>
          <cell r="D81" t="str">
            <v>Soyabin</v>
          </cell>
          <cell r="L81">
            <v>4</v>
          </cell>
          <cell r="R81" t="str">
            <v>GA13</v>
          </cell>
        </row>
        <row r="82">
          <cell r="C82" t="str">
            <v>JA22</v>
          </cell>
          <cell r="D82" t="str">
            <v>Green Gram</v>
          </cell>
          <cell r="L82">
            <v>4</v>
          </cell>
          <cell r="R82" t="str">
            <v>GA13</v>
          </cell>
        </row>
        <row r="83">
          <cell r="C83" t="str">
            <v>JA22</v>
          </cell>
          <cell r="D83" t="str">
            <v>Black Gram</v>
          </cell>
          <cell r="L83">
            <v>4</v>
          </cell>
          <cell r="R83" t="str">
            <v>GA13</v>
          </cell>
        </row>
        <row r="84">
          <cell r="C84" t="str">
            <v>JA28</v>
          </cell>
          <cell r="D84" t="str">
            <v>Teak</v>
          </cell>
          <cell r="L84">
            <v>0</v>
          </cell>
          <cell r="R84" t="str">
            <v>GA17</v>
          </cell>
        </row>
        <row r="85">
          <cell r="C85" t="str">
            <v>JA28</v>
          </cell>
          <cell r="D85" t="str">
            <v>Bamboo</v>
          </cell>
          <cell r="L85">
            <v>0</v>
          </cell>
          <cell r="R85" t="str">
            <v>GA17</v>
          </cell>
        </row>
        <row r="86">
          <cell r="C86" t="str">
            <v>JA28</v>
          </cell>
          <cell r="D86" t="str">
            <v>Aonla</v>
          </cell>
          <cell r="L86">
            <v>0</v>
          </cell>
          <cell r="R86" t="str">
            <v>GA17</v>
          </cell>
        </row>
        <row r="87">
          <cell r="C87" t="str">
            <v>JA28</v>
          </cell>
          <cell r="D87" t="str">
            <v>Mango</v>
          </cell>
          <cell r="L87">
            <v>0</v>
          </cell>
          <cell r="R87" t="str">
            <v>GA17</v>
          </cell>
        </row>
        <row r="88">
          <cell r="C88" t="str">
            <v>JA28</v>
          </cell>
          <cell r="D88" t="str">
            <v>C Apple</v>
          </cell>
          <cell r="L88">
            <v>0</v>
          </cell>
          <cell r="R88" t="str">
            <v>GA17</v>
          </cell>
        </row>
        <row r="89">
          <cell r="C89" t="str">
            <v>JA28</v>
          </cell>
          <cell r="D89" t="str">
            <v>Banana</v>
          </cell>
          <cell r="L89">
            <v>0</v>
          </cell>
          <cell r="R89" t="str">
            <v>GA17</v>
          </cell>
        </row>
        <row r="90">
          <cell r="C90" t="str">
            <v>JA28</v>
          </cell>
          <cell r="D90" t="str">
            <v>Sweatlime</v>
          </cell>
          <cell r="L90">
            <v>0</v>
          </cell>
          <cell r="R90" t="str">
            <v>GA17</v>
          </cell>
        </row>
        <row r="91">
          <cell r="C91" t="str">
            <v>JA28</v>
          </cell>
          <cell r="D91" t="str">
            <v>Vegetables</v>
          </cell>
          <cell r="L91">
            <v>0</v>
          </cell>
          <cell r="R91" t="str">
            <v>GA17</v>
          </cell>
        </row>
        <row r="92">
          <cell r="C92" t="str">
            <v>JA28</v>
          </cell>
          <cell r="D92" t="str">
            <v>Lemon</v>
          </cell>
          <cell r="L92">
            <v>0</v>
          </cell>
          <cell r="R92" t="str">
            <v>GA17</v>
          </cell>
        </row>
        <row r="93">
          <cell r="C93" t="str">
            <v>JA28</v>
          </cell>
          <cell r="D93" t="str">
            <v>Guava</v>
          </cell>
          <cell r="L93">
            <v>0</v>
          </cell>
          <cell r="R93" t="str">
            <v>GA17</v>
          </cell>
        </row>
        <row r="94">
          <cell r="C94" t="str">
            <v>JA28</v>
          </cell>
          <cell r="D94" t="str">
            <v>Teak</v>
          </cell>
          <cell r="L94">
            <v>1</v>
          </cell>
          <cell r="R94" t="str">
            <v>GA17</v>
          </cell>
        </row>
        <row r="95">
          <cell r="C95" t="str">
            <v>JA28</v>
          </cell>
          <cell r="D95" t="str">
            <v>Mango</v>
          </cell>
          <cell r="L95">
            <v>1</v>
          </cell>
          <cell r="R95" t="str">
            <v>GA17</v>
          </cell>
        </row>
        <row r="96">
          <cell r="C96" t="str">
            <v>JA28</v>
          </cell>
          <cell r="D96" t="str">
            <v>Banana</v>
          </cell>
          <cell r="L96">
            <v>1</v>
          </cell>
          <cell r="R96" t="str">
            <v>GA17</v>
          </cell>
        </row>
        <row r="97">
          <cell r="C97" t="str">
            <v>JA28</v>
          </cell>
          <cell r="D97" t="str">
            <v>Banana</v>
          </cell>
          <cell r="L97">
            <v>2</v>
          </cell>
          <cell r="R97" t="str">
            <v>GA17</v>
          </cell>
        </row>
        <row r="98">
          <cell r="C98" t="str">
            <v>JA28</v>
          </cell>
          <cell r="D98" t="str">
            <v>Banana</v>
          </cell>
          <cell r="L98">
            <v>3</v>
          </cell>
          <cell r="R98" t="str">
            <v>GA17</v>
          </cell>
        </row>
        <row r="99">
          <cell r="C99" t="str">
            <v>JA28</v>
          </cell>
          <cell r="D99" t="str">
            <v>Mango</v>
          </cell>
          <cell r="L99">
            <v>3</v>
          </cell>
          <cell r="R99" t="str">
            <v>GA17</v>
          </cell>
        </row>
        <row r="100">
          <cell r="C100" t="str">
            <v>JA28</v>
          </cell>
          <cell r="D100" t="str">
            <v>Jatropha</v>
          </cell>
          <cell r="L100">
            <v>4</v>
          </cell>
          <cell r="R100" t="str">
            <v>GA17</v>
          </cell>
        </row>
        <row r="101">
          <cell r="C101" t="str">
            <v>JA28</v>
          </cell>
          <cell r="D101" t="str">
            <v>Chinch</v>
          </cell>
          <cell r="L101">
            <v>4</v>
          </cell>
          <cell r="R101" t="str">
            <v>GA17</v>
          </cell>
        </row>
        <row r="102">
          <cell r="C102" t="str">
            <v>JA28</v>
          </cell>
          <cell r="D102" t="str">
            <v>Katurle</v>
          </cell>
          <cell r="L102">
            <v>4</v>
          </cell>
          <cell r="R102" t="str">
            <v>GA17</v>
          </cell>
        </row>
        <row r="103">
          <cell r="C103" t="str">
            <v>JA28</v>
          </cell>
          <cell r="D103" t="str">
            <v>Mango</v>
          </cell>
          <cell r="L103">
            <v>4</v>
          </cell>
          <cell r="R103" t="str">
            <v>GA17</v>
          </cell>
        </row>
        <row r="104">
          <cell r="C104" t="str">
            <v>JA28</v>
          </cell>
          <cell r="D104" t="str">
            <v>Banana</v>
          </cell>
          <cell r="L104">
            <v>4</v>
          </cell>
          <cell r="R104" t="str">
            <v>GA17</v>
          </cell>
        </row>
        <row r="105">
          <cell r="C105" t="str">
            <v>JA28</v>
          </cell>
          <cell r="D105" t="str">
            <v>Bamboo</v>
          </cell>
          <cell r="L105">
            <v>4</v>
          </cell>
          <cell r="R105" t="str">
            <v>GA17</v>
          </cell>
        </row>
        <row r="106">
          <cell r="C106" t="str">
            <v>JA28</v>
          </cell>
          <cell r="D106" t="str">
            <v>Vegetables</v>
          </cell>
          <cell r="L106">
            <v>4</v>
          </cell>
          <cell r="R106" t="str">
            <v>GA17</v>
          </cell>
        </row>
        <row r="107">
          <cell r="C107" t="str">
            <v>JA29</v>
          </cell>
          <cell r="D107" t="str">
            <v>Aonla</v>
          </cell>
          <cell r="L107">
            <v>0</v>
          </cell>
          <cell r="R107" t="str">
            <v>GA17</v>
          </cell>
        </row>
        <row r="108">
          <cell r="C108" t="str">
            <v>JA29</v>
          </cell>
          <cell r="D108" t="str">
            <v>Jatropha</v>
          </cell>
          <cell r="L108">
            <v>0</v>
          </cell>
          <cell r="R108" t="str">
            <v>GA17</v>
          </cell>
        </row>
        <row r="109">
          <cell r="C109" t="str">
            <v>JA29</v>
          </cell>
          <cell r="D109" t="str">
            <v>Onion Seed</v>
          </cell>
          <cell r="L109">
            <v>0</v>
          </cell>
          <cell r="R109" t="str">
            <v>GA17</v>
          </cell>
        </row>
        <row r="110">
          <cell r="C110" t="str">
            <v>JA29</v>
          </cell>
          <cell r="D110" t="str">
            <v>Onion Seed</v>
          </cell>
          <cell r="L110">
            <v>1</v>
          </cell>
          <cell r="R110" t="str">
            <v>GA17</v>
          </cell>
        </row>
        <row r="111">
          <cell r="C111" t="str">
            <v>JA29</v>
          </cell>
          <cell r="D111" t="str">
            <v>Aonla</v>
          </cell>
          <cell r="L111">
            <v>3</v>
          </cell>
          <cell r="R111" t="str">
            <v>GA17</v>
          </cell>
        </row>
        <row r="112">
          <cell r="C112" t="str">
            <v>JA29</v>
          </cell>
          <cell r="D112" t="str">
            <v>Ceshav Nut</v>
          </cell>
          <cell r="L112">
            <v>4</v>
          </cell>
          <cell r="R112" t="str">
            <v>GA17</v>
          </cell>
        </row>
        <row r="113">
          <cell r="C113" t="str">
            <v>JA29</v>
          </cell>
          <cell r="D113" t="str">
            <v>Jatropha</v>
          </cell>
          <cell r="L113">
            <v>4</v>
          </cell>
          <cell r="R113" t="str">
            <v>GA17</v>
          </cell>
        </row>
        <row r="114">
          <cell r="C114" t="str">
            <v>JA29</v>
          </cell>
          <cell r="D114" t="str">
            <v>Mango</v>
          </cell>
          <cell r="L114">
            <v>4</v>
          </cell>
          <cell r="R114" t="str">
            <v>GA17</v>
          </cell>
        </row>
        <row r="115">
          <cell r="C115" t="str">
            <v>JA29</v>
          </cell>
          <cell r="D115" t="str">
            <v>Chinch</v>
          </cell>
          <cell r="L115">
            <v>4</v>
          </cell>
          <cell r="R115" t="str">
            <v>GA17</v>
          </cell>
        </row>
        <row r="116">
          <cell r="C116" t="str">
            <v>JA29</v>
          </cell>
          <cell r="D116" t="str">
            <v>Bamboo</v>
          </cell>
          <cell r="L116">
            <v>4</v>
          </cell>
          <cell r="R116" t="str">
            <v>GA17</v>
          </cell>
        </row>
        <row r="117">
          <cell r="C117" t="str">
            <v>JA29</v>
          </cell>
          <cell r="D117" t="str">
            <v>C Apple</v>
          </cell>
          <cell r="L117">
            <v>4</v>
          </cell>
          <cell r="R117" t="str">
            <v>GA17</v>
          </cell>
        </row>
        <row r="118">
          <cell r="C118" t="str">
            <v>JA30</v>
          </cell>
          <cell r="D118" t="str">
            <v>Aonla</v>
          </cell>
          <cell r="L118">
            <v>0</v>
          </cell>
          <cell r="R118" t="str">
            <v>GA17</v>
          </cell>
        </row>
        <row r="119">
          <cell r="C119" t="str">
            <v>JA30</v>
          </cell>
          <cell r="D119" t="str">
            <v>Jatropha</v>
          </cell>
          <cell r="L119">
            <v>0</v>
          </cell>
          <cell r="R119" t="str">
            <v>GA17</v>
          </cell>
        </row>
        <row r="120">
          <cell r="C120" t="str">
            <v>JA30</v>
          </cell>
          <cell r="D120" t="str">
            <v>Jawar</v>
          </cell>
          <cell r="L120">
            <v>3</v>
          </cell>
          <cell r="R120" t="str">
            <v>GA17</v>
          </cell>
        </row>
        <row r="121">
          <cell r="C121" t="str">
            <v>JA30</v>
          </cell>
          <cell r="D121" t="str">
            <v>Jatropha</v>
          </cell>
          <cell r="L121">
            <v>4</v>
          </cell>
          <cell r="R121" t="str">
            <v>GA17</v>
          </cell>
        </row>
        <row r="122">
          <cell r="C122" t="str">
            <v>JA30</v>
          </cell>
          <cell r="D122" t="str">
            <v>Mango</v>
          </cell>
          <cell r="L122">
            <v>4</v>
          </cell>
          <cell r="R122" t="str">
            <v>GA17</v>
          </cell>
        </row>
        <row r="123">
          <cell r="C123" t="str">
            <v>JA30</v>
          </cell>
          <cell r="D123" t="str">
            <v>Chinch</v>
          </cell>
          <cell r="L123">
            <v>4</v>
          </cell>
          <cell r="R123" t="str">
            <v>GA17</v>
          </cell>
        </row>
        <row r="124">
          <cell r="C124" t="str">
            <v>JA23</v>
          </cell>
          <cell r="D124" t="str">
            <v>Banana</v>
          </cell>
          <cell r="L124">
            <v>0</v>
          </cell>
          <cell r="R124" t="str">
            <v>GA14</v>
          </cell>
        </row>
        <row r="125">
          <cell r="C125" t="str">
            <v>JA23</v>
          </cell>
          <cell r="D125" t="str">
            <v>Maize</v>
          </cell>
          <cell r="L125">
            <v>4</v>
          </cell>
          <cell r="R125" t="str">
            <v>GA14</v>
          </cell>
        </row>
        <row r="126">
          <cell r="C126" t="str">
            <v>JA23</v>
          </cell>
          <cell r="D126" t="str">
            <v>Onion Seedlings</v>
          </cell>
          <cell r="L126">
            <v>4</v>
          </cell>
          <cell r="R126" t="str">
            <v>GA14</v>
          </cell>
        </row>
        <row r="127">
          <cell r="C127" t="str">
            <v>JA23</v>
          </cell>
          <cell r="D127" t="str">
            <v>Mango</v>
          </cell>
          <cell r="L127">
            <v>4</v>
          </cell>
          <cell r="R127" t="str">
            <v>GA14</v>
          </cell>
        </row>
        <row r="128">
          <cell r="C128" t="str">
            <v>JA31</v>
          </cell>
          <cell r="D128" t="str">
            <v>Aonla</v>
          </cell>
          <cell r="L128">
            <v>0</v>
          </cell>
          <cell r="R128" t="str">
            <v>GA18</v>
          </cell>
        </row>
        <row r="129">
          <cell r="C129" t="str">
            <v>JA31</v>
          </cell>
          <cell r="D129" t="str">
            <v>Banana</v>
          </cell>
          <cell r="L129">
            <v>0</v>
          </cell>
          <cell r="R129" t="str">
            <v>GA18</v>
          </cell>
        </row>
        <row r="130">
          <cell r="C130" t="str">
            <v>JA31</v>
          </cell>
          <cell r="D130" t="str">
            <v>Banana</v>
          </cell>
          <cell r="L130">
            <v>3</v>
          </cell>
          <cell r="R130" t="str">
            <v>GA18</v>
          </cell>
        </row>
        <row r="131">
          <cell r="C131" t="str">
            <v>JA31</v>
          </cell>
          <cell r="D131" t="str">
            <v>Aonla</v>
          </cell>
          <cell r="L131">
            <v>4</v>
          </cell>
          <cell r="R131" t="str">
            <v>GA18</v>
          </cell>
        </row>
        <row r="132">
          <cell r="C132" t="str">
            <v>JA31</v>
          </cell>
          <cell r="D132" t="str">
            <v>Banana</v>
          </cell>
          <cell r="L132">
            <v>4</v>
          </cell>
          <cell r="R132" t="str">
            <v>GA18</v>
          </cell>
        </row>
        <row r="133">
          <cell r="C133" t="str">
            <v>JA31</v>
          </cell>
          <cell r="D133" t="str">
            <v>Jatropha</v>
          </cell>
          <cell r="L133">
            <v>4</v>
          </cell>
          <cell r="R133" t="str">
            <v>GA18</v>
          </cell>
        </row>
        <row r="134">
          <cell r="C134" t="str">
            <v>JA31</v>
          </cell>
          <cell r="D134" t="str">
            <v>Jawar</v>
          </cell>
          <cell r="L134">
            <v>4</v>
          </cell>
          <cell r="R134" t="str">
            <v>GA18</v>
          </cell>
        </row>
        <row r="135">
          <cell r="C135" t="str">
            <v>JA31</v>
          </cell>
          <cell r="D135" t="str">
            <v>Seasom</v>
          </cell>
          <cell r="L135">
            <v>4</v>
          </cell>
          <cell r="R135" t="str">
            <v>GA18</v>
          </cell>
        </row>
        <row r="136">
          <cell r="C136" t="str">
            <v>JA31</v>
          </cell>
          <cell r="D136" t="str">
            <v>Sunflower</v>
          </cell>
          <cell r="L136">
            <v>4</v>
          </cell>
          <cell r="R136" t="str">
            <v>GA18</v>
          </cell>
        </row>
        <row r="137">
          <cell r="C137" t="str">
            <v>JA31</v>
          </cell>
          <cell r="D137" t="str">
            <v>Cow Pea</v>
          </cell>
          <cell r="L137">
            <v>4</v>
          </cell>
          <cell r="R137" t="str">
            <v>GA18</v>
          </cell>
        </row>
        <row r="138">
          <cell r="C138" t="str">
            <v>JA31</v>
          </cell>
          <cell r="D138" t="str">
            <v>Green Gram</v>
          </cell>
          <cell r="L138">
            <v>4</v>
          </cell>
          <cell r="R138" t="str">
            <v>GA18</v>
          </cell>
        </row>
        <row r="139">
          <cell r="C139" t="str">
            <v>JA31</v>
          </cell>
          <cell r="D139" t="str">
            <v>Black Gram</v>
          </cell>
          <cell r="L139">
            <v>4</v>
          </cell>
          <cell r="R139" t="str">
            <v>GA18</v>
          </cell>
        </row>
        <row r="140">
          <cell r="C140" t="str">
            <v>JA01</v>
          </cell>
          <cell r="D140" t="str">
            <v>Anjeer</v>
          </cell>
          <cell r="L140">
            <v>0</v>
          </cell>
          <cell r="R140" t="str">
            <v>GA01</v>
          </cell>
        </row>
        <row r="141">
          <cell r="C141" t="str">
            <v>JA01</v>
          </cell>
          <cell r="D141" t="str">
            <v>Jambhul</v>
          </cell>
          <cell r="L141">
            <v>0</v>
          </cell>
          <cell r="R141" t="str">
            <v>GA01</v>
          </cell>
        </row>
        <row r="142">
          <cell r="C142" t="str">
            <v>JA01</v>
          </cell>
          <cell r="D142" t="str">
            <v>Aonla</v>
          </cell>
          <cell r="L142">
            <v>0</v>
          </cell>
          <cell r="R142" t="str">
            <v>GA01</v>
          </cell>
        </row>
        <row r="143">
          <cell r="C143" t="str">
            <v>JA01</v>
          </cell>
          <cell r="D143" t="str">
            <v>Sapota</v>
          </cell>
          <cell r="L143">
            <v>0</v>
          </cell>
          <cell r="R143" t="str">
            <v>GA01</v>
          </cell>
        </row>
        <row r="144">
          <cell r="C144" t="str">
            <v>JA01</v>
          </cell>
          <cell r="D144" t="str">
            <v>Guava</v>
          </cell>
          <cell r="L144">
            <v>0</v>
          </cell>
          <cell r="R144" t="str">
            <v>GA01</v>
          </cell>
        </row>
        <row r="145">
          <cell r="C145" t="str">
            <v>JA01</v>
          </cell>
          <cell r="D145" t="str">
            <v>C Apple</v>
          </cell>
          <cell r="L145">
            <v>0</v>
          </cell>
          <cell r="R145" t="str">
            <v>GA01</v>
          </cell>
        </row>
        <row r="146">
          <cell r="C146" t="str">
            <v>JA01</v>
          </cell>
          <cell r="D146" t="str">
            <v>Lemon</v>
          </cell>
          <cell r="L146">
            <v>0</v>
          </cell>
          <cell r="R146" t="str">
            <v>GA01</v>
          </cell>
        </row>
        <row r="147">
          <cell r="C147" t="str">
            <v>JA01</v>
          </cell>
          <cell r="D147" t="str">
            <v>Mango</v>
          </cell>
          <cell r="L147">
            <v>0</v>
          </cell>
          <cell r="R147" t="str">
            <v>GA01</v>
          </cell>
        </row>
        <row r="148">
          <cell r="C148" t="str">
            <v>JA01</v>
          </cell>
          <cell r="D148" t="str">
            <v>Cow Pea</v>
          </cell>
          <cell r="L148">
            <v>0</v>
          </cell>
          <cell r="R148" t="str">
            <v>GA01</v>
          </cell>
        </row>
        <row r="149">
          <cell r="C149" t="str">
            <v>JA01</v>
          </cell>
          <cell r="D149" t="str">
            <v>Medicinal Plants</v>
          </cell>
          <cell r="L149">
            <v>0</v>
          </cell>
          <cell r="R149" t="str">
            <v>GA01</v>
          </cell>
        </row>
        <row r="150">
          <cell r="C150" t="str">
            <v>JA01</v>
          </cell>
          <cell r="D150" t="str">
            <v>Banana</v>
          </cell>
          <cell r="L150">
            <v>0</v>
          </cell>
          <cell r="R150" t="str">
            <v>GA01</v>
          </cell>
        </row>
        <row r="151">
          <cell r="C151" t="str">
            <v>JA01</v>
          </cell>
          <cell r="D151" t="str">
            <v>Jatropha</v>
          </cell>
          <cell r="L151">
            <v>0</v>
          </cell>
          <cell r="R151" t="str">
            <v>GA01</v>
          </cell>
        </row>
        <row r="152">
          <cell r="C152" t="str">
            <v>JA01</v>
          </cell>
          <cell r="D152" t="str">
            <v>Coconut</v>
          </cell>
          <cell r="L152">
            <v>0</v>
          </cell>
          <cell r="R152" t="str">
            <v>GA01</v>
          </cell>
        </row>
        <row r="153">
          <cell r="C153" t="str">
            <v>JA01</v>
          </cell>
          <cell r="D153" t="str">
            <v>Cow Pea</v>
          </cell>
          <cell r="L153">
            <v>1</v>
          </cell>
          <cell r="R153" t="str">
            <v>GA01</v>
          </cell>
        </row>
        <row r="154">
          <cell r="C154" t="str">
            <v>JA01</v>
          </cell>
          <cell r="D154" t="str">
            <v>Sapota</v>
          </cell>
          <cell r="L154">
            <v>1</v>
          </cell>
          <cell r="R154" t="str">
            <v>GA01</v>
          </cell>
        </row>
        <row r="155">
          <cell r="C155" t="str">
            <v>JA01</v>
          </cell>
          <cell r="D155" t="str">
            <v>Lemon</v>
          </cell>
          <cell r="L155">
            <v>1</v>
          </cell>
          <cell r="R155" t="str">
            <v>GA01</v>
          </cell>
        </row>
        <row r="156">
          <cell r="C156" t="str">
            <v>JA01</v>
          </cell>
          <cell r="D156" t="str">
            <v>Mango</v>
          </cell>
          <cell r="L156">
            <v>1</v>
          </cell>
          <cell r="R156" t="str">
            <v>GA01</v>
          </cell>
        </row>
        <row r="157">
          <cell r="C157" t="str">
            <v>JA01</v>
          </cell>
          <cell r="D157" t="str">
            <v>Coconut</v>
          </cell>
          <cell r="L157">
            <v>1</v>
          </cell>
          <cell r="R157" t="str">
            <v>GA01</v>
          </cell>
        </row>
        <row r="158">
          <cell r="C158" t="str">
            <v>JA01</v>
          </cell>
          <cell r="D158" t="str">
            <v>Jawar</v>
          </cell>
          <cell r="L158">
            <v>2</v>
          </cell>
          <cell r="R158" t="str">
            <v>GA01</v>
          </cell>
        </row>
        <row r="159">
          <cell r="C159" t="str">
            <v>JA01</v>
          </cell>
          <cell r="D159" t="str">
            <v>Sapota</v>
          </cell>
          <cell r="L159">
            <v>2</v>
          </cell>
          <cell r="R159" t="str">
            <v>GA01</v>
          </cell>
        </row>
        <row r="160">
          <cell r="C160" t="str">
            <v>JA01</v>
          </cell>
          <cell r="D160" t="str">
            <v>Lemon</v>
          </cell>
          <cell r="L160">
            <v>2</v>
          </cell>
          <cell r="R160" t="str">
            <v>GA01</v>
          </cell>
        </row>
        <row r="161">
          <cell r="C161" t="str">
            <v>JA01</v>
          </cell>
          <cell r="D161" t="str">
            <v>Mango</v>
          </cell>
          <cell r="L161">
            <v>2</v>
          </cell>
          <cell r="R161" t="str">
            <v>GA01</v>
          </cell>
        </row>
        <row r="162">
          <cell r="C162" t="str">
            <v>JA01</v>
          </cell>
          <cell r="D162" t="str">
            <v>Jatropha</v>
          </cell>
          <cell r="L162">
            <v>2</v>
          </cell>
          <cell r="R162" t="str">
            <v>GA01</v>
          </cell>
        </row>
        <row r="163">
          <cell r="C163" t="str">
            <v>JA01</v>
          </cell>
          <cell r="D163" t="str">
            <v>Coconut</v>
          </cell>
          <cell r="L163">
            <v>2</v>
          </cell>
          <cell r="R163" t="str">
            <v>GA01</v>
          </cell>
        </row>
        <row r="164">
          <cell r="C164" t="str">
            <v>JA01</v>
          </cell>
          <cell r="D164" t="str">
            <v>Lemon</v>
          </cell>
          <cell r="L164">
            <v>3</v>
          </cell>
          <cell r="R164" t="str">
            <v>GA01</v>
          </cell>
        </row>
        <row r="165">
          <cell r="C165" t="str">
            <v>JA01</v>
          </cell>
          <cell r="D165" t="str">
            <v>Mango</v>
          </cell>
          <cell r="L165">
            <v>3</v>
          </cell>
          <cell r="R165" t="str">
            <v>GA01</v>
          </cell>
        </row>
        <row r="166">
          <cell r="C166" t="str">
            <v>JA01</v>
          </cell>
          <cell r="D166" t="str">
            <v>Jatropha</v>
          </cell>
          <cell r="L166">
            <v>3</v>
          </cell>
          <cell r="R166" t="str">
            <v>GA01</v>
          </cell>
        </row>
        <row r="167">
          <cell r="C167" t="str">
            <v>JA02</v>
          </cell>
          <cell r="D167" t="str">
            <v>Mango</v>
          </cell>
          <cell r="L167">
            <v>0</v>
          </cell>
          <cell r="R167" t="str">
            <v>GA02</v>
          </cell>
        </row>
        <row r="168">
          <cell r="C168" t="str">
            <v>JA02</v>
          </cell>
          <cell r="D168" t="str">
            <v>Guava</v>
          </cell>
          <cell r="L168">
            <v>0</v>
          </cell>
          <cell r="R168" t="str">
            <v>GA02</v>
          </cell>
        </row>
        <row r="169">
          <cell r="C169" t="str">
            <v>JA02</v>
          </cell>
          <cell r="D169" t="str">
            <v>C Apple</v>
          </cell>
          <cell r="L169">
            <v>0</v>
          </cell>
          <cell r="R169" t="str">
            <v>GA02</v>
          </cell>
        </row>
        <row r="170">
          <cell r="C170" t="str">
            <v>JA02</v>
          </cell>
          <cell r="D170" t="str">
            <v>Aonla</v>
          </cell>
          <cell r="L170">
            <v>0</v>
          </cell>
          <cell r="R170" t="str">
            <v>GA02</v>
          </cell>
        </row>
        <row r="171">
          <cell r="C171" t="str">
            <v>JA02</v>
          </cell>
          <cell r="D171" t="str">
            <v>Bamboo</v>
          </cell>
          <cell r="L171">
            <v>0</v>
          </cell>
          <cell r="R171" t="str">
            <v>GA02</v>
          </cell>
        </row>
        <row r="172">
          <cell r="C172" t="str">
            <v>JA02</v>
          </cell>
          <cell r="D172" t="str">
            <v>Teak</v>
          </cell>
          <cell r="L172">
            <v>0</v>
          </cell>
          <cell r="R172" t="str">
            <v>GA02</v>
          </cell>
        </row>
        <row r="173">
          <cell r="C173" t="str">
            <v>JA02</v>
          </cell>
          <cell r="D173" t="str">
            <v>Chinch</v>
          </cell>
          <cell r="L173">
            <v>0</v>
          </cell>
          <cell r="R173" t="str">
            <v>GA02</v>
          </cell>
        </row>
        <row r="174">
          <cell r="C174" t="str">
            <v>JA02</v>
          </cell>
          <cell r="D174" t="str">
            <v>Jatropha</v>
          </cell>
          <cell r="L174">
            <v>0</v>
          </cell>
          <cell r="R174" t="str">
            <v>GA02</v>
          </cell>
        </row>
        <row r="175">
          <cell r="C175" t="str">
            <v>JA02</v>
          </cell>
          <cell r="D175" t="str">
            <v>Neem</v>
          </cell>
          <cell r="L175">
            <v>0</v>
          </cell>
          <cell r="R175" t="str">
            <v>GA02</v>
          </cell>
        </row>
        <row r="176">
          <cell r="C176" t="str">
            <v>JA02</v>
          </cell>
          <cell r="D176" t="str">
            <v>Badam</v>
          </cell>
          <cell r="L176">
            <v>0</v>
          </cell>
          <cell r="R176" t="str">
            <v>GA02</v>
          </cell>
        </row>
        <row r="177">
          <cell r="C177" t="str">
            <v>JA02</v>
          </cell>
          <cell r="D177" t="str">
            <v>Karanj</v>
          </cell>
          <cell r="L177">
            <v>0</v>
          </cell>
          <cell r="R177" t="str">
            <v>GA02</v>
          </cell>
        </row>
        <row r="178">
          <cell r="C178" t="str">
            <v>JA02</v>
          </cell>
          <cell r="D178" t="str">
            <v>Anjan</v>
          </cell>
          <cell r="L178">
            <v>0</v>
          </cell>
          <cell r="R178" t="str">
            <v>GA02</v>
          </cell>
        </row>
        <row r="179">
          <cell r="C179" t="str">
            <v>JA02</v>
          </cell>
          <cell r="D179" t="str">
            <v>Gulmohar</v>
          </cell>
          <cell r="L179">
            <v>0</v>
          </cell>
          <cell r="R179" t="str">
            <v>GA02</v>
          </cell>
        </row>
        <row r="180">
          <cell r="C180" t="str">
            <v>JA02</v>
          </cell>
          <cell r="D180" t="str">
            <v>Ber</v>
          </cell>
          <cell r="L180">
            <v>0</v>
          </cell>
          <cell r="R180" t="str">
            <v>GA02</v>
          </cell>
        </row>
        <row r="181">
          <cell r="C181" t="str">
            <v>JA02</v>
          </cell>
          <cell r="D181" t="str">
            <v>Jambhul</v>
          </cell>
          <cell r="L181">
            <v>0</v>
          </cell>
          <cell r="R181" t="str">
            <v>GA02</v>
          </cell>
        </row>
        <row r="182">
          <cell r="C182" t="str">
            <v>JA02</v>
          </cell>
          <cell r="D182" t="str">
            <v>Wad</v>
          </cell>
          <cell r="L182">
            <v>0</v>
          </cell>
          <cell r="R182" t="str">
            <v>GA02</v>
          </cell>
        </row>
        <row r="183">
          <cell r="C183" t="str">
            <v>JA02</v>
          </cell>
          <cell r="D183" t="str">
            <v>Pimpal</v>
          </cell>
          <cell r="L183">
            <v>0</v>
          </cell>
          <cell r="R183" t="str">
            <v>GA02</v>
          </cell>
        </row>
        <row r="184">
          <cell r="C184" t="str">
            <v>JA02</v>
          </cell>
          <cell r="D184" t="str">
            <v>Bel</v>
          </cell>
          <cell r="L184">
            <v>0</v>
          </cell>
          <cell r="R184" t="str">
            <v>GA02</v>
          </cell>
        </row>
        <row r="185">
          <cell r="C185" t="str">
            <v>JA02</v>
          </cell>
          <cell r="D185" t="str">
            <v>Onion Bulb</v>
          </cell>
          <cell r="L185">
            <v>0</v>
          </cell>
          <cell r="R185" t="str">
            <v>GA02</v>
          </cell>
        </row>
        <row r="186">
          <cell r="C186" t="str">
            <v>JA02</v>
          </cell>
          <cell r="D186" t="str">
            <v>Onion Seed</v>
          </cell>
          <cell r="L186">
            <v>1</v>
          </cell>
          <cell r="R186" t="str">
            <v>GA02</v>
          </cell>
        </row>
        <row r="187">
          <cell r="C187" t="str">
            <v>JA02</v>
          </cell>
          <cell r="D187" t="str">
            <v>Mango</v>
          </cell>
          <cell r="L187">
            <v>1</v>
          </cell>
          <cell r="R187" t="str">
            <v>GA02</v>
          </cell>
        </row>
        <row r="188">
          <cell r="C188" t="str">
            <v>JA02</v>
          </cell>
          <cell r="D188" t="str">
            <v>Onion Bulb</v>
          </cell>
          <cell r="L188">
            <v>2</v>
          </cell>
          <cell r="R188" t="str">
            <v>GA02</v>
          </cell>
        </row>
        <row r="189">
          <cell r="C189" t="str">
            <v>JA02</v>
          </cell>
          <cell r="D189" t="str">
            <v>Onion Seed</v>
          </cell>
          <cell r="L189">
            <v>2</v>
          </cell>
          <cell r="R189" t="str">
            <v>GA02</v>
          </cell>
        </row>
        <row r="190">
          <cell r="C190" t="str">
            <v>JA02</v>
          </cell>
          <cell r="D190" t="str">
            <v>Dhencha</v>
          </cell>
          <cell r="L190">
            <v>4</v>
          </cell>
          <cell r="R190" t="str">
            <v>GA02</v>
          </cell>
        </row>
        <row r="191">
          <cell r="C191" t="str">
            <v>JA03</v>
          </cell>
          <cell r="D191" t="str">
            <v>Cow Pea</v>
          </cell>
          <cell r="L191">
            <v>4</v>
          </cell>
          <cell r="R191" t="str">
            <v>GA02</v>
          </cell>
        </row>
        <row r="192">
          <cell r="C192" t="str">
            <v>JA03</v>
          </cell>
          <cell r="D192" t="str">
            <v>Neem</v>
          </cell>
          <cell r="L192">
            <v>0</v>
          </cell>
          <cell r="R192" t="str">
            <v>GA02</v>
          </cell>
        </row>
        <row r="193">
          <cell r="C193" t="str">
            <v>JA03</v>
          </cell>
          <cell r="D193" t="str">
            <v>Gulmohar</v>
          </cell>
          <cell r="L193">
            <v>0</v>
          </cell>
          <cell r="R193" t="str">
            <v>GA02</v>
          </cell>
        </row>
        <row r="194">
          <cell r="C194" t="str">
            <v>JA03</v>
          </cell>
          <cell r="D194" t="str">
            <v>Jatropha</v>
          </cell>
          <cell r="L194">
            <v>0</v>
          </cell>
          <cell r="R194" t="str">
            <v>GA02</v>
          </cell>
        </row>
        <row r="195">
          <cell r="C195" t="str">
            <v>JA03</v>
          </cell>
          <cell r="D195" t="str">
            <v>Karanj</v>
          </cell>
          <cell r="L195">
            <v>0</v>
          </cell>
          <cell r="R195" t="str">
            <v>GA02</v>
          </cell>
        </row>
        <row r="196">
          <cell r="C196" t="str">
            <v>JA03</v>
          </cell>
          <cell r="D196" t="str">
            <v>Aonla</v>
          </cell>
          <cell r="L196">
            <v>0</v>
          </cell>
          <cell r="R196" t="str">
            <v>GA02</v>
          </cell>
        </row>
        <row r="197">
          <cell r="C197" t="str">
            <v>JA03</v>
          </cell>
          <cell r="D197" t="str">
            <v>Bamboo</v>
          </cell>
          <cell r="L197">
            <v>0</v>
          </cell>
          <cell r="R197" t="str">
            <v>GA02</v>
          </cell>
        </row>
        <row r="198">
          <cell r="C198" t="str">
            <v>JA03</v>
          </cell>
          <cell r="D198" t="str">
            <v>Castor</v>
          </cell>
          <cell r="L198">
            <v>0</v>
          </cell>
          <cell r="R198" t="str">
            <v>GA02</v>
          </cell>
        </row>
        <row r="199">
          <cell r="C199" t="str">
            <v>JA07</v>
          </cell>
          <cell r="D199" t="str">
            <v>Bajra</v>
          </cell>
          <cell r="L199">
            <v>0</v>
          </cell>
          <cell r="R199" t="str">
            <v>GA04</v>
          </cell>
        </row>
        <row r="200">
          <cell r="C200" t="str">
            <v>JA07</v>
          </cell>
          <cell r="D200" t="str">
            <v>Castor</v>
          </cell>
          <cell r="L200">
            <v>0</v>
          </cell>
          <cell r="R200" t="str">
            <v>GA04</v>
          </cell>
        </row>
        <row r="201">
          <cell r="C201" t="str">
            <v>JA07</v>
          </cell>
          <cell r="D201" t="str">
            <v>Green Gram</v>
          </cell>
          <cell r="L201">
            <v>3</v>
          </cell>
          <cell r="R201" t="str">
            <v>GA04</v>
          </cell>
        </row>
        <row r="202">
          <cell r="C202" t="str">
            <v>JA07</v>
          </cell>
          <cell r="D202" t="str">
            <v>Onion Seedlings</v>
          </cell>
          <cell r="L202">
            <v>0</v>
          </cell>
          <cell r="R202" t="str">
            <v>GA04</v>
          </cell>
        </row>
        <row r="203">
          <cell r="C203" t="str">
            <v>JA07</v>
          </cell>
          <cell r="D203" t="str">
            <v>Papaya</v>
          </cell>
          <cell r="L203">
            <v>0</v>
          </cell>
          <cell r="R203" t="str">
            <v>GA04</v>
          </cell>
        </row>
        <row r="204">
          <cell r="C204" t="str">
            <v>JA07</v>
          </cell>
          <cell r="D204" t="str">
            <v>Shevga</v>
          </cell>
          <cell r="L204">
            <v>0</v>
          </cell>
          <cell r="R204" t="str">
            <v>GA04</v>
          </cell>
        </row>
        <row r="205">
          <cell r="C205" t="str">
            <v>JA07</v>
          </cell>
          <cell r="D205" t="str">
            <v>Soyabin</v>
          </cell>
          <cell r="L205">
            <v>3</v>
          </cell>
          <cell r="R205" t="str">
            <v>GA04</v>
          </cell>
        </row>
        <row r="206">
          <cell r="C206" t="str">
            <v>JA07</v>
          </cell>
          <cell r="D206" t="str">
            <v>Vegetables</v>
          </cell>
          <cell r="L206">
            <v>0</v>
          </cell>
          <cell r="R206" t="str">
            <v>GA04</v>
          </cell>
        </row>
        <row r="207">
          <cell r="C207" t="str">
            <v>JA07</v>
          </cell>
          <cell r="D207" t="str">
            <v>Castor</v>
          </cell>
          <cell r="L207">
            <v>1</v>
          </cell>
          <cell r="R207" t="str">
            <v>GA04</v>
          </cell>
        </row>
        <row r="208">
          <cell r="C208" t="str">
            <v>JA07</v>
          </cell>
          <cell r="D208" t="str">
            <v>Onion Seedlings</v>
          </cell>
          <cell r="L208">
            <v>2</v>
          </cell>
          <cell r="R208" t="str">
            <v>GA04</v>
          </cell>
        </row>
        <row r="209">
          <cell r="C209" t="str">
            <v>JA07</v>
          </cell>
          <cell r="D209" t="str">
            <v>Vegetables</v>
          </cell>
          <cell r="L209">
            <v>2</v>
          </cell>
          <cell r="R209" t="str">
            <v>GA04</v>
          </cell>
        </row>
        <row r="210">
          <cell r="C210" t="str">
            <v>JA07</v>
          </cell>
          <cell r="D210" t="str">
            <v>Onion Seedlings</v>
          </cell>
          <cell r="L210">
            <v>3</v>
          </cell>
          <cell r="R210" t="str">
            <v>GA04</v>
          </cell>
        </row>
        <row r="211">
          <cell r="C211" t="str">
            <v>JA07</v>
          </cell>
          <cell r="D211" t="str">
            <v>Bajra</v>
          </cell>
          <cell r="L211">
            <v>3</v>
          </cell>
          <cell r="R211" t="str">
            <v>GA04</v>
          </cell>
        </row>
        <row r="212">
          <cell r="C212" t="str">
            <v>JA07</v>
          </cell>
          <cell r="D212" t="str">
            <v>Vegetables</v>
          </cell>
          <cell r="L212">
            <v>3</v>
          </cell>
          <cell r="R212" t="str">
            <v>GA04</v>
          </cell>
        </row>
        <row r="213">
          <cell r="C213" t="str">
            <v>JA09</v>
          </cell>
          <cell r="D213" t="str">
            <v>Aonla</v>
          </cell>
          <cell r="L213">
            <v>0</v>
          </cell>
          <cell r="R213" t="str">
            <v>GA04</v>
          </cell>
        </row>
        <row r="214">
          <cell r="C214" t="str">
            <v>JA09</v>
          </cell>
          <cell r="D214" t="str">
            <v>Mango</v>
          </cell>
          <cell r="L214">
            <v>0</v>
          </cell>
          <cell r="R214" t="str">
            <v>GA04</v>
          </cell>
        </row>
        <row r="215">
          <cell r="C215" t="str">
            <v>JA09</v>
          </cell>
          <cell r="D215" t="str">
            <v>Soyabin</v>
          </cell>
          <cell r="L215">
            <v>3</v>
          </cell>
          <cell r="R215" t="str">
            <v>GA04</v>
          </cell>
        </row>
        <row r="216">
          <cell r="C216" t="str">
            <v>JA09</v>
          </cell>
          <cell r="D216" t="str">
            <v>Dhencha</v>
          </cell>
          <cell r="L216">
            <v>3</v>
          </cell>
          <cell r="R216" t="str">
            <v>GA04</v>
          </cell>
        </row>
        <row r="217">
          <cell r="C217" t="str">
            <v>JA07</v>
          </cell>
          <cell r="D217" t="str">
            <v>Jatropha</v>
          </cell>
          <cell r="L217">
            <v>0</v>
          </cell>
          <cell r="R217" t="str">
            <v>GA04</v>
          </cell>
        </row>
        <row r="218">
          <cell r="C218" t="str">
            <v>JA07</v>
          </cell>
          <cell r="D218" t="str">
            <v>Jawar</v>
          </cell>
          <cell r="L218">
            <v>4</v>
          </cell>
          <cell r="R218" t="str">
            <v>GA04</v>
          </cell>
        </row>
        <row r="219">
          <cell r="C219" t="str">
            <v>JA07</v>
          </cell>
          <cell r="D219" t="str">
            <v>Groundnut</v>
          </cell>
          <cell r="L219">
            <v>4</v>
          </cell>
          <cell r="R219" t="str">
            <v>GA04</v>
          </cell>
        </row>
        <row r="220">
          <cell r="C220" t="str">
            <v>JA07</v>
          </cell>
          <cell r="D220" t="str">
            <v>Dhencha</v>
          </cell>
          <cell r="L220">
            <v>4</v>
          </cell>
          <cell r="R220" t="str">
            <v>GA04</v>
          </cell>
        </row>
        <row r="221">
          <cell r="C221" t="str">
            <v>JA10</v>
          </cell>
          <cell r="D221" t="str">
            <v>Jatropha</v>
          </cell>
          <cell r="L221">
            <v>0</v>
          </cell>
          <cell r="R221" t="str">
            <v>GA05</v>
          </cell>
        </row>
        <row r="222">
          <cell r="C222" t="str">
            <v>JA10</v>
          </cell>
          <cell r="D222" t="str">
            <v>Ber</v>
          </cell>
          <cell r="L222">
            <v>0</v>
          </cell>
          <cell r="R222" t="str">
            <v>GA05</v>
          </cell>
        </row>
        <row r="223">
          <cell r="C223" t="str">
            <v>JA10</v>
          </cell>
          <cell r="D223" t="str">
            <v>Onion Seedlings</v>
          </cell>
          <cell r="L223">
            <v>0</v>
          </cell>
          <cell r="R223" t="str">
            <v>GA05</v>
          </cell>
        </row>
        <row r="224">
          <cell r="C224" t="str">
            <v>JA10</v>
          </cell>
          <cell r="D224" t="str">
            <v>Onion Seed</v>
          </cell>
          <cell r="L224">
            <v>0</v>
          </cell>
          <cell r="R224" t="str">
            <v>GA05</v>
          </cell>
        </row>
        <row r="225">
          <cell r="C225" t="str">
            <v>JA10</v>
          </cell>
          <cell r="D225" t="str">
            <v>Vegetables</v>
          </cell>
          <cell r="L225">
            <v>0</v>
          </cell>
          <cell r="R225" t="str">
            <v>GA05</v>
          </cell>
        </row>
        <row r="226">
          <cell r="C226" t="str">
            <v>JA10</v>
          </cell>
          <cell r="D226" t="str">
            <v>Wheat</v>
          </cell>
          <cell r="L226">
            <v>0</v>
          </cell>
          <cell r="R226" t="str">
            <v>GA05</v>
          </cell>
        </row>
        <row r="227">
          <cell r="C227" t="str">
            <v>JA11</v>
          </cell>
          <cell r="D227" t="str">
            <v>Banana</v>
          </cell>
          <cell r="L227">
            <v>0</v>
          </cell>
          <cell r="R227" t="str">
            <v>GA05</v>
          </cell>
        </row>
        <row r="228">
          <cell r="C228" t="str">
            <v>JA10</v>
          </cell>
          <cell r="D228" t="str">
            <v>Onion Seedlings</v>
          </cell>
          <cell r="L228">
            <v>5</v>
          </cell>
          <cell r="R228" t="str">
            <v>GA05</v>
          </cell>
        </row>
        <row r="229">
          <cell r="C229" t="str">
            <v>JA10</v>
          </cell>
          <cell r="D229" t="str">
            <v>Onion Seed</v>
          </cell>
          <cell r="L229">
            <v>1</v>
          </cell>
          <cell r="R229" t="str">
            <v>GA05</v>
          </cell>
        </row>
        <row r="230">
          <cell r="C230" t="str">
            <v>JA10</v>
          </cell>
          <cell r="D230" t="str">
            <v>Vegetables</v>
          </cell>
          <cell r="L230">
            <v>1</v>
          </cell>
          <cell r="R230" t="str">
            <v>GA05</v>
          </cell>
        </row>
        <row r="231">
          <cell r="C231" t="str">
            <v>JA10</v>
          </cell>
          <cell r="D231" t="str">
            <v>Wheat</v>
          </cell>
          <cell r="L231">
            <v>1</v>
          </cell>
          <cell r="R231" t="str">
            <v>GA05</v>
          </cell>
        </row>
        <row r="232">
          <cell r="C232" t="str">
            <v>JA14</v>
          </cell>
          <cell r="D232" t="str">
            <v>Onion Seedlings</v>
          </cell>
          <cell r="L232">
            <v>0</v>
          </cell>
          <cell r="R232" t="str">
            <v>GA07</v>
          </cell>
        </row>
        <row r="233">
          <cell r="C233" t="str">
            <v>JA14</v>
          </cell>
          <cell r="D233" t="str">
            <v>Jatropha</v>
          </cell>
          <cell r="L233">
            <v>0</v>
          </cell>
          <cell r="R233" t="str">
            <v>GA07</v>
          </cell>
        </row>
        <row r="234">
          <cell r="C234" t="str">
            <v>JA14</v>
          </cell>
          <cell r="D234" t="str">
            <v>Onion Seedlings</v>
          </cell>
          <cell r="L234">
            <v>1</v>
          </cell>
          <cell r="R234" t="str">
            <v>GA07</v>
          </cell>
        </row>
        <row r="235">
          <cell r="C235" t="str">
            <v>JA14</v>
          </cell>
          <cell r="D235" t="str">
            <v>Onion Seedlings</v>
          </cell>
          <cell r="L235">
            <v>3</v>
          </cell>
          <cell r="R235" t="str">
            <v>GA07</v>
          </cell>
        </row>
        <row r="236">
          <cell r="C236" t="str">
            <v>JA16</v>
          </cell>
          <cell r="D236" t="str">
            <v>Onion Seedlings</v>
          </cell>
          <cell r="L236">
            <v>0</v>
          </cell>
          <cell r="R236" t="str">
            <v>GA09</v>
          </cell>
        </row>
        <row r="237">
          <cell r="C237" t="str">
            <v>JA16</v>
          </cell>
          <cell r="D237" t="str">
            <v>Banana</v>
          </cell>
          <cell r="L237">
            <v>4</v>
          </cell>
          <cell r="R237" t="str">
            <v>GA09</v>
          </cell>
        </row>
        <row r="238">
          <cell r="C238" t="str">
            <v>JA16</v>
          </cell>
          <cell r="D238" t="str">
            <v>Onion Seedlings</v>
          </cell>
          <cell r="L238">
            <v>3</v>
          </cell>
          <cell r="R238" t="str">
            <v>GA09</v>
          </cell>
        </row>
        <row r="239">
          <cell r="C239" t="str">
            <v>JA15</v>
          </cell>
          <cell r="D239" t="str">
            <v>Aonla</v>
          </cell>
          <cell r="L239">
            <v>0</v>
          </cell>
          <cell r="R239" t="str">
            <v>GA08</v>
          </cell>
        </row>
        <row r="240">
          <cell r="C240" t="str">
            <v>JA15</v>
          </cell>
          <cell r="D240" t="str">
            <v>Jatropha</v>
          </cell>
          <cell r="L240">
            <v>0</v>
          </cell>
          <cell r="R240" t="str">
            <v>GA08</v>
          </cell>
        </row>
        <row r="241">
          <cell r="C241" t="str">
            <v>JA15</v>
          </cell>
          <cell r="D241" t="str">
            <v>Jatropha</v>
          </cell>
          <cell r="L241">
            <v>1</v>
          </cell>
          <cell r="R241" t="str">
            <v>GA08</v>
          </cell>
        </row>
        <row r="242">
          <cell r="C242" t="str">
            <v>JA15</v>
          </cell>
          <cell r="D242" t="str">
            <v>Jatropha</v>
          </cell>
          <cell r="L242">
            <v>2</v>
          </cell>
          <cell r="R242" t="str">
            <v>GA08</v>
          </cell>
        </row>
        <row r="243">
          <cell r="C243" t="str">
            <v>JA15</v>
          </cell>
          <cell r="D243" t="str">
            <v>Jatropha</v>
          </cell>
          <cell r="L243">
            <v>3</v>
          </cell>
          <cell r="R243" t="str">
            <v>GA08</v>
          </cell>
        </row>
        <row r="244">
          <cell r="C244" t="str">
            <v>JA18</v>
          </cell>
          <cell r="D244" t="str">
            <v>Banana</v>
          </cell>
          <cell r="L244">
            <v>0</v>
          </cell>
          <cell r="R244" t="str">
            <v>GA10</v>
          </cell>
        </row>
        <row r="245">
          <cell r="C245" t="str">
            <v>JA18</v>
          </cell>
          <cell r="D245" t="str">
            <v>Banana</v>
          </cell>
          <cell r="L245">
            <v>0</v>
          </cell>
          <cell r="R245" t="str">
            <v>GA10</v>
          </cell>
        </row>
        <row r="246">
          <cell r="C246" t="str">
            <v>JA18</v>
          </cell>
          <cell r="D246" t="str">
            <v>Onion Seed</v>
          </cell>
          <cell r="L246">
            <v>0</v>
          </cell>
          <cell r="R246" t="str">
            <v>GA10</v>
          </cell>
        </row>
        <row r="247">
          <cell r="C247" t="str">
            <v>JA18</v>
          </cell>
          <cell r="D247" t="str">
            <v>Banana</v>
          </cell>
          <cell r="L247">
            <v>0</v>
          </cell>
          <cell r="R247" t="str">
            <v>GA10</v>
          </cell>
        </row>
        <row r="248">
          <cell r="C248" t="str">
            <v>JA18</v>
          </cell>
          <cell r="D248" t="str">
            <v>Mango</v>
          </cell>
          <cell r="L248">
            <v>0</v>
          </cell>
          <cell r="R248" t="str">
            <v>GA10</v>
          </cell>
        </row>
        <row r="249">
          <cell r="C249" t="str">
            <v>JA17</v>
          </cell>
          <cell r="D249" t="str">
            <v>Mango</v>
          </cell>
          <cell r="L249">
            <v>0</v>
          </cell>
          <cell r="R249" t="str">
            <v>GA10</v>
          </cell>
        </row>
        <row r="250">
          <cell r="C250" t="str">
            <v>JA17</v>
          </cell>
          <cell r="D250" t="str">
            <v>Banana</v>
          </cell>
          <cell r="L250">
            <v>0</v>
          </cell>
          <cell r="R250" t="str">
            <v>GA10</v>
          </cell>
        </row>
        <row r="251">
          <cell r="C251" t="str">
            <v>JA17</v>
          </cell>
          <cell r="D251" t="str">
            <v>Aonla</v>
          </cell>
          <cell r="L251">
            <v>0</v>
          </cell>
          <cell r="R251" t="str">
            <v>GA10</v>
          </cell>
        </row>
        <row r="252">
          <cell r="C252" t="str">
            <v>JA17</v>
          </cell>
          <cell r="D252" t="str">
            <v>C Apple</v>
          </cell>
          <cell r="L252">
            <v>0</v>
          </cell>
          <cell r="R252" t="str">
            <v>GA10</v>
          </cell>
        </row>
        <row r="253">
          <cell r="C253" t="str">
            <v>JA19</v>
          </cell>
          <cell r="D253" t="str">
            <v>Jawar</v>
          </cell>
          <cell r="L253">
            <v>4</v>
          </cell>
          <cell r="R253" t="str">
            <v>GA10</v>
          </cell>
        </row>
        <row r="254">
          <cell r="C254" t="str">
            <v>JA19</v>
          </cell>
          <cell r="D254" t="str">
            <v>Onion Seedlings</v>
          </cell>
          <cell r="L254">
            <v>4</v>
          </cell>
          <cell r="R254" t="str">
            <v>GA10</v>
          </cell>
        </row>
        <row r="255">
          <cell r="C255" t="str">
            <v>JA17</v>
          </cell>
          <cell r="D255" t="str">
            <v>Banana</v>
          </cell>
          <cell r="L255">
            <v>2</v>
          </cell>
          <cell r="R255" t="str">
            <v>GA10</v>
          </cell>
        </row>
        <row r="256">
          <cell r="C256" t="str">
            <v>JA18</v>
          </cell>
          <cell r="D256" t="str">
            <v>Banana</v>
          </cell>
          <cell r="L256">
            <v>1</v>
          </cell>
          <cell r="R256" t="str">
            <v>GA10</v>
          </cell>
        </row>
        <row r="257">
          <cell r="C257" t="str">
            <v>JA17</v>
          </cell>
          <cell r="D257" t="str">
            <v>Onion Seedlings</v>
          </cell>
          <cell r="L257">
            <v>3</v>
          </cell>
          <cell r="R257" t="str">
            <v>GA10</v>
          </cell>
        </row>
        <row r="258">
          <cell r="C258" t="str">
            <v>JA17</v>
          </cell>
          <cell r="D258" t="str">
            <v>Banana</v>
          </cell>
          <cell r="L258">
            <v>3</v>
          </cell>
          <cell r="R258" t="str">
            <v>GA10</v>
          </cell>
        </row>
        <row r="259">
          <cell r="C259" t="str">
            <v>JA19</v>
          </cell>
          <cell r="D259" t="str">
            <v>Banana</v>
          </cell>
          <cell r="L259">
            <v>4</v>
          </cell>
          <cell r="R259" t="str">
            <v>GA10</v>
          </cell>
        </row>
        <row r="260">
          <cell r="C260" t="str">
            <v>JA10</v>
          </cell>
          <cell r="D260" t="str">
            <v>Onion Bulb</v>
          </cell>
          <cell r="L260">
            <v>0</v>
          </cell>
          <cell r="R260" t="str">
            <v>GA05</v>
          </cell>
        </row>
        <row r="261">
          <cell r="C261" t="str">
            <v>JA10</v>
          </cell>
          <cell r="D261" t="str">
            <v>Vegetables</v>
          </cell>
          <cell r="L261">
            <v>4</v>
          </cell>
          <cell r="R261" t="str">
            <v>GA05</v>
          </cell>
        </row>
        <row r="262">
          <cell r="C262" t="str">
            <v>JA10</v>
          </cell>
          <cell r="D262" t="str">
            <v>Jawar</v>
          </cell>
          <cell r="L262">
            <v>4</v>
          </cell>
          <cell r="R262" t="str">
            <v>GA05</v>
          </cell>
        </row>
        <row r="263">
          <cell r="C263" t="str">
            <v>JA10</v>
          </cell>
          <cell r="D263" t="str">
            <v>Seasom</v>
          </cell>
          <cell r="L263">
            <v>4</v>
          </cell>
          <cell r="R263" t="str">
            <v>GA05</v>
          </cell>
        </row>
        <row r="264">
          <cell r="C264" t="str">
            <v>JA10</v>
          </cell>
          <cell r="D264" t="str">
            <v>Dhencha</v>
          </cell>
          <cell r="L264">
            <v>4</v>
          </cell>
          <cell r="R264" t="str">
            <v>GA05</v>
          </cell>
        </row>
        <row r="265">
          <cell r="C265" t="str">
            <v>JA15</v>
          </cell>
          <cell r="D265" t="str">
            <v>Dhencha</v>
          </cell>
          <cell r="L265">
            <v>4</v>
          </cell>
          <cell r="R265" t="str">
            <v>GA08</v>
          </cell>
        </row>
        <row r="266">
          <cell r="C266" t="str">
            <v>JA15</v>
          </cell>
          <cell r="D266" t="str">
            <v>Jawar</v>
          </cell>
          <cell r="L266">
            <v>4</v>
          </cell>
          <cell r="R266" t="str">
            <v>GA08</v>
          </cell>
        </row>
        <row r="267">
          <cell r="C267" t="str">
            <v>JA15</v>
          </cell>
          <cell r="D267" t="str">
            <v>Bajra</v>
          </cell>
          <cell r="L267">
            <v>4</v>
          </cell>
          <cell r="R267" t="str">
            <v>GA08</v>
          </cell>
        </row>
        <row r="268">
          <cell r="C268" t="str">
            <v>JA15</v>
          </cell>
          <cell r="D268" t="str">
            <v>Maize</v>
          </cell>
          <cell r="L268">
            <v>4</v>
          </cell>
          <cell r="R268" t="str">
            <v>GA08</v>
          </cell>
        </row>
        <row r="269">
          <cell r="C269" t="str">
            <v>JA15</v>
          </cell>
          <cell r="D269" t="str">
            <v>Soyabin</v>
          </cell>
          <cell r="L269">
            <v>4</v>
          </cell>
          <cell r="R269" t="str">
            <v>GA08</v>
          </cell>
        </row>
        <row r="270">
          <cell r="C270" t="str">
            <v>JA15</v>
          </cell>
          <cell r="D270" t="str">
            <v>Green Gram</v>
          </cell>
          <cell r="L270">
            <v>4</v>
          </cell>
          <cell r="R270" t="str">
            <v>GA08</v>
          </cell>
        </row>
        <row r="271">
          <cell r="C271" t="str">
            <v>JA15</v>
          </cell>
          <cell r="D271" t="str">
            <v>Black Gram</v>
          </cell>
          <cell r="L271">
            <v>4</v>
          </cell>
          <cell r="R271" t="str">
            <v>GA08</v>
          </cell>
        </row>
        <row r="272">
          <cell r="C272" t="str">
            <v>JA15</v>
          </cell>
          <cell r="D272" t="str">
            <v>Stillo</v>
          </cell>
          <cell r="L272">
            <v>4</v>
          </cell>
          <cell r="R272" t="str">
            <v>GA08</v>
          </cell>
        </row>
        <row r="273">
          <cell r="C273" t="str">
            <v>JA16</v>
          </cell>
          <cell r="D273" t="str">
            <v>Onion Seedlings</v>
          </cell>
          <cell r="L273">
            <v>4</v>
          </cell>
          <cell r="R273" t="str">
            <v>GA09</v>
          </cell>
        </row>
        <row r="274">
          <cell r="C274" t="str">
            <v>JA17</v>
          </cell>
          <cell r="D274" t="str">
            <v>Onion Seedlings</v>
          </cell>
          <cell r="L274">
            <v>4</v>
          </cell>
          <cell r="R274" t="str">
            <v>GA10</v>
          </cell>
        </row>
        <row r="275">
          <cell r="C275" t="str">
            <v>JA17</v>
          </cell>
          <cell r="D275" t="str">
            <v>Jawar</v>
          </cell>
          <cell r="L275">
            <v>4</v>
          </cell>
          <cell r="R275" t="str">
            <v>GA10</v>
          </cell>
        </row>
        <row r="276">
          <cell r="C276" t="str">
            <v>JA17</v>
          </cell>
          <cell r="D276" t="str">
            <v>Soyabin</v>
          </cell>
          <cell r="L276">
            <v>4</v>
          </cell>
          <cell r="R276" t="str">
            <v>GA10</v>
          </cell>
        </row>
        <row r="277">
          <cell r="C277" t="str">
            <v>JA17</v>
          </cell>
          <cell r="D277" t="str">
            <v>Dhencha</v>
          </cell>
          <cell r="L277">
            <v>4</v>
          </cell>
          <cell r="R277" t="str">
            <v>GA10</v>
          </cell>
        </row>
        <row r="278">
          <cell r="C278" t="str">
            <v>JA23</v>
          </cell>
          <cell r="D278" t="str">
            <v>Mango</v>
          </cell>
          <cell r="L278">
            <v>5</v>
          </cell>
          <cell r="R278" t="str">
            <v>GA14</v>
          </cell>
        </row>
        <row r="279">
          <cell r="C279" t="str">
            <v>JA23</v>
          </cell>
          <cell r="D279" t="str">
            <v>Aonla</v>
          </cell>
          <cell r="L279">
            <v>5</v>
          </cell>
          <cell r="R279" t="str">
            <v>GA14</v>
          </cell>
        </row>
        <row r="280">
          <cell r="C280" t="str">
            <v>JA23</v>
          </cell>
          <cell r="D280" t="str">
            <v>C Apple</v>
          </cell>
          <cell r="L280">
            <v>5</v>
          </cell>
          <cell r="R280" t="str">
            <v>GA14</v>
          </cell>
        </row>
        <row r="281">
          <cell r="C281" t="str">
            <v>JA23</v>
          </cell>
          <cell r="D281" t="str">
            <v>Onion Seedlings</v>
          </cell>
          <cell r="L281">
            <v>5</v>
          </cell>
          <cell r="R281" t="str">
            <v>GA14</v>
          </cell>
        </row>
        <row r="282">
          <cell r="C282" t="str">
            <v>JA23</v>
          </cell>
          <cell r="D282" t="str">
            <v>Neem</v>
          </cell>
          <cell r="L282">
            <v>0</v>
          </cell>
          <cell r="R282" t="str">
            <v>GA14</v>
          </cell>
        </row>
        <row r="283">
          <cell r="C283" t="str">
            <v>JA23</v>
          </cell>
          <cell r="D283" t="str">
            <v>Badam</v>
          </cell>
          <cell r="L283">
            <v>0</v>
          </cell>
          <cell r="R283" t="str">
            <v>GA14</v>
          </cell>
        </row>
        <row r="284">
          <cell r="C284" t="str">
            <v>JA23</v>
          </cell>
          <cell r="D284" t="str">
            <v>Babhul</v>
          </cell>
          <cell r="L284">
            <v>0</v>
          </cell>
          <cell r="R284" t="str">
            <v>GA14</v>
          </cell>
        </row>
        <row r="285">
          <cell r="C285" t="str">
            <v>JA23</v>
          </cell>
          <cell r="D285" t="str">
            <v>Bamboo</v>
          </cell>
          <cell r="L285">
            <v>0</v>
          </cell>
          <cell r="R285" t="str">
            <v>GA14</v>
          </cell>
        </row>
        <row r="286">
          <cell r="C286" t="str">
            <v>JA23</v>
          </cell>
          <cell r="D286" t="str">
            <v>Jambhul</v>
          </cell>
          <cell r="L286">
            <v>0</v>
          </cell>
          <cell r="R286" t="str">
            <v>GA14</v>
          </cell>
        </row>
        <row r="287">
          <cell r="C287" t="str">
            <v>JA23</v>
          </cell>
          <cell r="D287" t="str">
            <v>Pimpal</v>
          </cell>
          <cell r="L287">
            <v>0</v>
          </cell>
          <cell r="R287" t="str">
            <v>GA14</v>
          </cell>
        </row>
        <row r="288">
          <cell r="C288" t="str">
            <v>JA23</v>
          </cell>
          <cell r="D288" t="str">
            <v>Umbar</v>
          </cell>
          <cell r="L288">
            <v>0</v>
          </cell>
          <cell r="R288" t="str">
            <v>GA14</v>
          </cell>
        </row>
        <row r="289">
          <cell r="C289" t="str">
            <v>JA24</v>
          </cell>
          <cell r="D289" t="str">
            <v>Banana</v>
          </cell>
          <cell r="L289">
            <v>5</v>
          </cell>
          <cell r="R289" t="str">
            <v>GA14</v>
          </cell>
        </row>
        <row r="290">
          <cell r="C290" t="str">
            <v>JA25</v>
          </cell>
          <cell r="D290" t="str">
            <v>Banana</v>
          </cell>
          <cell r="L290">
            <v>5</v>
          </cell>
          <cell r="R290" t="str">
            <v>GA15</v>
          </cell>
        </row>
        <row r="291">
          <cell r="C291" t="str">
            <v>JA26</v>
          </cell>
          <cell r="D291" t="str">
            <v>Banana</v>
          </cell>
          <cell r="L291">
            <v>5</v>
          </cell>
          <cell r="R291" t="str">
            <v>GA15</v>
          </cell>
        </row>
        <row r="292">
          <cell r="C292" t="str">
            <v>JA27</v>
          </cell>
          <cell r="D292" t="str">
            <v>Aonla</v>
          </cell>
          <cell r="L292">
            <v>5</v>
          </cell>
          <cell r="R292" t="str">
            <v>GA16</v>
          </cell>
        </row>
        <row r="293">
          <cell r="C293" t="str">
            <v>JA27</v>
          </cell>
          <cell r="D293" t="str">
            <v>Jatropha</v>
          </cell>
          <cell r="L293">
            <v>5</v>
          </cell>
          <cell r="R293" t="str">
            <v>GA16</v>
          </cell>
        </row>
        <row r="294">
          <cell r="C294" t="str">
            <v>JA20</v>
          </cell>
          <cell r="D294" t="str">
            <v>Banana</v>
          </cell>
          <cell r="L294">
            <v>5</v>
          </cell>
          <cell r="R294" t="str">
            <v>GA11</v>
          </cell>
        </row>
        <row r="295">
          <cell r="C295" t="str">
            <v>JA20</v>
          </cell>
          <cell r="D295" t="str">
            <v>Onion Seedlings</v>
          </cell>
          <cell r="L295">
            <v>5</v>
          </cell>
          <cell r="R295" t="str">
            <v>GA11</v>
          </cell>
        </row>
        <row r="296">
          <cell r="C296" t="str">
            <v>JA20</v>
          </cell>
          <cell r="D296" t="str">
            <v>C Apple</v>
          </cell>
          <cell r="L296">
            <v>3</v>
          </cell>
          <cell r="R296" t="str">
            <v>GA11</v>
          </cell>
        </row>
        <row r="297">
          <cell r="C297" t="str">
            <v>JA20</v>
          </cell>
          <cell r="D297" t="str">
            <v>Soyabin</v>
          </cell>
          <cell r="L297">
            <v>5</v>
          </cell>
          <cell r="R297" t="str">
            <v>GA11</v>
          </cell>
        </row>
        <row r="298">
          <cell r="C298" t="str">
            <v>JA20</v>
          </cell>
          <cell r="D298" t="str">
            <v>Dhencha</v>
          </cell>
          <cell r="L298">
            <v>5</v>
          </cell>
          <cell r="R298" t="str">
            <v>GA11</v>
          </cell>
        </row>
        <row r="299">
          <cell r="C299" t="str">
            <v>JA20</v>
          </cell>
          <cell r="D299" t="str">
            <v>Onion Bulb</v>
          </cell>
          <cell r="L299">
            <v>4</v>
          </cell>
          <cell r="R299" t="str">
            <v>GA11</v>
          </cell>
        </row>
        <row r="300">
          <cell r="C300" t="str">
            <v>JA21</v>
          </cell>
          <cell r="D300" t="str">
            <v>Banana</v>
          </cell>
          <cell r="L300">
            <v>5</v>
          </cell>
          <cell r="R300" t="str">
            <v>GA12</v>
          </cell>
        </row>
        <row r="301">
          <cell r="C301" t="str">
            <v>JA21</v>
          </cell>
          <cell r="D301" t="str">
            <v>Onion Seedlings</v>
          </cell>
          <cell r="L301">
            <v>5</v>
          </cell>
          <cell r="R301" t="str">
            <v>GA12</v>
          </cell>
        </row>
        <row r="302">
          <cell r="C302" t="str">
            <v>JA21</v>
          </cell>
          <cell r="D302" t="str">
            <v>Dhencha</v>
          </cell>
          <cell r="L302">
            <v>5</v>
          </cell>
          <cell r="R302" t="str">
            <v>GA12</v>
          </cell>
        </row>
        <row r="303">
          <cell r="C303" t="str">
            <v>JA22</v>
          </cell>
          <cell r="D303" t="str">
            <v>Jatropha</v>
          </cell>
          <cell r="L303">
            <v>5</v>
          </cell>
          <cell r="R303" t="str">
            <v>GA13</v>
          </cell>
        </row>
        <row r="304">
          <cell r="C304" t="str">
            <v>JA01</v>
          </cell>
          <cell r="D304" t="str">
            <v>Aonla</v>
          </cell>
          <cell r="L304">
            <v>5</v>
          </cell>
          <cell r="R304" t="str">
            <v>GA01</v>
          </cell>
        </row>
        <row r="305">
          <cell r="C305" t="str">
            <v>JA01</v>
          </cell>
          <cell r="D305" t="str">
            <v>Lemon</v>
          </cell>
          <cell r="L305">
            <v>5</v>
          </cell>
          <cell r="R305" t="str">
            <v>GA01</v>
          </cell>
        </row>
        <row r="306">
          <cell r="C306" t="str">
            <v>JA01</v>
          </cell>
          <cell r="D306" t="str">
            <v>Banana</v>
          </cell>
          <cell r="L306">
            <v>5</v>
          </cell>
          <cell r="R306" t="str">
            <v>GA01</v>
          </cell>
        </row>
        <row r="307">
          <cell r="C307" t="str">
            <v>JA01</v>
          </cell>
          <cell r="D307" t="str">
            <v>Coconut</v>
          </cell>
          <cell r="L307">
            <v>5</v>
          </cell>
          <cell r="R307" t="str">
            <v>GA01</v>
          </cell>
        </row>
        <row r="308">
          <cell r="C308" t="str">
            <v>JA08</v>
          </cell>
          <cell r="D308" t="str">
            <v>Nakshtra</v>
          </cell>
          <cell r="L308">
            <v>0</v>
          </cell>
          <cell r="R308" t="str">
            <v>GA04</v>
          </cell>
        </row>
        <row r="309">
          <cell r="C309" t="str">
            <v>JA08</v>
          </cell>
          <cell r="D309" t="str">
            <v>Onion Bulb</v>
          </cell>
          <cell r="L309">
            <v>5</v>
          </cell>
          <cell r="R309" t="str">
            <v>GA04</v>
          </cell>
        </row>
        <row r="310">
          <cell r="C310" t="str">
            <v>JA08</v>
          </cell>
          <cell r="D310" t="str">
            <v>Tur</v>
          </cell>
          <cell r="L310">
            <v>4</v>
          </cell>
          <cell r="R310" t="str">
            <v>GA04</v>
          </cell>
        </row>
        <row r="311">
          <cell r="C311" t="str">
            <v>JA08</v>
          </cell>
          <cell r="D311" t="str">
            <v>Jatropha</v>
          </cell>
          <cell r="L311">
            <v>5</v>
          </cell>
          <cell r="R311" t="str">
            <v>GA04</v>
          </cell>
        </row>
        <row r="312">
          <cell r="C312" t="str">
            <v>JA08</v>
          </cell>
          <cell r="D312" t="str">
            <v>Green Gram</v>
          </cell>
          <cell r="L312">
            <v>5</v>
          </cell>
          <cell r="R312" t="str">
            <v>GA04</v>
          </cell>
        </row>
        <row r="313">
          <cell r="C313" t="str">
            <v>JA08</v>
          </cell>
          <cell r="D313" t="str">
            <v>Onion Seedlings</v>
          </cell>
          <cell r="L313">
            <v>5</v>
          </cell>
          <cell r="R313" t="str">
            <v>GA04</v>
          </cell>
        </row>
        <row r="314">
          <cell r="C314" t="str">
            <v>JA08</v>
          </cell>
          <cell r="D314" t="str">
            <v>Vegetables</v>
          </cell>
          <cell r="L314">
            <v>5</v>
          </cell>
          <cell r="R314" t="str">
            <v>GA04</v>
          </cell>
        </row>
        <row r="315">
          <cell r="C315" t="str">
            <v>JA08</v>
          </cell>
          <cell r="D315" t="str">
            <v>Dhencha</v>
          </cell>
          <cell r="L315">
            <v>5</v>
          </cell>
          <cell r="R315" t="str">
            <v>GA04</v>
          </cell>
        </row>
        <row r="316">
          <cell r="C316" t="str">
            <v>JA08</v>
          </cell>
          <cell r="D316" t="str">
            <v>Jatropha</v>
          </cell>
          <cell r="L316">
            <v>4</v>
          </cell>
          <cell r="R316" t="str">
            <v>GA04</v>
          </cell>
        </row>
        <row r="317">
          <cell r="C317" t="str">
            <v>JA15</v>
          </cell>
          <cell r="D317" t="str">
            <v>Aonla</v>
          </cell>
          <cell r="L317">
            <v>5</v>
          </cell>
          <cell r="R317" t="str">
            <v>GA08</v>
          </cell>
        </row>
        <row r="318">
          <cell r="C318" t="str">
            <v>JA15</v>
          </cell>
          <cell r="D318" t="str">
            <v>Soyabin</v>
          </cell>
          <cell r="L318">
            <v>5</v>
          </cell>
          <cell r="R318" t="str">
            <v>GA08</v>
          </cell>
        </row>
        <row r="319">
          <cell r="C319" t="str">
            <v>JA15</v>
          </cell>
          <cell r="D319" t="str">
            <v>Neem</v>
          </cell>
          <cell r="L319">
            <v>0</v>
          </cell>
          <cell r="R319" t="str">
            <v>GA08</v>
          </cell>
        </row>
        <row r="320">
          <cell r="C320" t="str">
            <v>JA15</v>
          </cell>
          <cell r="D320" t="str">
            <v>Badam</v>
          </cell>
          <cell r="L320">
            <v>0</v>
          </cell>
          <cell r="R320" t="str">
            <v>GA08</v>
          </cell>
        </row>
        <row r="321">
          <cell r="C321" t="str">
            <v>JA02</v>
          </cell>
          <cell r="D321" t="str">
            <v>Mango</v>
          </cell>
          <cell r="L321">
            <v>5</v>
          </cell>
          <cell r="R321" t="str">
            <v>GA02</v>
          </cell>
        </row>
        <row r="322">
          <cell r="C322" t="str">
            <v>JA02</v>
          </cell>
          <cell r="D322" t="str">
            <v>Guava</v>
          </cell>
          <cell r="L322">
            <v>5</v>
          </cell>
          <cell r="R322" t="str">
            <v>GA02</v>
          </cell>
        </row>
        <row r="323">
          <cell r="C323" t="str">
            <v>JA02</v>
          </cell>
          <cell r="D323" t="str">
            <v>C Apple</v>
          </cell>
          <cell r="L323">
            <v>5</v>
          </cell>
          <cell r="R323" t="str">
            <v>GA02</v>
          </cell>
        </row>
        <row r="324">
          <cell r="C324" t="str">
            <v>JA02</v>
          </cell>
          <cell r="D324" t="str">
            <v>Aonla</v>
          </cell>
          <cell r="L324">
            <v>5</v>
          </cell>
          <cell r="R324" t="str">
            <v>GA02</v>
          </cell>
        </row>
        <row r="325">
          <cell r="C325" t="str">
            <v>JA02</v>
          </cell>
          <cell r="D325" t="str">
            <v>Jatropha</v>
          </cell>
          <cell r="L325">
            <v>5</v>
          </cell>
          <cell r="R325" t="str">
            <v>GA02</v>
          </cell>
        </row>
        <row r="326">
          <cell r="C326" t="str">
            <v>JA02</v>
          </cell>
          <cell r="D326" t="str">
            <v>Dhencha</v>
          </cell>
          <cell r="L326">
            <v>5</v>
          </cell>
          <cell r="R326" t="str">
            <v>GA02</v>
          </cell>
        </row>
        <row r="327">
          <cell r="C327" t="str">
            <v>JA03</v>
          </cell>
          <cell r="D327" t="str">
            <v>Cow Pea</v>
          </cell>
          <cell r="L327">
            <v>5</v>
          </cell>
          <cell r="R327" t="str">
            <v>GA02</v>
          </cell>
        </row>
        <row r="328">
          <cell r="C328" t="str">
            <v>JA03</v>
          </cell>
          <cell r="D328" t="str">
            <v>Aonla</v>
          </cell>
          <cell r="L328">
            <v>5</v>
          </cell>
          <cell r="R328" t="str">
            <v>GA02</v>
          </cell>
        </row>
        <row r="329">
          <cell r="C329" t="str">
            <v>JA10</v>
          </cell>
          <cell r="D329" t="str">
            <v>Onion Bulb</v>
          </cell>
          <cell r="L329">
            <v>5</v>
          </cell>
          <cell r="R329" t="str">
            <v>GA05</v>
          </cell>
        </row>
        <row r="330">
          <cell r="C330" t="str">
            <v>JA10</v>
          </cell>
          <cell r="D330" t="str">
            <v>Dhencha</v>
          </cell>
          <cell r="L330">
            <v>5</v>
          </cell>
          <cell r="R330" t="str">
            <v>GA05</v>
          </cell>
        </row>
        <row r="331">
          <cell r="C331" t="str">
            <v>JA17</v>
          </cell>
          <cell r="D331" t="str">
            <v>Banana</v>
          </cell>
          <cell r="L331">
            <v>5</v>
          </cell>
          <cell r="R331" t="str">
            <v>GA10</v>
          </cell>
        </row>
        <row r="332">
          <cell r="C332" t="str">
            <v>JA17</v>
          </cell>
          <cell r="D332" t="str">
            <v>Aonla</v>
          </cell>
          <cell r="L332">
            <v>5</v>
          </cell>
          <cell r="R332" t="str">
            <v>GA10</v>
          </cell>
        </row>
        <row r="333">
          <cell r="C333" t="str">
            <v>JA17</v>
          </cell>
          <cell r="D333" t="str">
            <v>C Apple</v>
          </cell>
          <cell r="L333">
            <v>5</v>
          </cell>
          <cell r="R333" t="str">
            <v>GA10</v>
          </cell>
        </row>
        <row r="334">
          <cell r="C334" t="str">
            <v>JA17</v>
          </cell>
          <cell r="D334" t="str">
            <v>Onion Seedlings</v>
          </cell>
          <cell r="L334">
            <v>5</v>
          </cell>
          <cell r="R334" t="str">
            <v>GA10</v>
          </cell>
        </row>
        <row r="335">
          <cell r="C335" t="str">
            <v>JA17</v>
          </cell>
          <cell r="D335" t="str">
            <v>Soyabin</v>
          </cell>
          <cell r="L335">
            <v>5</v>
          </cell>
          <cell r="R335" t="str">
            <v>GA10</v>
          </cell>
        </row>
        <row r="336">
          <cell r="C336" t="str">
            <v>JA17</v>
          </cell>
          <cell r="D336" t="str">
            <v>Dhencha</v>
          </cell>
          <cell r="L336">
            <v>5</v>
          </cell>
          <cell r="R336" t="str">
            <v>GA10</v>
          </cell>
        </row>
        <row r="337">
          <cell r="C337" t="str">
            <v>JA17</v>
          </cell>
          <cell r="D337" t="str">
            <v>Neem</v>
          </cell>
          <cell r="L337">
            <v>0</v>
          </cell>
          <cell r="R337" t="str">
            <v>GA10</v>
          </cell>
        </row>
        <row r="338">
          <cell r="C338" t="str">
            <v>JA17</v>
          </cell>
          <cell r="D338" t="str">
            <v>Nilgiri</v>
          </cell>
          <cell r="L338">
            <v>0</v>
          </cell>
          <cell r="R338" t="str">
            <v>GA10</v>
          </cell>
        </row>
        <row r="339">
          <cell r="C339" t="str">
            <v>JA17</v>
          </cell>
          <cell r="D339" t="str">
            <v>Turmeric</v>
          </cell>
          <cell r="L339">
            <v>0</v>
          </cell>
          <cell r="R339" t="str">
            <v>GA10</v>
          </cell>
        </row>
        <row r="340">
          <cell r="C340" t="str">
            <v>JA16</v>
          </cell>
          <cell r="D340" t="str">
            <v>Onion Seedlings</v>
          </cell>
          <cell r="L340">
            <v>5</v>
          </cell>
          <cell r="R340" t="str">
            <v>GA09</v>
          </cell>
        </row>
        <row r="341">
          <cell r="C341" t="str">
            <v>JA16</v>
          </cell>
          <cell r="D341" t="str">
            <v>Banana</v>
          </cell>
          <cell r="L341">
            <v>5</v>
          </cell>
          <cell r="R341" t="str">
            <v>GA09</v>
          </cell>
        </row>
        <row r="342">
          <cell r="C342" t="str">
            <v>JA16</v>
          </cell>
          <cell r="D342" t="str">
            <v>Neem</v>
          </cell>
          <cell r="L342">
            <v>0</v>
          </cell>
          <cell r="R342" t="str">
            <v>GA09</v>
          </cell>
        </row>
        <row r="343">
          <cell r="C343" t="str">
            <v>JA19</v>
          </cell>
          <cell r="D343" t="str">
            <v>Banana</v>
          </cell>
          <cell r="L343">
            <v>5</v>
          </cell>
          <cell r="R343" t="str">
            <v>GA10</v>
          </cell>
        </row>
        <row r="344">
          <cell r="C344" t="str">
            <v>JA19</v>
          </cell>
          <cell r="D344" t="str">
            <v>Neem</v>
          </cell>
          <cell r="L344">
            <v>0</v>
          </cell>
          <cell r="R344" t="str">
            <v>GA10</v>
          </cell>
        </row>
        <row r="345">
          <cell r="C345" t="str">
            <v>JA18</v>
          </cell>
          <cell r="D345" t="str">
            <v>Banana</v>
          </cell>
          <cell r="L345">
            <v>5</v>
          </cell>
          <cell r="R345" t="str">
            <v>GA10</v>
          </cell>
        </row>
        <row r="346">
          <cell r="C346" t="str">
            <v>JA18</v>
          </cell>
          <cell r="D346" t="str">
            <v>Onion Seed</v>
          </cell>
          <cell r="L346">
            <v>5</v>
          </cell>
          <cell r="R346" t="str">
            <v>GA10</v>
          </cell>
        </row>
        <row r="347">
          <cell r="C347" t="str">
            <v>JA14</v>
          </cell>
          <cell r="D347" t="str">
            <v>Onion Seedlings</v>
          </cell>
          <cell r="L347">
            <v>5</v>
          </cell>
          <cell r="R347" t="str">
            <v>GA07</v>
          </cell>
        </row>
        <row r="348">
          <cell r="C348" t="str">
            <v>JA14</v>
          </cell>
          <cell r="D348" t="str">
            <v>Jatropha</v>
          </cell>
          <cell r="L348">
            <v>0</v>
          </cell>
          <cell r="R348" t="str">
            <v>GA07</v>
          </cell>
        </row>
        <row r="349">
          <cell r="C349" t="str">
            <v>JA14</v>
          </cell>
          <cell r="D349" t="str">
            <v>Bottom Gram</v>
          </cell>
          <cell r="L349">
            <v>0</v>
          </cell>
          <cell r="R349" t="str">
            <v>GA07</v>
          </cell>
        </row>
        <row r="350">
          <cell r="C350" t="str">
            <v>JA14</v>
          </cell>
          <cell r="D350" t="str">
            <v>Ashok</v>
          </cell>
          <cell r="L350">
            <v>0</v>
          </cell>
          <cell r="R350" t="str">
            <v>GA07</v>
          </cell>
        </row>
        <row r="351">
          <cell r="C351" t="str">
            <v>JA14</v>
          </cell>
          <cell r="D351" t="str">
            <v>Karanj</v>
          </cell>
          <cell r="L351">
            <v>0</v>
          </cell>
          <cell r="R351" t="str">
            <v>GA07</v>
          </cell>
        </row>
        <row r="352">
          <cell r="C352" t="str">
            <v>JA14</v>
          </cell>
          <cell r="D352" t="str">
            <v>Coconut</v>
          </cell>
          <cell r="L352">
            <v>0</v>
          </cell>
          <cell r="R352" t="str">
            <v>GA07</v>
          </cell>
        </row>
        <row r="353">
          <cell r="C353" t="str">
            <v>JA28</v>
          </cell>
          <cell r="D353" t="str">
            <v>Bamboo</v>
          </cell>
          <cell r="L353">
            <v>5</v>
          </cell>
          <cell r="R353" t="str">
            <v>GA17</v>
          </cell>
        </row>
        <row r="354">
          <cell r="C354" t="str">
            <v>JA28</v>
          </cell>
          <cell r="D354" t="str">
            <v>Aonla</v>
          </cell>
          <cell r="L354">
            <v>5</v>
          </cell>
          <cell r="R354" t="str">
            <v>GA17</v>
          </cell>
        </row>
        <row r="355">
          <cell r="C355" t="str">
            <v>JA28</v>
          </cell>
          <cell r="D355" t="str">
            <v>Banana</v>
          </cell>
          <cell r="L355">
            <v>5</v>
          </cell>
          <cell r="R355" t="str">
            <v>GA17</v>
          </cell>
        </row>
        <row r="356">
          <cell r="C356" t="str">
            <v>JA28</v>
          </cell>
          <cell r="D356" t="str">
            <v>Vegetables</v>
          </cell>
          <cell r="L356">
            <v>5</v>
          </cell>
          <cell r="R356" t="str">
            <v>GA17</v>
          </cell>
        </row>
        <row r="357">
          <cell r="C357" t="str">
            <v>JA12</v>
          </cell>
          <cell r="D357" t="str">
            <v>Banana</v>
          </cell>
          <cell r="L357">
            <v>0</v>
          </cell>
          <cell r="R357" t="str">
            <v>GA06</v>
          </cell>
        </row>
        <row r="358">
          <cell r="C358" t="str">
            <v>JA12</v>
          </cell>
          <cell r="D358" t="str">
            <v>Jawar</v>
          </cell>
          <cell r="L358">
            <v>0</v>
          </cell>
          <cell r="R358" t="str">
            <v>GA06</v>
          </cell>
        </row>
        <row r="359">
          <cell r="C359" t="str">
            <v>JA12</v>
          </cell>
          <cell r="D359" t="str">
            <v>Maize</v>
          </cell>
          <cell r="L359">
            <v>0</v>
          </cell>
          <cell r="R359" t="str">
            <v>GA06</v>
          </cell>
        </row>
        <row r="360">
          <cell r="C360" t="str">
            <v>JA12</v>
          </cell>
          <cell r="D360" t="str">
            <v>Seasom</v>
          </cell>
          <cell r="L360">
            <v>0</v>
          </cell>
          <cell r="R360" t="str">
            <v>GA06</v>
          </cell>
        </row>
        <row r="361">
          <cell r="C361" t="str">
            <v>JA12</v>
          </cell>
          <cell r="D361" t="str">
            <v>Onion Seedlings</v>
          </cell>
          <cell r="L361">
            <v>0</v>
          </cell>
          <cell r="R361" t="str">
            <v>GA06</v>
          </cell>
        </row>
        <row r="362">
          <cell r="C362" t="str">
            <v>JA12</v>
          </cell>
          <cell r="D362" t="str">
            <v>Mango</v>
          </cell>
          <cell r="L362">
            <v>0</v>
          </cell>
          <cell r="R362" t="str">
            <v>GA06</v>
          </cell>
        </row>
        <row r="363">
          <cell r="C363" t="str">
            <v>JA12</v>
          </cell>
          <cell r="D363" t="str">
            <v>Aonla</v>
          </cell>
          <cell r="L363">
            <v>0</v>
          </cell>
          <cell r="R363" t="str">
            <v>GA06</v>
          </cell>
        </row>
        <row r="364">
          <cell r="C364" t="str">
            <v>JA12</v>
          </cell>
          <cell r="D364" t="str">
            <v>Badam</v>
          </cell>
          <cell r="L364">
            <v>0</v>
          </cell>
          <cell r="R364" t="str">
            <v>GA06</v>
          </cell>
        </row>
        <row r="365">
          <cell r="C365" t="str">
            <v>JA12</v>
          </cell>
          <cell r="D365" t="str">
            <v>Saptparni</v>
          </cell>
          <cell r="L365">
            <v>0</v>
          </cell>
          <cell r="R365" t="str">
            <v>GA06</v>
          </cell>
        </row>
        <row r="366">
          <cell r="C366" t="str">
            <v>JA12</v>
          </cell>
          <cell r="D366" t="str">
            <v>Castor</v>
          </cell>
          <cell r="L366">
            <v>0</v>
          </cell>
          <cell r="R366" t="str">
            <v>GA06</v>
          </cell>
        </row>
        <row r="367">
          <cell r="C367" t="str">
            <v>JA12</v>
          </cell>
          <cell r="D367" t="str">
            <v>Vegetables</v>
          </cell>
          <cell r="L367">
            <v>0</v>
          </cell>
          <cell r="R367" t="str">
            <v>GA06</v>
          </cell>
        </row>
        <row r="368">
          <cell r="C368" t="str">
            <v>JA13</v>
          </cell>
          <cell r="D368" t="str">
            <v>Onion Seedlings</v>
          </cell>
          <cell r="L368">
            <v>0</v>
          </cell>
          <cell r="R368" t="str">
            <v>GA06</v>
          </cell>
        </row>
        <row r="369">
          <cell r="C369" t="str">
            <v>JA13</v>
          </cell>
          <cell r="D369" t="str">
            <v>Saptparni</v>
          </cell>
          <cell r="L369">
            <v>0</v>
          </cell>
          <cell r="R369" t="str">
            <v>GA06</v>
          </cell>
        </row>
        <row r="370">
          <cell r="C370" t="str">
            <v>JA13</v>
          </cell>
          <cell r="D370" t="str">
            <v>Onion Seedlings</v>
          </cell>
          <cell r="L370">
            <v>5</v>
          </cell>
          <cell r="R370" t="str">
            <v>GA06</v>
          </cell>
        </row>
        <row r="371">
          <cell r="C371" t="str">
            <v>JA12</v>
          </cell>
          <cell r="D371" t="str">
            <v>Onion Seedlings</v>
          </cell>
          <cell r="L371">
            <v>5</v>
          </cell>
          <cell r="R371" t="str">
            <v>GA06</v>
          </cell>
        </row>
        <row r="372">
          <cell r="C372" t="str">
            <v>JA12</v>
          </cell>
          <cell r="D372" t="str">
            <v>Saptparni</v>
          </cell>
          <cell r="L372">
            <v>5</v>
          </cell>
          <cell r="R372" t="str">
            <v>GA06</v>
          </cell>
        </row>
        <row r="373">
          <cell r="C373" t="str">
            <v>JA12</v>
          </cell>
          <cell r="D373" t="str">
            <v>Banana</v>
          </cell>
          <cell r="L373">
            <v>5</v>
          </cell>
          <cell r="R373" t="str">
            <v>GA06</v>
          </cell>
        </row>
        <row r="374">
          <cell r="C374" t="str">
            <v>JA04</v>
          </cell>
          <cell r="D374" t="str">
            <v>Mango</v>
          </cell>
          <cell r="L374">
            <v>0</v>
          </cell>
          <cell r="R374" t="str">
            <v>GA03</v>
          </cell>
        </row>
        <row r="375">
          <cell r="C375" t="str">
            <v>JA04</v>
          </cell>
          <cell r="D375" t="str">
            <v>Aonla</v>
          </cell>
          <cell r="L375">
            <v>0</v>
          </cell>
          <cell r="R375" t="str">
            <v>GA03</v>
          </cell>
        </row>
        <row r="376">
          <cell r="C376" t="str">
            <v>JA04</v>
          </cell>
          <cell r="D376" t="str">
            <v>Jatropha</v>
          </cell>
          <cell r="L376">
            <v>0</v>
          </cell>
          <cell r="R376" t="str">
            <v>GA03</v>
          </cell>
        </row>
        <row r="377">
          <cell r="C377" t="str">
            <v>JA05</v>
          </cell>
          <cell r="D377" t="str">
            <v>Jatropha</v>
          </cell>
          <cell r="L377">
            <v>0</v>
          </cell>
          <cell r="R377" t="str">
            <v>GA03</v>
          </cell>
        </row>
        <row r="378">
          <cell r="C378" t="str">
            <v>JA04</v>
          </cell>
          <cell r="D378" t="str">
            <v>C Apple</v>
          </cell>
          <cell r="L378">
            <v>0</v>
          </cell>
          <cell r="R378" t="str">
            <v>GA03</v>
          </cell>
        </row>
        <row r="379">
          <cell r="C379" t="str">
            <v>JA04</v>
          </cell>
          <cell r="D379" t="str">
            <v>Gliricidia</v>
          </cell>
          <cell r="L379">
            <v>0</v>
          </cell>
          <cell r="R379" t="str">
            <v>GA03</v>
          </cell>
        </row>
        <row r="380">
          <cell r="C380" t="str">
            <v>JA05</v>
          </cell>
          <cell r="D380" t="str">
            <v>Gliricidia</v>
          </cell>
          <cell r="L380">
            <v>0</v>
          </cell>
          <cell r="R380" t="str">
            <v>GA03</v>
          </cell>
        </row>
        <row r="381">
          <cell r="C381" t="str">
            <v>JA04</v>
          </cell>
          <cell r="D381" t="str">
            <v>Bamboo</v>
          </cell>
          <cell r="L381">
            <v>0</v>
          </cell>
          <cell r="R381" t="str">
            <v>GA03</v>
          </cell>
        </row>
        <row r="382">
          <cell r="C382" t="str">
            <v>JA04</v>
          </cell>
          <cell r="D382" t="str">
            <v>Mango</v>
          </cell>
          <cell r="L382">
            <v>1</v>
          </cell>
          <cell r="R382" t="str">
            <v>GA03</v>
          </cell>
        </row>
        <row r="383">
          <cell r="C383" t="str">
            <v>JA04</v>
          </cell>
          <cell r="D383" t="str">
            <v>Mango</v>
          </cell>
          <cell r="L383">
            <v>2</v>
          </cell>
          <cell r="R383" t="str">
            <v>GA03</v>
          </cell>
        </row>
        <row r="384">
          <cell r="C384" t="str">
            <v>JA04</v>
          </cell>
          <cell r="D384" t="str">
            <v>Mango</v>
          </cell>
          <cell r="L384">
            <v>3</v>
          </cell>
          <cell r="R384" t="str">
            <v>GA03</v>
          </cell>
        </row>
        <row r="385">
          <cell r="C385" t="str">
            <v>JA04</v>
          </cell>
          <cell r="D385" t="str">
            <v>Mango</v>
          </cell>
          <cell r="L385">
            <v>4</v>
          </cell>
          <cell r="R385" t="str">
            <v>GA03</v>
          </cell>
        </row>
        <row r="386">
          <cell r="C386" t="str">
            <v>JA04</v>
          </cell>
          <cell r="D386" t="str">
            <v>Aonla</v>
          </cell>
          <cell r="L386">
            <v>1</v>
          </cell>
          <cell r="R386" t="str">
            <v>GA03</v>
          </cell>
        </row>
        <row r="387">
          <cell r="C387" t="str">
            <v>JA04</v>
          </cell>
          <cell r="D387" t="str">
            <v>Aonla</v>
          </cell>
          <cell r="L387">
            <v>2</v>
          </cell>
          <cell r="R387" t="str">
            <v>GA03</v>
          </cell>
        </row>
        <row r="388">
          <cell r="C388" t="str">
            <v>JA04</v>
          </cell>
          <cell r="D388" t="str">
            <v>Aonla</v>
          </cell>
          <cell r="L388">
            <v>5</v>
          </cell>
          <cell r="R388" t="str">
            <v>GA03</v>
          </cell>
        </row>
        <row r="389">
          <cell r="C389" t="str">
            <v>JA04</v>
          </cell>
          <cell r="D389" t="str">
            <v>Jatropha</v>
          </cell>
          <cell r="L389">
            <v>4</v>
          </cell>
          <cell r="R389" t="str">
            <v>GA03</v>
          </cell>
        </row>
        <row r="390">
          <cell r="C390" t="str">
            <v>JA04</v>
          </cell>
          <cell r="D390" t="str">
            <v>Jatropha</v>
          </cell>
          <cell r="L390">
            <v>5</v>
          </cell>
          <cell r="R390" t="str">
            <v>GA03</v>
          </cell>
        </row>
        <row r="391">
          <cell r="C391" t="str">
            <v>JA06</v>
          </cell>
          <cell r="D391" t="str">
            <v>Dhencha</v>
          </cell>
          <cell r="L391">
            <v>4</v>
          </cell>
          <cell r="R391" t="str">
            <v>GA03</v>
          </cell>
        </row>
        <row r="392">
          <cell r="C392" t="str">
            <v>JA06</v>
          </cell>
          <cell r="D392" t="str">
            <v>Onion Seedlings</v>
          </cell>
          <cell r="L392">
            <v>4</v>
          </cell>
          <cell r="R392" t="str">
            <v>GA03</v>
          </cell>
        </row>
        <row r="393">
          <cell r="C393" t="str">
            <v>JA05</v>
          </cell>
          <cell r="D393" t="str">
            <v>Jawar</v>
          </cell>
          <cell r="L393">
            <v>4</v>
          </cell>
          <cell r="R393" t="str">
            <v>GA03</v>
          </cell>
        </row>
        <row r="394">
          <cell r="C394" t="str">
            <v>JA05</v>
          </cell>
          <cell r="D394" t="str">
            <v>Soyabin</v>
          </cell>
          <cell r="L394">
            <v>4</v>
          </cell>
          <cell r="R394" t="str">
            <v>GA03</v>
          </cell>
        </row>
        <row r="395">
          <cell r="C395" t="str">
            <v>JA02</v>
          </cell>
          <cell r="D395" t="str">
            <v>Mango</v>
          </cell>
          <cell r="L395">
            <v>6</v>
          </cell>
          <cell r="R395" t="str">
            <v>GA02</v>
          </cell>
        </row>
        <row r="396">
          <cell r="C396" t="str">
            <v>JA02</v>
          </cell>
          <cell r="D396" t="str">
            <v>Aonla</v>
          </cell>
          <cell r="L396">
            <v>6</v>
          </cell>
          <cell r="R396" t="str">
            <v>GA02</v>
          </cell>
        </row>
        <row r="397">
          <cell r="C397" t="str">
            <v>JA02</v>
          </cell>
          <cell r="D397" t="str">
            <v>Onion Seedlings</v>
          </cell>
          <cell r="L397">
            <v>6</v>
          </cell>
          <cell r="R397" t="str">
            <v>GA02</v>
          </cell>
        </row>
        <row r="398">
          <cell r="C398" t="str">
            <v>JA02</v>
          </cell>
          <cell r="D398" t="str">
            <v>Vegetables</v>
          </cell>
          <cell r="L398">
            <v>5</v>
          </cell>
          <cell r="R398" t="str">
            <v>GA02</v>
          </cell>
        </row>
        <row r="399">
          <cell r="C399" t="str">
            <v>JA02</v>
          </cell>
          <cell r="D399" t="str">
            <v>Vegetables</v>
          </cell>
          <cell r="L399">
            <v>6</v>
          </cell>
          <cell r="R399" t="str">
            <v>GA02</v>
          </cell>
        </row>
        <row r="400">
          <cell r="C400" t="str">
            <v>JA03</v>
          </cell>
          <cell r="D400" t="str">
            <v>Aonla</v>
          </cell>
          <cell r="L400">
            <v>6</v>
          </cell>
          <cell r="R400" t="str">
            <v>GA02</v>
          </cell>
        </row>
        <row r="401">
          <cell r="C401" t="str">
            <v>JA04</v>
          </cell>
          <cell r="D401" t="str">
            <v>Aonla</v>
          </cell>
          <cell r="L401">
            <v>6</v>
          </cell>
          <cell r="R401" t="str">
            <v>GA03</v>
          </cell>
        </row>
        <row r="402">
          <cell r="C402" t="str">
            <v>JA06</v>
          </cell>
          <cell r="D402" t="str">
            <v>Dhencha</v>
          </cell>
          <cell r="L402">
            <v>6</v>
          </cell>
          <cell r="R402" t="str">
            <v>GA03</v>
          </cell>
        </row>
        <row r="403">
          <cell r="C403" t="str">
            <v>JA06</v>
          </cell>
          <cell r="D403" t="str">
            <v>Onion Seedlings</v>
          </cell>
          <cell r="L403">
            <v>6</v>
          </cell>
          <cell r="R403" t="str">
            <v>GA03</v>
          </cell>
        </row>
        <row r="404">
          <cell r="C404" t="str">
            <v>JA20</v>
          </cell>
          <cell r="D404" t="str">
            <v>Banana</v>
          </cell>
          <cell r="L404">
            <v>6</v>
          </cell>
          <cell r="R404" t="str">
            <v>GA11</v>
          </cell>
        </row>
        <row r="405">
          <cell r="C405" t="str">
            <v>JA20</v>
          </cell>
          <cell r="D405" t="str">
            <v>Onion Bulb</v>
          </cell>
          <cell r="L405">
            <v>6</v>
          </cell>
          <cell r="R405" t="str">
            <v>GA11</v>
          </cell>
        </row>
        <row r="406">
          <cell r="C406" t="str">
            <v>JA20</v>
          </cell>
          <cell r="D406" t="str">
            <v>Onion Seedlings</v>
          </cell>
          <cell r="L406">
            <v>6</v>
          </cell>
          <cell r="R406" t="str">
            <v>GA11</v>
          </cell>
        </row>
        <row r="407">
          <cell r="C407" t="str">
            <v>JA20</v>
          </cell>
          <cell r="D407" t="str">
            <v>Green Gram</v>
          </cell>
          <cell r="L407">
            <v>6</v>
          </cell>
          <cell r="R407" t="str">
            <v>GA11</v>
          </cell>
        </row>
        <row r="408">
          <cell r="C408" t="str">
            <v>JA20</v>
          </cell>
          <cell r="D408" t="str">
            <v>Black Gram</v>
          </cell>
          <cell r="L408">
            <v>6</v>
          </cell>
          <cell r="R408" t="str">
            <v>GA11</v>
          </cell>
        </row>
        <row r="409">
          <cell r="C409" t="str">
            <v>JA22</v>
          </cell>
          <cell r="D409" t="str">
            <v>Soyabin</v>
          </cell>
          <cell r="L409">
            <v>6</v>
          </cell>
          <cell r="R409" t="str">
            <v>GA13</v>
          </cell>
        </row>
        <row r="410">
          <cell r="C410" t="str">
            <v>JA22</v>
          </cell>
          <cell r="D410" t="str">
            <v>Green Gram</v>
          </cell>
          <cell r="L410">
            <v>6</v>
          </cell>
          <cell r="R410" t="str">
            <v>GA13</v>
          </cell>
        </row>
        <row r="411">
          <cell r="C411" t="str">
            <v>JA22</v>
          </cell>
          <cell r="D411" t="str">
            <v>Jatropha</v>
          </cell>
          <cell r="L411">
            <v>6</v>
          </cell>
          <cell r="R411" t="str">
            <v>GA13</v>
          </cell>
        </row>
        <row r="412">
          <cell r="C412" t="str">
            <v>JA22</v>
          </cell>
          <cell r="D412" t="str">
            <v>Black Gram</v>
          </cell>
          <cell r="L412">
            <v>6</v>
          </cell>
          <cell r="R412" t="str">
            <v>GA13</v>
          </cell>
        </row>
        <row r="413">
          <cell r="C413" t="str">
            <v>JA21</v>
          </cell>
          <cell r="D413" t="str">
            <v>Banana</v>
          </cell>
          <cell r="L413">
            <v>6</v>
          </cell>
          <cell r="R413" t="str">
            <v>GA12</v>
          </cell>
        </row>
        <row r="414">
          <cell r="C414" t="str">
            <v>JA21</v>
          </cell>
          <cell r="D414" t="str">
            <v>Onion Seedlings</v>
          </cell>
          <cell r="L414">
            <v>6</v>
          </cell>
          <cell r="R414" t="str">
            <v>GA12</v>
          </cell>
        </row>
        <row r="415">
          <cell r="C415" t="str">
            <v>JA21</v>
          </cell>
          <cell r="D415" t="str">
            <v>Jawar</v>
          </cell>
          <cell r="L415">
            <v>6</v>
          </cell>
          <cell r="R415" t="str">
            <v>GA12</v>
          </cell>
        </row>
        <row r="416">
          <cell r="C416" t="str">
            <v>JA21</v>
          </cell>
          <cell r="D416" t="str">
            <v>Green Gram</v>
          </cell>
          <cell r="L416">
            <v>6</v>
          </cell>
          <cell r="R416" t="str">
            <v>GA12</v>
          </cell>
        </row>
        <row r="417">
          <cell r="C417" t="str">
            <v>JA27</v>
          </cell>
          <cell r="D417" t="str">
            <v>Aonla</v>
          </cell>
          <cell r="L417">
            <v>6</v>
          </cell>
          <cell r="R417" t="str">
            <v>GA16</v>
          </cell>
        </row>
        <row r="418">
          <cell r="C418" t="str">
            <v>JA27</v>
          </cell>
          <cell r="D418" t="str">
            <v>Jawar</v>
          </cell>
          <cell r="L418">
            <v>6</v>
          </cell>
          <cell r="R418" t="str">
            <v>GA16</v>
          </cell>
        </row>
        <row r="419">
          <cell r="C419" t="str">
            <v>JA24</v>
          </cell>
          <cell r="D419" t="str">
            <v>Banana</v>
          </cell>
          <cell r="L419">
            <v>6</v>
          </cell>
          <cell r="R419" t="str">
            <v>GA14</v>
          </cell>
        </row>
        <row r="420">
          <cell r="C420" t="str">
            <v>JA23</v>
          </cell>
          <cell r="D420" t="str">
            <v>Aonla</v>
          </cell>
          <cell r="L420">
            <v>6</v>
          </cell>
          <cell r="R420" t="str">
            <v>GA14</v>
          </cell>
        </row>
        <row r="421">
          <cell r="C421" t="str">
            <v>JA23</v>
          </cell>
          <cell r="D421" t="str">
            <v>C Apple</v>
          </cell>
          <cell r="L421">
            <v>6</v>
          </cell>
          <cell r="R421" t="str">
            <v>GA14</v>
          </cell>
        </row>
        <row r="422">
          <cell r="C422" t="str">
            <v>JA23</v>
          </cell>
          <cell r="D422" t="str">
            <v>Banana</v>
          </cell>
          <cell r="L422">
            <v>1</v>
          </cell>
          <cell r="R422" t="str">
            <v>GA14</v>
          </cell>
        </row>
        <row r="423">
          <cell r="C423" t="str">
            <v>JA23</v>
          </cell>
          <cell r="D423" t="str">
            <v>Banana (Bh 1)</v>
          </cell>
          <cell r="L423">
            <v>6</v>
          </cell>
          <cell r="R423" t="str">
            <v>GA14</v>
          </cell>
        </row>
        <row r="424">
          <cell r="C424" t="str">
            <v>JA25</v>
          </cell>
          <cell r="D424" t="str">
            <v>Jatropha</v>
          </cell>
          <cell r="L424">
            <v>0</v>
          </cell>
          <cell r="R424" t="str">
            <v>GA15</v>
          </cell>
        </row>
        <row r="425">
          <cell r="C425" t="str">
            <v>JA01</v>
          </cell>
          <cell r="D425" t="str">
            <v>Orange</v>
          </cell>
          <cell r="L425">
            <v>0</v>
          </cell>
          <cell r="R425" t="str">
            <v>GA01</v>
          </cell>
        </row>
        <row r="426">
          <cell r="C426" t="str">
            <v>JA01</v>
          </cell>
          <cell r="D426" t="str">
            <v>Aonla</v>
          </cell>
          <cell r="L426">
            <v>6</v>
          </cell>
          <cell r="R426" t="str">
            <v>GA01</v>
          </cell>
        </row>
        <row r="427">
          <cell r="C427" t="str">
            <v>JA01</v>
          </cell>
          <cell r="D427" t="str">
            <v>Guava</v>
          </cell>
          <cell r="L427">
            <v>6</v>
          </cell>
          <cell r="R427" t="str">
            <v>GA01</v>
          </cell>
        </row>
        <row r="428">
          <cell r="C428" t="str">
            <v>JA01</v>
          </cell>
          <cell r="D428" t="str">
            <v>C Apple</v>
          </cell>
          <cell r="L428">
            <v>6</v>
          </cell>
          <cell r="R428" t="str">
            <v>GA01</v>
          </cell>
        </row>
        <row r="429">
          <cell r="C429" t="str">
            <v>JA01</v>
          </cell>
          <cell r="D429" t="str">
            <v>Mango</v>
          </cell>
          <cell r="L429">
            <v>6</v>
          </cell>
          <cell r="R429" t="str">
            <v>GA01</v>
          </cell>
        </row>
        <row r="430">
          <cell r="C430" t="str">
            <v>JA01</v>
          </cell>
          <cell r="D430" t="str">
            <v>Banana</v>
          </cell>
          <cell r="L430">
            <v>6</v>
          </cell>
          <cell r="R430" t="str">
            <v>GA01</v>
          </cell>
        </row>
        <row r="431">
          <cell r="C431" t="str">
            <v>JA01</v>
          </cell>
          <cell r="D431" t="str">
            <v>Jatropha</v>
          </cell>
          <cell r="L431">
            <v>6</v>
          </cell>
          <cell r="R431" t="str">
            <v>GA01</v>
          </cell>
        </row>
        <row r="432">
          <cell r="C432" t="str">
            <v>JA01</v>
          </cell>
          <cell r="D432" t="str">
            <v>Lemon</v>
          </cell>
          <cell r="L432">
            <v>6</v>
          </cell>
          <cell r="R432" t="str">
            <v>GA01</v>
          </cell>
        </row>
        <row r="433">
          <cell r="C433" t="str">
            <v>JA01</v>
          </cell>
          <cell r="D433" t="str">
            <v>Teak</v>
          </cell>
          <cell r="L433">
            <v>0</v>
          </cell>
          <cell r="R433" t="str">
            <v>GA01</v>
          </cell>
        </row>
        <row r="434">
          <cell r="C434" t="str">
            <v>JA01</v>
          </cell>
          <cell r="D434" t="str">
            <v>Neem</v>
          </cell>
          <cell r="L434">
            <v>0</v>
          </cell>
          <cell r="R434" t="str">
            <v>GA01</v>
          </cell>
        </row>
        <row r="435">
          <cell r="C435" t="str">
            <v>JA01</v>
          </cell>
          <cell r="D435" t="str">
            <v>Ashok</v>
          </cell>
          <cell r="L435">
            <v>0</v>
          </cell>
          <cell r="R435" t="str">
            <v>GA01</v>
          </cell>
        </row>
        <row r="436">
          <cell r="C436" t="str">
            <v>JA01</v>
          </cell>
          <cell r="D436" t="str">
            <v>Badam</v>
          </cell>
          <cell r="L436">
            <v>0</v>
          </cell>
          <cell r="R436" t="str">
            <v>GA01</v>
          </cell>
        </row>
        <row r="437">
          <cell r="C437" t="str">
            <v>JA01</v>
          </cell>
          <cell r="D437" t="str">
            <v>Peltoforum</v>
          </cell>
          <cell r="L437">
            <v>0</v>
          </cell>
          <cell r="R437" t="str">
            <v>GA01</v>
          </cell>
        </row>
        <row r="438">
          <cell r="C438" t="str">
            <v>JA01</v>
          </cell>
          <cell r="D438" t="str">
            <v>Bamboo</v>
          </cell>
          <cell r="L438">
            <v>0</v>
          </cell>
          <cell r="R438" t="str">
            <v>GA01</v>
          </cell>
        </row>
        <row r="439">
          <cell r="C439" t="str">
            <v>JA01</v>
          </cell>
          <cell r="D439" t="str">
            <v>Karanj</v>
          </cell>
          <cell r="L439">
            <v>0</v>
          </cell>
          <cell r="R439" t="str">
            <v>GA01</v>
          </cell>
        </row>
        <row r="440">
          <cell r="C440" t="str">
            <v>JA01</v>
          </cell>
          <cell r="D440" t="str">
            <v>Buch</v>
          </cell>
          <cell r="L440">
            <v>0</v>
          </cell>
          <cell r="R440" t="str">
            <v>GA01</v>
          </cell>
        </row>
        <row r="441">
          <cell r="C441" t="str">
            <v>JA01</v>
          </cell>
          <cell r="D441" t="str">
            <v>Rain Tree</v>
          </cell>
          <cell r="L441">
            <v>0</v>
          </cell>
          <cell r="R441" t="str">
            <v>GA01</v>
          </cell>
        </row>
        <row r="442">
          <cell r="C442" t="str">
            <v>JA01</v>
          </cell>
          <cell r="D442" t="str">
            <v>Palas</v>
          </cell>
          <cell r="L442">
            <v>0</v>
          </cell>
          <cell r="R442" t="str">
            <v>GA01</v>
          </cell>
        </row>
        <row r="443">
          <cell r="C443" t="str">
            <v>JA01</v>
          </cell>
          <cell r="D443" t="str">
            <v>Bottom Gram</v>
          </cell>
          <cell r="L443">
            <v>0</v>
          </cell>
          <cell r="R443" t="str">
            <v>GA01</v>
          </cell>
        </row>
        <row r="444">
          <cell r="C444" t="str">
            <v>JA01</v>
          </cell>
          <cell r="D444" t="str">
            <v>Behda</v>
          </cell>
          <cell r="L444">
            <v>0</v>
          </cell>
          <cell r="R444" t="str">
            <v>GA01</v>
          </cell>
        </row>
        <row r="445">
          <cell r="C445" t="str">
            <v>JA01</v>
          </cell>
          <cell r="D445" t="str">
            <v>Umbar</v>
          </cell>
          <cell r="L445">
            <v>0</v>
          </cell>
          <cell r="R445" t="str">
            <v>GA01</v>
          </cell>
        </row>
        <row r="446">
          <cell r="C446" t="str">
            <v>JA01</v>
          </cell>
          <cell r="D446" t="str">
            <v>Chinch</v>
          </cell>
          <cell r="L446">
            <v>0</v>
          </cell>
          <cell r="R446" t="str">
            <v>GA01</v>
          </cell>
        </row>
        <row r="447">
          <cell r="C447" t="str">
            <v>JA01</v>
          </cell>
          <cell r="D447" t="str">
            <v>Aonla</v>
          </cell>
          <cell r="L447">
            <v>0</v>
          </cell>
          <cell r="R447" t="str">
            <v>GA01</v>
          </cell>
        </row>
        <row r="448">
          <cell r="C448" t="str">
            <v>JA01</v>
          </cell>
          <cell r="D448" t="str">
            <v>Jambhul</v>
          </cell>
          <cell r="L448">
            <v>0</v>
          </cell>
          <cell r="R448" t="str">
            <v>GA01</v>
          </cell>
        </row>
        <row r="449">
          <cell r="C449" t="str">
            <v>JA01</v>
          </cell>
          <cell r="D449" t="str">
            <v>Guava</v>
          </cell>
          <cell r="L449">
            <v>0</v>
          </cell>
          <cell r="R449" t="str">
            <v>GA01</v>
          </cell>
        </row>
        <row r="450">
          <cell r="C450" t="str">
            <v>JA01</v>
          </cell>
          <cell r="D450" t="str">
            <v>Mango</v>
          </cell>
          <cell r="L450">
            <v>0</v>
          </cell>
          <cell r="R450" t="str">
            <v>GA01</v>
          </cell>
        </row>
        <row r="451">
          <cell r="C451" t="str">
            <v>JA01</v>
          </cell>
          <cell r="D451" t="str">
            <v>Sapota</v>
          </cell>
          <cell r="L451">
            <v>0</v>
          </cell>
          <cell r="R451" t="str">
            <v>GA01</v>
          </cell>
        </row>
        <row r="452">
          <cell r="C452" t="str">
            <v>JA01</v>
          </cell>
          <cell r="D452" t="str">
            <v>Lemon</v>
          </cell>
          <cell r="L452">
            <v>0</v>
          </cell>
          <cell r="R452" t="str">
            <v>GA01</v>
          </cell>
        </row>
        <row r="453">
          <cell r="C453" t="str">
            <v>JA01</v>
          </cell>
          <cell r="D453" t="str">
            <v>C Apple (Ramfal)</v>
          </cell>
          <cell r="L453">
            <v>0</v>
          </cell>
          <cell r="R453" t="str">
            <v>GA01</v>
          </cell>
        </row>
        <row r="454">
          <cell r="C454" t="str">
            <v>JA01</v>
          </cell>
          <cell r="D454" t="str">
            <v>C Apple</v>
          </cell>
          <cell r="L454">
            <v>0</v>
          </cell>
          <cell r="R454" t="str">
            <v>GA01</v>
          </cell>
        </row>
        <row r="455">
          <cell r="C455" t="str">
            <v>JA28</v>
          </cell>
          <cell r="D455" t="str">
            <v>Bamboo</v>
          </cell>
          <cell r="L455">
            <v>6</v>
          </cell>
          <cell r="R455" t="str">
            <v>GA17</v>
          </cell>
        </row>
        <row r="456">
          <cell r="C456" t="str">
            <v>JA28</v>
          </cell>
          <cell r="D456" t="str">
            <v>Aonla</v>
          </cell>
          <cell r="L456">
            <v>6</v>
          </cell>
          <cell r="R456" t="str">
            <v>GA17</v>
          </cell>
        </row>
        <row r="457">
          <cell r="C457" t="str">
            <v>JA28</v>
          </cell>
          <cell r="D457" t="str">
            <v>C Apple</v>
          </cell>
          <cell r="L457">
            <v>6</v>
          </cell>
          <cell r="R457" t="str">
            <v>GA17</v>
          </cell>
        </row>
        <row r="458">
          <cell r="C458" t="str">
            <v>JA28</v>
          </cell>
          <cell r="D458" t="str">
            <v>Banana</v>
          </cell>
          <cell r="L458">
            <v>6</v>
          </cell>
          <cell r="R458" t="str">
            <v>GA17</v>
          </cell>
        </row>
        <row r="459">
          <cell r="C459" t="str">
            <v>JA28</v>
          </cell>
          <cell r="D459" t="str">
            <v>Guava</v>
          </cell>
          <cell r="L459">
            <v>6</v>
          </cell>
          <cell r="R459" t="str">
            <v>GA17</v>
          </cell>
        </row>
        <row r="460">
          <cell r="C460" t="str">
            <v>JA29</v>
          </cell>
          <cell r="D460" t="str">
            <v>Aonla</v>
          </cell>
          <cell r="L460">
            <v>6</v>
          </cell>
          <cell r="R460" t="str">
            <v>GA17</v>
          </cell>
        </row>
        <row r="461">
          <cell r="C461" t="str">
            <v>JA17</v>
          </cell>
          <cell r="D461" t="str">
            <v>Banana</v>
          </cell>
          <cell r="L461">
            <v>6</v>
          </cell>
          <cell r="R461" t="str">
            <v>GA10</v>
          </cell>
        </row>
        <row r="462">
          <cell r="C462" t="str">
            <v>JA17</v>
          </cell>
          <cell r="D462" t="str">
            <v>Aonla</v>
          </cell>
          <cell r="L462">
            <v>6</v>
          </cell>
          <cell r="R462" t="str">
            <v>GA10</v>
          </cell>
        </row>
        <row r="463">
          <cell r="C463" t="str">
            <v>JA17</v>
          </cell>
          <cell r="D463" t="str">
            <v>Jawar</v>
          </cell>
          <cell r="L463">
            <v>6</v>
          </cell>
          <cell r="R463" t="str">
            <v>GA10</v>
          </cell>
        </row>
        <row r="464">
          <cell r="C464" t="str">
            <v>JA18</v>
          </cell>
          <cell r="D464" t="str">
            <v>Banana</v>
          </cell>
          <cell r="L464">
            <v>6</v>
          </cell>
          <cell r="R464" t="str">
            <v>GA10</v>
          </cell>
        </row>
        <row r="465">
          <cell r="C465" t="str">
            <v>JA19</v>
          </cell>
          <cell r="D465" t="str">
            <v>Onion Seedlings</v>
          </cell>
          <cell r="L465">
            <v>6</v>
          </cell>
          <cell r="R465" t="str">
            <v>GA10</v>
          </cell>
        </row>
        <row r="466">
          <cell r="C466" t="str">
            <v>JA19</v>
          </cell>
          <cell r="D466" t="str">
            <v>Banana</v>
          </cell>
          <cell r="L466">
            <v>6</v>
          </cell>
          <cell r="R466" t="str">
            <v>GA10</v>
          </cell>
        </row>
        <row r="467">
          <cell r="C467" t="str">
            <v>JA19</v>
          </cell>
          <cell r="D467" t="str">
            <v>Neem</v>
          </cell>
          <cell r="L467">
            <v>6</v>
          </cell>
          <cell r="R467" t="str">
            <v>GA10</v>
          </cell>
        </row>
        <row r="468">
          <cell r="C468" t="str">
            <v>JA16</v>
          </cell>
          <cell r="D468" t="str">
            <v>Onion Seedlings</v>
          </cell>
          <cell r="L468">
            <v>6</v>
          </cell>
          <cell r="R468" t="str">
            <v>GA09</v>
          </cell>
        </row>
        <row r="469">
          <cell r="C469" t="str">
            <v>JA14</v>
          </cell>
          <cell r="D469" t="str">
            <v>Jatropha</v>
          </cell>
          <cell r="L469">
            <v>6</v>
          </cell>
          <cell r="R469" t="str">
            <v>GA07</v>
          </cell>
        </row>
        <row r="470">
          <cell r="C470" t="str">
            <v>JA14</v>
          </cell>
          <cell r="D470" t="str">
            <v>Onion Seedlings</v>
          </cell>
          <cell r="L470">
            <v>4</v>
          </cell>
          <cell r="R470" t="str">
            <v>GA07</v>
          </cell>
        </row>
        <row r="471">
          <cell r="C471" t="str">
            <v>JA14</v>
          </cell>
          <cell r="D471" t="str">
            <v>Onion Seedlings</v>
          </cell>
          <cell r="L471">
            <v>6</v>
          </cell>
          <cell r="R471" t="str">
            <v>GA07</v>
          </cell>
        </row>
        <row r="472">
          <cell r="C472" t="str">
            <v>JA15</v>
          </cell>
          <cell r="D472" t="str">
            <v>Aonla</v>
          </cell>
          <cell r="L472">
            <v>6</v>
          </cell>
          <cell r="R472" t="str">
            <v>GA08</v>
          </cell>
        </row>
        <row r="473">
          <cell r="C473" t="str">
            <v>JA15</v>
          </cell>
          <cell r="D473" t="str">
            <v>Jawar</v>
          </cell>
          <cell r="L473">
            <v>6</v>
          </cell>
          <cell r="R473" t="str">
            <v>GA08</v>
          </cell>
        </row>
        <row r="474">
          <cell r="C474" t="str">
            <v>JA15</v>
          </cell>
          <cell r="D474" t="str">
            <v>Green Gram</v>
          </cell>
          <cell r="L474">
            <v>6</v>
          </cell>
          <cell r="R474" t="str">
            <v>GA08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und  Adv Mar 2010"/>
      <sheetName val="ImpRSIL AVANTI 06_07_08  uk (3)"/>
      <sheetName val="Inv Frx"/>
      <sheetName val="Turnover summary"/>
      <sheetName val="COLLECT  (2)"/>
      <sheetName val="uk 15.12 imp"/>
      <sheetName val="UK imp"/>
      <sheetName val="Frx confrim 31.3.10"/>
      <sheetName val="Indr treasury collectins"/>
      <sheetName val="Frx collections Mumbai"/>
      <sheetName val="deepak"/>
      <sheetName val=" fRX export"/>
      <sheetName val="PENDG"/>
      <sheetName val="Export to 9-10"/>
      <sheetName val="Inv 09-10"/>
      <sheetName val="hS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M III"/>
      <sheetName val="Cindex"/>
      <sheetName val="Life"/>
      <sheetName val="P&amp;M"/>
      <sheetName val="land"/>
      <sheetName val="Building"/>
      <sheetName val="Forklift"/>
      <sheetName val="cycle"/>
      <sheetName val="Motor Cycle"/>
      <sheetName val="Testing"/>
      <sheetName val="FF-RBSA"/>
      <sheetName val="F&amp;F"/>
      <sheetName val="Electric"/>
      <sheetName val="Com-RBSA"/>
      <sheetName val="Computer"/>
      <sheetName val="Air cond."/>
      <sheetName val="OE-RBSA"/>
      <sheetName val="Office. equi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N"/>
      <sheetName val="CTRL"/>
      <sheetName val="ADD"/>
      <sheetName val="POT RES"/>
      <sheetName val="POT CORP"/>
      <sheetName val="POT_SUB"/>
      <sheetName val="POT REV"/>
      <sheetName val="AREA"/>
      <sheetName val="FIBRE ROLLOUT PLAN"/>
      <sheetName val="ROLL"/>
      <sheetName val="DSL ROLLOUT PLAN"/>
      <sheetName val="SUMMARY"/>
      <sheetName val="SUB"/>
      <sheetName val="C1"/>
      <sheetName val="RET REV"/>
      <sheetName val="TRAF"/>
      <sheetName val="IC"/>
      <sheetName val="CPE"/>
      <sheetName val="TECH"/>
      <sheetName val="IND"/>
      <sheetName val="LLU Abu Dhabi &amp; Sharjah"/>
      <sheetName val="Abu Dhabi &amp; Sharjah"/>
    </sheetNames>
    <sheetDataSet>
      <sheetData sheetId="0"/>
      <sheetData sheetId="1"/>
      <sheetData sheetId="2"/>
      <sheetData sheetId="3">
        <row r="30">
          <cell r="C30">
            <v>3.68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 summary"/>
      <sheetName val="Sheet2"/>
      <sheetName val="Sheet3"/>
      <sheetName val="Nextira LLC"/>
      <sheetName val="Entry data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03 Vol Summary"/>
      <sheetName val="F03 Volume"/>
      <sheetName val="RM Data"/>
      <sheetName val="F03 RM Costs"/>
      <sheetName val="RM Usage Summary"/>
      <sheetName val="Cost per Case Summary"/>
      <sheetName val="Line Labor Summary"/>
      <sheetName val="F01 RM Costs"/>
      <sheetName val="Bakersfield RM Costs"/>
      <sheetName val="Cases per Wage Hour"/>
      <sheetName val="Rates"/>
      <sheetName val="Missing F01 Costs"/>
      <sheetName val="F01 RM Costs All"/>
      <sheetName val="SKU1"/>
      <sheetName val="SKU2"/>
      <sheetName val="SKU3"/>
      <sheetName val="SKU4"/>
      <sheetName val="SKU5"/>
      <sheetName val="SKU6"/>
      <sheetName val="SKU7"/>
      <sheetName val="SKU8"/>
      <sheetName val="SKU9"/>
      <sheetName val="SKU10"/>
      <sheetName val="SKU11"/>
      <sheetName val="SKU12"/>
      <sheetName val="SKU13"/>
      <sheetName val="SKU14"/>
      <sheetName val="SKU15"/>
      <sheetName val="SKU16"/>
      <sheetName val="SKU17"/>
      <sheetName val="SKU18"/>
      <sheetName val="SKU19"/>
      <sheetName val="SKU20"/>
      <sheetName val="SKU21"/>
      <sheetName val="SKU22"/>
      <sheetName val="SKU23"/>
      <sheetName val="SKU24"/>
      <sheetName val="SKU25"/>
      <sheetName val="SKU26"/>
      <sheetName val="SKU27"/>
      <sheetName val="SKU28"/>
      <sheetName val="SKU29"/>
      <sheetName val="SKU30"/>
      <sheetName val="SKU31"/>
      <sheetName val="SKU32"/>
      <sheetName val="SKU33"/>
      <sheetName val="SKU34"/>
      <sheetName val="SKU35"/>
      <sheetName val="SKU36"/>
      <sheetName val="SKU37"/>
      <sheetName val="SKU38"/>
      <sheetName val="SKU39"/>
      <sheetName val="SKU40"/>
      <sheetName val="SKU41"/>
      <sheetName val="SKU42"/>
      <sheetName val="SKU43"/>
      <sheetName val="SKU44"/>
      <sheetName val="SKU45"/>
      <sheetName val="SKU46"/>
      <sheetName val="SKU47"/>
      <sheetName val="SKU48"/>
      <sheetName val="SKU49"/>
      <sheetName val="SKU50"/>
      <sheetName val="SKU51"/>
      <sheetName val="SKU52"/>
      <sheetName val="SKU53"/>
      <sheetName val="SKU54"/>
      <sheetName val="SKU55"/>
      <sheetName val="SKU56"/>
      <sheetName val="SKU57"/>
      <sheetName val="SKU58"/>
      <sheetName val="SKU59"/>
      <sheetName val="SKU60"/>
      <sheetName val="SKU61"/>
      <sheetName val="SKU62"/>
      <sheetName val="SKU63"/>
      <sheetName val="SKU64"/>
      <sheetName val="SKU65"/>
      <sheetName val="SKU66"/>
      <sheetName val="SKU67"/>
      <sheetName val="SKU68"/>
      <sheetName val="SKU69"/>
      <sheetName val="SKU70"/>
      <sheetName val="SKU71"/>
      <sheetName val="SKU72"/>
      <sheetName val="SKU73"/>
      <sheetName val="SKU74"/>
      <sheetName val="SKU75"/>
      <sheetName val="SKU76"/>
      <sheetName val="SKU77"/>
      <sheetName val="SKU78"/>
      <sheetName val="SKU79"/>
      <sheetName val="SKU80"/>
      <sheetName val="SKU81"/>
      <sheetName val="SKU82"/>
      <sheetName val="SKU83"/>
      <sheetName val="SKU84"/>
      <sheetName val="SKU85"/>
      <sheetName val="SKU86"/>
      <sheetName val="SKU87"/>
      <sheetName val="SKU88"/>
      <sheetName val="SKU89"/>
      <sheetName val="SKU90"/>
      <sheetName val="SKU91"/>
      <sheetName val="SKU92"/>
      <sheetName val="SKU93"/>
      <sheetName val="SKU94"/>
      <sheetName val="SKU95"/>
      <sheetName val="McMinnville RM Cost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10524</v>
          </cell>
          <cell r="B5" t="str">
            <v>Q10524</v>
          </cell>
          <cell r="C5" t="str">
            <v>1011 - F02</v>
          </cell>
          <cell r="D5" t="str">
            <v>R40324: POLY BAG21X13.5X25.5  LLDPE</v>
          </cell>
          <cell r="E5">
            <v>172050000</v>
          </cell>
          <cell r="F5" t="str">
            <v>EA</v>
          </cell>
          <cell r="G5" t="str">
            <v>USD</v>
          </cell>
          <cell r="H5">
            <v>1000</v>
          </cell>
          <cell r="I5">
            <v>37.299999999999997</v>
          </cell>
          <cell r="J5">
            <v>2075000</v>
          </cell>
          <cell r="K5">
            <v>78725.75</v>
          </cell>
          <cell r="L5">
            <v>3.79401204819277E-2</v>
          </cell>
          <cell r="M5">
            <v>3.73E-2</v>
          </cell>
          <cell r="N5">
            <v>0</v>
          </cell>
          <cell r="O5">
            <v>0.10623072833599199</v>
          </cell>
          <cell r="P5">
            <v>-0.21052631578947401</v>
          </cell>
          <cell r="Q5">
            <v>-5544</v>
          </cell>
        </row>
        <row r="6">
          <cell r="A6" t="str">
            <v>14550</v>
          </cell>
          <cell r="B6" t="str">
            <v>Q14550</v>
          </cell>
          <cell r="C6" t="str">
            <v>1011 - F02</v>
          </cell>
          <cell r="D6" t="str">
            <v>HDC ORANGE</v>
          </cell>
          <cell r="E6">
            <v>161420000</v>
          </cell>
          <cell r="F6" t="str">
            <v>LB</v>
          </cell>
          <cell r="G6" t="str">
            <v>USD</v>
          </cell>
          <cell r="H6">
            <v>1000</v>
          </cell>
          <cell r="I6">
            <v>1350</v>
          </cell>
          <cell r="M6">
            <v>1.35</v>
          </cell>
          <cell r="N6">
            <v>0</v>
          </cell>
          <cell r="O6">
            <v>0.20412496208674499</v>
          </cell>
          <cell r="P6">
            <v>-0.22080679405520201</v>
          </cell>
          <cell r="Q6">
            <v>-1244.8800000000001</v>
          </cell>
        </row>
        <row r="7">
          <cell r="A7" t="str">
            <v>15747</v>
          </cell>
          <cell r="B7" t="str">
            <v>Q15747</v>
          </cell>
          <cell r="C7" t="str">
            <v>1011 - F02</v>
          </cell>
          <cell r="D7" t="str">
            <v>HARD WHITE WHEAT FLOUR</v>
          </cell>
          <cell r="E7">
            <v>151440000</v>
          </cell>
          <cell r="F7" t="str">
            <v>LB</v>
          </cell>
          <cell r="G7" t="str">
            <v>USD</v>
          </cell>
          <cell r="H7">
            <v>1000</v>
          </cell>
          <cell r="I7">
            <v>125</v>
          </cell>
          <cell r="M7">
            <v>0.125</v>
          </cell>
          <cell r="N7">
            <v>0</v>
          </cell>
          <cell r="O7" t="str">
            <v/>
          </cell>
          <cell r="P7">
            <v>0.27107061503416902</v>
          </cell>
          <cell r="Q7">
            <v>0</v>
          </cell>
        </row>
        <row r="8">
          <cell r="A8" t="str">
            <v>15907</v>
          </cell>
          <cell r="B8" t="str">
            <v>Q15907</v>
          </cell>
          <cell r="C8" t="str">
            <v>1011 - F02</v>
          </cell>
          <cell r="D8" t="str">
            <v>HDC GOLD</v>
          </cell>
          <cell r="E8">
            <v>161420000</v>
          </cell>
          <cell r="F8" t="str">
            <v>LB</v>
          </cell>
          <cell r="G8" t="str">
            <v>USD</v>
          </cell>
          <cell r="H8">
            <v>1000</v>
          </cell>
          <cell r="I8">
            <v>1325</v>
          </cell>
          <cell r="M8">
            <v>1.325</v>
          </cell>
          <cell r="N8">
            <v>0</v>
          </cell>
          <cell r="O8" t="str">
            <v/>
          </cell>
          <cell r="P8" t="str">
            <v/>
          </cell>
          <cell r="Q8" t="str">
            <v/>
          </cell>
        </row>
        <row r="9">
          <cell r="A9" t="str">
            <v>22</v>
          </cell>
          <cell r="B9" t="str">
            <v>Q22</v>
          </cell>
          <cell r="C9" t="str">
            <v>1011 - F02</v>
          </cell>
          <cell r="D9" t="str">
            <v>DOUBLE SPICE</v>
          </cell>
          <cell r="E9">
            <v>161390000</v>
          </cell>
          <cell r="F9" t="str">
            <v>LB</v>
          </cell>
          <cell r="G9" t="str">
            <v>USD</v>
          </cell>
          <cell r="H9">
            <v>1000</v>
          </cell>
          <cell r="I9">
            <v>760</v>
          </cell>
          <cell r="J9">
            <v>3500</v>
          </cell>
          <cell r="K9">
            <v>2914.4</v>
          </cell>
          <cell r="L9">
            <v>0.83268571428571403</v>
          </cell>
          <cell r="M9">
            <v>0.76</v>
          </cell>
          <cell r="N9">
            <v>0</v>
          </cell>
          <cell r="O9">
            <v>0.178506248183668</v>
          </cell>
          <cell r="P9">
            <v>-0.21505376344086</v>
          </cell>
          <cell r="Q9">
            <v>-1850</v>
          </cell>
        </row>
        <row r="10">
          <cell r="A10" t="str">
            <v>2410</v>
          </cell>
          <cell r="B10" t="str">
            <v>Q2410</v>
          </cell>
          <cell r="C10" t="str">
            <v>1011 - F02</v>
          </cell>
          <cell r="D10" t="str">
            <v>SALT REGULAR</v>
          </cell>
          <cell r="E10">
            <v>161350000</v>
          </cell>
          <cell r="F10" t="str">
            <v>LB</v>
          </cell>
          <cell r="G10" t="str">
            <v>USD</v>
          </cell>
          <cell r="H10">
            <v>1000</v>
          </cell>
          <cell r="I10">
            <v>70</v>
          </cell>
          <cell r="J10">
            <v>134400</v>
          </cell>
          <cell r="K10">
            <v>8743.7999999999993</v>
          </cell>
          <cell r="L10">
            <v>6.50580357142857E-2</v>
          </cell>
          <cell r="M10">
            <v>7.0000000000000007E-2</v>
          </cell>
          <cell r="N10">
            <v>0</v>
          </cell>
          <cell r="O10" t="str">
            <v/>
          </cell>
          <cell r="P10" t="str">
            <v/>
          </cell>
          <cell r="Q10" t="str">
            <v/>
          </cell>
        </row>
        <row r="11">
          <cell r="A11" t="str">
            <v>24176</v>
          </cell>
          <cell r="B11" t="str">
            <v>Q24176</v>
          </cell>
          <cell r="C11" t="str">
            <v>1011 - F02</v>
          </cell>
          <cell r="D11" t="str">
            <v>R52020-09: CARTON SUBWAY WHITE 04850</v>
          </cell>
          <cell r="E11">
            <v>172030000</v>
          </cell>
          <cell r="F11" t="str">
            <v>EA</v>
          </cell>
          <cell r="G11" t="str">
            <v>USD</v>
          </cell>
          <cell r="H11">
            <v>1000</v>
          </cell>
          <cell r="I11">
            <v>278.5</v>
          </cell>
          <cell r="J11">
            <v>186210</v>
          </cell>
          <cell r="K11">
            <v>57633.9</v>
          </cell>
          <cell r="L11">
            <v>0.30951023038504899</v>
          </cell>
          <cell r="M11">
            <v>0.27850000000000003</v>
          </cell>
          <cell r="N11">
            <v>0</v>
          </cell>
          <cell r="O11" t="str">
            <v/>
          </cell>
          <cell r="P11">
            <v>4.5584045584045503E-2</v>
          </cell>
          <cell r="Q11">
            <v>0</v>
          </cell>
        </row>
        <row r="12">
          <cell r="A12" t="str">
            <v>24184</v>
          </cell>
          <cell r="B12" t="str">
            <v>Q24184</v>
          </cell>
          <cell r="C12" t="str">
            <v>1011 - F02</v>
          </cell>
          <cell r="D12" t="str">
            <v>CARTON SUBWAY WHEAT 04860</v>
          </cell>
          <cell r="E12">
            <v>172030000</v>
          </cell>
          <cell r="F12" t="str">
            <v>EA</v>
          </cell>
          <cell r="G12" t="str">
            <v>USD</v>
          </cell>
          <cell r="H12">
            <v>1000</v>
          </cell>
          <cell r="I12">
            <v>287.8</v>
          </cell>
          <cell r="M12">
            <v>0.2878</v>
          </cell>
          <cell r="N12">
            <v>0</v>
          </cell>
          <cell r="O12">
            <v>0.133000548171789</v>
          </cell>
          <cell r="P12">
            <v>-6.8376068376068397E-2</v>
          </cell>
          <cell r="Q12">
            <v>-7890.7200000000103</v>
          </cell>
        </row>
        <row r="13">
          <cell r="A13" t="str">
            <v>24192</v>
          </cell>
          <cell r="B13" t="str">
            <v>Q24192</v>
          </cell>
          <cell r="C13" t="str">
            <v>1011 - F02</v>
          </cell>
          <cell r="D13" t="str">
            <v>R52020-10: CRT SUBWAY GRNR WHEAT 04870</v>
          </cell>
          <cell r="E13">
            <v>172030000</v>
          </cell>
          <cell r="F13" t="str">
            <v>EA</v>
          </cell>
          <cell r="G13" t="str">
            <v>USD</v>
          </cell>
          <cell r="H13">
            <v>1000</v>
          </cell>
          <cell r="I13">
            <v>287.8</v>
          </cell>
          <cell r="J13">
            <v>150230</v>
          </cell>
          <cell r="K13">
            <v>45773.38</v>
          </cell>
          <cell r="L13">
            <v>0.304688677361379</v>
          </cell>
          <cell r="M13">
            <v>0.2878</v>
          </cell>
          <cell r="N13">
            <v>0</v>
          </cell>
          <cell r="O13">
            <v>7.6296005985677207E-2</v>
          </cell>
          <cell r="P13">
            <v>-0.15748031496063</v>
          </cell>
          <cell r="Q13">
            <v>-27183</v>
          </cell>
        </row>
        <row r="14">
          <cell r="A14" t="str">
            <v>24205</v>
          </cell>
          <cell r="B14" t="str">
            <v>Q24205</v>
          </cell>
          <cell r="C14" t="str">
            <v>1011 - F02</v>
          </cell>
          <cell r="D14" t="str">
            <v>R52014-01: CARTON 702(ROUND ROLL)</v>
          </cell>
          <cell r="E14">
            <v>172030000</v>
          </cell>
          <cell r="F14" t="str">
            <v>EA</v>
          </cell>
          <cell r="G14" t="str">
            <v>USD</v>
          </cell>
          <cell r="H14">
            <v>1000</v>
          </cell>
          <cell r="I14">
            <v>329.1</v>
          </cell>
          <cell r="J14">
            <v>31200</v>
          </cell>
          <cell r="K14">
            <v>9696</v>
          </cell>
          <cell r="L14">
            <v>0.31076923076923102</v>
          </cell>
          <cell r="M14">
            <v>0.3291</v>
          </cell>
          <cell r="N14">
            <v>0</v>
          </cell>
          <cell r="O14" t="str">
            <v/>
          </cell>
          <cell r="P14" t="str">
            <v/>
          </cell>
          <cell r="Q14" t="str">
            <v/>
          </cell>
        </row>
        <row r="15">
          <cell r="A15" t="str">
            <v>24897</v>
          </cell>
          <cell r="B15" t="str">
            <v>Q24897</v>
          </cell>
          <cell r="C15" t="str">
            <v>1011 - F02</v>
          </cell>
          <cell r="D15" t="str">
            <v>PANATEX</v>
          </cell>
          <cell r="E15">
            <v>161420000</v>
          </cell>
          <cell r="F15" t="str">
            <v>LB</v>
          </cell>
          <cell r="G15" t="str">
            <v>USD</v>
          </cell>
          <cell r="H15">
            <v>1000</v>
          </cell>
          <cell r="I15">
            <v>550</v>
          </cell>
          <cell r="J15">
            <v>17500</v>
          </cell>
          <cell r="K15">
            <v>17975</v>
          </cell>
          <cell r="L15">
            <v>1.02714285714286</v>
          </cell>
          <cell r="M15">
            <v>0.55000000000000004</v>
          </cell>
          <cell r="N15">
            <v>0</v>
          </cell>
          <cell r="O15">
            <v>8.2974103866592194E-2</v>
          </cell>
          <cell r="P15">
            <v>-0.25698324022346403</v>
          </cell>
          <cell r="Q15">
            <v>-190592.49</v>
          </cell>
        </row>
        <row r="16">
          <cell r="A16" t="str">
            <v>24900</v>
          </cell>
          <cell r="B16" t="str">
            <v>Q24900</v>
          </cell>
          <cell r="C16" t="str">
            <v>1011 - F02</v>
          </cell>
          <cell r="D16" t="str">
            <v>MALT SYRUP-SUBWAY SPECIAL</v>
          </cell>
          <cell r="E16">
            <v>161420000</v>
          </cell>
          <cell r="F16" t="str">
            <v>LB</v>
          </cell>
          <cell r="G16" t="str">
            <v>USD</v>
          </cell>
          <cell r="H16">
            <v>1000</v>
          </cell>
          <cell r="I16">
            <v>300</v>
          </cell>
          <cell r="M16">
            <v>0.3</v>
          </cell>
          <cell r="N16">
            <v>0</v>
          </cell>
          <cell r="O16">
            <v>0.119816337187316</v>
          </cell>
          <cell r="P16">
            <v>-0.25698324022346403</v>
          </cell>
          <cell r="Q16">
            <v>-82465.142999999996</v>
          </cell>
        </row>
        <row r="17">
          <cell r="A17" t="str">
            <v>26</v>
          </cell>
          <cell r="B17" t="str">
            <v>Q26</v>
          </cell>
          <cell r="C17" t="str">
            <v>1011 - F02</v>
          </cell>
          <cell r="D17" t="str">
            <v>PANIPLEX</v>
          </cell>
          <cell r="E17">
            <v>161120000</v>
          </cell>
          <cell r="F17" t="str">
            <v>LB</v>
          </cell>
          <cell r="G17" t="str">
            <v>USD</v>
          </cell>
          <cell r="H17">
            <v>1000</v>
          </cell>
          <cell r="I17">
            <v>840</v>
          </cell>
          <cell r="J17">
            <v>30000</v>
          </cell>
          <cell r="K17">
            <v>25500</v>
          </cell>
          <cell r="L17">
            <v>0.85</v>
          </cell>
          <cell r="M17">
            <v>0.84</v>
          </cell>
          <cell r="N17">
            <v>0</v>
          </cell>
          <cell r="O17">
            <v>0.13416666666666699</v>
          </cell>
          <cell r="P17">
            <v>-0.16666666666666699</v>
          </cell>
          <cell r="Q17">
            <v>-200</v>
          </cell>
        </row>
        <row r="18">
          <cell r="A18" t="str">
            <v>3</v>
          </cell>
          <cell r="B18" t="str">
            <v>Q3</v>
          </cell>
          <cell r="C18" t="str">
            <v>1011 - F02</v>
          </cell>
          <cell r="D18" t="str">
            <v>WATER</v>
          </cell>
          <cell r="E18">
            <v>161160000</v>
          </cell>
          <cell r="F18" t="str">
            <v>LB</v>
          </cell>
          <cell r="G18" t="str">
            <v>USD</v>
          </cell>
          <cell r="H18">
            <v>1000</v>
          </cell>
          <cell r="I18">
            <v>1</v>
          </cell>
          <cell r="M18">
            <v>0</v>
          </cell>
          <cell r="N18">
            <v>0</v>
          </cell>
          <cell r="O18">
            <v>2.6469594594594598E-2</v>
          </cell>
          <cell r="P18">
            <v>-0.108108108108108</v>
          </cell>
          <cell r="Q18">
            <v>-192</v>
          </cell>
        </row>
        <row r="19">
          <cell r="A19" t="str">
            <v>3009</v>
          </cell>
          <cell r="B19" t="str">
            <v>Q3009</v>
          </cell>
          <cell r="C19" t="str">
            <v>1011 - F02</v>
          </cell>
          <cell r="D19" t="str">
            <v>HEINZ DC PIZZA</v>
          </cell>
          <cell r="E19">
            <v>161420000</v>
          </cell>
          <cell r="F19" t="str">
            <v>LB</v>
          </cell>
          <cell r="G19" t="str">
            <v>USD</v>
          </cell>
          <cell r="H19">
            <v>1000</v>
          </cell>
          <cell r="I19">
            <v>1800</v>
          </cell>
          <cell r="M19">
            <v>1.8</v>
          </cell>
          <cell r="N19">
            <v>0</v>
          </cell>
          <cell r="O19" t="str">
            <v/>
          </cell>
          <cell r="P19" t="str">
            <v/>
          </cell>
          <cell r="Q19" t="str">
            <v/>
          </cell>
        </row>
        <row r="20">
          <cell r="A20" t="str">
            <v>33</v>
          </cell>
          <cell r="B20" t="str">
            <v>Q33</v>
          </cell>
          <cell r="C20" t="str">
            <v>1011 - F02</v>
          </cell>
          <cell r="D20" t="str">
            <v>HEINZ DC RED</v>
          </cell>
          <cell r="E20">
            <v>161420000</v>
          </cell>
          <cell r="F20" t="str">
            <v>LB</v>
          </cell>
          <cell r="G20" t="str">
            <v>USD</v>
          </cell>
          <cell r="H20">
            <v>1000</v>
          </cell>
          <cell r="I20">
            <v>1350</v>
          </cell>
          <cell r="J20">
            <v>100</v>
          </cell>
          <cell r="K20">
            <v>302.5</v>
          </cell>
          <cell r="L20">
            <v>3.0249999999999999</v>
          </cell>
          <cell r="M20">
            <v>1.35</v>
          </cell>
          <cell r="N20">
            <v>0</v>
          </cell>
          <cell r="O20" t="str">
            <v/>
          </cell>
          <cell r="P20" t="str">
            <v/>
          </cell>
          <cell r="Q20" t="str">
            <v/>
          </cell>
        </row>
        <row r="21">
          <cell r="A21" t="str">
            <v>3818</v>
          </cell>
          <cell r="B21" t="str">
            <v>Q3818</v>
          </cell>
          <cell r="C21" t="str">
            <v>1011 - F02</v>
          </cell>
          <cell r="D21" t="str">
            <v>DRY HONEY</v>
          </cell>
          <cell r="E21">
            <v>151510000</v>
          </cell>
          <cell r="F21" t="str">
            <v>LB</v>
          </cell>
          <cell r="G21" t="str">
            <v>USD</v>
          </cell>
          <cell r="H21">
            <v>1000</v>
          </cell>
          <cell r="I21">
            <v>1000</v>
          </cell>
          <cell r="M21">
            <v>1</v>
          </cell>
          <cell r="N21">
            <v>0</v>
          </cell>
          <cell r="O21">
            <v>1.10682110682095E-2</v>
          </cell>
          <cell r="P21">
            <v>-0.26190476190476197</v>
          </cell>
          <cell r="Q21">
            <v>-40700</v>
          </cell>
        </row>
        <row r="22">
          <cell r="A22" t="str">
            <v>4706</v>
          </cell>
          <cell r="B22" t="str">
            <v>Q4706</v>
          </cell>
          <cell r="C22" t="str">
            <v>1011 - F02</v>
          </cell>
          <cell r="D22" t="str">
            <v>PALLET WRAP 15" X 1500'  70GA</v>
          </cell>
          <cell r="E22">
            <v>302300000</v>
          </cell>
          <cell r="F22" t="str">
            <v>FT</v>
          </cell>
          <cell r="G22" t="str">
            <v>USD</v>
          </cell>
          <cell r="H22">
            <v>1000</v>
          </cell>
          <cell r="I22">
            <v>6.1</v>
          </cell>
          <cell r="M22">
            <v>6.1000000000000004E-3</v>
          </cell>
          <cell r="N22">
            <v>0</v>
          </cell>
          <cell r="O22">
            <v>0.190216681507866</v>
          </cell>
          <cell r="P22">
            <v>-0.15761353517364199</v>
          </cell>
          <cell r="Q22">
            <v>-132.75</v>
          </cell>
        </row>
        <row r="23">
          <cell r="A23" t="str">
            <v>5127</v>
          </cell>
          <cell r="B23" t="str">
            <v>Q5127</v>
          </cell>
          <cell r="C23" t="str">
            <v>1011 - F02</v>
          </cell>
          <cell r="D23" t="str">
            <v>PLAIN SUBWAY BOX (BLANK)</v>
          </cell>
          <cell r="E23">
            <v>172030000</v>
          </cell>
          <cell r="F23" t="str">
            <v>EA</v>
          </cell>
          <cell r="G23" t="str">
            <v>USD</v>
          </cell>
          <cell r="H23">
            <v>1000</v>
          </cell>
          <cell r="I23">
            <v>303.39999999999998</v>
          </cell>
          <cell r="J23">
            <v>146680</v>
          </cell>
          <cell r="K23">
            <v>44485.120000000003</v>
          </cell>
          <cell r="L23">
            <v>0.30328006544859598</v>
          </cell>
          <cell r="M23">
            <v>0.3034</v>
          </cell>
          <cell r="N23">
            <v>0</v>
          </cell>
          <cell r="O23">
            <v>0.39459459459459501</v>
          </cell>
          <cell r="P23">
            <v>0.18918918918918901</v>
          </cell>
          <cell r="Q23">
            <v>87.5</v>
          </cell>
        </row>
        <row r="24">
          <cell r="A24" t="str">
            <v>5186</v>
          </cell>
          <cell r="B24" t="str">
            <v>Q5186</v>
          </cell>
          <cell r="C24" t="str">
            <v>1011 - F02</v>
          </cell>
          <cell r="D24" t="str">
            <v>LIQUID CREAM YEAST</v>
          </cell>
          <cell r="E24">
            <v>161190000</v>
          </cell>
          <cell r="F24" t="str">
            <v>LB</v>
          </cell>
          <cell r="G24" t="str">
            <v>USD</v>
          </cell>
          <cell r="H24">
            <v>1000</v>
          </cell>
          <cell r="I24">
            <v>190</v>
          </cell>
          <cell r="J24">
            <v>849200</v>
          </cell>
          <cell r="K24">
            <v>171044.61</v>
          </cell>
          <cell r="L24">
            <v>0.201418523316062</v>
          </cell>
          <cell r="M24">
            <v>0.19</v>
          </cell>
          <cell r="N24">
            <v>0</v>
          </cell>
          <cell r="O24" t="str">
            <v/>
          </cell>
          <cell r="P24" t="str">
            <v/>
          </cell>
          <cell r="Q24" t="str">
            <v/>
          </cell>
        </row>
        <row r="25">
          <cell r="A25" t="str">
            <v>5215</v>
          </cell>
          <cell r="B25" t="str">
            <v>Q5215</v>
          </cell>
          <cell r="C25" t="str">
            <v>1011 - F02</v>
          </cell>
          <cell r="D25" t="str">
            <v>SOYBEAN OIL</v>
          </cell>
          <cell r="E25">
            <v>151410000</v>
          </cell>
          <cell r="F25" t="str">
            <v>LB</v>
          </cell>
          <cell r="G25" t="str">
            <v>USD</v>
          </cell>
          <cell r="H25">
            <v>1000</v>
          </cell>
          <cell r="I25">
            <v>295</v>
          </cell>
          <cell r="M25">
            <v>0.29499999999999998</v>
          </cell>
          <cell r="N25">
            <v>0</v>
          </cell>
          <cell r="O25">
            <v>5.2040816326526899E-3</v>
          </cell>
          <cell r="P25">
            <v>-3.7593984962405902E-2</v>
          </cell>
          <cell r="Q25">
            <v>-349.99999999999898</v>
          </cell>
        </row>
        <row r="26">
          <cell r="A26" t="str">
            <v>5231</v>
          </cell>
          <cell r="B26" t="str">
            <v>Q5231</v>
          </cell>
          <cell r="C26" t="str">
            <v>1011 - F02</v>
          </cell>
          <cell r="D26" t="str">
            <v>LABEL 3"X4" WHITE DIRECT THERMAL 8 R1/CS</v>
          </cell>
          <cell r="E26">
            <v>172190000</v>
          </cell>
          <cell r="F26" t="str">
            <v>EA</v>
          </cell>
          <cell r="G26" t="str">
            <v>USD</v>
          </cell>
          <cell r="H26">
            <v>1000</v>
          </cell>
          <cell r="I26">
            <v>13.3</v>
          </cell>
          <cell r="J26">
            <v>523000</v>
          </cell>
          <cell r="K26">
            <v>6966.54</v>
          </cell>
          <cell r="L26">
            <v>1.3320344168259999E-2</v>
          </cell>
          <cell r="M26">
            <v>1.3299999999999999E-2</v>
          </cell>
          <cell r="N26">
            <v>0</v>
          </cell>
          <cell r="O26" t="str">
            <v/>
          </cell>
          <cell r="P26" t="str">
            <v/>
          </cell>
          <cell r="Q26" t="str">
            <v/>
          </cell>
        </row>
        <row r="27">
          <cell r="A27" t="str">
            <v>5258</v>
          </cell>
          <cell r="B27" t="str">
            <v>Q5258</v>
          </cell>
          <cell r="C27" t="str">
            <v>1011 - F02</v>
          </cell>
          <cell r="D27" t="str">
            <v>TAPE CLEAR 3" (72X914M)</v>
          </cell>
          <cell r="E27">
            <v>302300000</v>
          </cell>
          <cell r="F27" t="str">
            <v>FT</v>
          </cell>
          <cell r="G27" t="str">
            <v>USD</v>
          </cell>
          <cell r="H27">
            <v>1000</v>
          </cell>
          <cell r="I27">
            <v>4</v>
          </cell>
          <cell r="M27">
            <v>4.0000000000000001E-3</v>
          </cell>
          <cell r="N27">
            <v>0</v>
          </cell>
          <cell r="O27" t="str">
            <v/>
          </cell>
          <cell r="P27" t="str">
            <v/>
          </cell>
          <cell r="Q27" t="str">
            <v/>
          </cell>
        </row>
        <row r="28">
          <cell r="A28" t="str">
            <v>5397</v>
          </cell>
          <cell r="B28" t="str">
            <v>Q5397</v>
          </cell>
          <cell r="C28" t="str">
            <v>1011 - F02</v>
          </cell>
          <cell r="D28" t="str">
            <v>CORN MEAL</v>
          </cell>
          <cell r="E28">
            <v>151460000</v>
          </cell>
          <cell r="F28" t="str">
            <v>LB</v>
          </cell>
          <cell r="G28" t="str">
            <v>USD</v>
          </cell>
          <cell r="H28">
            <v>1000</v>
          </cell>
          <cell r="I28">
            <v>140</v>
          </cell>
          <cell r="J28">
            <v>12000</v>
          </cell>
          <cell r="K28">
            <v>2725.8</v>
          </cell>
          <cell r="L28">
            <v>0.22714999999999999</v>
          </cell>
          <cell r="M28">
            <v>0.14000000000000001</v>
          </cell>
          <cell r="N28">
            <v>0</v>
          </cell>
          <cell r="O28" t="str">
            <v/>
          </cell>
          <cell r="P28">
            <v>-1.26582278481013E-2</v>
          </cell>
          <cell r="Q28">
            <v>0</v>
          </cell>
        </row>
        <row r="29">
          <cell r="A29" t="str">
            <v>6710</v>
          </cell>
          <cell r="B29" t="str">
            <v>Q6710</v>
          </cell>
          <cell r="C29" t="str">
            <v>1011 - F02</v>
          </cell>
          <cell r="D29" t="str">
            <v>VITAL WHEAT GLUTEN</v>
          </cell>
          <cell r="E29">
            <v>161431000</v>
          </cell>
          <cell r="F29" t="str">
            <v>LB</v>
          </cell>
          <cell r="G29" t="str">
            <v>USD</v>
          </cell>
          <cell r="H29">
            <v>1000</v>
          </cell>
          <cell r="I29">
            <v>690</v>
          </cell>
          <cell r="J29">
            <v>314000</v>
          </cell>
          <cell r="K29">
            <v>231060.8</v>
          </cell>
          <cell r="L29">
            <v>0.73586242038216598</v>
          </cell>
          <cell r="M29">
            <v>0.69</v>
          </cell>
          <cell r="N29">
            <v>0</v>
          </cell>
          <cell r="O29">
            <v>6.8623143815200099E-2</v>
          </cell>
          <cell r="P29">
            <v>-0.14285714285714299</v>
          </cell>
          <cell r="Q29">
            <v>-358368.05699999997</v>
          </cell>
        </row>
        <row r="30">
          <cell r="A30" t="str">
            <v>6859</v>
          </cell>
          <cell r="B30" t="str">
            <v>Q6859</v>
          </cell>
          <cell r="C30" t="str">
            <v>1011 - F02</v>
          </cell>
          <cell r="D30" t="str">
            <v>CRACKED WHEAT FLOUR</v>
          </cell>
          <cell r="E30">
            <v>151230000</v>
          </cell>
          <cell r="F30" t="str">
            <v>LB</v>
          </cell>
          <cell r="G30" t="str">
            <v>USD</v>
          </cell>
          <cell r="H30">
            <v>1000</v>
          </cell>
          <cell r="I30">
            <v>150</v>
          </cell>
          <cell r="M30">
            <v>0.15</v>
          </cell>
          <cell r="N30">
            <v>0</v>
          </cell>
          <cell r="O30" t="str">
            <v/>
          </cell>
          <cell r="P30">
            <v>-8.3061889250814494E-2</v>
          </cell>
          <cell r="Q30">
            <v>0</v>
          </cell>
        </row>
        <row r="31">
          <cell r="A31" t="str">
            <v>7229</v>
          </cell>
          <cell r="B31" t="str">
            <v>Q7229</v>
          </cell>
          <cell r="C31" t="str">
            <v>1011 - F02</v>
          </cell>
          <cell r="D31" t="str">
            <v>WHITE RYE FLOUR</v>
          </cell>
          <cell r="E31">
            <v>151230000</v>
          </cell>
          <cell r="F31" t="str">
            <v>LB</v>
          </cell>
          <cell r="G31" t="str">
            <v>USD</v>
          </cell>
          <cell r="H31">
            <v>1000</v>
          </cell>
          <cell r="I31">
            <v>238</v>
          </cell>
          <cell r="M31">
            <v>0.23799999999999999</v>
          </cell>
          <cell r="N31">
            <v>0</v>
          </cell>
          <cell r="O31" t="str">
            <v/>
          </cell>
          <cell r="P31">
            <v>-3.86221294363258E-2</v>
          </cell>
          <cell r="Q31">
            <v>0</v>
          </cell>
        </row>
        <row r="32">
          <cell r="A32" t="str">
            <v>7261</v>
          </cell>
          <cell r="B32" t="str">
            <v>Q7261</v>
          </cell>
          <cell r="C32" t="str">
            <v>1011 - F02</v>
          </cell>
          <cell r="D32" t="str">
            <v>UNBROMATE ENRICHED 13.5% FLOUR</v>
          </cell>
          <cell r="E32">
            <v>151440000</v>
          </cell>
          <cell r="F32" t="str">
            <v>LB</v>
          </cell>
          <cell r="G32" t="str">
            <v>USD</v>
          </cell>
          <cell r="H32">
            <v>1000</v>
          </cell>
          <cell r="I32">
            <v>126</v>
          </cell>
          <cell r="J32">
            <v>1544840</v>
          </cell>
          <cell r="K32">
            <v>189242.9</v>
          </cell>
          <cell r="L32">
            <v>0.1225</v>
          </cell>
          <cell r="M32">
            <v>0.126</v>
          </cell>
          <cell r="N32">
            <v>0</v>
          </cell>
          <cell r="O32" t="str">
            <v/>
          </cell>
          <cell r="P32">
            <v>0.30434782608695699</v>
          </cell>
          <cell r="Q32">
            <v>0</v>
          </cell>
        </row>
        <row r="33">
          <cell r="A33" t="str">
            <v>730</v>
          </cell>
          <cell r="B33" t="str">
            <v>Q730</v>
          </cell>
          <cell r="C33" t="str">
            <v>1011 - F02</v>
          </cell>
          <cell r="D33" t="str">
            <v>CARAMEL COLOR #643</v>
          </cell>
          <cell r="E33">
            <v>161170000</v>
          </cell>
          <cell r="F33" t="str">
            <v>LB</v>
          </cell>
          <cell r="G33" t="str">
            <v>USD</v>
          </cell>
          <cell r="H33">
            <v>1000</v>
          </cell>
          <cell r="I33">
            <v>770</v>
          </cell>
          <cell r="J33">
            <v>7200</v>
          </cell>
          <cell r="K33">
            <v>5508</v>
          </cell>
          <cell r="L33">
            <v>0.76500000000000001</v>
          </cell>
          <cell r="M33">
            <v>0.77</v>
          </cell>
          <cell r="N33">
            <v>0</v>
          </cell>
          <cell r="O33">
            <v>0.98468046486718797</v>
          </cell>
          <cell r="P33">
            <v>-9.5238095238095205E-2</v>
          </cell>
          <cell r="Q33">
            <v>-67.265500000000003</v>
          </cell>
        </row>
        <row r="34">
          <cell r="A34" t="str">
            <v>7368</v>
          </cell>
          <cell r="B34" t="str">
            <v>Q7368</v>
          </cell>
          <cell r="C34" t="str">
            <v>1011 - F02</v>
          </cell>
          <cell r="D34" t="str">
            <v>BRAN FLOUR/CLEAN RED BRAN</v>
          </cell>
          <cell r="E34">
            <v>151230000</v>
          </cell>
          <cell r="F34" t="str">
            <v>LB</v>
          </cell>
          <cell r="G34" t="str">
            <v>USD</v>
          </cell>
          <cell r="H34">
            <v>1000</v>
          </cell>
          <cell r="I34">
            <v>152</v>
          </cell>
          <cell r="M34">
            <v>0.152</v>
          </cell>
          <cell r="N34">
            <v>0</v>
          </cell>
          <cell r="O34" t="str">
            <v/>
          </cell>
          <cell r="P34">
            <v>0.16235294117647101</v>
          </cell>
          <cell r="Q34">
            <v>0</v>
          </cell>
        </row>
        <row r="35">
          <cell r="A35" t="str">
            <v>7376</v>
          </cell>
          <cell r="B35" t="str">
            <v>Q7376</v>
          </cell>
          <cell r="C35" t="str">
            <v>1011 - F02</v>
          </cell>
          <cell r="D35" t="str">
            <v>MONTANA WHOLE WHEAT</v>
          </cell>
          <cell r="E35">
            <v>151440000</v>
          </cell>
          <cell r="F35" t="str">
            <v>LB</v>
          </cell>
          <cell r="G35" t="str">
            <v>USD</v>
          </cell>
          <cell r="H35">
            <v>1000</v>
          </cell>
          <cell r="I35">
            <v>132.80000000000001</v>
          </cell>
          <cell r="M35">
            <v>0.1328</v>
          </cell>
          <cell r="N35">
            <v>0</v>
          </cell>
          <cell r="O35" t="str">
            <v/>
          </cell>
          <cell r="P35">
            <v>0</v>
          </cell>
          <cell r="Q35">
            <v>0</v>
          </cell>
        </row>
        <row r="36">
          <cell r="A36" t="str">
            <v>7384</v>
          </cell>
          <cell r="B36" t="str">
            <v>Q7384</v>
          </cell>
          <cell r="C36" t="str">
            <v>1011 - F02</v>
          </cell>
          <cell r="D36" t="str">
            <v>HEINZ LOGO BOX</v>
          </cell>
          <cell r="E36">
            <v>172030000</v>
          </cell>
          <cell r="F36" t="str">
            <v>EA</v>
          </cell>
          <cell r="G36" t="str">
            <v>USD</v>
          </cell>
          <cell r="H36">
            <v>1000</v>
          </cell>
          <cell r="I36">
            <v>249.7</v>
          </cell>
          <cell r="M36">
            <v>0.24970000000000001</v>
          </cell>
          <cell r="N36">
            <v>0</v>
          </cell>
          <cell r="O36">
            <v>-1.3576153475100199E-2</v>
          </cell>
          <cell r="P36">
            <v>-1.82370820668693E-2</v>
          </cell>
          <cell r="Q36">
            <v>-5883.75000000001</v>
          </cell>
        </row>
        <row r="37">
          <cell r="A37" t="str">
            <v>7392</v>
          </cell>
          <cell r="B37" t="str">
            <v>Q7392</v>
          </cell>
          <cell r="C37" t="str">
            <v>1011 - F02</v>
          </cell>
          <cell r="D37" t="str">
            <v>499J SUBWAY WHITE JAPAN</v>
          </cell>
          <cell r="E37">
            <v>172030000</v>
          </cell>
          <cell r="F37" t="str">
            <v>EA</v>
          </cell>
          <cell r="G37" t="str">
            <v>USD</v>
          </cell>
          <cell r="H37">
            <v>1000</v>
          </cell>
          <cell r="I37">
            <v>278.5</v>
          </cell>
          <cell r="M37">
            <v>0.27850000000000003</v>
          </cell>
          <cell r="N37">
            <v>0</v>
          </cell>
          <cell r="O37" t="str">
            <v/>
          </cell>
          <cell r="P37">
            <v>-1.82370820668693E-2</v>
          </cell>
          <cell r="Q37">
            <v>0</v>
          </cell>
        </row>
        <row r="38">
          <cell r="A38" t="str">
            <v>7405</v>
          </cell>
          <cell r="B38" t="str">
            <v>Q7405</v>
          </cell>
          <cell r="C38" t="str">
            <v>1011 - F02</v>
          </cell>
          <cell r="D38" t="str">
            <v>500J SUBWAY WHEAT JAPAN</v>
          </cell>
          <cell r="E38">
            <v>172030000</v>
          </cell>
          <cell r="F38" t="str">
            <v>EA</v>
          </cell>
          <cell r="G38" t="str">
            <v>USD</v>
          </cell>
          <cell r="H38">
            <v>1000</v>
          </cell>
          <cell r="I38">
            <v>278.5</v>
          </cell>
          <cell r="M38">
            <v>0.27850000000000003</v>
          </cell>
          <cell r="N38">
            <v>0</v>
          </cell>
          <cell r="O38" t="str">
            <v/>
          </cell>
          <cell r="P38">
            <v>-1.82370820668693E-2</v>
          </cell>
          <cell r="Q38">
            <v>0</v>
          </cell>
        </row>
        <row r="39">
          <cell r="A39" t="str">
            <v>7413</v>
          </cell>
          <cell r="B39" t="str">
            <v>Q7413</v>
          </cell>
          <cell r="C39" t="str">
            <v>1011 - F02</v>
          </cell>
          <cell r="D39" t="str">
            <v>CARTON 22500 SUBWAY JAPAN DELI STYLE</v>
          </cell>
          <cell r="E39">
            <v>172030000</v>
          </cell>
          <cell r="F39" t="str">
            <v>EA</v>
          </cell>
          <cell r="G39" t="str">
            <v>USD</v>
          </cell>
          <cell r="H39">
            <v>1000</v>
          </cell>
          <cell r="I39">
            <v>341.7</v>
          </cell>
          <cell r="M39">
            <v>0.3417</v>
          </cell>
          <cell r="N39">
            <v>0</v>
          </cell>
          <cell r="O39">
            <v>5.8442982456142899E-2</v>
          </cell>
          <cell r="P39">
            <v>4.76190476190477E-2</v>
          </cell>
          <cell r="Q39">
            <v>91.200000000000102</v>
          </cell>
        </row>
        <row r="40">
          <cell r="A40" t="str">
            <v>7421</v>
          </cell>
          <cell r="B40" t="str">
            <v>Q7421</v>
          </cell>
          <cell r="C40" t="str">
            <v>1011 - F02</v>
          </cell>
          <cell r="D40" t="str">
            <v>HEINZ DC JAPAN</v>
          </cell>
          <cell r="E40">
            <v>161420000</v>
          </cell>
          <cell r="F40" t="str">
            <v>LB</v>
          </cell>
          <cell r="G40" t="str">
            <v>USD</v>
          </cell>
          <cell r="H40">
            <v>1000</v>
          </cell>
          <cell r="I40">
            <v>1870</v>
          </cell>
          <cell r="M40">
            <v>1.87</v>
          </cell>
          <cell r="N40">
            <v>0</v>
          </cell>
          <cell r="O40" t="str">
            <v/>
          </cell>
          <cell r="P40" t="str">
            <v/>
          </cell>
          <cell r="Q40" t="str">
            <v/>
          </cell>
        </row>
        <row r="41">
          <cell r="A41" t="str">
            <v>7561</v>
          </cell>
          <cell r="B41" t="str">
            <v>Q7561</v>
          </cell>
          <cell r="C41" t="str">
            <v>1011 - F02</v>
          </cell>
          <cell r="D41" t="str">
            <v>EGG REPLACER K-EGG</v>
          </cell>
          <cell r="E41">
            <v>151110000</v>
          </cell>
          <cell r="F41" t="str">
            <v>LB</v>
          </cell>
          <cell r="G41" t="str">
            <v>USD</v>
          </cell>
          <cell r="H41">
            <v>1000</v>
          </cell>
          <cell r="I41">
            <v>500</v>
          </cell>
          <cell r="M41">
            <v>0.5</v>
          </cell>
          <cell r="N41">
            <v>0</v>
          </cell>
          <cell r="O41" t="str">
            <v/>
          </cell>
          <cell r="P41">
            <v>0.24199999999999999</v>
          </cell>
          <cell r="Q41">
            <v>0</v>
          </cell>
        </row>
        <row r="42">
          <cell r="A42" t="str">
            <v>7641</v>
          </cell>
          <cell r="B42" t="str">
            <v>Q7641</v>
          </cell>
          <cell r="C42" t="str">
            <v>1011 - F02</v>
          </cell>
          <cell r="D42" t="str">
            <v>POTATO FLOUR</v>
          </cell>
          <cell r="E42">
            <v>151230000</v>
          </cell>
          <cell r="F42" t="str">
            <v>LB</v>
          </cell>
          <cell r="G42" t="str">
            <v>USD</v>
          </cell>
          <cell r="H42">
            <v>1000</v>
          </cell>
          <cell r="I42">
            <v>685</v>
          </cell>
          <cell r="M42">
            <v>0.68500000000000005</v>
          </cell>
          <cell r="N42">
            <v>0</v>
          </cell>
          <cell r="O42" t="str">
            <v/>
          </cell>
          <cell r="P42">
            <v>3.6786060019361098E-2</v>
          </cell>
          <cell r="Q42">
            <v>0</v>
          </cell>
        </row>
        <row r="43">
          <cell r="A43" t="str">
            <v>7675</v>
          </cell>
          <cell r="B43" t="str">
            <v>Q7675</v>
          </cell>
          <cell r="C43" t="str">
            <v>1011 - F02</v>
          </cell>
          <cell r="D43" t="str">
            <v>HFCS 42</v>
          </cell>
          <cell r="E43">
            <v>151360000</v>
          </cell>
          <cell r="F43" t="str">
            <v>LB</v>
          </cell>
          <cell r="G43" t="str">
            <v>USD</v>
          </cell>
          <cell r="H43">
            <v>1000</v>
          </cell>
          <cell r="I43">
            <v>90</v>
          </cell>
          <cell r="M43">
            <v>0.09</v>
          </cell>
          <cell r="N43">
            <v>0</v>
          </cell>
          <cell r="O43" t="str">
            <v/>
          </cell>
          <cell r="P43">
            <v>0.34482758620689702</v>
          </cell>
          <cell r="Q43">
            <v>0</v>
          </cell>
        </row>
        <row r="44">
          <cell r="A44" t="str">
            <v>8125</v>
          </cell>
          <cell r="B44" t="str">
            <v>Q8125</v>
          </cell>
          <cell r="C44" t="str">
            <v>1011 - F02</v>
          </cell>
          <cell r="D44" t="str">
            <v>SAN FRAN SOUR DOUGH FLAVOR</v>
          </cell>
          <cell r="E44">
            <v>161420000</v>
          </cell>
          <cell r="F44" t="str">
            <v>LB</v>
          </cell>
          <cell r="G44" t="str">
            <v>USD</v>
          </cell>
          <cell r="H44">
            <v>1000</v>
          </cell>
          <cell r="I44">
            <v>1300</v>
          </cell>
          <cell r="J44">
            <v>2000</v>
          </cell>
          <cell r="K44">
            <v>2718.92</v>
          </cell>
          <cell r="L44">
            <v>1.3594599999999999</v>
          </cell>
          <cell r="M44">
            <v>1.3</v>
          </cell>
          <cell r="N44">
            <v>0</v>
          </cell>
          <cell r="O44">
            <v>3.0919640728080601E-2</v>
          </cell>
          <cell r="P44">
            <v>-0.188299817184643</v>
          </cell>
          <cell r="Q44">
            <v>-1184.5</v>
          </cell>
        </row>
        <row r="45">
          <cell r="A45" t="str">
            <v>8619</v>
          </cell>
          <cell r="B45" t="str">
            <v>Q8619</v>
          </cell>
          <cell r="C45" t="str">
            <v>1011 - F02</v>
          </cell>
          <cell r="D45" t="str">
            <v>DIVIDER OIL #350</v>
          </cell>
          <cell r="E45">
            <v>151411000</v>
          </cell>
          <cell r="F45" t="str">
            <v>LB</v>
          </cell>
          <cell r="G45" t="str">
            <v>USD</v>
          </cell>
          <cell r="H45">
            <v>1000</v>
          </cell>
          <cell r="I45">
            <v>620</v>
          </cell>
          <cell r="J45">
            <v>68220</v>
          </cell>
          <cell r="K45">
            <v>36752.31</v>
          </cell>
          <cell r="L45">
            <v>0.53873218997361505</v>
          </cell>
          <cell r="M45">
            <v>0.62</v>
          </cell>
          <cell r="N45">
            <v>0</v>
          </cell>
          <cell r="O45">
            <v>0.37623737608282398</v>
          </cell>
          <cell r="P45">
            <v>0.35643564356435598</v>
          </cell>
          <cell r="Q45">
            <v>7195.5</v>
          </cell>
        </row>
        <row r="46">
          <cell r="A46" t="str">
            <v>8651</v>
          </cell>
          <cell r="B46" t="str">
            <v>Q8651</v>
          </cell>
          <cell r="C46" t="str">
            <v>1011 - F02</v>
          </cell>
          <cell r="D46" t="str">
            <v>PIZZA BALL BAGS 2000 BOX</v>
          </cell>
          <cell r="E46">
            <v>172051000</v>
          </cell>
          <cell r="F46" t="str">
            <v>EA</v>
          </cell>
          <cell r="G46" t="str">
            <v>USD</v>
          </cell>
          <cell r="H46">
            <v>1000</v>
          </cell>
          <cell r="I46">
            <v>8.1999999999999993</v>
          </cell>
          <cell r="M46">
            <v>8.2000000000000007E-3</v>
          </cell>
          <cell r="N46">
            <v>0</v>
          </cell>
          <cell r="O46" t="str">
            <v/>
          </cell>
          <cell r="P46" t="str">
            <v/>
          </cell>
          <cell r="Q46" t="str">
            <v/>
          </cell>
        </row>
        <row r="47">
          <cell r="A47" t="str">
            <v>8707</v>
          </cell>
          <cell r="B47" t="str">
            <v>Q8707</v>
          </cell>
          <cell r="C47" t="str">
            <v>1011 - F02</v>
          </cell>
          <cell r="D47" t="str">
            <v>ICE 40 LB BAG</v>
          </cell>
          <cell r="E47">
            <v>161160000</v>
          </cell>
          <cell r="F47" t="str">
            <v>LB</v>
          </cell>
          <cell r="G47" t="str">
            <v>USD</v>
          </cell>
          <cell r="H47">
            <v>1000</v>
          </cell>
          <cell r="I47">
            <v>100</v>
          </cell>
          <cell r="J47">
            <v>393600</v>
          </cell>
          <cell r="K47">
            <v>62794.26</v>
          </cell>
          <cell r="L47">
            <v>0.15953826219512199</v>
          </cell>
          <cell r="M47">
            <v>0.1</v>
          </cell>
          <cell r="N47">
            <v>0</v>
          </cell>
          <cell r="O47">
            <v>6.9793750000000099E-2</v>
          </cell>
          <cell r="P47">
            <v>-0.1</v>
          </cell>
          <cell r="Q47">
            <v>-480</v>
          </cell>
        </row>
        <row r="48">
          <cell r="A48" t="str">
            <v>006110</v>
          </cell>
          <cell r="B48" t="str">
            <v>R006110</v>
          </cell>
          <cell r="C48" t="str">
            <v>1011 - F02</v>
          </cell>
          <cell r="D48" t="str">
            <v>WHEAT BRAN</v>
          </cell>
          <cell r="E48">
            <v>151230000</v>
          </cell>
          <cell r="F48" t="str">
            <v>LB</v>
          </cell>
          <cell r="G48" t="str">
            <v>USD</v>
          </cell>
          <cell r="H48">
            <v>1000</v>
          </cell>
          <cell r="I48">
            <v>155</v>
          </cell>
          <cell r="J48">
            <v>486140</v>
          </cell>
          <cell r="K48">
            <v>72921</v>
          </cell>
          <cell r="L48">
            <v>0.15</v>
          </cell>
          <cell r="M48">
            <v>0.155</v>
          </cell>
          <cell r="N48">
            <v>0.14999000000000001</v>
          </cell>
          <cell r="O48" t="str">
            <v/>
          </cell>
          <cell r="P48">
            <v>-3.86221294363258E-2</v>
          </cell>
          <cell r="Q48">
            <v>0</v>
          </cell>
        </row>
        <row r="49">
          <cell r="A49" t="str">
            <v>023110</v>
          </cell>
          <cell r="B49" t="str">
            <v>R023110</v>
          </cell>
          <cell r="C49" t="str">
            <v>1011 - F02</v>
          </cell>
          <cell r="D49" t="str">
            <v>MALTED BARLEY FLOUR</v>
          </cell>
          <cell r="E49">
            <v>151260000</v>
          </cell>
          <cell r="F49" t="str">
            <v>LB</v>
          </cell>
          <cell r="G49" t="str">
            <v>USD</v>
          </cell>
          <cell r="H49">
            <v>1000</v>
          </cell>
          <cell r="I49">
            <v>300</v>
          </cell>
          <cell r="M49">
            <v>0.3</v>
          </cell>
          <cell r="N49">
            <v>0.34066999999999997</v>
          </cell>
          <cell r="O49" t="str">
            <v/>
          </cell>
          <cell r="P49">
            <v>0.17499999999999999</v>
          </cell>
          <cell r="Q49">
            <v>0</v>
          </cell>
        </row>
        <row r="50">
          <cell r="A50" t="str">
            <v>106034</v>
          </cell>
          <cell r="B50" t="str">
            <v>R106034</v>
          </cell>
          <cell r="C50" t="str">
            <v>1011 - F02</v>
          </cell>
          <cell r="D50" t="str">
            <v>ONION POWDER, PREMIUM</v>
          </cell>
          <cell r="E50">
            <v>161070000</v>
          </cell>
          <cell r="F50" t="str">
            <v>LB</v>
          </cell>
          <cell r="G50" t="str">
            <v>USD</v>
          </cell>
          <cell r="H50">
            <v>1000</v>
          </cell>
          <cell r="I50">
            <v>910</v>
          </cell>
          <cell r="M50">
            <v>0.91</v>
          </cell>
          <cell r="N50">
            <v>1.1100000000000001</v>
          </cell>
          <cell r="O50" t="str">
            <v/>
          </cell>
          <cell r="P50" t="str">
            <v/>
          </cell>
          <cell r="Q50" t="str">
            <v/>
          </cell>
        </row>
        <row r="51">
          <cell r="A51" t="str">
            <v>106214</v>
          </cell>
          <cell r="B51" t="str">
            <v>R106214</v>
          </cell>
          <cell r="C51" t="str">
            <v>1011 - F02</v>
          </cell>
          <cell r="D51" t="str">
            <v>GARLIC POWDER, PREMIUM</v>
          </cell>
          <cell r="E51">
            <v>161070000</v>
          </cell>
          <cell r="F51" t="str">
            <v>LB</v>
          </cell>
          <cell r="G51" t="str">
            <v>USD</v>
          </cell>
          <cell r="H51">
            <v>1000</v>
          </cell>
          <cell r="I51">
            <v>1190</v>
          </cell>
          <cell r="M51">
            <v>1.19</v>
          </cell>
          <cell r="N51">
            <v>1.43</v>
          </cell>
          <cell r="O51">
            <v>0.23037037037037</v>
          </cell>
          <cell r="P51">
            <v>-0.25925925925925902</v>
          </cell>
          <cell r="Q51">
            <v>-87.499999999999901</v>
          </cell>
        </row>
        <row r="52">
          <cell r="A52" t="str">
            <v>106374</v>
          </cell>
          <cell r="B52" t="str">
            <v>R106374</v>
          </cell>
          <cell r="C52" t="str">
            <v>1011 - F02</v>
          </cell>
          <cell r="D52" t="str">
            <v>TOMATO FLAKES, DEHYDRATED</v>
          </cell>
          <cell r="E52">
            <v>161070000</v>
          </cell>
          <cell r="F52" t="str">
            <v>LB</v>
          </cell>
          <cell r="G52" t="str">
            <v>USD</v>
          </cell>
          <cell r="H52">
            <v>1000</v>
          </cell>
          <cell r="I52">
            <v>4020</v>
          </cell>
          <cell r="M52">
            <v>4.0199999999999996</v>
          </cell>
          <cell r="N52">
            <v>4</v>
          </cell>
          <cell r="O52" t="str">
            <v/>
          </cell>
          <cell r="P52" t="str">
            <v/>
          </cell>
          <cell r="Q52" t="str">
            <v/>
          </cell>
        </row>
        <row r="53">
          <cell r="A53" t="str">
            <v>106814</v>
          </cell>
          <cell r="B53" t="str">
            <v>R106814</v>
          </cell>
          <cell r="C53" t="str">
            <v>1011 - F02</v>
          </cell>
          <cell r="D53" t="str">
            <v>GREEN PEPPER SWEET, 1/4" DICED IQF</v>
          </cell>
          <cell r="E53">
            <v>161330000</v>
          </cell>
          <cell r="F53" t="str">
            <v>LB</v>
          </cell>
          <cell r="G53" t="str">
            <v>USD</v>
          </cell>
          <cell r="H53">
            <v>1000</v>
          </cell>
          <cell r="I53">
            <v>425</v>
          </cell>
          <cell r="M53">
            <v>0.42499999999999999</v>
          </cell>
          <cell r="N53">
            <v>0.53</v>
          </cell>
          <cell r="O53">
            <v>0.15183199087051399</v>
          </cell>
          <cell r="P53">
            <v>-0.232558139534884</v>
          </cell>
          <cell r="Q53">
            <v>-2099</v>
          </cell>
        </row>
        <row r="54">
          <cell r="A54" t="str">
            <v>114304</v>
          </cell>
          <cell r="B54" t="str">
            <v>R114304</v>
          </cell>
          <cell r="C54" t="str">
            <v>1011 - F02</v>
          </cell>
          <cell r="D54" t="str">
            <v>CARAMEL COLOR, POWDER</v>
          </cell>
          <cell r="E54">
            <v>161170000</v>
          </cell>
          <cell r="F54" t="str">
            <v>LB</v>
          </cell>
          <cell r="G54" t="str">
            <v>USD</v>
          </cell>
          <cell r="H54">
            <v>1000</v>
          </cell>
          <cell r="I54">
            <v>799.81</v>
          </cell>
          <cell r="J54">
            <v>33400</v>
          </cell>
          <cell r="K54">
            <v>25177.58</v>
          </cell>
          <cell r="L54">
            <v>0.75381976047904198</v>
          </cell>
          <cell r="M54">
            <v>0.79981000000000002</v>
          </cell>
          <cell r="N54">
            <v>0.74516000000000004</v>
          </cell>
          <cell r="O54">
            <v>-0.62250000000000005</v>
          </cell>
          <cell r="P54">
            <v>-0.78571428571428603</v>
          </cell>
          <cell r="Q54">
            <v>-1320</v>
          </cell>
        </row>
        <row r="55">
          <cell r="A55" t="str">
            <v>115000</v>
          </cell>
          <cell r="B55" t="str">
            <v>R115000</v>
          </cell>
          <cell r="C55" t="str">
            <v>1011 - F02</v>
          </cell>
          <cell r="D55" t="str">
            <v>ASCORBIC ACID TABLETS, 120 PPM</v>
          </cell>
          <cell r="E55">
            <v>161160000</v>
          </cell>
          <cell r="F55" t="str">
            <v>EA</v>
          </cell>
          <cell r="G55" t="str">
            <v>USD</v>
          </cell>
          <cell r="H55">
            <v>1000</v>
          </cell>
          <cell r="I55">
            <v>75</v>
          </cell>
          <cell r="M55">
            <v>7.4999999999999997E-2</v>
          </cell>
          <cell r="N55">
            <v>7.4999999999999997E-2</v>
          </cell>
          <cell r="O55">
            <v>-0.68204649232046399</v>
          </cell>
          <cell r="P55">
            <v>-9.0909090909090898E-2</v>
          </cell>
          <cell r="Q55">
            <v>-219</v>
          </cell>
        </row>
        <row r="56">
          <cell r="A56" t="str">
            <v>115990</v>
          </cell>
          <cell r="B56" t="str">
            <v>R115990</v>
          </cell>
          <cell r="C56" t="str">
            <v>1011 - F02</v>
          </cell>
          <cell r="D56" t="str">
            <v>CALCIUM PROPIONATE</v>
          </cell>
          <cell r="E56">
            <v>161160000</v>
          </cell>
          <cell r="F56" t="str">
            <v>LB</v>
          </cell>
          <cell r="G56" t="str">
            <v>USD</v>
          </cell>
          <cell r="H56">
            <v>1000</v>
          </cell>
          <cell r="I56">
            <v>455.59</v>
          </cell>
          <cell r="M56">
            <v>0.45558999999999999</v>
          </cell>
          <cell r="N56">
            <v>0.4556</v>
          </cell>
          <cell r="O56">
            <v>-7.7922077922069699E-3</v>
          </cell>
          <cell r="P56">
            <v>-0.214285714285714</v>
          </cell>
          <cell r="Q56">
            <v>-1188</v>
          </cell>
        </row>
        <row r="57">
          <cell r="A57" t="str">
            <v>116084</v>
          </cell>
          <cell r="B57" t="str">
            <v>R116084</v>
          </cell>
          <cell r="C57" t="str">
            <v>1011 - F02</v>
          </cell>
          <cell r="D57" t="str">
            <v>SODIUM STEAROYL LACTYLATE (SSL)</v>
          </cell>
          <cell r="E57">
            <v>161120000</v>
          </cell>
          <cell r="F57" t="str">
            <v>LB</v>
          </cell>
          <cell r="G57" t="str">
            <v>USD</v>
          </cell>
          <cell r="H57">
            <v>1000</v>
          </cell>
          <cell r="I57">
            <v>1180</v>
          </cell>
          <cell r="J57">
            <v>151600</v>
          </cell>
          <cell r="K57">
            <v>133655</v>
          </cell>
          <cell r="L57">
            <v>0.88162928759894499</v>
          </cell>
          <cell r="M57">
            <v>1.18</v>
          </cell>
          <cell r="N57">
            <v>1.2524</v>
          </cell>
          <cell r="O57">
            <v>0.13636363636363599</v>
          </cell>
          <cell r="P57">
            <v>-9.0909090909090898E-2</v>
          </cell>
          <cell r="Q57">
            <v>-99.999999999999901</v>
          </cell>
        </row>
        <row r="58">
          <cell r="A58" t="str">
            <v>116140</v>
          </cell>
          <cell r="B58" t="str">
            <v>R116140</v>
          </cell>
          <cell r="C58" t="str">
            <v>1011 - F02</v>
          </cell>
          <cell r="D58" t="str">
            <v>SODIUM STEAROYL LACTYLATE</v>
          </cell>
          <cell r="E58">
            <v>161120000</v>
          </cell>
          <cell r="F58" t="str">
            <v>LB</v>
          </cell>
          <cell r="G58" t="str">
            <v>USD</v>
          </cell>
          <cell r="H58">
            <v>1000</v>
          </cell>
          <cell r="I58">
            <v>840</v>
          </cell>
          <cell r="M58">
            <v>0.84</v>
          </cell>
          <cell r="N58">
            <v>0.84</v>
          </cell>
          <cell r="O58" t="str">
            <v/>
          </cell>
          <cell r="P58" t="str">
            <v/>
          </cell>
          <cell r="Q58" t="str">
            <v/>
          </cell>
        </row>
        <row r="59">
          <cell r="A59" t="str">
            <v>116264</v>
          </cell>
          <cell r="B59" t="str">
            <v>R116264</v>
          </cell>
          <cell r="C59" t="str">
            <v>1011 - F02</v>
          </cell>
          <cell r="D59" t="str">
            <v>ASCORBIC ACID/BENZOYL PEROXIDE  DOUGH CO</v>
          </cell>
          <cell r="E59">
            <v>161420000</v>
          </cell>
          <cell r="F59" t="str">
            <v>LB</v>
          </cell>
          <cell r="G59" t="str">
            <v>USD</v>
          </cell>
          <cell r="H59">
            <v>1000</v>
          </cell>
          <cell r="I59">
            <v>4120</v>
          </cell>
          <cell r="M59">
            <v>4.12</v>
          </cell>
          <cell r="N59">
            <v>4.2</v>
          </cell>
          <cell r="O59" t="str">
            <v/>
          </cell>
          <cell r="P59" t="str">
            <v/>
          </cell>
          <cell r="Q59" t="str">
            <v/>
          </cell>
        </row>
        <row r="60">
          <cell r="A60" t="str">
            <v>116322</v>
          </cell>
          <cell r="B60" t="str">
            <v>R116322</v>
          </cell>
          <cell r="C60" t="str">
            <v>1011 - F02</v>
          </cell>
          <cell r="D60" t="str">
            <v>DOUGH CONDTNR, ALPHA AMYLASE/GLUCOSE OXI</v>
          </cell>
          <cell r="E60">
            <v>161420000</v>
          </cell>
          <cell r="F60" t="str">
            <v>LB</v>
          </cell>
          <cell r="G60" t="str">
            <v>USD</v>
          </cell>
          <cell r="H60">
            <v>1000</v>
          </cell>
          <cell r="I60">
            <v>11400</v>
          </cell>
          <cell r="M60">
            <v>11.4</v>
          </cell>
          <cell r="N60">
            <v>11.742000000000001</v>
          </cell>
          <cell r="O60">
            <v>-2.39999999999999E-2</v>
          </cell>
          <cell r="P60">
            <v>-6.6666666666666693E-2</v>
          </cell>
          <cell r="Q60">
            <v>-20</v>
          </cell>
        </row>
        <row r="61">
          <cell r="A61" t="str">
            <v>116352</v>
          </cell>
          <cell r="B61" t="str">
            <v>R116352</v>
          </cell>
          <cell r="C61" t="str">
            <v>1011 - F02</v>
          </cell>
          <cell r="D61" t="str">
            <v>BREAD SOFTENER</v>
          </cell>
          <cell r="E61">
            <v>161420000</v>
          </cell>
          <cell r="F61" t="str">
            <v>LB</v>
          </cell>
          <cell r="G61" t="str">
            <v>USD</v>
          </cell>
          <cell r="H61">
            <v>1000</v>
          </cell>
          <cell r="I61">
            <v>24860</v>
          </cell>
          <cell r="M61">
            <v>24.86</v>
          </cell>
          <cell r="N61">
            <v>25.605799999999999</v>
          </cell>
          <cell r="O61">
            <v>0.15915954744862501</v>
          </cell>
          <cell r="P61">
            <v>9.85915492957746E-2</v>
          </cell>
          <cell r="Q61">
            <v>213.5</v>
          </cell>
        </row>
        <row r="62">
          <cell r="A62" t="str">
            <v>116476</v>
          </cell>
          <cell r="B62" t="str">
            <v>R116476</v>
          </cell>
          <cell r="C62" t="str">
            <v>1011 - F02</v>
          </cell>
          <cell r="D62" t="str">
            <v>CARAMEL COLOR, LIQUID</v>
          </cell>
          <cell r="E62">
            <v>161170000</v>
          </cell>
          <cell r="F62" t="str">
            <v>LB</v>
          </cell>
          <cell r="G62" t="str">
            <v>USD</v>
          </cell>
          <cell r="H62">
            <v>1000</v>
          </cell>
          <cell r="I62">
            <v>370.17</v>
          </cell>
          <cell r="J62">
            <v>7023</v>
          </cell>
          <cell r="K62">
            <v>2278.5</v>
          </cell>
          <cell r="L62">
            <v>0.32443400256300697</v>
          </cell>
          <cell r="M62">
            <v>0.37017</v>
          </cell>
          <cell r="N62">
            <v>0.45193</v>
          </cell>
          <cell r="O62">
            <v>-1.52285714285714</v>
          </cell>
          <cell r="P62">
            <v>-0.14285714285714299</v>
          </cell>
          <cell r="Q62">
            <v>-335</v>
          </cell>
        </row>
        <row r="63">
          <cell r="A63" t="str">
            <v>116870</v>
          </cell>
          <cell r="B63" t="str">
            <v>R116870</v>
          </cell>
          <cell r="C63" t="str">
            <v>1011 - F02</v>
          </cell>
          <cell r="D63" t="str">
            <v>DOUGH CONDITIONER: HDC GOLD</v>
          </cell>
          <cell r="E63">
            <v>161420000</v>
          </cell>
          <cell r="F63" t="str">
            <v>LB</v>
          </cell>
          <cell r="G63" t="str">
            <v>USD</v>
          </cell>
          <cell r="H63">
            <v>1000</v>
          </cell>
          <cell r="I63">
            <v>1328.18</v>
          </cell>
          <cell r="J63">
            <v>291000</v>
          </cell>
          <cell r="K63">
            <v>379256.27</v>
          </cell>
          <cell r="L63">
            <v>1.30328615120275</v>
          </cell>
          <cell r="M63">
            <v>1.3281799999999999</v>
          </cell>
          <cell r="N63">
            <v>1.3879999999999999</v>
          </cell>
          <cell r="O63">
            <v>0.13268785871378599</v>
          </cell>
          <cell r="P63">
            <v>4.76190476190477E-2</v>
          </cell>
          <cell r="Q63">
            <v>64566.000000000102</v>
          </cell>
        </row>
        <row r="64">
          <cell r="A64" t="str">
            <v>116890</v>
          </cell>
          <cell r="B64" t="str">
            <v>R116890</v>
          </cell>
          <cell r="C64" t="str">
            <v>1011 - F02</v>
          </cell>
          <cell r="D64" t="str">
            <v>HDC ORANGE 191125</v>
          </cell>
          <cell r="E64">
            <v>161420000</v>
          </cell>
          <cell r="F64" t="str">
            <v>LB</v>
          </cell>
          <cell r="G64" t="str">
            <v>USD</v>
          </cell>
          <cell r="H64">
            <v>1000</v>
          </cell>
          <cell r="I64">
            <v>1303.1199999999999</v>
          </cell>
          <cell r="J64">
            <v>2450</v>
          </cell>
          <cell r="K64">
            <v>3250.5</v>
          </cell>
          <cell r="L64">
            <v>1.3267346938775499</v>
          </cell>
          <cell r="M64">
            <v>1.3031200000000001</v>
          </cell>
          <cell r="N64">
            <v>1.3</v>
          </cell>
          <cell r="O64" t="str">
            <v/>
          </cell>
          <cell r="P64">
            <v>5.8084772370486697E-2</v>
          </cell>
          <cell r="Q64">
            <v>0</v>
          </cell>
        </row>
        <row r="65">
          <cell r="A65" t="str">
            <v>116910</v>
          </cell>
          <cell r="B65" t="str">
            <v>R116910</v>
          </cell>
          <cell r="C65" t="str">
            <v>1011 - F02</v>
          </cell>
          <cell r="D65" t="str">
            <v>DOUGH CONDITIONER: HDC 100</v>
          </cell>
          <cell r="E65">
            <v>161420000</v>
          </cell>
          <cell r="F65" t="str">
            <v>LB</v>
          </cell>
          <cell r="G65" t="str">
            <v>USD</v>
          </cell>
          <cell r="H65">
            <v>1000</v>
          </cell>
          <cell r="I65">
            <v>1032.47</v>
          </cell>
          <cell r="M65">
            <v>1.03247</v>
          </cell>
          <cell r="N65">
            <v>1.0488999999999999</v>
          </cell>
          <cell r="O65" t="str">
            <v/>
          </cell>
          <cell r="P65">
            <v>9.85915492957746E-2</v>
          </cell>
          <cell r="Q65">
            <v>0</v>
          </cell>
        </row>
        <row r="66">
          <cell r="A66" t="str">
            <v>116920</v>
          </cell>
          <cell r="B66" t="str">
            <v>R116920</v>
          </cell>
          <cell r="C66" t="str">
            <v>1011 - F02</v>
          </cell>
          <cell r="D66" t="str">
            <v>DOUGH CONDITIONER: HDC RED</v>
          </cell>
          <cell r="E66">
            <v>161420000</v>
          </cell>
          <cell r="F66" t="str">
            <v>LB</v>
          </cell>
          <cell r="G66" t="str">
            <v>USD</v>
          </cell>
          <cell r="H66">
            <v>1000</v>
          </cell>
          <cell r="I66">
            <v>1373.29</v>
          </cell>
          <cell r="J66">
            <v>30540</v>
          </cell>
          <cell r="K66">
            <v>41225.33</v>
          </cell>
          <cell r="L66">
            <v>1.3498798297315</v>
          </cell>
          <cell r="M66">
            <v>1.3732899999999999</v>
          </cell>
          <cell r="N66">
            <v>1.27</v>
          </cell>
          <cell r="O66" t="str">
            <v/>
          </cell>
          <cell r="P66">
            <v>4.76190476190477E-2</v>
          </cell>
          <cell r="Q66">
            <v>0</v>
          </cell>
        </row>
        <row r="67">
          <cell r="A67" t="str">
            <v>116924</v>
          </cell>
          <cell r="B67" t="str">
            <v>R116924</v>
          </cell>
          <cell r="C67" t="str">
            <v>1011 - F02</v>
          </cell>
          <cell r="D67" t="str">
            <v>DOUGH CONDITIONER: HDC RED</v>
          </cell>
          <cell r="E67">
            <v>161420000</v>
          </cell>
          <cell r="F67" t="str">
            <v>LB</v>
          </cell>
          <cell r="G67" t="str">
            <v>USD</v>
          </cell>
          <cell r="H67">
            <v>1000</v>
          </cell>
          <cell r="I67">
            <v>1390</v>
          </cell>
          <cell r="M67">
            <v>1.39</v>
          </cell>
          <cell r="N67">
            <v>0</v>
          </cell>
          <cell r="O67" t="str">
            <v/>
          </cell>
          <cell r="P67">
            <v>-0.14285714285714299</v>
          </cell>
          <cell r="Q67">
            <v>0</v>
          </cell>
        </row>
        <row r="68">
          <cell r="A68" t="str">
            <v>116940</v>
          </cell>
          <cell r="B68" t="str">
            <v>R116940</v>
          </cell>
          <cell r="C68" t="str">
            <v>1011 - F02</v>
          </cell>
          <cell r="D68" t="str">
            <v>HDC PIZZA DOUGH CONDITIONER</v>
          </cell>
          <cell r="E68">
            <v>161420000</v>
          </cell>
          <cell r="F68" t="str">
            <v>LB</v>
          </cell>
          <cell r="G68" t="str">
            <v>USD</v>
          </cell>
          <cell r="H68">
            <v>1000</v>
          </cell>
          <cell r="I68">
            <v>1794.3</v>
          </cell>
          <cell r="M68">
            <v>1.7943</v>
          </cell>
          <cell r="N68">
            <v>1.8</v>
          </cell>
          <cell r="O68">
            <v>0.12912758923794099</v>
          </cell>
          <cell r="P68">
            <v>4.76190476190477E-2</v>
          </cell>
          <cell r="Q68">
            <v>119616</v>
          </cell>
        </row>
        <row r="69">
          <cell r="A69" t="str">
            <v>120164</v>
          </cell>
          <cell r="B69" t="str">
            <v>R120164</v>
          </cell>
          <cell r="C69" t="str">
            <v>1011 - F02</v>
          </cell>
          <cell r="D69" t="str">
            <v>WHOLE EGG SOLIDS</v>
          </cell>
          <cell r="E69">
            <v>151110000</v>
          </cell>
          <cell r="F69" t="str">
            <v>LB</v>
          </cell>
          <cell r="G69" t="str">
            <v>USD</v>
          </cell>
          <cell r="H69">
            <v>1000</v>
          </cell>
          <cell r="I69">
            <v>2130</v>
          </cell>
          <cell r="J69">
            <v>5550</v>
          </cell>
          <cell r="K69">
            <v>8512.48</v>
          </cell>
          <cell r="L69">
            <v>1.53378018018018</v>
          </cell>
          <cell r="M69">
            <v>2.13</v>
          </cell>
          <cell r="N69">
            <v>1.9445699999999999</v>
          </cell>
          <cell r="O69" t="str">
            <v/>
          </cell>
          <cell r="P69">
            <v>-4.7058823529411598E-2</v>
          </cell>
          <cell r="Q69">
            <v>0</v>
          </cell>
        </row>
        <row r="70">
          <cell r="A70" t="str">
            <v>122394</v>
          </cell>
          <cell r="B70" t="str">
            <v>R122394</v>
          </cell>
          <cell r="C70" t="str">
            <v>1011 - F02</v>
          </cell>
          <cell r="D70" t="str">
            <v>MONOGLYCERIDE HYDRATE</v>
          </cell>
          <cell r="E70">
            <v>161120000</v>
          </cell>
          <cell r="F70" t="str">
            <v>LB</v>
          </cell>
          <cell r="G70" t="str">
            <v>USD</v>
          </cell>
          <cell r="H70">
            <v>1000</v>
          </cell>
          <cell r="I70">
            <v>551.32000000000005</v>
          </cell>
          <cell r="M70">
            <v>0.55132000000000003</v>
          </cell>
          <cell r="N70">
            <v>0</v>
          </cell>
          <cell r="O70" t="str">
            <v/>
          </cell>
          <cell r="P70" t="str">
            <v/>
          </cell>
          <cell r="Q70" t="str">
            <v/>
          </cell>
        </row>
        <row r="71">
          <cell r="A71" t="str">
            <v>122444</v>
          </cell>
          <cell r="B71" t="str">
            <v>R122444</v>
          </cell>
          <cell r="C71" t="str">
            <v>1011 - F02</v>
          </cell>
          <cell r="D71" t="str">
            <v>MONOGLYCERIDE HYDRATE</v>
          </cell>
          <cell r="E71">
            <v>161120000</v>
          </cell>
          <cell r="F71" t="str">
            <v>LB</v>
          </cell>
          <cell r="G71" t="str">
            <v>USD</v>
          </cell>
          <cell r="H71">
            <v>1000</v>
          </cell>
          <cell r="I71">
            <v>735</v>
          </cell>
          <cell r="M71">
            <v>0.73499999999999999</v>
          </cell>
          <cell r="N71">
            <v>0</v>
          </cell>
          <cell r="O71" t="str">
            <v/>
          </cell>
          <cell r="P71" t="str">
            <v/>
          </cell>
          <cell r="Q71" t="str">
            <v/>
          </cell>
        </row>
        <row r="72">
          <cell r="A72" t="str">
            <v>126024</v>
          </cell>
          <cell r="B72" t="str">
            <v>R126024</v>
          </cell>
          <cell r="C72" t="str">
            <v>1011 - F02</v>
          </cell>
          <cell r="D72" t="str">
            <v>SPICE/COLOR/EMULSIFIER BLEND</v>
          </cell>
          <cell r="E72">
            <v>161170000</v>
          </cell>
          <cell r="F72" t="str">
            <v>LB</v>
          </cell>
          <cell r="G72" t="str">
            <v>USD</v>
          </cell>
          <cell r="H72">
            <v>1000</v>
          </cell>
          <cell r="I72">
            <v>767.6</v>
          </cell>
          <cell r="J72">
            <v>11400</v>
          </cell>
          <cell r="K72">
            <v>9542.6200000000008</v>
          </cell>
          <cell r="L72">
            <v>0.83707192982456102</v>
          </cell>
          <cell r="M72">
            <v>0.76759999999999995</v>
          </cell>
          <cell r="N72">
            <v>0.76759999999999995</v>
          </cell>
          <cell r="O72" t="str">
            <v/>
          </cell>
          <cell r="P72" t="str">
            <v/>
          </cell>
          <cell r="Q72" t="str">
            <v/>
          </cell>
        </row>
        <row r="73">
          <cell r="A73" t="str">
            <v>126030</v>
          </cell>
          <cell r="B73" t="str">
            <v>R126030</v>
          </cell>
          <cell r="C73" t="str">
            <v>1011 - F02</v>
          </cell>
          <cell r="D73" t="str">
            <v>EGG REPLACER</v>
          </cell>
          <cell r="E73">
            <v>161150000</v>
          </cell>
          <cell r="F73" t="str">
            <v>LB</v>
          </cell>
          <cell r="G73" t="str">
            <v>USD</v>
          </cell>
          <cell r="H73">
            <v>1000</v>
          </cell>
          <cell r="I73">
            <v>429.42</v>
          </cell>
          <cell r="J73">
            <v>17850</v>
          </cell>
          <cell r="K73">
            <v>10394.94</v>
          </cell>
          <cell r="L73">
            <v>0.58234957983193303</v>
          </cell>
          <cell r="M73">
            <v>0.42942000000000002</v>
          </cell>
          <cell r="N73">
            <v>0.55549999999999999</v>
          </cell>
          <cell r="O73">
            <v>0</v>
          </cell>
          <cell r="P73">
            <v>-0.17647058823529399</v>
          </cell>
          <cell r="Q73">
            <v>-180</v>
          </cell>
        </row>
        <row r="74">
          <cell r="A74" t="str">
            <v>126180</v>
          </cell>
          <cell r="B74" t="str">
            <v>R126180</v>
          </cell>
          <cell r="C74" t="str">
            <v>1011 - F02</v>
          </cell>
          <cell r="D74" t="str">
            <v>DOUGH CONDITIONER FOR PIZZA DOUGH</v>
          </cell>
          <cell r="E74">
            <v>161420000</v>
          </cell>
          <cell r="F74" t="str">
            <v>LB</v>
          </cell>
          <cell r="G74" t="str">
            <v>USD</v>
          </cell>
          <cell r="H74">
            <v>1000</v>
          </cell>
          <cell r="I74">
            <v>1910</v>
          </cell>
          <cell r="M74">
            <v>1.91</v>
          </cell>
          <cell r="N74">
            <v>0</v>
          </cell>
          <cell r="O74" t="str">
            <v/>
          </cell>
          <cell r="P74">
            <v>0.19893190921228299</v>
          </cell>
          <cell r="Q74">
            <v>0</v>
          </cell>
        </row>
        <row r="75">
          <cell r="A75" t="str">
            <v>126214</v>
          </cell>
          <cell r="B75" t="str">
            <v>R126214</v>
          </cell>
          <cell r="C75" t="str">
            <v>1011 - F02</v>
          </cell>
          <cell r="D75" t="str">
            <v>DOUGH CONDITIONER, ASCORBIC ACID/ENZYMES</v>
          </cell>
          <cell r="E75">
            <v>161420000</v>
          </cell>
          <cell r="F75" t="str">
            <v>LB</v>
          </cell>
          <cell r="G75" t="str">
            <v>USD</v>
          </cell>
          <cell r="H75">
            <v>1000</v>
          </cell>
          <cell r="I75">
            <v>3820</v>
          </cell>
          <cell r="M75">
            <v>3.82</v>
          </cell>
          <cell r="N75">
            <v>0</v>
          </cell>
          <cell r="O75" t="str">
            <v/>
          </cell>
          <cell r="P75">
            <v>9.85915492957746E-2</v>
          </cell>
          <cell r="Q75">
            <v>0</v>
          </cell>
        </row>
        <row r="76">
          <cell r="A76" t="str">
            <v>151324</v>
          </cell>
          <cell r="B76" t="str">
            <v>R151324</v>
          </cell>
          <cell r="C76" t="str">
            <v>1011 - F02</v>
          </cell>
          <cell r="D76" t="str">
            <v>TOMATO POWDER</v>
          </cell>
          <cell r="E76">
            <v>151400000</v>
          </cell>
          <cell r="F76" t="str">
            <v>LB</v>
          </cell>
          <cell r="G76" t="str">
            <v>USD</v>
          </cell>
          <cell r="H76">
            <v>1000</v>
          </cell>
          <cell r="I76">
            <v>3040</v>
          </cell>
          <cell r="M76">
            <v>3.04</v>
          </cell>
          <cell r="N76">
            <v>0</v>
          </cell>
          <cell r="O76" t="str">
            <v/>
          </cell>
          <cell r="P76">
            <v>0.33940774487471498</v>
          </cell>
          <cell r="Q76">
            <v>0</v>
          </cell>
        </row>
        <row r="77">
          <cell r="A77" t="str">
            <v>152274</v>
          </cell>
          <cell r="B77" t="str">
            <v>R152274</v>
          </cell>
          <cell r="C77" t="str">
            <v>1011 - F02</v>
          </cell>
          <cell r="D77" t="str">
            <v>LEAF SWEET BASIL</v>
          </cell>
          <cell r="E77">
            <v>161390000</v>
          </cell>
          <cell r="F77" t="str">
            <v>LB</v>
          </cell>
          <cell r="G77" t="str">
            <v>USD</v>
          </cell>
          <cell r="H77">
            <v>1000</v>
          </cell>
          <cell r="I77">
            <v>1160</v>
          </cell>
          <cell r="M77">
            <v>1.1599999999999999</v>
          </cell>
          <cell r="N77">
            <v>0</v>
          </cell>
          <cell r="O77">
            <v>0.18504052045907801</v>
          </cell>
          <cell r="P77">
            <v>0</v>
          </cell>
          <cell r="Q77">
            <v>0</v>
          </cell>
        </row>
        <row r="78">
          <cell r="A78" t="str">
            <v>152374</v>
          </cell>
          <cell r="B78" t="str">
            <v>R152374</v>
          </cell>
          <cell r="C78" t="str">
            <v>1011 - F02</v>
          </cell>
          <cell r="D78" t="str">
            <v>CARAWAY SEED, GROUND</v>
          </cell>
          <cell r="E78">
            <v>161390000</v>
          </cell>
          <cell r="F78" t="str">
            <v>LB</v>
          </cell>
          <cell r="G78" t="str">
            <v>USD</v>
          </cell>
          <cell r="H78">
            <v>1000</v>
          </cell>
          <cell r="I78">
            <v>840</v>
          </cell>
          <cell r="M78">
            <v>0.84</v>
          </cell>
          <cell r="N78">
            <v>0</v>
          </cell>
          <cell r="O78">
            <v>8.1343238587424399E-2</v>
          </cell>
          <cell r="P78">
            <v>0</v>
          </cell>
          <cell r="Q78">
            <v>0</v>
          </cell>
        </row>
        <row r="79">
          <cell r="A79" t="str">
            <v>152474</v>
          </cell>
          <cell r="B79" t="str">
            <v>R152474</v>
          </cell>
          <cell r="C79" t="str">
            <v>1011 - F02</v>
          </cell>
          <cell r="D79" t="str">
            <v>OREGANO, WHOLE</v>
          </cell>
          <cell r="E79">
            <v>161390000</v>
          </cell>
          <cell r="F79" t="str">
            <v>LB</v>
          </cell>
          <cell r="G79" t="str">
            <v>USD</v>
          </cell>
          <cell r="H79">
            <v>1000</v>
          </cell>
          <cell r="I79">
            <v>2020</v>
          </cell>
          <cell r="M79">
            <v>2.02</v>
          </cell>
          <cell r="N79">
            <v>0</v>
          </cell>
          <cell r="O79" t="str">
            <v/>
          </cell>
          <cell r="P79" t="str">
            <v/>
          </cell>
          <cell r="Q79" t="str">
            <v/>
          </cell>
        </row>
        <row r="80">
          <cell r="A80" t="str">
            <v>157234</v>
          </cell>
          <cell r="B80" t="str">
            <v>R157234</v>
          </cell>
          <cell r="C80" t="str">
            <v>1011 - F02</v>
          </cell>
          <cell r="D80" t="str">
            <v>OREGANO, GROUND</v>
          </cell>
          <cell r="E80">
            <v>161390000</v>
          </cell>
          <cell r="F80" t="str">
            <v>LB</v>
          </cell>
          <cell r="G80" t="str">
            <v>USD</v>
          </cell>
          <cell r="H80">
            <v>1000</v>
          </cell>
          <cell r="I80">
            <v>1780</v>
          </cell>
          <cell r="M80">
            <v>1.78</v>
          </cell>
          <cell r="N80">
            <v>1.94</v>
          </cell>
          <cell r="O80" t="str">
            <v/>
          </cell>
          <cell r="P80" t="str">
            <v/>
          </cell>
          <cell r="Q80" t="str">
            <v/>
          </cell>
        </row>
        <row r="81">
          <cell r="A81" t="str">
            <v>157794</v>
          </cell>
          <cell r="B81" t="str">
            <v>R157794</v>
          </cell>
          <cell r="C81" t="str">
            <v>1011 - F02</v>
          </cell>
          <cell r="D81" t="str">
            <v>HONEY, DEHYDRATED</v>
          </cell>
          <cell r="E81">
            <v>151510000</v>
          </cell>
          <cell r="F81" t="str">
            <v>LB</v>
          </cell>
          <cell r="G81" t="str">
            <v>USD</v>
          </cell>
          <cell r="H81">
            <v>1000</v>
          </cell>
          <cell r="I81">
            <v>1030</v>
          </cell>
          <cell r="J81">
            <v>35500</v>
          </cell>
          <cell r="K81">
            <v>30334.75</v>
          </cell>
          <cell r="L81">
            <v>0.85450000000000004</v>
          </cell>
          <cell r="M81">
            <v>1.03</v>
          </cell>
          <cell r="N81">
            <v>0.93994999999999995</v>
          </cell>
          <cell r="O81">
            <v>0.177280643738979</v>
          </cell>
          <cell r="P81">
            <v>-0.14285714285714299</v>
          </cell>
          <cell r="Q81">
            <v>-2592</v>
          </cell>
        </row>
        <row r="82">
          <cell r="A82" t="str">
            <v>159050</v>
          </cell>
          <cell r="B82" t="str">
            <v>R159050</v>
          </cell>
          <cell r="C82" t="str">
            <v>1011 - F02</v>
          </cell>
          <cell r="D82" t="str">
            <v>VITAL WHEAT GLUTEN</v>
          </cell>
          <cell r="E82">
            <v>161431000</v>
          </cell>
          <cell r="F82" t="str">
            <v>LB</v>
          </cell>
          <cell r="G82" t="str">
            <v>USD</v>
          </cell>
          <cell r="H82">
            <v>1000</v>
          </cell>
          <cell r="I82">
            <v>651.69000000000005</v>
          </cell>
          <cell r="M82">
            <v>0.65168999999999999</v>
          </cell>
          <cell r="N82">
            <v>0.53881999999999997</v>
          </cell>
          <cell r="O82">
            <v>0.46212603437301097</v>
          </cell>
          <cell r="P82">
            <v>0.45894334818586902</v>
          </cell>
          <cell r="Q82">
            <v>360.5</v>
          </cell>
        </row>
        <row r="83">
          <cell r="A83" t="str">
            <v>159110</v>
          </cell>
          <cell r="B83" t="str">
            <v>R159110</v>
          </cell>
          <cell r="C83" t="str">
            <v>1011 - F02</v>
          </cell>
          <cell r="D83" t="str">
            <v>FLOUR, HARD WINTER/SPRING BLEND, ENR MT</v>
          </cell>
          <cell r="E83">
            <v>151440000</v>
          </cell>
          <cell r="F83" t="str">
            <v>LB</v>
          </cell>
          <cell r="G83" t="str">
            <v>USD</v>
          </cell>
          <cell r="H83">
            <v>1000</v>
          </cell>
          <cell r="I83">
            <v>119</v>
          </cell>
          <cell r="M83">
            <v>0.11899999999999999</v>
          </cell>
          <cell r="N83">
            <v>0</v>
          </cell>
          <cell r="O83" t="str">
            <v/>
          </cell>
          <cell r="P83">
            <v>0.119266055045872</v>
          </cell>
          <cell r="Q83">
            <v>0</v>
          </cell>
        </row>
        <row r="84">
          <cell r="A84" t="str">
            <v>159200</v>
          </cell>
          <cell r="B84" t="str">
            <v>R159200</v>
          </cell>
          <cell r="C84" t="str">
            <v>1011 - F02</v>
          </cell>
          <cell r="D84" t="str">
            <v>WHEAT PROTEIN ISOLATE</v>
          </cell>
          <cell r="E84">
            <v>161431000</v>
          </cell>
          <cell r="F84" t="str">
            <v>LB</v>
          </cell>
          <cell r="G84" t="str">
            <v>USD</v>
          </cell>
          <cell r="H84">
            <v>1000</v>
          </cell>
          <cell r="I84">
            <v>1164.29</v>
          </cell>
          <cell r="J84">
            <v>173925</v>
          </cell>
          <cell r="K84">
            <v>199358</v>
          </cell>
          <cell r="L84">
            <v>1.1462296967083501</v>
          </cell>
          <cell r="M84">
            <v>1.16429</v>
          </cell>
          <cell r="N84">
            <v>1.2646500000000001</v>
          </cell>
          <cell r="O84" t="str">
            <v/>
          </cell>
          <cell r="P84">
            <v>0.45894334818586902</v>
          </cell>
          <cell r="Q84">
            <v>0</v>
          </cell>
        </row>
        <row r="85">
          <cell r="A85" t="str">
            <v>159220</v>
          </cell>
          <cell r="B85" t="str">
            <v>R159220</v>
          </cell>
          <cell r="C85" t="str">
            <v>1011 - F02</v>
          </cell>
          <cell r="D85" t="str">
            <v>WHITE RYE FLOUR UNTREATED</v>
          </cell>
          <cell r="E85">
            <v>151230000</v>
          </cell>
          <cell r="F85" t="str">
            <v>LB</v>
          </cell>
          <cell r="G85" t="str">
            <v>USD</v>
          </cell>
          <cell r="H85">
            <v>1000</v>
          </cell>
          <cell r="I85">
            <v>240</v>
          </cell>
          <cell r="M85">
            <v>0.24</v>
          </cell>
          <cell r="N85">
            <v>0</v>
          </cell>
          <cell r="O85" t="str">
            <v/>
          </cell>
          <cell r="P85">
            <v>-7.6051779935275204E-2</v>
          </cell>
          <cell r="Q85">
            <v>0</v>
          </cell>
        </row>
        <row r="86">
          <cell r="A86" t="str">
            <v>159260</v>
          </cell>
          <cell r="B86" t="str">
            <v>R159260</v>
          </cell>
          <cell r="C86" t="str">
            <v>1011 - F02</v>
          </cell>
          <cell r="D86" t="str">
            <v>POTATO FLOUR</v>
          </cell>
          <cell r="E86">
            <v>151230000</v>
          </cell>
          <cell r="F86" t="str">
            <v>LB</v>
          </cell>
          <cell r="G86" t="str">
            <v>USD</v>
          </cell>
          <cell r="H86">
            <v>1000</v>
          </cell>
          <cell r="I86">
            <v>450</v>
          </cell>
          <cell r="M86">
            <v>0.45</v>
          </cell>
          <cell r="N86">
            <v>0.45</v>
          </cell>
          <cell r="O86">
            <v>1.5216986492357899E-2</v>
          </cell>
          <cell r="P86">
            <v>-5.2631578947368501E-2</v>
          </cell>
          <cell r="Q86">
            <v>-35.273600000000002</v>
          </cell>
        </row>
        <row r="87">
          <cell r="A87" t="str">
            <v>159900</v>
          </cell>
          <cell r="B87" t="str">
            <v>R159900</v>
          </cell>
          <cell r="C87" t="str">
            <v>1011 - F02</v>
          </cell>
          <cell r="D87" t="str">
            <v>WHOLE WHEAT FLOUR FINE (14% PROTEIN)</v>
          </cell>
          <cell r="E87">
            <v>151230000</v>
          </cell>
          <cell r="F87" t="str">
            <v>LB</v>
          </cell>
          <cell r="G87" t="str">
            <v>USD</v>
          </cell>
          <cell r="H87">
            <v>1000</v>
          </cell>
          <cell r="I87">
            <v>122.5</v>
          </cell>
          <cell r="J87">
            <v>2005600</v>
          </cell>
          <cell r="K87">
            <v>246583.1</v>
          </cell>
          <cell r="L87">
            <v>0.122947297566813</v>
          </cell>
          <cell r="M87">
            <v>0.1225</v>
          </cell>
          <cell r="N87">
            <v>0.13214000000000001</v>
          </cell>
          <cell r="O87" t="str">
            <v/>
          </cell>
          <cell r="P87">
            <v>0</v>
          </cell>
          <cell r="Q87">
            <v>0</v>
          </cell>
        </row>
        <row r="88">
          <cell r="A88" t="str">
            <v>159940</v>
          </cell>
          <cell r="B88" t="str">
            <v>R159940</v>
          </cell>
          <cell r="C88" t="str">
            <v>1011 - F02</v>
          </cell>
          <cell r="D88" t="str">
            <v>CRACKED WHEAT</v>
          </cell>
          <cell r="E88">
            <v>151230000</v>
          </cell>
          <cell r="F88" t="str">
            <v>LB</v>
          </cell>
          <cell r="G88" t="str">
            <v>USD</v>
          </cell>
          <cell r="H88">
            <v>1000</v>
          </cell>
          <cell r="I88">
            <v>180</v>
          </cell>
          <cell r="J88">
            <v>53300</v>
          </cell>
          <cell r="K88">
            <v>9447.4</v>
          </cell>
          <cell r="L88">
            <v>0.17724953095684801</v>
          </cell>
          <cell r="M88">
            <v>0.18</v>
          </cell>
          <cell r="N88">
            <v>0.1908</v>
          </cell>
          <cell r="O88" t="str">
            <v/>
          </cell>
          <cell r="P88">
            <v>0</v>
          </cell>
          <cell r="Q88">
            <v>0</v>
          </cell>
        </row>
        <row r="89">
          <cell r="A89" t="str">
            <v>160380</v>
          </cell>
          <cell r="B89" t="str">
            <v>R160380</v>
          </cell>
          <cell r="C89" t="str">
            <v>1011 - F02</v>
          </cell>
          <cell r="D89" t="str">
            <v>RYE MEAL</v>
          </cell>
          <cell r="E89">
            <v>151230000</v>
          </cell>
          <cell r="F89" t="str">
            <v>LB</v>
          </cell>
          <cell r="G89" t="str">
            <v>USD</v>
          </cell>
          <cell r="H89">
            <v>1000</v>
          </cell>
          <cell r="I89">
            <v>140</v>
          </cell>
          <cell r="M89">
            <v>0.14000000000000001</v>
          </cell>
          <cell r="N89">
            <v>0</v>
          </cell>
          <cell r="O89">
            <v>0</v>
          </cell>
          <cell r="P89">
            <v>-3.3333333333333402E-2</v>
          </cell>
          <cell r="Q89">
            <v>-896.50000000000102</v>
          </cell>
        </row>
        <row r="90">
          <cell r="A90" t="str">
            <v>160670</v>
          </cell>
          <cell r="B90" t="str">
            <v>R160670</v>
          </cell>
          <cell r="C90" t="str">
            <v>1011 - F02</v>
          </cell>
          <cell r="D90" t="str">
            <v>INGREDIENT FLOUR 16067</v>
          </cell>
          <cell r="E90">
            <v>151440000</v>
          </cell>
          <cell r="F90" t="str">
            <v>LB</v>
          </cell>
          <cell r="G90" t="str">
            <v>USD</v>
          </cell>
          <cell r="H90">
            <v>1000</v>
          </cell>
          <cell r="I90">
            <v>127</v>
          </cell>
          <cell r="J90">
            <v>630000</v>
          </cell>
          <cell r="K90">
            <v>75405</v>
          </cell>
          <cell r="L90">
            <v>0.119690476190476</v>
          </cell>
          <cell r="M90">
            <v>0.127</v>
          </cell>
          <cell r="N90">
            <v>0</v>
          </cell>
          <cell r="O90" t="str">
            <v/>
          </cell>
          <cell r="P90">
            <v>-4.3478260869565098E-2</v>
          </cell>
          <cell r="Q90">
            <v>0</v>
          </cell>
        </row>
        <row r="91">
          <cell r="A91" t="str">
            <v>160677</v>
          </cell>
          <cell r="B91" t="str">
            <v>R160677</v>
          </cell>
          <cell r="C91" t="str">
            <v>1011 - F02</v>
          </cell>
          <cell r="D91" t="str">
            <v>INGREDIENT FLOUR 16067</v>
          </cell>
          <cell r="E91">
            <v>151440000</v>
          </cell>
          <cell r="F91" t="str">
            <v>LB</v>
          </cell>
          <cell r="G91" t="str">
            <v>USD</v>
          </cell>
          <cell r="H91">
            <v>1000</v>
          </cell>
          <cell r="I91">
            <v>128</v>
          </cell>
          <cell r="J91">
            <v>33358600</v>
          </cell>
          <cell r="K91">
            <v>3923756.29</v>
          </cell>
          <cell r="L91">
            <v>0.117623530064211</v>
          </cell>
          <cell r="M91">
            <v>0.128</v>
          </cell>
          <cell r="N91">
            <v>0.13239999999999999</v>
          </cell>
          <cell r="O91">
            <v>3.1645569620253199E-3</v>
          </cell>
          <cell r="P91">
            <v>-1.26582278481013E-2</v>
          </cell>
          <cell r="Q91">
            <v>-355</v>
          </cell>
        </row>
        <row r="92">
          <cell r="A92" t="str">
            <v>160980</v>
          </cell>
          <cell r="B92" t="str">
            <v>R160980</v>
          </cell>
          <cell r="C92" t="str">
            <v>1011 - F02</v>
          </cell>
          <cell r="D92" t="str">
            <v>INGREDIENT FLOUR 16098</v>
          </cell>
          <cell r="E92">
            <v>151440000</v>
          </cell>
          <cell r="F92" t="str">
            <v>LB</v>
          </cell>
          <cell r="G92" t="str">
            <v>USD</v>
          </cell>
          <cell r="H92">
            <v>1000</v>
          </cell>
          <cell r="I92">
            <v>110</v>
          </cell>
          <cell r="M92">
            <v>0.11</v>
          </cell>
          <cell r="N92">
            <v>0.14649999999999999</v>
          </cell>
          <cell r="O92" t="str">
            <v/>
          </cell>
          <cell r="P92">
            <v>-3.7593984962405902E-2</v>
          </cell>
          <cell r="Q92">
            <v>0</v>
          </cell>
        </row>
        <row r="93">
          <cell r="A93" t="str">
            <v>161010</v>
          </cell>
          <cell r="B93" t="str">
            <v>R161010</v>
          </cell>
          <cell r="C93" t="str">
            <v>1011 - F02</v>
          </cell>
          <cell r="D93" t="str">
            <v>INGREDIENT FLOUR 16101 - WHOLE WHEAT</v>
          </cell>
          <cell r="E93">
            <v>151440000</v>
          </cell>
          <cell r="F93" t="str">
            <v>LB</v>
          </cell>
          <cell r="G93" t="str">
            <v>USD</v>
          </cell>
          <cell r="H93">
            <v>1000</v>
          </cell>
          <cell r="I93">
            <v>180</v>
          </cell>
          <cell r="J93">
            <v>16000</v>
          </cell>
          <cell r="K93">
            <v>2880</v>
          </cell>
          <cell r="L93">
            <v>0.18</v>
          </cell>
          <cell r="M93">
            <v>0.18</v>
          </cell>
          <cell r="N93">
            <v>0.1908</v>
          </cell>
          <cell r="O93">
            <v>3.5560485449556999E-3</v>
          </cell>
          <cell r="P93">
            <v>-1.26582278481013E-2</v>
          </cell>
          <cell r="Q93">
            <v>-1164</v>
          </cell>
        </row>
        <row r="94">
          <cell r="A94" t="str">
            <v>162330</v>
          </cell>
          <cell r="B94" t="str">
            <v>R162330</v>
          </cell>
          <cell r="C94" t="str">
            <v>1011 - F02</v>
          </cell>
          <cell r="D94" t="str">
            <v>SOUR FLAVOR FOR BREAD</v>
          </cell>
          <cell r="E94">
            <v>161151000</v>
          </cell>
          <cell r="F94" t="str">
            <v>LB</v>
          </cell>
          <cell r="G94" t="str">
            <v>USD</v>
          </cell>
          <cell r="H94">
            <v>1000</v>
          </cell>
          <cell r="I94">
            <v>1303.1199999999999</v>
          </cell>
          <cell r="J94">
            <v>6750</v>
          </cell>
          <cell r="K94">
            <v>9285.7999999999993</v>
          </cell>
          <cell r="L94">
            <v>1.3756740740740701</v>
          </cell>
          <cell r="M94">
            <v>1.3031200000000001</v>
          </cell>
          <cell r="N94">
            <v>1.4082399999999999</v>
          </cell>
          <cell r="O94">
            <v>-0.31068965517241398</v>
          </cell>
          <cell r="P94">
            <v>-0.41379310344827602</v>
          </cell>
          <cell r="Q94">
            <v>-12</v>
          </cell>
        </row>
        <row r="95">
          <cell r="A95" t="str">
            <v>162640</v>
          </cell>
          <cell r="B95" t="str">
            <v>R162640</v>
          </cell>
          <cell r="C95" t="str">
            <v>1011 - F02</v>
          </cell>
          <cell r="D95" t="str">
            <v>BASE,  SOUR DOUGH</v>
          </cell>
          <cell r="E95">
            <v>161480000</v>
          </cell>
          <cell r="F95" t="str">
            <v>LB</v>
          </cell>
          <cell r="G95" t="str">
            <v>USD</v>
          </cell>
          <cell r="H95">
            <v>1000</v>
          </cell>
          <cell r="I95">
            <v>1155</v>
          </cell>
          <cell r="J95">
            <v>2550</v>
          </cell>
          <cell r="K95">
            <v>2627.1</v>
          </cell>
          <cell r="L95">
            <v>1.03023529411765</v>
          </cell>
          <cell r="M95">
            <v>1.155</v>
          </cell>
          <cell r="N95">
            <v>1.0052099999999999</v>
          </cell>
          <cell r="O95">
            <v>0.108810006403544</v>
          </cell>
          <cell r="P95">
            <v>4.5584045584045503E-2</v>
          </cell>
          <cell r="Q95">
            <v>44579.999999999898</v>
          </cell>
        </row>
        <row r="96">
          <cell r="A96" t="str">
            <v>166360</v>
          </cell>
          <cell r="B96" t="str">
            <v>R166360</v>
          </cell>
          <cell r="C96" t="str">
            <v>1011 - F02</v>
          </cell>
          <cell r="D96" t="str">
            <v>YELLOW CORN MEAL, MEDIUM</v>
          </cell>
          <cell r="E96">
            <v>151460000</v>
          </cell>
          <cell r="F96" t="str">
            <v>LB</v>
          </cell>
          <cell r="G96" t="str">
            <v>USD</v>
          </cell>
          <cell r="H96">
            <v>1000</v>
          </cell>
          <cell r="I96">
            <v>160</v>
          </cell>
          <cell r="M96">
            <v>0.16</v>
          </cell>
          <cell r="N96">
            <v>0.184</v>
          </cell>
          <cell r="O96" t="str">
            <v/>
          </cell>
          <cell r="P96">
            <v>0</v>
          </cell>
          <cell r="Q96">
            <v>0</v>
          </cell>
        </row>
        <row r="97">
          <cell r="A97" t="str">
            <v>166370</v>
          </cell>
          <cell r="B97" t="str">
            <v>R166370</v>
          </cell>
          <cell r="C97" t="str">
            <v>1011 - F02</v>
          </cell>
          <cell r="D97" t="str">
            <v>YELLOW CORN MEAL, FINE</v>
          </cell>
          <cell r="E97">
            <v>151460000</v>
          </cell>
          <cell r="F97" t="str">
            <v>LB</v>
          </cell>
          <cell r="G97" t="str">
            <v>USD</v>
          </cell>
          <cell r="H97">
            <v>1000</v>
          </cell>
          <cell r="I97">
            <v>152.5</v>
          </cell>
          <cell r="M97">
            <v>0.1525</v>
          </cell>
          <cell r="N97">
            <v>0</v>
          </cell>
          <cell r="O97" t="str">
            <v/>
          </cell>
          <cell r="P97">
            <v>-4.95049504950495E-2</v>
          </cell>
          <cell r="Q97">
            <v>0</v>
          </cell>
        </row>
        <row r="98">
          <cell r="A98" t="str">
            <v>168120</v>
          </cell>
          <cell r="B98" t="str">
            <v>R168120</v>
          </cell>
          <cell r="C98" t="str">
            <v>1011 - F02</v>
          </cell>
          <cell r="D98" t="str">
            <v>NONFAT DRY MILK (EXTRA GRADE)</v>
          </cell>
          <cell r="E98">
            <v>151091000</v>
          </cell>
          <cell r="F98" t="str">
            <v>LB</v>
          </cell>
          <cell r="G98" t="str">
            <v>USD</v>
          </cell>
          <cell r="H98">
            <v>1000</v>
          </cell>
          <cell r="I98">
            <v>1170</v>
          </cell>
          <cell r="J98">
            <v>2940</v>
          </cell>
          <cell r="K98">
            <v>3179.81</v>
          </cell>
          <cell r="L98">
            <v>1.0815680272108801</v>
          </cell>
          <cell r="M98">
            <v>1.17</v>
          </cell>
          <cell r="N98">
            <v>1.03</v>
          </cell>
          <cell r="O98" t="str">
            <v/>
          </cell>
          <cell r="P98">
            <v>0</v>
          </cell>
          <cell r="Q98">
            <v>0</v>
          </cell>
        </row>
        <row r="99">
          <cell r="A99" t="str">
            <v>171324</v>
          </cell>
          <cell r="B99" t="str">
            <v>R171324</v>
          </cell>
          <cell r="C99" t="str">
            <v>1011 - F02</v>
          </cell>
          <cell r="D99" t="str">
            <v>CARAMEL COLOR, DOUBLE STRENGTH, POWDERED</v>
          </cell>
          <cell r="E99">
            <v>161170000</v>
          </cell>
          <cell r="F99" t="str">
            <v>LB</v>
          </cell>
          <cell r="G99" t="str">
            <v>USD</v>
          </cell>
          <cell r="H99">
            <v>1000</v>
          </cell>
          <cell r="I99">
            <v>670</v>
          </cell>
          <cell r="M99">
            <v>0.67</v>
          </cell>
          <cell r="N99">
            <v>0.67</v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A100" t="str">
            <v>171430</v>
          </cell>
          <cell r="B100" t="str">
            <v>R171430</v>
          </cell>
          <cell r="C100" t="str">
            <v>1011 - F02</v>
          </cell>
          <cell r="D100" t="str">
            <v>EXTRACT OF MALTED BARLEY</v>
          </cell>
          <cell r="E100">
            <v>161170000</v>
          </cell>
          <cell r="F100" t="str">
            <v>LB</v>
          </cell>
          <cell r="G100" t="str">
            <v>USD</v>
          </cell>
          <cell r="H100">
            <v>1000</v>
          </cell>
          <cell r="I100">
            <v>1500</v>
          </cell>
          <cell r="M100">
            <v>1.5</v>
          </cell>
          <cell r="N100">
            <v>0</v>
          </cell>
          <cell r="O100">
            <v>-3.51779731993292E-2</v>
          </cell>
          <cell r="P100">
            <v>-0.125</v>
          </cell>
          <cell r="Q100">
            <v>-597.00000000000102</v>
          </cell>
        </row>
        <row r="101">
          <cell r="A101" t="str">
            <v>171474</v>
          </cell>
          <cell r="B101" t="str">
            <v>R171474</v>
          </cell>
          <cell r="C101" t="str">
            <v>1011 - F02</v>
          </cell>
          <cell r="D101" t="str">
            <v>BLACK COLOR, POWDER, INSOLUBLE</v>
          </cell>
          <cell r="E101">
            <v>161170000</v>
          </cell>
          <cell r="F101" t="str">
            <v>LB</v>
          </cell>
          <cell r="G101" t="str">
            <v>USD</v>
          </cell>
          <cell r="H101">
            <v>1000</v>
          </cell>
          <cell r="I101">
            <v>25980</v>
          </cell>
          <cell r="M101">
            <v>25.98</v>
          </cell>
          <cell r="N101">
            <v>0</v>
          </cell>
          <cell r="O101" t="str">
            <v/>
          </cell>
          <cell r="P101" t="str">
            <v/>
          </cell>
          <cell r="Q101" t="str">
            <v/>
          </cell>
        </row>
        <row r="102">
          <cell r="A102" t="str">
            <v>182090</v>
          </cell>
          <cell r="B102" t="str">
            <v>R182090</v>
          </cell>
          <cell r="C102" t="str">
            <v>1011 - F02</v>
          </cell>
          <cell r="D102" t="str">
            <v>SALT, MEDIUM FINE FILLED</v>
          </cell>
          <cell r="E102">
            <v>161350000</v>
          </cell>
          <cell r="F102" t="str">
            <v>LB</v>
          </cell>
          <cell r="G102" t="str">
            <v>USD</v>
          </cell>
          <cell r="H102">
            <v>1000</v>
          </cell>
          <cell r="I102">
            <v>70.86</v>
          </cell>
          <cell r="J102">
            <v>588000</v>
          </cell>
          <cell r="K102">
            <v>36489</v>
          </cell>
          <cell r="L102">
            <v>6.2056122448979602E-2</v>
          </cell>
          <cell r="M102">
            <v>7.0860000000000006E-2</v>
          </cell>
          <cell r="N102">
            <v>7.3950000000000002E-2</v>
          </cell>
          <cell r="O102">
            <v>0.19418949253430201</v>
          </cell>
          <cell r="P102">
            <v>-0.20833333333333301</v>
          </cell>
          <cell r="Q102">
            <v>-6608</v>
          </cell>
        </row>
        <row r="103">
          <cell r="A103" t="str">
            <v>187017</v>
          </cell>
          <cell r="B103" t="str">
            <v>R187017</v>
          </cell>
          <cell r="C103" t="str">
            <v>1011 - F02</v>
          </cell>
          <cell r="D103" t="str">
            <v>SOYBEAN OIL</v>
          </cell>
          <cell r="E103">
            <v>151412000</v>
          </cell>
          <cell r="F103" t="str">
            <v>LB</v>
          </cell>
          <cell r="G103" t="str">
            <v>USD</v>
          </cell>
          <cell r="H103">
            <v>1000</v>
          </cell>
          <cell r="I103">
            <v>299</v>
          </cell>
          <cell r="J103">
            <v>368580</v>
          </cell>
          <cell r="K103">
            <v>79306.929999999993</v>
          </cell>
          <cell r="L103">
            <v>0.21516883715882601</v>
          </cell>
          <cell r="M103">
            <v>0.29899999999999999</v>
          </cell>
          <cell r="N103">
            <v>0.24246000000000001</v>
          </cell>
          <cell r="O103">
            <v>2.1026360433253202E-2</v>
          </cell>
          <cell r="P103">
            <v>-1.26582278481013E-2</v>
          </cell>
          <cell r="Q103">
            <v>-4656</v>
          </cell>
        </row>
        <row r="104">
          <cell r="A104" t="str">
            <v>188971</v>
          </cell>
          <cell r="B104" t="str">
            <v>R188971</v>
          </cell>
          <cell r="C104" t="str">
            <v>1011 - F02</v>
          </cell>
          <cell r="D104" t="str">
            <v>VEGETABLE SHORTENING</v>
          </cell>
          <cell r="E104">
            <v>151410000</v>
          </cell>
          <cell r="F104" t="str">
            <v>LB</v>
          </cell>
          <cell r="G104" t="str">
            <v>USD</v>
          </cell>
          <cell r="H104">
            <v>1000</v>
          </cell>
          <cell r="I104">
            <v>299</v>
          </cell>
          <cell r="J104">
            <v>837000</v>
          </cell>
          <cell r="K104">
            <v>116196.51</v>
          </cell>
          <cell r="L104">
            <v>0.13882498207885299</v>
          </cell>
          <cell r="M104">
            <v>0.29899999999999999</v>
          </cell>
          <cell r="N104">
            <v>0.32547999999999999</v>
          </cell>
          <cell r="O104" t="str">
            <v/>
          </cell>
          <cell r="P104">
            <v>0</v>
          </cell>
          <cell r="Q104">
            <v>0</v>
          </cell>
        </row>
        <row r="105">
          <cell r="A105" t="str">
            <v>189514</v>
          </cell>
          <cell r="B105" t="str">
            <v>R189514</v>
          </cell>
          <cell r="C105" t="str">
            <v>1011 - F02</v>
          </cell>
          <cell r="D105" t="str">
            <v>BUTTER, UNSALTED WITH NATURAL FLAVOR</v>
          </cell>
          <cell r="E105">
            <v>151292000</v>
          </cell>
          <cell r="F105" t="str">
            <v>LB</v>
          </cell>
          <cell r="G105" t="str">
            <v>USD</v>
          </cell>
          <cell r="H105">
            <v>1000</v>
          </cell>
          <cell r="I105">
            <v>1600</v>
          </cell>
          <cell r="J105">
            <v>6085.92</v>
          </cell>
          <cell r="K105">
            <v>11647.29</v>
          </cell>
          <cell r="L105">
            <v>1.9138092515182601</v>
          </cell>
          <cell r="M105">
            <v>1.6</v>
          </cell>
          <cell r="N105">
            <v>1.55</v>
          </cell>
          <cell r="O105">
            <v>-6.2507586206896599</v>
          </cell>
          <cell r="P105">
            <v>0.34482758620689702</v>
          </cell>
          <cell r="Q105">
            <v>62.5</v>
          </cell>
        </row>
        <row r="106">
          <cell r="A106" t="str">
            <v>192020</v>
          </cell>
          <cell r="B106" t="str">
            <v>R192020</v>
          </cell>
          <cell r="C106" t="str">
            <v>1011 - F02</v>
          </cell>
          <cell r="D106" t="str">
            <v>GRANULATED SUGAR</v>
          </cell>
          <cell r="E106">
            <v>151130000</v>
          </cell>
          <cell r="F106" t="str">
            <v>LB</v>
          </cell>
          <cell r="G106" t="str">
            <v>USD</v>
          </cell>
          <cell r="H106">
            <v>1000</v>
          </cell>
          <cell r="I106">
            <v>282.60000000000002</v>
          </cell>
          <cell r="J106">
            <v>1440000</v>
          </cell>
          <cell r="K106">
            <v>402845.92</v>
          </cell>
          <cell r="L106">
            <v>0.27975411111111098</v>
          </cell>
          <cell r="M106">
            <v>0.28260000000000002</v>
          </cell>
          <cell r="N106">
            <v>0.30009999999999998</v>
          </cell>
          <cell r="O106" t="str">
            <v/>
          </cell>
          <cell r="P106">
            <v>-8.2264150943396203E-2</v>
          </cell>
          <cell r="Q106">
            <v>0</v>
          </cell>
        </row>
        <row r="107">
          <cell r="A107" t="str">
            <v>192216</v>
          </cell>
          <cell r="B107" t="str">
            <v>R192216</v>
          </cell>
          <cell r="C107" t="str">
            <v>1011 - F02</v>
          </cell>
          <cell r="D107" t="str">
            <v>HONEY, LIGHT AMBER, LIQUID</v>
          </cell>
          <cell r="E107">
            <v>151510000</v>
          </cell>
          <cell r="F107" t="str">
            <v>LB</v>
          </cell>
          <cell r="G107" t="str">
            <v>USD</v>
          </cell>
          <cell r="H107">
            <v>1000</v>
          </cell>
          <cell r="I107">
            <v>830</v>
          </cell>
          <cell r="J107">
            <v>1720</v>
          </cell>
          <cell r="K107">
            <v>2023.22</v>
          </cell>
          <cell r="L107">
            <v>1.1762906976744201</v>
          </cell>
          <cell r="M107">
            <v>0.83</v>
          </cell>
          <cell r="N107">
            <v>1.29382</v>
          </cell>
          <cell r="O107">
            <v>5.06108791554232E-2</v>
          </cell>
          <cell r="P107">
            <v>-5.4263565891472902E-2</v>
          </cell>
          <cell r="Q107">
            <v>-308.64400000000001</v>
          </cell>
        </row>
        <row r="108">
          <cell r="A108" t="str">
            <v>193117</v>
          </cell>
          <cell r="B108" t="str">
            <v>R193117</v>
          </cell>
          <cell r="C108" t="str">
            <v>1011 - F02</v>
          </cell>
          <cell r="D108" t="str">
            <v>CORN SYRUP, 42% HIGH FRUCTOSE</v>
          </cell>
          <cell r="E108">
            <v>151360000</v>
          </cell>
          <cell r="F108" t="str">
            <v>LB</v>
          </cell>
          <cell r="G108" t="str">
            <v>USD</v>
          </cell>
          <cell r="H108">
            <v>1000</v>
          </cell>
          <cell r="I108">
            <v>100</v>
          </cell>
          <cell r="J108">
            <v>1681894</v>
          </cell>
          <cell r="K108">
            <v>158761.25</v>
          </cell>
          <cell r="L108">
            <v>9.4394325682831404E-2</v>
          </cell>
          <cell r="M108">
            <v>0.1</v>
          </cell>
          <cell r="N108">
            <v>0.14000000000000001</v>
          </cell>
          <cell r="O108" t="str">
            <v/>
          </cell>
          <cell r="P108">
            <v>8.2278481012658305E-2</v>
          </cell>
          <cell r="Q108">
            <v>0</v>
          </cell>
        </row>
        <row r="109">
          <cell r="A109" t="str">
            <v>193142</v>
          </cell>
          <cell r="B109" t="str">
            <v>R193142</v>
          </cell>
          <cell r="C109" t="str">
            <v>1011 - F02</v>
          </cell>
          <cell r="D109" t="str">
            <v>MOLASSES, LIQUID</v>
          </cell>
          <cell r="E109">
            <v>151520000</v>
          </cell>
          <cell r="F109" t="str">
            <v>LB</v>
          </cell>
          <cell r="G109" t="str">
            <v>USD</v>
          </cell>
          <cell r="H109">
            <v>1000</v>
          </cell>
          <cell r="I109">
            <v>255</v>
          </cell>
          <cell r="J109">
            <v>9360</v>
          </cell>
          <cell r="K109">
            <v>2667.6</v>
          </cell>
          <cell r="L109">
            <v>0.28499999999999998</v>
          </cell>
          <cell r="M109">
            <v>0.255</v>
          </cell>
          <cell r="N109">
            <v>0.28499999999999998</v>
          </cell>
          <cell r="O109">
            <v>-2.9702970297029702E-2</v>
          </cell>
          <cell r="P109">
            <v>-0.10891089108910899</v>
          </cell>
          <cell r="Q109">
            <v>-16.5</v>
          </cell>
        </row>
        <row r="110">
          <cell r="A110" t="str">
            <v>193146</v>
          </cell>
          <cell r="B110" t="str">
            <v>R193146</v>
          </cell>
          <cell r="C110" t="str">
            <v>1011 - F02</v>
          </cell>
          <cell r="D110" t="str">
            <v>MOLASSES, LIQUID</v>
          </cell>
          <cell r="E110">
            <v>151520000</v>
          </cell>
          <cell r="F110" t="str">
            <v>LB</v>
          </cell>
          <cell r="G110" t="str">
            <v>USD</v>
          </cell>
          <cell r="H110">
            <v>1000</v>
          </cell>
          <cell r="I110">
            <v>275</v>
          </cell>
          <cell r="M110">
            <v>0.27500000000000002</v>
          </cell>
          <cell r="N110">
            <v>0</v>
          </cell>
          <cell r="O110" t="str">
            <v/>
          </cell>
          <cell r="P110" t="str">
            <v/>
          </cell>
          <cell r="Q110" t="str">
            <v/>
          </cell>
        </row>
        <row r="111">
          <cell r="A111" t="str">
            <v>193148</v>
          </cell>
          <cell r="B111" t="str">
            <v>R193148</v>
          </cell>
          <cell r="C111" t="str">
            <v>1011 - F02</v>
          </cell>
          <cell r="D111" t="str">
            <v>MOLASSES, LIQUID</v>
          </cell>
          <cell r="E111">
            <v>151520000</v>
          </cell>
          <cell r="F111" t="str">
            <v>LB</v>
          </cell>
          <cell r="G111" t="str">
            <v>USD</v>
          </cell>
          <cell r="H111">
            <v>1000</v>
          </cell>
          <cell r="I111">
            <v>256</v>
          </cell>
          <cell r="M111">
            <v>0.25600000000000001</v>
          </cell>
          <cell r="N111">
            <v>0</v>
          </cell>
          <cell r="O111">
            <v>0.10444444444444401</v>
          </cell>
          <cell r="P111">
            <v>-0.27777777777777801</v>
          </cell>
          <cell r="Q111">
            <v>-375</v>
          </cell>
        </row>
        <row r="112">
          <cell r="A112" t="str">
            <v>193372</v>
          </cell>
          <cell r="B112" t="str">
            <v>R193372</v>
          </cell>
          <cell r="C112" t="str">
            <v>1011 - F02</v>
          </cell>
          <cell r="D112" t="str">
            <v>MALT BLEND SWEETENER</v>
          </cell>
          <cell r="E112">
            <v>151240000</v>
          </cell>
          <cell r="F112" t="str">
            <v>LB</v>
          </cell>
          <cell r="G112" t="str">
            <v>USD</v>
          </cell>
          <cell r="H112">
            <v>1000</v>
          </cell>
          <cell r="I112">
            <v>320</v>
          </cell>
          <cell r="M112">
            <v>0.32</v>
          </cell>
          <cell r="N112">
            <v>0</v>
          </cell>
          <cell r="O112" t="str">
            <v/>
          </cell>
          <cell r="P112">
            <v>-3.3333333333333402E-2</v>
          </cell>
          <cell r="Q112">
            <v>0</v>
          </cell>
        </row>
        <row r="113">
          <cell r="A113" t="str">
            <v>193376</v>
          </cell>
          <cell r="B113" t="str">
            <v>R193376</v>
          </cell>
          <cell r="C113" t="str">
            <v>1011 - F02</v>
          </cell>
          <cell r="D113" t="str">
            <v>MALT BLEND SWEETENER</v>
          </cell>
          <cell r="E113">
            <v>151240000</v>
          </cell>
          <cell r="F113" t="str">
            <v>LB</v>
          </cell>
          <cell r="G113" t="str">
            <v>USD</v>
          </cell>
          <cell r="H113">
            <v>1000</v>
          </cell>
          <cell r="I113">
            <v>380</v>
          </cell>
          <cell r="M113">
            <v>0.38</v>
          </cell>
          <cell r="N113">
            <v>0</v>
          </cell>
          <cell r="O113">
            <v>-0.108874682711291</v>
          </cell>
          <cell r="P113">
            <v>-0.163636363636364</v>
          </cell>
          <cell r="Q113">
            <v>-7832.7</v>
          </cell>
        </row>
        <row r="114">
          <cell r="A114" t="str">
            <v>193378</v>
          </cell>
          <cell r="B114" t="str">
            <v>R193378</v>
          </cell>
          <cell r="C114" t="str">
            <v>1011 - F02</v>
          </cell>
          <cell r="D114" t="str">
            <v>MALT BLEND SWEETENER</v>
          </cell>
          <cell r="E114">
            <v>151240000</v>
          </cell>
          <cell r="F114" t="str">
            <v>LB</v>
          </cell>
          <cell r="G114" t="str">
            <v>USD</v>
          </cell>
          <cell r="H114">
            <v>1000</v>
          </cell>
          <cell r="I114">
            <v>320</v>
          </cell>
          <cell r="J114">
            <v>78000</v>
          </cell>
          <cell r="K114">
            <v>24525.13</v>
          </cell>
          <cell r="L114">
            <v>0.31442474358974398</v>
          </cell>
          <cell r="M114">
            <v>0.32</v>
          </cell>
          <cell r="N114">
            <v>0.32</v>
          </cell>
          <cell r="O114" t="str">
            <v/>
          </cell>
          <cell r="P114">
            <v>-0.163636363636364</v>
          </cell>
          <cell r="Q114">
            <v>0</v>
          </cell>
        </row>
        <row r="115">
          <cell r="A115" t="str">
            <v>193776</v>
          </cell>
          <cell r="B115" t="str">
            <v>R193776</v>
          </cell>
          <cell r="C115" t="str">
            <v>1011 - F02</v>
          </cell>
          <cell r="D115" t="str">
            <v>MALT BLEND SWEETENER</v>
          </cell>
          <cell r="E115">
            <v>151240000</v>
          </cell>
          <cell r="F115" t="str">
            <v>LB</v>
          </cell>
          <cell r="G115" t="str">
            <v>USD</v>
          </cell>
          <cell r="H115">
            <v>1000</v>
          </cell>
          <cell r="I115">
            <v>340</v>
          </cell>
          <cell r="M115">
            <v>0.34</v>
          </cell>
          <cell r="N115">
            <v>0</v>
          </cell>
          <cell r="O115">
            <v>0.242696666666668</v>
          </cell>
          <cell r="P115">
            <v>0.17499999999999999</v>
          </cell>
          <cell r="Q115">
            <v>525</v>
          </cell>
        </row>
        <row r="116">
          <cell r="A116" t="str">
            <v>196197</v>
          </cell>
          <cell r="B116" t="str">
            <v>R196197</v>
          </cell>
          <cell r="C116" t="str">
            <v>1011 - F02</v>
          </cell>
          <cell r="D116" t="str">
            <v>CREAM YEAST</v>
          </cell>
          <cell r="E116">
            <v>161190000</v>
          </cell>
          <cell r="F116" t="str">
            <v>LB</v>
          </cell>
          <cell r="G116" t="str">
            <v>USD</v>
          </cell>
          <cell r="H116">
            <v>1000</v>
          </cell>
          <cell r="I116">
            <v>215.91</v>
          </cell>
          <cell r="J116">
            <v>3507234</v>
          </cell>
          <cell r="K116">
            <v>703547.53</v>
          </cell>
          <cell r="L116">
            <v>0.200598970584797</v>
          </cell>
          <cell r="M116">
            <v>0.21590999999999999</v>
          </cell>
          <cell r="N116">
            <v>0.214</v>
          </cell>
          <cell r="O116" t="str">
            <v/>
          </cell>
          <cell r="P116" t="str">
            <v/>
          </cell>
          <cell r="Q116" t="str">
            <v/>
          </cell>
        </row>
        <row r="117">
          <cell r="A117" t="str">
            <v>197062</v>
          </cell>
          <cell r="B117" t="str">
            <v>R197062</v>
          </cell>
          <cell r="C117" t="str">
            <v>1011 - F02</v>
          </cell>
          <cell r="D117" t="str">
            <v>DIVIDER OIL</v>
          </cell>
          <cell r="E117">
            <v>151411000</v>
          </cell>
          <cell r="F117" t="str">
            <v>LB</v>
          </cell>
          <cell r="G117" t="str">
            <v>USD</v>
          </cell>
          <cell r="H117">
            <v>1000</v>
          </cell>
          <cell r="I117">
            <v>532.1</v>
          </cell>
          <cell r="J117">
            <v>0</v>
          </cell>
          <cell r="K117">
            <v>0</v>
          </cell>
          <cell r="L117">
            <v>0</v>
          </cell>
          <cell r="M117">
            <v>0.53210000000000002</v>
          </cell>
          <cell r="N117">
            <v>0</v>
          </cell>
          <cell r="O117">
            <v>3.1645569620253199E-3</v>
          </cell>
          <cell r="P117">
            <v>-1.26582278481013E-2</v>
          </cell>
          <cell r="Q117">
            <v>-120</v>
          </cell>
        </row>
        <row r="118">
          <cell r="B118" t="str">
            <v>R197067</v>
          </cell>
          <cell r="D118" t="str">
            <v>DIVIDER OIL, WHITE MINERAL OIL</v>
          </cell>
          <cell r="E118">
            <v>151411000</v>
          </cell>
          <cell r="F118" t="str">
            <v>LB</v>
          </cell>
          <cell r="G118" t="str">
            <v>USD</v>
          </cell>
          <cell r="H118">
            <v>1000</v>
          </cell>
          <cell r="N118">
            <v>0.50139999999999996</v>
          </cell>
        </row>
        <row r="119">
          <cell r="A119" t="str">
            <v>4032400</v>
          </cell>
          <cell r="B119" t="str">
            <v>R4032400</v>
          </cell>
          <cell r="C119" t="str">
            <v>1011 - F02</v>
          </cell>
          <cell r="D119" t="str">
            <v>Q10524-LLDPE BAGS, 750 PER ROLL</v>
          </cell>
          <cell r="E119">
            <v>172051000</v>
          </cell>
          <cell r="F119" t="str">
            <v>EA</v>
          </cell>
          <cell r="G119" t="str">
            <v>USD</v>
          </cell>
          <cell r="H119">
            <v>1000</v>
          </cell>
          <cell r="I119">
            <v>37.299999999999997</v>
          </cell>
          <cell r="M119">
            <v>3.73E-2</v>
          </cell>
          <cell r="N119">
            <v>4.478E-2</v>
          </cell>
          <cell r="O119" t="str">
            <v/>
          </cell>
          <cell r="P119" t="str">
            <v/>
          </cell>
          <cell r="Q119" t="str">
            <v/>
          </cell>
        </row>
        <row r="120">
          <cell r="A120" t="str">
            <v>4298100</v>
          </cell>
          <cell r="B120" t="str">
            <v>R4298100</v>
          </cell>
          <cell r="C120" t="str">
            <v>1011 - F02</v>
          </cell>
          <cell r="D120" t="str">
            <v>STRETCH WRAP, 20"X8000'X60 GA (HPP80206)</v>
          </cell>
          <cell r="E120">
            <v>302300000</v>
          </cell>
          <cell r="F120" t="str">
            <v>RL</v>
          </cell>
          <cell r="G120" t="str">
            <v>USD</v>
          </cell>
          <cell r="H120">
            <v>1000</v>
          </cell>
          <cell r="I120">
            <v>21390</v>
          </cell>
          <cell r="M120">
            <v>21.39</v>
          </cell>
          <cell r="N120">
            <v>21.39</v>
          </cell>
          <cell r="O120">
            <v>8.0644637563999894E-2</v>
          </cell>
          <cell r="P120">
            <v>-0.20833333333333301</v>
          </cell>
          <cell r="Q120">
            <v>-61850</v>
          </cell>
        </row>
        <row r="121">
          <cell r="A121" t="str">
            <v>4298200</v>
          </cell>
          <cell r="B121" t="str">
            <v>R4298200</v>
          </cell>
          <cell r="C121" t="str">
            <v>1011 - F02</v>
          </cell>
          <cell r="D121" t="str">
            <v>STRETCH WRAP,20"X8000'X 60 GA (HP80206)</v>
          </cell>
          <cell r="E121">
            <v>302300000</v>
          </cell>
          <cell r="F121" t="str">
            <v>RL</v>
          </cell>
          <cell r="G121" t="str">
            <v>USD</v>
          </cell>
          <cell r="H121">
            <v>1000</v>
          </cell>
          <cell r="I121">
            <v>21390</v>
          </cell>
          <cell r="M121">
            <v>21.39</v>
          </cell>
          <cell r="N121">
            <v>21.39</v>
          </cell>
          <cell r="O121">
            <v>0.11095940869058001</v>
          </cell>
          <cell r="P121">
            <v>-0.22605363984674301</v>
          </cell>
          <cell r="Q121">
            <v>-4246.82</v>
          </cell>
        </row>
        <row r="122">
          <cell r="A122" t="str">
            <v>4298900</v>
          </cell>
          <cell r="B122" t="str">
            <v>R4298900</v>
          </cell>
          <cell r="C122" t="str">
            <v>1011 - F02</v>
          </cell>
          <cell r="D122" t="str">
            <v>STRETCH WRAP, 18" X 1550' X 90 GA.</v>
          </cell>
          <cell r="E122">
            <v>302300000</v>
          </cell>
          <cell r="F122" t="str">
            <v>RL</v>
          </cell>
          <cell r="G122" t="str">
            <v>USD</v>
          </cell>
          <cell r="H122">
            <v>1000</v>
          </cell>
          <cell r="I122">
            <v>6390</v>
          </cell>
          <cell r="M122">
            <v>6.39</v>
          </cell>
          <cell r="N122">
            <v>6.39</v>
          </cell>
          <cell r="O122" t="str">
            <v/>
          </cell>
          <cell r="P122" t="str">
            <v/>
          </cell>
          <cell r="Q122" t="str">
            <v/>
          </cell>
        </row>
        <row r="123">
          <cell r="A123" t="str">
            <v>4329000</v>
          </cell>
          <cell r="B123" t="str">
            <v>R4329000</v>
          </cell>
          <cell r="C123" t="str">
            <v>1011 - F02</v>
          </cell>
          <cell r="D123" t="str">
            <v>PS LABEL PRINT &amp; APPLY RCR</v>
          </cell>
          <cell r="E123">
            <v>172190000</v>
          </cell>
          <cell r="F123" t="str">
            <v>EA</v>
          </cell>
          <cell r="G123" t="str">
            <v>USD</v>
          </cell>
          <cell r="H123">
            <v>1000</v>
          </cell>
          <cell r="I123">
            <v>28.38</v>
          </cell>
          <cell r="J123">
            <v>388800</v>
          </cell>
          <cell r="K123">
            <v>10858.15</v>
          </cell>
          <cell r="L123">
            <v>2.7927340534979399E-2</v>
          </cell>
          <cell r="M123">
            <v>2.8379999999999999E-2</v>
          </cell>
          <cell r="N123">
            <v>2.5600000000000001E-2</v>
          </cell>
          <cell r="O123" t="str">
            <v/>
          </cell>
          <cell r="P123" t="str">
            <v/>
          </cell>
          <cell r="Q123" t="str">
            <v/>
          </cell>
        </row>
        <row r="124">
          <cell r="A124" t="str">
            <v>4342800</v>
          </cell>
          <cell r="B124" t="str">
            <v>R4342800</v>
          </cell>
          <cell r="C124" t="str">
            <v>1011 - F02</v>
          </cell>
          <cell r="D124" t="str">
            <v>LABEL, PS PREPRINTED ROLLSTOCK</v>
          </cell>
          <cell r="E124">
            <v>172190000</v>
          </cell>
          <cell r="F124" t="str">
            <v>EA</v>
          </cell>
          <cell r="G124" t="str">
            <v>USD</v>
          </cell>
          <cell r="H124">
            <v>1000</v>
          </cell>
          <cell r="I124">
            <v>54.37</v>
          </cell>
          <cell r="M124">
            <v>5.4370000000000002E-2</v>
          </cell>
          <cell r="N124">
            <v>5.5390000000000002E-2</v>
          </cell>
          <cell r="O124" t="str">
            <v/>
          </cell>
          <cell r="P124" t="str">
            <v/>
          </cell>
          <cell r="Q124" t="str">
            <v/>
          </cell>
        </row>
        <row r="125">
          <cell r="A125" t="str">
            <v>4342854</v>
          </cell>
          <cell r="B125" t="str">
            <v>R4342854</v>
          </cell>
          <cell r="C125" t="str">
            <v>1011 - F02</v>
          </cell>
          <cell r="D125" t="str">
            <v>04890 SUBWAY WHITE BREAD DOUGH\</v>
          </cell>
          <cell r="E125">
            <v>172190000</v>
          </cell>
          <cell r="F125" t="str">
            <v>EA</v>
          </cell>
          <cell r="G125" t="str">
            <v>USD</v>
          </cell>
          <cell r="H125">
            <v>1000</v>
          </cell>
          <cell r="I125">
            <v>54.37</v>
          </cell>
          <cell r="J125">
            <v>65000</v>
          </cell>
          <cell r="K125">
            <v>3965.97</v>
          </cell>
          <cell r="L125">
            <v>6.1014923076923099E-2</v>
          </cell>
          <cell r="M125">
            <v>5.4370000000000002E-2</v>
          </cell>
          <cell r="N125">
            <v>6.2219999999999998E-2</v>
          </cell>
          <cell r="O125">
            <v>0.126593648585997</v>
          </cell>
          <cell r="P125">
            <v>-0.11607142857142801</v>
          </cell>
          <cell r="Q125">
            <v>-1121.6400000000001</v>
          </cell>
        </row>
        <row r="126">
          <cell r="A126" t="str">
            <v>4342855</v>
          </cell>
          <cell r="B126" t="str">
            <v>R4342855</v>
          </cell>
          <cell r="C126" t="str">
            <v>1011 - F02</v>
          </cell>
          <cell r="D126" t="str">
            <v>04891 SUBWAY GRAINIER WHEAT BREAD DOUGH</v>
          </cell>
          <cell r="E126">
            <v>172190000</v>
          </cell>
          <cell r="F126" t="str">
            <v>EA</v>
          </cell>
          <cell r="G126" t="str">
            <v>USD</v>
          </cell>
          <cell r="H126">
            <v>1000</v>
          </cell>
          <cell r="I126">
            <v>54.37</v>
          </cell>
          <cell r="J126">
            <v>45000</v>
          </cell>
          <cell r="K126">
            <v>2682.55</v>
          </cell>
          <cell r="L126">
            <v>5.9612222222222198E-2</v>
          </cell>
          <cell r="M126">
            <v>5.4370000000000002E-2</v>
          </cell>
          <cell r="N126">
            <v>6.0789999999999997E-2</v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A127" t="str">
            <v>4361200</v>
          </cell>
          <cell r="B127" t="str">
            <v>R4361200</v>
          </cell>
          <cell r="C127" t="str">
            <v>1011 - F02</v>
          </cell>
          <cell r="D127" t="str">
            <v>PSA LABEL, PRINTED 7-1/4" X 6-1/4"</v>
          </cell>
          <cell r="E127">
            <v>172190000</v>
          </cell>
          <cell r="F127" t="str">
            <v>EA</v>
          </cell>
          <cell r="G127" t="str">
            <v>USD</v>
          </cell>
          <cell r="H127">
            <v>1000</v>
          </cell>
          <cell r="I127">
            <v>57.75</v>
          </cell>
          <cell r="M127">
            <v>5.7750000000000003E-2</v>
          </cell>
          <cell r="N127">
            <v>5.885E-2</v>
          </cell>
          <cell r="O127" t="str">
            <v/>
          </cell>
          <cell r="P127" t="str">
            <v/>
          </cell>
          <cell r="Q127" t="str">
            <v/>
          </cell>
        </row>
        <row r="128">
          <cell r="A128" t="str">
            <v>4365600</v>
          </cell>
          <cell r="B128" t="str">
            <v>R4365600</v>
          </cell>
          <cell r="C128" t="str">
            <v>1011 - F02</v>
          </cell>
          <cell r="D128" t="str">
            <v>PS LABEL, PRINT &amp; APPLY 4x14 BLANK LBL</v>
          </cell>
          <cell r="E128">
            <v>172190000</v>
          </cell>
          <cell r="F128" t="str">
            <v>EA</v>
          </cell>
          <cell r="G128" t="str">
            <v>USD</v>
          </cell>
          <cell r="H128">
            <v>1000</v>
          </cell>
          <cell r="I128">
            <v>28.65</v>
          </cell>
          <cell r="M128">
            <v>2.8649999999999998E-2</v>
          </cell>
          <cell r="N128">
            <v>2.9170000000000001E-2</v>
          </cell>
          <cell r="O128" t="str">
            <v/>
          </cell>
          <cell r="P128" t="str">
            <v/>
          </cell>
          <cell r="Q128" t="str">
            <v/>
          </cell>
        </row>
        <row r="129">
          <cell r="A129" t="str">
            <v>4418900</v>
          </cell>
          <cell r="B129" t="str">
            <v>R4418900</v>
          </cell>
          <cell r="C129" t="str">
            <v>1011 - F02</v>
          </cell>
          <cell r="D129" t="str">
            <v>PSA-PP TAPE, 1.9" X 3000' X 1.9MIL</v>
          </cell>
          <cell r="E129">
            <v>172241000</v>
          </cell>
          <cell r="F129" t="str">
            <v>RL</v>
          </cell>
          <cell r="G129" t="str">
            <v>USD</v>
          </cell>
          <cell r="H129">
            <v>1000</v>
          </cell>
          <cell r="I129">
            <v>5514.02</v>
          </cell>
          <cell r="J129">
            <v>432</v>
          </cell>
          <cell r="K129">
            <v>2358.7199999999998</v>
          </cell>
          <cell r="L129">
            <v>5.46</v>
          </cell>
          <cell r="M129">
            <v>5.5140200000000004</v>
          </cell>
          <cell r="N129">
            <v>5.5140000000000002</v>
          </cell>
          <cell r="O129">
            <v>0.19336479989462399</v>
          </cell>
          <cell r="P129">
            <v>-8.0108010801080307E-2</v>
          </cell>
          <cell r="Q129">
            <v>-2736.75000000001</v>
          </cell>
        </row>
        <row r="130">
          <cell r="A130" t="str">
            <v>4419700</v>
          </cell>
          <cell r="B130" t="str">
            <v>R4419700</v>
          </cell>
          <cell r="C130" t="str">
            <v>1011 - F02</v>
          </cell>
          <cell r="D130" t="str">
            <v>PSA-PP TAPE  3" RW, BEMIS BT-10</v>
          </cell>
          <cell r="E130">
            <v>172241000</v>
          </cell>
          <cell r="F130" t="str">
            <v>RL</v>
          </cell>
          <cell r="G130" t="str">
            <v>USD</v>
          </cell>
          <cell r="H130">
            <v>1000</v>
          </cell>
          <cell r="I130">
            <v>8271.0300000000007</v>
          </cell>
          <cell r="J130">
            <v>1184</v>
          </cell>
          <cell r="K130">
            <v>10292.299999999999</v>
          </cell>
          <cell r="L130">
            <v>8.6928209459459396</v>
          </cell>
          <cell r="M130">
            <v>8.2710299999999997</v>
          </cell>
          <cell r="N130">
            <v>8.2710000000000008</v>
          </cell>
          <cell r="O130">
            <v>0.14019888544891601</v>
          </cell>
          <cell r="P130">
            <v>-0.2</v>
          </cell>
          <cell r="Q130">
            <v>-16150</v>
          </cell>
        </row>
        <row r="131">
          <cell r="A131" t="str">
            <v>4422400</v>
          </cell>
          <cell r="B131" t="str">
            <v>R4422400</v>
          </cell>
          <cell r="C131" t="str">
            <v>1011 - F02</v>
          </cell>
          <cell r="D131" t="str">
            <v>PSA-PP TAPE,  BEMIS BT-12</v>
          </cell>
          <cell r="E131">
            <v>172241000</v>
          </cell>
          <cell r="F131" t="str">
            <v>FT</v>
          </cell>
          <cell r="G131" t="str">
            <v>USD</v>
          </cell>
          <cell r="H131">
            <v>10000</v>
          </cell>
          <cell r="I131">
            <v>24.44</v>
          </cell>
          <cell r="M131">
            <v>2.444E-3</v>
          </cell>
          <cell r="N131">
            <v>2.3999999999999998E-3</v>
          </cell>
          <cell r="O131">
            <v>0.29599986798244099</v>
          </cell>
          <cell r="P131">
            <v>-5.6910569105691103E-2</v>
          </cell>
          <cell r="Q131">
            <v>-1551.9</v>
          </cell>
        </row>
        <row r="132">
          <cell r="A132" t="str">
            <v>5200300</v>
          </cell>
          <cell r="B132" t="str">
            <v>R5200300</v>
          </cell>
          <cell r="C132" t="str">
            <v>1011 - F02</v>
          </cell>
          <cell r="D132" t="str">
            <v>RSC, ECT 44,  C FLUTE, MRA</v>
          </cell>
          <cell r="E132">
            <v>172030000</v>
          </cell>
          <cell r="F132" t="str">
            <v>EA</v>
          </cell>
          <cell r="G132" t="str">
            <v>USD</v>
          </cell>
          <cell r="H132">
            <v>1000</v>
          </cell>
          <cell r="I132">
            <v>395.7</v>
          </cell>
          <cell r="M132">
            <v>0.3957</v>
          </cell>
          <cell r="N132">
            <v>0.44019000000000003</v>
          </cell>
          <cell r="O132" t="str">
            <v/>
          </cell>
          <cell r="P132">
            <v>4.76190476190477E-2</v>
          </cell>
          <cell r="Q132">
            <v>0</v>
          </cell>
        </row>
        <row r="133">
          <cell r="A133" t="str">
            <v>5200302</v>
          </cell>
          <cell r="B133" t="str">
            <v>R5200302</v>
          </cell>
          <cell r="C133" t="str">
            <v>1011 - F02</v>
          </cell>
          <cell r="D133" t="str">
            <v>GENERIC SHIPPER</v>
          </cell>
          <cell r="E133">
            <v>172030000</v>
          </cell>
          <cell r="F133" t="str">
            <v>EA</v>
          </cell>
          <cell r="G133" t="str">
            <v>USD</v>
          </cell>
          <cell r="H133">
            <v>1000</v>
          </cell>
          <cell r="I133">
            <v>407.57</v>
          </cell>
          <cell r="J133">
            <v>225215</v>
          </cell>
          <cell r="K133">
            <v>86372.55</v>
          </cell>
          <cell r="L133">
            <v>0.38351153342361699</v>
          </cell>
          <cell r="M133">
            <v>0.40756999999999999</v>
          </cell>
          <cell r="N133">
            <v>0.42903999999999998</v>
          </cell>
          <cell r="O133" t="str">
            <v/>
          </cell>
          <cell r="P133">
            <v>4.76190476190477E-2</v>
          </cell>
          <cell r="Q133">
            <v>0</v>
          </cell>
        </row>
        <row r="134">
          <cell r="A134" t="str">
            <v>5200700</v>
          </cell>
          <cell r="B134" t="str">
            <v>R5200700</v>
          </cell>
          <cell r="C134" t="str">
            <v>1011 - F02</v>
          </cell>
          <cell r="D134" t="str">
            <v>RSC ECT 32 C-FLUTE MRA</v>
          </cell>
          <cell r="E134">
            <v>172030000</v>
          </cell>
          <cell r="F134" t="str">
            <v>EA</v>
          </cell>
          <cell r="G134" t="str">
            <v>USD</v>
          </cell>
          <cell r="H134">
            <v>1000</v>
          </cell>
          <cell r="I134">
            <v>299.36</v>
          </cell>
          <cell r="M134">
            <v>0.29936000000000001</v>
          </cell>
          <cell r="N134">
            <v>0.33306000000000002</v>
          </cell>
          <cell r="O134">
            <v>0.11425206124852801</v>
          </cell>
          <cell r="P134">
            <v>5.7714958775029503E-2</v>
          </cell>
          <cell r="Q134">
            <v>1568</v>
          </cell>
        </row>
        <row r="135">
          <cell r="A135" t="str">
            <v>5200701</v>
          </cell>
          <cell r="B135" t="str">
            <v>R5200701</v>
          </cell>
          <cell r="C135" t="str">
            <v>1011 - F02</v>
          </cell>
          <cell r="D135" t="str">
            <v>GENERIC SHIPPER 16-3/8 X 11-1/4 X 6-3/8</v>
          </cell>
          <cell r="E135">
            <v>172030000</v>
          </cell>
          <cell r="F135" t="str">
            <v>EA</v>
          </cell>
          <cell r="G135" t="str">
            <v>USD</v>
          </cell>
          <cell r="H135">
            <v>1000</v>
          </cell>
          <cell r="I135">
            <v>341.21</v>
          </cell>
          <cell r="M135">
            <v>0.34121000000000001</v>
          </cell>
          <cell r="N135">
            <v>0.37963999999999998</v>
          </cell>
          <cell r="O135" t="str">
            <v/>
          </cell>
          <cell r="P135">
            <v>1.3545347467608901E-2</v>
          </cell>
          <cell r="Q135">
            <v>0</v>
          </cell>
        </row>
        <row r="136">
          <cell r="A136" t="str">
            <v>5200702</v>
          </cell>
          <cell r="B136" t="str">
            <v>R5200702</v>
          </cell>
          <cell r="C136" t="str">
            <v>1011 - F02</v>
          </cell>
          <cell r="D136" t="str">
            <v>GENERIC 16-3/8 X 11-1/4 X 6-3/8</v>
          </cell>
          <cell r="E136">
            <v>172030000</v>
          </cell>
          <cell r="F136" t="str">
            <v>EA</v>
          </cell>
          <cell r="G136" t="str">
            <v>USD</v>
          </cell>
          <cell r="H136">
            <v>1000</v>
          </cell>
          <cell r="I136">
            <v>299.36</v>
          </cell>
          <cell r="M136">
            <v>0.29936000000000001</v>
          </cell>
          <cell r="N136">
            <v>0.33306000000000002</v>
          </cell>
          <cell r="O136" t="str">
            <v/>
          </cell>
          <cell r="P136">
            <v>1.4705882352941201E-2</v>
          </cell>
          <cell r="Q136">
            <v>0</v>
          </cell>
        </row>
        <row r="137">
          <cell r="A137" t="str">
            <v>5200703</v>
          </cell>
          <cell r="B137" t="str">
            <v>R5200703</v>
          </cell>
          <cell r="C137" t="str">
            <v>1011 - F02</v>
          </cell>
          <cell r="D137" t="str">
            <v>SUBWAY WHITE</v>
          </cell>
          <cell r="E137">
            <v>172030000</v>
          </cell>
          <cell r="F137" t="str">
            <v>EA</v>
          </cell>
          <cell r="G137" t="str">
            <v>USD</v>
          </cell>
          <cell r="H137">
            <v>1000</v>
          </cell>
          <cell r="I137">
            <v>289.69</v>
          </cell>
          <cell r="J137">
            <v>39840</v>
          </cell>
          <cell r="K137">
            <v>12191.04</v>
          </cell>
          <cell r="L137">
            <v>0.30599999999999999</v>
          </cell>
          <cell r="M137">
            <v>0.28969</v>
          </cell>
          <cell r="N137">
            <v>0.34040999999999999</v>
          </cell>
          <cell r="O137" t="str">
            <v/>
          </cell>
          <cell r="P137">
            <v>-0.10037573805689699</v>
          </cell>
          <cell r="Q137">
            <v>0</v>
          </cell>
        </row>
        <row r="138">
          <cell r="A138" t="str">
            <v>5200704</v>
          </cell>
          <cell r="B138" t="str">
            <v>R5200704</v>
          </cell>
          <cell r="C138" t="str">
            <v>1011 - F02</v>
          </cell>
          <cell r="D138" t="str">
            <v>SUBWAY GRANIER WHEAT</v>
          </cell>
          <cell r="E138">
            <v>172030000</v>
          </cell>
          <cell r="F138" t="str">
            <v>EA</v>
          </cell>
          <cell r="G138" t="str">
            <v>USD</v>
          </cell>
          <cell r="H138">
            <v>1000</v>
          </cell>
          <cell r="I138">
            <v>299.36</v>
          </cell>
          <cell r="J138">
            <v>20160</v>
          </cell>
          <cell r="K138">
            <v>6168.96</v>
          </cell>
          <cell r="L138">
            <v>0.30599999999999999</v>
          </cell>
          <cell r="M138">
            <v>0.29936000000000001</v>
          </cell>
          <cell r="N138">
            <v>0.34040999999999999</v>
          </cell>
          <cell r="O138" t="str">
            <v/>
          </cell>
          <cell r="P138">
            <v>-0.11916264090177101</v>
          </cell>
          <cell r="Q138">
            <v>0</v>
          </cell>
        </row>
        <row r="139">
          <cell r="A139" t="str">
            <v>5200705</v>
          </cell>
          <cell r="B139" t="str">
            <v>R5200705</v>
          </cell>
          <cell r="C139" t="str">
            <v>1011 - F02</v>
          </cell>
          <cell r="D139" t="str">
            <v>499J JAPAN WHITE</v>
          </cell>
          <cell r="E139">
            <v>172030000</v>
          </cell>
          <cell r="F139" t="str">
            <v>EA</v>
          </cell>
          <cell r="G139" t="str">
            <v>USD</v>
          </cell>
          <cell r="H139">
            <v>1000</v>
          </cell>
          <cell r="I139">
            <v>290.20999999999998</v>
          </cell>
          <cell r="M139">
            <v>0.29021000000000002</v>
          </cell>
          <cell r="N139">
            <v>0.32282</v>
          </cell>
          <cell r="O139" t="str">
            <v/>
          </cell>
          <cell r="P139">
            <v>9.9307159353348801E-2</v>
          </cell>
          <cell r="Q139">
            <v>0</v>
          </cell>
        </row>
        <row r="140">
          <cell r="A140" t="str">
            <v>5200706</v>
          </cell>
          <cell r="B140" t="str">
            <v>R5200706</v>
          </cell>
          <cell r="C140" t="str">
            <v>1011 - F02</v>
          </cell>
          <cell r="D140" t="str">
            <v>500J JAPAN WHEAT</v>
          </cell>
          <cell r="E140">
            <v>172030000</v>
          </cell>
          <cell r="F140" t="str">
            <v>EA</v>
          </cell>
          <cell r="G140" t="str">
            <v>USD</v>
          </cell>
          <cell r="H140">
            <v>1000</v>
          </cell>
          <cell r="I140">
            <v>290.20999999999998</v>
          </cell>
          <cell r="J140">
            <v>4800</v>
          </cell>
          <cell r="K140">
            <v>1521.6</v>
          </cell>
          <cell r="L140">
            <v>0.317</v>
          </cell>
          <cell r="M140">
            <v>0.29021000000000002</v>
          </cell>
          <cell r="N140">
            <v>0.35261999999999999</v>
          </cell>
          <cell r="O140">
            <v>0.213285100412171</v>
          </cell>
          <cell r="P140">
            <v>7.1428571428571494E-2</v>
          </cell>
          <cell r="Q140">
            <v>3258</v>
          </cell>
        </row>
        <row r="141">
          <cell r="A141" t="str">
            <v>5200707</v>
          </cell>
          <cell r="B141" t="str">
            <v>R5200707</v>
          </cell>
          <cell r="C141" t="str">
            <v>1011 - F02</v>
          </cell>
          <cell r="D141" t="str">
            <v>PLAIN SUBWAY (USED FOR SOURDOUGH)</v>
          </cell>
          <cell r="E141">
            <v>172030000</v>
          </cell>
          <cell r="F141" t="str">
            <v>EA</v>
          </cell>
          <cell r="G141" t="str">
            <v>USD</v>
          </cell>
          <cell r="H141">
            <v>1000</v>
          </cell>
          <cell r="I141">
            <v>315.17</v>
          </cell>
          <cell r="J141">
            <v>114260</v>
          </cell>
          <cell r="K141">
            <v>34596.94</v>
          </cell>
          <cell r="L141">
            <v>0.302791353054437</v>
          </cell>
          <cell r="M141">
            <v>0.31517000000000001</v>
          </cell>
          <cell r="N141">
            <v>0.33689000000000002</v>
          </cell>
          <cell r="O141">
            <v>5.3522145593866699E-2</v>
          </cell>
          <cell r="P141">
            <v>-0.133333333333333</v>
          </cell>
          <cell r="Q141">
            <v>-4350</v>
          </cell>
        </row>
        <row r="142">
          <cell r="A142" t="str">
            <v>5200708</v>
          </cell>
          <cell r="B142" t="str">
            <v>R5200708</v>
          </cell>
          <cell r="C142" t="str">
            <v>1011 - F02</v>
          </cell>
          <cell r="D142" t="str">
            <v>SUBWAY GRANIER WHEAT</v>
          </cell>
          <cell r="E142">
            <v>172030000</v>
          </cell>
          <cell r="F142" t="str">
            <v>EA</v>
          </cell>
          <cell r="G142" t="str">
            <v>USD</v>
          </cell>
          <cell r="H142">
            <v>1000</v>
          </cell>
          <cell r="I142">
            <v>299.36</v>
          </cell>
          <cell r="J142">
            <v>117610</v>
          </cell>
          <cell r="K142">
            <v>36019.06</v>
          </cell>
          <cell r="L142">
            <v>0.30625848142164802</v>
          </cell>
          <cell r="M142">
            <v>0.29936000000000001</v>
          </cell>
          <cell r="N142">
            <v>0.34072000000000002</v>
          </cell>
          <cell r="O142" t="str">
            <v/>
          </cell>
          <cell r="P142" t="str">
            <v/>
          </cell>
          <cell r="Q142" t="str">
            <v/>
          </cell>
        </row>
        <row r="143">
          <cell r="A143" t="str">
            <v>5200709</v>
          </cell>
          <cell r="B143" t="str">
            <v>R5200709</v>
          </cell>
          <cell r="C143" t="str">
            <v>1011 - F02</v>
          </cell>
          <cell r="D143" t="str">
            <v>SUBWAY WHITE</v>
          </cell>
          <cell r="E143">
            <v>172030000</v>
          </cell>
          <cell r="F143" t="str">
            <v>EA</v>
          </cell>
          <cell r="G143" t="str">
            <v>USD</v>
          </cell>
          <cell r="H143">
            <v>1000</v>
          </cell>
          <cell r="I143">
            <v>289.69</v>
          </cell>
          <cell r="J143">
            <v>166025</v>
          </cell>
          <cell r="K143">
            <v>50803.65</v>
          </cell>
          <cell r="L143">
            <v>0.30599999999999999</v>
          </cell>
          <cell r="M143">
            <v>0.28969</v>
          </cell>
          <cell r="N143">
            <v>0.34040999999999999</v>
          </cell>
          <cell r="O143" t="str">
            <v/>
          </cell>
          <cell r="P143" t="str">
            <v/>
          </cell>
          <cell r="Q143" t="str">
            <v/>
          </cell>
        </row>
        <row r="144">
          <cell r="A144" t="str">
            <v>5201401</v>
          </cell>
          <cell r="B144" t="str">
            <v>R5201401</v>
          </cell>
          <cell r="C144" t="str">
            <v>1011 - F02</v>
          </cell>
          <cell r="D144" t="str">
            <v>SUBWAY DELI STYLE ROLL DOUGH</v>
          </cell>
          <cell r="E144">
            <v>172030000</v>
          </cell>
          <cell r="F144" t="str">
            <v>EA</v>
          </cell>
          <cell r="G144" t="str">
            <v>USD</v>
          </cell>
          <cell r="H144">
            <v>1000</v>
          </cell>
          <cell r="I144">
            <v>326.72000000000003</v>
          </cell>
          <cell r="J144">
            <v>169210</v>
          </cell>
          <cell r="K144">
            <v>53168.37</v>
          </cell>
          <cell r="L144">
            <v>0.314215294604338</v>
          </cell>
          <cell r="M144">
            <v>0.32672000000000001</v>
          </cell>
          <cell r="N144">
            <v>0.33534000000000003</v>
          </cell>
          <cell r="O144" t="str">
            <v/>
          </cell>
          <cell r="P144" t="str">
            <v/>
          </cell>
          <cell r="Q144" t="str">
            <v/>
          </cell>
        </row>
        <row r="145">
          <cell r="B145" t="str">
            <v>R52014101</v>
          </cell>
          <cell r="D145" t="str">
            <v>SHP SUB DELI ROLL</v>
          </cell>
          <cell r="E145">
            <v>172030000</v>
          </cell>
          <cell r="F145" t="str">
            <v>EA</v>
          </cell>
          <cell r="G145" t="str">
            <v>USD</v>
          </cell>
          <cell r="H145">
            <v>1000</v>
          </cell>
          <cell r="N145">
            <v>0.34952</v>
          </cell>
        </row>
        <row r="146">
          <cell r="B146" t="str">
            <v>R52014106</v>
          </cell>
          <cell r="D146" t="str">
            <v>SHP SUB DELI ROLL</v>
          </cell>
          <cell r="E146">
            <v>172030000</v>
          </cell>
          <cell r="F146" t="str">
            <v>EA</v>
          </cell>
          <cell r="G146" t="str">
            <v>USD</v>
          </cell>
          <cell r="H146">
            <v>1000</v>
          </cell>
          <cell r="N146">
            <v>0.34911999999999999</v>
          </cell>
        </row>
        <row r="147">
          <cell r="B147" t="str">
            <v>R52014107</v>
          </cell>
          <cell r="D147" t="str">
            <v>SHP SUBWAY BREAD SHIPPER</v>
          </cell>
          <cell r="E147">
            <v>172030000</v>
          </cell>
          <cell r="F147" t="str">
            <v>EA</v>
          </cell>
          <cell r="G147" t="str">
            <v>USD</v>
          </cell>
          <cell r="H147">
            <v>1000</v>
          </cell>
          <cell r="N147">
            <v>0.32300000000000001</v>
          </cell>
        </row>
        <row r="148">
          <cell r="A148" t="str">
            <v>5202000</v>
          </cell>
          <cell r="B148" t="str">
            <v>R5202000</v>
          </cell>
          <cell r="C148" t="str">
            <v>1011 - F02</v>
          </cell>
          <cell r="D148" t="str">
            <v>PLAIN SUBWAY (USED FOR SOURDOUGH)</v>
          </cell>
          <cell r="E148">
            <v>172030000</v>
          </cell>
          <cell r="F148" t="str">
            <v>EA</v>
          </cell>
          <cell r="G148" t="str">
            <v>USD</v>
          </cell>
          <cell r="H148">
            <v>1000</v>
          </cell>
          <cell r="I148">
            <v>320.27999999999997</v>
          </cell>
          <cell r="J148">
            <v>22960</v>
          </cell>
          <cell r="K148">
            <v>7126.24</v>
          </cell>
          <cell r="L148">
            <v>0.31037630662020899</v>
          </cell>
          <cell r="M148">
            <v>0.32028000000000001</v>
          </cell>
          <cell r="N148">
            <v>0.34006999999999998</v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A149" t="str">
            <v>5202004</v>
          </cell>
          <cell r="B149" t="str">
            <v>R5202004</v>
          </cell>
          <cell r="C149" t="str">
            <v>1011 - F02</v>
          </cell>
          <cell r="D149" t="str">
            <v>PREPRINTED 22708 SHIPPER</v>
          </cell>
          <cell r="E149">
            <v>172030000</v>
          </cell>
          <cell r="F149" t="str">
            <v>EA</v>
          </cell>
          <cell r="G149" t="str">
            <v>USD</v>
          </cell>
          <cell r="H149">
            <v>1000</v>
          </cell>
          <cell r="I149">
            <v>320.27999999999997</v>
          </cell>
          <cell r="M149">
            <v>0.32028000000000001</v>
          </cell>
          <cell r="N149">
            <v>0.35635</v>
          </cell>
          <cell r="O149" t="str">
            <v/>
          </cell>
          <cell r="P149" t="str">
            <v/>
          </cell>
          <cell r="Q149" t="str">
            <v/>
          </cell>
        </row>
        <row r="150">
          <cell r="B150" t="str">
            <v>R52020101</v>
          </cell>
          <cell r="D150" t="str">
            <v>SHP SUB REG WHITE</v>
          </cell>
          <cell r="E150">
            <v>172030000</v>
          </cell>
          <cell r="F150" t="str">
            <v>EA</v>
          </cell>
          <cell r="G150" t="str">
            <v>USD</v>
          </cell>
          <cell r="H150">
            <v>1000</v>
          </cell>
          <cell r="N150">
            <v>0.35604000000000002</v>
          </cell>
        </row>
        <row r="151">
          <cell r="B151" t="str">
            <v>R52020102</v>
          </cell>
          <cell r="D151" t="str">
            <v>09499 SUBWAY WHITE (JAPAN)</v>
          </cell>
          <cell r="E151">
            <v>172030000</v>
          </cell>
          <cell r="F151" t="str">
            <v>EA</v>
          </cell>
          <cell r="G151" t="str">
            <v>USD</v>
          </cell>
          <cell r="H151">
            <v>1000</v>
          </cell>
          <cell r="N151">
            <v>0.32601999999999998</v>
          </cell>
        </row>
        <row r="152">
          <cell r="B152" t="str">
            <v>R52020103</v>
          </cell>
          <cell r="D152" t="str">
            <v>09500 SUBWAY WHEAT (JAPAN)</v>
          </cell>
          <cell r="E152">
            <v>172030000</v>
          </cell>
          <cell r="F152" t="str">
            <v>EA</v>
          </cell>
          <cell r="G152" t="str">
            <v>USD</v>
          </cell>
          <cell r="H152">
            <v>1000</v>
          </cell>
          <cell r="N152">
            <v>0.32601999999999998</v>
          </cell>
        </row>
        <row r="153">
          <cell r="B153" t="str">
            <v>R52020104</v>
          </cell>
          <cell r="D153" t="str">
            <v>SHP SUB SOURDOUGH ROLLS</v>
          </cell>
          <cell r="E153">
            <v>172030000</v>
          </cell>
          <cell r="F153" t="str">
            <v>EA</v>
          </cell>
          <cell r="G153" t="str">
            <v>USD</v>
          </cell>
          <cell r="H153">
            <v>1000</v>
          </cell>
          <cell r="N153">
            <v>0.35604000000000002</v>
          </cell>
        </row>
        <row r="154">
          <cell r="B154" t="str">
            <v>R52020105</v>
          </cell>
          <cell r="D154" t="str">
            <v>SHP SUB ITALIAN WHITE BREAD</v>
          </cell>
          <cell r="E154">
            <v>172030000</v>
          </cell>
          <cell r="F154" t="str">
            <v>EA</v>
          </cell>
          <cell r="G154" t="str">
            <v>USD</v>
          </cell>
          <cell r="H154">
            <v>1000</v>
          </cell>
          <cell r="N154">
            <v>0.35635</v>
          </cell>
        </row>
        <row r="155">
          <cell r="B155" t="str">
            <v>R52020107</v>
          </cell>
          <cell r="D155" t="str">
            <v>SHP FS SOURDOUGH SUB ROLL DOUGH</v>
          </cell>
          <cell r="E155">
            <v>172030000</v>
          </cell>
          <cell r="F155" t="str">
            <v>EA</v>
          </cell>
          <cell r="G155" t="str">
            <v>USD</v>
          </cell>
          <cell r="H155">
            <v>1000</v>
          </cell>
          <cell r="N155">
            <v>0.35843999999999998</v>
          </cell>
        </row>
        <row r="156">
          <cell r="A156" t="str">
            <v>5202012</v>
          </cell>
          <cell r="B156" t="str">
            <v>R5202012</v>
          </cell>
          <cell r="C156" t="str">
            <v>1011 - F02</v>
          </cell>
          <cell r="D156" t="str">
            <v>SUBWAY WHITE ROLL DOUGH</v>
          </cell>
          <cell r="E156">
            <v>172030000</v>
          </cell>
          <cell r="F156" t="str">
            <v>EA</v>
          </cell>
          <cell r="G156" t="str">
            <v>USD</v>
          </cell>
          <cell r="H156">
            <v>1000</v>
          </cell>
          <cell r="I156">
            <v>329.89</v>
          </cell>
          <cell r="J156">
            <v>677660</v>
          </cell>
          <cell r="K156">
            <v>211054.76</v>
          </cell>
          <cell r="L156">
            <v>0.31144638904465399</v>
          </cell>
          <cell r="M156">
            <v>0.32989000000000002</v>
          </cell>
          <cell r="N156">
            <v>0.33045000000000002</v>
          </cell>
          <cell r="O156" t="str">
            <v/>
          </cell>
          <cell r="P156" t="str">
            <v/>
          </cell>
          <cell r="Q156" t="str">
            <v/>
          </cell>
        </row>
        <row r="157">
          <cell r="A157" t="str">
            <v>5202013</v>
          </cell>
          <cell r="B157" t="str">
            <v>R5202013</v>
          </cell>
          <cell r="C157" t="str">
            <v>1011 - F02</v>
          </cell>
          <cell r="D157" t="str">
            <v>SUBWAY GRANIER WHEAT ROLL DOUGH</v>
          </cell>
          <cell r="E157">
            <v>172030000</v>
          </cell>
          <cell r="F157" t="str">
            <v>EA</v>
          </cell>
          <cell r="G157" t="str">
            <v>USD</v>
          </cell>
          <cell r="H157">
            <v>1000</v>
          </cell>
          <cell r="I157">
            <v>329.89</v>
          </cell>
          <cell r="J157">
            <v>440177</v>
          </cell>
          <cell r="K157">
            <v>136905.34</v>
          </cell>
          <cell r="L157">
            <v>0.31102338377516298</v>
          </cell>
          <cell r="M157">
            <v>0.32989000000000002</v>
          </cell>
          <cell r="N157">
            <v>0.33043</v>
          </cell>
          <cell r="O157" t="str">
            <v/>
          </cell>
          <cell r="P157" t="str">
            <v/>
          </cell>
          <cell r="Q157" t="str">
            <v/>
          </cell>
        </row>
        <row r="158">
          <cell r="A158" t="str">
            <v>5202016</v>
          </cell>
          <cell r="B158" t="str">
            <v>R5202016</v>
          </cell>
          <cell r="C158" t="str">
            <v>1011 - F02</v>
          </cell>
          <cell r="D158" t="str">
            <v>SUBWAY GRANIER WHEAT ROLL DOUGH</v>
          </cell>
          <cell r="E158">
            <v>172030000</v>
          </cell>
          <cell r="F158" t="str">
            <v>EA</v>
          </cell>
          <cell r="G158" t="str">
            <v>USD</v>
          </cell>
          <cell r="H158">
            <v>1000</v>
          </cell>
          <cell r="I158">
            <v>320.27999999999997</v>
          </cell>
          <cell r="M158">
            <v>0.32028000000000001</v>
          </cell>
          <cell r="N158">
            <v>0.35635</v>
          </cell>
          <cell r="O158" t="str">
            <v/>
          </cell>
          <cell r="P158" t="str">
            <v/>
          </cell>
          <cell r="Q158" t="str">
            <v/>
          </cell>
        </row>
        <row r="159">
          <cell r="A159" t="str">
            <v>5202017</v>
          </cell>
          <cell r="B159" t="str">
            <v>R5202017</v>
          </cell>
          <cell r="C159" t="str">
            <v>1011 - F02</v>
          </cell>
          <cell r="D159" t="str">
            <v>SUBWAY WHITE ROLL DOUGH</v>
          </cell>
          <cell r="E159">
            <v>172030000</v>
          </cell>
          <cell r="F159" t="str">
            <v>EA</v>
          </cell>
          <cell r="G159" t="str">
            <v>USD</v>
          </cell>
          <cell r="H159">
            <v>1000</v>
          </cell>
          <cell r="I159">
            <v>320.27999999999997</v>
          </cell>
          <cell r="M159">
            <v>0.32028000000000001</v>
          </cell>
          <cell r="N159">
            <v>0.35635</v>
          </cell>
          <cell r="O159" t="str">
            <v/>
          </cell>
          <cell r="P159" t="str">
            <v/>
          </cell>
          <cell r="Q159" t="str">
            <v/>
          </cell>
        </row>
        <row r="160">
          <cell r="A160" t="str">
            <v>5202018</v>
          </cell>
          <cell r="B160" t="str">
            <v>R5202018</v>
          </cell>
          <cell r="C160" t="str">
            <v>1011 - F02</v>
          </cell>
          <cell r="D160" t="str">
            <v>SUBWAY WHITE ROLL DOUGH</v>
          </cell>
          <cell r="E160">
            <v>172030000</v>
          </cell>
          <cell r="F160" t="str">
            <v>EA</v>
          </cell>
          <cell r="G160" t="str">
            <v>USD</v>
          </cell>
          <cell r="H160">
            <v>1000</v>
          </cell>
          <cell r="I160">
            <v>320.27999999999997</v>
          </cell>
          <cell r="M160">
            <v>0.32028000000000001</v>
          </cell>
          <cell r="N160">
            <v>0.35635</v>
          </cell>
          <cell r="O160" t="str">
            <v/>
          </cell>
          <cell r="P160" t="str">
            <v/>
          </cell>
          <cell r="Q160" t="str">
            <v/>
          </cell>
        </row>
        <row r="161">
          <cell r="A161" t="str">
            <v>5202021</v>
          </cell>
          <cell r="B161" t="str">
            <v>R5202021</v>
          </cell>
          <cell r="C161" t="str">
            <v>1011 - F02</v>
          </cell>
          <cell r="D161" t="str">
            <v>SUBWAY GRANIER WHEAT ROLL DOUGH</v>
          </cell>
          <cell r="E161">
            <v>172030000</v>
          </cell>
          <cell r="F161" t="str">
            <v>EA</v>
          </cell>
          <cell r="G161" t="str">
            <v>USD</v>
          </cell>
          <cell r="H161">
            <v>1000</v>
          </cell>
          <cell r="I161">
            <v>320.27999999999997</v>
          </cell>
          <cell r="M161">
            <v>0.32028000000000001</v>
          </cell>
          <cell r="N161">
            <v>0.35635</v>
          </cell>
          <cell r="O161">
            <v>0.21581364588308599</v>
          </cell>
          <cell r="P161">
            <v>-0.21798875702685799</v>
          </cell>
          <cell r="Q161">
            <v>-7416.25</v>
          </cell>
        </row>
        <row r="162">
          <cell r="B162" t="str">
            <v>R5202023</v>
          </cell>
          <cell r="D162" t="str">
            <v>SHP SUBWAY SOURDOUGH</v>
          </cell>
          <cell r="E162">
            <v>172030000</v>
          </cell>
          <cell r="F162" t="str">
            <v>EA</v>
          </cell>
          <cell r="G162" t="str">
            <v>USD</v>
          </cell>
          <cell r="H162">
            <v>1000</v>
          </cell>
          <cell r="N162">
            <v>0.35635</v>
          </cell>
        </row>
        <row r="163">
          <cell r="A163" t="str">
            <v>5208800</v>
          </cell>
          <cell r="B163" t="str">
            <v>R5208800</v>
          </cell>
          <cell r="C163" t="str">
            <v>1011 - F02</v>
          </cell>
          <cell r="D163" t="str">
            <v>RSC, ECT 32,  C FLUTE, MRA, 36# MED</v>
          </cell>
          <cell r="E163">
            <v>172030000</v>
          </cell>
          <cell r="F163" t="str">
            <v>EA</v>
          </cell>
          <cell r="G163" t="str">
            <v>USD</v>
          </cell>
          <cell r="H163">
            <v>1000</v>
          </cell>
          <cell r="I163">
            <v>342.32</v>
          </cell>
          <cell r="M163">
            <v>0.34232000000000001</v>
          </cell>
          <cell r="N163">
            <v>0.38078000000000001</v>
          </cell>
          <cell r="O163" t="str">
            <v/>
          </cell>
          <cell r="P163" t="str">
            <v/>
          </cell>
          <cell r="Q163" t="str">
            <v/>
          </cell>
        </row>
        <row r="164">
          <cell r="A164" t="str">
            <v>5208801</v>
          </cell>
          <cell r="B164" t="str">
            <v>R5208801</v>
          </cell>
          <cell r="C164" t="str">
            <v>1011 - F02</v>
          </cell>
          <cell r="D164" t="str">
            <v>SUBWAY DELI ROLL</v>
          </cell>
          <cell r="E164">
            <v>172030000</v>
          </cell>
          <cell r="F164" t="str">
            <v>EA</v>
          </cell>
          <cell r="G164" t="str">
            <v>USD</v>
          </cell>
          <cell r="H164">
            <v>1000</v>
          </cell>
          <cell r="I164">
            <v>342.32</v>
          </cell>
          <cell r="J164">
            <v>38835</v>
          </cell>
          <cell r="K164">
            <v>11936.57</v>
          </cell>
          <cell r="L164">
            <v>0.307366293292133</v>
          </cell>
          <cell r="M164">
            <v>0.34232000000000001</v>
          </cell>
          <cell r="N164">
            <v>0.34195999999999999</v>
          </cell>
          <cell r="O164">
            <v>-0.37392151525912198</v>
          </cell>
          <cell r="P164">
            <v>-0.52173913043478204</v>
          </cell>
          <cell r="Q164">
            <v>-28945.200000000001</v>
          </cell>
        </row>
        <row r="165">
          <cell r="A165" t="str">
            <v>11659</v>
          </cell>
          <cell r="B165" t="str">
            <v>R11659</v>
          </cell>
          <cell r="C165" t="str">
            <v>1011 - F02</v>
          </cell>
          <cell r="D165" t="str">
            <v>Water</v>
          </cell>
          <cell r="N165">
            <v>0</v>
          </cell>
        </row>
        <row r="166">
          <cell r="A166" t="str">
            <v>52164000</v>
          </cell>
          <cell r="B166" t="str">
            <v>R52164000</v>
          </cell>
          <cell r="D166" t="str">
            <v>RSC ECT 32 C FLUTE MRA</v>
          </cell>
          <cell r="E166">
            <v>172030000</v>
          </cell>
          <cell r="F166" t="str">
            <v>EA</v>
          </cell>
          <cell r="G166" t="str">
            <v>USD</v>
          </cell>
          <cell r="H166">
            <v>1000</v>
          </cell>
          <cell r="N166">
            <v>0.38501999999999997</v>
          </cell>
        </row>
        <row r="167">
          <cell r="A167" t="str">
            <v>52164101</v>
          </cell>
          <cell r="B167" t="str">
            <v>R52164101</v>
          </cell>
          <cell r="D167" t="str">
            <v>PILLSBURY GENERIC CASE PARKERHOUSE ROLLS</v>
          </cell>
          <cell r="E167">
            <v>172030000</v>
          </cell>
          <cell r="F167" t="str">
            <v>EA</v>
          </cell>
          <cell r="G167" t="str">
            <v>USD</v>
          </cell>
          <cell r="H167">
            <v>1000</v>
          </cell>
          <cell r="N167">
            <v>0.39355000000000001</v>
          </cell>
        </row>
        <row r="168">
          <cell r="A168" t="str">
            <v/>
          </cell>
          <cell r="N168">
            <v>0</v>
          </cell>
        </row>
        <row r="169">
          <cell r="A169" t="str">
            <v/>
          </cell>
          <cell r="N169">
            <v>0</v>
          </cell>
        </row>
        <row r="170">
          <cell r="A170" t="str">
            <v/>
          </cell>
          <cell r="N170">
            <v>0</v>
          </cell>
        </row>
        <row r="171">
          <cell r="A171" t="str">
            <v/>
          </cell>
          <cell r="N171">
            <v>0</v>
          </cell>
        </row>
        <row r="172">
          <cell r="A172" t="str">
            <v/>
          </cell>
          <cell r="N172">
            <v>0</v>
          </cell>
        </row>
        <row r="173">
          <cell r="A173" t="str">
            <v/>
          </cell>
          <cell r="N173">
            <v>0</v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Exim"/>
      <sheetName val="Exim FCL"/>
      <sheetName val="Exim PCFC"/>
      <sheetName val="Latest Exim"/>
      <sheetName val="Exim (ledger)"/>
      <sheetName val="Sheet3"/>
      <sheetName val="Exim acc"/>
      <sheetName val="Sheet2"/>
      <sheetName val="Sheet1"/>
      <sheetName val="Fm Exim"/>
    </sheetNames>
    <sheetDataSet>
      <sheetData sheetId="0" refreshError="1"/>
      <sheetData sheetId="1" refreshError="1"/>
      <sheetData sheetId="2" refreshError="1">
        <row r="208">
          <cell r="A208" t="str">
            <v>EXIM BANK LTD USD 4.65 Mn (Eqv. Rs. 20 Crores) Loan for EOU Units [84054]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mt Sales Main ytd all "/>
      <sheetName val="Shareholders ytd"/>
      <sheetName val="Mgmt Sales Byproducts ytd"/>
      <sheetName val="All sales YTD Alc Liq sw"/>
      <sheetName val="Copy sheet Alc Liq sw"/>
      <sheetName val="All sales YTD Food Feed Ind"/>
      <sheetName val="Copy sheet Feed"/>
      <sheetName val="Copy sheet Food"/>
      <sheetName val="Copy sheet Industrial"/>
      <sheetName val="Final analysis YTD"/>
      <sheetName val="Final analysis Res YTD"/>
      <sheetName val="Final analysis LY YTD"/>
      <sheetName val="Final analysis Res LY YTD"/>
      <sheetName val="Resales YTD Alc Liq sw"/>
      <sheetName val="Copy sheet Res Alc Liq sw"/>
      <sheetName val="Resales YTD Food Feed Ind"/>
      <sheetName val="Copy sheet Res Feed"/>
      <sheetName val="Copy sheet Res Food"/>
      <sheetName val="Copy sheet Res Industrial"/>
      <sheetName val="PT coproducts"/>
      <sheetName val="Copy sheet coproducts ytd"/>
      <sheetName val="Final analysis coproducts YTD"/>
      <sheetName val="Final analysis coproductsLY YTD"/>
      <sheetName val="MP Calculation var"/>
      <sheetName val="Copr Calculation var"/>
      <sheetName val="page5"/>
      <sheetName val="page5.1"/>
      <sheetName val="page5.2"/>
      <sheetName val="page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B36" t="str">
            <v>Native Wheat</v>
          </cell>
          <cell r="C36">
            <v>13.75</v>
          </cell>
          <cell r="D36">
            <v>0</v>
          </cell>
          <cell r="E36">
            <v>21755.25</v>
          </cell>
          <cell r="F36">
            <v>0</v>
          </cell>
          <cell r="G36">
            <v>0</v>
          </cell>
          <cell r="H36">
            <v>0</v>
          </cell>
          <cell r="I36">
            <v>-3372.62</v>
          </cell>
          <cell r="J36">
            <v>0</v>
          </cell>
          <cell r="K36">
            <v>17294.87</v>
          </cell>
          <cell r="L36">
            <v>0</v>
          </cell>
          <cell r="M36">
            <v>13.75</v>
          </cell>
          <cell r="N36">
            <v>21755.25</v>
          </cell>
          <cell r="O36">
            <v>1582.2</v>
          </cell>
          <cell r="P36">
            <v>0</v>
          </cell>
          <cell r="Q36">
            <v>0</v>
          </cell>
          <cell r="R36">
            <v>0</v>
          </cell>
          <cell r="S36">
            <v>-245.28145454545501</v>
          </cell>
          <cell r="T36">
            <v>0</v>
          </cell>
          <cell r="U36">
            <v>1257.80872727273</v>
          </cell>
          <cell r="V36">
            <v>0</v>
          </cell>
          <cell r="W36">
            <v>21755.25</v>
          </cell>
          <cell r="X36">
            <v>0</v>
          </cell>
          <cell r="Y36">
            <v>0</v>
          </cell>
          <cell r="Z36">
            <v>0</v>
          </cell>
          <cell r="AA36">
            <v>17294.87</v>
          </cell>
          <cell r="AB36">
            <v>0</v>
          </cell>
          <cell r="AE36">
            <v>1582.2</v>
          </cell>
          <cell r="AF36">
            <v>1.729487E-2</v>
          </cell>
          <cell r="AG36">
            <v>1257.80872727273</v>
          </cell>
        </row>
        <row r="37">
          <cell r="B37" t="str">
            <v>Native Potato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Native Maize</v>
          </cell>
          <cell r="C38">
            <v>7.5</v>
          </cell>
          <cell r="D38">
            <v>0</v>
          </cell>
          <cell r="E38">
            <v>2597.9299999999998</v>
          </cell>
          <cell r="F38">
            <v>0</v>
          </cell>
          <cell r="G38">
            <v>0</v>
          </cell>
          <cell r="H38">
            <v>0</v>
          </cell>
          <cell r="I38">
            <v>-1281.922</v>
          </cell>
          <cell r="J38">
            <v>0</v>
          </cell>
          <cell r="K38">
            <v>1313.556</v>
          </cell>
          <cell r="L38">
            <v>0</v>
          </cell>
          <cell r="M38">
            <v>7.5</v>
          </cell>
          <cell r="N38">
            <v>2597.9299999999998</v>
          </cell>
          <cell r="O38">
            <v>346.39066666666702</v>
          </cell>
          <cell r="P38">
            <v>0</v>
          </cell>
          <cell r="Q38">
            <v>0</v>
          </cell>
          <cell r="R38">
            <v>0</v>
          </cell>
          <cell r="S38">
            <v>-170.92293333333299</v>
          </cell>
          <cell r="T38">
            <v>0</v>
          </cell>
          <cell r="U38">
            <v>175.14080000000001</v>
          </cell>
          <cell r="V38">
            <v>0</v>
          </cell>
          <cell r="W38">
            <v>2597.9299999999998</v>
          </cell>
          <cell r="X38">
            <v>0</v>
          </cell>
          <cell r="Y38">
            <v>0</v>
          </cell>
          <cell r="Z38">
            <v>0</v>
          </cell>
          <cell r="AA38">
            <v>1313.556</v>
          </cell>
          <cell r="AB38">
            <v>0</v>
          </cell>
          <cell r="AE38">
            <v>346.39066666666702</v>
          </cell>
          <cell r="AF38">
            <v>1.313556E-3</v>
          </cell>
          <cell r="AG38">
            <v>175.14080000000001</v>
          </cell>
        </row>
        <row r="39">
          <cell r="B39" t="str">
            <v>Native Waxy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Native Starch</v>
          </cell>
          <cell r="C40">
            <v>21.25</v>
          </cell>
          <cell r="D40">
            <v>0</v>
          </cell>
          <cell r="E40">
            <v>24353.18</v>
          </cell>
          <cell r="F40">
            <v>0</v>
          </cell>
          <cell r="G40">
            <v>0</v>
          </cell>
          <cell r="H40">
            <v>0</v>
          </cell>
          <cell r="I40">
            <v>-4654.5420000000004</v>
          </cell>
          <cell r="J40">
            <v>0</v>
          </cell>
          <cell r="K40">
            <v>18608.425999999999</v>
          </cell>
          <cell r="L40">
            <v>0</v>
          </cell>
          <cell r="M40">
            <v>21.25</v>
          </cell>
          <cell r="N40">
            <v>24353.18</v>
          </cell>
          <cell r="O40">
            <v>1146.0319999999999</v>
          </cell>
          <cell r="P40">
            <v>0</v>
          </cell>
          <cell r="Q40">
            <v>0</v>
          </cell>
          <cell r="R40">
            <v>0</v>
          </cell>
          <cell r="S40">
            <v>-219.037270588235</v>
          </cell>
          <cell r="T40">
            <v>0</v>
          </cell>
          <cell r="U40">
            <v>875.69063529411801</v>
          </cell>
          <cell r="V40">
            <v>0</v>
          </cell>
          <cell r="W40">
            <v>24353.18</v>
          </cell>
          <cell r="X40">
            <v>0</v>
          </cell>
          <cell r="Y40">
            <v>0</v>
          </cell>
          <cell r="Z40">
            <v>0</v>
          </cell>
          <cell r="AA40">
            <v>18608.425999999999</v>
          </cell>
          <cell r="AB40">
            <v>0</v>
          </cell>
          <cell r="AE40">
            <v>1146.0319999999999</v>
          </cell>
          <cell r="AF40">
            <v>1.8608426000000001E-2</v>
          </cell>
          <cell r="AG40">
            <v>875.69063529411801</v>
          </cell>
        </row>
        <row r="41">
          <cell r="B41" t="str">
            <v>Modified Wheat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Modified Maize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Modified Waxy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Modified Starch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TOTAL STARCH</v>
          </cell>
          <cell r="C46">
            <v>21.25</v>
          </cell>
          <cell r="D46">
            <v>0</v>
          </cell>
          <cell r="E46">
            <v>24353.18</v>
          </cell>
          <cell r="F46">
            <v>0</v>
          </cell>
          <cell r="G46">
            <v>0</v>
          </cell>
          <cell r="H46">
            <v>0</v>
          </cell>
          <cell r="I46">
            <v>-4654.5420000000004</v>
          </cell>
          <cell r="J46">
            <v>0</v>
          </cell>
          <cell r="K46">
            <v>18608.425999999999</v>
          </cell>
          <cell r="L46">
            <v>0</v>
          </cell>
          <cell r="M46">
            <v>21.25</v>
          </cell>
          <cell r="N46">
            <v>24353.18</v>
          </cell>
          <cell r="O46">
            <v>1146.0319999999999</v>
          </cell>
          <cell r="P46">
            <v>0</v>
          </cell>
          <cell r="Q46">
            <v>0</v>
          </cell>
          <cell r="R46">
            <v>0</v>
          </cell>
          <cell r="S46">
            <v>-219.037270588235</v>
          </cell>
          <cell r="T46">
            <v>0</v>
          </cell>
          <cell r="U46">
            <v>875.69063529411801</v>
          </cell>
          <cell r="V46">
            <v>0</v>
          </cell>
          <cell r="W46">
            <v>24353.18</v>
          </cell>
          <cell r="X46">
            <v>0</v>
          </cell>
          <cell r="Y46">
            <v>0</v>
          </cell>
          <cell r="Z46">
            <v>0</v>
          </cell>
          <cell r="AA46">
            <v>18608.425999999999</v>
          </cell>
          <cell r="AB46">
            <v>0</v>
          </cell>
          <cell r="AE46">
            <v>1146.0319999999999</v>
          </cell>
          <cell r="AF46">
            <v>1.8608426000000001E-2</v>
          </cell>
          <cell r="AG46">
            <v>875.69063529411801</v>
          </cell>
        </row>
        <row r="47"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Dextrose Crystalline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Fructose / Polydextrose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Maltodextrins &amp; CSS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Polyols</v>
          </cell>
          <cell r="AE51">
            <v>0</v>
          </cell>
          <cell r="AF51">
            <v>0</v>
          </cell>
          <cell r="AG51">
            <v>0</v>
          </cell>
        </row>
        <row r="52"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Modified Proteins</v>
          </cell>
          <cell r="C53">
            <v>1359.4</v>
          </cell>
          <cell r="D53">
            <v>1135.9939999999999</v>
          </cell>
          <cell r="E53">
            <v>1007572.53</v>
          </cell>
          <cell r="F53">
            <v>877964</v>
          </cell>
          <cell r="G53">
            <v>-50749.69</v>
          </cell>
          <cell r="H53">
            <v>-49700</v>
          </cell>
          <cell r="I53">
            <v>-965806.86</v>
          </cell>
          <cell r="J53">
            <v>-795770</v>
          </cell>
          <cell r="K53">
            <v>-14500.02</v>
          </cell>
          <cell r="L53">
            <v>32184</v>
          </cell>
          <cell r="M53">
            <v>223.40600000000001</v>
          </cell>
          <cell r="N53">
            <v>129608.53</v>
          </cell>
          <cell r="O53">
            <v>741.18914962483404</v>
          </cell>
          <cell r="P53">
            <v>772.85971580835803</v>
          </cell>
          <cell r="Q53">
            <v>-37.332418714138598</v>
          </cell>
          <cell r="R53">
            <v>-43.750231075164102</v>
          </cell>
          <cell r="S53">
            <v>-710.46554362218603</v>
          </cell>
          <cell r="T53">
            <v>-700.50546041616406</v>
          </cell>
          <cell r="U53">
            <v>-10.666485214065</v>
          </cell>
          <cell r="V53">
            <v>28.331135551772299</v>
          </cell>
          <cell r="W53">
            <v>172661.497669882</v>
          </cell>
          <cell r="X53">
            <v>-43052.967669881997</v>
          </cell>
          <cell r="Y53">
            <v>8724.3741235781199</v>
          </cell>
          <cell r="Z53">
            <v>-13539.7371102663</v>
          </cell>
          <cell r="AA53">
            <v>6329.34566907924</v>
          </cell>
          <cell r="AB53">
            <v>-53013.365669079198</v>
          </cell>
          <cell r="AE53">
            <v>-31.670566183523601</v>
          </cell>
          <cell r="AF53">
            <v>-4.668402E-2</v>
          </cell>
          <cell r="AG53">
            <v>-38.997620765837297</v>
          </cell>
        </row>
        <row r="54">
          <cell r="B54" t="str">
            <v>Biogluten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Glutamic Acid &amp; Derivatives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Starch slurries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Resales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Feed Total</v>
          </cell>
          <cell r="C58">
            <v>1380.65</v>
          </cell>
          <cell r="D58">
            <v>1135.9939999999999</v>
          </cell>
          <cell r="E58">
            <v>1031925.71</v>
          </cell>
          <cell r="F58">
            <v>877964</v>
          </cell>
          <cell r="G58">
            <v>-50749.69</v>
          </cell>
          <cell r="H58">
            <v>-49700</v>
          </cell>
          <cell r="I58">
            <v>-970461.402</v>
          </cell>
          <cell r="J58">
            <v>-795770</v>
          </cell>
          <cell r="K58">
            <v>4108.4059999999999</v>
          </cell>
          <cell r="L58">
            <v>32184</v>
          </cell>
          <cell r="M58">
            <v>244.65600000000001</v>
          </cell>
          <cell r="N58">
            <v>153961.71</v>
          </cell>
          <cell r="O58">
            <v>747.42020787310298</v>
          </cell>
          <cell r="P58">
            <v>772.85971580835803</v>
          </cell>
          <cell r="Q58">
            <v>-36.757824213232901</v>
          </cell>
          <cell r="R58">
            <v>-43.750231075164102</v>
          </cell>
          <cell r="S58">
            <v>-702.90182305435803</v>
          </cell>
          <cell r="T58">
            <v>-700.50546041616406</v>
          </cell>
          <cell r="U58">
            <v>2.97570419729837</v>
          </cell>
          <cell r="V58">
            <v>28.331135551772299</v>
          </cell>
          <cell r="W58">
            <v>197014.67766988199</v>
          </cell>
          <cell r="X58">
            <v>-43052.967669881997</v>
          </cell>
          <cell r="Y58">
            <v>8724.3741235781199</v>
          </cell>
          <cell r="Z58">
            <v>-13539.7371102663</v>
          </cell>
          <cell r="AA58">
            <v>24937.7716690792</v>
          </cell>
          <cell r="AB58">
            <v>-53013.365669079198</v>
          </cell>
          <cell r="AE58">
            <v>-25.439507935254898</v>
          </cell>
          <cell r="AF58">
            <v>-2.8075593999999999E-2</v>
          </cell>
          <cell r="AG58">
            <v>-25.3554313544739</v>
          </cell>
        </row>
        <row r="92">
          <cell r="B92" t="str">
            <v>Native Wheat</v>
          </cell>
          <cell r="C92">
            <v>398.06</v>
          </cell>
          <cell r="D92">
            <v>515.99199999999996</v>
          </cell>
          <cell r="E92">
            <v>154764.93299999999</v>
          </cell>
          <cell r="F92">
            <v>193690</v>
          </cell>
          <cell r="G92">
            <v>-19939.456999999999</v>
          </cell>
          <cell r="H92">
            <v>-10428</v>
          </cell>
          <cell r="I92">
            <v>-74598.367744957301</v>
          </cell>
          <cell r="J92">
            <v>-91738</v>
          </cell>
          <cell r="K92">
            <v>47721.578000000001</v>
          </cell>
          <cell r="L92">
            <v>91288</v>
          </cell>
          <cell r="M92">
            <v>-117.932</v>
          </cell>
          <cell r="N92">
            <v>-38925.067000000003</v>
          </cell>
          <cell r="O92">
            <v>388.79800281364601</v>
          </cell>
          <cell r="P92">
            <v>375.37403680677198</v>
          </cell>
          <cell r="Q92">
            <v>-50.091586695472998</v>
          </cell>
          <cell r="R92">
            <v>-20.2096156529559</v>
          </cell>
          <cell r="S92">
            <v>-187.40483280148001</v>
          </cell>
          <cell r="T92">
            <v>-177.789578132994</v>
          </cell>
          <cell r="U92">
            <v>119.885389137316</v>
          </cell>
          <cell r="V92">
            <v>176.917471588707</v>
          </cell>
          <cell r="W92">
            <v>-42202.003368780897</v>
          </cell>
          <cell r="X92">
            <v>3276.93636878089</v>
          </cell>
          <cell r="Y92">
            <v>-11973.1505888463</v>
          </cell>
          <cell r="Z92">
            <v>1.09582742879866E-11</v>
          </cell>
          <cell r="AA92">
            <v>-22541.021654258198</v>
          </cell>
          <cell r="AB92">
            <v>-21025.4003457418</v>
          </cell>
          <cell r="AE92">
            <v>13.423966006874</v>
          </cell>
          <cell r="AF92">
            <v>-4.3566422E-2</v>
          </cell>
          <cell r="AG92">
            <v>-57.032082451390799</v>
          </cell>
        </row>
        <row r="93">
          <cell r="B93" t="str">
            <v>Native Potato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B94" t="str">
            <v>Native Maize</v>
          </cell>
          <cell r="C94">
            <v>2106.5450000000001</v>
          </cell>
          <cell r="D94">
            <v>2226.2979999999998</v>
          </cell>
          <cell r="E94">
            <v>669109.93000000005</v>
          </cell>
          <cell r="F94">
            <v>673942</v>
          </cell>
          <cell r="G94">
            <v>-33279.512999999999</v>
          </cell>
          <cell r="H94">
            <v>-32118</v>
          </cell>
          <cell r="I94">
            <v>-391972.83399999997</v>
          </cell>
          <cell r="J94">
            <v>-417566</v>
          </cell>
          <cell r="K94">
            <v>241586.07</v>
          </cell>
          <cell r="L94">
            <v>221036</v>
          </cell>
          <cell r="M94">
            <v>-119.753</v>
          </cell>
          <cell r="N94">
            <v>-4832.0700000000697</v>
          </cell>
          <cell r="O94">
            <v>317.63381745939398</v>
          </cell>
          <cell r="P94">
            <v>302.71868366229501</v>
          </cell>
          <cell r="Q94">
            <v>-15.798149576676501</v>
          </cell>
          <cell r="R94">
            <v>-14.426640099393699</v>
          </cell>
          <cell r="S94">
            <v>-186.07380046474199</v>
          </cell>
          <cell r="T94">
            <v>-187.56069492943001</v>
          </cell>
          <cell r="U94">
            <v>114.683555300267</v>
          </cell>
          <cell r="V94">
            <v>99.284103026638803</v>
          </cell>
          <cell r="W94">
            <v>-30796.4951080725</v>
          </cell>
          <cell r="X94">
            <v>25964.425108072501</v>
          </cell>
          <cell r="Y94">
            <v>-4899.6176881850897</v>
          </cell>
          <cell r="Z94">
            <v>-23883.039601560999</v>
          </cell>
          <cell r="AA94">
            <v>22764.977727408299</v>
          </cell>
          <cell r="AB94">
            <v>-2214.9077274082701</v>
          </cell>
          <cell r="AE94">
            <v>14.915133797099401</v>
          </cell>
          <cell r="AF94">
            <v>2.055007E-2</v>
          </cell>
          <cell r="AG94">
            <v>15.3994522736277</v>
          </cell>
        </row>
        <row r="95">
          <cell r="B95" t="str">
            <v>Native Waxy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E95">
            <v>0</v>
          </cell>
          <cell r="AF95">
            <v>0</v>
          </cell>
          <cell r="AG95">
            <v>0</v>
          </cell>
        </row>
        <row r="96">
          <cell r="B96" t="str">
            <v>Native Starch</v>
          </cell>
          <cell r="C96">
            <v>2504.605</v>
          </cell>
          <cell r="D96">
            <v>2742.29</v>
          </cell>
          <cell r="E96">
            <v>823874.86300000001</v>
          </cell>
          <cell r="F96">
            <v>867632</v>
          </cell>
          <cell r="G96">
            <v>-53218.97</v>
          </cell>
          <cell r="H96">
            <v>-42546</v>
          </cell>
          <cell r="I96">
            <v>-466571.20174495701</v>
          </cell>
          <cell r="J96">
            <v>-509304</v>
          </cell>
          <cell r="K96">
            <v>289307.64799999999</v>
          </cell>
          <cell r="L96">
            <v>312324</v>
          </cell>
          <cell r="M96">
            <v>-237.685</v>
          </cell>
          <cell r="N96">
            <v>-43757.137000000097</v>
          </cell>
          <cell r="O96">
            <v>328.944030296194</v>
          </cell>
          <cell r="P96">
            <v>316.389586805188</v>
          </cell>
          <cell r="Q96">
            <v>-21.2484483581243</v>
          </cell>
          <cell r="R96">
            <v>-15.5147705020257</v>
          </cell>
          <cell r="S96">
            <v>-186.28534309599999</v>
          </cell>
          <cell r="T96">
            <v>-185.72215192412199</v>
          </cell>
          <cell r="U96">
            <v>115.510289247207</v>
          </cell>
          <cell r="V96">
            <v>113.891674476441</v>
          </cell>
          <cell r="W96">
            <v>-72998.498476853405</v>
          </cell>
          <cell r="X96">
            <v>29241.361476853399</v>
          </cell>
          <cell r="Y96">
            <v>-16872.768277031399</v>
          </cell>
          <cell r="Z96">
            <v>-23883.039601560999</v>
          </cell>
          <cell r="AA96">
            <v>223.95607315005</v>
          </cell>
          <cell r="AB96">
            <v>-23240.3080731501</v>
          </cell>
          <cell r="AE96">
            <v>12.5544434910059</v>
          </cell>
          <cell r="AF96">
            <v>-2.3016352E-2</v>
          </cell>
          <cell r="AG96">
            <v>1.61861477076539</v>
          </cell>
        </row>
        <row r="97">
          <cell r="B97" t="str">
            <v>Modified Wheat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B98" t="str">
            <v>Modified Maize</v>
          </cell>
          <cell r="C98">
            <v>49</v>
          </cell>
          <cell r="D98">
            <v>21.004000000000001</v>
          </cell>
          <cell r="E98">
            <v>17362.307000000001</v>
          </cell>
          <cell r="F98">
            <v>6276</v>
          </cell>
          <cell r="G98">
            <v>-2187.89</v>
          </cell>
          <cell r="H98">
            <v>-804</v>
          </cell>
          <cell r="I98">
            <v>-8871.5959999999995</v>
          </cell>
          <cell r="J98">
            <v>-3164</v>
          </cell>
          <cell r="K98">
            <v>6302.8209999999999</v>
          </cell>
          <cell r="L98">
            <v>2308</v>
          </cell>
          <cell r="M98">
            <v>27.995999999999999</v>
          </cell>
          <cell r="N98">
            <v>11086.307000000001</v>
          </cell>
          <cell r="O98">
            <v>354.33279591836703</v>
          </cell>
          <cell r="P98">
            <v>298.80022852789898</v>
          </cell>
          <cell r="Q98">
            <v>-44.650816326530602</v>
          </cell>
          <cell r="R98">
            <v>-38.278423157493798</v>
          </cell>
          <cell r="S98">
            <v>-181.05297959183699</v>
          </cell>
          <cell r="T98">
            <v>-150.63797371929201</v>
          </cell>
          <cell r="U98">
            <v>128.62899999999999</v>
          </cell>
          <cell r="V98">
            <v>109.88383165111399</v>
          </cell>
          <cell r="W98">
            <v>8622.6065981717802</v>
          </cell>
          <cell r="X98">
            <v>2463.70040182822</v>
          </cell>
          <cell r="Y98">
            <v>-387.10422738526</v>
          </cell>
          <cell r="Z98">
            <v>44.442896210244903</v>
          </cell>
          <cell r="AA98">
            <v>1873.7819293467901</v>
          </cell>
          <cell r="AB98">
            <v>2121.0390706532098</v>
          </cell>
          <cell r="AE98">
            <v>55.532567390467896</v>
          </cell>
          <cell r="AF98">
            <v>3.994821E-3</v>
          </cell>
          <cell r="AG98">
            <v>18.745168348885901</v>
          </cell>
        </row>
        <row r="99">
          <cell r="B99" t="str">
            <v>Modified Waxy</v>
          </cell>
          <cell r="C99">
            <v>21.367999999999999</v>
          </cell>
          <cell r="D99">
            <v>0</v>
          </cell>
          <cell r="E99">
            <v>20808.754000000001</v>
          </cell>
          <cell r="F99">
            <v>0</v>
          </cell>
          <cell r="G99">
            <v>-116.5</v>
          </cell>
          <cell r="H99">
            <v>0</v>
          </cell>
          <cell r="I99">
            <v>-19367.733</v>
          </cell>
          <cell r="J99">
            <v>0</v>
          </cell>
          <cell r="K99">
            <v>1324.521</v>
          </cell>
          <cell r="L99">
            <v>0</v>
          </cell>
          <cell r="M99">
            <v>21.367999999999999</v>
          </cell>
          <cell r="N99">
            <v>20808.754000000001</v>
          </cell>
          <cell r="O99">
            <v>973.82787345563497</v>
          </cell>
          <cell r="P99">
            <v>0</v>
          </cell>
          <cell r="Q99">
            <v>-5.4520778734556297</v>
          </cell>
          <cell r="R99">
            <v>0</v>
          </cell>
          <cell r="S99">
            <v>-906.38960127293205</v>
          </cell>
          <cell r="T99">
            <v>0</v>
          </cell>
          <cell r="U99">
            <v>61.986194309247502</v>
          </cell>
          <cell r="V99">
            <v>0</v>
          </cell>
          <cell r="W99">
            <v>20808.754000000001</v>
          </cell>
          <cell r="X99">
            <v>0</v>
          </cell>
          <cell r="Y99">
            <v>0</v>
          </cell>
          <cell r="Z99">
            <v>0</v>
          </cell>
          <cell r="AA99">
            <v>1324.521</v>
          </cell>
          <cell r="AB99">
            <v>0</v>
          </cell>
          <cell r="AE99">
            <v>973.82787345563497</v>
          </cell>
          <cell r="AF99">
            <v>1.3245209999999999E-3</v>
          </cell>
          <cell r="AG99">
            <v>61.986194309247502</v>
          </cell>
        </row>
        <row r="100">
          <cell r="B100" t="str">
            <v>Modified Starch</v>
          </cell>
          <cell r="C100">
            <v>70.367999999999995</v>
          </cell>
          <cell r="D100">
            <v>21.004000000000001</v>
          </cell>
          <cell r="E100">
            <v>38171.061000000002</v>
          </cell>
          <cell r="F100">
            <v>6276</v>
          </cell>
          <cell r="G100">
            <v>-2304.39</v>
          </cell>
          <cell r="H100">
            <v>-804</v>
          </cell>
          <cell r="I100">
            <v>-28239.329000000002</v>
          </cell>
          <cell r="J100">
            <v>-3164</v>
          </cell>
          <cell r="K100">
            <v>7627.3419999999996</v>
          </cell>
          <cell r="L100">
            <v>2308</v>
          </cell>
          <cell r="M100">
            <v>49.363999999999997</v>
          </cell>
          <cell r="N100">
            <v>31895.061000000002</v>
          </cell>
          <cell r="O100">
            <v>542.44913881309697</v>
          </cell>
          <cell r="P100">
            <v>298.80022852789898</v>
          </cell>
          <cell r="Q100">
            <v>-32.747697817189596</v>
          </cell>
          <cell r="R100">
            <v>-38.278423157493798</v>
          </cell>
          <cell r="S100">
            <v>-401.309245679855</v>
          </cell>
          <cell r="T100">
            <v>-150.63797371929201</v>
          </cell>
          <cell r="U100">
            <v>108.39219531605301</v>
          </cell>
          <cell r="V100">
            <v>109.88383165111399</v>
          </cell>
          <cell r="W100">
            <v>29431.360598171799</v>
          </cell>
          <cell r="X100">
            <v>2463.70040182822</v>
          </cell>
          <cell r="Y100">
            <v>-387.10422738526</v>
          </cell>
          <cell r="Z100">
            <v>44.442896210244903</v>
          </cell>
          <cell r="AA100">
            <v>3198.3029293467898</v>
          </cell>
          <cell r="AB100">
            <v>2121.0390706532098</v>
          </cell>
          <cell r="AE100">
            <v>243.64891028519699</v>
          </cell>
          <cell r="AF100">
            <v>5.3193420000000003E-3</v>
          </cell>
          <cell r="AG100">
            <v>-1.4916363350613</v>
          </cell>
        </row>
        <row r="101">
          <cell r="AE101">
            <v>0</v>
          </cell>
          <cell r="AF101">
            <v>0</v>
          </cell>
          <cell r="AG101">
            <v>0</v>
          </cell>
        </row>
        <row r="102">
          <cell r="B102" t="str">
            <v>TOTAL STARCH</v>
          </cell>
          <cell r="C102">
            <v>2574.973</v>
          </cell>
          <cell r="D102">
            <v>2763.2939999999999</v>
          </cell>
          <cell r="E102">
            <v>862045.924</v>
          </cell>
          <cell r="F102">
            <v>873908</v>
          </cell>
          <cell r="G102">
            <v>-55523.360000000001</v>
          </cell>
          <cell r="H102">
            <v>-43350</v>
          </cell>
          <cell r="I102">
            <v>-494810.53074495698</v>
          </cell>
          <cell r="J102">
            <v>-512468</v>
          </cell>
          <cell r="K102">
            <v>296934.99</v>
          </cell>
          <cell r="L102">
            <v>314632</v>
          </cell>
          <cell r="M102">
            <v>-188.320999999999</v>
          </cell>
          <cell r="N102">
            <v>-11862.076000000099</v>
          </cell>
          <cell r="O102">
            <v>334.77862641666502</v>
          </cell>
          <cell r="P102">
            <v>316.25588880517199</v>
          </cell>
          <cell r="Q102">
            <v>-21.562695997200699</v>
          </cell>
          <cell r="R102">
            <v>-15.6877986924301</v>
          </cell>
          <cell r="S102">
            <v>-192.161444312215</v>
          </cell>
          <cell r="T102">
            <v>-185.45547451700801</v>
          </cell>
          <cell r="U102">
            <v>115.315768359513</v>
          </cell>
          <cell r="V102">
            <v>113.861210569704</v>
          </cell>
          <cell r="W102">
            <v>-43567.137878681599</v>
          </cell>
          <cell r="X102">
            <v>31705.061878681601</v>
          </cell>
          <cell r="Y102">
            <v>-17259.8725044167</v>
          </cell>
          <cell r="Z102">
            <v>-23838.596705350799</v>
          </cell>
          <cell r="AA102">
            <v>3422.2590024968399</v>
          </cell>
          <cell r="AB102">
            <v>-21119.269002496902</v>
          </cell>
          <cell r="AE102">
            <v>18.5227376114929</v>
          </cell>
          <cell r="AF102">
            <v>-1.7697009999999999E-2</v>
          </cell>
          <cell r="AG102">
            <v>1.4545577898087501</v>
          </cell>
        </row>
        <row r="103">
          <cell r="AE103">
            <v>0</v>
          </cell>
          <cell r="AF103">
            <v>0</v>
          </cell>
          <cell r="AG103">
            <v>0</v>
          </cell>
        </row>
        <row r="104">
          <cell r="B104" t="str">
            <v>Dextrose Crystalline</v>
          </cell>
          <cell r="C104">
            <v>1455.17</v>
          </cell>
          <cell r="D104">
            <v>2230.9740000000002</v>
          </cell>
          <cell r="E104">
            <v>523066.24099999998</v>
          </cell>
          <cell r="F104">
            <v>1055208</v>
          </cell>
          <cell r="G104">
            <v>-19341.939999999999</v>
          </cell>
          <cell r="H104">
            <v>-123458</v>
          </cell>
          <cell r="I104">
            <v>-245189.16399999999</v>
          </cell>
          <cell r="J104">
            <v>-469464</v>
          </cell>
          <cell r="K104">
            <v>257933.38399999999</v>
          </cell>
          <cell r="L104">
            <v>457072</v>
          </cell>
          <cell r="M104">
            <v>-775.80399999999997</v>
          </cell>
          <cell r="N104">
            <v>-532141.75899999996</v>
          </cell>
          <cell r="O104">
            <v>359.45370025495299</v>
          </cell>
          <cell r="P104">
            <v>472.98085948110599</v>
          </cell>
          <cell r="Q104">
            <v>-13.2918765505061</v>
          </cell>
          <cell r="R104">
            <v>-55.338161717707202</v>
          </cell>
          <cell r="S104">
            <v>-168.49520262237399</v>
          </cell>
          <cell r="T104">
            <v>-210.430063281777</v>
          </cell>
          <cell r="U104">
            <v>177.253093452999</v>
          </cell>
          <cell r="V104">
            <v>204.87553866607101</v>
          </cell>
          <cell r="W104">
            <v>-356352.83252423501</v>
          </cell>
          <cell r="X104">
            <v>-175788.92647576501</v>
          </cell>
          <cell r="Y104">
            <v>18772.406631184</v>
          </cell>
          <cell r="Z104">
            <v>160353.99838326601</v>
          </cell>
          <cell r="AA104">
            <v>-206875.836111943</v>
          </cell>
          <cell r="AB104">
            <v>7737.2201119433903</v>
          </cell>
          <cell r="AE104">
            <v>-113.527159226153</v>
          </cell>
          <cell r="AF104">
            <v>-0.19913861599999999</v>
          </cell>
          <cell r="AG104">
            <v>-27.622445213072801</v>
          </cell>
        </row>
        <row r="105">
          <cell r="B105" t="str">
            <v>Fructose / Polydextrose</v>
          </cell>
          <cell r="C105">
            <v>538.29</v>
          </cell>
          <cell r="D105">
            <v>252.99199999999999</v>
          </cell>
          <cell r="E105">
            <v>416909.08</v>
          </cell>
          <cell r="F105">
            <v>196094</v>
          </cell>
          <cell r="G105">
            <v>-30724</v>
          </cell>
          <cell r="H105">
            <v>-18688</v>
          </cell>
          <cell r="I105">
            <v>-147440.80381988399</v>
          </cell>
          <cell r="J105">
            <v>-69296</v>
          </cell>
          <cell r="K105">
            <v>39412.03</v>
          </cell>
          <cell r="L105">
            <v>108110</v>
          </cell>
          <cell r="M105">
            <v>285.298</v>
          </cell>
          <cell r="N105">
            <v>220815.08</v>
          </cell>
          <cell r="O105">
            <v>774.50645562800696</v>
          </cell>
          <cell r="P105">
            <v>775.09960789273998</v>
          </cell>
          <cell r="Q105">
            <v>-57.077040257110497</v>
          </cell>
          <cell r="R105">
            <v>-73.867948393625099</v>
          </cell>
          <cell r="S105">
            <v>-273.90589425752597</v>
          </cell>
          <cell r="T105">
            <v>-273.90589425752597</v>
          </cell>
          <cell r="U105">
            <v>73.217094874509996</v>
          </cell>
          <cell r="V105">
            <v>427.32576524158901</v>
          </cell>
          <cell r="W105">
            <v>221134.367932583</v>
          </cell>
          <cell r="X105">
            <v>-319.28793258283201</v>
          </cell>
          <cell r="Y105">
            <v>9038.3779408044502</v>
          </cell>
          <cell r="Z105">
            <v>-3.0598243938584299E-11</v>
          </cell>
          <cell r="AA105">
            <v>121915.18617189499</v>
          </cell>
          <cell r="AB105">
            <v>-190613.15617189501</v>
          </cell>
          <cell r="AE105">
            <v>-0.59315226473245297</v>
          </cell>
          <cell r="AF105">
            <v>-6.8697969999999997E-2</v>
          </cell>
          <cell r="AG105">
            <v>-354.10867036707901</v>
          </cell>
        </row>
        <row r="106">
          <cell r="B106" t="str">
            <v>Maltodextrins &amp; CSS</v>
          </cell>
          <cell r="C106">
            <v>1908.48</v>
          </cell>
          <cell r="D106">
            <v>2140.328</v>
          </cell>
          <cell r="E106">
            <v>1091412.1939999999</v>
          </cell>
          <cell r="F106">
            <v>1227400</v>
          </cell>
          <cell r="G106">
            <v>-80641.001000000004</v>
          </cell>
          <cell r="H106">
            <v>-93494</v>
          </cell>
          <cell r="I106">
            <v>-531419.66593223496</v>
          </cell>
          <cell r="J106">
            <v>-500400</v>
          </cell>
          <cell r="K106">
            <v>464974.51400000002</v>
          </cell>
          <cell r="L106">
            <v>646340</v>
          </cell>
          <cell r="M106">
            <v>-231.84800000000001</v>
          </cell>
          <cell r="N106">
            <v>-135987.80600000001</v>
          </cell>
          <cell r="O106">
            <v>571.87510165157596</v>
          </cell>
          <cell r="P106">
            <v>573.46350652797105</v>
          </cell>
          <cell r="Q106">
            <v>-42.254045627934303</v>
          </cell>
          <cell r="R106">
            <v>-43.6820898479112</v>
          </cell>
          <cell r="S106">
            <v>-278.45178672673302</v>
          </cell>
          <cell r="T106">
            <v>-233.79594155662099</v>
          </cell>
          <cell r="U106">
            <v>243.63604229543901</v>
          </cell>
          <cell r="V106">
            <v>301.98175232954901</v>
          </cell>
          <cell r="W106">
            <v>-166589.02533072201</v>
          </cell>
          <cell r="X106">
            <v>30601.2193307216</v>
          </cell>
          <cell r="Y106">
            <v>5156.4084236382196</v>
          </cell>
          <cell r="Z106">
            <v>-80531.424851134696</v>
          </cell>
          <cell r="AA106">
            <v>-119356.442459139</v>
          </cell>
          <cell r="AB106">
            <v>-62009.043540861101</v>
          </cell>
          <cell r="AE106">
            <v>-1.58840487639532</v>
          </cell>
          <cell r="AF106">
            <v>-0.18136548599999999</v>
          </cell>
          <cell r="AG106">
            <v>-58.345710034110198</v>
          </cell>
        </row>
        <row r="107">
          <cell r="B107" t="str">
            <v>Polyols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E107">
            <v>0</v>
          </cell>
          <cell r="AF107">
            <v>0</v>
          </cell>
          <cell r="AG107">
            <v>0</v>
          </cell>
        </row>
        <row r="108">
          <cell r="AE108">
            <v>0</v>
          </cell>
          <cell r="AF108">
            <v>0</v>
          </cell>
          <cell r="AG108">
            <v>0</v>
          </cell>
        </row>
        <row r="109">
          <cell r="B109" t="str">
            <v>Modified Proteins</v>
          </cell>
          <cell r="C109">
            <v>30.5</v>
          </cell>
          <cell r="D109">
            <v>13.002000000000001</v>
          </cell>
          <cell r="E109">
            <v>28100</v>
          </cell>
          <cell r="F109">
            <v>14558</v>
          </cell>
          <cell r="G109">
            <v>-573.29</v>
          </cell>
          <cell r="H109">
            <v>-642</v>
          </cell>
          <cell r="I109">
            <v>-21365.482233502498</v>
          </cell>
          <cell r="J109">
            <v>-9108</v>
          </cell>
          <cell r="K109">
            <v>5434.21</v>
          </cell>
          <cell r="L109">
            <v>4734</v>
          </cell>
          <cell r="M109">
            <v>17.498000000000001</v>
          </cell>
          <cell r="N109">
            <v>13542</v>
          </cell>
          <cell r="O109">
            <v>921.31147540983602</v>
          </cell>
          <cell r="P109">
            <v>1119.6738963236401</v>
          </cell>
          <cell r="Q109">
            <v>-18.7963934426229</v>
          </cell>
          <cell r="R109">
            <v>-49.377018920166101</v>
          </cell>
          <cell r="S109">
            <v>-700.50761421319805</v>
          </cell>
          <cell r="T109">
            <v>-700.50761421319805</v>
          </cell>
          <cell r="U109">
            <v>178.17081967213099</v>
          </cell>
          <cell r="V109">
            <v>364.09783110290698</v>
          </cell>
          <cell r="W109">
            <v>19592.053837871099</v>
          </cell>
          <cell r="X109">
            <v>-6050.0538378710999</v>
          </cell>
          <cell r="Y109">
            <v>932.70907706506705</v>
          </cell>
          <cell r="Z109">
            <v>0</v>
          </cell>
          <cell r="AA109">
            <v>6370.9838486386698</v>
          </cell>
          <cell r="AB109">
            <v>-5670.7738486386697</v>
          </cell>
          <cell r="AE109">
            <v>-198.362420913807</v>
          </cell>
          <cell r="AF109">
            <v>7.0021000000000005E-4</v>
          </cell>
          <cell r="AG109">
            <v>-185.92701143077599</v>
          </cell>
        </row>
        <row r="110">
          <cell r="B110" t="str">
            <v>Biogluten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Glutamic Acid &amp; Derivatives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Starch slurries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E112">
            <v>0</v>
          </cell>
          <cell r="AF112">
            <v>0</v>
          </cell>
          <cell r="AG112">
            <v>0</v>
          </cell>
        </row>
        <row r="113">
          <cell r="B113" t="str">
            <v>Resales</v>
          </cell>
          <cell r="C113">
            <v>74.855000000000004</v>
          </cell>
          <cell r="D113">
            <v>0</v>
          </cell>
          <cell r="E113">
            <v>47349.921999999999</v>
          </cell>
          <cell r="F113">
            <v>0</v>
          </cell>
          <cell r="G113">
            <v>-1336.95</v>
          </cell>
          <cell r="H113">
            <v>0</v>
          </cell>
          <cell r="I113">
            <v>-45413.017999999996</v>
          </cell>
          <cell r="J113">
            <v>0</v>
          </cell>
          <cell r="K113">
            <v>563.21299999999997</v>
          </cell>
          <cell r="L113">
            <v>0</v>
          </cell>
          <cell r="M113">
            <v>74.855000000000004</v>
          </cell>
          <cell r="N113">
            <v>47349.921999999999</v>
          </cell>
          <cell r="O113">
            <v>632.55523345133895</v>
          </cell>
          <cell r="P113">
            <v>0</v>
          </cell>
          <cell r="Q113">
            <v>-17.860530358693499</v>
          </cell>
          <cell r="R113">
            <v>0</v>
          </cell>
          <cell r="S113">
            <v>-606.67982098724201</v>
          </cell>
          <cell r="T113">
            <v>0</v>
          </cell>
          <cell r="U113">
            <v>7.5240531694609603</v>
          </cell>
          <cell r="V113">
            <v>0</v>
          </cell>
          <cell r="W113">
            <v>47349.921999999999</v>
          </cell>
          <cell r="X113">
            <v>0</v>
          </cell>
          <cell r="Y113">
            <v>0</v>
          </cell>
          <cell r="Z113">
            <v>0</v>
          </cell>
          <cell r="AA113">
            <v>563.21299999999997</v>
          </cell>
          <cell r="AB113">
            <v>0</v>
          </cell>
          <cell r="AE113">
            <v>632.55523345133895</v>
          </cell>
          <cell r="AF113">
            <v>5.6321300000000002E-4</v>
          </cell>
          <cell r="AG113">
            <v>7.5240531694609603</v>
          </cell>
        </row>
        <row r="114">
          <cell r="C114">
            <v>6582.268</v>
          </cell>
          <cell r="D114">
            <v>7400.59</v>
          </cell>
          <cell r="E114">
            <v>2968883.361</v>
          </cell>
          <cell r="F114">
            <v>3367168</v>
          </cell>
          <cell r="G114">
            <v>-188140.541</v>
          </cell>
          <cell r="H114">
            <v>-279632</v>
          </cell>
          <cell r="I114">
            <v>-1485638.6647305801</v>
          </cell>
          <cell r="J114">
            <v>-1560736</v>
          </cell>
          <cell r="K114">
            <v>1065252.341</v>
          </cell>
          <cell r="L114">
            <v>1530888</v>
          </cell>
          <cell r="M114">
            <v>-818.32199999999898</v>
          </cell>
          <cell r="N114">
            <v>-398284.63900000002</v>
          </cell>
          <cell r="O114">
            <v>451.04261342746901</v>
          </cell>
          <cell r="P114">
            <v>454.98642675786698</v>
          </cell>
          <cell r="Q114">
            <v>-28.582935395520199</v>
          </cell>
          <cell r="R114">
            <v>-37.785095512655097</v>
          </cell>
          <cell r="S114">
            <v>-225.70315653063301</v>
          </cell>
          <cell r="T114">
            <v>-210.893455792038</v>
          </cell>
          <cell r="U114">
            <v>161.83667103800701</v>
          </cell>
          <cell r="V114">
            <v>206.86026384382899</v>
          </cell>
          <cell r="W114">
            <v>-278432.651963185</v>
          </cell>
          <cell r="X114">
            <v>-119851.987036815</v>
          </cell>
          <cell r="Y114">
            <v>16640.029568275098</v>
          </cell>
          <cell r="Z114">
            <v>55983.976826780599</v>
          </cell>
          <cell r="AA114">
            <v>-193960.63654805199</v>
          </cell>
          <cell r="AB114">
            <v>-271675.02245194803</v>
          </cell>
          <cell r="AE114">
            <v>-3.9438133303975702</v>
          </cell>
          <cell r="AF114">
            <v>-0.46563565899999998</v>
          </cell>
          <cell r="AG114">
            <v>-45.0235928058217</v>
          </cell>
        </row>
        <row r="148">
          <cell r="B148" t="str">
            <v>Native Wheat</v>
          </cell>
          <cell r="C148">
            <v>1633.12</v>
          </cell>
          <cell r="D148">
            <v>1384</v>
          </cell>
          <cell r="E148">
            <v>450634.23999999999</v>
          </cell>
          <cell r="F148">
            <v>445354</v>
          </cell>
          <cell r="G148">
            <v>-29679.79</v>
          </cell>
          <cell r="H148">
            <v>-33342</v>
          </cell>
          <cell r="I148">
            <v>-290376.76</v>
          </cell>
          <cell r="J148">
            <v>-246082</v>
          </cell>
          <cell r="K148">
            <v>129996.18</v>
          </cell>
          <cell r="L148">
            <v>160266</v>
          </cell>
          <cell r="M148">
            <v>249.12</v>
          </cell>
          <cell r="N148">
            <v>5280.2399999999898</v>
          </cell>
          <cell r="O148">
            <v>275.93455471735098</v>
          </cell>
          <cell r="P148">
            <v>321.78757225433498</v>
          </cell>
          <cell r="Q148">
            <v>-18.173673704320599</v>
          </cell>
          <cell r="R148">
            <v>-24.091040462427699</v>
          </cell>
          <cell r="S148">
            <v>-177.80491329479801</v>
          </cell>
          <cell r="T148">
            <v>-177.80491329479801</v>
          </cell>
          <cell r="U148">
            <v>79.599894680121494</v>
          </cell>
          <cell r="V148">
            <v>115.799132947977</v>
          </cell>
          <cell r="W148">
            <v>80163.72</v>
          </cell>
          <cell r="X148">
            <v>-74883.48</v>
          </cell>
          <cell r="Y148">
            <v>9663.7699999999895</v>
          </cell>
          <cell r="Z148">
            <v>0</v>
          </cell>
          <cell r="AA148">
            <v>28847.88</v>
          </cell>
          <cell r="AB148">
            <v>-59117.7</v>
          </cell>
          <cell r="AE148">
            <v>-45.853017536984403</v>
          </cell>
          <cell r="AF148">
            <v>-3.0269819999999999E-2</v>
          </cell>
          <cell r="AG148">
            <v>-36.199238267855399</v>
          </cell>
        </row>
        <row r="149">
          <cell r="B149" t="str">
            <v>Native Potato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B150" t="str">
            <v>Native Maize</v>
          </cell>
          <cell r="C150">
            <v>3435.547</v>
          </cell>
          <cell r="D150">
            <v>3161.0059999999999</v>
          </cell>
          <cell r="E150">
            <v>957058.01</v>
          </cell>
          <cell r="F150">
            <v>885384</v>
          </cell>
          <cell r="G150">
            <v>-70546.817999999999</v>
          </cell>
          <cell r="H150">
            <v>-63492</v>
          </cell>
          <cell r="I150">
            <v>-504815.266</v>
          </cell>
          <cell r="J150">
            <v>-578008</v>
          </cell>
          <cell r="K150">
            <v>370994.78399999999</v>
          </cell>
          <cell r="L150">
            <v>234422</v>
          </cell>
          <cell r="M150">
            <v>274.541</v>
          </cell>
          <cell r="N150">
            <v>71674.009999999893</v>
          </cell>
          <cell r="O150">
            <v>278.57514683979002</v>
          </cell>
          <cell r="P150">
            <v>280.09564043851901</v>
          </cell>
          <cell r="Q150">
            <v>-20.534377203979499</v>
          </cell>
          <cell r="R150">
            <v>-20.086010592830299</v>
          </cell>
          <cell r="S150">
            <v>-146.93883273900801</v>
          </cell>
          <cell r="T150">
            <v>-182.855711124876</v>
          </cell>
          <cell r="U150">
            <v>107.98710772986099</v>
          </cell>
          <cell r="V150">
            <v>74.160567869849004</v>
          </cell>
          <cell r="W150">
            <v>82943.512771075097</v>
          </cell>
          <cell r="X150">
            <v>-11269.5027710751</v>
          </cell>
          <cell r="Y150">
            <v>-24330.357408756001</v>
          </cell>
          <cell r="Z150">
            <v>172879.603673859</v>
          </cell>
          <cell r="AA150">
            <v>417.14015268377102</v>
          </cell>
          <cell r="AB150">
            <v>136155.64384731601</v>
          </cell>
          <cell r="AE150">
            <v>-1.5204935987286501</v>
          </cell>
          <cell r="AF150">
            <v>0.136572784</v>
          </cell>
          <cell r="AG150">
            <v>33.8265398600117</v>
          </cell>
        </row>
        <row r="151">
          <cell r="B151" t="str">
            <v>Native Waxy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B152" t="str">
            <v>Native Starch</v>
          </cell>
          <cell r="C152">
            <v>5068.6670000000004</v>
          </cell>
          <cell r="D152">
            <v>4545.0060000000003</v>
          </cell>
          <cell r="E152">
            <v>1407692.25</v>
          </cell>
          <cell r="F152">
            <v>1330738</v>
          </cell>
          <cell r="G152">
            <v>-100226.60799999999</v>
          </cell>
          <cell r="H152">
            <v>-96834</v>
          </cell>
          <cell r="I152">
            <v>-795192.02599999995</v>
          </cell>
          <cell r="J152">
            <v>-824090</v>
          </cell>
          <cell r="K152">
            <v>500990.96399999998</v>
          </cell>
          <cell r="L152">
            <v>394688</v>
          </cell>
          <cell r="M152">
            <v>523.66099999999994</v>
          </cell>
          <cell r="N152">
            <v>76954.25</v>
          </cell>
          <cell r="O152">
            <v>277.72435040613198</v>
          </cell>
          <cell r="P152">
            <v>292.79125264081102</v>
          </cell>
          <cell r="Q152">
            <v>-19.7737606356859</v>
          </cell>
          <cell r="R152">
            <v>-21.305582434874701</v>
          </cell>
          <cell r="S152">
            <v>-156.88385644588601</v>
          </cell>
          <cell r="T152">
            <v>-181.31769242988901</v>
          </cell>
          <cell r="U152">
            <v>98.840772929056101</v>
          </cell>
          <cell r="V152">
            <v>86.839929364229704</v>
          </cell>
          <cell r="W152">
            <v>163107.23277107501</v>
          </cell>
          <cell r="X152">
            <v>-86152.982771074996</v>
          </cell>
          <cell r="Y152">
            <v>-14666.587408756001</v>
          </cell>
          <cell r="Z152">
            <v>172879.603673859</v>
          </cell>
          <cell r="AA152">
            <v>29265.020152683799</v>
          </cell>
          <cell r="AB152">
            <v>77037.943847316201</v>
          </cell>
          <cell r="AE152">
            <v>-15.066902234678199</v>
          </cell>
          <cell r="AF152">
            <v>0.106302964</v>
          </cell>
          <cell r="AG152">
            <v>12.0008435648264</v>
          </cell>
        </row>
        <row r="153">
          <cell r="B153" t="str">
            <v>Modified Wheat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Modified Maize</v>
          </cell>
          <cell r="C154">
            <v>1510</v>
          </cell>
          <cell r="D154">
            <v>972.99800000000005</v>
          </cell>
          <cell r="E154">
            <v>540165.46699999995</v>
          </cell>
          <cell r="F154">
            <v>327686</v>
          </cell>
          <cell r="G154">
            <v>-47881.557000000001</v>
          </cell>
          <cell r="H154">
            <v>-32834</v>
          </cell>
          <cell r="I154">
            <v>-282544.80699999997</v>
          </cell>
          <cell r="J154">
            <v>-146504</v>
          </cell>
          <cell r="K154">
            <v>207583.40299999999</v>
          </cell>
          <cell r="L154">
            <v>142448</v>
          </cell>
          <cell r="M154">
            <v>537.00199999999995</v>
          </cell>
          <cell r="N154">
            <v>212479.467</v>
          </cell>
          <cell r="O154">
            <v>357.72547483443702</v>
          </cell>
          <cell r="P154">
            <v>336.77972616593303</v>
          </cell>
          <cell r="Q154">
            <v>-31.709640397350999</v>
          </cell>
          <cell r="R154">
            <v>-33.745187554342401</v>
          </cell>
          <cell r="S154">
            <v>-187.115766225166</v>
          </cell>
          <cell r="T154">
            <v>-150.56968256872099</v>
          </cell>
          <cell r="U154">
            <v>137.47245231788099</v>
          </cell>
          <cell r="V154">
            <v>146.40112312666599</v>
          </cell>
          <cell r="W154">
            <v>215707.36044943001</v>
          </cell>
          <cell r="X154">
            <v>-3227.8934494295299</v>
          </cell>
          <cell r="Y154">
            <v>-2678.7719451651701</v>
          </cell>
          <cell r="Z154">
            <v>-2974.4074619705798</v>
          </cell>
          <cell r="AA154">
            <v>67758.985635456396</v>
          </cell>
          <cell r="AB154">
            <v>-2623.5826354564001</v>
          </cell>
          <cell r="AE154">
            <v>20.9457486685045</v>
          </cell>
          <cell r="AF154">
            <v>6.5135402999999994E-2</v>
          </cell>
          <cell r="AG154">
            <v>-8.9286708087854301</v>
          </cell>
        </row>
        <row r="155">
          <cell r="B155" t="str">
            <v>Modified Waxy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G155">
            <v>0</v>
          </cell>
        </row>
        <row r="156">
          <cell r="B156" t="str">
            <v>Modified Starch</v>
          </cell>
          <cell r="C156">
            <v>1510</v>
          </cell>
          <cell r="D156">
            <v>972.99800000000005</v>
          </cell>
          <cell r="E156">
            <v>540165.46699999995</v>
          </cell>
          <cell r="F156">
            <v>327686</v>
          </cell>
          <cell r="G156">
            <v>-47881.557000000001</v>
          </cell>
          <cell r="H156">
            <v>-32834</v>
          </cell>
          <cell r="I156">
            <v>-282544.80699999997</v>
          </cell>
          <cell r="J156">
            <v>-146504</v>
          </cell>
          <cell r="K156">
            <v>207583.40299999999</v>
          </cell>
          <cell r="L156">
            <v>142448</v>
          </cell>
          <cell r="M156">
            <v>537.00199999999995</v>
          </cell>
          <cell r="N156">
            <v>212479.467</v>
          </cell>
          <cell r="O156">
            <v>357.72547483443702</v>
          </cell>
          <cell r="P156">
            <v>336.77972616593303</v>
          </cell>
          <cell r="Q156">
            <v>-31.709640397350999</v>
          </cell>
          <cell r="R156">
            <v>-33.745187554342401</v>
          </cell>
          <cell r="S156">
            <v>-187.115766225166</v>
          </cell>
          <cell r="T156">
            <v>-150.56968256872099</v>
          </cell>
          <cell r="U156">
            <v>137.47245231788099</v>
          </cell>
          <cell r="V156">
            <v>146.40112312666599</v>
          </cell>
          <cell r="W156">
            <v>215707.36044943001</v>
          </cell>
          <cell r="X156">
            <v>-3227.8934494295299</v>
          </cell>
          <cell r="Y156">
            <v>-2678.7719451651701</v>
          </cell>
          <cell r="Z156">
            <v>-2974.4074619705798</v>
          </cell>
          <cell r="AA156">
            <v>67758.985635456396</v>
          </cell>
          <cell r="AB156">
            <v>-2623.5826354564001</v>
          </cell>
          <cell r="AE156">
            <v>20.945748668504599</v>
          </cell>
          <cell r="AF156">
            <v>6.5135402999999994E-2</v>
          </cell>
          <cell r="AG156">
            <v>-8.9286708087854301</v>
          </cell>
        </row>
        <row r="157">
          <cell r="AE157">
            <v>0</v>
          </cell>
          <cell r="AF157">
            <v>0</v>
          </cell>
          <cell r="AG157">
            <v>0</v>
          </cell>
        </row>
        <row r="158">
          <cell r="B158" t="str">
            <v>TOTAL STARCH</v>
          </cell>
          <cell r="C158">
            <v>6578.6670000000004</v>
          </cell>
          <cell r="D158">
            <v>5518.0039999999999</v>
          </cell>
          <cell r="E158">
            <v>1947857.7169999999</v>
          </cell>
          <cell r="F158">
            <v>1658424</v>
          </cell>
          <cell r="G158">
            <v>-148108.16500000001</v>
          </cell>
          <cell r="H158">
            <v>-129668</v>
          </cell>
          <cell r="I158">
            <v>-1077736.8330000001</v>
          </cell>
          <cell r="J158">
            <v>-970594</v>
          </cell>
          <cell r="K158">
            <v>708574.36699999997</v>
          </cell>
          <cell r="L158">
            <v>537136</v>
          </cell>
          <cell r="M158">
            <v>1060.663</v>
          </cell>
          <cell r="N158">
            <v>289433.717</v>
          </cell>
          <cell r="O158">
            <v>296.08699102720999</v>
          </cell>
          <cell r="P158">
            <v>300.54780677940801</v>
          </cell>
          <cell r="Q158">
            <v>-22.513400511076199</v>
          </cell>
          <cell r="R158">
            <v>-23.4990768401038</v>
          </cell>
          <cell r="S158">
            <v>-163.82298009612001</v>
          </cell>
          <cell r="T158">
            <v>-175.89584929623101</v>
          </cell>
          <cell r="U158">
            <v>107.70789386360499</v>
          </cell>
          <cell r="V158">
            <v>97.342444840561896</v>
          </cell>
          <cell r="W158">
            <v>378814.59322050499</v>
          </cell>
          <cell r="X158">
            <v>-89380.876220504593</v>
          </cell>
          <cell r="Y158">
            <v>-17345.359353921202</v>
          </cell>
          <cell r="Z158">
            <v>169905.19621188799</v>
          </cell>
          <cell r="AA158">
            <v>97024.005788140203</v>
          </cell>
          <cell r="AB158">
            <v>74414.361211859796</v>
          </cell>
          <cell r="AE158">
            <v>-4.4608157521983003</v>
          </cell>
          <cell r="AF158">
            <v>0.17143836700000001</v>
          </cell>
          <cell r="AG158">
            <v>10.365449023043</v>
          </cell>
        </row>
        <row r="159"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Dextrose Crystalline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Fructose / Polydextrose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Maltodextrins &amp; CSS</v>
          </cell>
          <cell r="AE162">
            <v>0</v>
          </cell>
          <cell r="AF162">
            <v>0</v>
          </cell>
          <cell r="AG162">
            <v>0</v>
          </cell>
        </row>
        <row r="163">
          <cell r="B163" t="str">
            <v>Polyols</v>
          </cell>
          <cell r="AE163">
            <v>0</v>
          </cell>
          <cell r="AF163">
            <v>0</v>
          </cell>
          <cell r="AG163">
            <v>0</v>
          </cell>
        </row>
        <row r="164"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Modified Proteins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Biogluten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Glutamic Acid &amp; Derivatives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B168" t="str">
            <v>Starch slurries</v>
          </cell>
          <cell r="C168">
            <v>1763.78</v>
          </cell>
          <cell r="D168">
            <v>2305.558</v>
          </cell>
          <cell r="E168">
            <v>185159.927</v>
          </cell>
          <cell r="F168">
            <v>243316</v>
          </cell>
          <cell r="G168">
            <v>-9979.0280000000002</v>
          </cell>
          <cell r="H168">
            <v>-26336</v>
          </cell>
          <cell r="I168">
            <v>-103301.72500000001</v>
          </cell>
          <cell r="J168">
            <v>-183460</v>
          </cell>
          <cell r="K168">
            <v>66324.388000000006</v>
          </cell>
          <cell r="L168">
            <v>17546</v>
          </cell>
          <cell r="M168">
            <v>-541.77800000000002</v>
          </cell>
          <cell r="N168">
            <v>-58156.072999999997</v>
          </cell>
          <cell r="O168">
            <v>104.979037635079</v>
          </cell>
          <cell r="P168">
            <v>105.53453871036901</v>
          </cell>
          <cell r="Q168">
            <v>-5.6577509666738504</v>
          </cell>
          <cell r="R168">
            <v>-11.422831262540299</v>
          </cell>
          <cell r="S168">
            <v>-58.5683730397215</v>
          </cell>
          <cell r="T168">
            <v>-79.5729276817152</v>
          </cell>
          <cell r="U168">
            <v>37.603549195477903</v>
          </cell>
          <cell r="V168">
            <v>7.6103051842547398</v>
          </cell>
          <cell r="W168">
            <v>-59637.575603922603</v>
          </cell>
          <cell r="X168">
            <v>1481.5026039226</v>
          </cell>
          <cell r="Y168">
            <v>10169.5382232089</v>
          </cell>
          <cell r="Z168">
            <v>35345.391411893797</v>
          </cell>
          <cell r="AA168">
            <v>-4881.4920809363302</v>
          </cell>
          <cell r="AB168">
            <v>53659.880080936302</v>
          </cell>
          <cell r="AE168">
            <v>-0.55550107528938497</v>
          </cell>
          <cell r="AF168">
            <v>4.8778387999999999E-2</v>
          </cell>
          <cell r="AG168">
            <v>29.993244011223201</v>
          </cell>
        </row>
        <row r="169">
          <cell r="B169" t="str">
            <v>Resales</v>
          </cell>
          <cell r="C169">
            <v>409.3</v>
          </cell>
          <cell r="D169">
            <v>0</v>
          </cell>
          <cell r="E169">
            <v>177934.603</v>
          </cell>
          <cell r="F169">
            <v>0</v>
          </cell>
          <cell r="G169">
            <v>-7432.3969999999999</v>
          </cell>
          <cell r="H169">
            <v>0</v>
          </cell>
          <cell r="I169">
            <v>-157787.88399999999</v>
          </cell>
          <cell r="J169">
            <v>0</v>
          </cell>
          <cell r="K169">
            <v>12714.322</v>
          </cell>
          <cell r="L169">
            <v>0</v>
          </cell>
          <cell r="M169">
            <v>409.3</v>
          </cell>
          <cell r="N169">
            <v>177934.603</v>
          </cell>
          <cell r="O169">
            <v>434.72905692645998</v>
          </cell>
          <cell r="P169">
            <v>0</v>
          </cell>
          <cell r="Q169">
            <v>-18.158800390911299</v>
          </cell>
          <cell r="R169">
            <v>0</v>
          </cell>
          <cell r="S169">
            <v>-385.50667969704398</v>
          </cell>
          <cell r="T169">
            <v>0</v>
          </cell>
          <cell r="U169">
            <v>31.063576838504801</v>
          </cell>
          <cell r="V169">
            <v>0</v>
          </cell>
          <cell r="W169">
            <v>177934.603</v>
          </cell>
          <cell r="X169">
            <v>0</v>
          </cell>
          <cell r="Y169">
            <v>0</v>
          </cell>
          <cell r="Z169">
            <v>0</v>
          </cell>
          <cell r="AA169">
            <v>12714.322</v>
          </cell>
          <cell r="AB169">
            <v>0</v>
          </cell>
          <cell r="AE169">
            <v>434.72905692645998</v>
          </cell>
          <cell r="AF169">
            <v>1.2714322E-2</v>
          </cell>
          <cell r="AG169">
            <v>31.063576838504801</v>
          </cell>
        </row>
        <row r="170">
          <cell r="B170" t="str">
            <v>Industrial Total</v>
          </cell>
          <cell r="C170">
            <v>8751.7469999999994</v>
          </cell>
          <cell r="D170">
            <v>7823.5619999999999</v>
          </cell>
          <cell r="E170">
            <v>2310952.247</v>
          </cell>
          <cell r="F170">
            <v>1901740</v>
          </cell>
          <cell r="G170">
            <v>-165519.59</v>
          </cell>
          <cell r="H170">
            <v>-156004</v>
          </cell>
          <cell r="I170">
            <v>-1338826.442</v>
          </cell>
          <cell r="J170">
            <v>-1154054</v>
          </cell>
          <cell r="K170">
            <v>787613.07700000005</v>
          </cell>
          <cell r="L170">
            <v>554682</v>
          </cell>
          <cell r="M170">
            <v>928.18500000000097</v>
          </cell>
          <cell r="N170">
            <v>409212.24699999997</v>
          </cell>
          <cell r="O170">
            <v>264.05610754058603</v>
          </cell>
          <cell r="P170">
            <v>243.07853634955501</v>
          </cell>
          <cell r="Q170">
            <v>-18.9127485060983</v>
          </cell>
          <cell r="R170">
            <v>-19.940277842752401</v>
          </cell>
          <cell r="S170">
            <v>-152.97819303963001</v>
          </cell>
          <cell r="T170">
            <v>-147.510047213788</v>
          </cell>
          <cell r="U170">
            <v>89.994954950137398</v>
          </cell>
          <cell r="V170">
            <v>70.898907684249195</v>
          </cell>
          <cell r="W170">
            <v>497111.62061658199</v>
          </cell>
          <cell r="X170">
            <v>-87899.373616582001</v>
          </cell>
          <cell r="Y170">
            <v>-7175.8211307122401</v>
          </cell>
          <cell r="Z170">
            <v>205250.58762378199</v>
          </cell>
          <cell r="AA170">
            <v>104856.83570720399</v>
          </cell>
          <cell r="AB170">
            <v>128074.241292796</v>
          </cell>
          <cell r="AE170">
            <v>20.977571191030599</v>
          </cell>
          <cell r="AF170">
            <v>0.23293107699999999</v>
          </cell>
          <cell r="AG170">
            <v>19.096047265888199</v>
          </cell>
        </row>
        <row r="203">
          <cell r="B203" t="str">
            <v>Glucose STD</v>
          </cell>
          <cell r="C203">
            <v>2064.0100000000002</v>
          </cell>
          <cell r="D203">
            <v>2876.4639999999999</v>
          </cell>
          <cell r="E203">
            <v>744261.46100000001</v>
          </cell>
          <cell r="F203">
            <v>1057656</v>
          </cell>
          <cell r="G203">
            <v>-52193.794000000002</v>
          </cell>
          <cell r="H203">
            <v>-38276</v>
          </cell>
          <cell r="I203">
            <v>-307033.743531894</v>
          </cell>
          <cell r="J203">
            <v>-497378</v>
          </cell>
          <cell r="K203">
            <v>381085.201</v>
          </cell>
          <cell r="L203">
            <v>516818</v>
          </cell>
          <cell r="M203">
            <v>-812.45399999999995</v>
          </cell>
          <cell r="N203">
            <v>-313394.53899999999</v>
          </cell>
          <cell r="O203">
            <v>360.59004607535798</v>
          </cell>
          <cell r="P203">
            <v>367.69311209874297</v>
          </cell>
          <cell r="Q203">
            <v>-25.2875683741842</v>
          </cell>
          <cell r="R203">
            <v>-13.3066153443951</v>
          </cell>
          <cell r="S203">
            <v>-148.75593797117901</v>
          </cell>
          <cell r="T203">
            <v>-172.91299317495401</v>
          </cell>
          <cell r="U203">
            <v>184.633408268371</v>
          </cell>
          <cell r="V203">
            <v>179.67129086266999</v>
          </cell>
          <cell r="W203">
            <v>-337240.38854049699</v>
          </cell>
          <cell r="X203">
            <v>23845.849540496602</v>
          </cell>
          <cell r="Y203">
            <v>-17330.6870631483</v>
          </cell>
          <cell r="Z203">
            <v>25796.761116974099</v>
          </cell>
          <cell r="AA203">
            <v>-167692.13954384101</v>
          </cell>
          <cell r="AB203">
            <v>31959.340543840801</v>
          </cell>
          <cell r="AE203">
            <v>-7.1030660233852796</v>
          </cell>
          <cell r="AF203">
            <v>-0.13573279899999999</v>
          </cell>
          <cell r="AG203">
            <v>4.9621174057005</v>
          </cell>
        </row>
        <row r="204">
          <cell r="B204" t="str">
            <v>Glucose (V)HM(LD)</v>
          </cell>
          <cell r="C204">
            <v>1954.28</v>
          </cell>
          <cell r="D204">
            <v>1536.33</v>
          </cell>
          <cell r="E204">
            <v>675393.71799999999</v>
          </cell>
          <cell r="F204">
            <v>532806</v>
          </cell>
          <cell r="G204">
            <v>-49747.364000000001</v>
          </cell>
          <cell r="H204">
            <v>-38874</v>
          </cell>
          <cell r="I204">
            <v>-288021.922540267</v>
          </cell>
          <cell r="J204">
            <v>-242446</v>
          </cell>
          <cell r="K204">
            <v>334920.10399999999</v>
          </cell>
          <cell r="L204">
            <v>249156</v>
          </cell>
          <cell r="M204">
            <v>417.95</v>
          </cell>
          <cell r="N204">
            <v>142587.71799999999</v>
          </cell>
          <cell r="O204">
            <v>345.59721124915598</v>
          </cell>
          <cell r="P204">
            <v>346.80439749272603</v>
          </cell>
          <cell r="Q204">
            <v>-25.4555969461899</v>
          </cell>
          <cell r="R204">
            <v>-25.3031575247505</v>
          </cell>
          <cell r="S204">
            <v>-147.380069662621</v>
          </cell>
          <cell r="T204">
            <v>-157.808543737348</v>
          </cell>
          <cell r="U204">
            <v>171.37774730335499</v>
          </cell>
          <cell r="V204">
            <v>162.17609497959401</v>
          </cell>
          <cell r="W204">
            <v>143996.168586691</v>
          </cell>
          <cell r="X204">
            <v>-1408.45058669134</v>
          </cell>
          <cell r="Y204">
            <v>-6456.7893644432897</v>
          </cell>
          <cell r="Z204">
            <v>1871.35772740158</v>
          </cell>
          <cell r="AA204">
            <v>91872.6610362723</v>
          </cell>
          <cell r="AB204">
            <v>-6108.5570362722401</v>
          </cell>
          <cell r="AE204">
            <v>-1.2071862435705001</v>
          </cell>
          <cell r="AF204">
            <v>8.5764103999999994E-2</v>
          </cell>
          <cell r="AG204">
            <v>9.20165232376044</v>
          </cell>
        </row>
        <row r="205">
          <cell r="B205" t="str">
            <v>Glucose HDE/HDM</v>
          </cell>
          <cell r="C205">
            <v>1672.34</v>
          </cell>
          <cell r="D205">
            <v>1417.998</v>
          </cell>
          <cell r="E205">
            <v>543094.23600000003</v>
          </cell>
          <cell r="F205">
            <v>482672</v>
          </cell>
          <cell r="G205">
            <v>-49761.044000000002</v>
          </cell>
          <cell r="H205">
            <v>-52362</v>
          </cell>
          <cell r="I205">
            <v>-290635.24689009401</v>
          </cell>
          <cell r="J205">
            <v>-257166</v>
          </cell>
          <cell r="K205">
            <v>192629.495</v>
          </cell>
          <cell r="L205">
            <v>165710</v>
          </cell>
          <cell r="M205">
            <v>254.34200000000001</v>
          </cell>
          <cell r="N205">
            <v>60422.235999999997</v>
          </cell>
          <cell r="O205">
            <v>324.75108889340697</v>
          </cell>
          <cell r="P205">
            <v>340.38976077540298</v>
          </cell>
          <cell r="Q205">
            <v>-29.755339225277201</v>
          </cell>
          <cell r="R205">
            <v>-36.926709346557601</v>
          </cell>
          <cell r="S205">
            <v>-173.78956844307601</v>
          </cell>
          <cell r="T205">
            <v>-181.358506852619</v>
          </cell>
          <cell r="U205">
            <v>115.1856051999</v>
          </cell>
          <cell r="V205">
            <v>116.86194197735099</v>
          </cell>
          <cell r="W205">
            <v>77050.780208493394</v>
          </cell>
          <cell r="X205">
            <v>-16628.5442084934</v>
          </cell>
          <cell r="Y205">
            <v>9800.6448425637609</v>
          </cell>
          <cell r="Z205">
            <v>-230.35318283483099</v>
          </cell>
          <cell r="AA205">
            <v>35239.1980968508</v>
          </cell>
          <cell r="AB205">
            <v>-8319.7030968508407</v>
          </cell>
          <cell r="AE205">
            <v>-15.638671881996199</v>
          </cell>
          <cell r="AF205">
            <v>2.6919495000000002E-2</v>
          </cell>
          <cell r="AG205">
            <v>-1.67633677745162</v>
          </cell>
        </row>
        <row r="206">
          <cell r="B206" t="str">
            <v>Glucose F9</v>
          </cell>
          <cell r="C206">
            <v>3967.83</v>
          </cell>
          <cell r="D206">
            <v>2334.4899999999998</v>
          </cell>
          <cell r="E206">
            <v>1256009.2720000001</v>
          </cell>
          <cell r="F206">
            <v>784014</v>
          </cell>
          <cell r="G206">
            <v>-115569.075</v>
          </cell>
          <cell r="H206">
            <v>-63698</v>
          </cell>
          <cell r="I206">
            <v>-721278.20923505398</v>
          </cell>
          <cell r="J206">
            <v>-439454</v>
          </cell>
          <cell r="K206">
            <v>386228.45500000002</v>
          </cell>
          <cell r="L206">
            <v>265522</v>
          </cell>
          <cell r="M206">
            <v>1633.34</v>
          </cell>
          <cell r="N206">
            <v>471995.272</v>
          </cell>
          <cell r="O206">
            <v>316.54815654904598</v>
          </cell>
          <cell r="P206">
            <v>335.83951955244999</v>
          </cell>
          <cell r="Q206">
            <v>-29.126518777266199</v>
          </cell>
          <cell r="R206">
            <v>-27.285616987007899</v>
          </cell>
          <cell r="S206">
            <v>-181.78153026592699</v>
          </cell>
          <cell r="T206">
            <v>-188.24411327527599</v>
          </cell>
          <cell r="U206">
            <v>97.339970462444199</v>
          </cell>
          <cell r="V206">
            <v>113.738760928511</v>
          </cell>
          <cell r="W206">
            <v>545646.89505071996</v>
          </cell>
          <cell r="X206">
            <v>-73651.623050720402</v>
          </cell>
          <cell r="Y206">
            <v>-10282.4449861181</v>
          </cell>
          <cell r="Z206">
            <v>7823.3372756666704</v>
          </cell>
          <cell r="AA206">
            <v>205149.91343867101</v>
          </cell>
          <cell r="AB206">
            <v>-84443.458438671005</v>
          </cell>
          <cell r="AE206">
            <v>-19.291363003404701</v>
          </cell>
          <cell r="AF206">
            <v>0.120706455</v>
          </cell>
          <cell r="AG206">
            <v>-16.398790466066998</v>
          </cell>
        </row>
        <row r="207">
          <cell r="B207" t="str">
            <v>Bioglucose</v>
          </cell>
          <cell r="C207">
            <v>20.21</v>
          </cell>
          <cell r="D207">
            <v>0</v>
          </cell>
          <cell r="E207">
            <v>12271.92</v>
          </cell>
          <cell r="F207">
            <v>0</v>
          </cell>
          <cell r="G207">
            <v>-1370</v>
          </cell>
          <cell r="H207">
            <v>0</v>
          </cell>
          <cell r="I207">
            <v>-5887.72</v>
          </cell>
          <cell r="J207">
            <v>0</v>
          </cell>
          <cell r="K207">
            <v>4768.76</v>
          </cell>
          <cell r="L207">
            <v>0</v>
          </cell>
          <cell r="M207">
            <v>20.21</v>
          </cell>
          <cell r="N207">
            <v>12271.92</v>
          </cell>
          <cell r="O207">
            <v>607.22018802572995</v>
          </cell>
          <cell r="P207">
            <v>0</v>
          </cell>
          <cell r="Q207">
            <v>-67.788223651657603</v>
          </cell>
          <cell r="R207">
            <v>0</v>
          </cell>
          <cell r="S207">
            <v>-291.32706580900498</v>
          </cell>
          <cell r="T207">
            <v>0</v>
          </cell>
          <cell r="U207">
            <v>235.96041563582401</v>
          </cell>
          <cell r="V207">
            <v>0</v>
          </cell>
          <cell r="W207">
            <v>12271.92</v>
          </cell>
          <cell r="X207">
            <v>0</v>
          </cell>
          <cell r="Y207">
            <v>0</v>
          </cell>
          <cell r="Z207">
            <v>0</v>
          </cell>
          <cell r="AA207">
            <v>4768.76</v>
          </cell>
          <cell r="AB207">
            <v>0</v>
          </cell>
          <cell r="AE207">
            <v>607.22018802572995</v>
          </cell>
          <cell r="AF207">
            <v>4.7687600000000004E-3</v>
          </cell>
          <cell r="AG207">
            <v>235.96041563582401</v>
          </cell>
        </row>
        <row r="208">
          <cell r="B208" t="str">
            <v>Dextrose Liquid</v>
          </cell>
          <cell r="C208">
            <v>2526.19</v>
          </cell>
          <cell r="D208">
            <v>2187.41</v>
          </cell>
          <cell r="E208">
            <v>483825.18699999998</v>
          </cell>
          <cell r="F208">
            <v>460524</v>
          </cell>
          <cell r="G208">
            <v>-42132.182000000001</v>
          </cell>
          <cell r="H208">
            <v>-25990</v>
          </cell>
          <cell r="I208">
            <v>-216581.52773204201</v>
          </cell>
          <cell r="J208">
            <v>-338712</v>
          </cell>
          <cell r="K208">
            <v>222683.538</v>
          </cell>
          <cell r="L208">
            <v>93964</v>
          </cell>
          <cell r="M208">
            <v>338.78</v>
          </cell>
          <cell r="N208">
            <v>23301.187000000002</v>
          </cell>
          <cell r="O208">
            <v>191.523672803708</v>
          </cell>
          <cell r="P208">
            <v>210.533919109815</v>
          </cell>
          <cell r="Q208">
            <v>-16.678152474675301</v>
          </cell>
          <cell r="R208">
            <v>-11.8816317014186</v>
          </cell>
          <cell r="S208">
            <v>-85.734456922100904</v>
          </cell>
          <cell r="T208">
            <v>-154.846142241281</v>
          </cell>
          <cell r="U208">
            <v>88.149956258238703</v>
          </cell>
          <cell r="V208">
            <v>42.956738791538903</v>
          </cell>
          <cell r="W208">
            <v>37339.9651731864</v>
          </cell>
          <cell r="X208">
            <v>-14038.7781731864</v>
          </cell>
          <cell r="Y208">
            <v>-22390.034762612599</v>
          </cell>
          <cell r="Z208">
            <v>162241.32434756501</v>
          </cell>
          <cell r="AA208">
            <v>2434.1531897729701</v>
          </cell>
          <cell r="AB208">
            <v>126285.384810227</v>
          </cell>
          <cell r="AE208">
            <v>-19.010246306106499</v>
          </cell>
          <cell r="AF208">
            <v>0.12871953799999999</v>
          </cell>
          <cell r="AG208">
            <v>45.193217466699799</v>
          </cell>
        </row>
        <row r="209">
          <cell r="B209" t="str">
            <v>Isoglucose &lt;F20</v>
          </cell>
          <cell r="C209">
            <v>1592.14</v>
          </cell>
          <cell r="D209">
            <v>1675.2239999999999</v>
          </cell>
          <cell r="E209">
            <v>564400.81799999997</v>
          </cell>
          <cell r="F209">
            <v>628210</v>
          </cell>
          <cell r="G209">
            <v>-28886.525000000001</v>
          </cell>
          <cell r="H209">
            <v>-48394</v>
          </cell>
          <cell r="I209">
            <v>-351417.01246223802</v>
          </cell>
          <cell r="J209">
            <v>-375232</v>
          </cell>
          <cell r="K209">
            <v>185683.32399999999</v>
          </cell>
          <cell r="L209">
            <v>195424</v>
          </cell>
          <cell r="M209">
            <v>-83.083999999999804</v>
          </cell>
          <cell r="N209">
            <v>-63809.182000000001</v>
          </cell>
          <cell r="O209">
            <v>354.49195296895999</v>
          </cell>
          <cell r="P209">
            <v>375.00059693509598</v>
          </cell>
          <cell r="Q209">
            <v>-18.143206627557898</v>
          </cell>
          <cell r="R209">
            <v>-28.888077057157702</v>
          </cell>
          <cell r="S209">
            <v>-220.71991939291601</v>
          </cell>
          <cell r="T209">
            <v>-223.98915010768701</v>
          </cell>
          <cell r="U209">
            <v>116.624997801701</v>
          </cell>
          <cell r="V209">
            <v>116.65544428685401</v>
          </cell>
          <cell r="W209">
            <v>-36879.151408539401</v>
          </cell>
          <cell r="X209">
            <v>-26930.030591460501</v>
          </cell>
          <cell r="Y209">
            <v>17702.958959927699</v>
          </cell>
          <cell r="Z209">
            <v>6676.1631183407198</v>
          </cell>
          <cell r="AA209">
            <v>-17610.660366530901</v>
          </cell>
          <cell r="AB209">
            <v>7869.9843665308799</v>
          </cell>
          <cell r="AE209">
            <v>-20.5086439661364</v>
          </cell>
          <cell r="AF209">
            <v>-9.7406760000000106E-3</v>
          </cell>
          <cell r="AG209">
            <v>-3.04464851527371E-2</v>
          </cell>
        </row>
        <row r="210">
          <cell r="B210" t="str">
            <v>Isoglucose &gt;F20</v>
          </cell>
          <cell r="C210">
            <v>3298.54</v>
          </cell>
          <cell r="D210">
            <v>3410.6280000000002</v>
          </cell>
          <cell r="E210">
            <v>1361747.1070000001</v>
          </cell>
          <cell r="F210">
            <v>1407880</v>
          </cell>
          <cell r="G210">
            <v>-93935.047000000006</v>
          </cell>
          <cell r="H210">
            <v>-64620</v>
          </cell>
          <cell r="I210">
            <v>-634314.21626299305</v>
          </cell>
          <cell r="J210">
            <v>-640408</v>
          </cell>
          <cell r="K210">
            <v>619362.96499999997</v>
          </cell>
          <cell r="L210">
            <v>696436</v>
          </cell>
          <cell r="M210">
            <v>-112.08799999999999</v>
          </cell>
          <cell r="N210">
            <v>-46132.8930000002</v>
          </cell>
          <cell r="O210">
            <v>412.833285938627</v>
          </cell>
          <cell r="P210">
            <v>412.79201367021</v>
          </cell>
          <cell r="Q210">
            <v>-28.477765011186801</v>
          </cell>
          <cell r="R210">
            <v>-18.9466573311425</v>
          </cell>
          <cell r="S210">
            <v>-192.30150801960701</v>
          </cell>
          <cell r="T210">
            <v>-187.76835233863099</v>
          </cell>
          <cell r="U210">
            <v>187.768820447834</v>
          </cell>
          <cell r="V210">
            <v>204.195825519523</v>
          </cell>
          <cell r="W210">
            <v>-26974.499331049101</v>
          </cell>
          <cell r="X210">
            <v>-19158.393668950899</v>
          </cell>
          <cell r="Y210">
            <v>-19577.5636066808</v>
          </cell>
          <cell r="Z210">
            <v>26763.956344799899</v>
          </cell>
          <cell r="AA210">
            <v>-54671.150390961899</v>
          </cell>
          <cell r="AB210">
            <v>-22401.884609038101</v>
          </cell>
          <cell r="AE210">
            <v>4.12722684176288E-2</v>
          </cell>
          <cell r="AF210">
            <v>-7.7073034999999998E-2</v>
          </cell>
          <cell r="AG210">
            <v>-16.427005071688601</v>
          </cell>
        </row>
        <row r="211">
          <cell r="B211" t="str">
            <v>Isoglucose F42</v>
          </cell>
          <cell r="C211">
            <v>18767.189999999999</v>
          </cell>
          <cell r="D211">
            <v>17460.894</v>
          </cell>
          <cell r="E211">
            <v>5872738.398</v>
          </cell>
          <cell r="F211">
            <v>6016768</v>
          </cell>
          <cell r="G211">
            <v>-422393.28399999999</v>
          </cell>
          <cell r="H211">
            <v>-166366</v>
          </cell>
          <cell r="I211">
            <v>-2063823.7321772999</v>
          </cell>
          <cell r="J211">
            <v>-2722238</v>
          </cell>
          <cell r="K211">
            <v>3353051.6710000001</v>
          </cell>
          <cell r="L211">
            <v>3103760</v>
          </cell>
          <cell r="M211">
            <v>1306.296</v>
          </cell>
          <cell r="N211">
            <v>-144029.602000001</v>
          </cell>
          <cell r="O211">
            <v>312.92582416440598</v>
          </cell>
          <cell r="P211">
            <v>344.58533451952701</v>
          </cell>
          <cell r="Q211">
            <v>-22.507007388959099</v>
          </cell>
          <cell r="R211">
            <v>-9.5279199335383407</v>
          </cell>
          <cell r="S211">
            <v>-109.969778756292</v>
          </cell>
          <cell r="T211">
            <v>-155.904846567421</v>
          </cell>
          <cell r="U211">
            <v>178.66562181125701</v>
          </cell>
          <cell r="V211">
            <v>177.75493053219401</v>
          </cell>
          <cell r="W211">
            <v>1010884.03104592</v>
          </cell>
          <cell r="X211">
            <v>-1154913.6330459199</v>
          </cell>
          <cell r="Y211">
            <v>-242196.397995823</v>
          </cell>
          <cell r="Z211">
            <v>1039108.05457934</v>
          </cell>
          <cell r="AA211">
            <v>607338.69652804499</v>
          </cell>
          <cell r="AB211">
            <v>-358047.02552804502</v>
          </cell>
          <cell r="AE211">
            <v>-31.659510355120901</v>
          </cell>
          <cell r="AF211">
            <v>0.24929167099999999</v>
          </cell>
          <cell r="AG211">
            <v>0.910691279062945</v>
          </cell>
        </row>
        <row r="212">
          <cell r="B212" t="str">
            <v>Isoglucose F50</v>
          </cell>
          <cell r="C212">
            <v>2755.53</v>
          </cell>
          <cell r="D212">
            <v>2546.2840000000001</v>
          </cell>
          <cell r="E212">
            <v>1028632.171</v>
          </cell>
          <cell r="F212">
            <v>947526</v>
          </cell>
          <cell r="G212">
            <v>-48206.06</v>
          </cell>
          <cell r="H212">
            <v>-39862</v>
          </cell>
          <cell r="I212">
            <v>-369632.092</v>
          </cell>
          <cell r="J212">
            <v>-357200</v>
          </cell>
          <cell r="K212">
            <v>597529.83200000005</v>
          </cell>
          <cell r="L212">
            <v>544542</v>
          </cell>
          <cell r="M212">
            <v>209.24600000000001</v>
          </cell>
          <cell r="N212">
            <v>81106.171000000104</v>
          </cell>
          <cell r="O212">
            <v>373.29739505648598</v>
          </cell>
          <cell r="P212">
            <v>372.121098824797</v>
          </cell>
          <cell r="Q212">
            <v>-17.494296922915002</v>
          </cell>
          <cell r="R212">
            <v>-15.654970144728599</v>
          </cell>
          <cell r="S212">
            <v>-134.14192260653999</v>
          </cell>
          <cell r="T212">
            <v>-140.282859256862</v>
          </cell>
          <cell r="U212">
            <v>216.84751463420801</v>
          </cell>
          <cell r="V212">
            <v>213.85752728289501</v>
          </cell>
          <cell r="W212">
            <v>91176.535813442606</v>
          </cell>
          <cell r="X212">
            <v>-10070.3648134427</v>
          </cell>
          <cell r="Y212">
            <v>-6058.4253920707697</v>
          </cell>
          <cell r="Z212">
            <v>20245.623050317499</v>
          </cell>
          <cell r="AA212">
            <v>55614.380999900997</v>
          </cell>
          <cell r="AB212">
            <v>-2626.5489999010501</v>
          </cell>
          <cell r="AE212">
            <v>1.17629623168921</v>
          </cell>
          <cell r="AF212">
            <v>5.2987831999999901E-2</v>
          </cell>
          <cell r="AG212">
            <v>2.9899873513128901</v>
          </cell>
        </row>
        <row r="213">
          <cell r="B213" t="str">
            <v>Isoglucose F55</v>
          </cell>
          <cell r="C213">
            <v>16461.82</v>
          </cell>
          <cell r="D213">
            <v>14494.81</v>
          </cell>
          <cell r="E213">
            <v>7815554.3779999996</v>
          </cell>
          <cell r="F213">
            <v>6328724</v>
          </cell>
          <cell r="G213">
            <v>-349922.22899999999</v>
          </cell>
          <cell r="H213">
            <v>-341846</v>
          </cell>
          <cell r="I213">
            <v>-2875395.09</v>
          </cell>
          <cell r="J213">
            <v>-2429804</v>
          </cell>
          <cell r="K213">
            <v>4578218.3140000002</v>
          </cell>
          <cell r="L213">
            <v>3531844</v>
          </cell>
          <cell r="M213">
            <v>1967.01</v>
          </cell>
          <cell r="N213">
            <v>1486830.378</v>
          </cell>
          <cell r="O213">
            <v>474.76854794913299</v>
          </cell>
          <cell r="P213">
            <v>436.62000398763399</v>
          </cell>
          <cell r="Q213">
            <v>-21.256594289088302</v>
          </cell>
          <cell r="R213">
            <v>-23.584027662314998</v>
          </cell>
          <cell r="S213">
            <v>-174.67054614860299</v>
          </cell>
          <cell r="T213">
            <v>-167.632690597531</v>
          </cell>
          <cell r="U213">
            <v>278.11130932059802</v>
          </cell>
          <cell r="V213">
            <v>243.662662704789</v>
          </cell>
          <cell r="W213">
            <v>882575.22533417097</v>
          </cell>
          <cell r="X213">
            <v>604255.15266582998</v>
          </cell>
          <cell r="Y213">
            <v>35792.029030455597</v>
          </cell>
          <cell r="Z213">
            <v>-87265.626609890096</v>
          </cell>
          <cell r="AA213">
            <v>474852.22274839698</v>
          </cell>
          <cell r="AB213">
            <v>571522.09125160298</v>
          </cell>
          <cell r="AE213">
            <v>38.148543961498902</v>
          </cell>
          <cell r="AF213">
            <v>1.0463743139999999</v>
          </cell>
          <cell r="AG213">
            <v>34.448646615808698</v>
          </cell>
        </row>
        <row r="214">
          <cell r="B214" t="str">
            <v>Isoglucose/Sucrose blends</v>
          </cell>
          <cell r="C214">
            <v>862.5</v>
          </cell>
          <cell r="D214">
            <v>884.01199999999994</v>
          </cell>
          <cell r="E214">
            <v>412275</v>
          </cell>
          <cell r="F214">
            <v>376184</v>
          </cell>
          <cell r="G214">
            <v>-33320</v>
          </cell>
          <cell r="H214">
            <v>-30326</v>
          </cell>
          <cell r="I214">
            <v>-280410.16411541897</v>
          </cell>
          <cell r="J214">
            <v>-287404</v>
          </cell>
          <cell r="K214">
            <v>4484.1000000000004</v>
          </cell>
          <cell r="L214">
            <v>58196</v>
          </cell>
          <cell r="M214">
            <v>-21.511999999999901</v>
          </cell>
          <cell r="N214">
            <v>36091</v>
          </cell>
          <cell r="O214">
            <v>478</v>
          </cell>
          <cell r="P214">
            <v>425.54173472758299</v>
          </cell>
          <cell r="Q214">
            <v>-38.631884057971</v>
          </cell>
          <cell r="R214">
            <v>-34.304964186006501</v>
          </cell>
          <cell r="S214">
            <v>-325.113233757008</v>
          </cell>
          <cell r="T214">
            <v>-325.113233757008</v>
          </cell>
          <cell r="U214">
            <v>5.19895652173913</v>
          </cell>
          <cell r="V214">
            <v>65.831685542730199</v>
          </cell>
          <cell r="W214">
            <v>-9154.2537974597599</v>
          </cell>
          <cell r="X214">
            <v>45245.2537974597</v>
          </cell>
          <cell r="Y214">
            <v>-3731.9683895693702</v>
          </cell>
          <cell r="Z214">
            <v>0</v>
          </cell>
          <cell r="AA214">
            <v>-1416.1712193952101</v>
          </cell>
          <cell r="AB214">
            <v>-52295.728780604797</v>
          </cell>
          <cell r="AE214">
            <v>52.458265272417101</v>
          </cell>
          <cell r="AF214">
            <v>-5.37119E-2</v>
          </cell>
          <cell r="AG214">
            <v>-60.6327290209911</v>
          </cell>
        </row>
        <row r="215">
          <cell r="B215" t="str">
            <v>Resales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E215">
            <v>0</v>
          </cell>
          <cell r="AF215">
            <v>0</v>
          </cell>
          <cell r="AG215">
            <v>0</v>
          </cell>
        </row>
        <row r="216">
          <cell r="B216" t="str">
            <v>Liquid Sweeteners Total</v>
          </cell>
          <cell r="C216">
            <v>55942.58</v>
          </cell>
          <cell r="D216">
            <v>50824.544000000002</v>
          </cell>
          <cell r="E216">
            <v>20770203.666000001</v>
          </cell>
          <cell r="F216">
            <v>19022964</v>
          </cell>
          <cell r="G216">
            <v>-1287436.6040000001</v>
          </cell>
          <cell r="H216">
            <v>-910614</v>
          </cell>
          <cell r="I216">
            <v>-8404430.6769472994</v>
          </cell>
          <cell r="J216">
            <v>-8587442</v>
          </cell>
          <cell r="K216">
            <v>10860645.759</v>
          </cell>
          <cell r="L216">
            <v>9421372</v>
          </cell>
          <cell r="M216">
            <v>5118.0360000000001</v>
          </cell>
          <cell r="N216">
            <v>1747239.666</v>
          </cell>
          <cell r="O216">
            <v>371.277185750103</v>
          </cell>
          <cell r="P216">
            <v>374.28695867886199</v>
          </cell>
          <cell r="Q216">
            <v>-23.0135364511254</v>
          </cell>
          <cell r="R216">
            <v>-17.9168159383781</v>
          </cell>
          <cell r="S216">
            <v>-150.23316187682599</v>
          </cell>
          <cell r="T216">
            <v>-168.962499693062</v>
          </cell>
          <cell r="U216">
            <v>194.13916481864101</v>
          </cell>
          <cell r="V216">
            <v>185.37051704782601</v>
          </cell>
          <cell r="W216">
            <v>2390693.2281350801</v>
          </cell>
          <cell r="X216">
            <v>-643453.56213508395</v>
          </cell>
          <cell r="Y216">
            <v>-264728.678727519</v>
          </cell>
          <cell r="Z216">
            <v>1203030.59776768</v>
          </cell>
          <cell r="AA216">
            <v>1235879.86451718</v>
          </cell>
          <cell r="AB216">
            <v>203393.894482818</v>
          </cell>
          <cell r="AE216">
            <v>-3.0097729287588799</v>
          </cell>
          <cell r="AF216">
            <v>1.439273759</v>
          </cell>
          <cell r="AG216">
            <v>8.7686477708144803</v>
          </cell>
        </row>
        <row r="224">
          <cell r="B224" t="str">
            <v>Sucralose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E224">
            <v>0</v>
          </cell>
          <cell r="AF224">
            <v>0</v>
          </cell>
          <cell r="AG224">
            <v>0</v>
          </cell>
        </row>
        <row r="225">
          <cell r="B225" t="str">
            <v>Food Ingredients Total</v>
          </cell>
          <cell r="C225">
            <v>6582.268</v>
          </cell>
          <cell r="D225">
            <v>7400.59</v>
          </cell>
          <cell r="E225">
            <v>2968883.361</v>
          </cell>
          <cell r="F225">
            <v>3367168</v>
          </cell>
          <cell r="G225">
            <v>-188140.541</v>
          </cell>
          <cell r="H225">
            <v>-279632</v>
          </cell>
          <cell r="I225">
            <v>-1485638.6647305801</v>
          </cell>
          <cell r="J225">
            <v>-1560736</v>
          </cell>
          <cell r="K225">
            <v>1065252.341</v>
          </cell>
          <cell r="L225">
            <v>1530888</v>
          </cell>
          <cell r="M225">
            <v>-818.32199999999898</v>
          </cell>
          <cell r="N225">
            <v>-398284.63900000002</v>
          </cell>
          <cell r="O225">
            <v>451.04261342746901</v>
          </cell>
          <cell r="P225">
            <v>454.98642675786698</v>
          </cell>
          <cell r="Q225">
            <v>-28.582935395520199</v>
          </cell>
          <cell r="R225">
            <v>-37.785095512655097</v>
          </cell>
          <cell r="S225">
            <v>-225.70315653063301</v>
          </cell>
          <cell r="T225">
            <v>-210.893455792038</v>
          </cell>
          <cell r="U225">
            <v>161.83667103800701</v>
          </cell>
          <cell r="V225">
            <v>206.86026384382899</v>
          </cell>
          <cell r="W225">
            <v>-278432.651963185</v>
          </cell>
          <cell r="X225">
            <v>-119851.987036815</v>
          </cell>
          <cell r="Y225">
            <v>16640.029568275098</v>
          </cell>
          <cell r="Z225">
            <v>55983.976826780599</v>
          </cell>
          <cell r="AA225">
            <v>-193960.63654805199</v>
          </cell>
          <cell r="AB225">
            <v>-271675.02245194803</v>
          </cell>
          <cell r="AE225">
            <v>-3.9438133303975702</v>
          </cell>
          <cell r="AF225">
            <v>-0.46563565899999998</v>
          </cell>
          <cell r="AG225">
            <v>-45.0235928058217</v>
          </cell>
        </row>
        <row r="228">
          <cell r="B228" t="str">
            <v>GRAND TOTAL</v>
          </cell>
          <cell r="C228">
            <v>81079.679999999993</v>
          </cell>
          <cell r="D228">
            <v>74798.736000000004</v>
          </cell>
          <cell r="E228">
            <v>31311662.817000002</v>
          </cell>
          <cell r="F228">
            <v>28586578</v>
          </cell>
          <cell r="G228">
            <v>-1847903.7039999999</v>
          </cell>
          <cell r="H228">
            <v>-1534416</v>
          </cell>
          <cell r="I228">
            <v>-14316546.8987455</v>
          </cell>
          <cell r="J228">
            <v>-14049928</v>
          </cell>
          <cell r="K228">
            <v>14833585.253</v>
          </cell>
          <cell r="L228">
            <v>12865476</v>
          </cell>
          <cell r="M228">
            <v>6280.9440000000004</v>
          </cell>
          <cell r="N228">
            <v>2725084.8169999998</v>
          </cell>
          <cell r="O228">
            <v>386.18384799989298</v>
          </cell>
          <cell r="P228">
            <v>382.17996090201302</v>
          </cell>
          <cell r="Q228">
            <v>-22.7912061813762</v>
          </cell>
          <cell r="R228">
            <v>-20.513929540199701</v>
          </cell>
          <cell r="S228">
            <v>-176.57379627972799</v>
          </cell>
          <cell r="T228">
            <v>-187.836436166515</v>
          </cell>
          <cell r="U228">
            <v>182.95071284198499</v>
          </cell>
          <cell r="V228">
            <v>172.001248791156</v>
          </cell>
          <cell r="W228">
            <v>3156900.2673686901</v>
          </cell>
          <cell r="X228">
            <v>-431815.45036868798</v>
          </cell>
          <cell r="Y228">
            <v>-250021.416498329</v>
          </cell>
          <cell r="Z228">
            <v>1539384.27345204</v>
          </cell>
          <cell r="AA228">
            <v>1254194.70817596</v>
          </cell>
          <cell r="AB228">
            <v>713914.54482403502</v>
          </cell>
          <cell r="AE228">
            <v>4.0038870978802397</v>
          </cell>
          <cell r="AF228">
            <v>1.9681092529999999</v>
          </cell>
          <cell r="AG228">
            <v>10.949464050828499</v>
          </cell>
        </row>
      </sheetData>
      <sheetData sheetId="10" refreshError="1"/>
      <sheetData sheetId="11" refreshError="1">
        <row r="35">
          <cell r="B35" t="str">
            <v>Native Wheat</v>
          </cell>
          <cell r="C35">
            <v>13.75</v>
          </cell>
          <cell r="D35">
            <v>10</v>
          </cell>
          <cell r="E35">
            <v>21755.25</v>
          </cell>
          <cell r="F35">
            <v>7500</v>
          </cell>
          <cell r="G35">
            <v>0</v>
          </cell>
          <cell r="H35">
            <v>0</v>
          </cell>
          <cell r="I35">
            <v>-3372.62</v>
          </cell>
          <cell r="J35">
            <v>-4306.1400000000003</v>
          </cell>
          <cell r="K35">
            <v>17294.87</v>
          </cell>
          <cell r="L35">
            <v>2818.86</v>
          </cell>
          <cell r="M35">
            <v>3.75</v>
          </cell>
          <cell r="N35">
            <v>14255.25</v>
          </cell>
          <cell r="O35">
            <v>1582.2</v>
          </cell>
          <cell r="P35">
            <v>750</v>
          </cell>
          <cell r="Q35">
            <v>0</v>
          </cell>
          <cell r="R35">
            <v>0</v>
          </cell>
          <cell r="S35">
            <v>-245.28145454545501</v>
          </cell>
          <cell r="T35">
            <v>-430.61399999999998</v>
          </cell>
          <cell r="U35">
            <v>1257.80872727273</v>
          </cell>
          <cell r="V35">
            <v>281.88600000000002</v>
          </cell>
          <cell r="W35">
            <v>2812.5</v>
          </cell>
          <cell r="X35">
            <v>11442.75</v>
          </cell>
          <cell r="Y35">
            <v>0</v>
          </cell>
          <cell r="Z35">
            <v>2548.3225000000002</v>
          </cell>
          <cell r="AA35">
            <v>1057.0725</v>
          </cell>
          <cell r="AB35">
            <v>13418.9375</v>
          </cell>
          <cell r="AE35">
            <v>832.2</v>
          </cell>
          <cell r="AF35">
            <v>1.4476009999999999E-2</v>
          </cell>
          <cell r="AG35">
            <v>975.922727272727</v>
          </cell>
        </row>
        <row r="36">
          <cell r="B36" t="str">
            <v>Native Potato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Native Maize</v>
          </cell>
          <cell r="C37">
            <v>7.5</v>
          </cell>
          <cell r="D37">
            <v>6</v>
          </cell>
          <cell r="E37">
            <v>2597.9299999999998</v>
          </cell>
          <cell r="F37">
            <v>2376.663</v>
          </cell>
          <cell r="G37">
            <v>0</v>
          </cell>
          <cell r="H37">
            <v>0</v>
          </cell>
          <cell r="I37">
            <v>-1281.922</v>
          </cell>
          <cell r="J37">
            <v>-1130.0609999999999</v>
          </cell>
          <cell r="K37">
            <v>1313.556</v>
          </cell>
          <cell r="L37">
            <v>1248.085</v>
          </cell>
          <cell r="M37">
            <v>1.5</v>
          </cell>
          <cell r="N37">
            <v>221.267</v>
          </cell>
          <cell r="O37">
            <v>346.39066666666702</v>
          </cell>
          <cell r="P37">
            <v>396.1105</v>
          </cell>
          <cell r="Q37">
            <v>0</v>
          </cell>
          <cell r="R37">
            <v>0</v>
          </cell>
          <cell r="S37">
            <v>-170.92293333333299</v>
          </cell>
          <cell r="T37">
            <v>-188.34350000000001</v>
          </cell>
          <cell r="U37">
            <v>175.14080000000001</v>
          </cell>
          <cell r="V37">
            <v>208.01416666666699</v>
          </cell>
          <cell r="W37">
            <v>594.16575</v>
          </cell>
          <cell r="X37">
            <v>-372.89875000000001</v>
          </cell>
          <cell r="Y37">
            <v>0</v>
          </cell>
          <cell r="Z37">
            <v>130.65424999999999</v>
          </cell>
          <cell r="AA37">
            <v>312.02125000000001</v>
          </cell>
          <cell r="AB37">
            <v>-246.55025000000001</v>
          </cell>
          <cell r="AE37">
            <v>-49.719833333333398</v>
          </cell>
          <cell r="AF37">
            <v>6.5470999999999997E-5</v>
          </cell>
          <cell r="AG37">
            <v>-32.873366666666698</v>
          </cell>
        </row>
        <row r="38">
          <cell r="B38" t="str">
            <v>Native Waxy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B39" t="str">
            <v>Native Starch</v>
          </cell>
          <cell r="C39">
            <v>21.25</v>
          </cell>
          <cell r="D39">
            <v>16</v>
          </cell>
          <cell r="E39">
            <v>24353.18</v>
          </cell>
          <cell r="F39">
            <v>9876.6630000000005</v>
          </cell>
          <cell r="G39">
            <v>0</v>
          </cell>
          <cell r="H39">
            <v>0</v>
          </cell>
          <cell r="I39">
            <v>-4654.5420000000004</v>
          </cell>
          <cell r="J39">
            <v>-5436.201</v>
          </cell>
          <cell r="K39">
            <v>18608.425999999999</v>
          </cell>
          <cell r="L39">
            <v>4066.9450000000002</v>
          </cell>
          <cell r="M39">
            <v>5.25</v>
          </cell>
          <cell r="N39">
            <v>14476.517</v>
          </cell>
          <cell r="O39">
            <v>1146.0319999999999</v>
          </cell>
          <cell r="P39">
            <v>617.29143750000003</v>
          </cell>
          <cell r="Q39">
            <v>0</v>
          </cell>
          <cell r="R39">
            <v>0</v>
          </cell>
          <cell r="S39">
            <v>-219.037270588235</v>
          </cell>
          <cell r="T39">
            <v>-339.7625625</v>
          </cell>
          <cell r="U39">
            <v>875.69063529411801</v>
          </cell>
          <cell r="V39">
            <v>254.18406250000001</v>
          </cell>
          <cell r="W39">
            <v>3406.6657500000001</v>
          </cell>
          <cell r="X39">
            <v>11069.85125</v>
          </cell>
          <cell r="Y39">
            <v>0</v>
          </cell>
          <cell r="Z39">
            <v>2678.9767499999998</v>
          </cell>
          <cell r="AA39">
            <v>1369.09375</v>
          </cell>
          <cell r="AB39">
            <v>13172.38725</v>
          </cell>
          <cell r="AE39">
            <v>528.74056250000001</v>
          </cell>
          <cell r="AF39">
            <v>1.4541481E-2</v>
          </cell>
          <cell r="AG39">
            <v>621.50657279411803</v>
          </cell>
        </row>
        <row r="40">
          <cell r="B40" t="str">
            <v>Modified Wheat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Modified Maize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Modified Waxy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Modified Starch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TOTAL STARCH</v>
          </cell>
          <cell r="C45">
            <v>21.25</v>
          </cell>
          <cell r="D45">
            <v>16</v>
          </cell>
          <cell r="E45">
            <v>24353.18</v>
          </cell>
          <cell r="F45">
            <v>9876.6630000000005</v>
          </cell>
          <cell r="G45">
            <v>0</v>
          </cell>
          <cell r="H45">
            <v>0</v>
          </cell>
          <cell r="I45">
            <v>-4654.5420000000004</v>
          </cell>
          <cell r="J45">
            <v>-5436.201</v>
          </cell>
          <cell r="K45">
            <v>18608.425999999999</v>
          </cell>
          <cell r="L45">
            <v>4066.9450000000002</v>
          </cell>
          <cell r="M45">
            <v>5.25</v>
          </cell>
          <cell r="N45">
            <v>14476.517</v>
          </cell>
          <cell r="O45">
            <v>1146.0319999999999</v>
          </cell>
          <cell r="P45">
            <v>617.29143750000003</v>
          </cell>
          <cell r="Q45">
            <v>0</v>
          </cell>
          <cell r="R45">
            <v>0</v>
          </cell>
          <cell r="S45">
            <v>-219.037270588235</v>
          </cell>
          <cell r="T45">
            <v>-339.7625625</v>
          </cell>
          <cell r="U45">
            <v>875.69063529411801</v>
          </cell>
          <cell r="V45">
            <v>254.18406250000001</v>
          </cell>
          <cell r="W45">
            <v>3406.6657500000001</v>
          </cell>
          <cell r="X45">
            <v>11069.85125</v>
          </cell>
          <cell r="Y45">
            <v>0</v>
          </cell>
          <cell r="Z45">
            <v>2678.9767499999998</v>
          </cell>
          <cell r="AA45">
            <v>1369.09375</v>
          </cell>
          <cell r="AB45">
            <v>13172.38725</v>
          </cell>
          <cell r="AE45">
            <v>528.74056250000001</v>
          </cell>
          <cell r="AF45">
            <v>1.4541481E-2</v>
          </cell>
          <cell r="AG45">
            <v>621.50657279411803</v>
          </cell>
        </row>
        <row r="46"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Dextrose Crystalline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Fructose / Polydextrose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Maltodextrins &amp; CSS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Polyols</v>
          </cell>
          <cell r="AE50">
            <v>0</v>
          </cell>
          <cell r="AF50">
            <v>0</v>
          </cell>
          <cell r="AG50">
            <v>0</v>
          </cell>
        </row>
        <row r="51"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Modified Proteins</v>
          </cell>
          <cell r="C52">
            <v>1359.4</v>
          </cell>
          <cell r="D52">
            <v>892.45</v>
          </cell>
          <cell r="E52">
            <v>1007572.53</v>
          </cell>
          <cell r="F52">
            <v>742744.68</v>
          </cell>
          <cell r="G52">
            <v>-50749.69</v>
          </cell>
          <cell r="H52">
            <v>-32522.21</v>
          </cell>
          <cell r="I52">
            <v>-965806.86</v>
          </cell>
          <cell r="J52">
            <v>-755750.6</v>
          </cell>
          <cell r="K52">
            <v>-14500.02</v>
          </cell>
          <cell r="L52">
            <v>-45528.13</v>
          </cell>
          <cell r="M52">
            <v>466.95</v>
          </cell>
          <cell r="N52">
            <v>264827.84999999998</v>
          </cell>
          <cell r="O52">
            <v>741.18914962483404</v>
          </cell>
          <cell r="P52">
            <v>832.25354921844405</v>
          </cell>
          <cell r="Q52">
            <v>-37.332418714138598</v>
          </cell>
          <cell r="R52">
            <v>-36.441492520589399</v>
          </cell>
          <cell r="S52">
            <v>-710.46554362218603</v>
          </cell>
          <cell r="T52">
            <v>-846.82682503221497</v>
          </cell>
          <cell r="U52">
            <v>-10.666485214065</v>
          </cell>
          <cell r="V52">
            <v>-51.014768334360497</v>
          </cell>
          <cell r="W52">
            <v>388620.79480755201</v>
          </cell>
          <cell r="X52">
            <v>-123792.944807552</v>
          </cell>
          <cell r="Y52">
            <v>-1211.1250675107899</v>
          </cell>
          <cell r="Z52">
            <v>185369.52594879299</v>
          </cell>
          <cell r="AA52">
            <v>-23821.346073729601</v>
          </cell>
          <cell r="AB52">
            <v>54849.456073729598</v>
          </cell>
          <cell r="AE52">
            <v>-91.064399593609096</v>
          </cell>
          <cell r="AF52">
            <v>3.1028110000000001E-2</v>
          </cell>
          <cell r="AG52">
            <v>40.348283120295399</v>
          </cell>
        </row>
        <row r="53">
          <cell r="B53" t="str">
            <v>Biogluten</v>
          </cell>
          <cell r="AE53">
            <v>0</v>
          </cell>
          <cell r="AF53">
            <v>0</v>
          </cell>
          <cell r="AG53">
            <v>0</v>
          </cell>
        </row>
        <row r="54">
          <cell r="B54" t="str">
            <v>Glutamic Acid &amp; Derivatives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B55" t="str">
            <v>Starch slurries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Resales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Feed Total</v>
          </cell>
          <cell r="C57">
            <v>1380.65</v>
          </cell>
          <cell r="D57">
            <v>908.45</v>
          </cell>
          <cell r="E57">
            <v>1031925.71</v>
          </cell>
          <cell r="F57">
            <v>752621.34299999999</v>
          </cell>
          <cell r="G57">
            <v>-50749.69</v>
          </cell>
          <cell r="H57">
            <v>-32522.21</v>
          </cell>
          <cell r="I57">
            <v>-970461.402</v>
          </cell>
          <cell r="J57">
            <v>-761186.80099999998</v>
          </cell>
          <cell r="K57">
            <v>4108.4059999999999</v>
          </cell>
          <cell r="L57">
            <v>-41461.184999999998</v>
          </cell>
          <cell r="M57">
            <v>472.2</v>
          </cell>
          <cell r="N57">
            <v>279304.36700000003</v>
          </cell>
          <cell r="O57">
            <v>747.42020787310298</v>
          </cell>
          <cell r="P57">
            <v>828.46754692057903</v>
          </cell>
          <cell r="Q57">
            <v>-36.757824213232901</v>
          </cell>
          <cell r="R57">
            <v>-35.799669767185897</v>
          </cell>
          <cell r="S57">
            <v>-702.90182305435803</v>
          </cell>
          <cell r="T57">
            <v>-837.89619791953305</v>
          </cell>
          <cell r="U57">
            <v>2.97570419729837</v>
          </cell>
          <cell r="V57">
            <v>-45.639479332929703</v>
          </cell>
          <cell r="W57">
            <v>392027.460557552</v>
          </cell>
          <cell r="X57">
            <v>-112723.093557552</v>
          </cell>
          <cell r="Y57">
            <v>-1211.1250675107899</v>
          </cell>
          <cell r="Z57">
            <v>188048.50269879299</v>
          </cell>
          <cell r="AA57">
            <v>-22452.252323729601</v>
          </cell>
          <cell r="AB57">
            <v>68021.843323729598</v>
          </cell>
          <cell r="AE57">
            <v>-81.047339047475901</v>
          </cell>
          <cell r="AF57">
            <v>4.5569591E-2</v>
          </cell>
          <cell r="AG57">
            <v>48.615183530228101</v>
          </cell>
        </row>
        <row r="91">
          <cell r="B91" t="str">
            <v>Native Wheat</v>
          </cell>
          <cell r="C91">
            <v>398.06</v>
          </cell>
          <cell r="D91">
            <v>432.08</v>
          </cell>
          <cell r="E91">
            <v>154764.93299999999</v>
          </cell>
          <cell r="F91">
            <v>199791.85</v>
          </cell>
          <cell r="G91">
            <v>-19939.456999999999</v>
          </cell>
          <cell r="H91">
            <v>-9270.5329999999994</v>
          </cell>
          <cell r="I91">
            <v>-74598.367744957301</v>
          </cell>
          <cell r="J91">
            <v>-118491.643</v>
          </cell>
          <cell r="K91">
            <v>47721.578000000001</v>
          </cell>
          <cell r="L91">
            <v>70619.714000000007</v>
          </cell>
          <cell r="M91">
            <v>-34.020000000000003</v>
          </cell>
          <cell r="N91">
            <v>-45026.917000000001</v>
          </cell>
          <cell r="O91">
            <v>388.79800281364601</v>
          </cell>
          <cell r="P91">
            <v>462.39550546195102</v>
          </cell>
          <cell r="Q91">
            <v>-50.091586695472998</v>
          </cell>
          <cell r="R91">
            <v>-21.4555938715053</v>
          </cell>
          <cell r="S91">
            <v>-187.40483280148001</v>
          </cell>
          <cell r="T91">
            <v>-274.23542630994302</v>
          </cell>
          <cell r="U91">
            <v>119.885389137316</v>
          </cell>
          <cell r="V91">
            <v>163.44129327902201</v>
          </cell>
          <cell r="W91">
            <v>-15033.766131103999</v>
          </cell>
          <cell r="X91">
            <v>-29993.150868895998</v>
          </cell>
          <cell r="Y91">
            <v>-11760.110076371</v>
          </cell>
          <cell r="Z91">
            <v>30610.234123665199</v>
          </cell>
          <cell r="AA91">
            <v>-715.73470441051495</v>
          </cell>
          <cell r="AB91">
            <v>-22182.401295589501</v>
          </cell>
          <cell r="AE91">
            <v>-73.597502648305294</v>
          </cell>
          <cell r="AF91">
            <v>-2.2898135999999999E-2</v>
          </cell>
          <cell r="AG91">
            <v>-43.555904141706399</v>
          </cell>
        </row>
        <row r="92">
          <cell r="B92" t="str">
            <v>Native Potato</v>
          </cell>
          <cell r="C92">
            <v>0</v>
          </cell>
          <cell r="D92">
            <v>19</v>
          </cell>
          <cell r="E92">
            <v>0</v>
          </cell>
          <cell r="F92">
            <v>11826.231</v>
          </cell>
          <cell r="G92">
            <v>0</v>
          </cell>
          <cell r="H92">
            <v>-92.847999999999999</v>
          </cell>
          <cell r="I92">
            <v>0</v>
          </cell>
          <cell r="J92">
            <v>-11189.871999999999</v>
          </cell>
          <cell r="K92">
            <v>0</v>
          </cell>
          <cell r="L92">
            <v>543.51099999999997</v>
          </cell>
          <cell r="M92">
            <v>-19</v>
          </cell>
          <cell r="N92">
            <v>-11826.231</v>
          </cell>
          <cell r="O92">
            <v>0</v>
          </cell>
          <cell r="P92">
            <v>622.43321052631597</v>
          </cell>
          <cell r="Q92">
            <v>0</v>
          </cell>
          <cell r="R92">
            <v>-4.8867368421052602</v>
          </cell>
          <cell r="S92">
            <v>0</v>
          </cell>
          <cell r="T92">
            <v>-588.94063157894698</v>
          </cell>
          <cell r="U92">
            <v>0</v>
          </cell>
          <cell r="V92">
            <v>28.6058421052632</v>
          </cell>
          <cell r="W92">
            <v>-11826.231</v>
          </cell>
          <cell r="X92">
            <v>0</v>
          </cell>
          <cell r="Y92">
            <v>0</v>
          </cell>
          <cell r="Z92">
            <v>0</v>
          </cell>
          <cell r="AA92">
            <v>-543.51099999999997</v>
          </cell>
          <cell r="AB92">
            <v>0</v>
          </cell>
          <cell r="AE92">
            <v>-622.43321052631597</v>
          </cell>
          <cell r="AF92">
            <v>-5.4351099999999999E-4</v>
          </cell>
          <cell r="AG92">
            <v>-28.6058421052632</v>
          </cell>
        </row>
        <row r="93">
          <cell r="B93" t="str">
            <v>Native Maize</v>
          </cell>
          <cell r="C93">
            <v>2106.5450000000001</v>
          </cell>
          <cell r="D93">
            <v>2312.4470000000001</v>
          </cell>
          <cell r="E93">
            <v>669109.93000000005</v>
          </cell>
          <cell r="F93">
            <v>836875.14899999998</v>
          </cell>
          <cell r="G93">
            <v>-33279.512999999999</v>
          </cell>
          <cell r="H93">
            <v>-21065.367999999999</v>
          </cell>
          <cell r="I93">
            <v>-391972.83399999997</v>
          </cell>
          <cell r="J93">
            <v>-460195.50699999998</v>
          </cell>
          <cell r="K93">
            <v>241586.07</v>
          </cell>
          <cell r="L93">
            <v>353735.81400000001</v>
          </cell>
          <cell r="M93">
            <v>-205.90199999999999</v>
          </cell>
          <cell r="N93">
            <v>-167765.21900000001</v>
          </cell>
          <cell r="O93">
            <v>317.63381745939398</v>
          </cell>
          <cell r="P93">
            <v>361.90025068682701</v>
          </cell>
          <cell r="Q93">
            <v>-15.798149576676501</v>
          </cell>
          <cell r="R93">
            <v>-9.1095571055250097</v>
          </cell>
          <cell r="S93">
            <v>-186.07380046474199</v>
          </cell>
          <cell r="T93">
            <v>-199.00802353524199</v>
          </cell>
          <cell r="U93">
            <v>114.683555300267</v>
          </cell>
          <cell r="V93">
            <v>152.970344401407</v>
          </cell>
          <cell r="W93">
            <v>-84529.338715265403</v>
          </cell>
          <cell r="X93">
            <v>-83235.880284734594</v>
          </cell>
          <cell r="Y93">
            <v>-13491.046382873399</v>
          </cell>
          <cell r="Z93">
            <v>45942.0898115335</v>
          </cell>
          <cell r="AA93">
            <v>-60114.801202661198</v>
          </cell>
          <cell r="AB93">
            <v>-52034.942797338903</v>
          </cell>
          <cell r="AE93">
            <v>-44.266433227432202</v>
          </cell>
          <cell r="AF93">
            <v>-0.112149744</v>
          </cell>
          <cell r="AG93">
            <v>-38.2867891011403</v>
          </cell>
        </row>
        <row r="94">
          <cell r="B94" t="str">
            <v>Native Waxy</v>
          </cell>
          <cell r="C94">
            <v>0</v>
          </cell>
          <cell r="D94">
            <v>2.4</v>
          </cell>
          <cell r="E94">
            <v>0</v>
          </cell>
          <cell r="F94">
            <v>1550.9280000000001</v>
          </cell>
          <cell r="G94">
            <v>0</v>
          </cell>
          <cell r="H94">
            <v>0</v>
          </cell>
          <cell r="I94">
            <v>0</v>
          </cell>
          <cell r="J94">
            <v>-1470.548</v>
          </cell>
          <cell r="K94">
            <v>0</v>
          </cell>
          <cell r="L94">
            <v>80.38</v>
          </cell>
          <cell r="M94">
            <v>-2.4</v>
          </cell>
          <cell r="N94">
            <v>-1550.9280000000001</v>
          </cell>
          <cell r="O94">
            <v>0</v>
          </cell>
          <cell r="P94">
            <v>646.22</v>
          </cell>
          <cell r="Q94">
            <v>0</v>
          </cell>
          <cell r="R94">
            <v>0</v>
          </cell>
          <cell r="S94">
            <v>0</v>
          </cell>
          <cell r="T94">
            <v>-612.72833333333301</v>
          </cell>
          <cell r="U94">
            <v>0</v>
          </cell>
          <cell r="V94">
            <v>33.491666666666703</v>
          </cell>
          <cell r="W94">
            <v>-1226.008</v>
          </cell>
          <cell r="X94">
            <v>-324.92</v>
          </cell>
          <cell r="Y94">
            <v>0</v>
          </cell>
          <cell r="Z94">
            <v>248.714</v>
          </cell>
          <cell r="AA94">
            <v>-4.1740000000000004</v>
          </cell>
          <cell r="AB94">
            <v>-76.206000000000003</v>
          </cell>
          <cell r="AE94">
            <v>-646.22</v>
          </cell>
          <cell r="AF94">
            <v>-8.038E-5</v>
          </cell>
          <cell r="AG94">
            <v>-33.491666666666703</v>
          </cell>
        </row>
        <row r="95">
          <cell r="B95" t="str">
            <v>Native Starch</v>
          </cell>
          <cell r="C95">
            <v>2504.605</v>
          </cell>
          <cell r="D95">
            <v>2765.9270000000001</v>
          </cell>
          <cell r="E95">
            <v>823874.86300000001</v>
          </cell>
          <cell r="F95">
            <v>1050044.1580000001</v>
          </cell>
          <cell r="G95">
            <v>-53218.97</v>
          </cell>
          <cell r="H95">
            <v>-30428.749</v>
          </cell>
          <cell r="I95">
            <v>-466571.20174495701</v>
          </cell>
          <cell r="J95">
            <v>-591347.56999999995</v>
          </cell>
          <cell r="K95">
            <v>289307.64799999999</v>
          </cell>
          <cell r="L95">
            <v>424979.41899999999</v>
          </cell>
          <cell r="M95">
            <v>-261.322</v>
          </cell>
          <cell r="N95">
            <v>-226169.29500000001</v>
          </cell>
          <cell r="O95">
            <v>328.944030296194</v>
          </cell>
          <cell r="P95">
            <v>379.63552834185401</v>
          </cell>
          <cell r="Q95">
            <v>-21.2484483581243</v>
          </cell>
          <cell r="R95">
            <v>-11.001284198751399</v>
          </cell>
          <cell r="S95">
            <v>-186.28534309599999</v>
          </cell>
          <cell r="T95">
            <v>-213.79724410658699</v>
          </cell>
          <cell r="U95">
            <v>115.510289247207</v>
          </cell>
          <cell r="V95">
            <v>153.64809664174101</v>
          </cell>
          <cell r="W95">
            <v>-112615.343846369</v>
          </cell>
          <cell r="X95">
            <v>-113553.951153631</v>
          </cell>
          <cell r="Y95">
            <v>-25251.156459244401</v>
          </cell>
          <cell r="Z95">
            <v>76801.037935198707</v>
          </cell>
          <cell r="AA95">
            <v>-61378.2209070717</v>
          </cell>
          <cell r="AB95">
            <v>-74293.550092928301</v>
          </cell>
          <cell r="AE95">
            <v>-50.691498045659998</v>
          </cell>
          <cell r="AF95">
            <v>-0.135671771</v>
          </cell>
          <cell r="AG95">
            <v>-38.1378073945341</v>
          </cell>
        </row>
        <row r="96">
          <cell r="B96" t="str">
            <v>Modified Wheat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B97" t="str">
            <v>Modified Maize</v>
          </cell>
          <cell r="C97">
            <v>49</v>
          </cell>
          <cell r="D97">
            <v>47.2</v>
          </cell>
          <cell r="E97">
            <v>17362.307000000001</v>
          </cell>
          <cell r="F97">
            <v>20154.030999999999</v>
          </cell>
          <cell r="G97">
            <v>-2187.89</v>
          </cell>
          <cell r="H97">
            <v>-1348.027</v>
          </cell>
          <cell r="I97">
            <v>-8871.5959999999995</v>
          </cell>
          <cell r="J97">
            <v>-15626.245000000001</v>
          </cell>
          <cell r="K97">
            <v>6302.8209999999999</v>
          </cell>
          <cell r="L97">
            <v>3179.759</v>
          </cell>
          <cell r="M97">
            <v>1.8</v>
          </cell>
          <cell r="N97">
            <v>-2791.7240000000002</v>
          </cell>
          <cell r="O97">
            <v>354.33279591836703</v>
          </cell>
          <cell r="P97">
            <v>426.99218220338997</v>
          </cell>
          <cell r="Q97">
            <v>-44.650816326530602</v>
          </cell>
          <cell r="R97">
            <v>-28.559894067796598</v>
          </cell>
          <cell r="S97">
            <v>-181.05297959183699</v>
          </cell>
          <cell r="T97">
            <v>-331.06451271186398</v>
          </cell>
          <cell r="U97">
            <v>128.62899999999999</v>
          </cell>
          <cell r="V97">
            <v>67.367775423728801</v>
          </cell>
          <cell r="W97">
            <v>-1348.435125</v>
          </cell>
          <cell r="X97">
            <v>-1443.288875</v>
          </cell>
          <cell r="Y97">
            <v>-68.433441666666596</v>
          </cell>
          <cell r="Z97">
            <v>2720.09148333333</v>
          </cell>
          <cell r="AA97">
            <v>1914.6928333333301</v>
          </cell>
          <cell r="AB97">
            <v>1208.36916666667</v>
          </cell>
          <cell r="AE97">
            <v>-72.659386285022407</v>
          </cell>
          <cell r="AF97">
            <v>3.1230619999999998E-3</v>
          </cell>
          <cell r="AG97">
            <v>61.261224576271204</v>
          </cell>
        </row>
        <row r="98">
          <cell r="B98" t="str">
            <v>Modified Waxy</v>
          </cell>
          <cell r="C98">
            <v>21.367999999999999</v>
          </cell>
          <cell r="D98">
            <v>30.251999999999999</v>
          </cell>
          <cell r="E98">
            <v>20808.754000000001</v>
          </cell>
          <cell r="F98">
            <v>29990.455999999998</v>
          </cell>
          <cell r="G98">
            <v>-116.5</v>
          </cell>
          <cell r="H98">
            <v>-119.593</v>
          </cell>
          <cell r="I98">
            <v>-19367.733</v>
          </cell>
          <cell r="J98">
            <v>-27069.506000000001</v>
          </cell>
          <cell r="K98">
            <v>1324.521</v>
          </cell>
          <cell r="L98">
            <v>2801.357</v>
          </cell>
          <cell r="M98">
            <v>-8.8840000000000003</v>
          </cell>
          <cell r="N98">
            <v>-9181.7019999999993</v>
          </cell>
          <cell r="O98">
            <v>973.82787345563497</v>
          </cell>
          <cell r="P98">
            <v>991.35448895940795</v>
          </cell>
          <cell r="Q98">
            <v>-5.4520778734556297</v>
          </cell>
          <cell r="R98">
            <v>-3.9532262329763301</v>
          </cell>
          <cell r="S98">
            <v>-906.38960127293205</v>
          </cell>
          <cell r="T98">
            <v>-894.80054211291804</v>
          </cell>
          <cell r="U98">
            <v>61.986194309247502</v>
          </cell>
          <cell r="V98">
            <v>92.600720613513204</v>
          </cell>
          <cell r="W98">
            <v>-4098.1142361012899</v>
          </cell>
          <cell r="X98">
            <v>-5083.5877638987104</v>
          </cell>
          <cell r="Y98">
            <v>-192.329455273652</v>
          </cell>
          <cell r="Z98">
            <v>2224.8791390558699</v>
          </cell>
          <cell r="AA98">
            <v>1608.75708011649</v>
          </cell>
          <cell r="AB98">
            <v>-3085.59308011649</v>
          </cell>
          <cell r="AE98">
            <v>-17.526615503773101</v>
          </cell>
          <cell r="AF98">
            <v>-1.476836E-3</v>
          </cell>
          <cell r="AG98">
            <v>-30.614526304265699</v>
          </cell>
        </row>
        <row r="99">
          <cell r="B99" t="str">
            <v>Modified Starch</v>
          </cell>
          <cell r="C99">
            <v>70.367999999999995</v>
          </cell>
          <cell r="D99">
            <v>77.451999999999998</v>
          </cell>
          <cell r="E99">
            <v>38171.061000000002</v>
          </cell>
          <cell r="F99">
            <v>50144.487000000001</v>
          </cell>
          <cell r="G99">
            <v>-2304.39</v>
          </cell>
          <cell r="H99">
            <v>-1467.62</v>
          </cell>
          <cell r="I99">
            <v>-28239.329000000002</v>
          </cell>
          <cell r="J99">
            <v>-42695.750999999997</v>
          </cell>
          <cell r="K99">
            <v>7627.3419999999996</v>
          </cell>
          <cell r="L99">
            <v>5981.116</v>
          </cell>
          <cell r="M99">
            <v>-7.0839999999999996</v>
          </cell>
          <cell r="N99">
            <v>-11973.425999999999</v>
          </cell>
          <cell r="O99">
            <v>542.44913881309697</v>
          </cell>
          <cell r="P99">
            <v>647.42662552290403</v>
          </cell>
          <cell r="Q99">
            <v>-32.747697817189596</v>
          </cell>
          <cell r="R99">
            <v>-18.948768269379698</v>
          </cell>
          <cell r="S99">
            <v>-401.309245679855</v>
          </cell>
          <cell r="T99">
            <v>-551.25433817073804</v>
          </cell>
          <cell r="U99">
            <v>108.39219531605301</v>
          </cell>
          <cell r="V99">
            <v>77.223519082786794</v>
          </cell>
          <cell r="W99">
            <v>-5446.5493611012898</v>
          </cell>
          <cell r="X99">
            <v>-6526.8766388987096</v>
          </cell>
          <cell r="Y99">
            <v>-260.76289694031902</v>
          </cell>
          <cell r="Z99">
            <v>4944.9706223891999</v>
          </cell>
          <cell r="AA99">
            <v>3523.4499134498301</v>
          </cell>
          <cell r="AB99">
            <v>-1877.22391344983</v>
          </cell>
          <cell r="AE99">
            <v>-104.97748670980801</v>
          </cell>
          <cell r="AF99">
            <v>1.646226E-3</v>
          </cell>
          <cell r="AG99">
            <v>31.168676233266002</v>
          </cell>
        </row>
        <row r="100">
          <cell r="AE100">
            <v>0</v>
          </cell>
          <cell r="AF100">
            <v>0</v>
          </cell>
          <cell r="AG100">
            <v>0</v>
          </cell>
        </row>
        <row r="101">
          <cell r="B101" t="str">
            <v>TOTAL STARCH</v>
          </cell>
          <cell r="C101">
            <v>2574.973</v>
          </cell>
          <cell r="D101">
            <v>2843.3789999999999</v>
          </cell>
          <cell r="E101">
            <v>862045.924</v>
          </cell>
          <cell r="F101">
            <v>1100188.645</v>
          </cell>
          <cell r="G101">
            <v>-55523.360000000001</v>
          </cell>
          <cell r="H101">
            <v>-31896.368999999999</v>
          </cell>
          <cell r="I101">
            <v>-494810.53074495698</v>
          </cell>
          <cell r="J101">
            <v>-634043.321</v>
          </cell>
          <cell r="K101">
            <v>296934.99</v>
          </cell>
          <cell r="L101">
            <v>430960.53499999997</v>
          </cell>
          <cell r="M101">
            <v>-268.40599999999898</v>
          </cell>
          <cell r="N101">
            <v>-238142.72099999999</v>
          </cell>
          <cell r="O101">
            <v>334.77862641666502</v>
          </cell>
          <cell r="P101">
            <v>386.93000299995202</v>
          </cell>
          <cell r="Q101">
            <v>-21.562695997200699</v>
          </cell>
          <cell r="R101">
            <v>-11.217769069828501</v>
          </cell>
          <cell r="S101">
            <v>-192.161444312215</v>
          </cell>
          <cell r="T101">
            <v>-222.98938024090401</v>
          </cell>
          <cell r="U101">
            <v>115.315768359513</v>
          </cell>
          <cell r="V101">
            <v>151.566335335529</v>
          </cell>
          <cell r="W101">
            <v>-118061.893207471</v>
          </cell>
          <cell r="X101">
            <v>-120080.827792529</v>
          </cell>
          <cell r="Y101">
            <v>-25511.919356184699</v>
          </cell>
          <cell r="Z101">
            <v>81746.008557587906</v>
          </cell>
          <cell r="AA101">
            <v>-57854.770993621903</v>
          </cell>
          <cell r="AB101">
            <v>-76170.774006378197</v>
          </cell>
          <cell r="AE101">
            <v>-52.151376583286599</v>
          </cell>
          <cell r="AF101">
            <v>-0.134025545</v>
          </cell>
          <cell r="AG101">
            <v>-36.250566976015698</v>
          </cell>
        </row>
        <row r="102">
          <cell r="AE102">
            <v>0</v>
          </cell>
          <cell r="AF102">
            <v>0</v>
          </cell>
          <cell r="AG102">
            <v>0</v>
          </cell>
        </row>
        <row r="103">
          <cell r="B103" t="str">
            <v>Dextrose Crystalline</v>
          </cell>
          <cell r="C103">
            <v>1455.17</v>
          </cell>
          <cell r="D103">
            <v>1361.337</v>
          </cell>
          <cell r="E103">
            <v>523066.24099999998</v>
          </cell>
          <cell r="F103">
            <v>680507.21699999995</v>
          </cell>
          <cell r="G103">
            <v>-19341.939999999999</v>
          </cell>
          <cell r="H103">
            <v>-16430.712</v>
          </cell>
          <cell r="I103">
            <v>-245189.16399999999</v>
          </cell>
          <cell r="J103">
            <v>-352522.48200000002</v>
          </cell>
          <cell r="K103">
            <v>257933.38399999999</v>
          </cell>
          <cell r="L103">
            <v>308546.06900000002</v>
          </cell>
          <cell r="M103">
            <v>93.833000000000098</v>
          </cell>
          <cell r="N103">
            <v>-157440.976</v>
          </cell>
          <cell r="O103">
            <v>359.45370025495299</v>
          </cell>
          <cell r="P103">
            <v>499.88152602919001</v>
          </cell>
          <cell r="Q103">
            <v>-13.2918765505061</v>
          </cell>
          <cell r="R103">
            <v>-12.0695404591222</v>
          </cell>
          <cell r="S103">
            <v>-168.49520262237399</v>
          </cell>
          <cell r="T103">
            <v>-258.95313357383202</v>
          </cell>
          <cell r="U103">
            <v>177.253093452999</v>
          </cell>
          <cell r="V103">
            <v>226.64929330503799</v>
          </cell>
          <cell r="W103">
            <v>45939.1566429464</v>
          </cell>
          <cell r="X103">
            <v>-203380.132642946</v>
          </cell>
          <cell r="Y103">
            <v>-781.52655932642904</v>
          </cell>
          <cell r="Z103">
            <v>131700.83864840699</v>
          </cell>
          <cell r="AA103">
            <v>19307.968446511401</v>
          </cell>
          <cell r="AB103">
            <v>-69920.653446511395</v>
          </cell>
          <cell r="AE103">
            <v>-140.42782577423699</v>
          </cell>
          <cell r="AF103">
            <v>-5.0612684999999998E-2</v>
          </cell>
          <cell r="AG103">
            <v>-49.396199852038997</v>
          </cell>
        </row>
        <row r="104">
          <cell r="B104" t="str">
            <v>Fructose / Polydextrose</v>
          </cell>
          <cell r="C104">
            <v>538.29</v>
          </cell>
          <cell r="D104">
            <v>0</v>
          </cell>
          <cell r="E104">
            <v>538290</v>
          </cell>
          <cell r="F104">
            <v>0</v>
          </cell>
          <cell r="G104">
            <v>-30724</v>
          </cell>
          <cell r="H104">
            <v>0</v>
          </cell>
          <cell r="I104">
            <v>-147440.80381988399</v>
          </cell>
          <cell r="J104">
            <v>0</v>
          </cell>
          <cell r="K104">
            <v>39412.03</v>
          </cell>
          <cell r="L104">
            <v>0</v>
          </cell>
          <cell r="M104">
            <v>1614.87</v>
          </cell>
          <cell r="N104">
            <v>1614870</v>
          </cell>
          <cell r="O104">
            <v>1000</v>
          </cell>
          <cell r="P104">
            <v>0</v>
          </cell>
          <cell r="Q104">
            <v>-57.077040257110497</v>
          </cell>
          <cell r="R104">
            <v>0</v>
          </cell>
          <cell r="S104">
            <v>-273.90589425752597</v>
          </cell>
          <cell r="T104">
            <v>0</v>
          </cell>
          <cell r="U104">
            <v>73.217094874509996</v>
          </cell>
          <cell r="V104">
            <v>0</v>
          </cell>
          <cell r="W104">
            <v>416909.08</v>
          </cell>
          <cell r="X104">
            <v>0</v>
          </cell>
          <cell r="Y104">
            <v>0</v>
          </cell>
          <cell r="Z104">
            <v>0</v>
          </cell>
          <cell r="AA104">
            <v>39412.03</v>
          </cell>
          <cell r="AB104">
            <v>0</v>
          </cell>
          <cell r="AE104">
            <v>1000</v>
          </cell>
          <cell r="AF104">
            <v>3.9412030000000001E-2</v>
          </cell>
          <cell r="AG104">
            <v>73.217094874509996</v>
          </cell>
        </row>
        <row r="105">
          <cell r="B105" t="str">
            <v>Maltodextrins &amp; CSS</v>
          </cell>
          <cell r="C105">
            <v>1908.48</v>
          </cell>
          <cell r="D105">
            <v>1478.88</v>
          </cell>
          <cell r="E105">
            <v>1091412.1939999999</v>
          </cell>
          <cell r="F105">
            <v>888649.72100000002</v>
          </cell>
          <cell r="G105">
            <v>-80641.001000000004</v>
          </cell>
          <cell r="H105">
            <v>-43555.334000000003</v>
          </cell>
          <cell r="I105">
            <v>-531419.66593223496</v>
          </cell>
          <cell r="J105">
            <v>-377679.20600000001</v>
          </cell>
          <cell r="K105">
            <v>464974.51400000002</v>
          </cell>
          <cell r="L105">
            <v>461960.511</v>
          </cell>
          <cell r="M105">
            <v>429.6</v>
          </cell>
          <cell r="N105">
            <v>202762.473</v>
          </cell>
          <cell r="O105">
            <v>571.87510165157596</v>
          </cell>
          <cell r="P105">
            <v>600.89373106675305</v>
          </cell>
          <cell r="Q105">
            <v>-42.254045627934303</v>
          </cell>
          <cell r="R105">
            <v>-29.451567402358499</v>
          </cell>
          <cell r="S105">
            <v>-278.45178672673302</v>
          </cell>
          <cell r="T105">
            <v>-255.38191469220001</v>
          </cell>
          <cell r="U105">
            <v>243.63604229543901</v>
          </cell>
          <cell r="V105">
            <v>312.371869928595</v>
          </cell>
          <cell r="W105">
            <v>228477.654382507</v>
          </cell>
          <cell r="X105">
            <v>-25715.1813825065</v>
          </cell>
          <cell r="Y105">
            <v>-4473.2132610728104</v>
          </cell>
          <cell r="Z105">
            <v>24116.551923249001</v>
          </cell>
          <cell r="AA105">
            <v>16496.5400801215</v>
          </cell>
          <cell r="AB105">
            <v>-13482.537080121499</v>
          </cell>
          <cell r="AE105">
            <v>-29.018629415177099</v>
          </cell>
          <cell r="AF105">
            <v>3.01400299999997E-3</v>
          </cell>
          <cell r="AG105">
            <v>-68.735827633155296</v>
          </cell>
        </row>
        <row r="106">
          <cell r="B106" t="str">
            <v>Polyols</v>
          </cell>
          <cell r="C106">
            <v>0</v>
          </cell>
          <cell r="D106">
            <v>33.21</v>
          </cell>
          <cell r="E106">
            <v>0</v>
          </cell>
          <cell r="F106">
            <v>17513.838</v>
          </cell>
          <cell r="G106">
            <v>0</v>
          </cell>
          <cell r="H106">
            <v>-810.97500000000002</v>
          </cell>
          <cell r="I106">
            <v>0</v>
          </cell>
          <cell r="J106">
            <v>-13512.882</v>
          </cell>
          <cell r="K106">
            <v>0</v>
          </cell>
          <cell r="L106">
            <v>3189.9810000000002</v>
          </cell>
          <cell r="M106">
            <v>-33.21</v>
          </cell>
          <cell r="N106">
            <v>-17513.838</v>
          </cell>
          <cell r="O106">
            <v>0</v>
          </cell>
          <cell r="P106">
            <v>527.36639566395695</v>
          </cell>
          <cell r="Q106">
            <v>0</v>
          </cell>
          <cell r="R106">
            <v>-24.419602529358599</v>
          </cell>
          <cell r="S106">
            <v>0</v>
          </cell>
          <cell r="T106">
            <v>-406.89196025293597</v>
          </cell>
          <cell r="U106">
            <v>0</v>
          </cell>
          <cell r="V106">
            <v>96.054832881662193</v>
          </cell>
          <cell r="W106">
            <v>-17544.615756097599</v>
          </cell>
          <cell r="X106">
            <v>30.777756097560999</v>
          </cell>
          <cell r="Y106">
            <v>63.993024390243903</v>
          </cell>
          <cell r="Z106">
            <v>-916.70609756097497</v>
          </cell>
          <cell r="AA106">
            <v>-2368.0456829268301</v>
          </cell>
          <cell r="AB106">
            <v>-821.93531707317095</v>
          </cell>
          <cell r="AE106">
            <v>-527.36639566395695</v>
          </cell>
          <cell r="AF106">
            <v>-3.1899810000000002E-3</v>
          </cell>
          <cell r="AG106">
            <v>-96.054832881662193</v>
          </cell>
        </row>
        <row r="107">
          <cell r="AE107">
            <v>0</v>
          </cell>
          <cell r="AF107">
            <v>0</v>
          </cell>
          <cell r="AG107">
            <v>0</v>
          </cell>
        </row>
        <row r="108">
          <cell r="B108" t="str">
            <v>Modified Proteins</v>
          </cell>
          <cell r="C108">
            <v>30.5</v>
          </cell>
          <cell r="D108">
            <v>97.5</v>
          </cell>
          <cell r="E108">
            <v>28100</v>
          </cell>
          <cell r="F108">
            <v>107853.06</v>
          </cell>
          <cell r="G108">
            <v>-573.29</v>
          </cell>
          <cell r="H108">
            <v>0</v>
          </cell>
          <cell r="I108">
            <v>-21365.482233502498</v>
          </cell>
          <cell r="J108">
            <v>-84291.24</v>
          </cell>
          <cell r="K108">
            <v>5434.21</v>
          </cell>
          <cell r="L108">
            <v>23561.82</v>
          </cell>
          <cell r="M108">
            <v>-67</v>
          </cell>
          <cell r="N108">
            <v>-79753.06</v>
          </cell>
          <cell r="O108">
            <v>921.31147540983602</v>
          </cell>
          <cell r="P108">
            <v>1106.18523076923</v>
          </cell>
          <cell r="Q108">
            <v>-18.7963934426229</v>
          </cell>
          <cell r="R108">
            <v>0</v>
          </cell>
          <cell r="S108">
            <v>-700.50761421319805</v>
          </cell>
          <cell r="T108">
            <v>-864.52553846153899</v>
          </cell>
          <cell r="U108">
            <v>178.17081967213099</v>
          </cell>
          <cell r="V108">
            <v>241.65969230769201</v>
          </cell>
          <cell r="W108">
            <v>-74114.4104615385</v>
          </cell>
          <cell r="X108">
            <v>-5638.64953846154</v>
          </cell>
          <cell r="Y108">
            <v>-573.29</v>
          </cell>
          <cell r="Z108">
            <v>5002.5466895743903</v>
          </cell>
          <cell r="AA108">
            <v>-16191.1993846154</v>
          </cell>
          <cell r="AB108">
            <v>-1936.4106153846101</v>
          </cell>
          <cell r="AE108">
            <v>-184.87375535939501</v>
          </cell>
          <cell r="AF108">
            <v>-1.8127609999999999E-2</v>
          </cell>
          <cell r="AG108">
            <v>-63.488872635561101</v>
          </cell>
        </row>
        <row r="109">
          <cell r="B109" t="str">
            <v>Biogluten</v>
          </cell>
          <cell r="AE109">
            <v>0</v>
          </cell>
          <cell r="AF109">
            <v>0</v>
          </cell>
          <cell r="AG109">
            <v>0</v>
          </cell>
        </row>
        <row r="110">
          <cell r="B110" t="str">
            <v>Glutamic Acid &amp; Derivatives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B111" t="str">
            <v>Starch slurries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B112" t="str">
            <v>Resales</v>
          </cell>
          <cell r="C112">
            <v>74.855000000000004</v>
          </cell>
          <cell r="D112">
            <v>0</v>
          </cell>
          <cell r="E112">
            <v>47349.921999999999</v>
          </cell>
          <cell r="F112">
            <v>0</v>
          </cell>
          <cell r="G112">
            <v>-1336.95</v>
          </cell>
          <cell r="H112">
            <v>0</v>
          </cell>
          <cell r="I112">
            <v>-45413.017999999996</v>
          </cell>
          <cell r="J112">
            <v>0</v>
          </cell>
          <cell r="K112">
            <v>563.21299999999997</v>
          </cell>
          <cell r="L112">
            <v>0</v>
          </cell>
          <cell r="M112">
            <v>74.855000000000004</v>
          </cell>
          <cell r="N112">
            <v>47349.921999999999</v>
          </cell>
          <cell r="O112">
            <v>632.55523345133895</v>
          </cell>
          <cell r="P112">
            <v>0</v>
          </cell>
          <cell r="Q112">
            <v>-17.860530358693499</v>
          </cell>
          <cell r="R112">
            <v>0</v>
          </cell>
          <cell r="S112">
            <v>-606.67982098724201</v>
          </cell>
          <cell r="T112">
            <v>0</v>
          </cell>
          <cell r="U112">
            <v>7.5240531694609603</v>
          </cell>
          <cell r="V112">
            <v>0</v>
          </cell>
          <cell r="W112">
            <v>47349.921999999999</v>
          </cell>
          <cell r="X112">
            <v>0</v>
          </cell>
          <cell r="Y112">
            <v>0</v>
          </cell>
          <cell r="Z112">
            <v>0</v>
          </cell>
          <cell r="AA112">
            <v>563.21299999999997</v>
          </cell>
          <cell r="AB112">
            <v>0</v>
          </cell>
          <cell r="AE112">
            <v>632.55523345133895</v>
          </cell>
          <cell r="AF112">
            <v>5.6321300000000002E-4</v>
          </cell>
          <cell r="AG112">
            <v>7.5240531694609603</v>
          </cell>
        </row>
        <row r="113">
          <cell r="C113">
            <v>6582.268</v>
          </cell>
          <cell r="D113">
            <v>5814.3059999999996</v>
          </cell>
          <cell r="E113">
            <v>3090264.281</v>
          </cell>
          <cell r="F113">
            <v>2794712.4810000001</v>
          </cell>
          <cell r="G113">
            <v>-188140.541</v>
          </cell>
          <cell r="H113">
            <v>-92693.39</v>
          </cell>
          <cell r="I113">
            <v>-1485638.6647305801</v>
          </cell>
          <cell r="J113">
            <v>-1462049.1310000001</v>
          </cell>
          <cell r="K113">
            <v>1065252.341</v>
          </cell>
          <cell r="L113">
            <v>1228218.916</v>
          </cell>
          <cell r="M113">
            <v>1844.5419999999999</v>
          </cell>
          <cell r="N113">
            <v>1372131.8</v>
          </cell>
          <cell r="O113">
            <v>469.48320563672002</v>
          </cell>
          <cell r="P113">
            <v>480.66140326979701</v>
          </cell>
          <cell r="Q113">
            <v>-28.582935395520199</v>
          </cell>
          <cell r="R113">
            <v>-15.942296466680601</v>
          </cell>
          <cell r="S113">
            <v>-225.70315653063301</v>
          </cell>
          <cell r="T113">
            <v>-251.45720417879599</v>
          </cell>
          <cell r="U113">
            <v>161.83667103800701</v>
          </cell>
          <cell r="V113">
            <v>211.24084559705</v>
          </cell>
          <cell r="W113">
            <v>528954.89360034605</v>
          </cell>
          <cell r="X113">
            <v>-354784.01360034599</v>
          </cell>
          <cell r="Y113">
            <v>-31275.956152193699</v>
          </cell>
          <cell r="Z113">
            <v>241649.23972125701</v>
          </cell>
          <cell r="AA113">
            <v>-634.26453453111196</v>
          </cell>
          <cell r="AB113">
            <v>-162332.310465469</v>
          </cell>
          <cell r="AE113">
            <v>-11.1781976330773</v>
          </cell>
          <cell r="AF113">
            <v>-0.162966575</v>
          </cell>
          <cell r="AG113">
            <v>-49.404174559042801</v>
          </cell>
        </row>
        <row r="147">
          <cell r="B147" t="str">
            <v>Native Wheat</v>
          </cell>
          <cell r="C147">
            <v>1633.12</v>
          </cell>
          <cell r="D147">
            <v>1543.98</v>
          </cell>
          <cell r="E147">
            <v>450634.23999999999</v>
          </cell>
          <cell r="F147">
            <v>530662.26500000001</v>
          </cell>
          <cell r="G147">
            <v>-29679.79</v>
          </cell>
          <cell r="H147">
            <v>-24752.555</v>
          </cell>
          <cell r="I147">
            <v>-290376.76</v>
          </cell>
          <cell r="J147">
            <v>-246741.93299999999</v>
          </cell>
          <cell r="K147">
            <v>129996.18</v>
          </cell>
          <cell r="L147">
            <v>255301.04699999999</v>
          </cell>
          <cell r="M147">
            <v>89.139999999999901</v>
          </cell>
          <cell r="N147">
            <v>-80028.024999999994</v>
          </cell>
          <cell r="O147">
            <v>275.93455471735098</v>
          </cell>
          <cell r="P147">
            <v>343.69762885529599</v>
          </cell>
          <cell r="Q147">
            <v>-18.173673704320599</v>
          </cell>
          <cell r="R147">
            <v>-16.031655202787601</v>
          </cell>
          <cell r="S147">
            <v>-177.80491329479801</v>
          </cell>
          <cell r="T147">
            <v>-159.80902148991601</v>
          </cell>
          <cell r="U147">
            <v>79.599894680121494</v>
          </cell>
          <cell r="V147">
            <v>165.352560914001</v>
          </cell>
          <cell r="W147">
            <v>29058.776540586499</v>
          </cell>
          <cell r="X147">
            <v>-109086.80154058601</v>
          </cell>
          <cell r="Y147">
            <v>-3542.0449609912498</v>
          </cell>
          <cell r="Z147">
            <v>-31482.807390580201</v>
          </cell>
          <cell r="AA147">
            <v>15277.0232443239</v>
          </cell>
          <cell r="AB147">
            <v>-140581.89024432399</v>
          </cell>
          <cell r="AE147">
            <v>-67.763074137945196</v>
          </cell>
          <cell r="AF147">
            <v>-0.12530486699999999</v>
          </cell>
          <cell r="AG147">
            <v>-85.752666233880007</v>
          </cell>
        </row>
        <row r="148">
          <cell r="B148" t="str">
            <v>Native Potato</v>
          </cell>
          <cell r="C148">
            <v>0</v>
          </cell>
          <cell r="D148">
            <v>2</v>
          </cell>
          <cell r="E148">
            <v>0</v>
          </cell>
          <cell r="F148">
            <v>1239.028</v>
          </cell>
          <cell r="G148">
            <v>0</v>
          </cell>
          <cell r="H148">
            <v>0</v>
          </cell>
          <cell r="I148">
            <v>0</v>
          </cell>
          <cell r="J148">
            <v>-1177.8810000000001</v>
          </cell>
          <cell r="K148">
            <v>0</v>
          </cell>
          <cell r="L148">
            <v>61.146999999999998</v>
          </cell>
          <cell r="M148">
            <v>-2</v>
          </cell>
          <cell r="N148">
            <v>-1239.028</v>
          </cell>
          <cell r="O148">
            <v>0</v>
          </cell>
          <cell r="P148">
            <v>619.51400000000001</v>
          </cell>
          <cell r="Q148">
            <v>0</v>
          </cell>
          <cell r="R148">
            <v>0</v>
          </cell>
          <cell r="S148">
            <v>0</v>
          </cell>
          <cell r="T148">
            <v>-588.94050000000004</v>
          </cell>
          <cell r="U148">
            <v>0</v>
          </cell>
          <cell r="V148">
            <v>30.573499999999999</v>
          </cell>
          <cell r="W148">
            <v>-1239.028</v>
          </cell>
          <cell r="X148">
            <v>0</v>
          </cell>
          <cell r="Y148">
            <v>0</v>
          </cell>
          <cell r="Z148">
            <v>0</v>
          </cell>
          <cell r="AA148">
            <v>-61.146999999999998</v>
          </cell>
          <cell r="AB148">
            <v>0</v>
          </cell>
          <cell r="AE148">
            <v>-619.51400000000001</v>
          </cell>
          <cell r="AF148">
            <v>-6.1147000000000003E-5</v>
          </cell>
          <cell r="AG148">
            <v>-30.573499999999999</v>
          </cell>
        </row>
        <row r="149">
          <cell r="B149" t="str">
            <v>Native Maize</v>
          </cell>
          <cell r="C149">
            <v>3435.547</v>
          </cell>
          <cell r="D149">
            <v>4897.902</v>
          </cell>
          <cell r="E149">
            <v>957058.01</v>
          </cell>
          <cell r="F149">
            <v>1619705.73</v>
          </cell>
          <cell r="G149">
            <v>-70546.817999999999</v>
          </cell>
          <cell r="H149">
            <v>-142477.94899999999</v>
          </cell>
          <cell r="I149">
            <v>-504815.266</v>
          </cell>
          <cell r="J149">
            <v>-850359.94799999997</v>
          </cell>
          <cell r="K149">
            <v>370994.78399999999</v>
          </cell>
          <cell r="L149">
            <v>602521.83400000003</v>
          </cell>
          <cell r="M149">
            <v>-1462.355</v>
          </cell>
          <cell r="N149">
            <v>-662647.72</v>
          </cell>
          <cell r="O149">
            <v>278.57514683979002</v>
          </cell>
          <cell r="P149">
            <v>330.69378072489002</v>
          </cell>
          <cell r="Q149">
            <v>-20.534377203979499</v>
          </cell>
          <cell r="R149">
            <v>-29.089587541767902</v>
          </cell>
          <cell r="S149">
            <v>-146.93883273900801</v>
          </cell>
          <cell r="T149">
            <v>-173.61718303061201</v>
          </cell>
          <cell r="U149">
            <v>107.98710772986099</v>
          </cell>
          <cell r="V149">
            <v>123.016310657094</v>
          </cell>
          <cell r="W149">
            <v>-492659.65516218601</v>
          </cell>
          <cell r="X149">
            <v>-169988.06483781399</v>
          </cell>
          <cell r="Y149">
            <v>24746.832173732299</v>
          </cell>
          <cell r="Z149">
            <v>101575.172722401</v>
          </cell>
          <cell r="AA149">
            <v>-192657.86541779901</v>
          </cell>
          <cell r="AB149">
            <v>-38869.1845822014</v>
          </cell>
          <cell r="AE149">
            <v>-52.118633885100003</v>
          </cell>
          <cell r="AF149">
            <v>-0.23152705000000001</v>
          </cell>
          <cell r="AG149">
            <v>-15.0292029272328</v>
          </cell>
        </row>
        <row r="150">
          <cell r="B150" t="str">
            <v>Native Waxy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B151" t="str">
            <v>Native Starch</v>
          </cell>
          <cell r="C151">
            <v>5068.6670000000004</v>
          </cell>
          <cell r="D151">
            <v>6443.8819999999996</v>
          </cell>
          <cell r="E151">
            <v>1407692.25</v>
          </cell>
          <cell r="F151">
            <v>2151607.023</v>
          </cell>
          <cell r="G151">
            <v>-100226.60799999999</v>
          </cell>
          <cell r="H151">
            <v>-167230.50399999999</v>
          </cell>
          <cell r="I151">
            <v>-795192.02599999995</v>
          </cell>
          <cell r="J151">
            <v>-1098279.7620000001</v>
          </cell>
          <cell r="K151">
            <v>500990.96399999998</v>
          </cell>
          <cell r="L151">
            <v>857884.02800000005</v>
          </cell>
          <cell r="M151">
            <v>-1375.2149999999999</v>
          </cell>
          <cell r="N151">
            <v>-743914.77300000004</v>
          </cell>
          <cell r="O151">
            <v>277.72435040613198</v>
          </cell>
          <cell r="P151">
            <v>333.89919663333399</v>
          </cell>
          <cell r="Q151">
            <v>-19.7737606356859</v>
          </cell>
          <cell r="R151">
            <v>-25.951825933497901</v>
          </cell>
          <cell r="S151">
            <v>-156.88385644588601</v>
          </cell>
          <cell r="T151">
            <v>-170.437596777843</v>
          </cell>
          <cell r="U151">
            <v>98.840772929056101</v>
          </cell>
          <cell r="V151">
            <v>133.13155455050199</v>
          </cell>
          <cell r="W151">
            <v>-464839.90662159899</v>
          </cell>
          <cell r="X151">
            <v>-279074.866378401</v>
          </cell>
          <cell r="Y151">
            <v>21204.787212741001</v>
          </cell>
          <cell r="Z151">
            <v>70092.365331820896</v>
          </cell>
          <cell r="AA151">
            <v>-177441.98917347501</v>
          </cell>
          <cell r="AB151">
            <v>-179451.074826525</v>
          </cell>
          <cell r="AE151">
            <v>-56.1748462272013</v>
          </cell>
          <cell r="AF151">
            <v>-0.35689306399999998</v>
          </cell>
          <cell r="AG151">
            <v>-34.2907816214462</v>
          </cell>
        </row>
        <row r="152">
          <cell r="B152" t="str">
            <v>Modified Wheat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Modified Maize</v>
          </cell>
          <cell r="C153">
            <v>1510</v>
          </cell>
          <cell r="D153">
            <v>1740.85</v>
          </cell>
          <cell r="E153">
            <v>540165.46699999995</v>
          </cell>
          <cell r="F153">
            <v>629993.01300000004</v>
          </cell>
          <cell r="G153">
            <v>-47881.557000000001</v>
          </cell>
          <cell r="H153">
            <v>-65256.127</v>
          </cell>
          <cell r="I153">
            <v>-282544.80699999997</v>
          </cell>
          <cell r="J153">
            <v>-451586.46299999999</v>
          </cell>
          <cell r="K153">
            <v>207583.40299999999</v>
          </cell>
          <cell r="L153">
            <v>104686.545</v>
          </cell>
          <cell r="M153">
            <v>-230.85</v>
          </cell>
          <cell r="N153">
            <v>-89827.546000000002</v>
          </cell>
          <cell r="O153">
            <v>357.72547483443702</v>
          </cell>
          <cell r="P153">
            <v>361.88816555131098</v>
          </cell>
          <cell r="Q153">
            <v>-31.709640397350999</v>
          </cell>
          <cell r="R153">
            <v>-37.485209524083103</v>
          </cell>
          <cell r="S153">
            <v>-187.115766225166</v>
          </cell>
          <cell r="T153">
            <v>-259.405728810639</v>
          </cell>
          <cell r="U153">
            <v>137.47245231788099</v>
          </cell>
          <cell r="V153">
            <v>60.135304592584099</v>
          </cell>
          <cell r="W153">
            <v>-107210.766920416</v>
          </cell>
          <cell r="X153">
            <v>17383.220920415701</v>
          </cell>
          <cell r="Y153">
            <v>11784.651807390201</v>
          </cell>
          <cell r="Z153">
            <v>68143.622677770894</v>
          </cell>
          <cell r="AA153">
            <v>-2504.12826631297</v>
          </cell>
          <cell r="AB153">
            <v>105400.986266313</v>
          </cell>
          <cell r="AE153">
            <v>-4.16269071687418</v>
          </cell>
          <cell r="AF153">
            <v>0.10289685799999999</v>
          </cell>
          <cell r="AG153">
            <v>77.337147725296703</v>
          </cell>
        </row>
        <row r="154">
          <cell r="B154" t="str">
            <v>Modified Waxy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E154">
            <v>0</v>
          </cell>
          <cell r="AF154">
            <v>0</v>
          </cell>
          <cell r="AG154">
            <v>0</v>
          </cell>
        </row>
        <row r="155">
          <cell r="B155" t="str">
            <v>Modified Starch</v>
          </cell>
          <cell r="C155">
            <v>1510</v>
          </cell>
          <cell r="D155">
            <v>1740.85</v>
          </cell>
          <cell r="E155">
            <v>540165.46699999995</v>
          </cell>
          <cell r="F155">
            <v>629993.01300000004</v>
          </cell>
          <cell r="G155">
            <v>-47881.557000000001</v>
          </cell>
          <cell r="H155">
            <v>-65256.127</v>
          </cell>
          <cell r="I155">
            <v>-282544.80699999997</v>
          </cell>
          <cell r="J155">
            <v>-451586.46299999999</v>
          </cell>
          <cell r="K155">
            <v>207583.40299999999</v>
          </cell>
          <cell r="L155">
            <v>104686.545</v>
          </cell>
          <cell r="M155">
            <v>-230.85</v>
          </cell>
          <cell r="N155">
            <v>-89827.5459999999</v>
          </cell>
          <cell r="O155">
            <v>357.72547483443702</v>
          </cell>
          <cell r="P155">
            <v>361.88816555131098</v>
          </cell>
          <cell r="Q155">
            <v>-31.709640397350999</v>
          </cell>
          <cell r="R155">
            <v>-37.485209524083103</v>
          </cell>
          <cell r="S155">
            <v>-187.115766225166</v>
          </cell>
          <cell r="T155">
            <v>-259.405728810639</v>
          </cell>
          <cell r="U155">
            <v>137.47245231788099</v>
          </cell>
          <cell r="V155">
            <v>60.135304592584099</v>
          </cell>
          <cell r="W155">
            <v>-107210.766920416</v>
          </cell>
          <cell r="X155">
            <v>17383.220920415701</v>
          </cell>
          <cell r="Y155">
            <v>11784.651807390201</v>
          </cell>
          <cell r="Z155">
            <v>68143.622677770894</v>
          </cell>
          <cell r="AA155">
            <v>-2504.12826631297</v>
          </cell>
          <cell r="AB155">
            <v>105400.986266313</v>
          </cell>
          <cell r="AE155">
            <v>-4.1626907168740699</v>
          </cell>
          <cell r="AF155">
            <v>0.10289685799999999</v>
          </cell>
          <cell r="AG155">
            <v>77.337147725296703</v>
          </cell>
        </row>
        <row r="156">
          <cell r="AE156">
            <v>0</v>
          </cell>
          <cell r="AF156">
            <v>0</v>
          </cell>
          <cell r="AG156">
            <v>0</v>
          </cell>
        </row>
        <row r="157">
          <cell r="B157" t="str">
            <v>TOTAL STARCH</v>
          </cell>
          <cell r="C157">
            <v>6578.6670000000004</v>
          </cell>
          <cell r="D157">
            <v>8184.732</v>
          </cell>
          <cell r="E157">
            <v>1947857.7169999999</v>
          </cell>
          <cell r="F157">
            <v>2781600.0359999998</v>
          </cell>
          <cell r="G157">
            <v>-148108.16500000001</v>
          </cell>
          <cell r="H157">
            <v>-232486.63099999999</v>
          </cell>
          <cell r="I157">
            <v>-1077736.8330000001</v>
          </cell>
          <cell r="J157">
            <v>-1549866.2250000001</v>
          </cell>
          <cell r="K157">
            <v>708574.36699999997</v>
          </cell>
          <cell r="L157">
            <v>962570.57299999997</v>
          </cell>
          <cell r="M157">
            <v>-1606.0650000000001</v>
          </cell>
          <cell r="N157">
            <v>-833742.31900000002</v>
          </cell>
          <cell r="O157">
            <v>296.08699102720999</v>
          </cell>
          <cell r="P157">
            <v>339.85230499911302</v>
          </cell>
          <cell r="Q157">
            <v>-22.513400511076199</v>
          </cell>
          <cell r="R157">
            <v>-28.404916740096098</v>
          </cell>
          <cell r="S157">
            <v>-163.82298009612001</v>
          </cell>
          <cell r="T157">
            <v>-189.36065652485601</v>
          </cell>
          <cell r="U157">
            <v>107.70789386360499</v>
          </cell>
          <cell r="V157">
            <v>117.60563119232199</v>
          </cell>
          <cell r="W157">
            <v>-572050.67354201502</v>
          </cell>
          <cell r="X157">
            <v>-261691.645457985</v>
          </cell>
          <cell r="Y157">
            <v>32989.439020131198</v>
          </cell>
          <cell r="Z157">
            <v>138235.98800959199</v>
          </cell>
          <cell r="AA157">
            <v>-179946.11743978801</v>
          </cell>
          <cell r="AB157">
            <v>-74050.088560212302</v>
          </cell>
          <cell r="AE157">
            <v>-43.765313971903403</v>
          </cell>
          <cell r="AF157">
            <v>-0.253996206</v>
          </cell>
          <cell r="AG157">
            <v>-9.8977373287176</v>
          </cell>
        </row>
        <row r="158">
          <cell r="AE158">
            <v>0</v>
          </cell>
          <cell r="AF158">
            <v>0</v>
          </cell>
          <cell r="AG158">
            <v>0</v>
          </cell>
        </row>
        <row r="159">
          <cell r="B159" t="str">
            <v>Dextrose Crystalline</v>
          </cell>
          <cell r="AE159">
            <v>0</v>
          </cell>
          <cell r="AF159">
            <v>0</v>
          </cell>
          <cell r="AG159">
            <v>0</v>
          </cell>
        </row>
        <row r="160">
          <cell r="B160" t="str">
            <v>Fructose / Polydextrose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B161" t="str">
            <v>Maltodextrins &amp; CSS</v>
          </cell>
          <cell r="AE161">
            <v>0</v>
          </cell>
          <cell r="AF161">
            <v>0</v>
          </cell>
          <cell r="AG161">
            <v>0</v>
          </cell>
        </row>
        <row r="162">
          <cell r="B162" t="str">
            <v>Polyols</v>
          </cell>
          <cell r="AE162">
            <v>0</v>
          </cell>
          <cell r="AF162">
            <v>0</v>
          </cell>
          <cell r="AG162">
            <v>0</v>
          </cell>
        </row>
        <row r="163">
          <cell r="AE163">
            <v>0</v>
          </cell>
          <cell r="AF163">
            <v>0</v>
          </cell>
          <cell r="AG163">
            <v>0</v>
          </cell>
        </row>
        <row r="164">
          <cell r="B164" t="str">
            <v>Modified Proteins</v>
          </cell>
          <cell r="C164">
            <v>0</v>
          </cell>
          <cell r="D164">
            <v>114</v>
          </cell>
          <cell r="E164">
            <v>0</v>
          </cell>
          <cell r="F164">
            <v>116573.97</v>
          </cell>
          <cell r="G164">
            <v>0</v>
          </cell>
          <cell r="H164">
            <v>0</v>
          </cell>
          <cell r="I164">
            <v>0</v>
          </cell>
          <cell r="J164">
            <v>-98697.48</v>
          </cell>
          <cell r="K164">
            <v>0</v>
          </cell>
          <cell r="L164">
            <v>13213.53</v>
          </cell>
          <cell r="M164">
            <v>-114</v>
          </cell>
          <cell r="N164">
            <v>-116573.97</v>
          </cell>
          <cell r="O164">
            <v>0</v>
          </cell>
          <cell r="P164">
            <v>1022.57868421053</v>
          </cell>
          <cell r="Q164">
            <v>0</v>
          </cell>
          <cell r="R164">
            <v>0</v>
          </cell>
          <cell r="S164">
            <v>0</v>
          </cell>
          <cell r="T164">
            <v>-865.76736842105299</v>
          </cell>
          <cell r="U164">
            <v>0</v>
          </cell>
          <cell r="V164">
            <v>115.908157894737</v>
          </cell>
          <cell r="W164">
            <v>-116573.97</v>
          </cell>
          <cell r="X164">
            <v>0</v>
          </cell>
          <cell r="Y164">
            <v>0</v>
          </cell>
          <cell r="Z164">
            <v>0</v>
          </cell>
          <cell r="AA164">
            <v>-13213.53</v>
          </cell>
          <cell r="AB164">
            <v>0</v>
          </cell>
          <cell r="AE164">
            <v>-1022.57868421053</v>
          </cell>
          <cell r="AF164">
            <v>-1.3213529999999999E-2</v>
          </cell>
          <cell r="AG164">
            <v>-115.908157894737</v>
          </cell>
        </row>
        <row r="165">
          <cell r="B165" t="str">
            <v>Biogluten</v>
          </cell>
          <cell r="AE165">
            <v>0</v>
          </cell>
          <cell r="AF165">
            <v>0</v>
          </cell>
          <cell r="AG165">
            <v>0</v>
          </cell>
        </row>
        <row r="166">
          <cell r="B166" t="str">
            <v>Glutamic Acid &amp; Derivatives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B167" t="str">
            <v>Starch slurries</v>
          </cell>
          <cell r="C167">
            <v>1763.78</v>
          </cell>
          <cell r="D167">
            <v>2433.67</v>
          </cell>
          <cell r="E167">
            <v>1763780</v>
          </cell>
          <cell r="F167">
            <v>291642.61499999999</v>
          </cell>
          <cell r="G167">
            <v>-9979.0280000000002</v>
          </cell>
          <cell r="H167">
            <v>-184076.35500000001</v>
          </cell>
          <cell r="I167">
            <v>-103301.72500000001</v>
          </cell>
          <cell r="J167">
            <v>-438200.26799999998</v>
          </cell>
          <cell r="K167">
            <v>66324.388000000006</v>
          </cell>
          <cell r="L167">
            <v>-339006.10200000001</v>
          </cell>
          <cell r="M167">
            <v>-1339.78</v>
          </cell>
          <cell r="N167">
            <v>2944274.77</v>
          </cell>
          <cell r="O167">
            <v>1000</v>
          </cell>
          <cell r="P167">
            <v>119.836549326737</v>
          </cell>
          <cell r="Q167">
            <v>-5.6577509666738504</v>
          </cell>
          <cell r="R167">
            <v>-75.637352229349105</v>
          </cell>
          <cell r="S167">
            <v>-58.5683730397215</v>
          </cell>
          <cell r="T167">
            <v>-180.05738986797701</v>
          </cell>
          <cell r="U167">
            <v>37.603549195477903</v>
          </cell>
          <cell r="V167">
            <v>-139.298303385422</v>
          </cell>
          <cell r="W167">
            <v>-82967.5309470785</v>
          </cell>
          <cell r="X167">
            <v>-23515.157052921499</v>
          </cell>
          <cell r="Y167">
            <v>126272.81743053001</v>
          </cell>
          <cell r="Z167">
            <v>216800.058395486</v>
          </cell>
          <cell r="AA167">
            <v>85312.927723311397</v>
          </cell>
          <cell r="AB167">
            <v>320017.56227668899</v>
          </cell>
          <cell r="AE167">
            <v>880.16345067326301</v>
          </cell>
          <cell r="AF167">
            <v>0.40533048999999999</v>
          </cell>
          <cell r="AG167">
            <v>176.9018525809</v>
          </cell>
        </row>
        <row r="168">
          <cell r="B168" t="str">
            <v>Resales</v>
          </cell>
          <cell r="C168">
            <v>409.3</v>
          </cell>
          <cell r="D168">
            <v>20</v>
          </cell>
          <cell r="E168">
            <v>177934.603</v>
          </cell>
          <cell r="F168">
            <v>11303.428</v>
          </cell>
          <cell r="G168">
            <v>-7432.3969999999999</v>
          </cell>
          <cell r="H168">
            <v>-418.22699999999998</v>
          </cell>
          <cell r="I168">
            <v>-157787.88399999999</v>
          </cell>
          <cell r="J168">
            <v>-6672.1819999999998</v>
          </cell>
          <cell r="K168">
            <v>12714.322</v>
          </cell>
          <cell r="L168">
            <v>4213.0190000000002</v>
          </cell>
          <cell r="M168">
            <v>389.3</v>
          </cell>
          <cell r="N168">
            <v>166631.17499999999</v>
          </cell>
          <cell r="O168">
            <v>434.72905692645998</v>
          </cell>
          <cell r="P168">
            <v>565.17139999999995</v>
          </cell>
          <cell r="Q168">
            <v>-18.158800390911299</v>
          </cell>
          <cell r="R168">
            <v>-20.911349999999999</v>
          </cell>
          <cell r="S168">
            <v>-385.50667969704398</v>
          </cell>
          <cell r="T168">
            <v>-333.60910000000001</v>
          </cell>
          <cell r="U168">
            <v>31.063576838504801</v>
          </cell>
          <cell r="V168">
            <v>210.65094999999999</v>
          </cell>
          <cell r="W168">
            <v>166631.17499999999</v>
          </cell>
          <cell r="X168">
            <v>0</v>
          </cell>
          <cell r="Y168">
            <v>0</v>
          </cell>
          <cell r="Z168">
            <v>0</v>
          </cell>
          <cell r="AA168">
            <v>8501.3029999999999</v>
          </cell>
          <cell r="AB168">
            <v>0</v>
          </cell>
          <cell r="AE168">
            <v>-130.44234307354</v>
          </cell>
          <cell r="AF168">
            <v>8.501303E-3</v>
          </cell>
          <cell r="AG168">
            <v>-179.58737316149501</v>
          </cell>
        </row>
        <row r="169">
          <cell r="B169" t="str">
            <v>Industrial Total</v>
          </cell>
          <cell r="C169">
            <v>8751.7469999999994</v>
          </cell>
          <cell r="D169">
            <v>10752.402</v>
          </cell>
          <cell r="E169">
            <v>3889572.32</v>
          </cell>
          <cell r="F169">
            <v>3201120.0490000001</v>
          </cell>
          <cell r="G169">
            <v>-165519.59</v>
          </cell>
          <cell r="H169">
            <v>-416981.21299999999</v>
          </cell>
          <cell r="I169">
            <v>-1338826.442</v>
          </cell>
          <cell r="J169">
            <v>-2093436.155</v>
          </cell>
          <cell r="K169">
            <v>787613.07700000005</v>
          </cell>
          <cell r="L169">
            <v>640991.02</v>
          </cell>
          <cell r="M169">
            <v>-2670.5450000000001</v>
          </cell>
          <cell r="N169">
            <v>2160589.656</v>
          </cell>
          <cell r="O169">
            <v>444.433816471157</v>
          </cell>
          <cell r="P169">
            <v>297.71208786650601</v>
          </cell>
          <cell r="Q169">
            <v>-18.9127485060983</v>
          </cell>
          <cell r="R169">
            <v>-38.780284907502498</v>
          </cell>
          <cell r="S169">
            <v>-152.97819303963001</v>
          </cell>
          <cell r="T169">
            <v>-194.694744020917</v>
          </cell>
          <cell r="U169">
            <v>89.994954950137398</v>
          </cell>
          <cell r="V169">
            <v>59.613751420380297</v>
          </cell>
          <cell r="W169">
            <v>-604960.99948909297</v>
          </cell>
          <cell r="X169">
            <v>-285206.80251090601</v>
          </cell>
          <cell r="Y169">
            <v>159262.25645066099</v>
          </cell>
          <cell r="Z169">
            <v>355036.04640507698</v>
          </cell>
          <cell r="AA169">
            <v>-99345.416716476204</v>
          </cell>
          <cell r="AB169">
            <v>245967.473716476</v>
          </cell>
          <cell r="AE169">
            <v>146.72172860465099</v>
          </cell>
          <cell r="AF169">
            <v>0.146622057</v>
          </cell>
          <cell r="AG169">
            <v>30.381203529757101</v>
          </cell>
        </row>
        <row r="202">
          <cell r="B202" t="str">
            <v>Glucose STD</v>
          </cell>
          <cell r="C202">
            <v>2064.0100000000002</v>
          </cell>
          <cell r="D202">
            <v>3045.3789999999999</v>
          </cell>
          <cell r="E202">
            <v>744261.46100000001</v>
          </cell>
          <cell r="F202">
            <v>1271295.807</v>
          </cell>
          <cell r="G202">
            <v>-52193.794000000002</v>
          </cell>
          <cell r="H202">
            <v>-56904.517</v>
          </cell>
          <cell r="I202">
            <v>-307033.743531894</v>
          </cell>
          <cell r="J202">
            <v>-543963.10800000001</v>
          </cell>
          <cell r="K202">
            <v>381085.201</v>
          </cell>
          <cell r="L202">
            <v>669289.81700000004</v>
          </cell>
          <cell r="M202">
            <v>-981.36900000000003</v>
          </cell>
          <cell r="N202">
            <v>-527034.34600000002</v>
          </cell>
          <cell r="O202">
            <v>360.59004607535798</v>
          </cell>
          <cell r="P202">
            <v>417.450769510133</v>
          </cell>
          <cell r="Q202">
            <v>-25.2875683741842</v>
          </cell>
          <cell r="R202">
            <v>-18.685528796251599</v>
          </cell>
          <cell r="S202">
            <v>-148.75593797117901</v>
          </cell>
          <cell r="T202">
            <v>-178.61918270271099</v>
          </cell>
          <cell r="U202">
            <v>184.633408268371</v>
          </cell>
          <cell r="V202">
            <v>219.772257246142</v>
          </cell>
          <cell r="W202">
            <v>-435314.95826649398</v>
          </cell>
          <cell r="X202">
            <v>-91719.387733505806</v>
          </cell>
          <cell r="Y202">
            <v>-16210.790851917</v>
          </cell>
          <cell r="Z202">
            <v>61402.568832847901</v>
          </cell>
          <cell r="AA202">
            <v>-238526.78061407601</v>
          </cell>
          <cell r="AB202">
            <v>-49677.835385924198</v>
          </cell>
          <cell r="AE202">
            <v>-56.860723434774997</v>
          </cell>
          <cell r="AF202">
            <v>-0.28820461600000002</v>
          </cell>
          <cell r="AG202">
            <v>-35.138848977771602</v>
          </cell>
        </row>
        <row r="203">
          <cell r="B203" t="str">
            <v>Glucose (V)HM(LD)</v>
          </cell>
          <cell r="C203">
            <v>1954.28</v>
          </cell>
          <cell r="D203">
            <v>2741.049</v>
          </cell>
          <cell r="E203">
            <v>675393.71799999999</v>
          </cell>
          <cell r="F203">
            <v>1068621.666</v>
          </cell>
          <cell r="G203">
            <v>-49747.364000000001</v>
          </cell>
          <cell r="H203">
            <v>-83047.417000000001</v>
          </cell>
          <cell r="I203">
            <v>-288021.922540267</v>
          </cell>
          <cell r="J203">
            <v>-443919.39399999997</v>
          </cell>
          <cell r="K203">
            <v>334920.10399999999</v>
          </cell>
          <cell r="L203">
            <v>529047.78</v>
          </cell>
          <cell r="M203">
            <v>-786.76900000000001</v>
          </cell>
          <cell r="N203">
            <v>-393227.94799999997</v>
          </cell>
          <cell r="O203">
            <v>345.59721124915598</v>
          </cell>
          <cell r="P203">
            <v>389.85865119521799</v>
          </cell>
          <cell r="Q203">
            <v>-25.4555969461899</v>
          </cell>
          <cell r="R203">
            <v>-30.2976769112847</v>
          </cell>
          <cell r="S203">
            <v>-147.380069662621</v>
          </cell>
          <cell r="T203">
            <v>-161.95237443766999</v>
          </cell>
          <cell r="U203">
            <v>171.37774730335499</v>
          </cell>
          <cell r="V203">
            <v>193.00923843389899</v>
          </cell>
          <cell r="W203">
            <v>-285250.39287820703</v>
          </cell>
          <cell r="X203">
            <v>-107977.555121793</v>
          </cell>
          <cell r="Y203">
            <v>-3756.3928563459799</v>
          </cell>
          <cell r="Z203">
            <v>27938.663600983698</v>
          </cell>
          <cell r="AA203">
            <v>-111349.566273673</v>
          </cell>
          <cell r="AB203">
            <v>-82778.1097263267</v>
          </cell>
          <cell r="AE203">
            <v>-44.261439946061898</v>
          </cell>
          <cell r="AF203">
            <v>-0.194127676</v>
          </cell>
          <cell r="AG203">
            <v>-21.631491130544202</v>
          </cell>
        </row>
        <row r="204">
          <cell r="B204" t="str">
            <v>Glucose HDE/HDM</v>
          </cell>
          <cell r="C204">
            <v>1672.34</v>
          </cell>
          <cell r="D204">
            <v>1502.826</v>
          </cell>
          <cell r="E204">
            <v>543094.23600000003</v>
          </cell>
          <cell r="F204">
            <v>608688.21299999999</v>
          </cell>
          <cell r="G204">
            <v>-49761.044000000002</v>
          </cell>
          <cell r="H204">
            <v>-38617.701000000001</v>
          </cell>
          <cell r="I204">
            <v>-290635.24689009401</v>
          </cell>
          <cell r="J204">
            <v>-262283.33899999998</v>
          </cell>
          <cell r="K204">
            <v>192629.495</v>
          </cell>
          <cell r="L204">
            <v>297668.27299999999</v>
          </cell>
          <cell r="M204">
            <v>169.51400000000001</v>
          </cell>
          <cell r="N204">
            <v>-65593.976999999999</v>
          </cell>
          <cell r="O204">
            <v>324.75108889340697</v>
          </cell>
          <cell r="P204">
            <v>405.02906723732502</v>
          </cell>
          <cell r="Q204">
            <v>-29.755339225277201</v>
          </cell>
          <cell r="R204">
            <v>-25.6967213769259</v>
          </cell>
          <cell r="S204">
            <v>-173.78956844307601</v>
          </cell>
          <cell r="T204">
            <v>-174.52675093457299</v>
          </cell>
          <cell r="U204">
            <v>115.1856051999</v>
          </cell>
          <cell r="V204">
            <v>198.07234703152599</v>
          </cell>
          <cell r="W204">
            <v>53918.543678223999</v>
          </cell>
          <cell r="X204">
            <v>-119512.520678224</v>
          </cell>
          <cell r="Y204">
            <v>-5823.5632996757204</v>
          </cell>
          <cell r="Z204">
            <v>5020.2438764733197</v>
          </cell>
          <cell r="AA204">
            <v>15449.4682639683</v>
          </cell>
          <cell r="AB204">
            <v>-120488.246263968</v>
          </cell>
          <cell r="AE204">
            <v>-80.277978343917994</v>
          </cell>
          <cell r="AF204">
            <v>-0.105038778</v>
          </cell>
          <cell r="AG204">
            <v>-82.886741831626395</v>
          </cell>
        </row>
        <row r="205">
          <cell r="B205" t="str">
            <v>Glucose F9</v>
          </cell>
          <cell r="C205">
            <v>3967.83</v>
          </cell>
          <cell r="D205">
            <v>2437.88</v>
          </cell>
          <cell r="E205">
            <v>1256009.2720000001</v>
          </cell>
          <cell r="F205">
            <v>924378.84</v>
          </cell>
          <cell r="G205">
            <v>-115569.075</v>
          </cell>
          <cell r="H205">
            <v>-63001.500999999997</v>
          </cell>
          <cell r="I205">
            <v>-721278.20923505398</v>
          </cell>
          <cell r="J205">
            <v>-477560.52299999999</v>
          </cell>
          <cell r="K205">
            <v>386228.45500000002</v>
          </cell>
          <cell r="L205">
            <v>374235.36800000002</v>
          </cell>
          <cell r="M205">
            <v>1529.95</v>
          </cell>
          <cell r="N205">
            <v>331630.43199999997</v>
          </cell>
          <cell r="O205">
            <v>316.54815654904598</v>
          </cell>
          <cell r="P205">
            <v>379.17323248067999</v>
          </cell>
          <cell r="Q205">
            <v>-29.126518777266199</v>
          </cell>
          <cell r="R205">
            <v>-25.8427408239946</v>
          </cell>
          <cell r="S205">
            <v>-181.78153026592699</v>
          </cell>
          <cell r="T205">
            <v>-195.891726828228</v>
          </cell>
          <cell r="U205">
            <v>97.339970462444199</v>
          </cell>
          <cell r="V205">
            <v>153.50852708090599</v>
          </cell>
          <cell r="W205">
            <v>570847.15016123897</v>
          </cell>
          <cell r="X205">
            <v>-239216.718161239</v>
          </cell>
          <cell r="Y205">
            <v>-13772.1783955806</v>
          </cell>
          <cell r="Z205">
            <v>47276.1061248767</v>
          </cell>
          <cell r="AA205">
            <v>235146.249858194</v>
          </cell>
          <cell r="AB205">
            <v>-223153.162858194</v>
          </cell>
          <cell r="AE205">
            <v>-62.6250759316342</v>
          </cell>
          <cell r="AF205">
            <v>1.1993086999999999E-2</v>
          </cell>
          <cell r="AG205">
            <v>-56.168556618462098</v>
          </cell>
        </row>
        <row r="206">
          <cell r="B206" t="str">
            <v>Bioglucose</v>
          </cell>
          <cell r="C206">
            <v>20.21</v>
          </cell>
          <cell r="D206">
            <v>0</v>
          </cell>
          <cell r="E206">
            <v>12271.92</v>
          </cell>
          <cell r="F206">
            <v>0</v>
          </cell>
          <cell r="G206">
            <v>-1370</v>
          </cell>
          <cell r="H206">
            <v>0</v>
          </cell>
          <cell r="I206">
            <v>-5887.72</v>
          </cell>
          <cell r="J206">
            <v>0</v>
          </cell>
          <cell r="K206">
            <v>4768.76</v>
          </cell>
          <cell r="L206">
            <v>0</v>
          </cell>
          <cell r="M206">
            <v>20.21</v>
          </cell>
          <cell r="N206">
            <v>12271.92</v>
          </cell>
          <cell r="O206">
            <v>607.22018802572995</v>
          </cell>
          <cell r="P206">
            <v>0</v>
          </cell>
          <cell r="Q206">
            <v>-67.788223651657603</v>
          </cell>
          <cell r="R206">
            <v>0</v>
          </cell>
          <cell r="S206">
            <v>-291.32706580900498</v>
          </cell>
          <cell r="T206">
            <v>0</v>
          </cell>
          <cell r="U206">
            <v>235.96041563582401</v>
          </cell>
          <cell r="V206">
            <v>0</v>
          </cell>
          <cell r="W206">
            <v>12271.92</v>
          </cell>
          <cell r="X206">
            <v>0</v>
          </cell>
          <cell r="Y206">
            <v>0</v>
          </cell>
          <cell r="Z206">
            <v>0</v>
          </cell>
          <cell r="AA206">
            <v>4768.76</v>
          </cell>
          <cell r="AB206">
            <v>0</v>
          </cell>
          <cell r="AE206">
            <v>607.22018802572995</v>
          </cell>
          <cell r="AF206">
            <v>4.7687600000000004E-3</v>
          </cell>
          <cell r="AG206">
            <v>235.96041563582401</v>
          </cell>
        </row>
        <row r="207">
          <cell r="B207" t="str">
            <v>Dextrose Liquid</v>
          </cell>
          <cell r="C207">
            <v>2526.19</v>
          </cell>
          <cell r="D207">
            <v>5877.1989999999996</v>
          </cell>
          <cell r="E207">
            <v>483825.18699999998</v>
          </cell>
          <cell r="F207">
            <v>1324383.324</v>
          </cell>
          <cell r="G207">
            <v>-42132.182000000001</v>
          </cell>
          <cell r="H207">
            <v>-193740.079</v>
          </cell>
          <cell r="I207">
            <v>-216581.52773204201</v>
          </cell>
          <cell r="J207">
            <v>-987514.06599999999</v>
          </cell>
          <cell r="K207">
            <v>222683.538</v>
          </cell>
          <cell r="L207">
            <v>137372.49</v>
          </cell>
          <cell r="M207">
            <v>-3351.009</v>
          </cell>
          <cell r="N207">
            <v>-840558.13699999999</v>
          </cell>
          <cell r="O207">
            <v>191.523672803708</v>
          </cell>
          <cell r="P207">
            <v>225.342603508916</v>
          </cell>
          <cell r="Q207">
            <v>-16.678152474675301</v>
          </cell>
          <cell r="R207">
            <v>-32.964696107788797</v>
          </cell>
          <cell r="S207">
            <v>-85.734456922100904</v>
          </cell>
          <cell r="T207">
            <v>-168.02460934196699</v>
          </cell>
          <cell r="U207">
            <v>88.149956258238703</v>
          </cell>
          <cell r="V207">
            <v>23.373802724733299</v>
          </cell>
          <cell r="W207">
            <v>-781436.97582543001</v>
          </cell>
          <cell r="X207">
            <v>-59121.161174570101</v>
          </cell>
          <cell r="Y207">
            <v>36570.530624860003</v>
          </cell>
          <cell r="Z207">
            <v>213424.63677936301</v>
          </cell>
          <cell r="AA207">
            <v>-105248.727309892</v>
          </cell>
          <cell r="AB207">
            <v>190559.77530989199</v>
          </cell>
          <cell r="AE207">
            <v>-33.818930705208103</v>
          </cell>
          <cell r="AF207">
            <v>8.5311048E-2</v>
          </cell>
          <cell r="AG207">
            <v>64.776153533505394</v>
          </cell>
        </row>
        <row r="208">
          <cell r="B208" t="str">
            <v>Isoglucose &lt;F20</v>
          </cell>
          <cell r="C208">
            <v>1592.14</v>
          </cell>
          <cell r="D208">
            <v>1433.81</v>
          </cell>
          <cell r="E208">
            <v>564400.81799999997</v>
          </cell>
          <cell r="F208">
            <v>615199.32999999996</v>
          </cell>
          <cell r="G208">
            <v>-28886.525000000001</v>
          </cell>
          <cell r="H208">
            <v>-38709.767999999996</v>
          </cell>
          <cell r="I208">
            <v>-351417.01246223802</v>
          </cell>
          <cell r="J208">
            <v>-332385.91999999998</v>
          </cell>
          <cell r="K208">
            <v>185683.32399999999</v>
          </cell>
          <cell r="L208">
            <v>240337.13099999999</v>
          </cell>
          <cell r="M208">
            <v>158.33000000000001</v>
          </cell>
          <cell r="N208">
            <v>-50798.512000000002</v>
          </cell>
          <cell r="O208">
            <v>354.49195296895999</v>
          </cell>
          <cell r="P208">
            <v>429.06614544465401</v>
          </cell>
          <cell r="Q208">
            <v>-18.143206627557898</v>
          </cell>
          <cell r="R208">
            <v>-26.997836533431901</v>
          </cell>
          <cell r="S208">
            <v>-220.71991939291601</v>
          </cell>
          <cell r="T208">
            <v>-231.82005984056499</v>
          </cell>
          <cell r="U208">
            <v>116.624997801701</v>
          </cell>
          <cell r="V208">
            <v>167.62132430377801</v>
          </cell>
          <cell r="W208">
            <v>51310.283521298297</v>
          </cell>
          <cell r="X208">
            <v>-102108.795521298</v>
          </cell>
          <cell r="Y208">
            <v>13216.5543076545</v>
          </cell>
          <cell r="Z208">
            <v>22708.987348017301</v>
          </cell>
          <cell r="AA208">
            <v>5738.2024913573096</v>
          </cell>
          <cell r="AB208">
            <v>-60392.009491357399</v>
          </cell>
          <cell r="AE208">
            <v>-74.574192475694502</v>
          </cell>
          <cell r="AF208">
            <v>-5.4653806999999999E-2</v>
          </cell>
          <cell r="AG208">
            <v>-50.996326502077203</v>
          </cell>
        </row>
        <row r="209">
          <cell r="B209" t="str">
            <v>Isoglucose &gt;F20</v>
          </cell>
          <cell r="C209">
            <v>3298.54</v>
          </cell>
          <cell r="D209">
            <v>3652.13</v>
          </cell>
          <cell r="E209">
            <v>1361747.1070000001</v>
          </cell>
          <cell r="F209">
            <v>1668626.2320000001</v>
          </cell>
          <cell r="G209">
            <v>-93935.047000000006</v>
          </cell>
          <cell r="H209">
            <v>-124914.359</v>
          </cell>
          <cell r="I209">
            <v>-634314.21626299305</v>
          </cell>
          <cell r="J209">
            <v>-850082.49300000002</v>
          </cell>
          <cell r="K209">
            <v>619362.96499999997</v>
          </cell>
          <cell r="L209">
            <v>677624.77899999998</v>
          </cell>
          <cell r="M209">
            <v>-353.59</v>
          </cell>
          <cell r="N209">
            <v>-306879.125</v>
          </cell>
          <cell r="O209">
            <v>412.833285938627</v>
          </cell>
          <cell r="P209">
            <v>456.891247573334</v>
          </cell>
          <cell r="Q209">
            <v>-28.477765011186801</v>
          </cell>
          <cell r="R209">
            <v>-34.203152406951602</v>
          </cell>
          <cell r="S209">
            <v>-192.30150801960701</v>
          </cell>
          <cell r="T209">
            <v>-232.763481310906</v>
          </cell>
          <cell r="U209">
            <v>187.768820447834</v>
          </cell>
          <cell r="V209">
            <v>185.54234898538701</v>
          </cell>
          <cell r="W209">
            <v>-217687.81675837599</v>
          </cell>
          <cell r="X209">
            <v>-89191.308241624007</v>
          </cell>
          <cell r="Y209">
            <v>13230.818132104499</v>
          </cell>
          <cell r="Z209">
            <v>106911.82602382899</v>
          </cell>
          <cell r="AA209">
            <v>-85979.369330391506</v>
          </cell>
          <cell r="AB209">
            <v>27717.5553303915</v>
          </cell>
          <cell r="AE209">
            <v>-44.057961634706501</v>
          </cell>
          <cell r="AF209">
            <v>-5.8261814000000002E-2</v>
          </cell>
          <cell r="AG209">
            <v>2.2264714624478801</v>
          </cell>
        </row>
        <row r="210">
          <cell r="B210" t="str">
            <v>Isoglucose F42</v>
          </cell>
          <cell r="C210">
            <v>18767.189999999999</v>
          </cell>
          <cell r="D210">
            <v>12178.79</v>
          </cell>
          <cell r="E210">
            <v>5872738.398</v>
          </cell>
          <cell r="F210">
            <v>3249083.12</v>
          </cell>
          <cell r="G210">
            <v>-422393.28399999999</v>
          </cell>
          <cell r="H210">
            <v>-166363.106</v>
          </cell>
          <cell r="I210">
            <v>-2063823.7321772999</v>
          </cell>
          <cell r="J210">
            <v>-2285487.9210000001</v>
          </cell>
          <cell r="K210">
            <v>3353051.6710000001</v>
          </cell>
          <cell r="L210">
            <v>782509.103</v>
          </cell>
          <cell r="M210">
            <v>6588.4</v>
          </cell>
          <cell r="N210">
            <v>2623655.2779999999</v>
          </cell>
          <cell r="O210">
            <v>312.92582416440598</v>
          </cell>
          <cell r="P210">
            <v>266.782095758281</v>
          </cell>
          <cell r="Q210">
            <v>-22.507007388959099</v>
          </cell>
          <cell r="R210">
            <v>-13.660068528975399</v>
          </cell>
          <cell r="S210">
            <v>-109.969778756292</v>
          </cell>
          <cell r="T210">
            <v>-187.661329327462</v>
          </cell>
          <cell r="U210">
            <v>178.66562181125701</v>
          </cell>
          <cell r="V210">
            <v>64.251793733203399</v>
          </cell>
          <cell r="W210">
            <v>2449273.1076045898</v>
          </cell>
          <cell r="X210">
            <v>174382.17039541001</v>
          </cell>
          <cell r="Y210">
            <v>-17358.534057243101</v>
          </cell>
          <cell r="Z210">
            <v>1504214.0807559299</v>
          </cell>
          <cell r="AA210">
            <v>901216.24392914702</v>
          </cell>
          <cell r="AB210">
            <v>1669326.3240708499</v>
          </cell>
          <cell r="AE210">
            <v>46.143728406124602</v>
          </cell>
          <cell r="AF210">
            <v>2.570542568</v>
          </cell>
          <cell r="AG210">
            <v>114.413828078053</v>
          </cell>
        </row>
        <row r="211">
          <cell r="B211" t="str">
            <v>Isoglucose F50</v>
          </cell>
          <cell r="C211">
            <v>2755.53</v>
          </cell>
          <cell r="D211">
            <v>5894.1639999999998</v>
          </cell>
          <cell r="E211">
            <v>1028632.171</v>
          </cell>
          <cell r="F211">
            <v>2025168.6780000001</v>
          </cell>
          <cell r="G211">
            <v>-48206.06</v>
          </cell>
          <cell r="H211">
            <v>-133269.02499999999</v>
          </cell>
          <cell r="I211">
            <v>-369632.092</v>
          </cell>
          <cell r="J211">
            <v>-1097322.1370000001</v>
          </cell>
          <cell r="K211">
            <v>597529.83200000005</v>
          </cell>
          <cell r="L211">
            <v>781152.87699999998</v>
          </cell>
          <cell r="M211">
            <v>-3138.634</v>
          </cell>
          <cell r="N211">
            <v>-996536.50699999998</v>
          </cell>
          <cell r="O211">
            <v>373.29739505648598</v>
          </cell>
          <cell r="P211">
            <v>343.58879019993299</v>
          </cell>
          <cell r="Q211">
            <v>-17.494296922915002</v>
          </cell>
          <cell r="R211">
            <v>-22.610335409737498</v>
          </cell>
          <cell r="S211">
            <v>-134.14192260653999</v>
          </cell>
          <cell r="T211">
            <v>-186.17095435417099</v>
          </cell>
          <cell r="U211">
            <v>216.84751463420801</v>
          </cell>
          <cell r="V211">
            <v>132.52988498453701</v>
          </cell>
          <cell r="W211">
            <v>-1127832.0927565601</v>
          </cell>
          <cell r="X211">
            <v>131295.58575655799</v>
          </cell>
          <cell r="Y211">
            <v>-1936.7449648459401</v>
          </cell>
          <cell r="Z211">
            <v>128002.79798865601</v>
          </cell>
          <cell r="AA211">
            <v>-431243.58128230798</v>
          </cell>
          <cell r="AB211">
            <v>247620.53628230799</v>
          </cell>
          <cell r="AE211">
            <v>29.708604856553102</v>
          </cell>
          <cell r="AF211">
            <v>-0.18362304500000001</v>
          </cell>
          <cell r="AG211">
            <v>84.317629649671005</v>
          </cell>
        </row>
        <row r="212">
          <cell r="B212" t="str">
            <v>Isoglucose F55</v>
          </cell>
          <cell r="C212">
            <v>16461.82</v>
          </cell>
          <cell r="D212">
            <v>17318.427</v>
          </cell>
          <cell r="E212">
            <v>7815554.3779999996</v>
          </cell>
          <cell r="F212">
            <v>7390603.1320000002</v>
          </cell>
          <cell r="G212">
            <v>-349922.22899999999</v>
          </cell>
          <cell r="H212">
            <v>-766328.54099999997</v>
          </cell>
          <cell r="I212">
            <v>-2875395.09</v>
          </cell>
          <cell r="J212">
            <v>-3417110.983</v>
          </cell>
          <cell r="K212">
            <v>4578218.3140000002</v>
          </cell>
          <cell r="L212">
            <v>3170575.5959999999</v>
          </cell>
          <cell r="M212">
            <v>-856.60699999999997</v>
          </cell>
          <cell r="N212">
            <v>424951.24599999998</v>
          </cell>
          <cell r="O212">
            <v>474.76854794913299</v>
          </cell>
          <cell r="P212">
            <v>426.74794494904199</v>
          </cell>
          <cell r="Q212">
            <v>-21.256594289088302</v>
          </cell>
          <cell r="R212">
            <v>-44.249315541186299</v>
          </cell>
          <cell r="S212">
            <v>-174.67054614860299</v>
          </cell>
          <cell r="T212">
            <v>-197.31070165899001</v>
          </cell>
          <cell r="U212">
            <v>278.11130932059802</v>
          </cell>
          <cell r="V212">
            <v>183.07526405256101</v>
          </cell>
          <cell r="W212">
            <v>-230597.34318337499</v>
          </cell>
          <cell r="X212">
            <v>655548.58918337605</v>
          </cell>
          <cell r="Y212">
            <v>302795.10024973197</v>
          </cell>
          <cell r="Z212">
            <v>376169.33425532101</v>
          </cell>
          <cell r="AA212">
            <v>57668.810540176397</v>
          </cell>
          <cell r="AB212">
            <v>1349973.9074598199</v>
          </cell>
          <cell r="AE212">
            <v>48.020603000091299</v>
          </cell>
          <cell r="AF212">
            <v>1.407642718</v>
          </cell>
          <cell r="AG212">
            <v>95.036045268036702</v>
          </cell>
        </row>
        <row r="213">
          <cell r="B213" t="str">
            <v>Isoglucose/Sucrose blends</v>
          </cell>
          <cell r="C213">
            <v>862.5</v>
          </cell>
          <cell r="D213">
            <v>23.99</v>
          </cell>
          <cell r="E213">
            <v>412275</v>
          </cell>
          <cell r="F213">
            <v>12008.19</v>
          </cell>
          <cell r="G213">
            <v>-33320</v>
          </cell>
          <cell r="H213">
            <v>-980</v>
          </cell>
          <cell r="I213">
            <v>-280410.16411541897</v>
          </cell>
          <cell r="J213">
            <v>-7887.67</v>
          </cell>
          <cell r="K213">
            <v>4484.1000000000004</v>
          </cell>
          <cell r="L213">
            <v>2780.27</v>
          </cell>
          <cell r="M213">
            <v>838.51</v>
          </cell>
          <cell r="N213">
            <v>400266.81</v>
          </cell>
          <cell r="O213">
            <v>478</v>
          </cell>
          <cell r="P213">
            <v>500.54981242184198</v>
          </cell>
          <cell r="Q213">
            <v>-38.631884057971</v>
          </cell>
          <cell r="R213">
            <v>-40.850354314297597</v>
          </cell>
          <cell r="S213">
            <v>-325.113233757008</v>
          </cell>
          <cell r="T213">
            <v>-328.78991246352598</v>
          </cell>
          <cell r="U213">
            <v>5.19895652173913</v>
          </cell>
          <cell r="V213">
            <v>115.892872030013</v>
          </cell>
          <cell r="W213">
            <v>419716.02321383898</v>
          </cell>
          <cell r="X213">
            <v>-19449.213213839099</v>
          </cell>
          <cell r="Y213">
            <v>1913.4305960817001</v>
          </cell>
          <cell r="Z213">
            <v>3171.13538437234</v>
          </cell>
          <cell r="AA213">
            <v>97177.332125885805</v>
          </cell>
          <cell r="AB213">
            <v>-95473.502125885803</v>
          </cell>
          <cell r="AE213">
            <v>-22.5498124218425</v>
          </cell>
          <cell r="AF213">
            <v>1.7038299999999999E-3</v>
          </cell>
          <cell r="AG213">
            <v>-110.69391550827299</v>
          </cell>
        </row>
        <row r="214">
          <cell r="B214" t="str">
            <v>Resales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E214">
            <v>0</v>
          </cell>
          <cell r="AF214">
            <v>0</v>
          </cell>
          <cell r="AG214">
            <v>0</v>
          </cell>
        </row>
        <row r="215">
          <cell r="B215" t="str">
            <v>Liquid Sweeteners Total</v>
          </cell>
          <cell r="C215">
            <v>55942.58</v>
          </cell>
          <cell r="D215">
            <v>56105.644</v>
          </cell>
          <cell r="E215">
            <v>20770203.666000001</v>
          </cell>
          <cell r="F215">
            <v>20158056.532000002</v>
          </cell>
          <cell r="G215">
            <v>-1287436.6040000001</v>
          </cell>
          <cell r="H215">
            <v>-1665876.014</v>
          </cell>
          <cell r="I215">
            <v>-8404430.6769472994</v>
          </cell>
          <cell r="J215">
            <v>-10705517.554</v>
          </cell>
          <cell r="K215">
            <v>10860645.759</v>
          </cell>
          <cell r="L215">
            <v>7662593.4840000002</v>
          </cell>
          <cell r="M215">
            <v>-163.06400000000099</v>
          </cell>
          <cell r="N215">
            <v>612147.13399999996</v>
          </cell>
          <cell r="O215">
            <v>371.277185750103</v>
          </cell>
          <cell r="P215">
            <v>359.28749934676802</v>
          </cell>
          <cell r="Q215">
            <v>-23.0135364511254</v>
          </cell>
          <cell r="R215">
            <v>-29.691772435586</v>
          </cell>
          <cell r="S215">
            <v>-150.23316187682599</v>
          </cell>
          <cell r="T215">
            <v>-190.80999326912601</v>
          </cell>
          <cell r="U215">
            <v>194.13916481864101</v>
          </cell>
          <cell r="V215">
            <v>136.57437893414101</v>
          </cell>
          <cell r="W215">
            <v>479217.44851075002</v>
          </cell>
          <cell r="X215">
            <v>132929.68548925099</v>
          </cell>
          <cell r="Y215">
            <v>308868.22948482499</v>
          </cell>
          <cell r="Z215">
            <v>2496240.3809706699</v>
          </cell>
          <cell r="AA215">
            <v>344817.04239838797</v>
          </cell>
          <cell r="AB215">
            <v>2853235.23260161</v>
          </cell>
          <cell r="AE215">
            <v>11.9896864033349</v>
          </cell>
          <cell r="AF215">
            <v>3.1980522750000002</v>
          </cell>
          <cell r="AG215">
            <v>57.564785884500097</v>
          </cell>
        </row>
        <row r="223">
          <cell r="B223" t="str">
            <v>Sucralose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E223">
            <v>0</v>
          </cell>
          <cell r="AF223">
            <v>0</v>
          </cell>
          <cell r="AG223">
            <v>0</v>
          </cell>
        </row>
        <row r="224">
          <cell r="B224" t="str">
            <v>Food Ingredients Total</v>
          </cell>
          <cell r="C224">
            <v>6582.268</v>
          </cell>
          <cell r="D224">
            <v>5814.3059999999996</v>
          </cell>
          <cell r="E224">
            <v>3090264.281</v>
          </cell>
          <cell r="F224">
            <v>2794712.4810000001</v>
          </cell>
          <cell r="G224">
            <v>-188140.541</v>
          </cell>
          <cell r="H224">
            <v>-92693.39</v>
          </cell>
          <cell r="I224">
            <v>-1485638.6647305801</v>
          </cell>
          <cell r="J224">
            <v>-1462049.1310000001</v>
          </cell>
          <cell r="K224">
            <v>1065252.341</v>
          </cell>
          <cell r="L224">
            <v>1228218.916</v>
          </cell>
          <cell r="M224">
            <v>1844.5419999999999</v>
          </cell>
          <cell r="N224">
            <v>1372131.8</v>
          </cell>
          <cell r="O224">
            <v>469.48320563672002</v>
          </cell>
          <cell r="P224">
            <v>480.66140326979701</v>
          </cell>
          <cell r="Q224">
            <v>-28.582935395520199</v>
          </cell>
          <cell r="R224">
            <v>-15.942296466680601</v>
          </cell>
          <cell r="S224">
            <v>-225.70315653063301</v>
          </cell>
          <cell r="T224">
            <v>-251.45720417879599</v>
          </cell>
          <cell r="U224">
            <v>161.83667103800701</v>
          </cell>
          <cell r="V224">
            <v>211.24084559705</v>
          </cell>
          <cell r="W224">
            <v>528954.89360034605</v>
          </cell>
          <cell r="X224">
            <v>-354784.01360034599</v>
          </cell>
          <cell r="Y224">
            <v>-31275.956152193699</v>
          </cell>
          <cell r="Z224">
            <v>241649.23972125701</v>
          </cell>
          <cell r="AA224">
            <v>-634.26453453111196</v>
          </cell>
          <cell r="AB224">
            <v>-162332.310465469</v>
          </cell>
          <cell r="AE224">
            <v>-11.1781976330773</v>
          </cell>
          <cell r="AF224">
            <v>-0.162966575</v>
          </cell>
          <cell r="AG224">
            <v>-49.404174559042801</v>
          </cell>
        </row>
        <row r="227">
          <cell r="B227" t="str">
            <v>GRAND TOTAL</v>
          </cell>
          <cell r="C227">
            <v>81079.679999999993</v>
          </cell>
          <cell r="D227">
            <v>78853.751999999993</v>
          </cell>
          <cell r="E227">
            <v>33011663.809999999</v>
          </cell>
          <cell r="F227">
            <v>29801512.761</v>
          </cell>
          <cell r="G227">
            <v>-1847903.7039999999</v>
          </cell>
          <cell r="H227">
            <v>-2318567.9070000001</v>
          </cell>
          <cell r="I227">
            <v>-14316546.8987455</v>
          </cell>
          <cell r="J227">
            <v>-16442782.881999999</v>
          </cell>
          <cell r="K227">
            <v>14833585.253</v>
          </cell>
          <cell r="L227">
            <v>10840036.825999999</v>
          </cell>
          <cell r="M227">
            <v>2632.6179999999999</v>
          </cell>
          <cell r="N227">
            <v>5758868.4340000004</v>
          </cell>
          <cell r="O227">
            <v>407.15088922403203</v>
          </cell>
          <cell r="P227">
            <v>377.933985449418</v>
          </cell>
          <cell r="Q227">
            <v>-22.7912061813762</v>
          </cell>
          <cell r="R227">
            <v>-29.4033936013596</v>
          </cell>
          <cell r="S227">
            <v>-176.57379627972799</v>
          </cell>
          <cell r="T227">
            <v>-208.522517508108</v>
          </cell>
          <cell r="U227">
            <v>182.95071284198499</v>
          </cell>
          <cell r="V227">
            <v>137.47014632861101</v>
          </cell>
          <cell r="W227">
            <v>2095923.4823233001</v>
          </cell>
          <cell r="X227">
            <v>-585773.42632330395</v>
          </cell>
          <cell r="Y227">
            <v>520520.52992464899</v>
          </cell>
          <cell r="Z227">
            <v>3569918.3983017998</v>
          </cell>
          <cell r="AA227">
            <v>405443.154278339</v>
          </cell>
          <cell r="AB227">
            <v>3588105.2727216599</v>
          </cell>
          <cell r="AE227">
            <v>29.2169037746147</v>
          </cell>
          <cell r="AF227">
            <v>3.9935484269999999</v>
          </cell>
          <cell r="AG227">
            <v>45.480566513373603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#REF"/>
      <sheetName val="Cate_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Consolidated_31_08_07"/>
      <sheetName val="Consolidated_10_09_07"/>
      <sheetName val="Consolidated_30_09_07"/>
      <sheetName val="Sheet1"/>
      <sheetName val="PAP 09"/>
      <sheetName val="Balance Sheet _ VIPL"/>
      <sheetName val="Consolidated_30_09_07 _Rs_Mio_"/>
      <sheetName val="On acquisition"/>
      <sheetName val="C_Flow_Reco"/>
      <sheetName val="FA_Sch_Consol_Sep07"/>
      <sheetName val="FA Schedule"/>
      <sheetName val="Incidental expenses"/>
      <sheetName val="Cash Flow"/>
      <sheetName val="Grouping 30908"/>
      <sheetName val="TB 30908"/>
      <sheetName val="TB Tally 30908"/>
      <sheetName val="TB March"/>
      <sheetName val="TB (2)"/>
      <sheetName val="TBFF"/>
      <sheetName val="TB"/>
      <sheetName val="Statement of TDS"/>
      <sheetName val="Pivot"/>
      <sheetName val="Prof Fees"/>
      <sheetName val="VIPL Creditors"/>
      <sheetName val="TB1"/>
      <sheetName val="ICICI"/>
      <sheetName val="Canara"/>
      <sheetName val="Sheet2"/>
      <sheetName val="TD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Vidarbha Industries Power Limited</v>
          </cell>
        </row>
        <row r="2">
          <cell r="B2" t="str">
            <v>Balance Sheet as at March 31, 2009</v>
          </cell>
        </row>
        <row r="7">
          <cell r="B7" t="str">
            <v>Sources of Funds</v>
          </cell>
        </row>
        <row r="9">
          <cell r="B9" t="str">
            <v>Shareholders' Funds</v>
          </cell>
        </row>
        <row r="10">
          <cell r="B10" t="str">
            <v>Share Capital</v>
          </cell>
        </row>
        <row r="11">
          <cell r="B11" t="str">
            <v>Share Application Money</v>
          </cell>
        </row>
        <row r="13">
          <cell r="B13" t="str">
            <v>Loan Funds</v>
          </cell>
        </row>
        <row r="14">
          <cell r="B14" t="str">
            <v>Unsecured Loans</v>
          </cell>
        </row>
        <row r="18">
          <cell r="B18" t="str">
            <v>Application of Funds</v>
          </cell>
        </row>
        <row r="20">
          <cell r="B20" t="str">
            <v>Fixed Assets</v>
          </cell>
        </row>
        <row r="21">
          <cell r="B21" t="str">
            <v>Gross Block</v>
          </cell>
        </row>
        <row r="22">
          <cell r="B22" t="str">
            <v>Less: Depreciation</v>
          </cell>
        </row>
        <row r="23">
          <cell r="B23" t="str">
            <v>Net Block</v>
          </cell>
        </row>
        <row r="24">
          <cell r="B24" t="str">
            <v>Capital Work-In-Progress</v>
          </cell>
        </row>
        <row r="28">
          <cell r="B28" t="str">
            <v>Current Assets, Loans and Advances</v>
          </cell>
        </row>
        <row r="29">
          <cell r="B29" t="str">
            <v>Cash and Bank Balances</v>
          </cell>
        </row>
        <row r="30">
          <cell r="B30" t="str">
            <v>Loans and Advances</v>
          </cell>
        </row>
        <row r="33">
          <cell r="B33" t="str">
            <v/>
          </cell>
        </row>
        <row r="34">
          <cell r="B34" t="str">
            <v>Less: Current Liabilities and Provisions</v>
          </cell>
        </row>
        <row r="35">
          <cell r="B35" t="str">
            <v>Current Liabilities</v>
          </cell>
        </row>
        <row r="36">
          <cell r="B36" t="str">
            <v>Provisions</v>
          </cell>
        </row>
        <row r="40">
          <cell r="B40" t="str">
            <v>Net Current Assets</v>
          </cell>
        </row>
        <row r="42">
          <cell r="B42" t="str">
            <v>Profit and Loss Account</v>
          </cell>
        </row>
        <row r="46">
          <cell r="B46" t="str">
            <v>Notes forming part of the Financial Statements</v>
          </cell>
        </row>
        <row r="48">
          <cell r="B48" t="str">
            <v>The Schedules referred to herein above form an integral part of the Financial Statements</v>
          </cell>
        </row>
        <row r="51">
          <cell r="B51" t="str">
            <v>This is the Balance Sheet referred to in our report of even date.</v>
          </cell>
        </row>
        <row r="53">
          <cell r="B53" t="str">
            <v>For  Chaturvedi &amp; Shah</v>
          </cell>
        </row>
        <row r="54">
          <cell r="B54" t="str">
            <v>Chartered Accountants</v>
          </cell>
        </row>
        <row r="57">
          <cell r="B57" t="str">
            <v>C.D.Lala</v>
          </cell>
        </row>
        <row r="58">
          <cell r="B58" t="str">
            <v>Partner</v>
          </cell>
        </row>
        <row r="59">
          <cell r="B59" t="str">
            <v>Membership No. : F-35671</v>
          </cell>
        </row>
        <row r="62">
          <cell r="B62" t="str">
            <v>For Price Waterhouse</v>
          </cell>
        </row>
        <row r="63">
          <cell r="B63" t="str">
            <v>Chartered Accountants</v>
          </cell>
        </row>
        <row r="67">
          <cell r="B67" t="str">
            <v>Vivek Prasad</v>
          </cell>
        </row>
        <row r="68">
          <cell r="B68" t="str">
            <v>Partner</v>
          </cell>
        </row>
        <row r="69">
          <cell r="B69" t="str">
            <v>Membership No. : F-104941</v>
          </cell>
        </row>
        <row r="71">
          <cell r="B71" t="str">
            <v>Place: Mumbai</v>
          </cell>
        </row>
        <row r="72">
          <cell r="B72" t="str">
            <v>Date:  April 21, 2009</v>
          </cell>
        </row>
        <row r="74">
          <cell r="B74" t="str">
            <v>Vidarbha Industries Power Limited</v>
          </cell>
        </row>
        <row r="75">
          <cell r="B75" t="str">
            <v>Profit and Loss Account for the year ended March 31, 2009</v>
          </cell>
        </row>
        <row r="80">
          <cell r="B80" t="str">
            <v>Income</v>
          </cell>
        </row>
        <row r="81">
          <cell r="B81" t="str">
            <v>Dividend Income on Mutual Funds</v>
          </cell>
        </row>
        <row r="85">
          <cell r="B85" t="str">
            <v>Expenditure</v>
          </cell>
        </row>
        <row r="86">
          <cell r="B86" t="str">
            <v>Filing Fees and Stamp Duty</v>
          </cell>
        </row>
        <row r="90">
          <cell r="B90" t="str">
            <v>Loss before Taxation for the year</v>
          </cell>
        </row>
        <row r="92">
          <cell r="B92" t="str">
            <v>Provision for Taxation</v>
          </cell>
        </row>
        <row r="94">
          <cell r="B94" t="str">
            <v>Loss after Taxation for the year</v>
          </cell>
        </row>
        <row r="96">
          <cell r="B96" t="str">
            <v>Balance of Loss brought forward from previous year</v>
          </cell>
        </row>
        <row r="98">
          <cell r="B98" t="str">
            <v>Balance carried to Balance Sheet</v>
          </cell>
        </row>
        <row r="100">
          <cell r="B100" t="str">
            <v>Loss per Share (Basic and Diluted)</v>
          </cell>
        </row>
        <row r="101">
          <cell r="B101" t="str">
            <v>(Refer Note 8 to Schedule 7)</v>
          </cell>
        </row>
        <row r="103">
          <cell r="B103" t="str">
            <v>Notes forming part of the Financial Statements</v>
          </cell>
        </row>
        <row r="105">
          <cell r="B105" t="str">
            <v>The Schedules referred to herein above form an integral part of the Financial Statements.</v>
          </cell>
        </row>
        <row r="108">
          <cell r="B108" t="str">
            <v>This is the Profit and Loss Account referred to in our report of even date.</v>
          </cell>
        </row>
        <row r="110">
          <cell r="B110" t="str">
            <v>For  Chaturvedi &amp; Shah</v>
          </cell>
        </row>
        <row r="111">
          <cell r="B111" t="str">
            <v>Chartered Accountants</v>
          </cell>
        </row>
        <row r="116">
          <cell r="B116" t="str">
            <v>C.D.Lala</v>
          </cell>
        </row>
        <row r="117">
          <cell r="B117" t="str">
            <v>Partner</v>
          </cell>
        </row>
        <row r="118">
          <cell r="B118" t="str">
            <v>Membership No. : F-35671</v>
          </cell>
        </row>
        <row r="122">
          <cell r="B122" t="str">
            <v>For  Price Waterhouse</v>
          </cell>
        </row>
        <row r="123">
          <cell r="B123" t="str">
            <v>Chartered Accountants</v>
          </cell>
        </row>
        <row r="127">
          <cell r="B127" t="str">
            <v>Vivek Prasad</v>
          </cell>
        </row>
        <row r="128">
          <cell r="B128" t="str">
            <v>Partner</v>
          </cell>
        </row>
        <row r="129">
          <cell r="B129" t="str">
            <v>Membership No. : F- 104941</v>
          </cell>
        </row>
        <row r="131">
          <cell r="B131" t="str">
            <v>Place: Mumbai</v>
          </cell>
        </row>
        <row r="132">
          <cell r="B132" t="str">
            <v>Date:  April 21, 2009</v>
          </cell>
        </row>
        <row r="134">
          <cell r="B134" t="str">
            <v>Vidarbha Industries Power Limited</v>
          </cell>
        </row>
        <row r="135">
          <cell r="B135" t="str">
            <v>Schedules Annexed to and forming part of the Financial Statements</v>
          </cell>
        </row>
        <row r="140">
          <cell r="B140" t="str">
            <v>Schedule 1 - Share Capital</v>
          </cell>
        </row>
        <row r="142">
          <cell r="B142" t="str">
            <v>(a) Authorised:</v>
          </cell>
        </row>
        <row r="143">
          <cell r="B143" t="str">
            <v>150,000,000 (Previous Year 1,000,000) Equity Shares of Rs. 10 each</v>
          </cell>
        </row>
        <row r="144">
          <cell r="B144" t="str">
            <v>850,000,000 (Previous Year Nil) Preference Shares of Rs. 10 each</v>
          </cell>
        </row>
        <row r="145">
          <cell r="B145" t="str">
            <v>(Refer Note 3(a) on Schedule 7)</v>
          </cell>
        </row>
        <row r="148">
          <cell r="B148" t="str">
            <v>(b) Issued, Subscribed and Paid-up :</v>
          </cell>
        </row>
        <row r="149">
          <cell r="B149" t="str">
            <v>50,000 Equity Shares of Rs. 10 each fully paid-up</v>
          </cell>
        </row>
        <row r="150">
          <cell r="B150" t="str">
            <v>(All the above shares are held by Reliance Power Limited,</v>
          </cell>
        </row>
        <row r="151">
          <cell r="B151" t="str">
            <v>the Holding Company and its nominees)</v>
          </cell>
        </row>
        <row r="155">
          <cell r="B155" t="str">
            <v>Schedule 1A - Share Application Money</v>
          </cell>
        </row>
        <row r="157">
          <cell r="B157" t="str">
            <v>Share Application Money Pending Allotment (Refer Note 3(b) on Schedule 7)</v>
          </cell>
        </row>
        <row r="162">
          <cell r="B162" t="str">
            <v>Schedule 2 - Unsecured Loans</v>
          </cell>
        </row>
        <row r="164">
          <cell r="B164" t="str">
            <v>Inter Corporate Deposit  from Reliance Power Limited, the</v>
          </cell>
        </row>
        <row r="165">
          <cell r="B165" t="str">
            <v>Holding Company  (Payable within one year Rs. Nil (Previous Year Rs. Nil))</v>
          </cell>
        </row>
        <row r="166">
          <cell r="B166" t="str">
            <v>(Refer Note 3 (b) on Schedule 7)</v>
          </cell>
        </row>
        <row r="172">
          <cell r="B172" t="str">
            <v>Vidarbha Industries Power Limited</v>
          </cell>
        </row>
        <row r="173">
          <cell r="B173" t="str">
            <v>Schedules Annexed to and forming part of the Financial Statements</v>
          </cell>
        </row>
        <row r="178">
          <cell r="B178" t="str">
            <v>Schedule 5 - Current Assets, Loans and Advances</v>
          </cell>
        </row>
        <row r="180">
          <cell r="B180" t="str">
            <v>Current Assets</v>
          </cell>
        </row>
        <row r="181">
          <cell r="B181" t="str">
            <v>Balances with Scheduled Bank</v>
          </cell>
        </row>
        <row r="182">
          <cell r="B182" t="str">
            <v>-  Current Accounts</v>
          </cell>
        </row>
        <row r="186">
          <cell r="B186" t="str">
            <v>Loans and Advances</v>
          </cell>
        </row>
        <row r="187">
          <cell r="B187" t="str">
            <v>Advances recoverable in cash or in kind or for value to be received</v>
          </cell>
        </row>
        <row r="188">
          <cell r="B188" t="str">
            <v>Advance FBT</v>
          </cell>
        </row>
        <row r="189">
          <cell r="B189" t="str">
            <v>Prepaid Expenses (Refer Note 5 on Schedule 7)</v>
          </cell>
        </row>
        <row r="190">
          <cell r="B190" t="str">
            <v>Deposits</v>
          </cell>
        </row>
        <row r="195">
          <cell r="A195" t="str">
            <v/>
          </cell>
        </row>
        <row r="196">
          <cell r="B196" t="str">
            <v>Schedule 6 - Current Liabilities and Provisions</v>
          </cell>
        </row>
        <row r="198">
          <cell r="B198" t="str">
            <v>Current Liabilities:</v>
          </cell>
        </row>
        <row r="199">
          <cell r="B199" t="str">
            <v>Sundry Creditors (Refere Note 11 on Schedule 7)</v>
          </cell>
        </row>
        <row r="200">
          <cell r="B200" t="str">
            <v>Retentions on Contract</v>
          </cell>
        </row>
        <row r="201">
          <cell r="B201" t="str">
            <v>Other Liabilities</v>
          </cell>
        </row>
        <row r="205">
          <cell r="B205" t="str">
            <v>Provision:</v>
          </cell>
        </row>
        <row r="206">
          <cell r="B206" t="str">
            <v>Provision for Leave Encashment (Refer Note 5 on Schedule 7)</v>
          </cell>
        </row>
        <row r="207">
          <cell r="B207" t="str">
            <v>Provision for Leave Encashment</v>
          </cell>
        </row>
        <row r="208">
          <cell r="B208" t="str">
            <v>Provision for Fringe Benefit Tax (Net of Advance Tax Rs. 732,000)</v>
          </cell>
        </row>
        <row r="209">
          <cell r="B209" t="str">
            <v>(Previous Year Rs. Nil)</v>
          </cell>
        </row>
        <row r="222">
          <cell r="B222" t="str">
            <v>Rinfra</v>
          </cell>
        </row>
        <row r="223">
          <cell r="B223" t="str">
            <v>QI</v>
          </cell>
        </row>
        <row r="224">
          <cell r="B224" t="str">
            <v>QII</v>
          </cell>
        </row>
        <row r="225">
          <cell r="B225" t="str">
            <v>QIII</v>
          </cell>
        </row>
        <row r="226">
          <cell r="B226" t="str">
            <v>QIV</v>
          </cell>
        </row>
        <row r="240">
          <cell r="B240" t="str">
            <v>Rpower</v>
          </cell>
        </row>
        <row r="241">
          <cell r="B241" t="str">
            <v>QI</v>
          </cell>
        </row>
        <row r="242">
          <cell r="B242" t="str">
            <v>QII</v>
          </cell>
        </row>
        <row r="243">
          <cell r="B243" t="str">
            <v>QIII</v>
          </cell>
        </row>
        <row r="244">
          <cell r="B244" t="str">
            <v>Qiv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 Value Calculation"/>
      <sheetName val="Summary"/>
      <sheetName val="Assumptions"/>
      <sheetName val="Credit"/>
      <sheetName val="OpsRollup"/>
      <sheetName val="OpsRollup - LLS"/>
      <sheetName val="OpsRollup - LLL"/>
      <sheetName val="I_S"/>
      <sheetName val="C_F"/>
      <sheetName val="B_S"/>
      <sheetName val="Ability to Pay Dividends"/>
      <sheetName val="Debt"/>
      <sheetName val="DeprAssetBase"/>
      <sheetName val="Depreciation "/>
      <sheetName val="NetDeprAssetBase"/>
    </sheetNames>
    <sheetDataSet>
      <sheetData sheetId="0" refreshError="1"/>
      <sheetData sheetId="1" refreshError="1"/>
      <sheetData sheetId="2" refreshError="1">
        <row r="107">
          <cell r="BK107" t="str">
            <v>12/31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k Factors"/>
      <sheetName val="mgmt challenges"/>
      <sheetName val="key assumptions"/>
      <sheetName val="S&amp;S Blended margins"/>
      <sheetName val="qtrly bookins S&amp;S"/>
      <sheetName val="NXO 2004 Bridge"/>
      <sheetName val="legal bridge"/>
      <sheetName val="bridge"/>
      <sheetName val="Revolver"/>
      <sheetName val="margin analysis"/>
      <sheetName val="Assumptions"/>
      <sheetName val="P&amp;L Adjust"/>
      <sheetName val="BS"/>
      <sheetName val="P&amp;L Summary"/>
      <sheetName val="BST&amp;N"/>
      <sheetName val="CF"/>
      <sheetName val="Consolidated"/>
      <sheetName val="SS"/>
      <sheetName val="SS P&amp;L summary"/>
      <sheetName val="Federal"/>
      <sheetName val="federal P&amp;L sum"/>
      <sheetName val="Mexico"/>
      <sheetName val="mexico final HC"/>
      <sheetName val="Mexico summary P&amp;L"/>
      <sheetName val="NBC"/>
      <sheetName val="nbc worksheet"/>
      <sheetName val="NBC Summary"/>
      <sheetName val="timeplex"/>
      <sheetName val="misc companies"/>
      <sheetName val="revenue"/>
      <sheetName val="SS ops"/>
      <sheetName val="Mexico Summary"/>
      <sheetName val="Federal Summary"/>
      <sheetName val="SG&amp;A Summary"/>
      <sheetName val="SG&amp;A QTRLY"/>
      <sheetName val="SG&amp;A OPS"/>
      <sheetName val="P&amp;L &amp; CF monthly SS"/>
      <sheetName val="P&amp;L &amp; CF monthly"/>
      <sheetName val="MGMT plan"/>
      <sheetName val="P&amp;L &amp; CF monthly v2"/>
      <sheetName val="P&amp;L &amp; CF monthly v3"/>
      <sheetName val="Consolidated without NB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AQ13">
            <v>261</v>
          </cell>
        </row>
        <row r="66">
          <cell r="B66" t="str">
            <v>yes</v>
          </cell>
        </row>
        <row r="68">
          <cell r="B68" t="str">
            <v>no</v>
          </cell>
        </row>
        <row r="69">
          <cell r="B69" t="str">
            <v>yes</v>
          </cell>
        </row>
        <row r="78">
          <cell r="B78">
            <v>38687</v>
          </cell>
        </row>
        <row r="79">
          <cell r="B79">
            <v>3.2000000000000001E-2</v>
          </cell>
        </row>
        <row r="80">
          <cell r="B80">
            <v>0.01</v>
          </cell>
        </row>
        <row r="81">
          <cell r="B81">
            <v>0.25</v>
          </cell>
        </row>
        <row r="82">
          <cell r="B82">
            <v>0.25600000000000001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shareholders"/>
      <sheetName val="Shareholders fs"/>
      <sheetName val="Shareholders jv"/>
      <sheetName val="data wrkgs"/>
    </sheetNames>
    <sheetDataSet>
      <sheetData sheetId="0" refreshError="1"/>
      <sheetData sheetId="1" refreshError="1">
        <row r="9">
          <cell r="A9" t="str">
            <v>Native Wheat</v>
          </cell>
          <cell r="B9">
            <v>2074.34</v>
          </cell>
          <cell r="C9">
            <v>326.33199999999999</v>
          </cell>
          <cell r="D9">
            <v>596.29999999999995</v>
          </cell>
          <cell r="E9">
            <v>343.98312234252802</v>
          </cell>
          <cell r="F9">
            <v>713537.95</v>
          </cell>
          <cell r="G9">
            <v>2.55676731440479</v>
          </cell>
          <cell r="H9">
            <v>596816</v>
          </cell>
          <cell r="I9">
            <v>-5.5864901172157602</v>
          </cell>
          <cell r="J9">
            <v>516677.87</v>
          </cell>
          <cell r="K9">
            <v>0.26946466000000002</v>
          </cell>
          <cell r="L9">
            <v>3.3396660000000002E-2</v>
          </cell>
          <cell r="M9">
            <v>0.18222366000000001</v>
          </cell>
          <cell r="N9">
            <v>129.90380554778901</v>
          </cell>
          <cell r="O9">
            <v>269464.65999999997</v>
          </cell>
          <cell r="P9">
            <v>-5.1459196250938204</v>
          </cell>
          <cell r="Q9">
            <v>236068</v>
          </cell>
          <cell r="R9">
            <v>70.879015961579896</v>
          </cell>
          <cell r="S9">
            <v>87241</v>
          </cell>
          <cell r="T9">
            <v>4.0321035320570603E-2</v>
          </cell>
          <cell r="U9">
            <v>7.0250993594994796E-3</v>
          </cell>
          <cell r="V9">
            <v>-7.9938391211023801E-4</v>
          </cell>
          <cell r="W9">
            <v>-1.79455228041519E-2</v>
          </cell>
          <cell r="X9">
            <v>4.3156350463631303E-2</v>
          </cell>
          <cell r="Y9">
            <v>-8.3687159927577307E-3</v>
          </cell>
          <cell r="Z9">
            <v>-1.23565281507928E-2</v>
          </cell>
          <cell r="AA9">
            <v>0.13882339296850099</v>
          </cell>
        </row>
        <row r="10">
          <cell r="A10" t="str">
            <v>Native Maize</v>
          </cell>
          <cell r="B10">
            <v>4107.68</v>
          </cell>
          <cell r="C10">
            <v>599.73400000000004</v>
          </cell>
          <cell r="D10">
            <v>-9.9600000000000399</v>
          </cell>
          <cell r="E10">
            <v>340.37637255092898</v>
          </cell>
          <cell r="F10">
            <v>1398157.2180000001</v>
          </cell>
          <cell r="G10">
            <v>7.9493625570464701</v>
          </cell>
          <cell r="H10">
            <v>1166136</v>
          </cell>
          <cell r="I10">
            <v>-9.2121024007423706</v>
          </cell>
          <cell r="J10">
            <v>1439479.4879999999</v>
          </cell>
          <cell r="K10">
            <v>0.52042405199999997</v>
          </cell>
          <cell r="L10">
            <v>8.5082052000000005E-2</v>
          </cell>
          <cell r="M10">
            <v>3.5823472000000002E-2</v>
          </cell>
          <cell r="N10">
            <v>126.69537354419001</v>
          </cell>
          <cell r="O10">
            <v>520424.05200000003</v>
          </cell>
          <cell r="P10">
            <v>2.59369124919496</v>
          </cell>
          <cell r="Q10">
            <v>435342</v>
          </cell>
          <cell r="R10">
            <v>9.0064595060520407</v>
          </cell>
          <cell r="S10">
            <v>484600.58</v>
          </cell>
          <cell r="T10">
            <v>7.2416000159129995E-2</v>
          </cell>
          <cell r="U10">
            <v>3.5094301167028698E-2</v>
          </cell>
          <cell r="V10">
            <v>-2.97518144228879E-2</v>
          </cell>
          <cell r="W10">
            <v>-1.27924902625264E-2</v>
          </cell>
          <cell r="X10">
            <v>6.3675273732492904E-3</v>
          </cell>
          <cell r="Y10">
            <v>-5.3975359028972797E-2</v>
          </cell>
          <cell r="Z10">
            <v>-3.2178506365996597E-2</v>
          </cell>
          <cell r="AA10">
            <v>0.123308564851902</v>
          </cell>
        </row>
        <row r="11">
          <cell r="A11" t="str">
            <v>Native Waxy</v>
          </cell>
          <cell r="B11">
            <v>263.68</v>
          </cell>
          <cell r="C11">
            <v>-71.313999999999993</v>
          </cell>
          <cell r="D11">
            <v>-155.88</v>
          </cell>
          <cell r="E11">
            <v>515.34545661407799</v>
          </cell>
          <cell r="F11">
            <v>135886.29</v>
          </cell>
          <cell r="G11">
            <v>20.351516424104101</v>
          </cell>
          <cell r="H11">
            <v>165820</v>
          </cell>
          <cell r="I11">
            <v>-33.041186535888997</v>
          </cell>
          <cell r="J11">
            <v>230081.1</v>
          </cell>
          <cell r="K11">
            <v>6.1460460000000001E-2</v>
          </cell>
          <cell r="L11">
            <v>-1.4073540000000001E-2</v>
          </cell>
          <cell r="M11">
            <v>-4.6889819999999999E-2</v>
          </cell>
          <cell r="N11">
            <v>233.087302791262</v>
          </cell>
          <cell r="O11">
            <v>61460.46</v>
          </cell>
          <cell r="P11">
            <v>7.6086375017345604</v>
          </cell>
          <cell r="Q11">
            <v>75534</v>
          </cell>
          <cell r="R11">
            <v>-25.1600992489705</v>
          </cell>
          <cell r="S11">
            <v>108350.28</v>
          </cell>
          <cell r="T11">
            <v>-1.6079785536457399E-2</v>
          </cell>
          <cell r="U11">
            <v>5.3662878507077802E-3</v>
          </cell>
          <cell r="V11">
            <v>-2.88317068663916E-3</v>
          </cell>
          <cell r="W11">
            <v>-7.2454821190827802E-4</v>
          </cell>
          <cell r="X11">
            <v>-4.0255605030031498E-2</v>
          </cell>
          <cell r="Y11">
            <v>-8.7123000657832097E-3</v>
          </cell>
          <cell r="Z11">
            <v>-5.1600991076365703E-3</v>
          </cell>
          <cell r="AA11">
            <v>7.1740312927829203E-3</v>
          </cell>
        </row>
        <row r="12">
          <cell r="A12" t="str">
            <v>Native starch</v>
          </cell>
          <cell r="B12">
            <v>6445.7</v>
          </cell>
          <cell r="C12">
            <v>854.75199999999995</v>
          </cell>
          <cell r="D12">
            <v>430.46</v>
          </cell>
          <cell r="E12">
            <v>348.694704686845</v>
          </cell>
          <cell r="F12">
            <v>2247581.4580000001</v>
          </cell>
          <cell r="G12">
            <v>3.71349577558391</v>
          </cell>
          <cell r="H12">
            <v>1928772</v>
          </cell>
          <cell r="I12">
            <v>-14.7552088660635</v>
          </cell>
          <cell r="J12">
            <v>2186238.4580000001</v>
          </cell>
          <cell r="K12">
            <v>0.85134917200000004</v>
          </cell>
          <cell r="L12">
            <v>0.104405172</v>
          </cell>
          <cell r="M12">
            <v>0.17115731200000001</v>
          </cell>
          <cell r="N12">
            <v>132.080173138682</v>
          </cell>
          <cell r="O12">
            <v>851349.17200000002</v>
          </cell>
          <cell r="P12">
            <v>-1.51863693789215</v>
          </cell>
          <cell r="Q12">
            <v>746944</v>
          </cell>
          <cell r="R12">
            <v>19.0020814914655</v>
          </cell>
          <cell r="S12">
            <v>680191.86</v>
          </cell>
          <cell r="T12">
            <v>9.6657249943243206E-2</v>
          </cell>
          <cell r="U12">
            <v>4.7485688377235998E-2</v>
          </cell>
          <cell r="V12">
            <v>-3.3434369021637302E-2</v>
          </cell>
          <cell r="W12">
            <v>-3.1462561278586598E-2</v>
          </cell>
          <cell r="X12">
            <v>9.2682728068491701E-3</v>
          </cell>
          <cell r="Y12">
            <v>-7.1056375087513696E-2</v>
          </cell>
          <cell r="Z12">
            <v>-4.9695133624425999E-2</v>
          </cell>
          <cell r="AA12">
            <v>0.26930598911318598</v>
          </cell>
        </row>
        <row r="13">
          <cell r="A13" t="str">
            <v>Modified Wheat</v>
          </cell>
          <cell r="B13">
            <v>20.8</v>
          </cell>
          <cell r="C13">
            <v>-196.202</v>
          </cell>
          <cell r="D13">
            <v>-102.75</v>
          </cell>
          <cell r="E13">
            <v>700</v>
          </cell>
          <cell r="F13">
            <v>14560</v>
          </cell>
          <cell r="G13">
            <v>269.33115823817297</v>
          </cell>
          <cell r="H13">
            <v>93456</v>
          </cell>
          <cell r="I13">
            <v>181.51355726426601</v>
          </cell>
          <cell r="J13">
            <v>64059</v>
          </cell>
          <cell r="K13">
            <v>8.4829799999999993E-3</v>
          </cell>
          <cell r="L13">
            <v>-3.9661019999999998E-2</v>
          </cell>
          <cell r="M13">
            <v>-1.431985E-2</v>
          </cell>
          <cell r="N13">
            <v>407.83557692307699</v>
          </cell>
          <cell r="O13">
            <v>8482.98</v>
          </cell>
          <cell r="P13">
            <v>185.97587056092399</v>
          </cell>
          <cell r="Q13">
            <v>48144</v>
          </cell>
          <cell r="R13">
            <v>223.27199942408899</v>
          </cell>
          <cell r="S13">
            <v>22802.83</v>
          </cell>
          <cell r="T13">
            <v>-4.3529318107667199E-2</v>
          </cell>
          <cell r="U13">
            <v>5.6020880913539997E-3</v>
          </cell>
          <cell r="V13">
            <v>-4.5583723652316598E-5</v>
          </cell>
          <cell r="W13">
            <v>-1.89601263969917E-3</v>
          </cell>
          <cell r="X13">
            <v>-1.8963907588020999E-2</v>
          </cell>
          <cell r="Y13">
            <v>3.7754819910967201E-3</v>
          </cell>
          <cell r="Z13">
            <v>-1.7301086199919099E-4</v>
          </cell>
          <cell r="AA13">
            <v>1.7682679077296901E-5</v>
          </cell>
        </row>
        <row r="14">
          <cell r="A14" t="str">
            <v>Modified Maize</v>
          </cell>
          <cell r="B14">
            <v>310.32</v>
          </cell>
          <cell r="C14">
            <v>4.3319999999999599</v>
          </cell>
          <cell r="D14">
            <v>100.41</v>
          </cell>
          <cell r="E14">
            <v>535.06441737561204</v>
          </cell>
          <cell r="F14">
            <v>166041.19</v>
          </cell>
          <cell r="G14">
            <v>-7.8653707206529999</v>
          </cell>
          <cell r="H14">
            <v>166130</v>
          </cell>
          <cell r="I14">
            <v>-67.968201365753103</v>
          </cell>
          <cell r="J14">
            <v>126582.577</v>
          </cell>
          <cell r="K14">
            <v>8.6651619999999999E-2</v>
          </cell>
          <cell r="L14">
            <v>-6.4837999999998997E-4</v>
          </cell>
          <cell r="M14">
            <v>1.8451440999999999E-2</v>
          </cell>
          <cell r="N14">
            <v>279.23311420469201</v>
          </cell>
          <cell r="O14">
            <v>86651.62</v>
          </cell>
          <cell r="P14">
            <v>-6.0721918857429404</v>
          </cell>
          <cell r="Q14">
            <v>87300</v>
          </cell>
          <cell r="R14">
            <v>-45.668886652818401</v>
          </cell>
          <cell r="S14">
            <v>68200.179000000004</v>
          </cell>
          <cell r="T14">
            <v>1.2359425859837601E-3</v>
          </cell>
          <cell r="U14">
            <v>-2.44078184203304E-3</v>
          </cell>
          <cell r="V14">
            <v>-2.7926489234871999E-3</v>
          </cell>
          <cell r="W14">
            <v>4.4234888183850296E-3</v>
          </cell>
          <cell r="X14">
            <v>3.8628006120253501E-2</v>
          </cell>
          <cell r="Y14">
            <v>-2.1290492265853798E-2</v>
          </cell>
          <cell r="Z14">
            <v>-7.55280091114205E-3</v>
          </cell>
          <cell r="AA14">
            <v>5.1838989438817099E-3</v>
          </cell>
        </row>
        <row r="15">
          <cell r="A15" t="str">
            <v>Modified Waxy</v>
          </cell>
          <cell r="B15">
            <v>3961.1480000000001</v>
          </cell>
          <cell r="C15">
            <v>493.24200000000002</v>
          </cell>
          <cell r="D15">
            <v>325.71800000000002</v>
          </cell>
          <cell r="E15">
            <v>635.12891969701695</v>
          </cell>
          <cell r="F15">
            <v>2515839.65</v>
          </cell>
          <cell r="G15">
            <v>5.1366419363165496</v>
          </cell>
          <cell r="H15">
            <v>2184754</v>
          </cell>
          <cell r="I15">
            <v>-24.253494487824799</v>
          </cell>
          <cell r="J15">
            <v>2397138.61</v>
          </cell>
          <cell r="K15">
            <v>1.09850827</v>
          </cell>
          <cell r="L15">
            <v>9.3694269999999996E-2</v>
          </cell>
          <cell r="M15">
            <v>9.8552380000000106E-2</v>
          </cell>
          <cell r="N15">
            <v>277.320683296862</v>
          </cell>
          <cell r="O15">
            <v>1098508.27</v>
          </cell>
          <cell r="P15">
            <v>-12.425924598507301</v>
          </cell>
          <cell r="Q15">
            <v>1004814</v>
          </cell>
          <cell r="R15">
            <v>2.2621922792936902</v>
          </cell>
          <cell r="S15">
            <v>999955.89</v>
          </cell>
          <cell r="T15">
            <v>0.129491291770258</v>
          </cell>
          <cell r="U15">
            <v>2.6207090653921201E-2</v>
          </cell>
          <cell r="V15">
            <v>-3.3629868501985197E-2</v>
          </cell>
          <cell r="W15">
            <v>-3.5248500504721197E-2</v>
          </cell>
          <cell r="X15">
            <v>8.6259103749041402E-2</v>
          </cell>
          <cell r="Y15">
            <v>-9.82167451578939E-2</v>
          </cell>
          <cell r="Z15">
            <v>-4.8221771069290903E-2</v>
          </cell>
          <cell r="AA15">
            <v>4.4252107800154601E-2</v>
          </cell>
        </row>
        <row r="16">
          <cell r="A16" t="str">
            <v>Modified starch</v>
          </cell>
          <cell r="B16">
            <v>4292.268</v>
          </cell>
          <cell r="C16">
            <v>301.37200000000001</v>
          </cell>
          <cell r="D16">
            <v>323.37799999999999</v>
          </cell>
          <cell r="E16">
            <v>628.20887232577297</v>
          </cell>
          <cell r="F16">
            <v>2696440.84</v>
          </cell>
          <cell r="G16">
            <v>15.729870116744999</v>
          </cell>
          <cell r="H16">
            <v>2444340</v>
          </cell>
          <cell r="I16">
            <v>-23.807229657401301</v>
          </cell>
          <cell r="J16">
            <v>2587780.1869999999</v>
          </cell>
          <cell r="K16">
            <v>1.1936428699999999</v>
          </cell>
          <cell r="L16">
            <v>5.3384870000000001E-2</v>
          </cell>
          <cell r="M16">
            <v>0.102683971</v>
          </cell>
          <cell r="N16">
            <v>278.09141227901</v>
          </cell>
          <cell r="O16">
            <v>1193642.8700000001</v>
          </cell>
          <cell r="P16">
            <v>-7.6233745758721101</v>
          </cell>
          <cell r="Q16">
            <v>1140258</v>
          </cell>
          <cell r="R16">
            <v>3.2138271103604601</v>
          </cell>
          <cell r="S16">
            <v>1090958.899</v>
          </cell>
          <cell r="T16">
            <v>8.7197916248574203E-2</v>
          </cell>
          <cell r="U16">
            <v>2.9368396903242101E-2</v>
          </cell>
          <cell r="V16">
            <v>-3.6468101149124701E-2</v>
          </cell>
          <cell r="W16">
            <v>-3.2721024326035401E-2</v>
          </cell>
          <cell r="X16">
            <v>0.105923202281274</v>
          </cell>
          <cell r="Y16">
            <v>-0.115731755432651</v>
          </cell>
          <cell r="Z16">
            <v>-5.5947582842432099E-2</v>
          </cell>
          <cell r="AA16">
            <v>4.9453689423113602E-2</v>
          </cell>
        </row>
        <row r="17">
          <cell r="A17" t="str">
            <v>Dextrose Crystalline</v>
          </cell>
          <cell r="B17">
            <v>8466.2749999999996</v>
          </cell>
          <cell r="C17">
            <v>-98.703000000000898</v>
          </cell>
          <cell r="D17">
            <v>184.414999999999</v>
          </cell>
          <cell r="E17">
            <v>507.61133083912301</v>
          </cell>
          <cell r="G17">
            <v>-2.6393668275839</v>
          </cell>
          <cell r="I17">
            <v>-56.6453243083917</v>
          </cell>
          <cell r="K17">
            <v>2.3431293019999999</v>
          </cell>
          <cell r="L17">
            <v>-0.10748869799999999</v>
          </cell>
          <cell r="M17">
            <v>-0.12311546299999999</v>
          </cell>
          <cell r="N17">
            <v>276.76035824491902</v>
          </cell>
          <cell r="P17">
            <v>-9.3604000337363704</v>
          </cell>
          <cell r="R17">
            <v>-21.0283951269083</v>
          </cell>
          <cell r="T17">
            <v>-5.1165305074811998E-2</v>
          </cell>
          <cell r="U17">
            <v>-6.4627870955643501E-3</v>
          </cell>
          <cell r="V17">
            <v>-3.2059374847336099E-2</v>
          </cell>
          <cell r="W17">
            <v>-1.6963333474450299E-2</v>
          </cell>
          <cell r="X17">
            <v>1.8339991320448501E-4</v>
          </cell>
          <cell r="Y17">
            <v>-0.46728409433260798</v>
          </cell>
          <cell r="Z17">
            <v>-3.4702917056611E-2</v>
          </cell>
          <cell r="AA17">
            <v>0.36077961320489899</v>
          </cell>
        </row>
        <row r="18">
          <cell r="A18" t="str">
            <v>Fructose / Polydextrose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L18">
            <v>0</v>
          </cell>
          <cell r="M18">
            <v>5.5000000000000003E-4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5.5000000000000003E-4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Maltodextrins &amp; CSS</v>
          </cell>
          <cell r="B19">
            <v>2265.3049999999998</v>
          </cell>
          <cell r="C19">
            <v>600.70100000000002</v>
          </cell>
          <cell r="D19">
            <v>443.88499999999999</v>
          </cell>
          <cell r="E19">
            <v>566.90166666298796</v>
          </cell>
          <cell r="G19">
            <v>-10.0800058549202</v>
          </cell>
          <cell r="I19">
            <v>-53.769853359851403</v>
          </cell>
          <cell r="K19">
            <v>0.46435905</v>
          </cell>
          <cell r="L19">
            <v>5.541505E-2</v>
          </cell>
          <cell r="M19">
            <v>5.4963800000000602E-3</v>
          </cell>
          <cell r="N19">
            <v>204.987429948727</v>
          </cell>
          <cell r="P19">
            <v>-40.683011789969299</v>
          </cell>
          <cell r="R19">
            <v>-46.938358721651497</v>
          </cell>
          <cell r="T19">
            <v>0.14757448002287599</v>
          </cell>
          <cell r="U19">
            <v>-2.28342876631797E-2</v>
          </cell>
          <cell r="V19">
            <v>-2.33628151924422E-2</v>
          </cell>
          <cell r="W19">
            <v>-4.4719520418910502E-2</v>
          </cell>
          <cell r="X19">
            <v>0.112661798654836</v>
          </cell>
          <cell r="Y19">
            <v>-0.12002804464158499</v>
          </cell>
          <cell r="Z19">
            <v>1.4011465637032299E-2</v>
          </cell>
          <cell r="AA19">
            <v>3.2721916579683099E-3</v>
          </cell>
        </row>
        <row r="20">
          <cell r="A20" t="str">
            <v>Polyols</v>
          </cell>
          <cell r="B20">
            <v>3806.86</v>
          </cell>
          <cell r="C20">
            <v>1013.8920000000001</v>
          </cell>
          <cell r="D20">
            <v>1182.2719999999999</v>
          </cell>
          <cell r="E20">
            <v>406.02623159244098</v>
          </cell>
          <cell r="G20">
            <v>-1.56317831339288</v>
          </cell>
          <cell r="I20">
            <v>-14.8105877365811</v>
          </cell>
          <cell r="K20">
            <v>0.64393131000000003</v>
          </cell>
          <cell r="L20">
            <v>0.10704331</v>
          </cell>
          <cell r="M20">
            <v>0.19894102999999999</v>
          </cell>
          <cell r="N20">
            <v>169.150247185344</v>
          </cell>
          <cell r="P20">
            <v>6.4526738546454698</v>
          </cell>
          <cell r="R20">
            <v>30.770746954603201</v>
          </cell>
          <cell r="T20">
            <v>0.107323141799604</v>
          </cell>
          <cell r="U20">
            <v>7.5303232888313297E-3</v>
          </cell>
          <cell r="V20">
            <v>-6.2263840366809497E-3</v>
          </cell>
          <cell r="W20">
            <v>4.9595980409125797E-3</v>
          </cell>
          <cell r="X20">
            <v>7.0750279589054402E-2</v>
          </cell>
          <cell r="Y20">
            <v>-5.1362107860007201E-2</v>
          </cell>
          <cell r="Z20">
            <v>-3.6063013566509497E-2</v>
          </cell>
          <cell r="AA20">
            <v>0.22312875900548801</v>
          </cell>
        </row>
        <row r="21">
          <cell r="A21" t="str">
            <v>Modified Proteins</v>
          </cell>
          <cell r="B21">
            <v>53.35</v>
          </cell>
          <cell r="C21">
            <v>-0.67199999999999704</v>
          </cell>
          <cell r="D21">
            <v>33.35</v>
          </cell>
          <cell r="E21">
            <v>1057.08978444236</v>
          </cell>
          <cell r="G21">
            <v>-266.59315954342202</v>
          </cell>
          <cell r="I21">
            <v>87.089784442361903</v>
          </cell>
          <cell r="K21">
            <v>6.1043599999999996E-3</v>
          </cell>
          <cell r="L21">
            <v>-1.8261639999999999E-2</v>
          </cell>
          <cell r="M21">
            <v>3.8408370000000002E-3</v>
          </cell>
          <cell r="N21">
            <v>114.42099343955</v>
          </cell>
          <cell r="P21">
            <v>-336.61747237067499</v>
          </cell>
          <cell r="R21">
            <v>1.24484343955014</v>
          </cell>
          <cell r="T21">
            <v>-1.83517395754953E-2</v>
          </cell>
          <cell r="U21">
            <v>2.9570945030797401E-3</v>
          </cell>
          <cell r="V21">
            <v>-2.0627162793407702E-3</v>
          </cell>
          <cell r="W21">
            <v>-4.8027864824371402E-4</v>
          </cell>
          <cell r="X21">
            <v>3.8408370000000002E-3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Sucralose</v>
          </cell>
          <cell r="B22">
            <v>0.27</v>
          </cell>
          <cell r="C22">
            <v>0.27</v>
          </cell>
          <cell r="D22">
            <v>0.27</v>
          </cell>
          <cell r="E22">
            <v>160062.11111111101</v>
          </cell>
          <cell r="G22">
            <v>160062.11111111101</v>
          </cell>
          <cell r="I22">
            <v>160062.11111111101</v>
          </cell>
          <cell r="K22">
            <v>6.5709100000000001E-3</v>
          </cell>
          <cell r="L22">
            <v>6.5709100000000001E-3</v>
          </cell>
          <cell r="M22">
            <v>6.5709100000000001E-3</v>
          </cell>
          <cell r="N22">
            <v>24336.703703703799</v>
          </cell>
          <cell r="P22">
            <v>24336.703703703799</v>
          </cell>
          <cell r="R22">
            <v>24336.703703703799</v>
          </cell>
          <cell r="T22">
            <v>5.4352173913043396E-3</v>
          </cell>
          <cell r="U22">
            <v>2.71895865143712E-3</v>
          </cell>
          <cell r="V22">
            <v>6.2192960943257105E-4</v>
          </cell>
          <cell r="W22">
            <v>-2.2051956521739E-3</v>
          </cell>
          <cell r="X22">
            <v>6.5709100000000201E-3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Resales</v>
          </cell>
          <cell r="B23">
            <v>587.44500000000005</v>
          </cell>
          <cell r="C23">
            <v>14.785</v>
          </cell>
          <cell r="D23">
            <v>356.29199999999997</v>
          </cell>
          <cell r="E23">
            <v>1912.9991233221799</v>
          </cell>
          <cell r="G23">
            <v>484.514507668916</v>
          </cell>
          <cell r="I23">
            <v>0</v>
          </cell>
          <cell r="K23">
            <v>0.25982627000000003</v>
          </cell>
          <cell r="L23">
            <v>0.16496827</v>
          </cell>
          <cell r="M23">
            <v>0</v>
          </cell>
          <cell r="N23">
            <v>442.29888755543101</v>
          </cell>
          <cell r="P23">
            <v>276.65435153056399</v>
          </cell>
          <cell r="R23">
            <v>0</v>
          </cell>
          <cell r="T23">
            <v>4.9544032799900703E-2</v>
          </cell>
          <cell r="U23">
            <v>8.1267027035923797E-2</v>
          </cell>
          <cell r="V23">
            <v>1.1187426094551501E-2</v>
          </cell>
          <cell r="W23">
            <v>2.0388619569438899E-2</v>
          </cell>
          <cell r="X23">
            <v>0.20854314257154999</v>
          </cell>
          <cell r="Y23">
            <v>2.0707668181575802E-2</v>
          </cell>
          <cell r="Z23">
            <v>-4.1546296291253898E-3</v>
          </cell>
          <cell r="AA23">
            <v>-1.06516299968408E-2</v>
          </cell>
        </row>
        <row r="24">
          <cell r="A24" t="str">
            <v>Food Ingredients Total</v>
          </cell>
          <cell r="B24">
            <v>25917.473000000002</v>
          </cell>
          <cell r="C24">
            <v>2686.3969999999999</v>
          </cell>
          <cell r="D24">
            <v>2954.3220000000001</v>
          </cell>
          <cell r="E24">
            <v>512.96991408074405</v>
          </cell>
          <cell r="G24">
            <v>10.0468819932345</v>
          </cell>
          <cell r="I24">
            <v>-3.16846985760264</v>
          </cell>
          <cell r="K24">
            <v>5.7689132440000002</v>
          </cell>
          <cell r="L24">
            <v>0.36603724400000098</v>
          </cell>
          <cell r="M24">
            <v>0.58244839700000095</v>
          </cell>
          <cell r="N24">
            <v>222.58779796934701</v>
          </cell>
          <cell r="P24">
            <v>-5.0165070565732002</v>
          </cell>
          <cell r="R24">
            <v>2.3958283716255599</v>
          </cell>
          <cell r="T24">
            <v>0.42421499355519598</v>
          </cell>
          <cell r="U24">
            <v>0.14203041400100599</v>
          </cell>
          <cell r="V24">
            <v>-0.121804404822578</v>
          </cell>
          <cell r="W24">
            <v>-0.103203696188049</v>
          </cell>
          <cell r="X24">
            <v>0.51829184281676799</v>
          </cell>
          <cell r="Y24">
            <v>-0.80475470917278902</v>
          </cell>
          <cell r="Z24">
            <v>-0.16655181108207201</v>
          </cell>
          <cell r="AA24">
            <v>0.89528861240781399</v>
          </cell>
        </row>
        <row r="30">
          <cell r="A30" t="str">
            <v>Glucose</v>
          </cell>
          <cell r="B30">
            <v>32309.615000000002</v>
          </cell>
          <cell r="C30">
            <v>-638.426999999999</v>
          </cell>
          <cell r="D30">
            <v>2345.605</v>
          </cell>
          <cell r="E30">
            <v>326.71579518976</v>
          </cell>
          <cell r="F30">
            <v>10556061.557</v>
          </cell>
          <cell r="G30">
            <v>6.3901139246942797</v>
          </cell>
          <cell r="H30">
            <v>10554104</v>
          </cell>
          <cell r="I30">
            <v>-45.253981519031498</v>
          </cell>
          <cell r="J30">
            <v>11145706.108999999</v>
          </cell>
          <cell r="K30">
            <v>4.4331796839999997</v>
          </cell>
          <cell r="L30">
            <v>4.0575684000000001E-2</v>
          </cell>
          <cell r="M30">
            <v>0.33299126099999998</v>
          </cell>
          <cell r="N30">
            <v>137.209300822681</v>
          </cell>
          <cell r="O30">
            <v>4433179.6840000004</v>
          </cell>
          <cell r="P30">
            <v>3.8901797653506098</v>
          </cell>
          <cell r="Q30">
            <v>4392604</v>
          </cell>
          <cell r="R30">
            <v>0.37219447409796702</v>
          </cell>
          <cell r="S30">
            <v>4100188.423</v>
          </cell>
          <cell r="T30">
            <v>-4.0880565913020701E-2</v>
          </cell>
          <cell r="U30">
            <v>0.17017153611695299</v>
          </cell>
          <cell r="V30">
            <v>-4.9337369931129797E-2</v>
          </cell>
          <cell r="W30">
            <v>-9.0366146808575701E-2</v>
          </cell>
          <cell r="X30">
            <v>0.34260083488437798</v>
          </cell>
          <cell r="Y30">
            <v>-1.5205461587401901</v>
          </cell>
          <cell r="Z30">
            <v>-0.13022029849160099</v>
          </cell>
          <cell r="AA30">
            <v>1.6242788070788099</v>
          </cell>
        </row>
        <row r="31">
          <cell r="A31" t="str">
            <v>Dextrose Liquid</v>
          </cell>
          <cell r="B31">
            <v>10749.64</v>
          </cell>
          <cell r="C31">
            <v>276.64600000000002</v>
          </cell>
          <cell r="D31">
            <v>1094.03</v>
          </cell>
          <cell r="E31">
            <v>239.81093692439899</v>
          </cell>
          <cell r="G31">
            <v>-0.97541318713516001</v>
          </cell>
          <cell r="I31">
            <v>-41.030084927146</v>
          </cell>
          <cell r="K31">
            <v>0.785205979</v>
          </cell>
          <cell r="L31">
            <v>-0.16215602100000001</v>
          </cell>
          <cell r="M31">
            <v>-0.135214485</v>
          </cell>
          <cell r="N31">
            <v>73.044862804707904</v>
          </cell>
          <cell r="P31">
            <v>-17.412746547498401</v>
          </cell>
          <cell r="R31">
            <v>-22.2800792755957</v>
          </cell>
          <cell r="T31">
            <v>8.0135473220036002E-2</v>
          </cell>
          <cell r="U31">
            <v>-9.2290084497033395E-2</v>
          </cell>
          <cell r="V31">
            <v>-0.12144764789264299</v>
          </cell>
          <cell r="W31">
            <v>-2.2369275460821701E-2</v>
          </cell>
          <cell r="X31">
            <v>0.206953941557774</v>
          </cell>
          <cell r="Y31">
            <v>-0.47689405457640399</v>
          </cell>
          <cell r="Z31">
            <v>-0.120092186404243</v>
          </cell>
          <cell r="AA31">
            <v>0.25980994793363898</v>
          </cell>
        </row>
        <row r="32">
          <cell r="A32" t="str">
            <v>Isoglucose &lt;F20</v>
          </cell>
          <cell r="B32">
            <v>3717.75</v>
          </cell>
          <cell r="C32">
            <v>-251.27600000000001</v>
          </cell>
          <cell r="D32">
            <v>-788.85</v>
          </cell>
          <cell r="E32">
            <v>398.138067379463</v>
          </cell>
          <cell r="F32">
            <v>1480177.8</v>
          </cell>
          <cell r="G32">
            <v>18.7880706800212</v>
          </cell>
          <cell r="H32">
            <v>1505650</v>
          </cell>
          <cell r="I32">
            <v>-19.6429318217081</v>
          </cell>
          <cell r="J32">
            <v>1882771.851</v>
          </cell>
          <cell r="K32">
            <v>0.72288537500000005</v>
          </cell>
          <cell r="L32">
            <v>-2.2188625E-2</v>
          </cell>
          <cell r="M32">
            <v>-0.14844882100000001</v>
          </cell>
          <cell r="N32">
            <v>194.44163136305599</v>
          </cell>
          <cell r="O32">
            <v>722885.375</v>
          </cell>
          <cell r="P32">
            <v>6.7195050781685897</v>
          </cell>
          <cell r="Q32">
            <v>745074</v>
          </cell>
          <cell r="R32">
            <v>1.0953845250846499</v>
          </cell>
          <cell r="S32">
            <v>871334.196</v>
          </cell>
          <cell r="T32">
            <v>-4.5104214043928198E-2</v>
          </cell>
          <cell r="U32">
            <v>6.3691640962384694E-2</v>
          </cell>
          <cell r="V32">
            <v>3.0628475720936698E-3</v>
          </cell>
          <cell r="W32">
            <v>-1.7867716637423599E-2</v>
          </cell>
          <cell r="X32">
            <v>-0.17728459087394999</v>
          </cell>
          <cell r="Y32">
            <v>-7.0010099170893805E-2</v>
          </cell>
          <cell r="Z32">
            <v>-1.14552473818439E-2</v>
          </cell>
          <cell r="AA32">
            <v>0.14363834148601301</v>
          </cell>
        </row>
        <row r="33">
          <cell r="A33" t="str">
            <v>Isoglucose &gt;F20</v>
          </cell>
          <cell r="B33">
            <v>8794.2199999999993</v>
          </cell>
          <cell r="C33">
            <v>-1336.338</v>
          </cell>
          <cell r="D33">
            <v>-1331.97</v>
          </cell>
          <cell r="E33">
            <v>394.50339541198701</v>
          </cell>
          <cell r="F33">
            <v>3469349.65</v>
          </cell>
          <cell r="G33">
            <v>-6.1868725870713197</v>
          </cell>
          <cell r="H33">
            <v>4059216</v>
          </cell>
          <cell r="I33">
            <v>-47.443624246937397</v>
          </cell>
          <cell r="J33">
            <v>4475239.4910000004</v>
          </cell>
          <cell r="K33">
            <v>1.6580595039999999</v>
          </cell>
          <cell r="L33">
            <v>-0.354172496</v>
          </cell>
          <cell r="M33">
            <v>-0.41548862199999997</v>
          </cell>
          <cell r="N33">
            <v>188.53968902301699</v>
          </cell>
          <cell r="O33">
            <v>1658059.504</v>
          </cell>
          <cell r="P33">
            <v>-10.0902383709129</v>
          </cell>
          <cell r="Q33">
            <v>2012232</v>
          </cell>
          <cell r="R33">
            <v>-16.231120728725401</v>
          </cell>
          <cell r="S33">
            <v>2073548.1259999999</v>
          </cell>
          <cell r="T33">
            <v>-0.27783438671664401</v>
          </cell>
          <cell r="U33">
            <v>-3.3611821077847201E-2</v>
          </cell>
          <cell r="V33">
            <v>-2.6040505473217302E-3</v>
          </cell>
          <cell r="W33">
            <v>-3.8040128718607999E-2</v>
          </cell>
          <cell r="X33">
            <v>-0.33019143957515901</v>
          </cell>
          <cell r="Y33">
            <v>-0.38824641552359501</v>
          </cell>
          <cell r="Z33">
            <v>-1.22914695557917E-2</v>
          </cell>
          <cell r="AA33">
            <v>0.32095295757227899</v>
          </cell>
        </row>
        <row r="34">
          <cell r="A34" t="str">
            <v>Isoglucose F42</v>
          </cell>
          <cell r="B34">
            <v>23283.39</v>
          </cell>
          <cell r="C34">
            <v>1270.3340000000001</v>
          </cell>
          <cell r="D34">
            <v>3151.9</v>
          </cell>
          <cell r="E34">
            <v>457.836285437816</v>
          </cell>
          <cell r="F34">
            <v>10659980.789999999</v>
          </cell>
          <cell r="G34">
            <v>6.5743616049783196</v>
          </cell>
          <cell r="H34">
            <v>9933654</v>
          </cell>
          <cell r="I34">
            <v>-22.045541888427099</v>
          </cell>
          <cell r="J34">
            <v>9660736.2080000006</v>
          </cell>
          <cell r="K34">
            <v>5.7702039870000004</v>
          </cell>
          <cell r="L34">
            <v>0.36642998700000001</v>
          </cell>
          <cell r="M34">
            <v>0.98742480499999996</v>
          </cell>
          <cell r="N34">
            <v>247.82490809972299</v>
          </cell>
          <cell r="O34">
            <v>5770203.9869999997</v>
          </cell>
          <cell r="P34">
            <v>2.34449865543644</v>
          </cell>
          <cell r="Q34">
            <v>5403774</v>
          </cell>
          <cell r="R34">
            <v>10.247899045747999</v>
          </cell>
          <cell r="S34">
            <v>4782779.182</v>
          </cell>
          <cell r="T34">
            <v>0.33625345718852401</v>
          </cell>
          <cell r="U34">
            <v>0.15273747773680901</v>
          </cell>
          <cell r="V34">
            <v>-6.0247856097790702E-2</v>
          </cell>
          <cell r="W34">
            <v>-6.4280182720491602E-2</v>
          </cell>
          <cell r="X34">
            <v>0.707595589887969</v>
          </cell>
          <cell r="Y34">
            <v>-0.50282606448755796</v>
          </cell>
          <cell r="Z34">
            <v>-2.1201536977541499E-2</v>
          </cell>
          <cell r="AA34">
            <v>0.80267367430855097</v>
          </cell>
        </row>
        <row r="35">
          <cell r="A35" t="str">
            <v>Isoglucose F50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Isoglucose F55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Isoglucose/Sucrose blends</v>
          </cell>
          <cell r="B37">
            <v>1970.54</v>
          </cell>
          <cell r="C37">
            <v>149.572</v>
          </cell>
          <cell r="D37">
            <v>248.24</v>
          </cell>
          <cell r="E37">
            <v>457.77750261349701</v>
          </cell>
          <cell r="F37">
            <v>902068.88</v>
          </cell>
          <cell r="G37">
            <v>14.399035776078501</v>
          </cell>
          <cell r="H37">
            <v>807378</v>
          </cell>
          <cell r="I37">
            <v>-21.418711751015699</v>
          </cell>
          <cell r="J37">
            <v>825319.64</v>
          </cell>
          <cell r="K37">
            <v>0.28335949999999999</v>
          </cell>
          <cell r="L37">
            <v>5.6025499999999999E-2</v>
          </cell>
          <cell r="M37">
            <v>4.0555720000000003E-2</v>
          </cell>
          <cell r="N37">
            <v>143.79789296334999</v>
          </cell>
          <cell r="O37">
            <v>283359.5</v>
          </cell>
          <cell r="P37">
            <v>18.955501444114201</v>
          </cell>
          <cell r="Q37">
            <v>227334</v>
          </cell>
          <cell r="R37">
            <v>2.8214196427904001</v>
          </cell>
          <cell r="S37">
            <v>242803.78</v>
          </cell>
          <cell r="T37">
            <v>1.8672926184315201E-2</v>
          </cell>
          <cell r="U37">
            <v>2.8373875958193701E-2</v>
          </cell>
          <cell r="V37">
            <v>7.6086316079799297E-3</v>
          </cell>
          <cell r="W37">
            <v>-9.5956206632515206E-3</v>
          </cell>
          <cell r="X37">
            <v>3.4995999737095801E-2</v>
          </cell>
          <cell r="Y37">
            <v>-4.2206428253846497E-2</v>
          </cell>
          <cell r="Z37">
            <v>1.3462150559484401E-2</v>
          </cell>
          <cell r="AA37">
            <v>1.8932240782790599E-2</v>
          </cell>
        </row>
        <row r="38">
          <cell r="A38" t="str">
            <v>Isoglucose</v>
          </cell>
          <cell r="B38">
            <v>48515.54</v>
          </cell>
          <cell r="C38">
            <v>108.93799999999599</v>
          </cell>
          <cell r="D38">
            <v>2373.3499999999899</v>
          </cell>
          <cell r="E38">
            <v>340.33584125828497</v>
          </cell>
          <cell r="F38">
            <v>16511577.119999999</v>
          </cell>
          <cell r="G38">
            <v>3.48307063827792</v>
          </cell>
          <cell r="H38">
            <v>16305898</v>
          </cell>
          <cell r="I38">
            <v>-24.711140473617501</v>
          </cell>
          <cell r="J38">
            <v>16844067.190000001</v>
          </cell>
          <cell r="K38">
            <v>9.2197143449999999</v>
          </cell>
          <cell r="L38">
            <v>-0.116061655</v>
          </cell>
          <cell r="M38">
            <v>0.328828597</v>
          </cell>
          <cell r="N38">
            <v>173.851684759151</v>
          </cell>
          <cell r="O38">
            <v>8434508.3660000004</v>
          </cell>
          <cell r="P38">
            <v>0.56098362710335403</v>
          </cell>
          <cell r="Q38">
            <v>8388414</v>
          </cell>
          <cell r="R38">
            <v>1.1146455332282099</v>
          </cell>
          <cell r="S38">
            <v>7970465.284</v>
          </cell>
          <cell r="T38">
            <v>0.112123255832303</v>
          </cell>
          <cell r="U38">
            <v>0.118901089082507</v>
          </cell>
          <cell r="V38">
            <v>-0.17362807535768199</v>
          </cell>
          <cell r="W38">
            <v>-0.15215292420059601</v>
          </cell>
          <cell r="X38">
            <v>0.44206950073373003</v>
          </cell>
          <cell r="Y38">
            <v>-1.4801830620123</v>
          </cell>
          <cell r="Z38">
            <v>-0.15157828975993601</v>
          </cell>
          <cell r="AA38">
            <v>1.54600716208327</v>
          </cell>
        </row>
        <row r="39">
          <cell r="A39" t="str">
            <v>Resales</v>
          </cell>
          <cell r="B39">
            <v>71.150000000000006</v>
          </cell>
          <cell r="C39">
            <v>-3262.9839999999999</v>
          </cell>
          <cell r="D39">
            <v>60.924999999999997</v>
          </cell>
          <cell r="E39">
            <v>1934.15319747013</v>
          </cell>
          <cell r="G39">
            <v>0</v>
          </cell>
          <cell r="I39">
            <v>0</v>
          </cell>
          <cell r="K39">
            <v>2.0981900000000001E-2</v>
          </cell>
          <cell r="L39">
            <v>0</v>
          </cell>
          <cell r="M39">
            <v>0</v>
          </cell>
          <cell r="N39">
            <v>294.89669711876297</v>
          </cell>
          <cell r="P39">
            <v>0</v>
          </cell>
          <cell r="R39">
            <v>0</v>
          </cell>
          <cell r="T39">
            <v>-7.1846962206548098E-2</v>
          </cell>
          <cell r="U39">
            <v>9.4402442362353997E-3</v>
          </cell>
          <cell r="V39">
            <v>-1.5692855626908101E-3</v>
          </cell>
          <cell r="W39">
            <v>1.28788330087378E-2</v>
          </cell>
          <cell r="X39">
            <v>2.6046566650366799E-2</v>
          </cell>
          <cell r="Y39">
            <v>3.0402469437652801E-2</v>
          </cell>
          <cell r="Z39">
            <v>-3.0663407334963299E-3</v>
          </cell>
          <cell r="AA39">
            <v>-3.6325805354523198E-2</v>
          </cell>
        </row>
        <row r="40">
          <cell r="A40" t="str">
            <v>Liquid Sweeteners Total</v>
          </cell>
          <cell r="B40">
            <v>80896.304999999993</v>
          </cell>
          <cell r="C40">
            <v>-3792.473</v>
          </cell>
          <cell r="D40">
            <v>4779.8799999999901</v>
          </cell>
          <cell r="E40">
            <v>368.16434220326897</v>
          </cell>
          <cell r="G40">
            <v>7.1289048989307302</v>
          </cell>
          <cell r="I40">
            <v>-35.386037074265602</v>
          </cell>
          <cell r="K40">
            <v>13.673875928999999</v>
          </cell>
          <cell r="L40">
            <v>-0.12704407100000001</v>
          </cell>
          <cell r="M40">
            <v>0.67837583800000001</v>
          </cell>
          <cell r="N40">
            <v>169.029672356482</v>
          </cell>
          <cell r="P40">
            <v>6.0692385667768498</v>
          </cell>
          <cell r="R40">
            <v>-1.70220438365698</v>
          </cell>
          <cell r="T40">
            <v>-6.0427228726558696E-4</v>
          </cell>
          <cell r="U40">
            <v>0.29851286943569499</v>
          </cell>
          <cell r="V40">
            <v>-0.22453473085150299</v>
          </cell>
          <cell r="W40">
            <v>-0.22964023800043401</v>
          </cell>
          <cell r="X40">
            <v>0.81071690226847404</v>
          </cell>
          <cell r="Y40">
            <v>-2.9703267513148299</v>
          </cell>
          <cell r="Z40">
            <v>-0.28486492898503302</v>
          </cell>
          <cell r="AA40">
            <v>3.1339601638075498</v>
          </cell>
        </row>
        <row r="45">
          <cell r="A45" t="str">
            <v>Native starch</v>
          </cell>
          <cell r="B45">
            <v>14440.264999999999</v>
          </cell>
          <cell r="C45">
            <v>-411.700999999999</v>
          </cell>
          <cell r="D45">
            <v>-940.34500000000003</v>
          </cell>
          <cell r="E45">
            <v>301.36427593260902</v>
          </cell>
          <cell r="F45">
            <v>4351780.0060000001</v>
          </cell>
          <cell r="G45">
            <v>0.71465149904941005</v>
          </cell>
          <cell r="H45">
            <v>4465238</v>
          </cell>
          <cell r="I45">
            <v>-43.322507751522899</v>
          </cell>
          <cell r="J45">
            <v>5301492.9919999996</v>
          </cell>
          <cell r="K45">
            <v>1.5177481799999999</v>
          </cell>
          <cell r="L45">
            <v>3.9018180000000097E-2</v>
          </cell>
          <cell r="M45">
            <v>-0.14127673600000001</v>
          </cell>
          <cell r="N45">
            <v>105.105285810198</v>
          </cell>
          <cell r="O45">
            <v>1517748.18</v>
          </cell>
          <cell r="P45">
            <v>5.5406894463227596</v>
          </cell>
          <cell r="Q45">
            <v>1478730</v>
          </cell>
          <cell r="R45">
            <v>-2.7594163049976101</v>
          </cell>
          <cell r="S45">
            <v>1659024.916</v>
          </cell>
          <cell r="T45">
            <v>-4.6255988676025601E-2</v>
          </cell>
          <cell r="U45">
            <v>-2.6398740197518599E-2</v>
          </cell>
          <cell r="V45">
            <v>0.103731718234099</v>
          </cell>
          <cell r="W45">
            <v>-5.0138572448895401E-3</v>
          </cell>
          <cell r="X45">
            <v>-0.100235442736558</v>
          </cell>
          <cell r="Y45">
            <v>-0.60265986740738797</v>
          </cell>
          <cell r="Z45">
            <v>1.7709125786667002E-2</v>
          </cell>
          <cell r="AA45">
            <v>0.59069297036003299</v>
          </cell>
        </row>
        <row r="46">
          <cell r="A46" t="str">
            <v>Modified Wheat</v>
          </cell>
          <cell r="B46">
            <v>4308.0150000000003</v>
          </cell>
          <cell r="C46">
            <v>227.01499999999999</v>
          </cell>
          <cell r="D46">
            <v>1386.57</v>
          </cell>
          <cell r="E46">
            <v>331.242124273012</v>
          </cell>
          <cell r="F46">
            <v>1426996.04</v>
          </cell>
          <cell r="G46">
            <v>-3.2494219166473499</v>
          </cell>
          <cell r="H46">
            <v>1365060</v>
          </cell>
          <cell r="I46">
            <v>-62.201791323550601</v>
          </cell>
          <cell r="J46">
            <v>1149424.76</v>
          </cell>
          <cell r="K46">
            <v>0.54917322999999996</v>
          </cell>
          <cell r="L46">
            <v>-1.7226769999999999E-2</v>
          </cell>
          <cell r="M46">
            <v>0.16841924999999999</v>
          </cell>
          <cell r="N46">
            <v>127.47709327845899</v>
          </cell>
          <cell r="O46">
            <v>549173.23</v>
          </cell>
          <cell r="P46">
            <v>-11.3124190959592</v>
          </cell>
          <cell r="Q46">
            <v>566400</v>
          </cell>
          <cell r="R46">
            <v>-2.8536095073201002</v>
          </cell>
          <cell r="S46">
            <v>380753.98</v>
          </cell>
          <cell r="T46">
            <v>4.3747867635383499E-2</v>
          </cell>
          <cell r="U46">
            <v>-3.2837631668708699E-2</v>
          </cell>
          <cell r="V46">
            <v>-2.2630098985542801E-2</v>
          </cell>
          <cell r="W46">
            <v>-4.52811478069097E-3</v>
          </cell>
          <cell r="X46">
            <v>0.17977637891561499</v>
          </cell>
          <cell r="Y46">
            <v>-0.27728152721331101</v>
          </cell>
          <cell r="Z46">
            <v>-3.8616103061283297E-2</v>
          </cell>
          <cell r="AA46">
            <v>0.28374824051325298</v>
          </cell>
        </row>
        <row r="47">
          <cell r="A47" t="str">
            <v>Modified Maize</v>
          </cell>
          <cell r="B47">
            <v>6264.732</v>
          </cell>
          <cell r="C47">
            <v>-1574.2</v>
          </cell>
          <cell r="D47">
            <v>-262.62299999999999</v>
          </cell>
          <cell r="E47">
            <v>381.87642823348199</v>
          </cell>
          <cell r="F47">
            <v>2392353.48</v>
          </cell>
          <cell r="G47">
            <v>-6.5172968300850602</v>
          </cell>
          <cell r="H47">
            <v>3044592</v>
          </cell>
          <cell r="I47">
            <v>-41.228988891831101</v>
          </cell>
          <cell r="J47">
            <v>2761759.26</v>
          </cell>
          <cell r="K47">
            <v>0.64609424999999998</v>
          </cell>
          <cell r="L47">
            <v>-0.27585575000000001</v>
          </cell>
          <cell r="M47">
            <v>-0.19570307000000001</v>
          </cell>
          <cell r="N47">
            <v>103.131985534257</v>
          </cell>
          <cell r="O47">
            <v>646094.25</v>
          </cell>
          <cell r="P47">
            <v>-14.4796993228123</v>
          </cell>
          <cell r="Q47">
            <v>921950</v>
          </cell>
          <cell r="R47">
            <v>-25.832552168992901</v>
          </cell>
          <cell r="S47">
            <v>841797.32</v>
          </cell>
          <cell r="T47">
            <v>-0.20329540103048899</v>
          </cell>
          <cell r="U47">
            <v>-6.6754283534013206E-2</v>
          </cell>
          <cell r="V47">
            <v>-5.9888160531836397E-2</v>
          </cell>
          <cell r="W47">
            <v>5.9087959028333997E-2</v>
          </cell>
          <cell r="X47">
            <v>-2.53939603155258E-2</v>
          </cell>
          <cell r="Y47">
            <v>-0.26426210381769799</v>
          </cell>
          <cell r="Z47">
            <v>-6.3046448088681206E-2</v>
          </cell>
          <cell r="AA47">
            <v>0.16982614418238101</v>
          </cell>
        </row>
        <row r="48">
          <cell r="A48" t="str">
            <v>Modified Waxy</v>
          </cell>
          <cell r="B48">
            <v>41.15</v>
          </cell>
          <cell r="C48">
            <v>-88.864000000000004</v>
          </cell>
          <cell r="D48">
            <v>-7.9999999999999902</v>
          </cell>
          <cell r="E48">
            <v>548.235479951397</v>
          </cell>
          <cell r="F48">
            <v>22559.89</v>
          </cell>
          <cell r="G48">
            <v>-133.59878405094099</v>
          </cell>
          <cell r="H48">
            <v>88648</v>
          </cell>
          <cell r="I48">
            <v>-64.900837444330094</v>
          </cell>
          <cell r="J48">
            <v>30135.65</v>
          </cell>
          <cell r="K48">
            <v>1.0213109999999999E-2</v>
          </cell>
          <cell r="L48">
            <v>-3.3012890000000003E-2</v>
          </cell>
          <cell r="M48">
            <v>-1.6901399999999999E-3</v>
          </cell>
          <cell r="N48">
            <v>248.192223572296</v>
          </cell>
          <cell r="O48">
            <v>10213.11</v>
          </cell>
          <cell r="P48">
            <v>-84.279664070572807</v>
          </cell>
          <cell r="Q48">
            <v>43226</v>
          </cell>
          <cell r="R48">
            <v>6.0101279466605604</v>
          </cell>
          <cell r="S48">
            <v>11903.25</v>
          </cell>
          <cell r="T48">
            <v>-3.06678290215723E-2</v>
          </cell>
          <cell r="U48">
            <v>-4.2683918949604997E-3</v>
          </cell>
          <cell r="V48">
            <v>9.5898134656219596E-4</v>
          </cell>
          <cell r="W48">
            <v>8.1658456884698197E-4</v>
          </cell>
          <cell r="X48">
            <v>1.69650800595533E-3</v>
          </cell>
          <cell r="Y48">
            <v>-7.8421648387096803E-3</v>
          </cell>
          <cell r="Z48">
            <v>1.3887799503722101E-3</v>
          </cell>
          <cell r="AA48">
            <v>3.4123902372208401E-3</v>
          </cell>
        </row>
        <row r="49">
          <cell r="A49" t="str">
            <v>Modified starch</v>
          </cell>
          <cell r="B49">
            <v>10613.897000000001</v>
          </cell>
          <cell r="C49">
            <v>-1436.049</v>
          </cell>
          <cell r="D49">
            <v>1115.9469999999999</v>
          </cell>
          <cell r="E49">
            <v>361.96972798963498</v>
          </cell>
          <cell r="F49">
            <v>3841909.41</v>
          </cell>
          <cell r="G49">
            <v>-11.3348494748618</v>
          </cell>
          <cell r="H49">
            <v>4498300</v>
          </cell>
          <cell r="I49">
            <v>-52.995571890865797</v>
          </cell>
          <cell r="J49">
            <v>3941319.67</v>
          </cell>
          <cell r="K49">
            <v>1.2054805900000001</v>
          </cell>
          <cell r="L49">
            <v>-0.32609540999999997</v>
          </cell>
          <cell r="M49">
            <v>-2.897396E-2</v>
          </cell>
          <cell r="N49">
            <v>113.57568195734299</v>
          </cell>
          <cell r="O49">
            <v>1205480.5900000001</v>
          </cell>
          <cell r="P49">
            <v>-13.5266303683717</v>
          </cell>
          <cell r="Q49">
            <v>1531576</v>
          </cell>
          <cell r="R49">
            <v>-16.394948547134</v>
          </cell>
          <cell r="S49">
            <v>1234454.55</v>
          </cell>
          <cell r="T49">
            <v>-0.190215362416678</v>
          </cell>
          <cell r="U49">
            <v>-0.103860307097682</v>
          </cell>
          <cell r="V49">
            <v>-8.1559278170816901E-2</v>
          </cell>
          <cell r="W49">
            <v>5.5376428816489999E-2</v>
          </cell>
          <cell r="X49">
            <v>0.156078926606044</v>
          </cell>
          <cell r="Y49">
            <v>-0.54938579586971903</v>
          </cell>
          <cell r="Z49">
            <v>-0.10027377119959199</v>
          </cell>
          <cell r="AA49">
            <v>0.456986774932855</v>
          </cell>
        </row>
        <row r="50">
          <cell r="A50" t="str">
            <v>Modified Proteins</v>
          </cell>
          <cell r="B50">
            <v>30</v>
          </cell>
          <cell r="C50">
            <v>-30.01</v>
          </cell>
          <cell r="D50">
            <v>22.5</v>
          </cell>
          <cell r="E50">
            <v>1912.8889999999999</v>
          </cell>
          <cell r="G50">
            <v>761.84750691551403</v>
          </cell>
          <cell r="I50">
            <v>222.88900000000001</v>
          </cell>
          <cell r="K50">
            <v>2.3185420000000002E-2</v>
          </cell>
          <cell r="L50">
            <v>5.97942E-3</v>
          </cell>
          <cell r="M50">
            <v>1.8822680000000001E-2</v>
          </cell>
          <cell r="N50">
            <v>772.84733333333304</v>
          </cell>
          <cell r="P50">
            <v>486.12845314669801</v>
          </cell>
          <cell r="R50">
            <v>191.148666666667</v>
          </cell>
          <cell r="T50">
            <v>3.9206800000000002E-3</v>
          </cell>
          <cell r="U50">
            <v>2.36396E-3</v>
          </cell>
          <cell r="V50">
            <v>-4.6486999999999999E-4</v>
          </cell>
          <cell r="W50">
            <v>-7.6349999999999904E-5</v>
          </cell>
          <cell r="X50">
            <v>1.6112926666666701E-2</v>
          </cell>
          <cell r="Y50">
            <v>2.9279599999999999E-3</v>
          </cell>
          <cell r="Z50">
            <v>-2.29816666666667E-4</v>
          </cell>
          <cell r="AA50">
            <v>-1.84430000000002E-4</v>
          </cell>
        </row>
        <row r="51">
          <cell r="A51" t="str">
            <v>Starch slurries</v>
          </cell>
          <cell r="B51">
            <v>1072.2</v>
          </cell>
          <cell r="C51">
            <v>653.20399999999995</v>
          </cell>
          <cell r="D51">
            <v>540.24</v>
          </cell>
          <cell r="E51">
            <v>123.880516694647</v>
          </cell>
          <cell r="G51">
            <v>-8.1493833521319807</v>
          </cell>
          <cell r="I51">
            <v>-27.120329233618801</v>
          </cell>
          <cell r="K51">
            <v>5.1430469999999999E-2</v>
          </cell>
          <cell r="L51">
            <v>3.7602469999999999E-2</v>
          </cell>
          <cell r="M51">
            <v>2.3758609999999999E-2</v>
          </cell>
          <cell r="N51">
            <v>47.967235590374898</v>
          </cell>
          <cell r="P51">
            <v>14.9645338939387</v>
          </cell>
          <cell r="R51">
            <v>-4.0514500250848799</v>
          </cell>
          <cell r="T51">
            <v>2.1557496758918899E-2</v>
          </cell>
          <cell r="U51">
            <v>-8.7377688301559092E-3</v>
          </cell>
          <cell r="V51">
            <v>2.2300303019981101E-2</v>
          </cell>
          <cell r="W51">
            <v>-5.0620849459175398E-5</v>
          </cell>
          <cell r="X51">
            <v>2.8102574716895999E-2</v>
          </cell>
          <cell r="Y51">
            <v>-2.9078417004286001E-2</v>
          </cell>
          <cell r="Z51">
            <v>-2.9097515677870602E-4</v>
          </cell>
          <cell r="AA51">
            <v>2.4443941987367501E-2</v>
          </cell>
        </row>
        <row r="52">
          <cell r="A52" t="str">
            <v>Resales</v>
          </cell>
          <cell r="B52">
            <v>94.715000000000003</v>
          </cell>
          <cell r="C52">
            <v>-236.27500000000001</v>
          </cell>
          <cell r="D52">
            <v>-23.221</v>
          </cell>
          <cell r="E52">
            <v>982.61289130549505</v>
          </cell>
          <cell r="G52">
            <v>524.01293360284603</v>
          </cell>
          <cell r="I52">
            <v>0</v>
          </cell>
          <cell r="K52">
            <v>1.961943E-2</v>
          </cell>
          <cell r="L52">
            <v>1.062943E-2</v>
          </cell>
          <cell r="M52">
            <v>0</v>
          </cell>
          <cell r="N52">
            <v>207.14174101251101</v>
          </cell>
          <cell r="P52">
            <v>179.98079959434099</v>
          </cell>
          <cell r="R52">
            <v>0</v>
          </cell>
          <cell r="T52">
            <v>-3.0764540098551E-3</v>
          </cell>
          <cell r="U52">
            <v>2.9187810216128E-4</v>
          </cell>
          <cell r="V52">
            <v>-1.4588460984534301E-3</v>
          </cell>
          <cell r="W52">
            <v>1.51273487412792E-2</v>
          </cell>
          <cell r="X52">
            <v>-6.5470520698158998E-3</v>
          </cell>
          <cell r="Y52">
            <v>-4.1961423471180897E-4</v>
          </cell>
          <cell r="Z52">
            <v>-1.0672802959375001E-3</v>
          </cell>
          <cell r="AA52">
            <v>-1.4761696437171999E-2</v>
          </cell>
        </row>
        <row r="53">
          <cell r="A53" t="str">
            <v>Industrial Total</v>
          </cell>
          <cell r="B53">
            <v>26251.077000000001</v>
          </cell>
          <cell r="C53">
            <v>-1460.8309999999999</v>
          </cell>
          <cell r="D53">
            <v>715.121000000001</v>
          </cell>
          <cell r="E53">
            <v>322.91890180353403</v>
          </cell>
          <cell r="G53">
            <v>-10.5018067236454</v>
          </cell>
          <cell r="I53">
            <v>-46.984101710413597</v>
          </cell>
          <cell r="K53">
            <v>2.8174640900000001</v>
          </cell>
          <cell r="L53">
            <v>-0.23286591000000001</v>
          </cell>
          <cell r="M53">
            <v>-0.150490226</v>
          </cell>
          <cell r="N53">
            <v>107.32756183679599</v>
          </cell>
          <cell r="P53">
            <v>-2.7453353451661</v>
          </cell>
          <cell r="R53">
            <v>-8.8989195998102293</v>
          </cell>
          <cell r="T53">
            <v>-0.21406962834363999</v>
          </cell>
          <cell r="U53">
            <v>-0.136340978023196</v>
          </cell>
          <cell r="V53">
            <v>4.2549026984809502E-2</v>
          </cell>
          <cell r="W53">
            <v>6.53629494634205E-2</v>
          </cell>
          <cell r="X53">
            <v>9.3511933183233004E-2</v>
          </cell>
          <cell r="Y53">
            <v>-1.1786157345160999</v>
          </cell>
          <cell r="Z53">
            <v>-8.4152717532308199E-2</v>
          </cell>
          <cell r="AA53">
            <v>1.05717756084308</v>
          </cell>
        </row>
        <row r="57">
          <cell r="A57" t="str">
            <v>Native starch</v>
          </cell>
          <cell r="B57">
            <v>549.41499999999996</v>
          </cell>
          <cell r="C57">
            <v>356.41899999999998</v>
          </cell>
          <cell r="D57">
            <v>155.285</v>
          </cell>
          <cell r="E57">
            <v>271.98735018155702</v>
          </cell>
          <cell r="F57">
            <v>149433.93</v>
          </cell>
          <cell r="G57">
            <v>-13.5418835849462</v>
          </cell>
          <cell r="H57">
            <v>55106</v>
          </cell>
          <cell r="I57">
            <v>-28.004505297600002</v>
          </cell>
          <cell r="J57">
            <v>118235.79</v>
          </cell>
          <cell r="K57">
            <v>3.9221060000000002E-2</v>
          </cell>
          <cell r="L57">
            <v>2.2649059999999999E-2</v>
          </cell>
          <cell r="M57">
            <v>5.7513099999999999E-3</v>
          </cell>
          <cell r="N57">
            <v>71.386947935531396</v>
          </cell>
          <cell r="O57">
            <v>39221.06</v>
          </cell>
          <cell r="P57">
            <v>-14.4801166668438</v>
          </cell>
          <cell r="Q57">
            <v>16572</v>
          </cell>
          <cell r="R57">
            <v>-13.5336366431609</v>
          </cell>
          <cell r="S57">
            <v>33469.75</v>
          </cell>
          <cell r="T57">
            <v>3.2794665156467499E-2</v>
          </cell>
          <cell r="U57">
            <v>-3.6998896646790401E-3</v>
          </cell>
          <cell r="V57">
            <v>-5.6840046171310003E-3</v>
          </cell>
          <cell r="W57">
            <v>-7.6171087465742296E-4</v>
          </cell>
          <cell r="X57">
            <v>6.4524115474445098E-3</v>
          </cell>
          <cell r="Y57">
            <v>-2.70229158768476E-2</v>
          </cell>
          <cell r="Z57">
            <v>-6.9611912556738799E-3</v>
          </cell>
          <cell r="AA57">
            <v>3.3143980429631799E-2</v>
          </cell>
        </row>
        <row r="58">
          <cell r="A58" t="str">
            <v>Modified Maize</v>
          </cell>
          <cell r="B58">
            <v>4.8</v>
          </cell>
          <cell r="C58">
            <v>-5.2080000000000002</v>
          </cell>
          <cell r="D58">
            <v>4.8</v>
          </cell>
          <cell r="E58">
            <v>630</v>
          </cell>
          <cell r="F58">
            <v>3024</v>
          </cell>
          <cell r="G58">
            <v>179.76019184652301</v>
          </cell>
          <cell r="H58">
            <v>4506</v>
          </cell>
          <cell r="I58">
            <v>630</v>
          </cell>
          <cell r="J58">
            <v>0</v>
          </cell>
          <cell r="K58">
            <v>1.9735899999999999E-3</v>
          </cell>
          <cell r="L58">
            <v>6.3589999999999898E-5</v>
          </cell>
          <cell r="M58">
            <v>1.9735899999999999E-3</v>
          </cell>
          <cell r="N58">
            <v>411.16458333333298</v>
          </cell>
          <cell r="O58">
            <v>1973.59</v>
          </cell>
          <cell r="P58">
            <v>220.31726119104701</v>
          </cell>
          <cell r="Q58">
            <v>1910</v>
          </cell>
          <cell r="R58">
            <v>411.16458333333298</v>
          </cell>
          <cell r="S58">
            <v>0</v>
          </cell>
          <cell r="T58">
            <v>-9.93932853717026E-4</v>
          </cell>
          <cell r="U58">
            <v>8.6284892086330904E-4</v>
          </cell>
          <cell r="V58">
            <v>2.0527577937649901E-4</v>
          </cell>
          <cell r="W58">
            <v>-1.0601846522781799E-5</v>
          </cell>
          <cell r="X58">
            <v>1.9735899999999999E-3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Modified Waxy</v>
          </cell>
          <cell r="B59">
            <v>0</v>
          </cell>
          <cell r="C59">
            <v>0</v>
          </cell>
          <cell r="D59">
            <v>-24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-795</v>
          </cell>
          <cell r="J59">
            <v>19080</v>
          </cell>
          <cell r="K59">
            <v>0</v>
          </cell>
          <cell r="L59">
            <v>0</v>
          </cell>
          <cell r="M59">
            <v>-1.039414E-2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-433.08916666666698</v>
          </cell>
          <cell r="S59">
            <v>10394.14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-1.039414E-2</v>
          </cell>
          <cell r="Y59">
            <v>0</v>
          </cell>
          <cell r="Z59">
            <v>0</v>
          </cell>
          <cell r="AA59">
            <v>0</v>
          </cell>
        </row>
        <row r="60">
          <cell r="A60" t="str">
            <v>Modified starch</v>
          </cell>
          <cell r="B60">
            <v>4.8</v>
          </cell>
          <cell r="C60">
            <v>-5.2080000000000002</v>
          </cell>
          <cell r="D60">
            <v>-19.2</v>
          </cell>
          <cell r="E60">
            <v>630</v>
          </cell>
          <cell r="F60">
            <v>3024</v>
          </cell>
          <cell r="G60">
            <v>179.76019184652301</v>
          </cell>
          <cell r="H60">
            <v>4506</v>
          </cell>
          <cell r="I60">
            <v>-165</v>
          </cell>
          <cell r="J60">
            <v>19080</v>
          </cell>
          <cell r="K60">
            <v>1.9735899999999999E-3</v>
          </cell>
          <cell r="L60">
            <v>6.3589999999999898E-5</v>
          </cell>
          <cell r="M60">
            <v>-8.4205500000000006E-3</v>
          </cell>
          <cell r="N60">
            <v>411.16458333333298</v>
          </cell>
          <cell r="O60">
            <v>1973.59</v>
          </cell>
          <cell r="P60">
            <v>220.31726119104701</v>
          </cell>
          <cell r="Q60">
            <v>1910</v>
          </cell>
          <cell r="R60">
            <v>-21.924583333333299</v>
          </cell>
          <cell r="S60">
            <v>10394.14</v>
          </cell>
          <cell r="T60">
            <v>-9.93932853717026E-4</v>
          </cell>
          <cell r="U60">
            <v>8.6284892086330904E-4</v>
          </cell>
          <cell r="V60">
            <v>2.0527577937649901E-4</v>
          </cell>
          <cell r="W60">
            <v>-1.0601846522781799E-5</v>
          </cell>
          <cell r="X60">
            <v>-8.4205500000000006E-3</v>
          </cell>
          <cell r="Y60">
            <v>0</v>
          </cell>
          <cell r="Z60">
            <v>0</v>
          </cell>
          <cell r="AA60">
            <v>0</v>
          </cell>
        </row>
        <row r="61">
          <cell r="A61" t="str">
            <v>Modified Proteins</v>
          </cell>
          <cell r="B61">
            <v>1049.22</v>
          </cell>
          <cell r="C61">
            <v>48.225999999999999</v>
          </cell>
          <cell r="D61">
            <v>-123.35</v>
          </cell>
          <cell r="E61">
            <v>820.45327957911604</v>
          </cell>
          <cell r="G61">
            <v>-60.7947598696719</v>
          </cell>
          <cell r="I61">
            <v>-100.701160667522</v>
          </cell>
          <cell r="K61">
            <v>-1.443314E-3</v>
          </cell>
          <cell r="L61">
            <v>-6.3333314000000002E-2</v>
          </cell>
          <cell r="M61">
            <v>-5.4015074000000003E-2</v>
          </cell>
          <cell r="N61">
            <v>-1.3756066411238801</v>
          </cell>
          <cell r="P61">
            <v>-63.204149069949601</v>
          </cell>
          <cell r="R61">
            <v>-46.210251907504599</v>
          </cell>
          <cell r="T61">
            <v>-1.86004007946605E-2</v>
          </cell>
          <cell r="U61">
            <v>-3.0151639583132599E-2</v>
          </cell>
          <cell r="V61">
            <v>-5.2713938360715899E-4</v>
          </cell>
          <cell r="W61">
            <v>-1.45295127935758E-2</v>
          </cell>
          <cell r="X61">
            <v>-1.3791372439303401E-2</v>
          </cell>
          <cell r="Y61">
            <v>-7.2763988896006299E-2</v>
          </cell>
          <cell r="Z61">
            <v>-3.6698450075373498E-3</v>
          </cell>
          <cell r="AA61">
            <v>3.44823932893168E-2</v>
          </cell>
        </row>
        <row r="62">
          <cell r="A62" t="str">
            <v>Resales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G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Feed Total</v>
          </cell>
          <cell r="B63">
            <v>1603.4349999999999</v>
          </cell>
          <cell r="C63">
            <v>399.43700000000001</v>
          </cell>
          <cell r="D63">
            <v>12.734999999999999</v>
          </cell>
          <cell r="E63">
            <v>631.95197809702302</v>
          </cell>
          <cell r="G63">
            <v>-150.22207867051301</v>
          </cell>
          <cell r="I63">
            <v>-133.392745609522</v>
          </cell>
          <cell r="K63">
            <v>3.9751335999999998E-2</v>
          </cell>
          <cell r="L63">
            <v>-4.0620664000000001E-2</v>
          </cell>
          <cell r="M63">
            <v>-5.6684314E-2</v>
          </cell>
          <cell r="N63">
            <v>24.791361046752801</v>
          </cell>
          <cell r="P63">
            <v>-41.962902664648801</v>
          </cell>
          <cell r="R63">
            <v>-35.833301051694498</v>
          </cell>
          <cell r="T63">
            <v>1.3200331508089899E-2</v>
          </cell>
          <cell r="U63">
            <v>-3.2988680326948301E-2</v>
          </cell>
          <cell r="V63">
            <v>-6.00586822136166E-3</v>
          </cell>
          <cell r="W63">
            <v>-1.5301825514756E-2</v>
          </cell>
          <cell r="X63">
            <v>-1.57595108918589E-2</v>
          </cell>
          <cell r="Y63">
            <v>-9.9786904772853902E-2</v>
          </cell>
          <cell r="Z63">
            <v>-1.0631036263211199E-2</v>
          </cell>
          <cell r="AA63">
            <v>6.7626373718948696E-2</v>
          </cell>
        </row>
        <row r="65">
          <cell r="A65" t="str">
            <v>Alcohol</v>
          </cell>
          <cell r="B65">
            <v>2993.5920000000001</v>
          </cell>
          <cell r="C65">
            <v>1700.8720000000001</v>
          </cell>
          <cell r="D65">
            <v>803.88300000000004</v>
          </cell>
          <cell r="E65">
            <v>512.26733636380595</v>
          </cell>
          <cell r="G65">
            <v>-64.077115644362493</v>
          </cell>
          <cell r="I65">
            <v>-2.9895827062619</v>
          </cell>
          <cell r="K65">
            <v>0.773317331</v>
          </cell>
          <cell r="L65">
            <v>0.26825533099999999</v>
          </cell>
          <cell r="M65">
            <v>0.17895560199999999</v>
          </cell>
          <cell r="N65">
            <v>258.32422420957801</v>
          </cell>
          <cell r="P65">
            <v>-132.372910514105</v>
          </cell>
          <cell r="R65">
            <v>-13.109892835198</v>
          </cell>
          <cell r="T65">
            <v>0.66452581693174095</v>
          </cell>
          <cell r="U65">
            <v>-0.191820740776038</v>
          </cell>
          <cell r="V65">
            <v>-0.18020800789788999</v>
          </cell>
          <cell r="W65">
            <v>-6.0362512070610601E-2</v>
          </cell>
          <cell r="X65">
            <v>0.21820127231230599</v>
          </cell>
          <cell r="Y65">
            <v>-8.94959087280397E-3</v>
          </cell>
          <cell r="Z65">
            <v>-1.15816243012428E-2</v>
          </cell>
          <cell r="AA65">
            <v>-3.0187800130292299E-2</v>
          </cell>
        </row>
        <row r="66">
          <cell r="A66" t="str">
            <v>Resales</v>
          </cell>
          <cell r="B66">
            <v>1455.268</v>
          </cell>
          <cell r="C66">
            <v>28.98</v>
          </cell>
          <cell r="D66">
            <v>-449.15499999999997</v>
          </cell>
          <cell r="E66">
            <v>580.4272340215</v>
          </cell>
          <cell r="G66">
            <v>79.2353288803222</v>
          </cell>
          <cell r="I66">
            <v>2.4398472907157598</v>
          </cell>
          <cell r="K66">
            <v>8.7114096000000002E-2</v>
          </cell>
          <cell r="L66">
            <v>-0.220533904</v>
          </cell>
          <cell r="M66">
            <v>0.22885111299999999</v>
          </cell>
          <cell r="N66">
            <v>59.861204946442903</v>
          </cell>
          <cell r="P66">
            <v>-155.837167331807</v>
          </cell>
          <cell r="R66">
            <v>134.286380970887</v>
          </cell>
          <cell r="T66">
            <v>0</v>
          </cell>
          <cell r="U66">
            <v>0</v>
          </cell>
          <cell r="V66">
            <v>7.1918150134469297E-2</v>
          </cell>
          <cell r="W66">
            <v>-0.41401163155210202</v>
          </cell>
          <cell r="X66">
            <v>0</v>
          </cell>
          <cell r="Y66">
            <v>0</v>
          </cell>
          <cell r="Z66">
            <v>3.7545363876455001E-3</v>
          </cell>
          <cell r="AA66">
            <v>0.18028883387451</v>
          </cell>
        </row>
        <row r="67">
          <cell r="A67" t="str">
            <v>Alcohol Total</v>
          </cell>
          <cell r="B67">
            <v>4448.8599999999997</v>
          </cell>
          <cell r="C67">
            <v>1729.8520000000001</v>
          </cell>
          <cell r="D67">
            <v>354.72800000000001</v>
          </cell>
          <cell r="E67">
            <v>0</v>
          </cell>
          <cell r="G67">
            <v>0</v>
          </cell>
          <cell r="I67">
            <v>-9.8734286637326196</v>
          </cell>
          <cell r="K67">
            <v>0.86043142699999997</v>
          </cell>
          <cell r="L67">
            <v>4.77214269999999E-2</v>
          </cell>
          <cell r="M67">
            <v>0.40780671499999999</v>
          </cell>
          <cell r="N67">
            <v>0</v>
          </cell>
          <cell r="P67">
            <v>0</v>
          </cell>
          <cell r="R67">
            <v>82.850424308110505</v>
          </cell>
          <cell r="T67">
            <v>0.66452581693174095</v>
          </cell>
          <cell r="U67">
            <v>-0.191820740776038</v>
          </cell>
          <cell r="V67">
            <v>-0.10828985776342</v>
          </cell>
          <cell r="W67">
            <v>-0.47437414362271202</v>
          </cell>
          <cell r="X67">
            <v>0.21820127231230599</v>
          </cell>
          <cell r="Y67">
            <v>-8.94959087280397E-3</v>
          </cell>
          <cell r="Z67">
            <v>-7.8270879135972707E-3</v>
          </cell>
          <cell r="AA67">
            <v>0.15010103374421699</v>
          </cell>
        </row>
        <row r="69">
          <cell r="A69" t="str">
            <v>TOTAL MAIN PRODUCTS</v>
          </cell>
          <cell r="B69">
            <v>139117.15</v>
          </cell>
          <cell r="C69">
            <v>-437.61800000000397</v>
          </cell>
          <cell r="D69">
            <v>8816.7859999999891</v>
          </cell>
          <cell r="E69">
            <v>394.965525609172</v>
          </cell>
          <cell r="G69">
            <v>8.3116538737452306</v>
          </cell>
          <cell r="I69">
            <v>-31.084597317068599</v>
          </cell>
          <cell r="K69">
            <v>23.160436025999999</v>
          </cell>
          <cell r="L69">
            <v>1.32280260000005E-2</v>
          </cell>
          <cell r="M69">
            <v>1.46145641</v>
          </cell>
          <cell r="N69">
            <v>166.48153032174699</v>
          </cell>
          <cell r="P69">
            <v>1.21718120775554</v>
          </cell>
          <cell r="R69">
            <v>0.703159564287404</v>
          </cell>
          <cell r="T69">
            <v>0.88726724136412105</v>
          </cell>
          <cell r="U69">
            <v>7.93928843105184E-2</v>
          </cell>
          <cell r="V69">
            <v>-0.41808583467405303</v>
          </cell>
          <cell r="W69">
            <v>-0.75715695386253101</v>
          </cell>
          <cell r="X69">
            <v>1.62496243968892</v>
          </cell>
          <cell r="Y69">
            <v>-5.0624336906493799</v>
          </cell>
          <cell r="Z69">
            <v>-0.55402758177622202</v>
          </cell>
          <cell r="AA69">
            <v>5.3041537445216198</v>
          </cell>
        </row>
        <row r="71">
          <cell r="A71" t="str">
            <v>CGM</v>
          </cell>
          <cell r="B71">
            <v>2441.61</v>
          </cell>
          <cell r="C71">
            <v>-747.99599999999998</v>
          </cell>
          <cell r="D71">
            <v>-385.31</v>
          </cell>
          <cell r="E71">
            <v>420.19258276301298</v>
          </cell>
          <cell r="G71">
            <v>18.300311429186799</v>
          </cell>
          <cell r="I71">
            <v>-33.338946604638103</v>
          </cell>
          <cell r="K71">
            <v>7.1282664999999995E-2</v>
          </cell>
          <cell r="L71">
            <v>7.1282664999999995E-2</v>
          </cell>
          <cell r="M71">
            <v>8.5759330999999994E-2</v>
          </cell>
          <cell r="N71">
            <v>29.194943090829401</v>
          </cell>
          <cell r="P71">
            <v>29.194943090829401</v>
          </cell>
          <cell r="R71">
            <v>34.315946161308901</v>
          </cell>
          <cell r="T71">
            <v>0</v>
          </cell>
          <cell r="U71">
            <v>4.3081883476803598E-2</v>
          </cell>
          <cell r="X71">
            <v>0</v>
          </cell>
          <cell r="Y71">
            <v>-7.8855034958636397E-2</v>
          </cell>
        </row>
        <row r="72">
          <cell r="A72" t="str">
            <v>Germs</v>
          </cell>
          <cell r="B72">
            <v>3820.86</v>
          </cell>
          <cell r="C72">
            <v>-55.645999999999702</v>
          </cell>
          <cell r="D72">
            <v>-75.079999999999899</v>
          </cell>
          <cell r="E72">
            <v>236.54434760760699</v>
          </cell>
          <cell r="G72">
            <v>3.8095085540878402</v>
          </cell>
          <cell r="I72">
            <v>-62.844024903263602</v>
          </cell>
          <cell r="K72">
            <v>1.4484166999999999E-2</v>
          </cell>
          <cell r="L72">
            <v>1.4484166999999999E-2</v>
          </cell>
          <cell r="M72">
            <v>-0.12937938600000001</v>
          </cell>
          <cell r="N72">
            <v>3.7908133247488802</v>
          </cell>
          <cell r="P72">
            <v>3.7908133247488802</v>
          </cell>
          <cell r="R72">
            <v>-33.135718654696397</v>
          </cell>
          <cell r="T72">
            <v>0</v>
          </cell>
          <cell r="U72">
            <v>1.31317371999415E-2</v>
          </cell>
          <cell r="X72">
            <v>0</v>
          </cell>
          <cell r="Y72">
            <v>-0.25473811992974099</v>
          </cell>
        </row>
        <row r="73">
          <cell r="A73" t="str">
            <v>Gluten Feed + Screenings</v>
          </cell>
          <cell r="B73">
            <v>11872.317999999999</v>
          </cell>
          <cell r="C73">
            <v>-494.34885000000003</v>
          </cell>
          <cell r="D73">
            <v>382.04849999999902</v>
          </cell>
          <cell r="E73">
            <v>80.687668996062996</v>
          </cell>
          <cell r="G73">
            <v>2.0121445559427</v>
          </cell>
          <cell r="I73">
            <v>-22.961407555187598</v>
          </cell>
          <cell r="K73">
            <v>3.2898542000000003E-2</v>
          </cell>
          <cell r="L73">
            <v>3.2898542000000003E-2</v>
          </cell>
          <cell r="M73">
            <v>-0.11941821</v>
          </cell>
          <cell r="N73">
            <v>2.7710293811200102</v>
          </cell>
          <cell r="P73">
            <v>2.7710293811200102</v>
          </cell>
          <cell r="R73">
            <v>-10.4851220085406</v>
          </cell>
          <cell r="T73">
            <v>0</v>
          </cell>
          <cell r="U73">
            <v>4.2586259859193697E-2</v>
          </cell>
          <cell r="X73">
            <v>0</v>
          </cell>
          <cell r="Y73">
            <v>-0.34563521102360301</v>
          </cell>
        </row>
        <row r="74">
          <cell r="A74" t="str">
            <v>CCSL</v>
          </cell>
          <cell r="B74">
            <v>1555.64</v>
          </cell>
          <cell r="C74">
            <v>1555.64</v>
          </cell>
          <cell r="D74">
            <v>1555.64</v>
          </cell>
          <cell r="E74">
            <v>22.207065902136701</v>
          </cell>
          <cell r="G74">
            <v>22.207065902136701</v>
          </cell>
          <cell r="I74">
            <v>22.207065902136701</v>
          </cell>
          <cell r="K74">
            <v>1.248748E-2</v>
          </cell>
          <cell r="L74">
            <v>1.248748E-2</v>
          </cell>
          <cell r="M74">
            <v>1.248748E-2</v>
          </cell>
          <cell r="N74">
            <v>8.0272299503741191</v>
          </cell>
          <cell r="P74">
            <v>8.0272299503741191</v>
          </cell>
          <cell r="R74">
            <v>8.0272299503741191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</row>
        <row r="76">
          <cell r="A76" t="str">
            <v>Maize Byproducts Total</v>
          </cell>
          <cell r="B76">
            <v>19690.428</v>
          </cell>
          <cell r="C76">
            <v>257.64915000000002</v>
          </cell>
          <cell r="D76">
            <v>1477.2985000000001</v>
          </cell>
          <cell r="E76">
            <v>148.40942578800201</v>
          </cell>
          <cell r="G76">
            <v>-14.049583516269299</v>
          </cell>
          <cell r="I76">
            <v>-51.416326837322302</v>
          </cell>
          <cell r="K76">
            <v>0.13115285400000001</v>
          </cell>
          <cell r="L76">
            <v>0.13115285400000001</v>
          </cell>
          <cell r="M76">
            <v>-0.15055078499999999</v>
          </cell>
          <cell r="N76">
            <v>6.6607416557933696</v>
          </cell>
          <cell r="P76">
            <v>6.6607416557933696</v>
          </cell>
          <cell r="R76">
            <v>-8.8063223103416099</v>
          </cell>
          <cell r="T76">
            <v>0</v>
          </cell>
          <cell r="U76">
            <v>9.8799880535938897E-2</v>
          </cell>
          <cell r="X76">
            <v>0</v>
          </cell>
          <cell r="Y76">
            <v>-0.67922836591197999</v>
          </cell>
        </row>
        <row r="78">
          <cell r="A78" t="str">
            <v>Wheatfeed</v>
          </cell>
          <cell r="B78">
            <v>44457.0772222222</v>
          </cell>
          <cell r="C78">
            <v>-2377.90646666667</v>
          </cell>
          <cell r="D78">
            <v>4032.4583333333399</v>
          </cell>
          <cell r="E78">
            <v>68.368487334581204</v>
          </cell>
          <cell r="G78">
            <v>3.2807738371343298</v>
          </cell>
          <cell r="I78">
            <v>-20.075017867707899</v>
          </cell>
          <cell r="K78">
            <v>0.16605083500000001</v>
          </cell>
          <cell r="L78">
            <v>0.16605083500000001</v>
          </cell>
          <cell r="M78">
            <v>-4.9338290000000302E-3</v>
          </cell>
          <cell r="N78">
            <v>3.7350821370910601</v>
          </cell>
          <cell r="P78">
            <v>3.7350821370910601</v>
          </cell>
          <cell r="R78">
            <v>-0.49463402844580101</v>
          </cell>
          <cell r="T78">
            <v>0</v>
          </cell>
          <cell r="U78">
            <v>0.17109239014091501</v>
          </cell>
          <cell r="X78">
            <v>0</v>
          </cell>
          <cell r="Y78">
            <v>-0.924349931886988</v>
          </cell>
        </row>
        <row r="79">
          <cell r="A79" t="str">
            <v>C Starch Slurry</v>
          </cell>
          <cell r="B79">
            <v>19712.32</v>
          </cell>
          <cell r="C79">
            <v>358.099999999999</v>
          </cell>
          <cell r="D79">
            <v>-975.95999999999901</v>
          </cell>
          <cell r="E79">
            <v>21.1881351357932</v>
          </cell>
          <cell r="G79">
            <v>1.8877448333165801</v>
          </cell>
          <cell r="I79">
            <v>-5.0303363852805196</v>
          </cell>
          <cell r="K79">
            <v>3.6967859999999998E-2</v>
          </cell>
          <cell r="L79">
            <v>3.6967859999999998E-2</v>
          </cell>
          <cell r="M79">
            <v>1.1759779999999999E-2</v>
          </cell>
          <cell r="N79">
            <v>1.8753682975925701</v>
          </cell>
          <cell r="P79">
            <v>1.8753682975925701</v>
          </cell>
          <cell r="R79">
            <v>0.65689677651880396</v>
          </cell>
          <cell r="T79">
            <v>0</v>
          </cell>
          <cell r="U79">
            <v>3.7211830232683103E-2</v>
          </cell>
          <cell r="X79">
            <v>0</v>
          </cell>
          <cell r="Y79">
            <v>-9.9159600534292805E-2</v>
          </cell>
        </row>
        <row r="80">
          <cell r="A80" t="str">
            <v>Germs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G80">
            <v>0</v>
          </cell>
          <cell r="I80">
            <v>0</v>
          </cell>
          <cell r="K80">
            <v>0.1004599</v>
          </cell>
          <cell r="L80">
            <v>0.1004599</v>
          </cell>
          <cell r="M80">
            <v>-1.1131158E-2</v>
          </cell>
          <cell r="N80">
            <v>11.8078984881738</v>
          </cell>
          <cell r="P80">
            <v>11.8078984881738</v>
          </cell>
          <cell r="R80">
            <v>-0.69932742331573805</v>
          </cell>
          <cell r="T80">
            <v>0</v>
          </cell>
          <cell r="U80">
            <v>0</v>
          </cell>
          <cell r="X80">
            <v>0</v>
          </cell>
          <cell r="Y80">
            <v>0</v>
          </cell>
        </row>
        <row r="81">
          <cell r="A81" t="str">
            <v>Vital Wheat gluten</v>
          </cell>
          <cell r="B81">
            <v>8507.8559999999998</v>
          </cell>
          <cell r="C81">
            <v>-141.108</v>
          </cell>
          <cell r="D81">
            <v>-414.27100000000098</v>
          </cell>
          <cell r="E81">
            <v>652.42693188507201</v>
          </cell>
          <cell r="G81">
            <v>16.432378086489699</v>
          </cell>
          <cell r="I81">
            <v>-25.8346888024614</v>
          </cell>
          <cell r="K81">
            <v>0.1004599</v>
          </cell>
          <cell r="L81">
            <v>0.1004599</v>
          </cell>
          <cell r="M81">
            <v>-1.1131158E-2</v>
          </cell>
          <cell r="N81">
            <v>11.8078984881738</v>
          </cell>
          <cell r="P81">
            <v>11.8078984881738</v>
          </cell>
          <cell r="R81">
            <v>-0.69932742331573805</v>
          </cell>
          <cell r="T81">
            <v>0</v>
          </cell>
          <cell r="U81">
            <v>9.8111996251105796E-2</v>
          </cell>
          <cell r="X81">
            <v>0</v>
          </cell>
          <cell r="Y81">
            <v>-0.24756445559951901</v>
          </cell>
        </row>
        <row r="83">
          <cell r="A83" t="str">
            <v>Wheat Byproducts Total</v>
          </cell>
          <cell r="B83">
            <v>72677.253222222207</v>
          </cell>
          <cell r="C83">
            <v>-2160.9144666666798</v>
          </cell>
          <cell r="D83">
            <v>2642.2273333333401</v>
          </cell>
          <cell r="E83">
            <v>123.943660617676</v>
          </cell>
          <cell r="G83">
            <v>4.7181333827977499</v>
          </cell>
          <cell r="I83">
            <v>-21.258632962304901</v>
          </cell>
          <cell r="K83">
            <v>0.30347859500000002</v>
          </cell>
          <cell r="L83">
            <v>0.30347859500000002</v>
          </cell>
          <cell r="M83">
            <v>-4.3052070000000496E-3</v>
          </cell>
          <cell r="N83">
            <v>4.1757025966854604</v>
          </cell>
          <cell r="P83">
            <v>4.1757025966854604</v>
          </cell>
          <cell r="R83">
            <v>-0.21900987887357601</v>
          </cell>
          <cell r="T83">
            <v>0</v>
          </cell>
          <cell r="U83">
            <v>0.30641621662470397</v>
          </cell>
          <cell r="X83">
            <v>0</v>
          </cell>
          <cell r="Y83">
            <v>-1.2710739880208</v>
          </cell>
        </row>
        <row r="85">
          <cell r="A85" t="str">
            <v>Proteinal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G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</row>
        <row r="86">
          <cell r="A86" t="str">
            <v>Protorsan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</row>
        <row r="87">
          <cell r="A87" t="str">
            <v>Fertilizers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</row>
        <row r="88">
          <cell r="A88" t="str">
            <v>Alcopro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I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</row>
        <row r="90">
          <cell r="A90" t="str">
            <v>MSG Byproducts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X90">
            <v>0</v>
          </cell>
          <cell r="Y90">
            <v>0</v>
          </cell>
        </row>
        <row r="94">
          <cell r="A94" t="str">
            <v>TOTAL BYPRODUCTS</v>
          </cell>
          <cell r="B94">
            <v>92367.681222222207</v>
          </cell>
          <cell r="C94">
            <v>-1903.2653166666801</v>
          </cell>
          <cell r="D94">
            <v>4119.5258333333304</v>
          </cell>
          <cell r="E94">
            <v>129.15913621668099</v>
          </cell>
          <cell r="G94">
            <v>1.02156633435425</v>
          </cell>
          <cell r="I94">
            <v>-27.3166409726356</v>
          </cell>
          <cell r="K94">
            <v>0.434631449</v>
          </cell>
          <cell r="L94">
            <v>0.434631449</v>
          </cell>
          <cell r="M94">
            <v>-0.154855992</v>
          </cell>
          <cell r="N94">
            <v>4.7054493871546299</v>
          </cell>
          <cell r="P94">
            <v>4.7054493871546299</v>
          </cell>
          <cell r="R94">
            <v>-1.9744346104458499</v>
          </cell>
          <cell r="T94">
            <v>0</v>
          </cell>
          <cell r="U94">
            <v>0.405216097160642</v>
          </cell>
          <cell r="X94">
            <v>0</v>
          </cell>
          <cell r="Y94">
            <v>-1.95030235393278</v>
          </cell>
        </row>
        <row r="96">
          <cell r="A96" t="str">
            <v>GRAND TOTAL</v>
          </cell>
          <cell r="B96">
            <v>231484.83122222201</v>
          </cell>
          <cell r="C96">
            <v>-2340.88331666668</v>
          </cell>
          <cell r="D96">
            <v>12936.3118333333</v>
          </cell>
          <cell r="E96">
            <v>288.902766712171</v>
          </cell>
          <cell r="G96">
            <v>5.6360005627874399</v>
          </cell>
          <cell r="I96">
            <v>-29.4477696334767</v>
          </cell>
          <cell r="K96">
            <v>23.595067475</v>
          </cell>
          <cell r="L96">
            <v>0.44785947500000101</v>
          </cell>
          <cell r="M96">
            <v>1.3066004179999999</v>
          </cell>
          <cell r="N96">
            <v>101.92921648654</v>
          </cell>
          <cell r="P96">
            <v>2.935792920415</v>
          </cell>
          <cell r="R96">
            <v>-5.4851487581515798E-2</v>
          </cell>
          <cell r="T96">
            <v>0.88726724136412105</v>
          </cell>
          <cell r="U96">
            <v>0.48460898147116099</v>
          </cell>
          <cell r="V96">
            <v>-0.41808583467405303</v>
          </cell>
          <cell r="W96">
            <v>-0.75715695386253101</v>
          </cell>
          <cell r="X96">
            <v>1.62496243968892</v>
          </cell>
          <cell r="Y96">
            <v>-7.0127360445821596</v>
          </cell>
          <cell r="Z96">
            <v>-0.55402758177622202</v>
          </cell>
          <cell r="AA96">
            <v>5.3041537445216198</v>
          </cell>
        </row>
      </sheetData>
      <sheetData sheetId="2" refreshError="1">
        <row r="9">
          <cell r="A9" t="str">
            <v>Native Wheat</v>
          </cell>
          <cell r="B9">
            <v>398.06</v>
          </cell>
          <cell r="C9">
            <v>-117.932</v>
          </cell>
          <cell r="D9">
            <v>-34.020000000000003</v>
          </cell>
          <cell r="E9">
            <v>388.79800281364601</v>
          </cell>
          <cell r="F9">
            <v>154764.93299999999</v>
          </cell>
          <cell r="G9">
            <v>13.423966006874</v>
          </cell>
          <cell r="H9">
            <v>193690</v>
          </cell>
          <cell r="I9">
            <v>-73.597502648305294</v>
          </cell>
          <cell r="J9">
            <v>199791.85</v>
          </cell>
          <cell r="K9">
            <v>4.7721578000000001E-2</v>
          </cell>
          <cell r="L9">
            <v>-4.3566422E-2</v>
          </cell>
          <cell r="M9">
            <v>-2.2898135999999999E-2</v>
          </cell>
          <cell r="N9">
            <v>119.885389137316</v>
          </cell>
          <cell r="O9">
            <v>47721.578000000001</v>
          </cell>
          <cell r="P9">
            <v>-57.032082451390799</v>
          </cell>
          <cell r="Q9">
            <v>91288</v>
          </cell>
          <cell r="R9">
            <v>-43.555904141706399</v>
          </cell>
          <cell r="S9">
            <v>70619.714000000007</v>
          </cell>
          <cell r="T9">
            <v>-2.2541021654258201E-2</v>
          </cell>
          <cell r="U9">
            <v>3.2769363687808902E-3</v>
          </cell>
          <cell r="V9">
            <v>-1.19731505888463E-2</v>
          </cell>
          <cell r="W9">
            <v>1.09582742879866E-17</v>
          </cell>
          <cell r="X9">
            <v>-7.1573470441051504E-4</v>
          </cell>
          <cell r="Y9">
            <v>-2.9993150868896E-2</v>
          </cell>
          <cell r="Z9">
            <v>-1.1760110076371001E-2</v>
          </cell>
          <cell r="AA9">
            <v>3.06102341236652E-2</v>
          </cell>
        </row>
        <row r="10">
          <cell r="A10" t="str">
            <v>Native Potato</v>
          </cell>
          <cell r="B10">
            <v>0</v>
          </cell>
          <cell r="C10">
            <v>0</v>
          </cell>
          <cell r="D10">
            <v>-19</v>
          </cell>
          <cell r="E10">
            <v>0</v>
          </cell>
          <cell r="G10">
            <v>0</v>
          </cell>
          <cell r="I10">
            <v>-622.43321052631597</v>
          </cell>
          <cell r="K10">
            <v>0</v>
          </cell>
          <cell r="L10">
            <v>0</v>
          </cell>
          <cell r="M10">
            <v>-5.4351099999999999E-4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-28.6058421052632</v>
          </cell>
          <cell r="S10">
            <v>543.51099999999997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-5.4351099999999999E-4</v>
          </cell>
          <cell r="Y10">
            <v>0</v>
          </cell>
          <cell r="Z10">
            <v>0</v>
          </cell>
          <cell r="AA10">
            <v>0</v>
          </cell>
        </row>
        <row r="11">
          <cell r="A11" t="str">
            <v>Native Maize</v>
          </cell>
          <cell r="B11">
            <v>2106.5450000000001</v>
          </cell>
          <cell r="C11">
            <v>-119.753</v>
          </cell>
          <cell r="D11">
            <v>-205.90199999999999</v>
          </cell>
          <cell r="E11">
            <v>317.63381745939398</v>
          </cell>
          <cell r="F11">
            <v>669109.93000000005</v>
          </cell>
          <cell r="G11">
            <v>14.915133797099401</v>
          </cell>
          <cell r="H11">
            <v>673942</v>
          </cell>
          <cell r="I11">
            <v>-44.266433227432202</v>
          </cell>
          <cell r="J11">
            <v>836875.14899999998</v>
          </cell>
          <cell r="K11">
            <v>0.24158607000000001</v>
          </cell>
          <cell r="L11">
            <v>2.055007E-2</v>
          </cell>
          <cell r="M11">
            <v>-0.112149744</v>
          </cell>
          <cell r="N11">
            <v>114.683555300267</v>
          </cell>
          <cell r="O11">
            <v>241586.07</v>
          </cell>
          <cell r="P11">
            <v>15.3994522736277</v>
          </cell>
          <cell r="Q11">
            <v>221036</v>
          </cell>
          <cell r="R11">
            <v>-38.2867891011403</v>
          </cell>
          <cell r="S11">
            <v>353735.81400000001</v>
          </cell>
          <cell r="T11">
            <v>2.2764977727408299E-2</v>
          </cell>
          <cell r="U11">
            <v>2.5964425108072502E-2</v>
          </cell>
          <cell r="V11">
            <v>-4.8996176881850899E-3</v>
          </cell>
          <cell r="W11">
            <v>-2.3883039601561001E-2</v>
          </cell>
          <cell r="X11">
            <v>-6.0114801202661203E-2</v>
          </cell>
          <cell r="Y11">
            <v>-8.3235880284734595E-2</v>
          </cell>
          <cell r="Z11">
            <v>-1.3491046382873399E-2</v>
          </cell>
          <cell r="AA11">
            <v>4.5942089811533499E-2</v>
          </cell>
        </row>
        <row r="12">
          <cell r="A12" t="str">
            <v>Native Waxy</v>
          </cell>
          <cell r="B12">
            <v>0</v>
          </cell>
          <cell r="C12">
            <v>0</v>
          </cell>
          <cell r="D12">
            <v>-2.4</v>
          </cell>
          <cell r="E12">
            <v>0</v>
          </cell>
          <cell r="G12">
            <v>0</v>
          </cell>
          <cell r="I12">
            <v>-646.22</v>
          </cell>
          <cell r="K12">
            <v>0</v>
          </cell>
          <cell r="L12">
            <v>0</v>
          </cell>
          <cell r="M12">
            <v>-8.038E-5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-33.491666666666703</v>
          </cell>
          <cell r="S12">
            <v>80.38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-4.1740000000000002E-6</v>
          </cell>
          <cell r="Y12">
            <v>-3.2492000000000003E-4</v>
          </cell>
          <cell r="Z12">
            <v>0</v>
          </cell>
          <cell r="AA12">
            <v>2.4871399999999998E-4</v>
          </cell>
        </row>
        <row r="13">
          <cell r="A13" t="str">
            <v>Native starch</v>
          </cell>
          <cell r="B13">
            <v>2504.605</v>
          </cell>
          <cell r="C13">
            <v>-237.685</v>
          </cell>
          <cell r="D13">
            <v>-261.322</v>
          </cell>
          <cell r="E13">
            <v>328.944030296194</v>
          </cell>
          <cell r="F13">
            <v>823874.86300000001</v>
          </cell>
          <cell r="G13">
            <v>12.5544434910059</v>
          </cell>
          <cell r="H13">
            <v>867632</v>
          </cell>
          <cell r="I13">
            <v>-45.855087323323502</v>
          </cell>
          <cell r="J13">
            <v>1036666.999</v>
          </cell>
          <cell r="K13">
            <v>0.28930764799999997</v>
          </cell>
          <cell r="L13">
            <v>-2.3016352E-2</v>
          </cell>
          <cell r="M13">
            <v>-0.135671771</v>
          </cell>
          <cell r="N13">
            <v>115.510289247207</v>
          </cell>
          <cell r="O13">
            <v>289307.64799999999</v>
          </cell>
          <cell r="P13">
            <v>1.6186147707653999</v>
          </cell>
          <cell r="Q13">
            <v>312324</v>
          </cell>
          <cell r="R13">
            <v>-38.1378073945341</v>
          </cell>
          <cell r="S13">
            <v>424979.41899999999</v>
          </cell>
          <cell r="T13">
            <v>2.2395607315004899E-4</v>
          </cell>
          <cell r="U13">
            <v>2.9241361476853401E-2</v>
          </cell>
          <cell r="V13">
            <v>-1.6872768277031401E-2</v>
          </cell>
          <cell r="W13">
            <v>-2.3883039601561001E-2</v>
          </cell>
          <cell r="X13">
            <v>-6.13782209070717E-2</v>
          </cell>
          <cell r="Y13">
            <v>-0.113553951153631</v>
          </cell>
          <cell r="Z13">
            <v>-2.52511564592444E-2</v>
          </cell>
          <cell r="AA13">
            <v>7.6801037935198699E-2</v>
          </cell>
        </row>
        <row r="14">
          <cell r="A14" t="str">
            <v>Modified Wheat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A15" t="str">
            <v>Modified Maize</v>
          </cell>
          <cell r="B15">
            <v>49</v>
          </cell>
          <cell r="C15">
            <v>27.995999999999999</v>
          </cell>
          <cell r="D15">
            <v>1.8</v>
          </cell>
          <cell r="E15">
            <v>354.33279591836703</v>
          </cell>
          <cell r="F15">
            <v>17362.307000000001</v>
          </cell>
          <cell r="G15">
            <v>55.532567390467896</v>
          </cell>
          <cell r="H15">
            <v>6276</v>
          </cell>
          <cell r="I15">
            <v>-72.659386285022407</v>
          </cell>
          <cell r="J15">
            <v>20154.030999999999</v>
          </cell>
          <cell r="K15">
            <v>6.3028210000000001E-3</v>
          </cell>
          <cell r="L15">
            <v>3.994821E-3</v>
          </cell>
          <cell r="M15">
            <v>3.1230619999999998E-3</v>
          </cell>
          <cell r="N15">
            <v>128.62899999999999</v>
          </cell>
          <cell r="O15">
            <v>6302.8209999999999</v>
          </cell>
          <cell r="P15">
            <v>18.745168348885901</v>
          </cell>
          <cell r="Q15">
            <v>2308</v>
          </cell>
          <cell r="R15">
            <v>61.261224576271204</v>
          </cell>
          <cell r="S15">
            <v>3179.759</v>
          </cell>
          <cell r="T15">
            <v>1.87378192934679E-3</v>
          </cell>
          <cell r="U15">
            <v>2.4637004018282201E-3</v>
          </cell>
          <cell r="V15">
            <v>-3.8710422738526002E-4</v>
          </cell>
          <cell r="W15">
            <v>4.4442896210244897E-5</v>
          </cell>
          <cell r="X15">
            <v>1.91469283333333E-3</v>
          </cell>
          <cell r="Y15">
            <v>-1.443288875E-3</v>
          </cell>
          <cell r="Z15">
            <v>-6.8433441666666605E-5</v>
          </cell>
          <cell r="AA15">
            <v>2.72009148333333E-3</v>
          </cell>
        </row>
        <row r="16">
          <cell r="A16" t="str">
            <v>Modified Waxy</v>
          </cell>
          <cell r="B16">
            <v>21.367999999999999</v>
          </cell>
          <cell r="C16">
            <v>21.367999999999999</v>
          </cell>
          <cell r="D16">
            <v>-8.8840000000000003</v>
          </cell>
          <cell r="E16">
            <v>973.82787345563497</v>
          </cell>
          <cell r="F16">
            <v>20808.754000000001</v>
          </cell>
          <cell r="G16">
            <v>973.82787345563497</v>
          </cell>
          <cell r="H16">
            <v>0</v>
          </cell>
          <cell r="I16">
            <v>-17.526615503773101</v>
          </cell>
          <cell r="J16">
            <v>29990.455999999998</v>
          </cell>
          <cell r="K16">
            <v>1.3245209999999999E-3</v>
          </cell>
          <cell r="L16">
            <v>1.3245209999999999E-3</v>
          </cell>
          <cell r="M16">
            <v>-1.476836E-3</v>
          </cell>
          <cell r="N16">
            <v>61.986194309247502</v>
          </cell>
          <cell r="O16">
            <v>1324.521</v>
          </cell>
          <cell r="P16">
            <v>61.986194309247502</v>
          </cell>
          <cell r="Q16">
            <v>0</v>
          </cell>
          <cell r="R16">
            <v>-30.614526304265699</v>
          </cell>
          <cell r="S16">
            <v>2801.357</v>
          </cell>
          <cell r="T16">
            <v>1.3245209999999999E-3</v>
          </cell>
          <cell r="U16">
            <v>0</v>
          </cell>
          <cell r="V16">
            <v>0</v>
          </cell>
          <cell r="W16">
            <v>0</v>
          </cell>
          <cell r="X16">
            <v>1.60875708011649E-3</v>
          </cell>
          <cell r="Y16">
            <v>-5.0835877638987096E-3</v>
          </cell>
          <cell r="Z16">
            <v>-1.9232945527365201E-4</v>
          </cell>
          <cell r="AA16">
            <v>2.22487913905587E-3</v>
          </cell>
        </row>
        <row r="17">
          <cell r="A17" t="str">
            <v>Modified starch</v>
          </cell>
          <cell r="B17">
            <v>70.367999999999995</v>
          </cell>
          <cell r="C17">
            <v>49.363999999999997</v>
          </cell>
          <cell r="D17">
            <v>-7.0839999999999996</v>
          </cell>
          <cell r="E17">
            <v>542.44913881309697</v>
          </cell>
          <cell r="F17">
            <v>38171.061000000002</v>
          </cell>
          <cell r="G17">
            <v>243.64891028519699</v>
          </cell>
          <cell r="H17">
            <v>6276</v>
          </cell>
          <cell r="I17">
            <v>-104.97748670980801</v>
          </cell>
          <cell r="J17">
            <v>50144.487000000001</v>
          </cell>
          <cell r="K17">
            <v>7.6273419999999996E-3</v>
          </cell>
          <cell r="L17">
            <v>5.3193420000000003E-3</v>
          </cell>
          <cell r="M17">
            <v>1.646226E-3</v>
          </cell>
          <cell r="N17">
            <v>108.39219531605301</v>
          </cell>
          <cell r="O17">
            <v>7627.3419999999996</v>
          </cell>
          <cell r="P17">
            <v>-1.49163633506136</v>
          </cell>
          <cell r="Q17">
            <v>2308</v>
          </cell>
          <cell r="R17">
            <v>31.168676233266002</v>
          </cell>
          <cell r="S17">
            <v>5981.116</v>
          </cell>
          <cell r="T17">
            <v>3.1983029293467902E-3</v>
          </cell>
          <cell r="U17">
            <v>2.4637004018282201E-3</v>
          </cell>
          <cell r="V17">
            <v>-3.8710422738526002E-4</v>
          </cell>
          <cell r="W17">
            <v>4.4442896210244897E-5</v>
          </cell>
          <cell r="X17">
            <v>3.5234499134498302E-3</v>
          </cell>
          <cell r="Y17">
            <v>-6.52687663889871E-3</v>
          </cell>
          <cell r="Z17">
            <v>-2.60762896940319E-4</v>
          </cell>
          <cell r="AA17">
            <v>4.9449706223892E-3</v>
          </cell>
        </row>
        <row r="18">
          <cell r="A18" t="str">
            <v>Dextrose Crystalline</v>
          </cell>
          <cell r="B18">
            <v>1455.17</v>
          </cell>
          <cell r="C18">
            <v>-775.80399999999997</v>
          </cell>
          <cell r="D18">
            <v>93.833000000000098</v>
          </cell>
          <cell r="E18">
            <v>359.45370025495299</v>
          </cell>
          <cell r="G18">
            <v>-113.527159226153</v>
          </cell>
          <cell r="I18">
            <v>-140.42782577423699</v>
          </cell>
          <cell r="K18">
            <v>0.25793338399999999</v>
          </cell>
          <cell r="L18">
            <v>-0.19913861599999999</v>
          </cell>
          <cell r="M18">
            <v>-5.0612684999999998E-2</v>
          </cell>
          <cell r="N18">
            <v>177.253093452999</v>
          </cell>
          <cell r="P18">
            <v>-27.622445213072801</v>
          </cell>
          <cell r="R18">
            <v>-49.396199852038997</v>
          </cell>
          <cell r="T18">
            <v>-0.20687583611194299</v>
          </cell>
          <cell r="U18">
            <v>-0.17578892647576499</v>
          </cell>
          <cell r="V18">
            <v>1.8772406631183999E-2</v>
          </cell>
          <cell r="W18">
            <v>0.160353998383266</v>
          </cell>
          <cell r="X18">
            <v>1.9307968446511399E-2</v>
          </cell>
          <cell r="Y18">
            <v>-0.20338013264294599</v>
          </cell>
          <cell r="Z18">
            <v>-7.8152655932642898E-4</v>
          </cell>
          <cell r="AA18">
            <v>0.13170083864840701</v>
          </cell>
        </row>
        <row r="19">
          <cell r="A19" t="str">
            <v>Fructose / Polydextrose</v>
          </cell>
          <cell r="B19">
            <v>538.29</v>
          </cell>
          <cell r="C19">
            <v>285.298</v>
          </cell>
          <cell r="D19">
            <v>1614.87</v>
          </cell>
          <cell r="E19">
            <v>774.50645562800696</v>
          </cell>
          <cell r="G19">
            <v>-0.59315226473245297</v>
          </cell>
          <cell r="I19">
            <v>1000</v>
          </cell>
          <cell r="K19">
            <v>3.9412030000000001E-2</v>
          </cell>
          <cell r="L19">
            <v>-6.8697969999999997E-2</v>
          </cell>
          <cell r="M19">
            <v>3.9412030000000001E-2</v>
          </cell>
          <cell r="N19">
            <v>73.217094874509996</v>
          </cell>
          <cell r="P19">
            <v>-354.10867036707901</v>
          </cell>
          <cell r="R19">
            <v>73.217094874509996</v>
          </cell>
          <cell r="T19">
            <v>0.12191518617189499</v>
          </cell>
          <cell r="U19">
            <v>-3.19287932582832E-4</v>
          </cell>
          <cell r="V19">
            <v>9.0383779408044502E-3</v>
          </cell>
          <cell r="W19">
            <v>-3.0598243938584302E-17</v>
          </cell>
          <cell r="X19">
            <v>3.9412030000000001E-2</v>
          </cell>
          <cell r="Y19">
            <v>0</v>
          </cell>
          <cell r="Z19">
            <v>0</v>
          </cell>
          <cell r="AA19">
            <v>0</v>
          </cell>
        </row>
        <row r="20">
          <cell r="A20" t="str">
            <v>Maltodextrins &amp; CSS</v>
          </cell>
          <cell r="B20">
            <v>1908.48</v>
          </cell>
          <cell r="C20">
            <v>-231.84800000000001</v>
          </cell>
          <cell r="D20">
            <v>429.6</v>
          </cell>
          <cell r="E20">
            <v>571.87510165157596</v>
          </cell>
          <cell r="G20">
            <v>-1.58840487639532</v>
          </cell>
          <cell r="I20">
            <v>-29.018629415177099</v>
          </cell>
          <cell r="K20">
            <v>0.46497451400000001</v>
          </cell>
          <cell r="L20">
            <v>-0.18136548599999999</v>
          </cell>
          <cell r="M20">
            <v>3.01400299999997E-3</v>
          </cell>
          <cell r="N20">
            <v>243.63604229543901</v>
          </cell>
          <cell r="P20">
            <v>-58.345710034110198</v>
          </cell>
          <cell r="R20">
            <v>-68.735827633155296</v>
          </cell>
          <cell r="T20">
            <v>-0.119356442459139</v>
          </cell>
          <cell r="U20">
            <v>3.0601219330721598E-2</v>
          </cell>
          <cell r="V20">
            <v>5.1564084236382203E-3</v>
          </cell>
          <cell r="W20">
            <v>-8.0531424851134695E-2</v>
          </cell>
          <cell r="X20">
            <v>1.64965400801215E-2</v>
          </cell>
          <cell r="Y20">
            <v>-2.5715181382506499E-2</v>
          </cell>
          <cell r="Z20">
            <v>-4.4732132610728103E-3</v>
          </cell>
          <cell r="AA20">
            <v>2.4116551923249002E-2</v>
          </cell>
        </row>
        <row r="21">
          <cell r="A21" t="str">
            <v>Polyols</v>
          </cell>
          <cell r="B21">
            <v>0</v>
          </cell>
          <cell r="C21">
            <v>0</v>
          </cell>
          <cell r="D21">
            <v>-33.21</v>
          </cell>
          <cell r="E21">
            <v>0</v>
          </cell>
          <cell r="G21">
            <v>0</v>
          </cell>
          <cell r="I21">
            <v>-527.36639566395695</v>
          </cell>
          <cell r="K21">
            <v>0</v>
          </cell>
          <cell r="L21">
            <v>0</v>
          </cell>
          <cell r="M21">
            <v>-3.1899810000000002E-3</v>
          </cell>
          <cell r="N21">
            <v>0</v>
          </cell>
          <cell r="P21">
            <v>0</v>
          </cell>
          <cell r="R21">
            <v>-96.054832881662193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-2.3680456829268301E-3</v>
          </cell>
          <cell r="Y21">
            <v>3.0777756097560999E-5</v>
          </cell>
          <cell r="Z21">
            <v>6.3993024390243902E-5</v>
          </cell>
          <cell r="AA21">
            <v>-9.1670609756097502E-4</v>
          </cell>
        </row>
        <row r="22">
          <cell r="A22" t="str">
            <v>Modified Proteins</v>
          </cell>
          <cell r="B22">
            <v>30.5</v>
          </cell>
          <cell r="C22">
            <v>17.498000000000001</v>
          </cell>
          <cell r="D22">
            <v>-67</v>
          </cell>
          <cell r="E22">
            <v>921.31147540983602</v>
          </cell>
          <cell r="G22">
            <v>-198.362420913807</v>
          </cell>
          <cell r="I22">
            <v>-184.87375535939501</v>
          </cell>
          <cell r="K22">
            <v>5.4342100000000001E-3</v>
          </cell>
          <cell r="L22">
            <v>7.0021000000000005E-4</v>
          </cell>
          <cell r="M22">
            <v>-1.8127609999999999E-2</v>
          </cell>
          <cell r="N22">
            <v>178.17081967213099</v>
          </cell>
          <cell r="P22">
            <v>-185.92701143077599</v>
          </cell>
          <cell r="R22">
            <v>-63.488872635561101</v>
          </cell>
          <cell r="T22">
            <v>6.37098384863867E-3</v>
          </cell>
          <cell r="U22">
            <v>-6.0500538378711003E-3</v>
          </cell>
          <cell r="V22">
            <v>9.3270907706506699E-4</v>
          </cell>
          <cell r="W22">
            <v>0</v>
          </cell>
          <cell r="X22">
            <v>-1.6191199384615398E-2</v>
          </cell>
          <cell r="Y22">
            <v>-5.63864953846154E-3</v>
          </cell>
          <cell r="Z22">
            <v>-5.7328999999999995E-4</v>
          </cell>
          <cell r="AA22">
            <v>5.0025466895743899E-3</v>
          </cell>
        </row>
        <row r="23">
          <cell r="A23" t="str">
            <v>Biogluten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Sucralose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G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Resales</v>
          </cell>
          <cell r="B25">
            <v>74.855000000000004</v>
          </cell>
          <cell r="C25">
            <v>74.855000000000004</v>
          </cell>
          <cell r="D25">
            <v>74.855000000000004</v>
          </cell>
          <cell r="E25">
            <v>632.55523345133895</v>
          </cell>
          <cell r="G25">
            <v>632.55523345133895</v>
          </cell>
          <cell r="I25">
            <v>632.55523345133895</v>
          </cell>
          <cell r="K25">
            <v>5.6321300000000002E-4</v>
          </cell>
          <cell r="L25">
            <v>5.6321300000000002E-4</v>
          </cell>
          <cell r="M25">
            <v>5.6321300000000002E-4</v>
          </cell>
          <cell r="N25">
            <v>7.5240531694609603</v>
          </cell>
          <cell r="P25">
            <v>7.5240531694609603</v>
          </cell>
          <cell r="R25">
            <v>7.5240531694609603</v>
          </cell>
          <cell r="T25">
            <v>5.6321300000000002E-4</v>
          </cell>
          <cell r="U25">
            <v>0</v>
          </cell>
          <cell r="V25">
            <v>0</v>
          </cell>
          <cell r="W25">
            <v>0</v>
          </cell>
          <cell r="X25">
            <v>5.6321300000000002E-4</v>
          </cell>
          <cell r="Y25">
            <v>0</v>
          </cell>
          <cell r="Z25">
            <v>0</v>
          </cell>
          <cell r="AA25">
            <v>0</v>
          </cell>
        </row>
        <row r="26">
          <cell r="A26" t="str">
            <v>Food Ingredients Total</v>
          </cell>
          <cell r="B26">
            <v>6582.268</v>
          </cell>
          <cell r="C26">
            <v>-818.32199999999898</v>
          </cell>
          <cell r="D26">
            <v>1844.5419999999999</v>
          </cell>
          <cell r="E26">
            <v>451.04261342746901</v>
          </cell>
          <cell r="G26">
            <v>-3.9438133303975702</v>
          </cell>
          <cell r="I26">
            <v>-11.1781976330773</v>
          </cell>
          <cell r="K26">
            <v>1.0652523410000001</v>
          </cell>
          <cell r="L26">
            <v>-0.46563565899999998</v>
          </cell>
          <cell r="M26">
            <v>-0.162966575</v>
          </cell>
          <cell r="N26">
            <v>161.83667103800701</v>
          </cell>
          <cell r="P26">
            <v>-45.0235928058217</v>
          </cell>
          <cell r="R26">
            <v>-49.404174559042801</v>
          </cell>
          <cell r="T26">
            <v>-0.19396063654805201</v>
          </cell>
          <cell r="U26">
            <v>-0.119851987036815</v>
          </cell>
          <cell r="V26">
            <v>1.6640029568275101E-2</v>
          </cell>
          <cell r="W26">
            <v>5.59839768267806E-2</v>
          </cell>
          <cell r="X26">
            <v>-6.3426453453111202E-4</v>
          </cell>
          <cell r="Y26">
            <v>-0.354784013600346</v>
          </cell>
          <cell r="Z26">
            <v>-3.1275956152193703E-2</v>
          </cell>
          <cell r="AA26">
            <v>0.24164923972125699</v>
          </cell>
        </row>
        <row r="33">
          <cell r="A33" t="str">
            <v>Glucose</v>
          </cell>
          <cell r="B33">
            <v>9678.67</v>
          </cell>
          <cell r="C33">
            <v>1513.3879999999999</v>
          </cell>
          <cell r="D33">
            <v>-48.463999999999999</v>
          </cell>
          <cell r="E33">
            <v>333.83002075698403</v>
          </cell>
          <cell r="F33">
            <v>3231030.6069999998</v>
          </cell>
          <cell r="G33">
            <v>-16.084164693071401</v>
          </cell>
          <cell r="H33">
            <v>2857148</v>
          </cell>
          <cell r="I33">
            <v>-64.332945436346805</v>
          </cell>
          <cell r="J33">
            <v>3872984.5260000001</v>
          </cell>
          <cell r="K33">
            <v>1.299632015</v>
          </cell>
          <cell r="L33">
            <v>0.102426015</v>
          </cell>
          <cell r="M33">
            <v>-0.57060922300000005</v>
          </cell>
          <cell r="N33">
            <v>134.277955028945</v>
          </cell>
          <cell r="O33">
            <v>1299632.0149999999</v>
          </cell>
          <cell r="P33">
            <v>-12.343557859403401</v>
          </cell>
          <cell r="Q33">
            <v>1197206</v>
          </cell>
          <cell r="R33">
            <v>-57.992577894730097</v>
          </cell>
          <cell r="S33">
            <v>1870241.2379999999</v>
          </cell>
          <cell r="T33">
            <v>0.169338393027953</v>
          </cell>
          <cell r="U33">
            <v>-6.7842768305408502E-2</v>
          </cell>
          <cell r="V33">
            <v>-2.4269276571146001E-2</v>
          </cell>
          <cell r="W33">
            <v>3.5261102937207502E-2</v>
          </cell>
          <cell r="X33">
            <v>-9.4511868765586898E-2</v>
          </cell>
          <cell r="Y33">
            <v>-0.55842618169476199</v>
          </cell>
          <cell r="Z33">
            <v>-3.95629254035193E-2</v>
          </cell>
          <cell r="AA33">
            <v>0.14163758243518201</v>
          </cell>
        </row>
        <row r="34">
          <cell r="A34" t="str">
            <v>Dextrose Liquid</v>
          </cell>
          <cell r="B34">
            <v>2526.19</v>
          </cell>
          <cell r="C34">
            <v>338.78</v>
          </cell>
          <cell r="D34">
            <v>-3351.009</v>
          </cell>
          <cell r="E34">
            <v>191.523672803708</v>
          </cell>
          <cell r="G34">
            <v>-19.010246306106499</v>
          </cell>
          <cell r="I34">
            <v>-33.818930705208103</v>
          </cell>
          <cell r="K34">
            <v>0.22268353799999999</v>
          </cell>
          <cell r="L34">
            <v>0.12871953799999999</v>
          </cell>
          <cell r="M34">
            <v>8.5311048E-2</v>
          </cell>
          <cell r="N34">
            <v>88.149956258238703</v>
          </cell>
          <cell r="P34">
            <v>45.193217466699799</v>
          </cell>
          <cell r="R34">
            <v>64.776153533505394</v>
          </cell>
          <cell r="T34">
            <v>2.43415318977297E-3</v>
          </cell>
          <cell r="U34">
            <v>-1.4038778173186399E-2</v>
          </cell>
          <cell r="V34">
            <v>-2.2390034762612601E-2</v>
          </cell>
          <cell r="W34">
            <v>0.162241324347565</v>
          </cell>
          <cell r="X34">
            <v>-0.105248727309892</v>
          </cell>
          <cell r="Y34">
            <v>-9.1719387733505797E-2</v>
          </cell>
          <cell r="Z34">
            <v>3.6570530624860001E-2</v>
          </cell>
          <cell r="AA34">
            <v>0.21342463677936299</v>
          </cell>
        </row>
        <row r="35">
          <cell r="A35" t="str">
            <v>Isoglucose &lt;F20</v>
          </cell>
          <cell r="B35">
            <v>1592.14</v>
          </cell>
          <cell r="C35">
            <v>-83.083999999999804</v>
          </cell>
          <cell r="D35">
            <v>158.33000000000001</v>
          </cell>
          <cell r="E35">
            <v>354.49195296895999</v>
          </cell>
          <cell r="F35">
            <v>564400.81799999997</v>
          </cell>
          <cell r="G35">
            <v>-20.5086439661364</v>
          </cell>
          <cell r="H35">
            <v>628210</v>
          </cell>
          <cell r="I35">
            <v>-74.574192475694502</v>
          </cell>
          <cell r="J35">
            <v>615199.32999999996</v>
          </cell>
          <cell r="K35">
            <v>0.18568332400000001</v>
          </cell>
          <cell r="L35">
            <v>-9.7406760000000106E-3</v>
          </cell>
          <cell r="M35">
            <v>-5.4653806999999999E-2</v>
          </cell>
          <cell r="N35">
            <v>116.624997801701</v>
          </cell>
          <cell r="O35">
            <v>185683.32399999999</v>
          </cell>
          <cell r="P35">
            <v>-3.04464851527371E-2</v>
          </cell>
          <cell r="Q35">
            <v>195424</v>
          </cell>
          <cell r="R35">
            <v>-50.996326502077203</v>
          </cell>
          <cell r="S35">
            <v>240337.13099999999</v>
          </cell>
          <cell r="T35">
            <v>-1.76106603665309E-2</v>
          </cell>
          <cell r="U35">
            <v>-2.6930030591460499E-2</v>
          </cell>
          <cell r="V35">
            <v>1.7702958959927701E-2</v>
          </cell>
          <cell r="W35">
            <v>6.6761631183407198E-3</v>
          </cell>
          <cell r="X35">
            <v>5.7382024913573103E-3</v>
          </cell>
          <cell r="Y35">
            <v>-0.10210879552129799</v>
          </cell>
          <cell r="Z35">
            <v>1.3216554307654499E-2</v>
          </cell>
          <cell r="AA35">
            <v>2.2708987348017299E-2</v>
          </cell>
        </row>
        <row r="36">
          <cell r="A36" t="str">
            <v>Isoglucose &gt;F20</v>
          </cell>
          <cell r="B36">
            <v>3298.54</v>
          </cell>
          <cell r="C36">
            <v>-112.08799999999999</v>
          </cell>
          <cell r="D36">
            <v>-353.59</v>
          </cell>
          <cell r="E36">
            <v>412.833285938627</v>
          </cell>
          <cell r="F36">
            <v>1361747.1070000001</v>
          </cell>
          <cell r="G36">
            <v>4.12722684176288E-2</v>
          </cell>
          <cell r="H36">
            <v>1407880</v>
          </cell>
          <cell r="I36">
            <v>-44.057961634706501</v>
          </cell>
          <cell r="J36">
            <v>1668626.2320000001</v>
          </cell>
          <cell r="K36">
            <v>0.61936296499999999</v>
          </cell>
          <cell r="L36">
            <v>-7.7073034999999998E-2</v>
          </cell>
          <cell r="M36">
            <v>-5.8261814000000002E-2</v>
          </cell>
          <cell r="N36">
            <v>187.768820447834</v>
          </cell>
          <cell r="O36">
            <v>619362.96499999997</v>
          </cell>
          <cell r="P36">
            <v>-16.427005071688601</v>
          </cell>
          <cell r="Q36">
            <v>696436</v>
          </cell>
          <cell r="R36">
            <v>2.2264714624478801</v>
          </cell>
          <cell r="S36">
            <v>677624.77899999998</v>
          </cell>
          <cell r="T36">
            <v>-5.4671150390961903E-2</v>
          </cell>
          <cell r="U36">
            <v>-1.9158393668950901E-2</v>
          </cell>
          <cell r="V36">
            <v>-1.9577563606680799E-2</v>
          </cell>
          <cell r="W36">
            <v>2.6763956344799899E-2</v>
          </cell>
          <cell r="X36">
            <v>-8.5979369330391506E-2</v>
          </cell>
          <cell r="Y36">
            <v>-8.9191308241623996E-2</v>
          </cell>
          <cell r="Z36">
            <v>1.3230818132104499E-2</v>
          </cell>
          <cell r="AA36">
            <v>0.106911826023829</v>
          </cell>
        </row>
        <row r="37">
          <cell r="A37" t="str">
            <v>Isoglucose F42</v>
          </cell>
          <cell r="B37">
            <v>18767.189999999999</v>
          </cell>
          <cell r="C37">
            <v>1306.296</v>
          </cell>
          <cell r="D37">
            <v>6588.4</v>
          </cell>
          <cell r="E37">
            <v>312.92582416440598</v>
          </cell>
          <cell r="F37">
            <v>5872738.398</v>
          </cell>
          <cell r="G37">
            <v>-31.659510355120901</v>
          </cell>
          <cell r="H37">
            <v>6016768</v>
          </cell>
          <cell r="I37">
            <v>46.143728406124602</v>
          </cell>
          <cell r="J37">
            <v>3249083.12</v>
          </cell>
          <cell r="K37">
            <v>3.3530516709999998</v>
          </cell>
          <cell r="L37">
            <v>0.24929167099999999</v>
          </cell>
          <cell r="M37">
            <v>2.570542568</v>
          </cell>
          <cell r="N37">
            <v>178.66562181125701</v>
          </cell>
          <cell r="O37">
            <v>3353051.6710000001</v>
          </cell>
          <cell r="P37">
            <v>0.910691279062945</v>
          </cell>
          <cell r="Q37">
            <v>3103760</v>
          </cell>
          <cell r="R37">
            <v>114.413828078053</v>
          </cell>
          <cell r="S37">
            <v>782509.103</v>
          </cell>
          <cell r="T37">
            <v>0.60733869652804595</v>
          </cell>
          <cell r="U37">
            <v>-1.15491363304592</v>
          </cell>
          <cell r="V37">
            <v>-0.24219639799582299</v>
          </cell>
          <cell r="W37">
            <v>1.0391080545793401</v>
          </cell>
          <cell r="X37">
            <v>0.90121624392914701</v>
          </cell>
          <cell r="Y37">
            <v>0.17438217039541001</v>
          </cell>
          <cell r="Z37">
            <v>-1.7358534057243101E-2</v>
          </cell>
          <cell r="AA37">
            <v>1.5042140807559301</v>
          </cell>
        </row>
        <row r="38">
          <cell r="A38" t="str">
            <v>Isoglucose F50</v>
          </cell>
          <cell r="B38">
            <v>2755.53</v>
          </cell>
          <cell r="C38">
            <v>209.24600000000001</v>
          </cell>
          <cell r="D38">
            <v>-3138.634</v>
          </cell>
          <cell r="E38">
            <v>373.29739505648598</v>
          </cell>
          <cell r="F38">
            <v>1028632.171</v>
          </cell>
          <cell r="G38">
            <v>1.17629623168921</v>
          </cell>
          <cell r="H38">
            <v>947526</v>
          </cell>
          <cell r="I38">
            <v>29.708604856553102</v>
          </cell>
          <cell r="J38">
            <v>2025168.6780000001</v>
          </cell>
          <cell r="K38">
            <v>0.59752983199999998</v>
          </cell>
          <cell r="L38">
            <v>5.2987831999999901E-2</v>
          </cell>
          <cell r="M38">
            <v>-0.18362304500000001</v>
          </cell>
          <cell r="N38">
            <v>216.84751463420801</v>
          </cell>
          <cell r="O38">
            <v>597529.83200000005</v>
          </cell>
          <cell r="P38">
            <v>2.9899873513128901</v>
          </cell>
          <cell r="Q38">
            <v>544542</v>
          </cell>
          <cell r="R38">
            <v>84.317629649671005</v>
          </cell>
          <cell r="S38">
            <v>781152.87699999998</v>
          </cell>
          <cell r="T38">
            <v>5.5614380999901E-2</v>
          </cell>
          <cell r="U38">
            <v>-1.00703648134427E-2</v>
          </cell>
          <cell r="V38">
            <v>-6.05842539207077E-3</v>
          </cell>
          <cell r="W38">
            <v>2.0245623050317501E-2</v>
          </cell>
          <cell r="X38">
            <v>-0.431243581282308</v>
          </cell>
          <cell r="Y38">
            <v>0.131295585756558</v>
          </cell>
          <cell r="Z38">
            <v>-1.9367449648459399E-3</v>
          </cell>
          <cell r="AA38">
            <v>0.12800279798865599</v>
          </cell>
        </row>
        <row r="39">
          <cell r="A39" t="str">
            <v>Isoglucose F55</v>
          </cell>
          <cell r="B39">
            <v>16461.82</v>
          </cell>
          <cell r="C39">
            <v>1967.01</v>
          </cell>
          <cell r="D39">
            <v>-856.60699999999997</v>
          </cell>
          <cell r="E39">
            <v>474.76854794913299</v>
          </cell>
          <cell r="F39">
            <v>7815554.3779999996</v>
          </cell>
          <cell r="G39">
            <v>38.148543961498902</v>
          </cell>
          <cell r="H39">
            <v>6328724</v>
          </cell>
          <cell r="I39">
            <v>48.020603000091299</v>
          </cell>
          <cell r="J39">
            <v>7390603.1320000002</v>
          </cell>
          <cell r="K39">
            <v>4.5782183139999999</v>
          </cell>
          <cell r="L39">
            <v>1.0463743139999999</v>
          </cell>
          <cell r="M39">
            <v>1.407642718</v>
          </cell>
          <cell r="N39">
            <v>278.11130932059802</v>
          </cell>
          <cell r="O39">
            <v>4578218.3140000002</v>
          </cell>
          <cell r="P39">
            <v>34.448646615808698</v>
          </cell>
          <cell r="Q39">
            <v>3531844</v>
          </cell>
          <cell r="R39">
            <v>95.036045268036702</v>
          </cell>
          <cell r="S39">
            <v>3170575.5959999999</v>
          </cell>
          <cell r="T39">
            <v>0.474852222748397</v>
          </cell>
          <cell r="U39">
            <v>0.60425515266582996</v>
          </cell>
          <cell r="V39">
            <v>3.5792029030455599E-2</v>
          </cell>
          <cell r="W39">
            <v>-8.7265626609890096E-2</v>
          </cell>
          <cell r="X39">
            <v>5.7668810540176398E-2</v>
          </cell>
          <cell r="Y39">
            <v>0.655548589183376</v>
          </cell>
          <cell r="Z39">
            <v>0.302795100249732</v>
          </cell>
          <cell r="AA39">
            <v>0.37616933425532101</v>
          </cell>
        </row>
        <row r="40">
          <cell r="A40" t="str">
            <v>Isoglucose/Sucrose blends</v>
          </cell>
          <cell r="B40">
            <v>862.5</v>
          </cell>
          <cell r="C40">
            <v>-21.511999999999901</v>
          </cell>
          <cell r="D40">
            <v>838.51</v>
          </cell>
          <cell r="E40">
            <v>478</v>
          </cell>
          <cell r="F40">
            <v>412275</v>
          </cell>
          <cell r="G40">
            <v>52.458265272417101</v>
          </cell>
          <cell r="H40">
            <v>376184</v>
          </cell>
          <cell r="I40">
            <v>-22.5498124218425</v>
          </cell>
          <cell r="J40">
            <v>12008.19</v>
          </cell>
          <cell r="K40">
            <v>4.4841000000000004E-3</v>
          </cell>
          <cell r="L40">
            <v>-5.37119E-2</v>
          </cell>
          <cell r="M40">
            <v>1.7038299999999999E-3</v>
          </cell>
          <cell r="N40">
            <v>5.19895652173913</v>
          </cell>
          <cell r="O40">
            <v>4484.1000000000004</v>
          </cell>
          <cell r="P40">
            <v>-60.6327290209911</v>
          </cell>
          <cell r="Q40">
            <v>58196</v>
          </cell>
          <cell r="R40">
            <v>-110.69391550827299</v>
          </cell>
          <cell r="S40">
            <v>2780.27</v>
          </cell>
          <cell r="T40">
            <v>-1.41617121939521E-3</v>
          </cell>
          <cell r="U40">
            <v>4.5245253797459702E-2</v>
          </cell>
          <cell r="V40">
            <v>-3.7319683895693698E-3</v>
          </cell>
          <cell r="W40">
            <v>0</v>
          </cell>
          <cell r="X40">
            <v>9.7177332125885807E-2</v>
          </cell>
          <cell r="Y40">
            <v>-1.9449213213839099E-2</v>
          </cell>
          <cell r="Z40">
            <v>1.9134305960817001E-3</v>
          </cell>
          <cell r="AA40">
            <v>3.1711353843723398E-3</v>
          </cell>
        </row>
        <row r="41">
          <cell r="A41" t="str">
            <v>Isoglucose</v>
          </cell>
          <cell r="B41">
            <v>43737.72</v>
          </cell>
          <cell r="C41">
            <v>3265.8679999999999</v>
          </cell>
          <cell r="D41">
            <v>3236.4090000000001</v>
          </cell>
          <cell r="E41">
            <v>389.94597505311202</v>
          </cell>
          <cell r="F41">
            <v>17055347.872000001</v>
          </cell>
          <cell r="G41">
            <v>1.8912845981261099</v>
          </cell>
          <cell r="H41">
            <v>15705292</v>
          </cell>
          <cell r="I41">
            <v>20.558211728611202</v>
          </cell>
          <cell r="J41">
            <v>14960688.682</v>
          </cell>
          <cell r="K41">
            <v>9.3383302060000002</v>
          </cell>
          <cell r="L41">
            <v>1.208128206</v>
          </cell>
          <cell r="M41">
            <v>3.6833504499999998</v>
          </cell>
          <cell r="N41">
            <v>213.50747606413901</v>
          </cell>
          <cell r="O41">
            <v>9338330.2060000002</v>
          </cell>
          <cell r="P41">
            <v>12.6221298734083</v>
          </cell>
          <cell r="Q41">
            <v>8130202</v>
          </cell>
          <cell r="R41">
            <v>73.882865986701901</v>
          </cell>
          <cell r="S41">
            <v>5654979.7560000001</v>
          </cell>
          <cell r="T41">
            <v>1.06410731829946</v>
          </cell>
          <cell r="U41">
            <v>-0.56157201565648895</v>
          </cell>
          <cell r="V41">
            <v>-0.21806936739376001</v>
          </cell>
          <cell r="W41">
            <v>1.00552817048291</v>
          </cell>
          <cell r="X41">
            <v>0.54457763847386698</v>
          </cell>
          <cell r="Y41">
            <v>0.75047702835858299</v>
          </cell>
          <cell r="Z41">
            <v>0.31186062426348399</v>
          </cell>
          <cell r="AA41">
            <v>2.1411781617561201</v>
          </cell>
        </row>
        <row r="42">
          <cell r="A42" t="str">
            <v>Resales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G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Liquid Sweeteners Total</v>
          </cell>
          <cell r="B43">
            <v>55942.58</v>
          </cell>
          <cell r="C43">
            <v>5118.0360000000001</v>
          </cell>
          <cell r="D43">
            <v>-163.06400000000099</v>
          </cell>
          <cell r="E43">
            <v>371.277185750103</v>
          </cell>
          <cell r="G43">
            <v>-3.0097729287588799</v>
          </cell>
          <cell r="I43">
            <v>11.9896864033349</v>
          </cell>
          <cell r="K43">
            <v>10.860645759000001</v>
          </cell>
          <cell r="L43">
            <v>1.439273759</v>
          </cell>
          <cell r="M43">
            <v>3.1980522750000002</v>
          </cell>
          <cell r="N43">
            <v>194.13916481864101</v>
          </cell>
          <cell r="P43">
            <v>8.7686477708144803</v>
          </cell>
          <cell r="R43">
            <v>57.564785884500097</v>
          </cell>
          <cell r="T43">
            <v>1.23587986451718</v>
          </cell>
          <cell r="U43">
            <v>-0.64345356213508398</v>
          </cell>
          <cell r="V43">
            <v>-0.26472867872751898</v>
          </cell>
          <cell r="W43">
            <v>1.2030305977676801</v>
          </cell>
          <cell r="X43">
            <v>0.34481704239838801</v>
          </cell>
          <cell r="Y43">
            <v>0.13292968548925099</v>
          </cell>
          <cell r="Z43">
            <v>0.30886822948482501</v>
          </cell>
          <cell r="AA43">
            <v>2.4962403809706699</v>
          </cell>
        </row>
        <row r="49">
          <cell r="A49" t="str">
            <v>Native starch</v>
          </cell>
          <cell r="B49">
            <v>5068.6670000000004</v>
          </cell>
          <cell r="C49">
            <v>523.66099999999994</v>
          </cell>
          <cell r="D49">
            <v>-1375.2149999999999</v>
          </cell>
          <cell r="E49">
            <v>277.72435040613198</v>
          </cell>
          <cell r="F49">
            <v>1407692.25</v>
          </cell>
          <cell r="G49">
            <v>-15.066902234678199</v>
          </cell>
          <cell r="H49">
            <v>1330738</v>
          </cell>
          <cell r="I49">
            <v>-56.1748462272013</v>
          </cell>
          <cell r="J49">
            <v>2151607.023</v>
          </cell>
          <cell r="K49">
            <v>0.50099096399999998</v>
          </cell>
          <cell r="L49">
            <v>0.106302964</v>
          </cell>
          <cell r="M49">
            <v>-0.35689306399999998</v>
          </cell>
          <cell r="N49">
            <v>98.840772929056101</v>
          </cell>
          <cell r="O49">
            <v>500990.96399999998</v>
          </cell>
          <cell r="P49">
            <v>12.0008435648264</v>
          </cell>
          <cell r="Q49">
            <v>394688</v>
          </cell>
          <cell r="R49">
            <v>-34.2907816214462</v>
          </cell>
          <cell r="S49">
            <v>857884.02800000005</v>
          </cell>
          <cell r="T49">
            <v>2.9265020152683799E-2</v>
          </cell>
          <cell r="U49">
            <v>-8.6152982771074998E-2</v>
          </cell>
          <cell r="V49">
            <v>-1.4666587408756E-2</v>
          </cell>
          <cell r="W49">
            <v>0.17287960367385899</v>
          </cell>
          <cell r="X49">
            <v>-0.17744198917347501</v>
          </cell>
          <cell r="Y49">
            <v>-0.27907486637840101</v>
          </cell>
          <cell r="Z49">
            <v>2.1204787212741001E-2</v>
          </cell>
          <cell r="AA49">
            <v>7.0092365331820894E-2</v>
          </cell>
        </row>
        <row r="50">
          <cell r="A50" t="str">
            <v>Modified Wheat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</row>
        <row r="51">
          <cell r="A51" t="str">
            <v>Modified Maize</v>
          </cell>
          <cell r="B51">
            <v>1510</v>
          </cell>
          <cell r="C51">
            <v>537.00199999999995</v>
          </cell>
          <cell r="D51">
            <v>-230.85</v>
          </cell>
          <cell r="E51">
            <v>357.72547483443702</v>
          </cell>
          <cell r="F51">
            <v>540165.46699999995</v>
          </cell>
          <cell r="G51">
            <v>20.9457486685045</v>
          </cell>
          <cell r="H51">
            <v>327686</v>
          </cell>
          <cell r="I51">
            <v>-4.16269071687418</v>
          </cell>
          <cell r="J51">
            <v>629993.01300000004</v>
          </cell>
          <cell r="K51">
            <v>0.207583403</v>
          </cell>
          <cell r="L51">
            <v>6.5135402999999994E-2</v>
          </cell>
          <cell r="M51">
            <v>0.10289685799999999</v>
          </cell>
          <cell r="N51">
            <v>137.47245231788099</v>
          </cell>
          <cell r="O51">
            <v>207583.40299999999</v>
          </cell>
          <cell r="P51">
            <v>-8.9286708087854301</v>
          </cell>
          <cell r="Q51">
            <v>142448</v>
          </cell>
          <cell r="R51">
            <v>77.337147725296703</v>
          </cell>
          <cell r="S51">
            <v>104686.545</v>
          </cell>
          <cell r="T51">
            <v>6.7758985635456404E-2</v>
          </cell>
          <cell r="U51">
            <v>-3.22789344942953E-3</v>
          </cell>
          <cell r="V51">
            <v>-2.67877194516517E-3</v>
          </cell>
          <cell r="W51">
            <v>-2.9744074619705799E-3</v>
          </cell>
          <cell r="X51">
            <v>-2.5041282663129699E-3</v>
          </cell>
          <cell r="Y51">
            <v>1.73832209204157E-2</v>
          </cell>
          <cell r="Z51">
            <v>1.17846518073902E-2</v>
          </cell>
          <cell r="AA51">
            <v>6.8143622677770896E-2</v>
          </cell>
        </row>
        <row r="52">
          <cell r="A52" t="str">
            <v>Modified Waxy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Modified starch</v>
          </cell>
          <cell r="B53">
            <v>1510</v>
          </cell>
          <cell r="C53">
            <v>537.00199999999995</v>
          </cell>
          <cell r="D53">
            <v>-230.85</v>
          </cell>
          <cell r="E53">
            <v>357.72547483443702</v>
          </cell>
          <cell r="F53">
            <v>540165.46699999995</v>
          </cell>
          <cell r="G53">
            <v>20.9457486685045</v>
          </cell>
          <cell r="H53">
            <v>327686</v>
          </cell>
          <cell r="I53">
            <v>-4.16269071687418</v>
          </cell>
          <cell r="J53">
            <v>629993.01300000004</v>
          </cell>
          <cell r="K53">
            <v>0.207583403</v>
          </cell>
          <cell r="L53">
            <v>6.5135402999999994E-2</v>
          </cell>
          <cell r="M53">
            <v>0.10289685799999999</v>
          </cell>
          <cell r="N53">
            <v>137.47245231788099</v>
          </cell>
          <cell r="O53">
            <v>207583.40299999999</v>
          </cell>
          <cell r="P53">
            <v>-8.9286708087854301</v>
          </cell>
          <cell r="Q53">
            <v>142448</v>
          </cell>
          <cell r="R53">
            <v>77.337147725296703</v>
          </cell>
          <cell r="S53">
            <v>104686.545</v>
          </cell>
          <cell r="T53">
            <v>6.7758985635456404E-2</v>
          </cell>
          <cell r="U53">
            <v>-3.22789344942953E-3</v>
          </cell>
          <cell r="V53">
            <v>-2.67877194516517E-3</v>
          </cell>
          <cell r="W53">
            <v>-2.9744074619705799E-3</v>
          </cell>
          <cell r="X53">
            <v>-2.5041282663129699E-3</v>
          </cell>
          <cell r="Y53">
            <v>1.73832209204157E-2</v>
          </cell>
          <cell r="Z53">
            <v>1.17846518073902E-2</v>
          </cell>
          <cell r="AA53">
            <v>6.8143622677770896E-2</v>
          </cell>
        </row>
        <row r="54">
          <cell r="A54" t="str">
            <v>Modified Proteins</v>
          </cell>
          <cell r="B54">
            <v>0</v>
          </cell>
          <cell r="C54">
            <v>0</v>
          </cell>
          <cell r="D54">
            <v>-114</v>
          </cell>
          <cell r="E54">
            <v>0</v>
          </cell>
          <cell r="G54">
            <v>0</v>
          </cell>
          <cell r="I54">
            <v>-1022.57868421053</v>
          </cell>
          <cell r="K54">
            <v>0</v>
          </cell>
          <cell r="L54">
            <v>0</v>
          </cell>
          <cell r="M54">
            <v>-1.3213529999999999E-2</v>
          </cell>
          <cell r="N54">
            <v>0</v>
          </cell>
          <cell r="P54">
            <v>0</v>
          </cell>
          <cell r="R54">
            <v>-115.908157894737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-1.3213529999999999E-2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>Biogluten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</row>
        <row r="56">
          <cell r="A56" t="str">
            <v>Glutamic Acid &amp; Derivatives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A57" t="str">
            <v>Starch slurries</v>
          </cell>
          <cell r="B57">
            <v>1763.78</v>
          </cell>
          <cell r="C57">
            <v>-541.77800000000002</v>
          </cell>
          <cell r="D57">
            <v>-1339.78</v>
          </cell>
          <cell r="E57">
            <v>104.979037635079</v>
          </cell>
          <cell r="G57">
            <v>-0.55550107528938497</v>
          </cell>
          <cell r="I57">
            <v>880.16345067326301</v>
          </cell>
          <cell r="K57">
            <v>6.6324387999999998E-2</v>
          </cell>
          <cell r="L57">
            <v>4.8778387999999999E-2</v>
          </cell>
          <cell r="M57">
            <v>0.40533048999999999</v>
          </cell>
          <cell r="N57">
            <v>37.603549195477903</v>
          </cell>
          <cell r="P57">
            <v>29.993244011223201</v>
          </cell>
          <cell r="R57">
            <v>176.9018525809</v>
          </cell>
          <cell r="T57">
            <v>-4.88149208093633E-3</v>
          </cell>
          <cell r="U57">
            <v>1.4815026039226001E-3</v>
          </cell>
          <cell r="V57">
            <v>1.01695382232089E-2</v>
          </cell>
          <cell r="W57">
            <v>3.5345391411893801E-2</v>
          </cell>
          <cell r="X57">
            <v>8.5312927723311394E-2</v>
          </cell>
          <cell r="Y57">
            <v>-2.3515157052921499E-2</v>
          </cell>
          <cell r="Z57">
            <v>0.12627281743053001</v>
          </cell>
          <cell r="AA57">
            <v>0.21680005839548599</v>
          </cell>
        </row>
        <row r="58">
          <cell r="A58" t="str">
            <v>Resales</v>
          </cell>
          <cell r="B58">
            <v>409.3</v>
          </cell>
          <cell r="C58">
            <v>409.3</v>
          </cell>
          <cell r="D58">
            <v>389.3</v>
          </cell>
          <cell r="E58">
            <v>434.72905692645998</v>
          </cell>
          <cell r="G58">
            <v>434.72905692645998</v>
          </cell>
          <cell r="I58">
            <v>-130.44234307354</v>
          </cell>
          <cell r="K58">
            <v>1.2714322E-2</v>
          </cell>
          <cell r="L58">
            <v>1.2714322E-2</v>
          </cell>
          <cell r="M58">
            <v>8.501303E-3</v>
          </cell>
          <cell r="N58">
            <v>31.063576838504801</v>
          </cell>
          <cell r="P58">
            <v>31.063576838504801</v>
          </cell>
          <cell r="R58">
            <v>-179.58737316149501</v>
          </cell>
          <cell r="T58">
            <v>1.2714322E-2</v>
          </cell>
          <cell r="U58">
            <v>0</v>
          </cell>
          <cell r="V58">
            <v>0</v>
          </cell>
          <cell r="W58">
            <v>0</v>
          </cell>
          <cell r="X58">
            <v>8.501303E-3</v>
          </cell>
          <cell r="Y58">
            <v>0</v>
          </cell>
          <cell r="Z58">
            <v>0</v>
          </cell>
          <cell r="AA58">
            <v>0</v>
          </cell>
        </row>
        <row r="59">
          <cell r="A59" t="str">
            <v>Industrial Total</v>
          </cell>
          <cell r="B59">
            <v>8751.7469999999994</v>
          </cell>
          <cell r="C59">
            <v>928.18500000000097</v>
          </cell>
          <cell r="D59">
            <v>-2670.5450000000001</v>
          </cell>
          <cell r="E59">
            <v>264.05610754058603</v>
          </cell>
          <cell r="G59">
            <v>20.977571191030599</v>
          </cell>
          <cell r="I59">
            <v>146.72172860465099</v>
          </cell>
          <cell r="K59">
            <v>0.78761307700000005</v>
          </cell>
          <cell r="L59">
            <v>0.23293107699999999</v>
          </cell>
          <cell r="M59">
            <v>0.146622057</v>
          </cell>
          <cell r="N59">
            <v>89.994954950137398</v>
          </cell>
          <cell r="P59">
            <v>19.096047265888199</v>
          </cell>
          <cell r="R59">
            <v>30.381203529757101</v>
          </cell>
          <cell r="T59">
            <v>0.104856835707204</v>
          </cell>
          <cell r="U59">
            <v>-8.7899373616581997E-2</v>
          </cell>
          <cell r="V59">
            <v>-7.1758211307122403E-3</v>
          </cell>
          <cell r="W59">
            <v>0.20525058762378201</v>
          </cell>
          <cell r="X59">
            <v>-9.9345416716476204E-2</v>
          </cell>
          <cell r="Y59">
            <v>-0.28520680251090602</v>
          </cell>
          <cell r="Z59">
            <v>0.159262256450661</v>
          </cell>
          <cell r="AA59">
            <v>0.35503604640507702</v>
          </cell>
        </row>
        <row r="64">
          <cell r="A64" t="str">
            <v>Native starch</v>
          </cell>
          <cell r="B64">
            <v>21.25</v>
          </cell>
          <cell r="C64">
            <v>21.25</v>
          </cell>
          <cell r="D64">
            <v>5.25</v>
          </cell>
          <cell r="E64">
            <v>1146.0319999999999</v>
          </cell>
          <cell r="F64">
            <v>24353.18</v>
          </cell>
          <cell r="G64">
            <v>1146.0319999999999</v>
          </cell>
          <cell r="H64">
            <v>0</v>
          </cell>
          <cell r="I64">
            <v>528.74056250000001</v>
          </cell>
          <cell r="J64">
            <v>9876.6630000000005</v>
          </cell>
          <cell r="K64">
            <v>1.8608426000000001E-2</v>
          </cell>
          <cell r="L64">
            <v>1.8608426000000001E-2</v>
          </cell>
          <cell r="M64">
            <v>1.4541481E-2</v>
          </cell>
          <cell r="N64">
            <v>875.69063529411801</v>
          </cell>
          <cell r="O64">
            <v>18608.425999999999</v>
          </cell>
          <cell r="P64">
            <v>875.69063529411801</v>
          </cell>
          <cell r="Q64">
            <v>0</v>
          </cell>
          <cell r="R64">
            <v>621.50657279411803</v>
          </cell>
          <cell r="S64">
            <v>4066.9450000000002</v>
          </cell>
          <cell r="T64">
            <v>1.8608426000000001E-2</v>
          </cell>
          <cell r="U64">
            <v>0</v>
          </cell>
          <cell r="V64">
            <v>0</v>
          </cell>
          <cell r="W64">
            <v>0</v>
          </cell>
          <cell r="X64">
            <v>1.3690937500000001E-3</v>
          </cell>
          <cell r="Y64">
            <v>1.106985125E-2</v>
          </cell>
          <cell r="Z64">
            <v>0</v>
          </cell>
          <cell r="AA64">
            <v>2.6789767500000001E-3</v>
          </cell>
        </row>
        <row r="65">
          <cell r="A65" t="str">
            <v>Modified Maize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</row>
        <row r="66">
          <cell r="A66" t="str">
            <v>Modified starch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</row>
        <row r="67">
          <cell r="A67" t="str">
            <v>Biogluten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G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</row>
        <row r="68">
          <cell r="A68" t="str">
            <v>Modified Proteins</v>
          </cell>
          <cell r="B68">
            <v>1359.4</v>
          </cell>
          <cell r="C68">
            <v>223.40600000000001</v>
          </cell>
          <cell r="D68">
            <v>466.95</v>
          </cell>
          <cell r="E68">
            <v>741.18914962483404</v>
          </cell>
          <cell r="G68">
            <v>-31.670566183523601</v>
          </cell>
          <cell r="I68">
            <v>-91.064399593609096</v>
          </cell>
          <cell r="K68">
            <v>-1.4500020000000001E-2</v>
          </cell>
          <cell r="L68">
            <v>-4.668402E-2</v>
          </cell>
          <cell r="M68">
            <v>3.1028110000000001E-2</v>
          </cell>
          <cell r="N68">
            <v>-10.666485214065</v>
          </cell>
          <cell r="P68">
            <v>-38.997620765837297</v>
          </cell>
          <cell r="R68">
            <v>40.348283120295399</v>
          </cell>
          <cell r="T68">
            <v>6.32934566907924E-3</v>
          </cell>
          <cell r="U68">
            <v>-4.3052967669882099E-2</v>
          </cell>
          <cell r="V68">
            <v>8.72437412357812E-3</v>
          </cell>
          <cell r="W68">
            <v>-1.3539737110266299E-2</v>
          </cell>
          <cell r="X68">
            <v>-2.3821346073729599E-2</v>
          </cell>
          <cell r="Y68">
            <v>-0.123792944807552</v>
          </cell>
          <cell r="Z68">
            <v>-1.2111250675107901E-3</v>
          </cell>
          <cell r="AA68">
            <v>0.185369525948793</v>
          </cell>
        </row>
        <row r="69">
          <cell r="A69" t="str">
            <v>Resales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G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</row>
        <row r="70">
          <cell r="A70" t="str">
            <v>Feed Total</v>
          </cell>
          <cell r="B70">
            <v>1380.65</v>
          </cell>
          <cell r="C70">
            <v>244.65600000000001</v>
          </cell>
          <cell r="D70">
            <v>472.2</v>
          </cell>
          <cell r="E70">
            <v>747.42020787310298</v>
          </cell>
          <cell r="G70">
            <v>-25.439507935254898</v>
          </cell>
          <cell r="I70">
            <v>-81.047339047475901</v>
          </cell>
          <cell r="K70">
            <v>4.1084060000000002E-3</v>
          </cell>
          <cell r="L70">
            <v>-2.8075593999999999E-2</v>
          </cell>
          <cell r="M70">
            <v>4.5569591E-2</v>
          </cell>
          <cell r="N70">
            <v>2.97570419729837</v>
          </cell>
          <cell r="P70">
            <v>-25.3554313544739</v>
          </cell>
          <cell r="R70">
            <v>48.615183530228101</v>
          </cell>
          <cell r="T70">
            <v>2.4937771669079199E-2</v>
          </cell>
          <cell r="U70">
            <v>-4.3052967669882099E-2</v>
          </cell>
          <cell r="V70">
            <v>8.72437412357812E-3</v>
          </cell>
          <cell r="W70">
            <v>-1.3539737110266299E-2</v>
          </cell>
          <cell r="X70">
            <v>-2.2452252323729601E-2</v>
          </cell>
          <cell r="Y70">
            <v>-0.112723093557552</v>
          </cell>
          <cell r="Z70">
            <v>-1.2111250675107901E-3</v>
          </cell>
          <cell r="AA70">
            <v>0.188048502698793</v>
          </cell>
        </row>
        <row r="72">
          <cell r="A72" t="str">
            <v>Alcohol</v>
          </cell>
          <cell r="B72">
            <v>8422.4349999999995</v>
          </cell>
          <cell r="C72">
            <v>808.38899999999899</v>
          </cell>
          <cell r="D72">
            <v>3149.4850000000001</v>
          </cell>
          <cell r="E72">
            <v>502.19417935549501</v>
          </cell>
          <cell r="G72">
            <v>53.452209580161501</v>
          </cell>
          <cell r="I72">
            <v>-46.834799868658301</v>
          </cell>
          <cell r="K72">
            <v>2.11596567</v>
          </cell>
          <cell r="L72">
            <v>0.78961566999999999</v>
          </cell>
          <cell r="M72">
            <v>0.76627107900000002</v>
          </cell>
          <cell r="N72">
            <v>251.22968238995</v>
          </cell>
          <cell r="P72">
            <v>77.031890572038904</v>
          </cell>
          <cell r="R72">
            <v>-4.73606562586642</v>
          </cell>
          <cell r="T72">
            <v>8.2480872830551805E-2</v>
          </cell>
          <cell r="U72">
            <v>0.462442440089675</v>
          </cell>
          <cell r="V72">
            <v>-3.4813203319516099E-3</v>
          </cell>
          <cell r="W72">
            <v>8.8658848344057697E-2</v>
          </cell>
          <cell r="X72">
            <v>0.18305804545468801</v>
          </cell>
          <cell r="Y72">
            <v>3.4010797856249997E-2</v>
          </cell>
          <cell r="Z72">
            <v>8.4877125208867796E-2</v>
          </cell>
          <cell r="AA72">
            <v>0.28894422850599999</v>
          </cell>
        </row>
        <row r="73">
          <cell r="A73" t="str">
            <v>Resales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G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 t="str">
            <v>Alcohol Total</v>
          </cell>
          <cell r="B74">
            <v>8422.4349999999995</v>
          </cell>
          <cell r="C74">
            <v>808.38899999999899</v>
          </cell>
          <cell r="D74">
            <v>3149.4850000000001</v>
          </cell>
          <cell r="E74">
            <v>502.19417935549501</v>
          </cell>
          <cell r="G74">
            <v>53.452209580161501</v>
          </cell>
          <cell r="I74">
            <v>-46.834799868658301</v>
          </cell>
          <cell r="K74">
            <v>2.11596567</v>
          </cell>
          <cell r="L74">
            <v>0.78961566999999999</v>
          </cell>
          <cell r="M74">
            <v>0.76627107900000002</v>
          </cell>
          <cell r="N74">
            <v>251.22968238995</v>
          </cell>
          <cell r="P74">
            <v>77.031890572038904</v>
          </cell>
          <cell r="R74">
            <v>-4.73606562586642</v>
          </cell>
          <cell r="T74">
            <v>8.2480872830551805E-2</v>
          </cell>
          <cell r="U74">
            <v>0.462442440089675</v>
          </cell>
          <cell r="V74">
            <v>-3.4813203319516099E-3</v>
          </cell>
          <cell r="W74">
            <v>8.8658848344057697E-2</v>
          </cell>
          <cell r="X74">
            <v>0.18305804545468801</v>
          </cell>
          <cell r="Y74">
            <v>3.4010797856249997E-2</v>
          </cell>
          <cell r="Z74">
            <v>8.4877125208867796E-2</v>
          </cell>
          <cell r="AA74">
            <v>0.28894422850599999</v>
          </cell>
        </row>
        <row r="76">
          <cell r="A76" t="str">
            <v>TOTAL MAIN PRODUCTS</v>
          </cell>
          <cell r="B76">
            <v>81079.679999999993</v>
          </cell>
          <cell r="C76">
            <v>6280.9440000000004</v>
          </cell>
          <cell r="D76">
            <v>2632.6179999999999</v>
          </cell>
          <cell r="E76">
            <v>386.18384799989298</v>
          </cell>
          <cell r="G76">
            <v>4.0038870978802397</v>
          </cell>
          <cell r="I76">
            <v>29.2169037746147</v>
          </cell>
          <cell r="K76">
            <v>14.833585253000001</v>
          </cell>
          <cell r="L76">
            <v>1.9681092529999999</v>
          </cell>
          <cell r="M76">
            <v>3.9935484269999999</v>
          </cell>
          <cell r="N76">
            <v>182.95071284198499</v>
          </cell>
          <cell r="P76">
            <v>10.949464050828499</v>
          </cell>
          <cell r="R76">
            <v>45.480566513373603</v>
          </cell>
          <cell r="T76">
            <v>1.2541947081759599</v>
          </cell>
          <cell r="U76">
            <v>-0.43181545036868801</v>
          </cell>
          <cell r="V76">
            <v>-0.25002141649832899</v>
          </cell>
          <cell r="W76">
            <v>1.53938427345204</v>
          </cell>
          <cell r="X76">
            <v>0.40544315427833899</v>
          </cell>
          <cell r="Y76">
            <v>-0.58577342632330398</v>
          </cell>
          <cell r="Z76">
            <v>0.52052052992464903</v>
          </cell>
          <cell r="AA76">
            <v>3.5699183983017999</v>
          </cell>
        </row>
        <row r="78">
          <cell r="A78" t="str">
            <v>CGM</v>
          </cell>
          <cell r="B78">
            <v>3005.12</v>
          </cell>
          <cell r="C78">
            <v>815.12199999999996</v>
          </cell>
          <cell r="D78">
            <v>-396.09899999999999</v>
          </cell>
          <cell r="E78">
            <v>411.78352578266401</v>
          </cell>
          <cell r="G78">
            <v>105.28278925231101</v>
          </cell>
          <cell r="I78">
            <v>-36.889400306482102</v>
          </cell>
          <cell r="K78">
            <v>0.103227347</v>
          </cell>
          <cell r="L78">
            <v>0.103227347</v>
          </cell>
          <cell r="M78">
            <v>-4.3324818000000001E-2</v>
          </cell>
          <cell r="N78">
            <v>34.350490828985201</v>
          </cell>
          <cell r="P78">
            <v>34.350490828985201</v>
          </cell>
          <cell r="R78">
            <v>-8.7376387504391193</v>
          </cell>
          <cell r="T78">
            <v>0</v>
          </cell>
          <cell r="U78">
            <v>0.14438482669615399</v>
          </cell>
          <cell r="X78">
            <v>0</v>
          </cell>
          <cell r="Y78">
            <v>-0.11073070555685</v>
          </cell>
        </row>
        <row r="79">
          <cell r="A79" t="str">
            <v>Germs</v>
          </cell>
          <cell r="B79">
            <v>5123.45</v>
          </cell>
          <cell r="C79">
            <v>-114.246</v>
          </cell>
          <cell r="D79">
            <v>30.097999999999999</v>
          </cell>
          <cell r="E79">
            <v>243.31860738369701</v>
          </cell>
          <cell r="G79">
            <v>12.4823771022904</v>
          </cell>
          <cell r="I79">
            <v>-53.166724083675</v>
          </cell>
          <cell r="K79">
            <v>-4.8340708000000003E-2</v>
          </cell>
          <cell r="L79">
            <v>-4.8340708000000003E-2</v>
          </cell>
          <cell r="M79">
            <v>-0.42051662200000001</v>
          </cell>
          <cell r="N79">
            <v>-9.4351868369945997</v>
          </cell>
          <cell r="P79">
            <v>-9.4351868369945997</v>
          </cell>
          <cell r="R79">
            <v>-82.506106341478102</v>
          </cell>
          <cell r="T79">
            <v>0</v>
          </cell>
          <cell r="U79">
            <v>6.9396918256902501E-2</v>
          </cell>
          <cell r="X79">
            <v>0</v>
          </cell>
          <cell r="Y79">
            <v>-0.26170276529396602</v>
          </cell>
        </row>
        <row r="80">
          <cell r="A80" t="str">
            <v>Gluten Feed + Screenings</v>
          </cell>
          <cell r="B80">
            <v>14567.758750000001</v>
          </cell>
          <cell r="C80">
            <v>-2116.1170499999998</v>
          </cell>
          <cell r="D80">
            <v>-237.328024999999</v>
          </cell>
          <cell r="E80">
            <v>74.457249918420004</v>
          </cell>
          <cell r="G80">
            <v>-3.8246802311678998</v>
          </cell>
          <cell r="I80">
            <v>-59.599401498943998</v>
          </cell>
          <cell r="K80">
            <v>-0.168227879</v>
          </cell>
          <cell r="L80">
            <v>-0.168227879</v>
          </cell>
          <cell r="M80">
            <v>-0.79085009699999997</v>
          </cell>
          <cell r="N80">
            <v>-11.547958878712199</v>
          </cell>
          <cell r="P80">
            <v>-11.547958878712199</v>
          </cell>
          <cell r="R80">
            <v>-53.602573448845298</v>
          </cell>
          <cell r="T80">
            <v>0</v>
          </cell>
          <cell r="U80">
            <v>-4.72704525798281E-2</v>
          </cell>
          <cell r="X80">
            <v>0</v>
          </cell>
          <cell r="Y80">
            <v>-0.79028976193549405</v>
          </cell>
        </row>
        <row r="81">
          <cell r="A81" t="str">
            <v>CCSL</v>
          </cell>
          <cell r="B81">
            <v>80.67</v>
          </cell>
          <cell r="C81">
            <v>80.67</v>
          </cell>
          <cell r="D81">
            <v>-11.617000000000001</v>
          </cell>
          <cell r="E81">
            <v>135.18633940746199</v>
          </cell>
          <cell r="G81">
            <v>135.18633940746199</v>
          </cell>
          <cell r="I81">
            <v>11.6304647989044</v>
          </cell>
          <cell r="K81">
            <v>3.2665680000000001E-3</v>
          </cell>
          <cell r="L81">
            <v>3.2665680000000001E-3</v>
          </cell>
          <cell r="M81">
            <v>1.129566E-3</v>
          </cell>
          <cell r="N81">
            <v>40.492971364819603</v>
          </cell>
          <cell r="P81">
            <v>40.492971364819603</v>
          </cell>
          <cell r="R81">
            <v>17.3369255512164</v>
          </cell>
          <cell r="T81">
            <v>0</v>
          </cell>
          <cell r="U81">
            <v>0</v>
          </cell>
          <cell r="X81">
            <v>0</v>
          </cell>
          <cell r="Y81">
            <v>-1.8401610048510299E-4</v>
          </cell>
        </row>
        <row r="83">
          <cell r="A83" t="str">
            <v>Maize Byproducts Total</v>
          </cell>
          <cell r="B83">
            <v>22776.998749999999</v>
          </cell>
          <cell r="C83">
            <v>-1334.57105</v>
          </cell>
          <cell r="D83">
            <v>-614.94602499999905</v>
          </cell>
          <cell r="E83">
            <v>157.161635002504</v>
          </cell>
          <cell r="G83">
            <v>25.012130576625101</v>
          </cell>
          <cell r="I83">
            <v>-57.966352148790499</v>
          </cell>
          <cell r="K83">
            <v>-0.110074672</v>
          </cell>
          <cell r="L83">
            <v>-0.110074672</v>
          </cell>
          <cell r="M83">
            <v>-1.2535619710000001</v>
          </cell>
          <cell r="N83">
            <v>-4.8327118602489296</v>
          </cell>
          <cell r="P83">
            <v>-4.8327118602489296</v>
          </cell>
          <cell r="R83">
            <v>-53.716518230298803</v>
          </cell>
          <cell r="T83">
            <v>0</v>
          </cell>
          <cell r="U83">
            <v>0.16651129237322901</v>
          </cell>
          <cell r="X83">
            <v>0</v>
          </cell>
          <cell r="Y83">
            <v>-1.1629072488868</v>
          </cell>
        </row>
        <row r="85">
          <cell r="A85" t="str">
            <v>Wheatfeed</v>
          </cell>
          <cell r="B85">
            <v>6556.05</v>
          </cell>
          <cell r="C85">
            <v>1914.048</v>
          </cell>
          <cell r="D85">
            <v>626.85</v>
          </cell>
          <cell r="E85">
            <v>84.469445779089497</v>
          </cell>
          <cell r="G85">
            <v>-13.4279700341738</v>
          </cell>
          <cell r="I85">
            <v>-55.693778601939997</v>
          </cell>
          <cell r="K85">
            <v>3.1218840000000001E-2</v>
          </cell>
          <cell r="L85">
            <v>3.1218840000000001E-2</v>
          </cell>
          <cell r="M85">
            <v>-0.33320594999999997</v>
          </cell>
          <cell r="N85">
            <v>4.7618367767176899</v>
          </cell>
          <cell r="P85">
            <v>4.7618367767176899</v>
          </cell>
          <cell r="R85">
            <v>-56.7008883801332</v>
          </cell>
          <cell r="T85">
            <v>0</v>
          </cell>
          <cell r="U85">
            <v>-8.8034442942545005E-2</v>
          </cell>
          <cell r="X85">
            <v>0</v>
          </cell>
          <cell r="Y85">
            <v>-0.36513119720324799</v>
          </cell>
        </row>
        <row r="86">
          <cell r="A86" t="str">
            <v>C Starch Slurry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</row>
        <row r="87">
          <cell r="A87" t="str">
            <v>Germs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G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</row>
        <row r="88">
          <cell r="A88" t="str">
            <v>Grain Distillers</v>
          </cell>
          <cell r="B88">
            <v>3666.12</v>
          </cell>
          <cell r="C88">
            <v>2260.46</v>
          </cell>
          <cell r="D88">
            <v>-198.17</v>
          </cell>
          <cell r="E88">
            <v>5.8650071465200302</v>
          </cell>
          <cell r="G88">
            <v>0.156656620788342</v>
          </cell>
          <cell r="I88">
            <v>4.9356664801521802E-2</v>
          </cell>
          <cell r="K88">
            <v>9.1669999999999995E-5</v>
          </cell>
          <cell r="L88">
            <v>9.1669999999999995E-5</v>
          </cell>
          <cell r="M88">
            <v>2.9936259999999999E-2</v>
          </cell>
          <cell r="N88">
            <v>2.5004637054979101E-2</v>
          </cell>
          <cell r="P88">
            <v>2.5004637054979101E-2</v>
          </cell>
          <cell r="R88">
            <v>7.7481801751227701</v>
          </cell>
          <cell r="T88">
            <v>0</v>
          </cell>
          <cell r="U88">
            <v>5.7432197060455802E-4</v>
          </cell>
          <cell r="X88">
            <v>0</v>
          </cell>
          <cell r="Y88">
            <v>1.8094745596215501E-4</v>
          </cell>
        </row>
        <row r="89">
          <cell r="A89" t="str">
            <v>Vital Wheat gluten</v>
          </cell>
          <cell r="B89">
            <v>680.09</v>
          </cell>
          <cell r="C89">
            <v>369.08600000000001</v>
          </cell>
          <cell r="D89">
            <v>351.11</v>
          </cell>
          <cell r="E89">
            <v>652.258649590495</v>
          </cell>
          <cell r="G89">
            <v>-3.0190960333551402</v>
          </cell>
          <cell r="I89">
            <v>-332.71052786710101</v>
          </cell>
          <cell r="K89">
            <v>-6.8977685999999996E-2</v>
          </cell>
          <cell r="L89">
            <v>-6.8977685999999996E-2</v>
          </cell>
          <cell r="M89">
            <v>-9.0482002000000006E-2</v>
          </cell>
          <cell r="N89">
            <v>-101.42434971842</v>
          </cell>
          <cell r="P89">
            <v>-101.42434971842</v>
          </cell>
          <cell r="R89">
            <v>-166.79098598810199</v>
          </cell>
          <cell r="T89">
            <v>0</v>
          </cell>
          <cell r="U89">
            <v>-1.8317133960592102E-2</v>
          </cell>
          <cell r="X89">
            <v>0</v>
          </cell>
          <cell r="Y89">
            <v>-7.6041739540324393E-2</v>
          </cell>
        </row>
        <row r="91">
          <cell r="A91" t="str">
            <v>Wheat Byproducts Total</v>
          </cell>
          <cell r="B91">
            <v>10902.26</v>
          </cell>
          <cell r="C91">
            <v>4543.5940000000001</v>
          </cell>
          <cell r="D91">
            <v>779.79</v>
          </cell>
          <cell r="E91">
            <v>93.456064614125907</v>
          </cell>
          <cell r="G91">
            <v>-11.323459896203801</v>
          </cell>
          <cell r="I91">
            <v>-22.875651854285501</v>
          </cell>
          <cell r="K91">
            <v>-3.7667175999999997E-2</v>
          </cell>
          <cell r="L91">
            <v>-3.7667175999999997E-2</v>
          </cell>
          <cell r="M91">
            <v>-0.39375169199999999</v>
          </cell>
          <cell r="N91">
            <v>-3.4549878649014101</v>
          </cell>
          <cell r="P91">
            <v>-3.4549878649014101</v>
          </cell>
          <cell r="R91">
            <v>-38.632619016191498</v>
          </cell>
          <cell r="T91">
            <v>0</v>
          </cell>
          <cell r="U91">
            <v>-0.105777254932533</v>
          </cell>
          <cell r="X91">
            <v>0</v>
          </cell>
          <cell r="Y91">
            <v>-0.44099198928761102</v>
          </cell>
        </row>
        <row r="93">
          <cell r="A93" t="str">
            <v>Proteinal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G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</row>
        <row r="94">
          <cell r="A94" t="str">
            <v>Protorsan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</row>
        <row r="95">
          <cell r="A95" t="str">
            <v>Fertilizers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G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</row>
        <row r="96">
          <cell r="A96" t="str">
            <v>Alcopro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G96">
            <v>0</v>
          </cell>
          <cell r="I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</row>
        <row r="98">
          <cell r="A98" t="str">
            <v>MSG Byproducts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X98">
            <v>0</v>
          </cell>
          <cell r="Y98">
            <v>0</v>
          </cell>
        </row>
        <row r="102">
          <cell r="A102" t="str">
            <v>TOTAL BYPRODUCTS</v>
          </cell>
          <cell r="B102">
            <v>33679.258750000001</v>
          </cell>
          <cell r="C102">
            <v>3209.02295</v>
          </cell>
          <cell r="D102">
            <v>164.843975000001</v>
          </cell>
          <cell r="E102">
            <v>136.53960477975201</v>
          </cell>
          <cell r="G102">
            <v>10.101790996899499</v>
          </cell>
          <cell r="I102">
            <v>-48.748616622586503</v>
          </cell>
          <cell r="K102">
            <v>-0.14774184800000001</v>
          </cell>
          <cell r="L102">
            <v>-0.14774184800000001</v>
          </cell>
          <cell r="M102">
            <v>-1.647313663</v>
          </cell>
          <cell r="N102">
            <v>-4.38673098765869</v>
          </cell>
          <cell r="P102">
            <v>-4.38673098765869</v>
          </cell>
          <cell r="R102">
            <v>-49.130815736487499</v>
          </cell>
          <cell r="T102">
            <v>0</v>
          </cell>
          <cell r="U102">
            <v>6.0734037440696102E-2</v>
          </cell>
          <cell r="X102">
            <v>0</v>
          </cell>
          <cell r="Y102">
            <v>-1.6038992381744099</v>
          </cell>
        </row>
        <row r="104">
          <cell r="A104" t="str">
            <v>GRAND TOTAL</v>
          </cell>
          <cell r="B104">
            <v>114758.93875</v>
          </cell>
          <cell r="C104">
            <v>9489.96695</v>
          </cell>
          <cell r="D104">
            <v>2797.4619750000002</v>
          </cell>
          <cell r="E104">
            <v>312.91867881620698</v>
          </cell>
          <cell r="G104">
            <v>4.7636028681770304</v>
          </cell>
          <cell r="I104">
            <v>-8.7217648729123294</v>
          </cell>
          <cell r="K104">
            <v>14.685843405</v>
          </cell>
          <cell r="L104">
            <v>1.820367405</v>
          </cell>
          <cell r="M104">
            <v>2.3462347640000001</v>
          </cell>
          <cell r="N104">
            <v>127.971237491075</v>
          </cell>
          <cell r="P104">
            <v>5.7559656971884197</v>
          </cell>
          <cell r="R104">
            <v>17.758251771014301</v>
          </cell>
          <cell r="T104">
            <v>1.2541947081759599</v>
          </cell>
          <cell r="U104">
            <v>-0.37108141292799202</v>
          </cell>
          <cell r="V104">
            <v>-0.25002141649832899</v>
          </cell>
          <cell r="W104">
            <v>1.53938427345204</v>
          </cell>
          <cell r="X104">
            <v>0.40544315427833899</v>
          </cell>
          <cell r="Y104">
            <v>-2.18967266449771</v>
          </cell>
          <cell r="Z104">
            <v>0.52052052992464903</v>
          </cell>
          <cell r="AA104">
            <v>3.5699183983017999</v>
          </cell>
        </row>
      </sheetData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sh month"/>
      <sheetName val="Shareholders fs month"/>
      <sheetName val="Shareholders jv month"/>
      <sheetName val="Mgmt Sales Main month fs"/>
      <sheetName val="Mgmt Sales Main month jv"/>
    </sheetNames>
    <sheetDataSet>
      <sheetData sheetId="0"/>
      <sheetData sheetId="1" refreshError="1">
        <row r="69">
          <cell r="A69" t="str">
            <v>Native Wheat</v>
          </cell>
          <cell r="B69">
            <v>32</v>
          </cell>
          <cell r="C69">
            <v>15.996</v>
          </cell>
          <cell r="D69">
            <v>17</v>
          </cell>
          <cell r="E69">
            <v>392.8803125</v>
          </cell>
          <cell r="F69">
            <v>12572.17</v>
          </cell>
          <cell r="G69">
            <v>-190.97372399087701</v>
          </cell>
          <cell r="H69">
            <v>9344</v>
          </cell>
          <cell r="I69">
            <v>-41.837020833333298</v>
          </cell>
          <cell r="J69">
            <v>6520.76</v>
          </cell>
          <cell r="K69">
            <v>3.9791799999999997E-3</v>
          </cell>
          <cell r="L69">
            <v>-2.2308200000000001E-3</v>
          </cell>
          <cell r="M69">
            <v>1.43216E-3</v>
          </cell>
          <cell r="N69">
            <v>124.34937499999999</v>
          </cell>
          <cell r="O69">
            <v>3979.18</v>
          </cell>
          <cell r="P69">
            <v>-263.67861800174899</v>
          </cell>
          <cell r="Q69">
            <v>6210</v>
          </cell>
          <cell r="R69">
            <v>-45.451958333333302</v>
          </cell>
          <cell r="S69">
            <v>2547.02</v>
          </cell>
          <cell r="T69">
            <v>6.2068957760559899E-3</v>
          </cell>
          <cell r="U69">
            <v>-6.1111591677080702E-3</v>
          </cell>
          <cell r="V69">
            <v>-2.2201399650087499E-3</v>
          </cell>
          <cell r="W69">
            <v>-3.8634666083479198E-4</v>
          </cell>
          <cell r="X69">
            <v>2.8866226666666699E-3</v>
          </cell>
          <cell r="Y69">
            <v>-1.33878466666667E-3</v>
          </cell>
          <cell r="Z69">
            <v>-3.5166933333333298E-4</v>
          </cell>
          <cell r="AA69">
            <v>2.3599133333333301E-4</v>
          </cell>
        </row>
        <row r="70">
          <cell r="A70" t="str">
            <v>Native Maize</v>
          </cell>
          <cell r="B70">
            <v>32.4</v>
          </cell>
          <cell r="C70">
            <v>32.4</v>
          </cell>
          <cell r="D70">
            <v>15.15</v>
          </cell>
          <cell r="E70">
            <v>405.378086419753</v>
          </cell>
          <cell r="F70">
            <v>13134.25</v>
          </cell>
          <cell r="G70">
            <v>0</v>
          </cell>
          <cell r="H70">
            <v>0</v>
          </cell>
          <cell r="I70">
            <v>-143.02771068169599</v>
          </cell>
          <cell r="J70">
            <v>9460</v>
          </cell>
          <cell r="K70">
            <v>5.7877099999999997E-3</v>
          </cell>
          <cell r="L70">
            <v>5.7877099999999997E-3</v>
          </cell>
          <cell r="M70">
            <v>1.43048E-3</v>
          </cell>
          <cell r="N70">
            <v>178.633024691358</v>
          </cell>
          <cell r="O70">
            <v>5787.71</v>
          </cell>
          <cell r="P70">
            <v>0</v>
          </cell>
          <cell r="Q70">
            <v>0</v>
          </cell>
          <cell r="R70">
            <v>-73.960018786902793</v>
          </cell>
          <cell r="S70">
            <v>4357.2299999999996</v>
          </cell>
          <cell r="T70">
            <v>5.7877099999999997E-3</v>
          </cell>
          <cell r="U70">
            <v>0</v>
          </cell>
          <cell r="V70">
            <v>0</v>
          </cell>
          <cell r="W70">
            <v>0</v>
          </cell>
          <cell r="X70">
            <v>3.82678460869565E-3</v>
          </cell>
          <cell r="Y70">
            <v>-4.6340978260869499E-3</v>
          </cell>
          <cell r="Z70">
            <v>-4.69305478260869E-4</v>
          </cell>
          <cell r="AA70">
            <v>2.7070986956521702E-3</v>
          </cell>
        </row>
        <row r="71">
          <cell r="A71" t="str">
            <v>Native Waxy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Native starch</v>
          </cell>
          <cell r="B72">
            <v>64.400000000000006</v>
          </cell>
          <cell r="C72">
            <v>48.396000000000001</v>
          </cell>
          <cell r="D72">
            <v>32.15</v>
          </cell>
          <cell r="E72">
            <v>399.16801242235999</v>
          </cell>
          <cell r="F72">
            <v>25706.42</v>
          </cell>
          <cell r="G72">
            <v>-184.68602406851701</v>
          </cell>
          <cell r="H72">
            <v>9344</v>
          </cell>
          <cell r="I72">
            <v>-96.359429438104797</v>
          </cell>
          <cell r="J72">
            <v>15980.76</v>
          </cell>
          <cell r="K72">
            <v>9.7668900000000003E-3</v>
          </cell>
          <cell r="L72">
            <v>3.5568900000000001E-3</v>
          </cell>
          <cell r="M72">
            <v>2.8626400000000001E-3</v>
          </cell>
          <cell r="N72">
            <v>151.65978260869599</v>
          </cell>
          <cell r="O72">
            <v>9766.89</v>
          </cell>
          <cell r="P72">
            <v>-236.368210393054</v>
          </cell>
          <cell r="Q72">
            <v>6210</v>
          </cell>
          <cell r="R72">
            <v>-62.425488709133802</v>
          </cell>
          <cell r="S72">
            <v>6904.25</v>
          </cell>
          <cell r="T72">
            <v>1.1994605776055999E-2</v>
          </cell>
          <cell r="U72">
            <v>-6.1111591677080702E-3</v>
          </cell>
          <cell r="V72">
            <v>-2.2201399650087499E-3</v>
          </cell>
          <cell r="W72">
            <v>-3.8634666083479198E-4</v>
          </cell>
          <cell r="X72">
            <v>6.71340727536232E-3</v>
          </cell>
          <cell r="Y72">
            <v>-5.9728824927536197E-3</v>
          </cell>
          <cell r="Z72">
            <v>-8.2097481159420301E-4</v>
          </cell>
          <cell r="AA72">
            <v>2.9430900289855099E-3</v>
          </cell>
        </row>
        <row r="73">
          <cell r="A73" t="str">
            <v>Modified Wheat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</row>
        <row r="74">
          <cell r="A74" t="str">
            <v>Modified Maize</v>
          </cell>
          <cell r="B74">
            <v>24.86</v>
          </cell>
          <cell r="C74">
            <v>23.872</v>
          </cell>
          <cell r="D74">
            <v>18.510999999999999</v>
          </cell>
          <cell r="E74">
            <v>315</v>
          </cell>
          <cell r="F74">
            <v>7830.9</v>
          </cell>
          <cell r="G74">
            <v>-521.03238866396805</v>
          </cell>
          <cell r="H74">
            <v>826</v>
          </cell>
          <cell r="I74">
            <v>-1144.4471570326</v>
          </cell>
          <cell r="J74">
            <v>9266.0300000000007</v>
          </cell>
          <cell r="K74">
            <v>1.2964599999999999E-3</v>
          </cell>
          <cell r="L74">
            <v>6.3246000000000005E-4</v>
          </cell>
          <cell r="M74">
            <v>1.9805500000000002E-3</v>
          </cell>
          <cell r="N74">
            <v>52.150442477876098</v>
          </cell>
          <cell r="O74">
            <v>1296.46</v>
          </cell>
          <cell r="P74">
            <v>-619.91433485005905</v>
          </cell>
          <cell r="Q74">
            <v>664</v>
          </cell>
          <cell r="R74">
            <v>159.89811927737199</v>
          </cell>
          <cell r="S74">
            <v>-684.09</v>
          </cell>
          <cell r="T74">
            <v>1.6043530364372501E-2</v>
          </cell>
          <cell r="U74">
            <v>-1.2952865182186199E-2</v>
          </cell>
          <cell r="V74">
            <v>-1.46296724696356E-3</v>
          </cell>
          <cell r="W74">
            <v>-1.28435182186235E-4</v>
          </cell>
          <cell r="X74">
            <v>1.9805500000000002E-3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Modified Waxy</v>
          </cell>
          <cell r="B75">
            <v>177.05</v>
          </cell>
          <cell r="C75">
            <v>9.0400000000000205</v>
          </cell>
          <cell r="D75">
            <v>81.150000000000006</v>
          </cell>
          <cell r="E75">
            <v>597.27240892403302</v>
          </cell>
          <cell r="F75">
            <v>105747.08</v>
          </cell>
          <cell r="G75">
            <v>-73.592420550403403</v>
          </cell>
          <cell r="H75">
            <v>112712</v>
          </cell>
          <cell r="I75">
            <v>-82.818623401306198</v>
          </cell>
          <cell r="J75">
            <v>65220.73</v>
          </cell>
          <cell r="K75">
            <v>4.880342E-2</v>
          </cell>
          <cell r="L75">
            <v>-5.6845799999999998E-3</v>
          </cell>
          <cell r="M75">
            <v>2.2783879999999999E-2</v>
          </cell>
          <cell r="N75">
            <v>275.64767014967498</v>
          </cell>
          <cell r="O75">
            <v>48803.42</v>
          </cell>
          <cell r="P75">
            <v>-48.666358777174402</v>
          </cell>
          <cell r="Q75">
            <v>54488</v>
          </cell>
          <cell r="R75">
            <v>4.3281706710516197</v>
          </cell>
          <cell r="S75">
            <v>26019.54</v>
          </cell>
          <cell r="T75">
            <v>2.93179882149872E-3</v>
          </cell>
          <cell r="U75">
            <v>-1.30295380584489E-2</v>
          </cell>
          <cell r="V75">
            <v>7.8306884114042304E-5</v>
          </cell>
          <cell r="W75">
            <v>1.62927157193025E-3</v>
          </cell>
          <cell r="X75">
            <v>2.2069423686131399E-2</v>
          </cell>
          <cell r="Y75">
            <v>-1.47761535766423E-2</v>
          </cell>
          <cell r="Z75">
            <v>-5.7251712200208599E-4</v>
          </cell>
          <cell r="AA75">
            <v>1.1639573602711201E-2</v>
          </cell>
        </row>
        <row r="76">
          <cell r="A76" t="str">
            <v>Modified starch</v>
          </cell>
          <cell r="B76">
            <v>201.91</v>
          </cell>
          <cell r="C76">
            <v>32.911999999999999</v>
          </cell>
          <cell r="D76">
            <v>99.661000000000001</v>
          </cell>
          <cell r="E76">
            <v>562.51785448962403</v>
          </cell>
          <cell r="F76">
            <v>113577.98</v>
          </cell>
          <cell r="G76">
            <v>-109.31258137352199</v>
          </cell>
          <cell r="H76">
            <v>113538</v>
          </cell>
          <cell r="I76">
            <v>-165.96614046387199</v>
          </cell>
          <cell r="J76">
            <v>74486.759999999995</v>
          </cell>
          <cell r="K76">
            <v>5.0099879999999999E-2</v>
          </cell>
          <cell r="L76">
            <v>-5.0521200000000002E-3</v>
          </cell>
          <cell r="M76">
            <v>2.476443E-2</v>
          </cell>
          <cell r="N76">
            <v>248.12976078450799</v>
          </cell>
          <cell r="O76">
            <v>50099.88</v>
          </cell>
          <cell r="P76">
            <v>-78.217296577117693</v>
          </cell>
          <cell r="Q76">
            <v>55152</v>
          </cell>
          <cell r="R76">
            <v>0.34787538709571197</v>
          </cell>
          <cell r="S76">
            <v>25335.45</v>
          </cell>
          <cell r="T76">
            <v>1.8975329185871199E-2</v>
          </cell>
          <cell r="U76">
            <v>-2.59824032406352E-2</v>
          </cell>
          <cell r="V76">
            <v>-1.38466036284952E-3</v>
          </cell>
          <cell r="W76">
            <v>1.50083638974401E-3</v>
          </cell>
          <cell r="X76">
            <v>2.40499736861314E-2</v>
          </cell>
          <cell r="Y76">
            <v>-1.47761535766423E-2</v>
          </cell>
          <cell r="Z76">
            <v>-5.7251712200208599E-4</v>
          </cell>
          <cell r="AA76">
            <v>1.1639573602711201E-2</v>
          </cell>
        </row>
        <row r="77">
          <cell r="A77" t="str">
            <v>Modified Proteins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Resales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A79" t="str">
            <v>Other Total</v>
          </cell>
          <cell r="B79">
            <v>266.31</v>
          </cell>
          <cell r="C79">
            <v>81.308000000000106</v>
          </cell>
          <cell r="D79">
            <v>131.81100000000001</v>
          </cell>
          <cell r="E79">
            <v>523.016033945402</v>
          </cell>
          <cell r="F79">
            <v>139284.4</v>
          </cell>
          <cell r="G79">
            <v>-141.20381232653</v>
          </cell>
          <cell r="H79">
            <v>122882</v>
          </cell>
          <cell r="I79">
            <v>-149.60993353391001</v>
          </cell>
          <cell r="J79">
            <v>90467.520000000004</v>
          </cell>
          <cell r="K79">
            <v>5.986677E-2</v>
          </cell>
          <cell r="L79">
            <v>-1.49523E-3</v>
          </cell>
          <cell r="M79">
            <v>2.762707E-2</v>
          </cell>
          <cell r="N79">
            <v>224.80105891630001</v>
          </cell>
          <cell r="O79">
            <v>59866.77</v>
          </cell>
          <cell r="P79">
            <v>-106.881841809097</v>
          </cell>
          <cell r="Q79">
            <v>61362</v>
          </cell>
          <cell r="R79">
            <v>-14.901095003059501</v>
          </cell>
          <cell r="S79">
            <v>32239.7</v>
          </cell>
          <cell r="T79">
            <v>3.0969934961927199E-2</v>
          </cell>
          <cell r="U79">
            <v>-3.2093562408343199E-2</v>
          </cell>
          <cell r="V79">
            <v>-3.6048003278582701E-3</v>
          </cell>
          <cell r="W79">
            <v>1.1144897289092201E-3</v>
          </cell>
          <cell r="X79">
            <v>3.0763380961493701E-2</v>
          </cell>
          <cell r="Y79">
            <v>-2.0749036069396001E-2</v>
          </cell>
          <cell r="Z79">
            <v>-1.3934919335962901E-3</v>
          </cell>
          <cell r="AA79">
            <v>1.4582663631696699E-2</v>
          </cell>
        </row>
      </sheetData>
      <sheetData sheetId="2" refreshError="1">
        <row r="70">
          <cell r="A70" t="str">
            <v>Native Wheat</v>
          </cell>
          <cell r="B70">
            <v>2</v>
          </cell>
          <cell r="C70">
            <v>2</v>
          </cell>
          <cell r="D70">
            <v>2</v>
          </cell>
          <cell r="E70">
            <v>436.91050000000001</v>
          </cell>
          <cell r="F70">
            <v>873.82100000000003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6.4364999999999998E-5</v>
          </cell>
          <cell r="L70">
            <v>6.4364999999999998E-5</v>
          </cell>
          <cell r="M70">
            <v>6.4364999999999998E-5</v>
          </cell>
          <cell r="N70">
            <v>32.182499999999997</v>
          </cell>
          <cell r="O70">
            <v>64.364999999999995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6.4364999999999998E-5</v>
          </cell>
          <cell r="U70">
            <v>0</v>
          </cell>
          <cell r="V70">
            <v>0</v>
          </cell>
          <cell r="W70">
            <v>0</v>
          </cell>
          <cell r="X70">
            <v>6.4364999999999998E-5</v>
          </cell>
          <cell r="Y70">
            <v>0</v>
          </cell>
          <cell r="Z70">
            <v>0</v>
          </cell>
          <cell r="AA70">
            <v>0</v>
          </cell>
        </row>
        <row r="71">
          <cell r="A71" t="str">
            <v>Native Potato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Native Maize</v>
          </cell>
          <cell r="B72">
            <v>9.75</v>
          </cell>
          <cell r="C72">
            <v>9.75</v>
          </cell>
          <cell r="D72">
            <v>2.25</v>
          </cell>
          <cell r="E72">
            <v>306.964</v>
          </cell>
          <cell r="F72">
            <v>2992.8989999999999</v>
          </cell>
          <cell r="G72">
            <v>0</v>
          </cell>
          <cell r="H72">
            <v>0</v>
          </cell>
          <cell r="I72">
            <v>-50.460533333333402</v>
          </cell>
          <cell r="J72">
            <v>2680.6840000000002</v>
          </cell>
          <cell r="K72">
            <v>1.0867209999999999E-3</v>
          </cell>
          <cell r="L72">
            <v>1.0867209999999999E-3</v>
          </cell>
          <cell r="M72">
            <v>-5.4426999999999897E-5</v>
          </cell>
          <cell r="N72">
            <v>111.458564102564</v>
          </cell>
          <cell r="O72">
            <v>1086.721</v>
          </cell>
          <cell r="P72">
            <v>0</v>
          </cell>
          <cell r="Q72">
            <v>0</v>
          </cell>
          <cell r="R72">
            <v>-40.694502564102599</v>
          </cell>
          <cell r="S72">
            <v>1141.1479999999999</v>
          </cell>
          <cell r="T72">
            <v>1.0867209999999999E-3</v>
          </cell>
          <cell r="U72">
            <v>0</v>
          </cell>
          <cell r="V72">
            <v>0</v>
          </cell>
          <cell r="W72">
            <v>0</v>
          </cell>
          <cell r="X72">
            <v>3.4234439999999999E-4</v>
          </cell>
          <cell r="Y72">
            <v>-4.9199020000000005E-4</v>
          </cell>
          <cell r="Z72">
            <v>-6.6241600000000006E-5</v>
          </cell>
          <cell r="AA72">
            <v>1.6515759999999999E-4</v>
          </cell>
        </row>
        <row r="73">
          <cell r="A73" t="str">
            <v>Native starch</v>
          </cell>
          <cell r="B73">
            <v>11.75</v>
          </cell>
          <cell r="C73">
            <v>11.75</v>
          </cell>
          <cell r="D73">
            <v>4.25</v>
          </cell>
          <cell r="E73">
            <v>329.08255319148901</v>
          </cell>
          <cell r="F73">
            <v>3866.72</v>
          </cell>
          <cell r="G73">
            <v>329.08255319148901</v>
          </cell>
          <cell r="H73">
            <v>0</v>
          </cell>
          <cell r="I73">
            <v>-28.341980141844001</v>
          </cell>
          <cell r="J73">
            <v>2680.6840000000002</v>
          </cell>
          <cell r="K73">
            <v>1.1510859999999999E-3</v>
          </cell>
          <cell r="L73">
            <v>1.1510859999999999E-3</v>
          </cell>
          <cell r="M73">
            <v>9.9380000000000902E-6</v>
          </cell>
          <cell r="N73">
            <v>97.964765957446801</v>
          </cell>
          <cell r="O73">
            <v>1151.086</v>
          </cell>
          <cell r="P73">
            <v>97.964765957446801</v>
          </cell>
          <cell r="Q73">
            <v>0</v>
          </cell>
          <cell r="R73">
            <v>-54.188300709219803</v>
          </cell>
          <cell r="S73">
            <v>1141.1479999999999</v>
          </cell>
          <cell r="T73">
            <v>1.1510859999999999E-3</v>
          </cell>
          <cell r="U73">
            <v>0</v>
          </cell>
          <cell r="V73">
            <v>0</v>
          </cell>
          <cell r="W73">
            <v>0</v>
          </cell>
          <cell r="X73">
            <v>4.0670940000000003E-4</v>
          </cell>
          <cell r="Y73">
            <v>-4.9199020000000005E-4</v>
          </cell>
          <cell r="Z73">
            <v>-6.6241600000000006E-5</v>
          </cell>
          <cell r="AA73">
            <v>1.6515759999999999E-4</v>
          </cell>
        </row>
        <row r="74">
          <cell r="A74" t="str">
            <v>Modified Maize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</row>
        <row r="75">
          <cell r="A75" t="str">
            <v>Modified starch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</row>
        <row r="76">
          <cell r="A76" t="str">
            <v>Modified Proteins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</row>
        <row r="77">
          <cell r="A77" t="str">
            <v>Resales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</row>
        <row r="78">
          <cell r="A78" t="str">
            <v>Other Total</v>
          </cell>
          <cell r="B78">
            <v>11.75</v>
          </cell>
          <cell r="C78">
            <v>11.75</v>
          </cell>
          <cell r="D78">
            <v>4.25</v>
          </cell>
          <cell r="E78">
            <v>329.08255319148901</v>
          </cell>
          <cell r="F78">
            <v>3866.72</v>
          </cell>
          <cell r="G78">
            <v>0</v>
          </cell>
          <cell r="H78">
            <v>0</v>
          </cell>
          <cell r="I78">
            <v>-28.341980141844001</v>
          </cell>
          <cell r="J78">
            <v>2680.6840000000002</v>
          </cell>
          <cell r="K78">
            <v>1.1510859999999999E-3</v>
          </cell>
          <cell r="L78">
            <v>1.1510859999999999E-3</v>
          </cell>
          <cell r="M78">
            <v>9.9380000000001003E-6</v>
          </cell>
          <cell r="N78">
            <v>97.964765957446801</v>
          </cell>
          <cell r="O78">
            <v>1151.086</v>
          </cell>
          <cell r="P78">
            <v>0</v>
          </cell>
          <cell r="Q78">
            <v>0</v>
          </cell>
          <cell r="R78">
            <v>-54.188300709219803</v>
          </cell>
          <cell r="S78">
            <v>1141.1479999999999</v>
          </cell>
          <cell r="T78">
            <v>1.1510859999999999E-3</v>
          </cell>
          <cell r="U78">
            <v>0</v>
          </cell>
          <cell r="V78">
            <v>0</v>
          </cell>
          <cell r="W78">
            <v>0</v>
          </cell>
          <cell r="X78">
            <v>4.0670940000000003E-4</v>
          </cell>
          <cell r="Y78">
            <v>-4.9199020000000005E-4</v>
          </cell>
          <cell r="Z78">
            <v>-6.6241600000000006E-5</v>
          </cell>
          <cell r="AA78">
            <v>1.6515759999999999E-4</v>
          </cell>
        </row>
      </sheetData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Control"/>
      <sheetName val="Summary Pages"/>
      <sheetName val="Assumptions"/>
      <sheetName val="Cons Fin Model"/>
      <sheetName val="Revenue Model"/>
      <sheetName val="Capex Model"/>
      <sheetName val="Opex Model"/>
      <sheetName val="Tax Model"/>
      <sheetName val="Normalization"/>
      <sheetName val="Matrices"/>
      <sheetName val="EVA"/>
      <sheetName val="WACC"/>
      <sheetName val="GRAVEYARD"/>
    </sheetNames>
    <sheetDataSet>
      <sheetData sheetId="0" refreshError="1">
        <row r="8">
          <cell r="D8" t="str">
            <v>Horizon</v>
          </cell>
          <cell r="K8">
            <v>2001</v>
          </cell>
        </row>
        <row r="15">
          <cell r="D15" t="str">
            <v>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ources_Uses"/>
      <sheetName val="Balance_Sheet"/>
      <sheetName val="Income_Statement"/>
      <sheetName val="Cash_Flow_Stmt"/>
      <sheetName val="Debt_Repayment"/>
      <sheetName val="LBO"/>
      <sheetName val="Performance_Assumptions"/>
      <sheetName val="Inc_Stmt_Assumptions"/>
      <sheetName val="Wrk_Capital_Assumptions"/>
      <sheetName val="Sheet1"/>
      <sheetName val="AVP (2)"/>
      <sheetName val="Target_PL"/>
      <sheetName val="Target Cap"/>
      <sheetName val="DCF 2"/>
      <sheetName val="DCF Output"/>
      <sheetName val="Returns_Calculation"/>
      <sheetName val="WACC"/>
      <sheetName val="Financial Summary for Book"/>
    </sheetNames>
    <sheetDataSet>
      <sheetData sheetId="0"/>
      <sheetData sheetId="1">
        <row r="1">
          <cell r="B1" t="str">
            <v>Black &amp; Decker M&amp;A Analysis</v>
          </cell>
        </row>
        <row r="4">
          <cell r="Q4" t="str">
            <v>December 31,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KV_IPO"/>
    </sheetNames>
    <sheetDataSet>
      <sheetData sheetId="0" refreshError="1">
        <row r="2">
          <cell r="B2" t="str">
            <v>(GKV, Euro) Anlage 1</v>
          </cell>
          <cell r="D2">
            <v>36526</v>
          </cell>
          <cell r="E2">
            <v>36557</v>
          </cell>
          <cell r="F2">
            <v>36586</v>
          </cell>
          <cell r="G2">
            <v>36617</v>
          </cell>
          <cell r="H2">
            <v>36647</v>
          </cell>
          <cell r="I2">
            <v>36678</v>
          </cell>
          <cell r="J2">
            <v>36708</v>
          </cell>
          <cell r="K2">
            <v>36739</v>
          </cell>
          <cell r="L2">
            <v>36770</v>
          </cell>
          <cell r="M2">
            <v>36800</v>
          </cell>
          <cell r="N2">
            <v>36831</v>
          </cell>
          <cell r="O2">
            <v>36861</v>
          </cell>
          <cell r="P2">
            <v>2000</v>
          </cell>
          <cell r="Q2">
            <v>2001</v>
          </cell>
          <cell r="R2">
            <v>2002</v>
          </cell>
          <cell r="S2">
            <v>2003</v>
          </cell>
          <cell r="T2">
            <v>2004</v>
          </cell>
          <cell r="U2">
            <v>2005</v>
          </cell>
        </row>
        <row r="4">
          <cell r="B4" t="str">
            <v>Voice Volume</v>
          </cell>
          <cell r="C4" t="str">
            <v>Mio. min</v>
          </cell>
          <cell r="D4">
            <v>390.98534899999999</v>
          </cell>
          <cell r="E4">
            <v>383.37299999999999</v>
          </cell>
          <cell r="F4">
            <v>377.962987</v>
          </cell>
          <cell r="G4">
            <v>318.3449</v>
          </cell>
          <cell r="H4">
            <v>351.29400500000003</v>
          </cell>
          <cell r="I4">
            <v>358.156384402409</v>
          </cell>
          <cell r="J4">
            <v>358.09112686057301</v>
          </cell>
          <cell r="K4">
            <v>362.16787199222199</v>
          </cell>
          <cell r="L4">
            <v>382.14680303502001</v>
          </cell>
          <cell r="M4">
            <v>386.84413161897299</v>
          </cell>
          <cell r="N4">
            <v>394.70966469368102</v>
          </cell>
          <cell r="O4">
            <v>399.86708330260001</v>
          </cell>
          <cell r="P4">
            <v>4463.9433069054803</v>
          </cell>
          <cell r="Q4">
            <v>7369.8984096663398</v>
          </cell>
          <cell r="R4">
            <v>9794.3454724640596</v>
          </cell>
          <cell r="S4">
            <v>12127.952720534</v>
          </cell>
          <cell r="T4">
            <v>14243.310768183601</v>
          </cell>
          <cell r="U4">
            <v>16121.8043715815</v>
          </cell>
        </row>
        <row r="5">
          <cell r="B5" t="str">
            <v>Internet Access</v>
          </cell>
          <cell r="C5" t="str">
            <v>Mio. min</v>
          </cell>
          <cell r="D5">
            <v>122.400291</v>
          </cell>
          <cell r="E5">
            <v>128.649269</v>
          </cell>
          <cell r="F5">
            <v>144.053743</v>
          </cell>
          <cell r="G5">
            <v>125.524984</v>
          </cell>
          <cell r="H5">
            <v>130.421978</v>
          </cell>
          <cell r="I5">
            <v>153.73656451438899</v>
          </cell>
          <cell r="J5">
            <v>107.440778832482</v>
          </cell>
          <cell r="K5">
            <v>127.787920305515</v>
          </cell>
          <cell r="L5">
            <v>140.363122645647</v>
          </cell>
          <cell r="M5">
            <v>159.32523724378299</v>
          </cell>
          <cell r="N5">
            <v>171.93885656755</v>
          </cell>
          <cell r="O5">
            <v>194.09979214751601</v>
          </cell>
          <cell r="P5">
            <v>1705.74253725688</v>
          </cell>
          <cell r="Q5">
            <v>3619.0778069632602</v>
          </cell>
          <cell r="R5">
            <v>4945.5559689654801</v>
          </cell>
          <cell r="S5">
            <v>6088.44108109431</v>
          </cell>
          <cell r="T5">
            <v>7438.2195139632404</v>
          </cell>
          <cell r="U5">
            <v>8519.7431485979996</v>
          </cell>
        </row>
        <row r="6">
          <cell r="B6" t="str">
            <v>Carrier's Carrier</v>
          </cell>
          <cell r="C6" t="str">
            <v>Mio. min</v>
          </cell>
          <cell r="D6">
            <v>15.1</v>
          </cell>
          <cell r="E6">
            <v>15.6</v>
          </cell>
          <cell r="F6">
            <v>19.86</v>
          </cell>
          <cell r="G6">
            <v>17.399999999999999</v>
          </cell>
          <cell r="H6">
            <v>19.989999999999998</v>
          </cell>
          <cell r="I6">
            <v>11.7456503225806</v>
          </cell>
          <cell r="J6">
            <v>12.137172</v>
          </cell>
          <cell r="K6">
            <v>12.137172</v>
          </cell>
          <cell r="L6">
            <v>11.7456503225806</v>
          </cell>
          <cell r="M6">
            <v>12.137172</v>
          </cell>
          <cell r="N6">
            <v>11.7456503225806</v>
          </cell>
          <cell r="O6">
            <v>12.137172</v>
          </cell>
          <cell r="P6">
            <v>171.73563896774201</v>
          </cell>
          <cell r="Q6">
            <v>283.18266694129699</v>
          </cell>
          <cell r="R6">
            <v>376.02390082679301</v>
          </cell>
          <cell r="S6">
            <v>501.70232160775498</v>
          </cell>
          <cell r="T6">
            <v>639.27147703523997</v>
          </cell>
          <cell r="U6">
            <v>746.44647567838695</v>
          </cell>
        </row>
        <row r="7">
          <cell r="B7" t="str">
            <v>Verkehrsvolumen</v>
          </cell>
          <cell r="C7" t="str">
            <v>Mio. min</v>
          </cell>
          <cell r="D7">
            <v>528.48563999999999</v>
          </cell>
          <cell r="E7">
            <v>527.62226899999996</v>
          </cell>
          <cell r="F7">
            <v>541.87672999999995</v>
          </cell>
          <cell r="G7">
            <v>461.26988399999999</v>
          </cell>
          <cell r="H7">
            <v>501.705983</v>
          </cell>
          <cell r="I7">
            <v>523.638599239379</v>
          </cell>
          <cell r="J7">
            <v>477.66907769305499</v>
          </cell>
          <cell r="K7">
            <v>502.09296429773701</v>
          </cell>
          <cell r="L7">
            <v>534.25557600324805</v>
          </cell>
          <cell r="M7">
            <v>558.30654086275604</v>
          </cell>
          <cell r="N7">
            <v>578.39417158381195</v>
          </cell>
          <cell r="O7">
            <v>606.10404745011601</v>
          </cell>
          <cell r="P7">
            <v>6341.4214831300997</v>
          </cell>
          <cell r="Q7">
            <v>11272.158883570901</v>
          </cell>
          <cell r="R7">
            <v>15115.9253422563</v>
          </cell>
          <cell r="S7">
            <v>18718.096123235999</v>
          </cell>
          <cell r="T7">
            <v>22320.801759182101</v>
          </cell>
          <cell r="U7">
            <v>25387.993995857902</v>
          </cell>
        </row>
        <row r="8">
          <cell r="B8" t="str">
            <v>Voice</v>
          </cell>
          <cell r="C8" t="str">
            <v>Cent/Min.</v>
          </cell>
          <cell r="D8">
            <v>8.4389573891680492</v>
          </cell>
          <cell r="E8">
            <v>8.2954402109694705</v>
          </cell>
          <cell r="F8">
            <v>9.0403698709260105</v>
          </cell>
          <cell r="G8">
            <v>9.7241730588427799</v>
          </cell>
          <cell r="H8">
            <v>9.4041314482437599</v>
          </cell>
          <cell r="I8">
            <v>9.2935598865714404</v>
          </cell>
          <cell r="J8">
            <v>9.3486725807051201</v>
          </cell>
          <cell r="K8">
            <v>9.3931163570396397</v>
          </cell>
          <cell r="L8">
            <v>9.3494631544690296</v>
          </cell>
          <cell r="M8">
            <v>8.9465397507344093</v>
          </cell>
          <cell r="N8">
            <v>9.0295449772156893</v>
          </cell>
          <cell r="O8">
            <v>9.0304713763629092</v>
          </cell>
          <cell r="P8">
            <v>9.0912596900033495</v>
          </cell>
          <cell r="Q8">
            <v>7.8317749754040102</v>
          </cell>
          <cell r="R8">
            <v>7.4768395334462596</v>
          </cell>
          <cell r="S8">
            <v>7.4823708217201599</v>
          </cell>
          <cell r="T8">
            <v>7.4363263767502596</v>
          </cell>
          <cell r="U8">
            <v>7.4980468277316898</v>
          </cell>
        </row>
        <row r="9">
          <cell r="B9" t="str">
            <v>Internet Access</v>
          </cell>
          <cell r="C9" t="str">
            <v>Cent/Min.</v>
          </cell>
          <cell r="D9">
            <v>1.48399647187113</v>
          </cell>
          <cell r="E9">
            <v>1.519640193214</v>
          </cell>
          <cell r="F9">
            <v>1.2904947565298599</v>
          </cell>
          <cell r="G9">
            <v>1.3320623088069901</v>
          </cell>
          <cell r="H9">
            <v>1.2402863572579801</v>
          </cell>
          <cell r="I9">
            <v>1.8894274247467899</v>
          </cell>
          <cell r="J9">
            <v>1.5741290969721899</v>
          </cell>
          <cell r="K9">
            <v>1.42633000504792</v>
          </cell>
          <cell r="L9">
            <v>1.43596349230528</v>
          </cell>
          <cell r="M9">
            <v>1.4427375353737599</v>
          </cell>
          <cell r="N9">
            <v>1.4493649283023899</v>
          </cell>
          <cell r="O9">
            <v>1.38421093791559</v>
          </cell>
          <cell r="P9">
            <v>1.45577421672171</v>
          </cell>
          <cell r="Q9">
            <v>2.1859481836406802</v>
          </cell>
          <cell r="R9">
            <v>2.0234197392655999</v>
          </cell>
          <cell r="S9">
            <v>1.8775590096922601</v>
          </cell>
          <cell r="T9">
            <v>1.72168087152805</v>
          </cell>
          <cell r="U9">
            <v>1.7045818793812699</v>
          </cell>
        </row>
        <row r="10">
          <cell r="B10" t="str">
            <v>Carrier Services</v>
          </cell>
          <cell r="C10" t="str">
            <v>Cent/Min.</v>
          </cell>
          <cell r="D10">
            <v>10.9479668874172</v>
          </cell>
          <cell r="E10">
            <v>9.2255256410256408</v>
          </cell>
          <cell r="F10">
            <v>7.4606344410876098</v>
          </cell>
          <cell r="G10">
            <v>8.9643965517241408</v>
          </cell>
          <cell r="H10">
            <v>7.1836518259129596</v>
          </cell>
          <cell r="I10">
            <v>10.2258376239244</v>
          </cell>
          <cell r="J10">
            <v>10.2258376239244</v>
          </cell>
          <cell r="K10">
            <v>10.2258376239244</v>
          </cell>
          <cell r="L10">
            <v>10.2258376239244</v>
          </cell>
          <cell r="M10">
            <v>10.2258376239244</v>
          </cell>
          <cell r="N10">
            <v>10.2258376239244</v>
          </cell>
          <cell r="O10">
            <v>10.2258376239244</v>
          </cell>
          <cell r="P10">
            <v>9.3967725569414409</v>
          </cell>
          <cell r="Q10">
            <v>7.6693782179432803</v>
          </cell>
          <cell r="R10">
            <v>7.1580863367470604</v>
          </cell>
          <cell r="S10">
            <v>6.6467944555508396</v>
          </cell>
          <cell r="T10">
            <v>6.3911485149527296</v>
          </cell>
          <cell r="U10">
            <v>6.3911485149527296</v>
          </cell>
        </row>
        <row r="11">
          <cell r="B11" t="str">
            <v>Erlös</v>
          </cell>
          <cell r="C11" t="str">
            <v>Cent/Min.</v>
          </cell>
        </row>
        <row r="14">
          <cell r="B14" t="str">
            <v>Sprache</v>
          </cell>
          <cell r="C14" t="str">
            <v>Mio. Euro</v>
          </cell>
          <cell r="D14">
            <v>34.648229999999998</v>
          </cell>
          <cell r="E14">
            <v>33.241660000000003</v>
          </cell>
          <cell r="F14">
            <v>35.650933999999999</v>
          </cell>
          <cell r="G14">
            <v>32.516213999999998</v>
          </cell>
          <cell r="H14">
            <v>34.472161999999997</v>
          </cell>
          <cell r="I14">
            <v>34.486569201877998</v>
          </cell>
          <cell r="J14">
            <v>34.717894491608703</v>
          </cell>
          <cell r="K14">
            <v>35.259977124900203</v>
          </cell>
          <cell r="L14">
            <v>36.929765675601601</v>
          </cell>
          <cell r="M14">
            <v>35.850291509531203</v>
          </cell>
          <cell r="N14">
            <v>36.841577832794201</v>
          </cell>
          <cell r="O14">
            <v>37.351010001994901</v>
          </cell>
          <cell r="P14">
            <v>421.96628583830898</v>
          </cell>
          <cell r="Q14">
            <v>598.91220913633299</v>
          </cell>
          <cell r="R14">
            <v>759.22360979548205</v>
          </cell>
          <cell r="S14">
            <v>940.80551772924503</v>
          </cell>
          <cell r="T14">
            <v>1100.035865088</v>
          </cell>
          <cell r="U14">
            <v>1256.5269441017099</v>
          </cell>
        </row>
        <row r="15">
          <cell r="B15" t="str">
            <v>davon Carrier Services</v>
          </cell>
          <cell r="C15" t="str">
            <v>Mio. Euro</v>
          </cell>
          <cell r="D15">
            <v>1.653143</v>
          </cell>
          <cell r="E15">
            <v>1.439182</v>
          </cell>
          <cell r="F15">
            <v>1.4816819999999999</v>
          </cell>
          <cell r="G15">
            <v>1.5598050000000001</v>
          </cell>
          <cell r="H15">
            <v>1.4360120000000001</v>
          </cell>
          <cell r="I15">
            <v>1.20109112986105</v>
          </cell>
          <cell r="J15">
            <v>1.24112750085641</v>
          </cell>
          <cell r="K15">
            <v>1.24112750085641</v>
          </cell>
          <cell r="L15">
            <v>1.20109112986105</v>
          </cell>
          <cell r="M15">
            <v>1.24112750085641</v>
          </cell>
          <cell r="N15">
            <v>1.20109112986105</v>
          </cell>
          <cell r="O15">
            <v>1.24112750085641</v>
          </cell>
          <cell r="P15">
            <v>16.1376073930088</v>
          </cell>
          <cell r="Q15">
            <v>21.718349775386699</v>
          </cell>
          <cell r="R15">
            <v>26.916115467986</v>
          </cell>
          <cell r="S15">
            <v>33.347122095994102</v>
          </cell>
          <cell r="T15">
            <v>40.856789511054103</v>
          </cell>
          <cell r="U15">
            <v>47.706502845236301</v>
          </cell>
        </row>
        <row r="16">
          <cell r="B16" t="str">
            <v>Daten</v>
          </cell>
          <cell r="C16" t="str">
            <v>Mio. Euro</v>
          </cell>
          <cell r="D16">
            <v>3.315048</v>
          </cell>
          <cell r="E16">
            <v>3.3545859999999998</v>
          </cell>
          <cell r="F16">
            <v>3.5423770000000001</v>
          </cell>
          <cell r="G16">
            <v>3.4131670000000001</v>
          </cell>
          <cell r="H16">
            <v>3.7433730000000001</v>
          </cell>
          <cell r="I16">
            <v>2.3810436985000001</v>
          </cell>
          <cell r="J16">
            <v>2.0575253416749999</v>
          </cell>
          <cell r="K16">
            <v>1.7791709185787501</v>
          </cell>
          <cell r="L16">
            <v>1.53954222113144</v>
          </cell>
          <cell r="M16">
            <v>1.3331331342672701</v>
          </cell>
          <cell r="N16">
            <v>1.15523318580218</v>
          </cell>
          <cell r="O16">
            <v>1.00181122743935</v>
          </cell>
          <cell r="P16">
            <v>28.616010727393999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 t="str">
            <v>davon Leased Line Umsatz</v>
          </cell>
          <cell r="C17" t="str">
            <v>Mio. Euro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Internet, TeleCommerce</v>
          </cell>
          <cell r="C18" t="str">
            <v>Mio. Euro</v>
          </cell>
          <cell r="D18">
            <v>1.816416</v>
          </cell>
          <cell r="E18">
            <v>1.955006</v>
          </cell>
          <cell r="F18">
            <v>1.8590059999999999</v>
          </cell>
          <cell r="G18">
            <v>1.6720710000000001</v>
          </cell>
          <cell r="H18">
            <v>1.6176060000000001</v>
          </cell>
          <cell r="I18">
            <v>2.9047408117984101</v>
          </cell>
          <cell r="J18">
            <v>1.6912565616156401</v>
          </cell>
          <cell r="K18">
            <v>1.82267745014428</v>
          </cell>
          <cell r="L18">
            <v>2.0155631978511801</v>
          </cell>
          <cell r="M18">
            <v>2.2986450010393602</v>
          </cell>
          <cell r="N18">
            <v>2.4920214852142299</v>
          </cell>
          <cell r="O18">
            <v>2.6867505533773501</v>
          </cell>
          <cell r="P18">
            <v>24.831760061040399</v>
          </cell>
          <cell r="Q18">
            <v>79.111165585856298</v>
          </cell>
          <cell r="R18">
            <v>100.069355692475</v>
          </cell>
          <cell r="S18">
            <v>114.314074067891</v>
          </cell>
          <cell r="T18">
            <v>128.062402554172</v>
          </cell>
          <cell r="U18">
            <v>145.225997880829</v>
          </cell>
        </row>
        <row r="19">
          <cell r="B19" t="str">
            <v>davon Internet Access</v>
          </cell>
          <cell r="C19" t="str">
            <v>Mio. Euro</v>
          </cell>
          <cell r="D19">
            <v>1.816416</v>
          </cell>
          <cell r="E19">
            <v>1.955006</v>
          </cell>
          <cell r="F19">
            <v>1.8590059999999999</v>
          </cell>
          <cell r="G19">
            <v>1.6720710000000001</v>
          </cell>
          <cell r="H19">
            <v>1.6176060000000001</v>
          </cell>
          <cell r="I19">
            <v>2.9047408117984101</v>
          </cell>
          <cell r="J19">
            <v>1.6912565616156401</v>
          </cell>
          <cell r="K19">
            <v>1.82267745014428</v>
          </cell>
          <cell r="L19">
            <v>2.0155631978511801</v>
          </cell>
          <cell r="M19">
            <v>2.2986450010393602</v>
          </cell>
          <cell r="N19">
            <v>2.4920214852142299</v>
          </cell>
          <cell r="O19">
            <v>2.6867505533773501</v>
          </cell>
          <cell r="P19">
            <v>24.831760061040399</v>
          </cell>
          <cell r="Q19">
            <v>58.854343673931403</v>
          </cell>
          <cell r="R19">
            <v>70.069355692475497</v>
          </cell>
          <cell r="S19">
            <v>74.3140740678909</v>
          </cell>
          <cell r="T19">
            <v>78.062402554171598</v>
          </cell>
          <cell r="U19">
            <v>85.225997880828899</v>
          </cell>
        </row>
        <row r="20">
          <cell r="B20" t="str">
            <v>davon Transaktionserlöse/Werbeerlöse</v>
          </cell>
          <cell r="C20" t="str">
            <v>Mio. Euro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20.256821911924899</v>
          </cell>
          <cell r="R20">
            <v>30</v>
          </cell>
          <cell r="S20">
            <v>40</v>
          </cell>
          <cell r="T20">
            <v>50</v>
          </cell>
          <cell r="U20">
            <v>60</v>
          </cell>
        </row>
        <row r="21">
          <cell r="B21" t="str">
            <v>davon Werbeerlöse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B22" t="str">
            <v>Sonstiger Umsatz</v>
          </cell>
          <cell r="C22" t="str">
            <v>Mio. Euro</v>
          </cell>
          <cell r="D22">
            <v>1.6533500000000001</v>
          </cell>
          <cell r="E22">
            <v>0.61393399999999998</v>
          </cell>
          <cell r="F22">
            <v>3.6606969999999999</v>
          </cell>
          <cell r="G22">
            <v>1.508675</v>
          </cell>
          <cell r="H22">
            <v>7.2761000000000006E-2</v>
          </cell>
          <cell r="I22">
            <v>0.31287559092746198</v>
          </cell>
          <cell r="J22">
            <v>0.34151626837415</v>
          </cell>
          <cell r="K22">
            <v>0.74623304101904597</v>
          </cell>
          <cell r="L22">
            <v>1.6228039801904801</v>
          </cell>
          <cell r="M22">
            <v>2.7141918078321199</v>
          </cell>
          <cell r="N22">
            <v>3.1630069546943398</v>
          </cell>
          <cell r="O22">
            <v>4.0201756323408198</v>
          </cell>
          <cell r="P22">
            <v>20.430220275378399</v>
          </cell>
        </row>
        <row r="23">
          <cell r="B23" t="str">
            <v>davon interne Umsätze</v>
          </cell>
          <cell r="C23" t="str">
            <v>Mio. Euro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Su. Umsatzerlöse</v>
          </cell>
          <cell r="C24" t="str">
            <v>Mio. Euro</v>
          </cell>
          <cell r="D24">
            <v>41.433044000000002</v>
          </cell>
          <cell r="E24">
            <v>39.165185999999999</v>
          </cell>
          <cell r="F24">
            <v>44.713014000000001</v>
          </cell>
          <cell r="G24">
            <v>39.110126999999999</v>
          </cell>
          <cell r="H24">
            <v>39.905901999999998</v>
          </cell>
          <cell r="I24">
            <v>40.085229303103901</v>
          </cell>
          <cell r="J24">
            <v>38.808192663273502</v>
          </cell>
          <cell r="K24">
            <v>39.608058534642304</v>
          </cell>
          <cell r="L24">
            <v>42.107675074774697</v>
          </cell>
          <cell r="M24">
            <v>42.196261452669901</v>
          </cell>
          <cell r="N24">
            <v>43.651839458505002</v>
          </cell>
          <cell r="O24">
            <v>45.059747415152501</v>
          </cell>
          <cell r="P24">
            <v>495.84427690212198</v>
          </cell>
          <cell r="Q24">
            <v>678.02337472218903</v>
          </cell>
          <cell r="R24">
            <v>859.29296548795799</v>
          </cell>
          <cell r="S24">
            <v>1055.1195917971399</v>
          </cell>
          <cell r="T24">
            <v>1228.09826764217</v>
          </cell>
          <cell r="U24">
            <v>1401.7529419825401</v>
          </cell>
        </row>
        <row r="26">
          <cell r="B26" t="str">
            <v>Bestandsveränderungen</v>
          </cell>
          <cell r="C26" t="str">
            <v>Mio. Euro</v>
          </cell>
          <cell r="D26">
            <v>7.7715611723760998E-19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7.7715611723760998E-19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B27" t="str">
            <v>Akt. Eigenleistungen</v>
          </cell>
          <cell r="C27" t="str">
            <v>Mio. Euro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9">
          <cell r="B29" t="str">
            <v>Gesamtleistung</v>
          </cell>
          <cell r="C29" t="str">
            <v>Mio. Euro</v>
          </cell>
          <cell r="D29">
            <v>41.433044000000002</v>
          </cell>
          <cell r="E29">
            <v>39.165185999999999</v>
          </cell>
          <cell r="F29">
            <v>44.713014000000001</v>
          </cell>
          <cell r="G29">
            <v>39.110126999999999</v>
          </cell>
          <cell r="H29">
            <v>39.905901999999998</v>
          </cell>
          <cell r="I29">
            <v>40.085228999999998</v>
          </cell>
          <cell r="J29">
            <v>38.808193000000003</v>
          </cell>
          <cell r="K29">
            <v>39.608058999999997</v>
          </cell>
          <cell r="L29">
            <v>42.107675</v>
          </cell>
          <cell r="M29">
            <v>42.196261</v>
          </cell>
          <cell r="N29">
            <v>43.651839000000002</v>
          </cell>
          <cell r="O29">
            <v>45.059747000000002</v>
          </cell>
          <cell r="P29">
            <v>495.84427599999998</v>
          </cell>
          <cell r="Q29">
            <v>678.02337499999999</v>
          </cell>
          <cell r="R29">
            <v>859.29296499999998</v>
          </cell>
          <cell r="S29">
            <v>1055.119592</v>
          </cell>
          <cell r="T29">
            <v>1228.098268</v>
          </cell>
          <cell r="U29">
            <v>1401.7529420000001</v>
          </cell>
        </row>
        <row r="31">
          <cell r="B31" t="str">
            <v>Provisionen</v>
          </cell>
          <cell r="C31" t="str">
            <v>Mio. Euro</v>
          </cell>
          <cell r="D31">
            <v>4.4195570000000002</v>
          </cell>
          <cell r="E31">
            <v>4.568079</v>
          </cell>
          <cell r="F31">
            <v>4.5276360000000002</v>
          </cell>
          <cell r="G31">
            <v>3.7954810000000001</v>
          </cell>
          <cell r="H31">
            <v>5.6527459999999996</v>
          </cell>
          <cell r="I31">
            <v>4.3164595082394701</v>
          </cell>
          <cell r="J31">
            <v>4.3579779428682404</v>
          </cell>
          <cell r="K31">
            <v>4.46133150631701</v>
          </cell>
          <cell r="L31">
            <v>4.6139056052928904</v>
          </cell>
          <cell r="M31">
            <v>4.5695065522054499</v>
          </cell>
          <cell r="N31">
            <v>4.7152860933721197</v>
          </cell>
          <cell r="O31">
            <v>4.77576067449625</v>
          </cell>
          <cell r="P31">
            <v>54.773726882791401</v>
          </cell>
          <cell r="Q31">
            <v>58.916840420690903</v>
          </cell>
          <cell r="R31">
            <v>68.081440104712499</v>
          </cell>
          <cell r="S31">
            <v>76.8628960594734</v>
          </cell>
          <cell r="T31">
            <v>84.553013298701799</v>
          </cell>
          <cell r="U31">
            <v>91.968746772469899</v>
          </cell>
        </row>
        <row r="32">
          <cell r="B32" t="str">
            <v>Durchleitegebühren intern</v>
          </cell>
          <cell r="C32" t="str">
            <v>Mio. Euro</v>
          </cell>
          <cell r="D32">
            <v>6.4999999999999902</v>
          </cell>
          <cell r="E32">
            <v>6.3903381173210301</v>
          </cell>
          <cell r="F32">
            <v>6.5188923799999898</v>
          </cell>
          <cell r="G32">
            <v>7.2393559999999901</v>
          </cell>
          <cell r="H32">
            <v>7.9813249999999902</v>
          </cell>
          <cell r="I32">
            <v>8.0490737947572093</v>
          </cell>
          <cell r="J32">
            <v>8.2721606683607405</v>
          </cell>
          <cell r="K32">
            <v>8.6164134919701496</v>
          </cell>
          <cell r="L32">
            <v>9.0052560805386896</v>
          </cell>
          <cell r="M32">
            <v>9.3643721591344793</v>
          </cell>
          <cell r="N32">
            <v>9.7975386408839107</v>
          </cell>
          <cell r="O32">
            <v>10.192133263115901</v>
          </cell>
          <cell r="P32">
            <v>97.926859596082096</v>
          </cell>
          <cell r="Q32">
            <v>95.000076693782106</v>
          </cell>
          <cell r="R32">
            <v>125.462182296007</v>
          </cell>
          <cell r="S32">
            <v>134.77029189653501</v>
          </cell>
          <cell r="T32">
            <v>140.62105090933201</v>
          </cell>
          <cell r="U32">
            <v>142.17276552665601</v>
          </cell>
        </row>
        <row r="33">
          <cell r="B33" t="str">
            <v>Durchleitegebühren extern</v>
          </cell>
          <cell r="C33" t="str">
            <v>Mio. Euro</v>
          </cell>
          <cell r="D33">
            <v>23.746089000000001</v>
          </cell>
          <cell r="E33">
            <v>22.240344</v>
          </cell>
          <cell r="F33">
            <v>19.499925999999999</v>
          </cell>
          <cell r="G33">
            <v>20.191559999999999</v>
          </cell>
          <cell r="H33">
            <v>16.046661</v>
          </cell>
          <cell r="I33">
            <v>16.2025161633251</v>
          </cell>
          <cell r="J33">
            <v>18.704757656982402</v>
          </cell>
          <cell r="K33">
            <v>19.174092789276798</v>
          </cell>
          <cell r="L33">
            <v>20.156161009285</v>
          </cell>
          <cell r="M33">
            <v>20.1715116062737</v>
          </cell>
          <cell r="N33">
            <v>20.779189029701602</v>
          </cell>
          <cell r="O33">
            <v>21.2596132478299</v>
          </cell>
          <cell r="P33">
            <v>238.17242150267501</v>
          </cell>
          <cell r="Q33">
            <v>337.16179166900997</v>
          </cell>
          <cell r="R33">
            <v>410.00543554398899</v>
          </cell>
          <cell r="S33">
            <v>474.15635203468599</v>
          </cell>
          <cell r="T33">
            <v>516.72333127112199</v>
          </cell>
          <cell r="U33">
            <v>540.10212390647405</v>
          </cell>
        </row>
        <row r="34">
          <cell r="C34" t="str">
            <v>Cent/min</v>
          </cell>
          <cell r="D34">
            <v>4.5675509999999999</v>
          </cell>
          <cell r="E34">
            <v>4.2877390000000002</v>
          </cell>
          <cell r="F34">
            <v>3.6852749999999999</v>
          </cell>
          <cell r="G34">
            <v>4.4854969999999996</v>
          </cell>
          <cell r="H34">
            <v>3.283738</v>
          </cell>
          <cell r="I34">
            <v>3.09421730690983</v>
          </cell>
          <cell r="J34">
            <v>3.91584017691049</v>
          </cell>
          <cell r="K34">
            <v>3.8188331947839802</v>
          </cell>
          <cell r="L34">
            <v>3.7727563201254202</v>
          </cell>
          <cell r="M34">
            <v>3.6129814232701798</v>
          </cell>
          <cell r="N34">
            <v>3.5925654252016601</v>
          </cell>
          <cell r="O34">
            <v>3.5075847682042798</v>
          </cell>
          <cell r="P34">
            <v>3.7558207120639699</v>
          </cell>
          <cell r="Q34">
            <v>2.99110219392331</v>
          </cell>
          <cell r="R34">
            <v>2.7124071220292798</v>
          </cell>
          <cell r="S34">
            <v>2.53314412380906</v>
          </cell>
          <cell r="T34">
            <v>2.3149855316400401</v>
          </cell>
          <cell r="U34">
            <v>2.12739188450491</v>
          </cell>
        </row>
        <row r="35">
          <cell r="B35" t="str">
            <v>Bruttomarge</v>
          </cell>
          <cell r="C35" t="str">
            <v>Mio. Euro</v>
          </cell>
          <cell r="D35">
            <v>6.767398</v>
          </cell>
          <cell r="E35">
            <v>5.9664250000000001</v>
          </cell>
          <cell r="F35">
            <v>14.16656</v>
          </cell>
          <cell r="G35">
            <v>7.8837299999999999</v>
          </cell>
          <cell r="H35">
            <v>10.22517</v>
          </cell>
          <cell r="I35">
            <v>11.51718</v>
          </cell>
          <cell r="J35">
            <v>7.4732969999999996</v>
          </cell>
          <cell r="K35">
            <v>7.3562209999999997</v>
          </cell>
          <cell r="L35">
            <v>8.3323520000000002</v>
          </cell>
          <cell r="M35">
            <v>8.0908709999999999</v>
          </cell>
          <cell r="N35">
            <v>8.3598250000000007</v>
          </cell>
          <cell r="O35">
            <v>8.8322400000000005</v>
          </cell>
          <cell r="P35">
            <v>104.97126900000001</v>
          </cell>
          <cell r="Q35">
            <v>186.94466600000001</v>
          </cell>
          <cell r="R35">
            <v>255.74390700000001</v>
          </cell>
          <cell r="S35">
            <v>369.33005200000002</v>
          </cell>
          <cell r="T35">
            <v>486.200873</v>
          </cell>
          <cell r="U35">
            <v>627.50930600000004</v>
          </cell>
        </row>
        <row r="37">
          <cell r="B37" t="str">
            <v>Mietleitungen</v>
          </cell>
          <cell r="C37" t="str">
            <v>Mio. Euro</v>
          </cell>
          <cell r="D37">
            <v>3.5688420000000001</v>
          </cell>
          <cell r="E37">
            <v>5.8971960000000001</v>
          </cell>
          <cell r="F37">
            <v>5.0007929999999998</v>
          </cell>
          <cell r="G37">
            <v>4.1993559999999999</v>
          </cell>
          <cell r="H37">
            <v>6.2252549999999998</v>
          </cell>
          <cell r="I37">
            <v>4.6557522893093903</v>
          </cell>
          <cell r="J37">
            <v>4.0183349268596897</v>
          </cell>
          <cell r="K37">
            <v>3.5849281379261</v>
          </cell>
          <cell r="L37">
            <v>3.3765869221762599</v>
          </cell>
          <cell r="M37">
            <v>3.3934851188497901</v>
          </cell>
          <cell r="N37">
            <v>2.8655353481642001</v>
          </cell>
          <cell r="O37">
            <v>2.4342555334563798</v>
          </cell>
          <cell r="P37">
            <v>49.220320276741802</v>
          </cell>
          <cell r="Q37">
            <v>43.134999999999998</v>
          </cell>
          <cell r="R37">
            <v>48.274999999999999</v>
          </cell>
          <cell r="S37">
            <v>53.790999984661198</v>
          </cell>
          <cell r="T37">
            <v>56.480999984661203</v>
          </cell>
          <cell r="U37">
            <v>59.306000010225802</v>
          </cell>
        </row>
        <row r="38">
          <cell r="B38" t="str">
            <v>Mieten Betrieb und Technik</v>
          </cell>
          <cell r="C38" t="str">
            <v>Mio. Euro</v>
          </cell>
          <cell r="D38">
            <v>0.12889567900000001</v>
          </cell>
          <cell r="E38">
            <v>0.50312579099999999</v>
          </cell>
          <cell r="F38">
            <v>0.54395472</v>
          </cell>
          <cell r="G38">
            <v>0.58467645000000001</v>
          </cell>
          <cell r="H38">
            <v>0.58555128999999995</v>
          </cell>
          <cell r="I38">
            <v>9.9999999999999895E-2</v>
          </cell>
          <cell r="J38">
            <v>9.9999999999999895E-2</v>
          </cell>
          <cell r="K38">
            <v>9.9999999999999895E-2</v>
          </cell>
          <cell r="L38">
            <v>9.9999999999999895E-2</v>
          </cell>
          <cell r="M38">
            <v>9.9999999999999895E-2</v>
          </cell>
          <cell r="N38">
            <v>9.9999999999999895E-2</v>
          </cell>
          <cell r="O38">
            <v>9.9999999999999895E-2</v>
          </cell>
          <cell r="P38">
            <v>3.0462039299999999</v>
          </cell>
          <cell r="Q38">
            <v>1.20000204516752</v>
          </cell>
          <cell r="R38">
            <v>1.20000204516752</v>
          </cell>
          <cell r="S38">
            <v>1.20000204516752</v>
          </cell>
          <cell r="T38">
            <v>1.20000204516752</v>
          </cell>
          <cell r="U38">
            <v>1.20000204516752</v>
          </cell>
        </row>
        <row r="39">
          <cell r="B39" t="str">
            <v>Sonst. Materialaufwand</v>
          </cell>
          <cell r="C39" t="str">
            <v>Mio. Euro</v>
          </cell>
          <cell r="D39">
            <v>2.1031399999999998</v>
          </cell>
          <cell r="E39">
            <v>0.154084</v>
          </cell>
          <cell r="F39">
            <v>2.3634580000000001</v>
          </cell>
          <cell r="G39">
            <v>1.191635</v>
          </cell>
          <cell r="H39">
            <v>0.87961500000000004</v>
          </cell>
          <cell r="I39">
            <v>0.7</v>
          </cell>
          <cell r="J39">
            <v>1</v>
          </cell>
          <cell r="K39">
            <v>0.7</v>
          </cell>
          <cell r="L39">
            <v>0.7</v>
          </cell>
          <cell r="M39">
            <v>1</v>
          </cell>
          <cell r="N39">
            <v>0.7</v>
          </cell>
          <cell r="O39">
            <v>0.6</v>
          </cell>
          <cell r="P39">
            <v>12.091932</v>
          </cell>
          <cell r="Q39">
            <v>13.2794118098199</v>
          </cell>
          <cell r="R39">
            <v>12.8646175792374</v>
          </cell>
          <cell r="S39">
            <v>12.642397345372499</v>
          </cell>
          <cell r="T39">
            <v>12.524024071621801</v>
          </cell>
          <cell r="U39">
            <v>12.925829954546099</v>
          </cell>
        </row>
        <row r="40">
          <cell r="B40" t="str">
            <v>Mat.-Aufw. fakturierbare Projekte DB AG</v>
          </cell>
          <cell r="C40" t="str">
            <v>Mio. Euro</v>
          </cell>
        </row>
        <row r="41">
          <cell r="B41" t="str">
            <v>Summe Materialaufwand</v>
          </cell>
          <cell r="C41" t="str">
            <v>Mio. Euro</v>
          </cell>
          <cell r="D41">
            <v>5.8008776790000001</v>
          </cell>
          <cell r="E41">
            <v>6.5544057909999998</v>
          </cell>
          <cell r="F41">
            <v>7.9082057199999998</v>
          </cell>
          <cell r="G41">
            <v>5.9756674500000004</v>
          </cell>
          <cell r="H41">
            <v>7.6904212899999997</v>
          </cell>
          <cell r="I41">
            <v>5.4557522893093902</v>
          </cell>
          <cell r="J41">
            <v>5.1183349268596903</v>
          </cell>
          <cell r="K41">
            <v>4.3849281379260896</v>
          </cell>
          <cell r="L41">
            <v>4.1765869221762602</v>
          </cell>
          <cell r="M41">
            <v>4.4934851188497902</v>
          </cell>
          <cell r="N41">
            <v>3.6655353481641999</v>
          </cell>
          <cell r="O41">
            <v>3.13425553345638</v>
          </cell>
          <cell r="P41">
            <v>64.358456206741806</v>
          </cell>
          <cell r="Q41">
            <v>57.614413854987298</v>
          </cell>
          <cell r="R41">
            <v>62.339619624404897</v>
          </cell>
          <cell r="S41">
            <v>67.633399375201293</v>
          </cell>
          <cell r="T41">
            <v>70.2050261014505</v>
          </cell>
          <cell r="U41">
            <v>73.431832009939399</v>
          </cell>
        </row>
        <row r="43">
          <cell r="B43" t="str">
            <v>Personalaufwand</v>
          </cell>
          <cell r="C43" t="str">
            <v>Mio Euro</v>
          </cell>
          <cell r="D43">
            <v>3.909395</v>
          </cell>
          <cell r="E43">
            <v>3.8921079999999999</v>
          </cell>
          <cell r="F43">
            <v>3.2405759999999999</v>
          </cell>
          <cell r="G43">
            <v>3.489811</v>
          </cell>
          <cell r="H43">
            <v>3.25474</v>
          </cell>
          <cell r="I43">
            <v>4.8404775525983803</v>
          </cell>
          <cell r="J43">
            <v>4.8018863190059902</v>
          </cell>
          <cell r="K43">
            <v>4.8059642995556802</v>
          </cell>
          <cell r="L43">
            <v>4.8059642995556802</v>
          </cell>
          <cell r="M43">
            <v>4.8059642995556802</v>
          </cell>
          <cell r="N43">
            <v>4.8059642995556802</v>
          </cell>
          <cell r="O43">
            <v>4.7676893569481997</v>
          </cell>
          <cell r="P43">
            <v>51.420540426775297</v>
          </cell>
          <cell r="Q43">
            <v>58.777738842844201</v>
          </cell>
          <cell r="R43">
            <v>61.242791143913301</v>
          </cell>
          <cell r="S43">
            <v>64.062954064514798</v>
          </cell>
          <cell r="T43">
            <v>67.073646037743501</v>
          </cell>
          <cell r="U43">
            <v>70.324973168424606</v>
          </cell>
        </row>
        <row r="45">
          <cell r="B45" t="str">
            <v>Abschreibungen</v>
          </cell>
          <cell r="C45" t="str">
            <v>Mio. Euro</v>
          </cell>
          <cell r="D45">
            <v>10.137535</v>
          </cell>
          <cell r="E45">
            <v>10.138759</v>
          </cell>
          <cell r="F45">
            <v>8.4638770000000001</v>
          </cell>
          <cell r="G45">
            <v>9.5300480000000007</v>
          </cell>
          <cell r="H45">
            <v>9.7765760000000004</v>
          </cell>
          <cell r="I45">
            <v>9.4593241743914298</v>
          </cell>
          <cell r="J45">
            <v>9.4593241743914298</v>
          </cell>
          <cell r="K45">
            <v>9.4593241743914298</v>
          </cell>
          <cell r="L45">
            <v>9.4593241743914298</v>
          </cell>
          <cell r="M45">
            <v>9.4593241743914298</v>
          </cell>
          <cell r="N45">
            <v>9.4593241743914298</v>
          </cell>
          <cell r="O45">
            <v>9.4593241743914298</v>
          </cell>
          <cell r="P45">
            <v>114.26206422074</v>
          </cell>
          <cell r="Q45">
            <v>95.565754692381205</v>
          </cell>
          <cell r="R45">
            <v>85.601197445585697</v>
          </cell>
          <cell r="S45">
            <v>86.053179468563101</v>
          </cell>
          <cell r="T45">
            <v>83.827577038904096</v>
          </cell>
          <cell r="U45">
            <v>79.316566368242604</v>
          </cell>
        </row>
        <row r="46">
          <cell r="B46" t="str">
            <v>Zinsen</v>
          </cell>
          <cell r="C46" t="str">
            <v>Mio. Euro</v>
          </cell>
          <cell r="D46">
            <v>3.4633479999999999</v>
          </cell>
          <cell r="E46">
            <v>3.330959</v>
          </cell>
          <cell r="F46">
            <v>3.661591</v>
          </cell>
          <cell r="G46">
            <v>3.6952639999999999</v>
          </cell>
          <cell r="H46">
            <v>4.2210530000000004</v>
          </cell>
          <cell r="I46">
            <v>3.2440856311642601</v>
          </cell>
          <cell r="J46">
            <v>3.2440856311642601</v>
          </cell>
          <cell r="K46">
            <v>3.2440856311642601</v>
          </cell>
          <cell r="L46">
            <v>3.2440856311642601</v>
          </cell>
          <cell r="M46">
            <v>3.2440856311642601</v>
          </cell>
          <cell r="N46">
            <v>3.2440856311642601</v>
          </cell>
          <cell r="O46">
            <v>3.2440856311642601</v>
          </cell>
          <cell r="P46">
            <v>41.080814418149799</v>
          </cell>
          <cell r="Q46">
            <v>34.836361033423103</v>
          </cell>
          <cell r="R46">
            <v>30.720461389793599</v>
          </cell>
          <cell r="S46">
            <v>25.971071105361901</v>
          </cell>
          <cell r="T46">
            <v>20.788616597556999</v>
          </cell>
          <cell r="U46">
            <v>15.086689538456801</v>
          </cell>
        </row>
        <row r="47">
          <cell r="B47" t="str">
            <v>Summe Kapitalaufwand</v>
          </cell>
          <cell r="C47" t="str">
            <v>Mio. Euro</v>
          </cell>
          <cell r="D47">
            <v>13.600883</v>
          </cell>
          <cell r="E47">
            <v>13.469718</v>
          </cell>
          <cell r="F47">
            <v>12.125468</v>
          </cell>
          <cell r="G47">
            <v>13.225312000000001</v>
          </cell>
          <cell r="H47">
            <v>13.997629</v>
          </cell>
          <cell r="I47">
            <v>12.703409805555699</v>
          </cell>
          <cell r="J47">
            <v>12.703409805555699</v>
          </cell>
          <cell r="K47">
            <v>12.703409805555699</v>
          </cell>
          <cell r="L47">
            <v>12.703409805555699</v>
          </cell>
          <cell r="M47">
            <v>12.703409805555699</v>
          </cell>
          <cell r="N47">
            <v>12.703409805555699</v>
          </cell>
          <cell r="O47">
            <v>12.703409805555699</v>
          </cell>
          <cell r="P47">
            <v>155.34287863889</v>
          </cell>
          <cell r="Q47">
            <v>130.40211572580401</v>
          </cell>
          <cell r="R47">
            <v>116.321658835379</v>
          </cell>
          <cell r="S47">
            <v>112.024250573925</v>
          </cell>
          <cell r="T47">
            <v>104.61619363646101</v>
          </cell>
          <cell r="U47">
            <v>94.4032559066994</v>
          </cell>
        </row>
        <row r="49">
          <cell r="B49" t="str">
            <v>Werbeaufwand</v>
          </cell>
          <cell r="C49" t="str">
            <v>Mio. Euro</v>
          </cell>
          <cell r="D49">
            <v>2.215579</v>
          </cell>
          <cell r="E49">
            <v>3.655224</v>
          </cell>
          <cell r="F49">
            <v>3.0702479999999999</v>
          </cell>
          <cell r="G49">
            <v>4.7204550000000003</v>
          </cell>
          <cell r="H49">
            <v>4.8593190000000002</v>
          </cell>
          <cell r="I49">
            <v>2.2000000000000002</v>
          </cell>
          <cell r="J49">
            <v>2.2000000000000002</v>
          </cell>
          <cell r="K49">
            <v>2.2999999999999998</v>
          </cell>
          <cell r="L49">
            <v>4</v>
          </cell>
          <cell r="M49">
            <v>4</v>
          </cell>
          <cell r="N49">
            <v>3.5</v>
          </cell>
          <cell r="O49">
            <v>2.5</v>
          </cell>
          <cell r="P49">
            <v>39.220824999999998</v>
          </cell>
          <cell r="Q49">
            <v>41.731078365706601</v>
          </cell>
          <cell r="R49">
            <v>43.903203754927503</v>
          </cell>
          <cell r="S49">
            <v>48.077527187945698</v>
          </cell>
          <cell r="T49">
            <v>50.162027374567302</v>
          </cell>
          <cell r="U49">
            <v>54.465726060035799</v>
          </cell>
        </row>
        <row r="50">
          <cell r="B50" t="str">
            <v>Mieten und Pachten</v>
          </cell>
          <cell r="C50" t="str">
            <v>Mio. Euro</v>
          </cell>
          <cell r="D50">
            <v>0.84793700000000005</v>
          </cell>
          <cell r="E50">
            <v>0.89334599999999997</v>
          </cell>
          <cell r="F50">
            <v>0.72315200000000002</v>
          </cell>
          <cell r="G50">
            <v>0.64105900000000005</v>
          </cell>
          <cell r="H50">
            <v>1.1516310000000001</v>
          </cell>
          <cell r="I50">
            <v>1.00168215028913</v>
          </cell>
          <cell r="J50">
            <v>1.00168215028913</v>
          </cell>
          <cell r="K50">
            <v>1.00168215028913</v>
          </cell>
          <cell r="L50">
            <v>1.00168215028913</v>
          </cell>
          <cell r="M50">
            <v>1.00168215028913</v>
          </cell>
          <cell r="N50">
            <v>1.00168215028913</v>
          </cell>
          <cell r="O50">
            <v>1.00168215028913</v>
          </cell>
          <cell r="P50">
            <v>11.2689000520239</v>
          </cell>
          <cell r="Q50">
            <v>9.4468537654090508</v>
          </cell>
          <cell r="R50">
            <v>9.6457463071943792</v>
          </cell>
          <cell r="S50">
            <v>9.8512856434352596</v>
          </cell>
          <cell r="T50">
            <v>10.062960482250499</v>
          </cell>
          <cell r="U50">
            <v>10.280770823640101</v>
          </cell>
        </row>
        <row r="51">
          <cell r="B51" t="str">
            <v>Verw.- u. Vertr.-Aufwand</v>
          </cell>
          <cell r="C51" t="str">
            <v>Mio. Euro</v>
          </cell>
          <cell r="D51">
            <v>4.4031459999999996</v>
          </cell>
          <cell r="E51">
            <v>3.5676450000000002</v>
          </cell>
          <cell r="F51">
            <v>10.805714999999999</v>
          </cell>
          <cell r="G51">
            <v>2.8790550000000001</v>
          </cell>
          <cell r="H51">
            <v>1.5387090000000001</v>
          </cell>
          <cell r="I51">
            <v>3.5</v>
          </cell>
          <cell r="J51">
            <v>3.5</v>
          </cell>
          <cell r="K51">
            <v>3.5</v>
          </cell>
          <cell r="L51">
            <v>3.5</v>
          </cell>
          <cell r="M51">
            <v>3.5</v>
          </cell>
          <cell r="N51">
            <v>3.5</v>
          </cell>
          <cell r="O51">
            <v>3.5</v>
          </cell>
          <cell r="P51">
            <v>47.694270000000003</v>
          </cell>
          <cell r="Q51">
            <v>68.241079536564996</v>
          </cell>
          <cell r="R51">
            <v>77.009520999882298</v>
          </cell>
          <cell r="S51">
            <v>85.490730712229507</v>
          </cell>
          <cell r="T51">
            <v>93.226570809528397</v>
          </cell>
          <cell r="U51">
            <v>100.160010194086</v>
          </cell>
        </row>
        <row r="52">
          <cell r="B52" t="str">
            <v>Verrechnung MCO</v>
          </cell>
          <cell r="C52" t="str">
            <v>Mio. Euro</v>
          </cell>
          <cell r="D52">
            <v>0</v>
          </cell>
          <cell r="E52">
            <v>0</v>
          </cell>
          <cell r="F52">
            <v>0</v>
          </cell>
          <cell r="G52">
            <v>1.4000520000000001</v>
          </cell>
          <cell r="H52">
            <v>2.344878</v>
          </cell>
          <cell r="P52">
            <v>3.7449300000000001</v>
          </cell>
        </row>
        <row r="53">
          <cell r="B53" t="str">
            <v>Interner Verw.- u. Vertr.-Aufwand</v>
          </cell>
          <cell r="C53" t="str">
            <v>Mio. Euro</v>
          </cell>
          <cell r="D53">
            <v>1.07147157472786</v>
          </cell>
          <cell r="E53">
            <v>1.07147157472786</v>
          </cell>
          <cell r="F53">
            <v>1.0714715800000001</v>
          </cell>
          <cell r="G53">
            <v>1.07147159</v>
          </cell>
          <cell r="H53">
            <v>1.0734528999999999</v>
          </cell>
          <cell r="I53">
            <v>1.0716677829872701</v>
          </cell>
          <cell r="J53">
            <v>0.43357551525439297</v>
          </cell>
          <cell r="K53">
            <v>0.43357551525439297</v>
          </cell>
          <cell r="L53">
            <v>0.43357551525439297</v>
          </cell>
          <cell r="M53">
            <v>0.43357551525439297</v>
          </cell>
          <cell r="N53">
            <v>0.43357551525439297</v>
          </cell>
          <cell r="O53">
            <v>0.43357551525439297</v>
          </cell>
          <cell r="P53">
            <v>9.0324600939693607</v>
          </cell>
          <cell r="Q53">
            <v>5.3557824555303801</v>
          </cell>
          <cell r="R53">
            <v>5.5163281062260001</v>
          </cell>
          <cell r="S53">
            <v>5.6819866757335697</v>
          </cell>
          <cell r="T53">
            <v>5.8522468721719099</v>
          </cell>
          <cell r="U53">
            <v>6.0281312793034099</v>
          </cell>
        </row>
        <row r="54">
          <cell r="B54" t="str">
            <v>Summe Verw.- u.Vertr.-Aufwand</v>
          </cell>
          <cell r="C54" t="str">
            <v>Mio. Euro</v>
          </cell>
          <cell r="D54">
            <v>8.5381335747278602</v>
          </cell>
          <cell r="E54">
            <v>9.1876865747278593</v>
          </cell>
          <cell r="F54">
            <v>15.67058658</v>
          </cell>
          <cell r="G54">
            <v>10.712092589999999</v>
          </cell>
          <cell r="H54">
            <v>10.967989899999999</v>
          </cell>
          <cell r="I54">
            <v>7.7733499332764104</v>
          </cell>
          <cell r="J54">
            <v>7.1352576655435298</v>
          </cell>
          <cell r="K54">
            <v>7.2352576655435303</v>
          </cell>
          <cell r="L54">
            <v>8.9352576655435296</v>
          </cell>
          <cell r="M54">
            <v>8.9352576655435296</v>
          </cell>
          <cell r="N54">
            <v>8.4352576655435296</v>
          </cell>
          <cell r="O54">
            <v>7.4352576655435296</v>
          </cell>
          <cell r="P54">
            <v>110.96138514599301</v>
          </cell>
          <cell r="Q54">
            <v>124.774794123211</v>
          </cell>
          <cell r="R54">
            <v>136.07479916822999</v>
          </cell>
          <cell r="S54">
            <v>149.101530219344</v>
          </cell>
          <cell r="T54">
            <v>159.30380553851799</v>
          </cell>
          <cell r="U54">
            <v>170.93463835706601</v>
          </cell>
        </row>
        <row r="55">
          <cell r="B55" t="str">
            <v>Sonstige Erträge und Aufwend.</v>
          </cell>
          <cell r="C55" t="str">
            <v>Mio. Euro</v>
          </cell>
          <cell r="D55">
            <v>-0.17768400000000001</v>
          </cell>
          <cell r="E55">
            <v>0.68852400000000002</v>
          </cell>
          <cell r="F55">
            <v>-7.2355000000000003E-2</v>
          </cell>
          <cell r="G55">
            <v>6.9112999999999994E-2</v>
          </cell>
          <cell r="H55">
            <v>-5.4120000000000001E-3</v>
          </cell>
          <cell r="I55">
            <v>-0.3</v>
          </cell>
          <cell r="J55">
            <v>-0.3</v>
          </cell>
          <cell r="K55">
            <v>-0.4</v>
          </cell>
          <cell r="L55">
            <v>-0.5</v>
          </cell>
          <cell r="M55">
            <v>-0.6</v>
          </cell>
          <cell r="N55">
            <v>-0.6</v>
          </cell>
          <cell r="O55">
            <v>-0.7</v>
          </cell>
          <cell r="P55">
            <v>-2.8978139999999999</v>
          </cell>
        </row>
        <row r="57">
          <cell r="B57" t="str">
            <v>Jahresergebnis</v>
          </cell>
          <cell r="C57" t="str">
            <v>Mio. Euro</v>
          </cell>
          <cell r="D57">
            <v>-25.259575253727899</v>
          </cell>
          <cell r="E57">
            <v>-26.448969365727901</v>
          </cell>
          <cell r="F57">
            <v>-24.8506313</v>
          </cell>
          <cell r="G57">
            <v>-25.450040040000001</v>
          </cell>
          <cell r="H57">
            <v>-25.691022190000002</v>
          </cell>
          <cell r="I57">
            <v>-19.555809580739901</v>
          </cell>
          <cell r="J57">
            <v>-22.585591716964899</v>
          </cell>
          <cell r="K57">
            <v>-22.173338908581002</v>
          </cell>
          <cell r="L57">
            <v>-22.788866692831199</v>
          </cell>
          <cell r="M57">
            <v>-23.4472458895047</v>
          </cell>
          <cell r="N57">
            <v>-21.8503421188191</v>
          </cell>
          <cell r="O57">
            <v>-19.908372361503801</v>
          </cell>
          <cell r="P57">
            <v>-280.00980541839999</v>
          </cell>
          <cell r="Q57">
            <v>-184.62439654684701</v>
          </cell>
          <cell r="R57">
            <v>-120.234961771928</v>
          </cell>
          <cell r="S57">
            <v>-23.492082232985201</v>
          </cell>
          <cell r="T57">
            <v>85.002201685826805</v>
          </cell>
          <cell r="U57">
            <v>218.414606557871</v>
          </cell>
        </row>
        <row r="59">
          <cell r="B59" t="str">
            <v>Steuer vom Einkommen und Ertrag</v>
          </cell>
          <cell r="C59" t="str">
            <v>Mio. Euro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1">
          <cell r="B61" t="str">
            <v>Netto Ergebnis (nach Steuer)</v>
          </cell>
          <cell r="C61" t="str">
            <v>Mio. Euro</v>
          </cell>
          <cell r="D61">
            <v>-25.259575253727899</v>
          </cell>
          <cell r="E61">
            <v>-26.448969365727901</v>
          </cell>
          <cell r="F61">
            <v>-24.8506313</v>
          </cell>
          <cell r="G61">
            <v>-25.450040040000001</v>
          </cell>
          <cell r="H61">
            <v>-25.691022190000002</v>
          </cell>
          <cell r="I61">
            <v>-19.555809580739901</v>
          </cell>
          <cell r="J61">
            <v>-22.585591716964899</v>
          </cell>
          <cell r="K61">
            <v>-22.173338908581002</v>
          </cell>
          <cell r="L61">
            <v>-22.788866692831199</v>
          </cell>
          <cell r="M61">
            <v>-23.4472458895047</v>
          </cell>
          <cell r="N61">
            <v>-21.8503421188191</v>
          </cell>
          <cell r="O61">
            <v>-19.908372361503801</v>
          </cell>
          <cell r="P61">
            <v>-280.00980541839999</v>
          </cell>
          <cell r="Q61">
            <v>-184.62439654684701</v>
          </cell>
          <cell r="R61">
            <v>-120.234961771928</v>
          </cell>
          <cell r="S61">
            <v>-23.492082232985201</v>
          </cell>
          <cell r="T61">
            <v>85.002201685826805</v>
          </cell>
          <cell r="U61">
            <v>218.414606557871</v>
          </cell>
        </row>
        <row r="62">
          <cell r="D62">
            <v>-25.259575253727899</v>
          </cell>
        </row>
        <row r="63">
          <cell r="D63" t="str">
            <v>Formel</v>
          </cell>
        </row>
        <row r="64">
          <cell r="D64" t="str">
            <v>Unfertig</v>
          </cell>
        </row>
        <row r="65">
          <cell r="D65" t="str">
            <v>Ready</v>
          </cell>
        </row>
        <row r="66">
          <cell r="E66" t="str">
            <v>GKV_MinVoice</v>
          </cell>
        </row>
        <row r="69">
          <cell r="E69">
            <v>125.524984</v>
          </cell>
        </row>
        <row r="74">
          <cell r="E74">
            <v>377.962987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delenie pre daily Billing"/>
      <sheetName val="Overview"/>
      <sheetName val="PT overview"/>
      <sheetName val="Calc"/>
      <sheetName val="PT EU sales"/>
      <sheetName val="PT production"/>
      <sheetName val="DEC YTD 12"/>
      <sheetName val="Final production with pack."/>
      <sheetName val="SCP 2012-ticpr305"/>
      <sheetName val="Code list"/>
      <sheetName val="PT sales Turtle"/>
      <sheetName val="PT Gross sales Turt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9">
          <cell r="H239" t="str">
            <v>P01</v>
          </cell>
        </row>
        <row r="240">
          <cell r="H240" t="str">
            <v>P51</v>
          </cell>
        </row>
        <row r="241">
          <cell r="H241" t="str">
            <v>P11</v>
          </cell>
        </row>
        <row r="242">
          <cell r="H242" t="str">
            <v>P61</v>
          </cell>
        </row>
        <row r="243">
          <cell r="H243" t="str">
            <v>P59</v>
          </cell>
        </row>
        <row r="244">
          <cell r="H244" t="str">
            <v>P69</v>
          </cell>
        </row>
        <row r="245">
          <cell r="H245" t="str">
            <v>P09</v>
          </cell>
        </row>
        <row r="246">
          <cell r="H246" t="str">
            <v>P19</v>
          </cell>
        </row>
        <row r="247">
          <cell r="H247" t="str">
            <v>P71</v>
          </cell>
        </row>
        <row r="248">
          <cell r="H248" t="str">
            <v>P81</v>
          </cell>
        </row>
      </sheetData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zdelenie pre daily Billing"/>
      <sheetName val="Overview"/>
      <sheetName val="PT overview"/>
      <sheetName val="Calc"/>
      <sheetName val="PT EU sales"/>
      <sheetName val="PT production"/>
      <sheetName val="Sales 09"/>
      <sheetName val="Final production with pack."/>
      <sheetName val="2009"/>
      <sheetName val="Code list"/>
      <sheetName val="PT sales Turtle"/>
      <sheetName val="PT Gross sales Turt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G2" t="str">
            <v>P01</v>
          </cell>
        </row>
        <row r="3">
          <cell r="G3" t="str">
            <v>P51</v>
          </cell>
        </row>
        <row r="4">
          <cell r="G4" t="str">
            <v>P11</v>
          </cell>
        </row>
        <row r="5">
          <cell r="G5" t="str">
            <v>P61</v>
          </cell>
        </row>
        <row r="6">
          <cell r="G6" t="str">
            <v>P59</v>
          </cell>
        </row>
        <row r="7">
          <cell r="G7" t="str">
            <v>P69</v>
          </cell>
        </row>
        <row r="8">
          <cell r="G8" t="str">
            <v>P09</v>
          </cell>
        </row>
        <row r="9">
          <cell r="G9" t="str">
            <v>P19</v>
          </cell>
        </row>
        <row r="10">
          <cell r="G10" t="str">
            <v>P71</v>
          </cell>
        </row>
        <row r="11">
          <cell r="G11" t="str">
            <v>P81</v>
          </cell>
        </row>
      </sheetData>
      <sheetData sheetId="10"/>
      <sheetData sheetId="1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ctuals"/>
      <sheetName val="Sheet1"/>
      <sheetName val="Contribution Curve"/>
      <sheetName val="Sorted"/>
    </sheetNames>
    <sheetDataSet>
      <sheetData sheetId="0"/>
      <sheetData sheetId="1">
        <row r="1">
          <cell r="A1" t="str">
            <v>Project Ladder</v>
          </cell>
          <cell r="G1" t="str">
            <v>Preliminary Draft - Confidential</v>
          </cell>
        </row>
        <row r="2">
          <cell r="A2" t="str">
            <v>Negative Store Direct Profit Stores</v>
          </cell>
        </row>
        <row r="4">
          <cell r="B4" t="str">
            <v>Stores with Negative Store Direct Profit in 2007</v>
          </cell>
        </row>
        <row r="5">
          <cell r="B5" t="str">
            <v>Store #</v>
          </cell>
          <cell r="C5" t="str">
            <v>Vintage</v>
          </cell>
          <cell r="D5" t="str">
            <v>Direct Profit</v>
          </cell>
        </row>
        <row r="6">
          <cell r="B6" t="str">
            <v>2515</v>
          </cell>
          <cell r="C6">
            <v>2005</v>
          </cell>
          <cell r="D6">
            <v>-2.3518634</v>
          </cell>
        </row>
        <row r="7">
          <cell r="B7" t="str">
            <v>1900</v>
          </cell>
          <cell r="C7">
            <v>2004</v>
          </cell>
          <cell r="D7">
            <v>-1.57489875</v>
          </cell>
        </row>
        <row r="8">
          <cell r="B8" t="str">
            <v>1811</v>
          </cell>
          <cell r="C8">
            <v>2005</v>
          </cell>
          <cell r="D8">
            <v>-1.42848413</v>
          </cell>
        </row>
        <row r="9">
          <cell r="B9" t="str">
            <v>1938</v>
          </cell>
          <cell r="C9">
            <v>2005</v>
          </cell>
          <cell r="D9">
            <v>-1.3849262899999999</v>
          </cell>
        </row>
        <row r="10">
          <cell r="B10" t="str">
            <v>2206</v>
          </cell>
          <cell r="C10">
            <v>2005</v>
          </cell>
          <cell r="D10">
            <v>-1.34842383</v>
          </cell>
        </row>
        <row r="11">
          <cell r="B11" t="str">
            <v>2615</v>
          </cell>
          <cell r="C11">
            <v>2005</v>
          </cell>
          <cell r="D11">
            <v>-1.1025928</v>
          </cell>
        </row>
        <row r="12">
          <cell r="B12" t="str">
            <v>1583</v>
          </cell>
          <cell r="C12">
            <v>2003</v>
          </cell>
          <cell r="D12">
            <v>-0.76875998000000001</v>
          </cell>
        </row>
        <row r="13">
          <cell r="B13" t="str">
            <v>2621</v>
          </cell>
          <cell r="C13">
            <v>2005</v>
          </cell>
          <cell r="D13">
            <v>-0.59777031999999997</v>
          </cell>
        </row>
        <row r="14">
          <cell r="B14" t="str">
            <v>2518</v>
          </cell>
          <cell r="C14">
            <v>2005</v>
          </cell>
          <cell r="D14">
            <v>-0.51054520000000003</v>
          </cell>
        </row>
        <row r="15">
          <cell r="B15" t="str">
            <v>1604</v>
          </cell>
          <cell r="C15">
            <v>2003</v>
          </cell>
          <cell r="D15">
            <v>-0.37448963000000002</v>
          </cell>
        </row>
        <row r="16">
          <cell r="B16" t="str">
            <v>2511</v>
          </cell>
          <cell r="C16">
            <v>2004</v>
          </cell>
          <cell r="D16">
            <v>-0.35280275999999999</v>
          </cell>
        </row>
        <row r="17">
          <cell r="B17" t="str">
            <v>1697</v>
          </cell>
          <cell r="C17">
            <v>2004</v>
          </cell>
          <cell r="D17">
            <v>-0.34370590000000001</v>
          </cell>
        </row>
        <row r="18">
          <cell r="B18" t="str">
            <v>1895</v>
          </cell>
          <cell r="C18">
            <v>2005</v>
          </cell>
          <cell r="D18">
            <v>-0.26835526999999998</v>
          </cell>
        </row>
        <row r="19">
          <cell r="B19" t="str">
            <v>2532</v>
          </cell>
          <cell r="C19">
            <v>2005</v>
          </cell>
          <cell r="D19">
            <v>-0.26820502000000002</v>
          </cell>
        </row>
        <row r="20">
          <cell r="B20" t="str">
            <v>2586</v>
          </cell>
          <cell r="C20">
            <v>2005</v>
          </cell>
          <cell r="D20">
            <v>-9.8803240000000001E-2</v>
          </cell>
        </row>
        <row r="21">
          <cell r="B21" t="str">
            <v>2535</v>
          </cell>
          <cell r="C21">
            <v>2005</v>
          </cell>
          <cell r="D21">
            <v>-1.743167E-2</v>
          </cell>
        </row>
      </sheetData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omp - RM-Anc-Pkg "/>
      <sheetName val="P&amp;L (2)"/>
      <sheetName val="Assumption"/>
      <sheetName val="P&amp;L"/>
      <sheetName val="Costing"/>
      <sheetName val="P&amp;L_comparison"/>
      <sheetName val="details"/>
      <sheetName val="P&amp;L(BP comparison)"/>
      <sheetName val="Prd Cg"/>
      <sheetName val="Sales Projections 11-12"/>
      <sheetName val="Salaries &amp; Admn exp"/>
      <sheetName val="Sales Projections"/>
      <sheetName val="Direct Manpower"/>
      <sheetName val="Prod Costing"/>
      <sheetName val="Accounts"/>
      <sheetName val="Fxd Cost"/>
      <sheetName val="Anc"/>
      <sheetName val="GP30"/>
      <sheetName val="EG25"/>
      <sheetName val="DMC"/>
      <sheetName val="GP15"/>
      <sheetName val="GP20"/>
      <sheetName val="GP22"/>
      <sheetName val="GP23"/>
      <sheetName val="GP25"/>
      <sheetName val="(Travel Exp)"/>
      <sheetName val="QC budget"/>
      <sheetName val="Export Freight"/>
      <sheetName val="RM_RATES"/>
      <sheetName val="(ANCILLIARIES RATES)"/>
      <sheetName val="WT-22- New"/>
      <sheetName val="WT-30- New"/>
      <sheetName val="WT-40- New"/>
      <sheetName val="WT-33"/>
      <sheetName val="EG-25- New (GP)"/>
      <sheetName val="EG-25- New (ISO)"/>
      <sheetName val="EG-21-ISO"/>
      <sheetName val="(Accessories Budget)"/>
      <sheetName val="Press Utilisation old"/>
      <sheetName val="RM Budget"/>
      <sheetName val="Press utilization"/>
      <sheetName val="Product Capacities"/>
      <sheetName val="Store &amp; Packing "/>
      <sheetName val="Junction Box"/>
      <sheetName val="3 Ph Mbox"/>
      <sheetName val="Water Meter Box"/>
      <sheetName val="Water Tanks"/>
      <sheetName val="WT Panels for exports"/>
      <sheetName val="Panels for shelters"/>
      <sheetName val="Cabins &amp; kiosks"/>
      <sheetName val="Sheet1"/>
      <sheetName val="Sheets &amp; Cheq plates"/>
      <sheetName val="SMC Reqmt"/>
      <sheetName val="Consumables"/>
      <sheetName val="Normal Capex"/>
      <sheetName val="Excise"/>
      <sheetName val="power"/>
      <sheetName val="Maintenance days"/>
      <sheetName val="Maintenance"/>
      <sheetName val="Maint. Details"/>
      <sheetName val="GP33"/>
      <sheetName val="GP35"/>
      <sheetName val="GP40"/>
      <sheetName val="EG12"/>
      <sheetName val="EG20"/>
      <sheetName val="EG30"/>
      <sheetName val="EG35"/>
      <sheetName val="EG40"/>
      <sheetName val="WT30"/>
      <sheetName val="WT33"/>
    </sheetNames>
    <sheetDataSet>
      <sheetData sheetId="0"/>
      <sheetData sheetId="1"/>
      <sheetData sheetId="2"/>
      <sheetData sheetId="3">
        <row r="68">
          <cell r="M68">
            <v>103.557735727459</v>
          </cell>
        </row>
      </sheetData>
      <sheetData sheetId="4"/>
      <sheetData sheetId="5"/>
      <sheetData sheetId="6">
        <row r="54">
          <cell r="E54">
            <v>144.113992229974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 Month"/>
      <sheetName val="Mgmt Sales Main month fs"/>
      <sheetName val="Mgmt Sales Main month jv"/>
      <sheetName val="Summary sheet byproducts month"/>
      <sheetName val="Mgmt Sales Byproducts fs month"/>
      <sheetName val="Mgmt Sales Byproducts month jv"/>
      <sheetName val="Final analysis YTD"/>
      <sheetName val="Final analysis LY YTD"/>
    </sheetNames>
    <sheetDataSet>
      <sheetData sheetId="0"/>
      <sheetData sheetId="1" refreshError="1">
        <row r="72">
          <cell r="A72" t="str">
            <v>GRAND TOTAL</v>
          </cell>
          <cell r="B72">
            <v>158539.93400000001</v>
          </cell>
          <cell r="C72">
            <v>12669.194</v>
          </cell>
          <cell r="D72">
            <v>7623.2379999999903</v>
          </cell>
          <cell r="E72">
            <v>391.19016193106302</v>
          </cell>
          <cell r="F72">
            <v>-2.4449152612515901</v>
          </cell>
          <cell r="G72">
            <v>-40.074686147774202</v>
          </cell>
          <cell r="H72">
            <v>24.714577197000001</v>
          </cell>
          <cell r="I72">
            <v>-0.54929680300000305</v>
          </cell>
          <cell r="J72">
            <v>2.059225632</v>
          </cell>
          <cell r="K72">
            <v>155.88865576921501</v>
          </cell>
          <cell r="L72">
            <v>-17.304912728484201</v>
          </cell>
          <cell r="M72">
            <v>5.7703973824817503</v>
          </cell>
          <cell r="N72">
            <v>0.314845484617991</v>
          </cell>
          <cell r="O72">
            <v>-0.35754131984220899</v>
          </cell>
          <cell r="P72">
            <v>-0.37843888370405998</v>
          </cell>
          <cell r="Q72">
            <v>-0.25763040859443198</v>
          </cell>
          <cell r="R72">
            <v>1.03896247782332</v>
          </cell>
          <cell r="S72">
            <v>-6.3787768562059401</v>
          </cell>
          <cell r="T72">
            <v>-0.50330671677989103</v>
          </cell>
          <cell r="U72">
            <v>7.7082029087302102</v>
          </cell>
        </row>
      </sheetData>
      <sheetData sheetId="2" refreshError="1">
        <row r="77">
          <cell r="A77" t="str">
            <v>GRAND TOTAL</v>
          </cell>
          <cell r="B77">
            <v>80452.794999999998</v>
          </cell>
          <cell r="C77">
            <v>-5596.3789999999999</v>
          </cell>
          <cell r="D77">
            <v>-6307.2060000000001</v>
          </cell>
          <cell r="E77">
            <v>386.06740076587801</v>
          </cell>
          <cell r="F77">
            <v>6.7018300981104604</v>
          </cell>
          <cell r="G77">
            <v>48.0601982107586</v>
          </cell>
          <cell r="H77">
            <v>14.243802205</v>
          </cell>
          <cell r="I77">
            <v>-0.69226579499999996</v>
          </cell>
          <cell r="J77">
            <v>1.360378109</v>
          </cell>
          <cell r="K77">
            <v>177.04546131678799</v>
          </cell>
          <cell r="L77">
            <v>3.4695011338352799</v>
          </cell>
          <cell r="M77">
            <v>28.550487279155401</v>
          </cell>
          <cell r="N77">
            <v>-1.42716473327319</v>
          </cell>
          <cell r="O77">
            <v>0.66571439172135005</v>
          </cell>
          <cell r="P77">
            <v>-0.156788147080063</v>
          </cell>
          <cell r="Q77">
            <v>0.25136509017825098</v>
          </cell>
          <cell r="R77">
            <v>-1.41531576128697</v>
          </cell>
          <cell r="S77">
            <v>0.325561330052062</v>
          </cell>
          <cell r="T77">
            <v>-6.7025809646825404E-2</v>
          </cell>
          <cell r="U77">
            <v>2.5220691157217501</v>
          </cell>
        </row>
      </sheetData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PT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kdaten 1998 dtsch"/>
    </sheetNames>
    <sheetDataSet>
      <sheetData sheetId="0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Sales"/>
      <sheetName val="Std. Cost of Transfers"/>
      <sheetName val="Gross Margin by Product Group"/>
      <sheetName val="GM2"/>
      <sheetName val="Summary of GP"/>
      <sheetName val="Summary of Transfers"/>
      <sheetName val="Total Labor"/>
      <sheetName val="Labor 01"/>
      <sheetName val="Labor 02"/>
      <sheetName val="Labor 03"/>
      <sheetName val="MfgExpSummary"/>
      <sheetName val="Mfg Expense Cost Center 1"/>
      <sheetName val="Mfg Expense Cost Center 2"/>
      <sheetName val="Mfg Expense Cost Center 3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>
        <row r="2">
          <cell r="B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Product Segments"/>
      <sheetName val="FDSMenuDocLevelBtnStates"/>
      <sheetName val="Geographic Segments"/>
    </sheetNames>
    <sheetDataSet>
      <sheetData sheetId="0" refreshError="1"/>
      <sheetData sheetId="1"/>
      <sheetData sheetId="2" refreshError="1"/>
      <sheetData sheetId="3">
        <row r="2">
          <cell r="B2" t="str">
            <v>KO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Cost Detail"/>
      <sheetName val="Ovh Rates"/>
      <sheetName val="User Guide"/>
      <sheetName val="INPUT 0"/>
      <sheetName val="INPUT 1"/>
      <sheetName val="INPUT 2"/>
      <sheetName val="Plan"/>
      <sheetName val="YTD"/>
      <sheetName val="Jan"/>
      <sheetName val="Feb"/>
      <sheetName val="Apr"/>
      <sheetName val="Mar"/>
      <sheetName val="May"/>
      <sheetName val="Jun"/>
      <sheetName val="Jul"/>
      <sheetName val="Aug"/>
      <sheetName val="Sep"/>
      <sheetName val="Oct"/>
      <sheetName val="Nov"/>
      <sheetName val="Dec"/>
      <sheetName val="Module1"/>
    </sheetNames>
    <sheetDataSet>
      <sheetData sheetId="0" refreshError="1"/>
      <sheetData sheetId="1" refreshError="1"/>
      <sheetData sheetId="2">
        <row r="1">
          <cell r="B1">
            <v>2.2046000000000001</v>
          </cell>
        </row>
        <row r="2">
          <cell r="B2">
            <v>0</v>
          </cell>
        </row>
        <row r="3">
          <cell r="B3">
            <v>1</v>
          </cell>
        </row>
        <row r="4">
          <cell r="B4">
            <v>1</v>
          </cell>
        </row>
        <row r="9">
          <cell r="A9">
            <v>1</v>
          </cell>
          <cell r="B9">
            <v>1</v>
          </cell>
          <cell r="C9">
            <v>1</v>
          </cell>
          <cell r="D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18">
          <cell r="G418">
            <v>40786</v>
          </cell>
          <cell r="H418">
            <v>31</v>
          </cell>
        </row>
        <row r="419">
          <cell r="G419">
            <v>40816</v>
          </cell>
          <cell r="H419">
            <v>30</v>
          </cell>
        </row>
        <row r="420">
          <cell r="G420">
            <v>40847</v>
          </cell>
          <cell r="H420">
            <v>31</v>
          </cell>
        </row>
        <row r="421">
          <cell r="G421">
            <v>40877</v>
          </cell>
          <cell r="H421">
            <v>30</v>
          </cell>
        </row>
        <row r="422">
          <cell r="G422">
            <v>40908</v>
          </cell>
          <cell r="H422">
            <v>31</v>
          </cell>
        </row>
        <row r="423">
          <cell r="G423">
            <v>40939</v>
          </cell>
          <cell r="H423">
            <v>31</v>
          </cell>
          <cell r="I423">
            <v>210</v>
          </cell>
          <cell r="J423">
            <v>210</v>
          </cell>
          <cell r="K423">
            <v>210</v>
          </cell>
          <cell r="M423">
            <v>220</v>
          </cell>
          <cell r="N423">
            <v>220</v>
          </cell>
          <cell r="O423">
            <v>220</v>
          </cell>
          <cell r="Q423">
            <v>281.66666666666703</v>
          </cell>
          <cell r="R423">
            <v>281.66666666666703</v>
          </cell>
          <cell r="S423">
            <v>281.66666666666703</v>
          </cell>
          <cell r="U423">
            <v>210</v>
          </cell>
          <cell r="V423">
            <v>210</v>
          </cell>
          <cell r="W423">
            <v>210</v>
          </cell>
          <cell r="Y423">
            <v>220</v>
          </cell>
          <cell r="Z423">
            <v>220</v>
          </cell>
          <cell r="AA423">
            <v>220</v>
          </cell>
          <cell r="AC423">
            <v>281.66666666666703</v>
          </cell>
          <cell r="AD423">
            <v>281.66666666666703</v>
          </cell>
          <cell r="AE423">
            <v>281.66666666666703</v>
          </cell>
          <cell r="AG423">
            <v>200</v>
          </cell>
          <cell r="AH423">
            <v>200</v>
          </cell>
          <cell r="AI423">
            <v>200</v>
          </cell>
          <cell r="AK423">
            <v>205</v>
          </cell>
          <cell r="AL423">
            <v>205</v>
          </cell>
          <cell r="AM423">
            <v>205</v>
          </cell>
          <cell r="AO423">
            <v>205</v>
          </cell>
          <cell r="AP423">
            <v>205</v>
          </cell>
          <cell r="AQ423">
            <v>205</v>
          </cell>
          <cell r="AS423">
            <v>200</v>
          </cell>
          <cell r="AT423">
            <v>200</v>
          </cell>
          <cell r="AU423">
            <v>200</v>
          </cell>
          <cell r="AW423">
            <v>227.5</v>
          </cell>
          <cell r="AX423">
            <v>227.5</v>
          </cell>
          <cell r="AY423">
            <v>227.5</v>
          </cell>
          <cell r="BA423">
            <v>120</v>
          </cell>
          <cell r="BB423">
            <v>120</v>
          </cell>
          <cell r="BC423">
            <v>120</v>
          </cell>
          <cell r="BE423">
            <v>120</v>
          </cell>
          <cell r="BF423">
            <v>120</v>
          </cell>
          <cell r="BG423">
            <v>120</v>
          </cell>
          <cell r="BI423">
            <v>227.5</v>
          </cell>
          <cell r="BJ423">
            <v>227.5</v>
          </cell>
          <cell r="BK423">
            <v>227.5</v>
          </cell>
          <cell r="BM423">
            <v>227.5</v>
          </cell>
          <cell r="BN423">
            <v>227.5</v>
          </cell>
          <cell r="BO423">
            <v>227.5</v>
          </cell>
        </row>
        <row r="424">
          <cell r="G424">
            <v>40967</v>
          </cell>
          <cell r="H424">
            <v>29</v>
          </cell>
          <cell r="I424">
            <v>210</v>
          </cell>
          <cell r="J424">
            <v>210</v>
          </cell>
          <cell r="K424">
            <v>210</v>
          </cell>
          <cell r="M424">
            <v>220</v>
          </cell>
          <cell r="N424">
            <v>220</v>
          </cell>
          <cell r="O424">
            <v>220</v>
          </cell>
          <cell r="Q424">
            <v>281.66666666666703</v>
          </cell>
          <cell r="R424">
            <v>281.66666666666703</v>
          </cell>
          <cell r="S424">
            <v>281.66666666666703</v>
          </cell>
          <cell r="U424">
            <v>210</v>
          </cell>
          <cell r="V424">
            <v>210</v>
          </cell>
          <cell r="W424">
            <v>210</v>
          </cell>
          <cell r="Y424">
            <v>220</v>
          </cell>
          <cell r="Z424">
            <v>220</v>
          </cell>
          <cell r="AA424">
            <v>220</v>
          </cell>
          <cell r="AC424">
            <v>281.66666666666703</v>
          </cell>
          <cell r="AD424">
            <v>281.66666666666703</v>
          </cell>
          <cell r="AE424">
            <v>281.66666666666703</v>
          </cell>
          <cell r="AG424">
            <v>200</v>
          </cell>
          <cell r="AH424">
            <v>200</v>
          </cell>
          <cell r="AI424">
            <v>200</v>
          </cell>
          <cell r="AK424">
            <v>205</v>
          </cell>
          <cell r="AL424">
            <v>205</v>
          </cell>
          <cell r="AM424">
            <v>205</v>
          </cell>
          <cell r="AO424">
            <v>205</v>
          </cell>
          <cell r="AP424">
            <v>205</v>
          </cell>
          <cell r="AQ424">
            <v>205</v>
          </cell>
          <cell r="AS424">
            <v>200</v>
          </cell>
          <cell r="AT424">
            <v>200</v>
          </cell>
          <cell r="AU424">
            <v>200</v>
          </cell>
          <cell r="AW424">
            <v>227.5</v>
          </cell>
          <cell r="AX424">
            <v>227.5</v>
          </cell>
          <cell r="AY424">
            <v>227.5</v>
          </cell>
          <cell r="BA424">
            <v>120</v>
          </cell>
          <cell r="BB424">
            <v>120</v>
          </cell>
          <cell r="BC424">
            <v>120</v>
          </cell>
          <cell r="BE424">
            <v>120</v>
          </cell>
          <cell r="BF424">
            <v>120</v>
          </cell>
          <cell r="BG424">
            <v>120</v>
          </cell>
          <cell r="BI424">
            <v>227.5</v>
          </cell>
          <cell r="BJ424">
            <v>227.5</v>
          </cell>
          <cell r="BK424">
            <v>227.5</v>
          </cell>
          <cell r="BM424">
            <v>227.5</v>
          </cell>
          <cell r="BN424">
            <v>227.5</v>
          </cell>
          <cell r="BO424">
            <v>227.5</v>
          </cell>
        </row>
        <row r="425">
          <cell r="G425">
            <v>40999</v>
          </cell>
          <cell r="H425">
            <v>31</v>
          </cell>
          <cell r="I425">
            <v>210</v>
          </cell>
          <cell r="J425">
            <v>210</v>
          </cell>
          <cell r="K425">
            <v>210</v>
          </cell>
          <cell r="M425">
            <v>214.5</v>
          </cell>
          <cell r="N425">
            <v>214.5</v>
          </cell>
          <cell r="O425">
            <v>214.5</v>
          </cell>
          <cell r="Q425">
            <v>281.66666666666703</v>
          </cell>
          <cell r="R425">
            <v>281.66666666666703</v>
          </cell>
          <cell r="S425">
            <v>281.66666666666703</v>
          </cell>
          <cell r="U425">
            <v>214.54545454545499</v>
          </cell>
          <cell r="V425">
            <v>214.54545454545499</v>
          </cell>
          <cell r="W425">
            <v>214.54545454545499</v>
          </cell>
          <cell r="Y425">
            <v>220</v>
          </cell>
          <cell r="Z425">
            <v>220</v>
          </cell>
          <cell r="AA425">
            <v>220</v>
          </cell>
          <cell r="AC425">
            <v>281.66666666666703</v>
          </cell>
          <cell r="AD425">
            <v>281.66666666666703</v>
          </cell>
          <cell r="AE425">
            <v>281.66666666666703</v>
          </cell>
          <cell r="AG425">
            <v>200</v>
          </cell>
          <cell r="AH425">
            <v>200</v>
          </cell>
          <cell r="AI425">
            <v>200</v>
          </cell>
          <cell r="AK425">
            <v>205</v>
          </cell>
          <cell r="AL425">
            <v>205</v>
          </cell>
          <cell r="AM425">
            <v>205</v>
          </cell>
          <cell r="AO425">
            <v>205</v>
          </cell>
          <cell r="AP425">
            <v>205</v>
          </cell>
          <cell r="AQ425">
            <v>205</v>
          </cell>
          <cell r="AS425">
            <v>200</v>
          </cell>
          <cell r="AT425">
            <v>200</v>
          </cell>
          <cell r="AU425">
            <v>200</v>
          </cell>
          <cell r="AW425">
            <v>235</v>
          </cell>
          <cell r="AX425">
            <v>235</v>
          </cell>
          <cell r="AY425">
            <v>235</v>
          </cell>
          <cell r="BA425">
            <v>120</v>
          </cell>
          <cell r="BB425">
            <v>120</v>
          </cell>
          <cell r="BC425">
            <v>120</v>
          </cell>
          <cell r="BE425">
            <v>120</v>
          </cell>
          <cell r="BF425">
            <v>120</v>
          </cell>
          <cell r="BG425">
            <v>120</v>
          </cell>
          <cell r="BI425">
            <v>235</v>
          </cell>
          <cell r="BJ425">
            <v>235</v>
          </cell>
          <cell r="BK425">
            <v>235</v>
          </cell>
          <cell r="BM425">
            <v>235</v>
          </cell>
          <cell r="BN425">
            <v>235</v>
          </cell>
          <cell r="BO425">
            <v>235</v>
          </cell>
        </row>
        <row r="426">
          <cell r="G426">
            <v>41029</v>
          </cell>
          <cell r="H426">
            <v>30</v>
          </cell>
          <cell r="I426">
            <v>212</v>
          </cell>
          <cell r="J426">
            <v>212</v>
          </cell>
          <cell r="K426">
            <v>212</v>
          </cell>
          <cell r="M426">
            <v>220</v>
          </cell>
          <cell r="N426">
            <v>220</v>
          </cell>
          <cell r="O426">
            <v>220</v>
          </cell>
          <cell r="Q426">
            <v>302.27272727272702</v>
          </cell>
          <cell r="R426">
            <v>302.27272727272702</v>
          </cell>
          <cell r="S426">
            <v>302.27272727272702</v>
          </cell>
          <cell r="U426">
            <v>212</v>
          </cell>
          <cell r="V426">
            <v>212</v>
          </cell>
          <cell r="W426">
            <v>212</v>
          </cell>
          <cell r="Y426">
            <v>220</v>
          </cell>
          <cell r="Z426">
            <v>220</v>
          </cell>
          <cell r="AA426">
            <v>220</v>
          </cell>
          <cell r="AC426">
            <v>302.27272727272702</v>
          </cell>
          <cell r="AD426">
            <v>302.27272727272702</v>
          </cell>
          <cell r="AE426">
            <v>302.27272727272702</v>
          </cell>
          <cell r="AG426">
            <v>200</v>
          </cell>
          <cell r="AH426">
            <v>200</v>
          </cell>
          <cell r="AI426">
            <v>200</v>
          </cell>
          <cell r="AK426">
            <v>205</v>
          </cell>
          <cell r="AL426">
            <v>205</v>
          </cell>
          <cell r="AM426">
            <v>205</v>
          </cell>
          <cell r="AO426">
            <v>205</v>
          </cell>
          <cell r="AP426">
            <v>205</v>
          </cell>
          <cell r="AQ426">
            <v>205</v>
          </cell>
          <cell r="AS426">
            <v>200</v>
          </cell>
          <cell r="AT426">
            <v>200</v>
          </cell>
          <cell r="AU426">
            <v>200</v>
          </cell>
          <cell r="AW426">
            <v>231.25</v>
          </cell>
          <cell r="AX426">
            <v>231.25</v>
          </cell>
          <cell r="AY426">
            <v>231.25</v>
          </cell>
          <cell r="BA426">
            <v>120</v>
          </cell>
          <cell r="BB426">
            <v>120</v>
          </cell>
          <cell r="BC426">
            <v>120</v>
          </cell>
          <cell r="BE426">
            <v>120</v>
          </cell>
          <cell r="BF426">
            <v>120</v>
          </cell>
          <cell r="BG426">
            <v>120</v>
          </cell>
          <cell r="BI426">
            <v>231.25</v>
          </cell>
          <cell r="BJ426">
            <v>231.25</v>
          </cell>
          <cell r="BK426">
            <v>231.25</v>
          </cell>
          <cell r="BM426">
            <v>231.25</v>
          </cell>
          <cell r="BN426">
            <v>231.25</v>
          </cell>
          <cell r="BO426">
            <v>231.25</v>
          </cell>
        </row>
        <row r="427">
          <cell r="G427">
            <v>41060</v>
          </cell>
          <cell r="H427">
            <v>31</v>
          </cell>
          <cell r="I427">
            <v>210</v>
          </cell>
          <cell r="J427">
            <v>210</v>
          </cell>
          <cell r="K427">
            <v>210</v>
          </cell>
          <cell r="M427">
            <v>220</v>
          </cell>
          <cell r="N427">
            <v>220</v>
          </cell>
          <cell r="O427">
            <v>220</v>
          </cell>
          <cell r="Q427">
            <v>281.66666666666703</v>
          </cell>
          <cell r="R427">
            <v>281.66666666666703</v>
          </cell>
          <cell r="S427">
            <v>281.66666666666703</v>
          </cell>
          <cell r="U427">
            <v>210</v>
          </cell>
          <cell r="V427">
            <v>210</v>
          </cell>
          <cell r="W427">
            <v>210</v>
          </cell>
          <cell r="Y427">
            <v>220</v>
          </cell>
          <cell r="Z427">
            <v>220</v>
          </cell>
          <cell r="AA427">
            <v>220</v>
          </cell>
          <cell r="AC427">
            <v>281.66666666666703</v>
          </cell>
          <cell r="AD427">
            <v>281.66666666666703</v>
          </cell>
          <cell r="AE427">
            <v>281.66666666666703</v>
          </cell>
          <cell r="AG427">
            <v>200</v>
          </cell>
          <cell r="AH427">
            <v>200</v>
          </cell>
          <cell r="AI427">
            <v>200</v>
          </cell>
          <cell r="AK427">
            <v>205</v>
          </cell>
          <cell r="AL427">
            <v>205</v>
          </cell>
          <cell r="AM427">
            <v>205</v>
          </cell>
          <cell r="AO427">
            <v>205</v>
          </cell>
          <cell r="AP427">
            <v>205</v>
          </cell>
          <cell r="AQ427">
            <v>205</v>
          </cell>
          <cell r="AS427">
            <v>200</v>
          </cell>
          <cell r="AT427">
            <v>200</v>
          </cell>
          <cell r="AU427">
            <v>200</v>
          </cell>
          <cell r="AW427">
            <v>232.5</v>
          </cell>
          <cell r="AX427">
            <v>232.5</v>
          </cell>
          <cell r="AY427">
            <v>232.5</v>
          </cell>
          <cell r="BA427">
            <v>120</v>
          </cell>
          <cell r="BB427">
            <v>120</v>
          </cell>
          <cell r="BC427">
            <v>120</v>
          </cell>
          <cell r="BE427">
            <v>120</v>
          </cell>
          <cell r="BF427">
            <v>120</v>
          </cell>
          <cell r="BG427">
            <v>120</v>
          </cell>
          <cell r="BI427">
            <v>232.5</v>
          </cell>
          <cell r="BJ427">
            <v>232.5</v>
          </cell>
          <cell r="BK427">
            <v>232.5</v>
          </cell>
          <cell r="BM427">
            <v>232.5</v>
          </cell>
          <cell r="BN427">
            <v>232.5</v>
          </cell>
          <cell r="BO427">
            <v>232.5</v>
          </cell>
        </row>
        <row r="428">
          <cell r="G428">
            <v>41090</v>
          </cell>
          <cell r="H428">
            <v>30</v>
          </cell>
          <cell r="I428">
            <v>210</v>
          </cell>
          <cell r="J428">
            <v>210</v>
          </cell>
          <cell r="K428">
            <v>210</v>
          </cell>
          <cell r="M428">
            <v>220</v>
          </cell>
          <cell r="N428">
            <v>220</v>
          </cell>
          <cell r="O428">
            <v>220</v>
          </cell>
          <cell r="Q428">
            <v>281.66666666666703</v>
          </cell>
          <cell r="R428">
            <v>281.66666666666703</v>
          </cell>
          <cell r="S428">
            <v>281.66666666666703</v>
          </cell>
          <cell r="U428">
            <v>210</v>
          </cell>
          <cell r="V428">
            <v>210</v>
          </cell>
          <cell r="W428">
            <v>210</v>
          </cell>
          <cell r="Y428">
            <v>220</v>
          </cell>
          <cell r="Z428">
            <v>220</v>
          </cell>
          <cell r="AA428">
            <v>220</v>
          </cell>
          <cell r="AC428">
            <v>281.66666666666703</v>
          </cell>
          <cell r="AD428">
            <v>281.66666666666703</v>
          </cell>
          <cell r="AE428">
            <v>281.66666666666703</v>
          </cell>
          <cell r="AG428">
            <v>200</v>
          </cell>
          <cell r="AH428">
            <v>200</v>
          </cell>
          <cell r="AI428">
            <v>200</v>
          </cell>
          <cell r="AK428">
            <v>205</v>
          </cell>
          <cell r="AL428">
            <v>205</v>
          </cell>
          <cell r="AM428">
            <v>205</v>
          </cell>
          <cell r="AO428">
            <v>205</v>
          </cell>
          <cell r="AP428">
            <v>205</v>
          </cell>
          <cell r="AQ428">
            <v>205</v>
          </cell>
          <cell r="AS428">
            <v>200</v>
          </cell>
          <cell r="AT428">
            <v>200</v>
          </cell>
          <cell r="AU428">
            <v>200</v>
          </cell>
          <cell r="AW428">
            <v>235</v>
          </cell>
          <cell r="AX428">
            <v>235</v>
          </cell>
          <cell r="AY428">
            <v>235</v>
          </cell>
          <cell r="BA428">
            <v>120</v>
          </cell>
          <cell r="BB428">
            <v>120</v>
          </cell>
          <cell r="BC428">
            <v>120</v>
          </cell>
          <cell r="BE428">
            <v>120</v>
          </cell>
          <cell r="BF428">
            <v>120</v>
          </cell>
          <cell r="BG428">
            <v>120</v>
          </cell>
          <cell r="BI428">
            <v>235</v>
          </cell>
          <cell r="BJ428">
            <v>235</v>
          </cell>
          <cell r="BK428">
            <v>235</v>
          </cell>
          <cell r="BM428">
            <v>235</v>
          </cell>
          <cell r="BN428">
            <v>235</v>
          </cell>
          <cell r="BO428">
            <v>235</v>
          </cell>
        </row>
        <row r="429">
          <cell r="G429">
            <v>41121</v>
          </cell>
          <cell r="H429">
            <v>31</v>
          </cell>
          <cell r="I429">
            <v>210</v>
          </cell>
          <cell r="J429">
            <v>210</v>
          </cell>
          <cell r="K429">
            <v>210</v>
          </cell>
          <cell r="M429">
            <v>220</v>
          </cell>
          <cell r="N429">
            <v>220</v>
          </cell>
          <cell r="O429">
            <v>220</v>
          </cell>
          <cell r="Q429">
            <v>281.66666666666703</v>
          </cell>
          <cell r="R429">
            <v>281.66666666666703</v>
          </cell>
          <cell r="S429">
            <v>281.66666666666703</v>
          </cell>
          <cell r="U429">
            <v>210</v>
          </cell>
          <cell r="V429">
            <v>210</v>
          </cell>
          <cell r="W429">
            <v>210</v>
          </cell>
          <cell r="Y429">
            <v>220</v>
          </cell>
          <cell r="Z429">
            <v>220</v>
          </cell>
          <cell r="AA429">
            <v>220</v>
          </cell>
          <cell r="AC429">
            <v>281.66666666666703</v>
          </cell>
          <cell r="AD429">
            <v>281.66666666666703</v>
          </cell>
          <cell r="AE429">
            <v>281.66666666666703</v>
          </cell>
          <cell r="AG429">
            <v>200</v>
          </cell>
          <cell r="AH429">
            <v>200</v>
          </cell>
          <cell r="AI429">
            <v>200</v>
          </cell>
          <cell r="AK429">
            <v>205</v>
          </cell>
          <cell r="AL429">
            <v>205</v>
          </cell>
          <cell r="AM429">
            <v>205</v>
          </cell>
          <cell r="AO429">
            <v>205</v>
          </cell>
          <cell r="AP429">
            <v>205</v>
          </cell>
          <cell r="AQ429">
            <v>205</v>
          </cell>
          <cell r="AS429">
            <v>200</v>
          </cell>
          <cell r="AT429">
            <v>200</v>
          </cell>
          <cell r="AU429">
            <v>200</v>
          </cell>
          <cell r="AW429">
            <v>240</v>
          </cell>
          <cell r="AX429">
            <v>240</v>
          </cell>
          <cell r="AY429">
            <v>240</v>
          </cell>
          <cell r="BA429">
            <v>120</v>
          </cell>
          <cell r="BB429">
            <v>120</v>
          </cell>
          <cell r="BC429">
            <v>120</v>
          </cell>
          <cell r="BE429">
            <v>120</v>
          </cell>
          <cell r="BF429">
            <v>120</v>
          </cell>
          <cell r="BG429">
            <v>120</v>
          </cell>
          <cell r="BI429">
            <v>240</v>
          </cell>
          <cell r="BJ429">
            <v>240</v>
          </cell>
          <cell r="BK429">
            <v>240</v>
          </cell>
          <cell r="BM429">
            <v>240</v>
          </cell>
          <cell r="BN429">
            <v>240</v>
          </cell>
          <cell r="BO429">
            <v>240</v>
          </cell>
        </row>
        <row r="430">
          <cell r="G430">
            <v>41152</v>
          </cell>
          <cell r="H430">
            <v>31</v>
          </cell>
          <cell r="I430">
            <v>210</v>
          </cell>
          <cell r="J430">
            <v>210</v>
          </cell>
          <cell r="K430">
            <v>210</v>
          </cell>
          <cell r="M430">
            <v>220</v>
          </cell>
          <cell r="N430">
            <v>220</v>
          </cell>
          <cell r="O430">
            <v>220</v>
          </cell>
          <cell r="Q430">
            <v>281.66666666666703</v>
          </cell>
          <cell r="R430">
            <v>281.66666666666703</v>
          </cell>
          <cell r="S430">
            <v>281.66666666666703</v>
          </cell>
          <cell r="U430">
            <v>210</v>
          </cell>
          <cell r="V430">
            <v>210</v>
          </cell>
          <cell r="W430">
            <v>210</v>
          </cell>
          <cell r="Y430">
            <v>220</v>
          </cell>
          <cell r="Z430">
            <v>220</v>
          </cell>
          <cell r="AA430">
            <v>220</v>
          </cell>
          <cell r="AC430">
            <v>281.66666666666703</v>
          </cell>
          <cell r="AD430">
            <v>281.66666666666703</v>
          </cell>
          <cell r="AE430">
            <v>281.66666666666703</v>
          </cell>
          <cell r="AG430">
            <v>200</v>
          </cell>
          <cell r="AH430">
            <v>200</v>
          </cell>
          <cell r="AI430">
            <v>200</v>
          </cell>
          <cell r="AK430">
            <v>205</v>
          </cell>
          <cell r="AL430">
            <v>205</v>
          </cell>
          <cell r="AM430">
            <v>205</v>
          </cell>
          <cell r="AO430">
            <v>205</v>
          </cell>
          <cell r="AP430">
            <v>205</v>
          </cell>
          <cell r="AQ430">
            <v>205</v>
          </cell>
          <cell r="AS430">
            <v>200</v>
          </cell>
          <cell r="AT430">
            <v>200</v>
          </cell>
          <cell r="AU430">
            <v>200</v>
          </cell>
          <cell r="AW430">
            <v>240</v>
          </cell>
          <cell r="AX430">
            <v>240</v>
          </cell>
          <cell r="AY430">
            <v>240</v>
          </cell>
          <cell r="BA430">
            <v>120</v>
          </cell>
          <cell r="BB430">
            <v>120</v>
          </cell>
          <cell r="BC430">
            <v>120</v>
          </cell>
          <cell r="BE430">
            <v>120</v>
          </cell>
          <cell r="BF430">
            <v>120</v>
          </cell>
          <cell r="BG430">
            <v>120</v>
          </cell>
          <cell r="BI430">
            <v>240</v>
          </cell>
          <cell r="BJ430">
            <v>240</v>
          </cell>
          <cell r="BK430">
            <v>240</v>
          </cell>
          <cell r="BM430">
            <v>240</v>
          </cell>
          <cell r="BN430">
            <v>240</v>
          </cell>
          <cell r="BO430">
            <v>240</v>
          </cell>
        </row>
        <row r="431">
          <cell r="G431">
            <v>41182</v>
          </cell>
          <cell r="H431">
            <v>30</v>
          </cell>
          <cell r="I431">
            <v>210</v>
          </cell>
          <cell r="J431">
            <v>210</v>
          </cell>
          <cell r="K431">
            <v>210</v>
          </cell>
          <cell r="M431">
            <v>220</v>
          </cell>
          <cell r="N431">
            <v>220</v>
          </cell>
          <cell r="O431">
            <v>220</v>
          </cell>
          <cell r="Q431">
            <v>281.66666666666703</v>
          </cell>
          <cell r="R431">
            <v>281.66666666666703</v>
          </cell>
          <cell r="S431">
            <v>281.66666666666703</v>
          </cell>
          <cell r="U431">
            <v>210</v>
          </cell>
          <cell r="V431">
            <v>210</v>
          </cell>
          <cell r="W431">
            <v>210</v>
          </cell>
          <cell r="Y431">
            <v>220</v>
          </cell>
          <cell r="Z431">
            <v>220</v>
          </cell>
          <cell r="AA431">
            <v>220</v>
          </cell>
          <cell r="AC431">
            <v>281.66666666666703</v>
          </cell>
          <cell r="AD431">
            <v>281.66666666666703</v>
          </cell>
          <cell r="AE431">
            <v>281.66666666666703</v>
          </cell>
          <cell r="AG431">
            <v>200</v>
          </cell>
          <cell r="AH431">
            <v>200</v>
          </cell>
          <cell r="AI431">
            <v>200</v>
          </cell>
          <cell r="AK431">
            <v>205</v>
          </cell>
          <cell r="AL431">
            <v>205</v>
          </cell>
          <cell r="AM431">
            <v>205</v>
          </cell>
          <cell r="AO431">
            <v>205</v>
          </cell>
          <cell r="AP431">
            <v>205</v>
          </cell>
          <cell r="AQ431">
            <v>205</v>
          </cell>
          <cell r="AS431">
            <v>200</v>
          </cell>
          <cell r="AT431">
            <v>200</v>
          </cell>
          <cell r="AU431">
            <v>200</v>
          </cell>
          <cell r="AW431">
            <v>240</v>
          </cell>
          <cell r="AX431">
            <v>240</v>
          </cell>
          <cell r="AY431">
            <v>240</v>
          </cell>
          <cell r="BA431">
            <v>120</v>
          </cell>
          <cell r="BB431">
            <v>120</v>
          </cell>
          <cell r="BC431">
            <v>120</v>
          </cell>
          <cell r="BE431">
            <v>120</v>
          </cell>
          <cell r="BF431">
            <v>120</v>
          </cell>
          <cell r="BG431">
            <v>120</v>
          </cell>
          <cell r="BI431">
            <v>240</v>
          </cell>
          <cell r="BJ431">
            <v>240</v>
          </cell>
          <cell r="BK431">
            <v>240</v>
          </cell>
          <cell r="BM431">
            <v>240</v>
          </cell>
          <cell r="BN431">
            <v>240</v>
          </cell>
          <cell r="BO431">
            <v>240</v>
          </cell>
        </row>
        <row r="432">
          <cell r="G432">
            <v>41213</v>
          </cell>
          <cell r="H432">
            <v>31</v>
          </cell>
          <cell r="I432">
            <v>210</v>
          </cell>
          <cell r="J432">
            <v>210</v>
          </cell>
          <cell r="K432">
            <v>210</v>
          </cell>
          <cell r="M432">
            <v>220</v>
          </cell>
          <cell r="N432">
            <v>220</v>
          </cell>
          <cell r="O432">
            <v>220</v>
          </cell>
          <cell r="Q432">
            <v>281.66666666666703</v>
          </cell>
          <cell r="R432">
            <v>281.66666666666703</v>
          </cell>
          <cell r="S432">
            <v>281.66666666666703</v>
          </cell>
          <cell r="U432">
            <v>210</v>
          </cell>
          <cell r="V432">
            <v>210</v>
          </cell>
          <cell r="W432">
            <v>210</v>
          </cell>
          <cell r="Y432">
            <v>220</v>
          </cell>
          <cell r="Z432">
            <v>220</v>
          </cell>
          <cell r="AA432">
            <v>220</v>
          </cell>
          <cell r="AC432">
            <v>281.66666666666703</v>
          </cell>
          <cell r="AD432">
            <v>281.66666666666703</v>
          </cell>
          <cell r="AE432">
            <v>281.66666666666703</v>
          </cell>
          <cell r="AG432">
            <v>200</v>
          </cell>
          <cell r="AH432">
            <v>200</v>
          </cell>
          <cell r="AI432">
            <v>200</v>
          </cell>
          <cell r="AK432">
            <v>205</v>
          </cell>
          <cell r="AL432">
            <v>205</v>
          </cell>
          <cell r="AM432">
            <v>205</v>
          </cell>
          <cell r="AO432">
            <v>205</v>
          </cell>
          <cell r="AP432">
            <v>205</v>
          </cell>
          <cell r="AQ432">
            <v>205</v>
          </cell>
          <cell r="AS432">
            <v>200</v>
          </cell>
          <cell r="AT432">
            <v>200</v>
          </cell>
          <cell r="AU432">
            <v>200</v>
          </cell>
          <cell r="AW432">
            <v>240</v>
          </cell>
          <cell r="AX432">
            <v>240</v>
          </cell>
          <cell r="AY432">
            <v>240</v>
          </cell>
          <cell r="BA432">
            <v>120</v>
          </cell>
          <cell r="BB432">
            <v>120</v>
          </cell>
          <cell r="BC432">
            <v>120</v>
          </cell>
          <cell r="BE432">
            <v>120</v>
          </cell>
          <cell r="BF432">
            <v>120</v>
          </cell>
          <cell r="BG432">
            <v>120</v>
          </cell>
          <cell r="BI432">
            <v>240</v>
          </cell>
          <cell r="BJ432">
            <v>240</v>
          </cell>
          <cell r="BK432">
            <v>240</v>
          </cell>
          <cell r="BM432">
            <v>240</v>
          </cell>
          <cell r="BN432">
            <v>240</v>
          </cell>
          <cell r="BO432">
            <v>240</v>
          </cell>
        </row>
        <row r="433">
          <cell r="G433">
            <v>41243</v>
          </cell>
          <cell r="H433">
            <v>30</v>
          </cell>
          <cell r="I433">
            <v>210</v>
          </cell>
          <cell r="J433">
            <v>210</v>
          </cell>
          <cell r="K433">
            <v>210</v>
          </cell>
          <cell r="M433">
            <v>220</v>
          </cell>
          <cell r="N433">
            <v>220</v>
          </cell>
          <cell r="O433">
            <v>220</v>
          </cell>
          <cell r="Q433">
            <v>281.66666666666703</v>
          </cell>
          <cell r="R433">
            <v>281.66666666666703</v>
          </cell>
          <cell r="S433">
            <v>281.66666666666703</v>
          </cell>
          <cell r="U433">
            <v>210</v>
          </cell>
          <cell r="V433">
            <v>210</v>
          </cell>
          <cell r="W433">
            <v>210</v>
          </cell>
          <cell r="Y433">
            <v>220</v>
          </cell>
          <cell r="Z433">
            <v>220</v>
          </cell>
          <cell r="AA433">
            <v>220</v>
          </cell>
          <cell r="AC433">
            <v>281.66666666666703</v>
          </cell>
          <cell r="AD433">
            <v>281.66666666666703</v>
          </cell>
          <cell r="AE433">
            <v>281.66666666666703</v>
          </cell>
          <cell r="AG433">
            <v>200</v>
          </cell>
          <cell r="AH433">
            <v>200</v>
          </cell>
          <cell r="AI433">
            <v>200</v>
          </cell>
          <cell r="AK433">
            <v>205</v>
          </cell>
          <cell r="AL433">
            <v>205</v>
          </cell>
          <cell r="AM433">
            <v>205</v>
          </cell>
          <cell r="AO433">
            <v>205</v>
          </cell>
          <cell r="AP433">
            <v>205</v>
          </cell>
          <cell r="AQ433">
            <v>205</v>
          </cell>
          <cell r="AS433">
            <v>200</v>
          </cell>
          <cell r="AT433">
            <v>200</v>
          </cell>
          <cell r="AU433">
            <v>200</v>
          </cell>
          <cell r="AW433">
            <v>240</v>
          </cell>
          <cell r="AX433">
            <v>240</v>
          </cell>
          <cell r="AY433">
            <v>240</v>
          </cell>
          <cell r="BA433">
            <v>120</v>
          </cell>
          <cell r="BB433">
            <v>120</v>
          </cell>
          <cell r="BC433">
            <v>120</v>
          </cell>
          <cell r="BE433">
            <v>120</v>
          </cell>
          <cell r="BF433">
            <v>120</v>
          </cell>
          <cell r="BG433">
            <v>120</v>
          </cell>
          <cell r="BI433">
            <v>240</v>
          </cell>
          <cell r="BJ433">
            <v>240</v>
          </cell>
          <cell r="BK433">
            <v>240</v>
          </cell>
          <cell r="BM433">
            <v>240</v>
          </cell>
          <cell r="BN433">
            <v>240</v>
          </cell>
          <cell r="BO433">
            <v>240</v>
          </cell>
        </row>
        <row r="434">
          <cell r="G434">
            <v>41274</v>
          </cell>
          <cell r="H434">
            <v>31</v>
          </cell>
          <cell r="I434">
            <v>210</v>
          </cell>
          <cell r="J434">
            <v>210</v>
          </cell>
          <cell r="K434">
            <v>210</v>
          </cell>
          <cell r="M434">
            <v>220</v>
          </cell>
          <cell r="N434">
            <v>220</v>
          </cell>
          <cell r="O434">
            <v>220</v>
          </cell>
          <cell r="Q434">
            <v>281.66666666666703</v>
          </cell>
          <cell r="R434">
            <v>281.66666666666703</v>
          </cell>
          <cell r="S434">
            <v>281.66666666666703</v>
          </cell>
          <cell r="U434">
            <v>210</v>
          </cell>
          <cell r="V434">
            <v>210</v>
          </cell>
          <cell r="W434">
            <v>210</v>
          </cell>
          <cell r="Y434">
            <v>220</v>
          </cell>
          <cell r="Z434">
            <v>220</v>
          </cell>
          <cell r="AA434">
            <v>220</v>
          </cell>
          <cell r="AC434">
            <v>281.66666666666703</v>
          </cell>
          <cell r="AD434">
            <v>281.66666666666703</v>
          </cell>
          <cell r="AE434">
            <v>281.66666666666703</v>
          </cell>
          <cell r="AG434">
            <v>200</v>
          </cell>
          <cell r="AH434">
            <v>200</v>
          </cell>
          <cell r="AI434">
            <v>200</v>
          </cell>
          <cell r="AK434">
            <v>205</v>
          </cell>
          <cell r="AL434">
            <v>205</v>
          </cell>
          <cell r="AM434">
            <v>205</v>
          </cell>
          <cell r="AO434">
            <v>205</v>
          </cell>
          <cell r="AP434">
            <v>205</v>
          </cell>
          <cell r="AQ434">
            <v>205</v>
          </cell>
          <cell r="AS434">
            <v>200</v>
          </cell>
          <cell r="AT434">
            <v>200</v>
          </cell>
          <cell r="AU434">
            <v>200</v>
          </cell>
          <cell r="AW434">
            <v>240</v>
          </cell>
          <cell r="AX434">
            <v>240</v>
          </cell>
          <cell r="AY434">
            <v>240</v>
          </cell>
          <cell r="BA434">
            <v>120</v>
          </cell>
          <cell r="BB434">
            <v>120</v>
          </cell>
          <cell r="BC434">
            <v>120</v>
          </cell>
          <cell r="BE434">
            <v>120</v>
          </cell>
          <cell r="BF434">
            <v>120</v>
          </cell>
          <cell r="BG434">
            <v>120</v>
          </cell>
          <cell r="BI434">
            <v>240</v>
          </cell>
          <cell r="BJ434">
            <v>240</v>
          </cell>
          <cell r="BK434">
            <v>240</v>
          </cell>
          <cell r="BM434">
            <v>240</v>
          </cell>
          <cell r="BN434">
            <v>240</v>
          </cell>
          <cell r="BO434">
            <v>240</v>
          </cell>
        </row>
        <row r="435">
          <cell r="G435" t="str">
            <v>Year 2012</v>
          </cell>
          <cell r="H435">
            <v>366</v>
          </cell>
          <cell r="I435">
            <v>210.166666666667</v>
          </cell>
          <cell r="J435">
            <v>210.166666666667</v>
          </cell>
          <cell r="K435">
            <v>210.166666666667</v>
          </cell>
          <cell r="M435">
            <v>219.541666666667</v>
          </cell>
          <cell r="N435">
            <v>219.541666666667</v>
          </cell>
          <cell r="O435">
            <v>219.541666666667</v>
          </cell>
          <cell r="Q435">
            <v>283.383838383838</v>
          </cell>
          <cell r="R435">
            <v>283.383838383838</v>
          </cell>
          <cell r="S435">
            <v>283.383838383838</v>
          </cell>
          <cell r="U435">
            <v>210.54545454545499</v>
          </cell>
          <cell r="V435">
            <v>210.54545454545499</v>
          </cell>
          <cell r="W435">
            <v>210.54545454545499</v>
          </cell>
          <cell r="Y435">
            <v>220</v>
          </cell>
          <cell r="Z435">
            <v>220</v>
          </cell>
          <cell r="AA435">
            <v>220</v>
          </cell>
          <cell r="AC435">
            <v>283.383838383838</v>
          </cell>
          <cell r="AD435">
            <v>283.383838383838</v>
          </cell>
          <cell r="AE435">
            <v>283.383838383838</v>
          </cell>
          <cell r="AG435">
            <v>200</v>
          </cell>
          <cell r="AH435">
            <v>200</v>
          </cell>
          <cell r="AI435">
            <v>200</v>
          </cell>
          <cell r="AK435">
            <v>205</v>
          </cell>
          <cell r="AL435">
            <v>205</v>
          </cell>
          <cell r="AM435">
            <v>205</v>
          </cell>
          <cell r="AO435">
            <v>205</v>
          </cell>
          <cell r="AP435">
            <v>205</v>
          </cell>
          <cell r="AQ435">
            <v>205</v>
          </cell>
          <cell r="AS435">
            <v>200</v>
          </cell>
          <cell r="AT435">
            <v>200</v>
          </cell>
          <cell r="AU435">
            <v>200</v>
          </cell>
          <cell r="AW435">
            <v>235.729166666667</v>
          </cell>
          <cell r="AX435">
            <v>235.729166666667</v>
          </cell>
          <cell r="AY435">
            <v>235.729166666667</v>
          </cell>
          <cell r="BA435">
            <v>120</v>
          </cell>
          <cell r="BB435">
            <v>120</v>
          </cell>
          <cell r="BC435">
            <v>120</v>
          </cell>
          <cell r="BE435">
            <v>120</v>
          </cell>
          <cell r="BF435">
            <v>120</v>
          </cell>
          <cell r="BG435">
            <v>120</v>
          </cell>
          <cell r="BI435">
            <v>235.729166666667</v>
          </cell>
          <cell r="BJ435">
            <v>235.729166666667</v>
          </cell>
          <cell r="BK435">
            <v>235.729166666667</v>
          </cell>
          <cell r="BM435">
            <v>235.729166666667</v>
          </cell>
          <cell r="BN435">
            <v>235.729166666667</v>
          </cell>
          <cell r="BO435">
            <v>235.729166666667</v>
          </cell>
        </row>
        <row r="436">
          <cell r="G436" t="str">
            <v>Year 2011</v>
          </cell>
          <cell r="H436">
            <v>365</v>
          </cell>
          <cell r="I436" t="e">
            <v>#DIV/0!</v>
          </cell>
          <cell r="J436" t="e">
            <v>#DIV/0!</v>
          </cell>
          <cell r="K436" t="e">
            <v>#DIV/0!</v>
          </cell>
          <cell r="M436" t="e">
            <v>#DIV/0!</v>
          </cell>
          <cell r="N436" t="e">
            <v>#DIV/0!</v>
          </cell>
          <cell r="O436" t="e">
            <v>#DIV/0!</v>
          </cell>
          <cell r="Q436" t="e">
            <v>#DIV/0!</v>
          </cell>
          <cell r="R436" t="e">
            <v>#DIV/0!</v>
          </cell>
          <cell r="S436" t="e">
            <v>#DIV/0!</v>
          </cell>
          <cell r="U436" t="e">
            <v>#DIV/0!</v>
          </cell>
          <cell r="V436" t="e">
            <v>#DIV/0!</v>
          </cell>
          <cell r="W436" t="e">
            <v>#DIV/0!</v>
          </cell>
          <cell r="Y436" t="e">
            <v>#DIV/0!</v>
          </cell>
          <cell r="Z436" t="e">
            <v>#DIV/0!</v>
          </cell>
          <cell r="AA436" t="e">
            <v>#DIV/0!</v>
          </cell>
          <cell r="AC436" t="e">
            <v>#DIV/0!</v>
          </cell>
          <cell r="AD436" t="e">
            <v>#DIV/0!</v>
          </cell>
          <cell r="AE436" t="e">
            <v>#DIV/0!</v>
          </cell>
          <cell r="AG436" t="e">
            <v>#DIV/0!</v>
          </cell>
          <cell r="AH436" t="e">
            <v>#DIV/0!</v>
          </cell>
          <cell r="AI436" t="e">
            <v>#DIV/0!</v>
          </cell>
          <cell r="AK436" t="e">
            <v>#DIV/0!</v>
          </cell>
          <cell r="AL436" t="e">
            <v>#DIV/0!</v>
          </cell>
          <cell r="AM436" t="e">
            <v>#DIV/0!</v>
          </cell>
          <cell r="AO436" t="e">
            <v>#DIV/0!</v>
          </cell>
          <cell r="AP436" t="e">
            <v>#DIV/0!</v>
          </cell>
          <cell r="AQ436" t="e">
            <v>#DIV/0!</v>
          </cell>
          <cell r="AS436" t="e">
            <v>#DIV/0!</v>
          </cell>
          <cell r="AT436" t="e">
            <v>#DIV/0!</v>
          </cell>
          <cell r="AU436" t="e">
            <v>#DIV/0!</v>
          </cell>
          <cell r="AW436" t="e">
            <v>#DIV/0!</v>
          </cell>
          <cell r="AX436" t="e">
            <v>#DIV/0!</v>
          </cell>
          <cell r="AY436" t="e">
            <v>#DIV/0!</v>
          </cell>
          <cell r="BA436" t="e">
            <v>#DIV/0!</v>
          </cell>
          <cell r="BB436" t="e">
            <v>#DIV/0!</v>
          </cell>
          <cell r="BC436" t="e">
            <v>#DIV/0!</v>
          </cell>
          <cell r="BE436" t="e">
            <v>#DIV/0!</v>
          </cell>
          <cell r="BF436" t="e">
            <v>#DIV/0!</v>
          </cell>
          <cell r="BG436" t="e">
            <v>#DIV/0!</v>
          </cell>
          <cell r="BI436" t="e">
            <v>#DIV/0!</v>
          </cell>
          <cell r="BJ436" t="e">
            <v>#DIV/0!</v>
          </cell>
          <cell r="BK436" t="e">
            <v>#DIV/0!</v>
          </cell>
          <cell r="BM436" t="e">
            <v>#DIV/0!</v>
          </cell>
          <cell r="BN436" t="e">
            <v>#DIV/0!</v>
          </cell>
          <cell r="BO436" t="e">
            <v>#DIV/0!</v>
          </cell>
        </row>
        <row r="441">
          <cell r="G441" t="str">
            <v>Period</v>
          </cell>
          <cell r="H441" t="str">
            <v>Nb Days</v>
          </cell>
          <cell r="I441">
            <v>0</v>
          </cell>
          <cell r="J441">
            <v>0</v>
          </cell>
          <cell r="K441">
            <v>0</v>
          </cell>
        </row>
        <row r="442">
          <cell r="G442" t="str">
            <v>YTD Jul 11</v>
          </cell>
          <cell r="H442">
            <v>212</v>
          </cell>
        </row>
        <row r="443">
          <cell r="G443">
            <v>40786</v>
          </cell>
          <cell r="H443">
            <v>31</v>
          </cell>
        </row>
        <row r="444">
          <cell r="G444">
            <v>40816</v>
          </cell>
          <cell r="H444">
            <v>30</v>
          </cell>
        </row>
        <row r="445">
          <cell r="G445">
            <v>40847</v>
          </cell>
          <cell r="H445">
            <v>31</v>
          </cell>
        </row>
        <row r="446">
          <cell r="G446">
            <v>40877</v>
          </cell>
          <cell r="H446">
            <v>30</v>
          </cell>
        </row>
        <row r="447">
          <cell r="G447">
            <v>40908</v>
          </cell>
          <cell r="H447">
            <v>31</v>
          </cell>
        </row>
        <row r="448">
          <cell r="G448">
            <v>40939</v>
          </cell>
          <cell r="H448">
            <v>31</v>
          </cell>
          <cell r="I448">
            <v>0.78</v>
          </cell>
          <cell r="J448">
            <v>0.78</v>
          </cell>
          <cell r="K448">
            <v>0.78</v>
          </cell>
          <cell r="M448">
            <v>0.83</v>
          </cell>
          <cell r="N448">
            <v>0.83</v>
          </cell>
          <cell r="O448">
            <v>0.83</v>
          </cell>
          <cell r="Q448">
            <v>0.84309523809523801</v>
          </cell>
          <cell r="R448">
            <v>0.84309523809523801</v>
          </cell>
          <cell r="S448">
            <v>0.84309523809523801</v>
          </cell>
          <cell r="U448">
            <v>0.78</v>
          </cell>
          <cell r="V448">
            <v>0.78</v>
          </cell>
          <cell r="W448">
            <v>0.78</v>
          </cell>
          <cell r="Y448">
            <v>0.8</v>
          </cell>
          <cell r="Z448">
            <v>0.8</v>
          </cell>
          <cell r="AA448">
            <v>0.8</v>
          </cell>
          <cell r="AC448">
            <v>0.84309523809523801</v>
          </cell>
          <cell r="AD448">
            <v>0.84309523809523801</v>
          </cell>
          <cell r="AE448">
            <v>0.84309523809523801</v>
          </cell>
          <cell r="AG448">
            <v>0.78</v>
          </cell>
          <cell r="AH448">
            <v>0.78</v>
          </cell>
          <cell r="AI448">
            <v>0.78</v>
          </cell>
          <cell r="AK448">
            <v>0.86</v>
          </cell>
          <cell r="AL448">
            <v>0.86</v>
          </cell>
          <cell r="AM448">
            <v>0.86</v>
          </cell>
          <cell r="AO448">
            <v>0.81</v>
          </cell>
          <cell r="AP448">
            <v>0.81</v>
          </cell>
          <cell r="AQ448">
            <v>0.81</v>
          </cell>
          <cell r="AS448">
            <v>0.8</v>
          </cell>
          <cell r="AT448">
            <v>0.8</v>
          </cell>
          <cell r="AU448">
            <v>0.8</v>
          </cell>
          <cell r="AW448">
            <v>0.78800000000000003</v>
          </cell>
          <cell r="AX448">
            <v>0.78800000000000003</v>
          </cell>
          <cell r="AY448">
            <v>0.78800000000000003</v>
          </cell>
          <cell r="BA448">
            <v>0.95499999999999996</v>
          </cell>
          <cell r="BB448">
            <v>0.95499999999999996</v>
          </cell>
          <cell r="BC448">
            <v>0.95499999999999996</v>
          </cell>
          <cell r="BE448">
            <v>0.95499999999999996</v>
          </cell>
          <cell r="BF448">
            <v>0.95499999999999996</v>
          </cell>
          <cell r="BG448">
            <v>0.95499999999999996</v>
          </cell>
          <cell r="BI448">
            <v>0.78800000000000003</v>
          </cell>
          <cell r="BJ448">
            <v>0.78800000000000003</v>
          </cell>
          <cell r="BK448">
            <v>0.78800000000000003</v>
          </cell>
          <cell r="BM448">
            <v>0.78800000000000003</v>
          </cell>
          <cell r="BN448">
            <v>0.78800000000000003</v>
          </cell>
          <cell r="BO448">
            <v>0.78800000000000003</v>
          </cell>
        </row>
        <row r="449">
          <cell r="G449">
            <v>40967</v>
          </cell>
          <cell r="H449">
            <v>29</v>
          </cell>
          <cell r="I449">
            <v>0.78</v>
          </cell>
          <cell r="J449">
            <v>0.78</v>
          </cell>
          <cell r="K449">
            <v>0.78</v>
          </cell>
          <cell r="M449">
            <v>0.83</v>
          </cell>
          <cell r="N449">
            <v>0.83</v>
          </cell>
          <cell r="O449">
            <v>0.83</v>
          </cell>
          <cell r="Q449">
            <v>0.84309523809523801</v>
          </cell>
          <cell r="R449">
            <v>0.84309523809523801</v>
          </cell>
          <cell r="S449">
            <v>0.84309523809523801</v>
          </cell>
          <cell r="U449">
            <v>0.78</v>
          </cell>
          <cell r="V449">
            <v>0.78</v>
          </cell>
          <cell r="W449">
            <v>0.78</v>
          </cell>
          <cell r="Y449">
            <v>0.8</v>
          </cell>
          <cell r="Z449">
            <v>0.8</v>
          </cell>
          <cell r="AA449">
            <v>0.8</v>
          </cell>
          <cell r="AC449">
            <v>0.84309523809523801</v>
          </cell>
          <cell r="AD449">
            <v>0.84309523809523801</v>
          </cell>
          <cell r="AE449">
            <v>0.84309523809523801</v>
          </cell>
          <cell r="AG449">
            <v>0.78</v>
          </cell>
          <cell r="AH449">
            <v>0.78</v>
          </cell>
          <cell r="AI449">
            <v>0.78</v>
          </cell>
          <cell r="AK449">
            <v>0.86</v>
          </cell>
          <cell r="AL449">
            <v>0.86</v>
          </cell>
          <cell r="AM449">
            <v>0.86</v>
          </cell>
          <cell r="AO449">
            <v>0.81</v>
          </cell>
          <cell r="AP449">
            <v>0.81</v>
          </cell>
          <cell r="AQ449">
            <v>0.81</v>
          </cell>
          <cell r="AS449">
            <v>0.78</v>
          </cell>
          <cell r="AT449">
            <v>0.78</v>
          </cell>
          <cell r="AU449">
            <v>0.78</v>
          </cell>
          <cell r="AW449">
            <v>0.79300000000000004</v>
          </cell>
          <cell r="AX449">
            <v>0.79300000000000004</v>
          </cell>
          <cell r="AY449">
            <v>0.79300000000000004</v>
          </cell>
          <cell r="BA449">
            <v>0.95499999999999996</v>
          </cell>
          <cell r="BB449">
            <v>0.95499999999999996</v>
          </cell>
          <cell r="BC449">
            <v>0.95499999999999996</v>
          </cell>
          <cell r="BE449">
            <v>0.95499999999999996</v>
          </cell>
          <cell r="BF449">
            <v>0.95499999999999996</v>
          </cell>
          <cell r="BG449">
            <v>0.95499999999999996</v>
          </cell>
          <cell r="BI449">
            <v>0.79300000000000004</v>
          </cell>
          <cell r="BJ449">
            <v>0.79300000000000004</v>
          </cell>
          <cell r="BK449">
            <v>0.79300000000000004</v>
          </cell>
          <cell r="BM449">
            <v>0.79300000000000004</v>
          </cell>
          <cell r="BN449">
            <v>0.79300000000000004</v>
          </cell>
          <cell r="BO449">
            <v>0.79300000000000004</v>
          </cell>
        </row>
        <row r="450">
          <cell r="G450">
            <v>40999</v>
          </cell>
          <cell r="H450">
            <v>31</v>
          </cell>
          <cell r="I450">
            <v>0.78</v>
          </cell>
          <cell r="J450">
            <v>0.78</v>
          </cell>
          <cell r="K450">
            <v>0.78</v>
          </cell>
          <cell r="M450">
            <v>0.83</v>
          </cell>
          <cell r="N450">
            <v>0.83</v>
          </cell>
          <cell r="O450">
            <v>0.83</v>
          </cell>
          <cell r="Q450">
            <v>0.84309523809523801</v>
          </cell>
          <cell r="R450">
            <v>0.84309523809523801</v>
          </cell>
          <cell r="S450">
            <v>0.84309523809523801</v>
          </cell>
          <cell r="U450">
            <v>0.75</v>
          </cell>
          <cell r="V450">
            <v>0.75</v>
          </cell>
          <cell r="W450">
            <v>0.75</v>
          </cell>
          <cell r="Y450">
            <v>0.8</v>
          </cell>
          <cell r="Z450">
            <v>0.8</v>
          </cell>
          <cell r="AA450">
            <v>0.8</v>
          </cell>
          <cell r="AC450">
            <v>0.84309523809523801</v>
          </cell>
          <cell r="AD450">
            <v>0.84309523809523801</v>
          </cell>
          <cell r="AE450">
            <v>0.84309523809523801</v>
          </cell>
          <cell r="AG450">
            <v>0.78</v>
          </cell>
          <cell r="AH450">
            <v>0.78</v>
          </cell>
          <cell r="AI450">
            <v>0.78</v>
          </cell>
          <cell r="AK450">
            <v>0.86</v>
          </cell>
          <cell r="AL450">
            <v>0.86</v>
          </cell>
          <cell r="AM450">
            <v>0.86</v>
          </cell>
          <cell r="AO450">
            <v>0.81</v>
          </cell>
          <cell r="AP450">
            <v>0.81</v>
          </cell>
          <cell r="AQ450">
            <v>0.81</v>
          </cell>
          <cell r="AS450">
            <v>0.8</v>
          </cell>
          <cell r="AT450">
            <v>0.8</v>
          </cell>
          <cell r="AU450">
            <v>0.8</v>
          </cell>
          <cell r="AW450">
            <v>0.78</v>
          </cell>
          <cell r="AX450">
            <v>0.78</v>
          </cell>
          <cell r="AY450">
            <v>0.78</v>
          </cell>
          <cell r="BA450">
            <v>0.95499999999999996</v>
          </cell>
          <cell r="BB450">
            <v>0.95499999999999996</v>
          </cell>
          <cell r="BC450">
            <v>0.95499999999999996</v>
          </cell>
          <cell r="BE450">
            <v>0.95499999999999996</v>
          </cell>
          <cell r="BF450">
            <v>0.95499999999999996</v>
          </cell>
          <cell r="BG450">
            <v>0.95499999999999996</v>
          </cell>
          <cell r="BI450">
            <v>0.78</v>
          </cell>
          <cell r="BJ450">
            <v>0.78</v>
          </cell>
          <cell r="BK450">
            <v>0.78</v>
          </cell>
          <cell r="BM450">
            <v>0.78</v>
          </cell>
          <cell r="BN450">
            <v>0.78</v>
          </cell>
          <cell r="BO450">
            <v>0.78</v>
          </cell>
        </row>
        <row r="451">
          <cell r="G451">
            <v>41029</v>
          </cell>
          <cell r="H451">
            <v>30</v>
          </cell>
          <cell r="I451">
            <v>0.78</v>
          </cell>
          <cell r="J451">
            <v>0.78</v>
          </cell>
          <cell r="K451">
            <v>0.78</v>
          </cell>
          <cell r="M451">
            <v>0.83</v>
          </cell>
          <cell r="N451">
            <v>0.83</v>
          </cell>
          <cell r="O451">
            <v>0.83</v>
          </cell>
          <cell r="Q451">
            <v>0.84309523809523801</v>
          </cell>
          <cell r="R451">
            <v>0.84309523809523801</v>
          </cell>
          <cell r="S451">
            <v>0.84309523809523801</v>
          </cell>
          <cell r="U451">
            <v>0.78</v>
          </cell>
          <cell r="V451">
            <v>0.78</v>
          </cell>
          <cell r="W451">
            <v>0.78</v>
          </cell>
          <cell r="Y451">
            <v>0.8</v>
          </cell>
          <cell r="Z451">
            <v>0.8</v>
          </cell>
          <cell r="AA451">
            <v>0.8</v>
          </cell>
          <cell r="AC451">
            <v>0.84309523809523801</v>
          </cell>
          <cell r="AD451">
            <v>0.84309523809523801</v>
          </cell>
          <cell r="AE451">
            <v>0.84309523809523801</v>
          </cell>
          <cell r="AG451">
            <v>0.8</v>
          </cell>
          <cell r="AH451">
            <v>0.8</v>
          </cell>
          <cell r="AI451">
            <v>0.8</v>
          </cell>
          <cell r="AK451">
            <v>0.86</v>
          </cell>
          <cell r="AL451">
            <v>0.86</v>
          </cell>
          <cell r="AM451">
            <v>0.86</v>
          </cell>
          <cell r="AO451">
            <v>0.81</v>
          </cell>
          <cell r="AP451">
            <v>0.81</v>
          </cell>
          <cell r="AQ451">
            <v>0.81</v>
          </cell>
          <cell r="AS451">
            <v>0.8</v>
          </cell>
          <cell r="AT451">
            <v>0.8</v>
          </cell>
          <cell r="AU451">
            <v>0.8</v>
          </cell>
          <cell r="AW451">
            <v>0.72699999999999998</v>
          </cell>
          <cell r="AX451">
            <v>0.72699999999999998</v>
          </cell>
          <cell r="AY451">
            <v>0.72699999999999998</v>
          </cell>
          <cell r="BA451">
            <v>0.95499999999999996</v>
          </cell>
          <cell r="BB451">
            <v>0.95499999999999996</v>
          </cell>
          <cell r="BC451">
            <v>0.95499999999999996</v>
          </cell>
          <cell r="BE451">
            <v>0.95499999999999996</v>
          </cell>
          <cell r="BF451">
            <v>0.95499999999999996</v>
          </cell>
          <cell r="BG451">
            <v>0.95499999999999996</v>
          </cell>
          <cell r="BI451">
            <v>0.78</v>
          </cell>
          <cell r="BJ451">
            <v>0.78</v>
          </cell>
          <cell r="BK451">
            <v>0.78</v>
          </cell>
          <cell r="BM451">
            <v>0.78</v>
          </cell>
          <cell r="BN451">
            <v>0.78</v>
          </cell>
          <cell r="BO451">
            <v>0.78</v>
          </cell>
        </row>
        <row r="452">
          <cell r="G452">
            <v>41060</v>
          </cell>
          <cell r="H452">
            <v>31</v>
          </cell>
          <cell r="I452">
            <v>0.78</v>
          </cell>
          <cell r="J452">
            <v>0.78</v>
          </cell>
          <cell r="K452">
            <v>0.78</v>
          </cell>
          <cell r="M452">
            <v>0.83</v>
          </cell>
          <cell r="N452">
            <v>0.83</v>
          </cell>
          <cell r="O452">
            <v>0.83</v>
          </cell>
          <cell r="Q452">
            <v>0.84309523809523801</v>
          </cell>
          <cell r="R452">
            <v>0.84309523809523801</v>
          </cell>
          <cell r="S452">
            <v>0.84309523809523801</v>
          </cell>
          <cell r="U452">
            <v>0.78</v>
          </cell>
          <cell r="V452">
            <v>0.78</v>
          </cell>
          <cell r="W452">
            <v>0.78</v>
          </cell>
          <cell r="Y452">
            <v>0.8</v>
          </cell>
          <cell r="Z452">
            <v>0.8</v>
          </cell>
          <cell r="AA452">
            <v>0.8</v>
          </cell>
          <cell r="AC452">
            <v>0.84309523809523801</v>
          </cell>
          <cell r="AD452">
            <v>0.84309523809523801</v>
          </cell>
          <cell r="AE452">
            <v>0.84309523809523801</v>
          </cell>
          <cell r="AG452">
            <v>0.8</v>
          </cell>
          <cell r="AH452">
            <v>0.8</v>
          </cell>
          <cell r="AI452">
            <v>0.8</v>
          </cell>
          <cell r="AK452">
            <v>0.86</v>
          </cell>
          <cell r="AL452">
            <v>0.86</v>
          </cell>
          <cell r="AM452">
            <v>0.86</v>
          </cell>
          <cell r="AO452">
            <v>0.81</v>
          </cell>
          <cell r="AP452">
            <v>0.81</v>
          </cell>
          <cell r="AQ452">
            <v>0.81</v>
          </cell>
          <cell r="AS452">
            <v>0.8</v>
          </cell>
          <cell r="AT452">
            <v>0.8</v>
          </cell>
          <cell r="AU452">
            <v>0.8</v>
          </cell>
          <cell r="AW452">
            <v>0.71</v>
          </cell>
          <cell r="AX452">
            <v>0.71</v>
          </cell>
          <cell r="AY452">
            <v>0.71</v>
          </cell>
          <cell r="BA452">
            <v>0.95499999999999996</v>
          </cell>
          <cell r="BB452">
            <v>0.95499999999999996</v>
          </cell>
          <cell r="BC452">
            <v>0.95499999999999996</v>
          </cell>
          <cell r="BE452">
            <v>0.95499999999999996</v>
          </cell>
          <cell r="BF452">
            <v>0.95499999999999996</v>
          </cell>
          <cell r="BG452">
            <v>0.95499999999999996</v>
          </cell>
          <cell r="BI452">
            <v>0.66</v>
          </cell>
          <cell r="BJ452">
            <v>0.66</v>
          </cell>
          <cell r="BK452">
            <v>0.66</v>
          </cell>
          <cell r="BM452">
            <v>0.66</v>
          </cell>
          <cell r="BN452">
            <v>0.66</v>
          </cell>
          <cell r="BO452">
            <v>0.66</v>
          </cell>
        </row>
        <row r="453">
          <cell r="G453">
            <v>41090</v>
          </cell>
          <cell r="H453">
            <v>30</v>
          </cell>
          <cell r="I453">
            <v>0.78</v>
          </cell>
          <cell r="J453">
            <v>0.78</v>
          </cell>
          <cell r="K453">
            <v>0.78</v>
          </cell>
          <cell r="M453">
            <v>0.83</v>
          </cell>
          <cell r="N453">
            <v>0.83</v>
          </cell>
          <cell r="O453">
            <v>0.83</v>
          </cell>
          <cell r="Q453">
            <v>0.84309523809523801</v>
          </cell>
          <cell r="R453">
            <v>0.84309523809523801</v>
          </cell>
          <cell r="S453">
            <v>0.84309523809523801</v>
          </cell>
          <cell r="U453">
            <v>0.78</v>
          </cell>
          <cell r="V453">
            <v>0.78</v>
          </cell>
          <cell r="W453">
            <v>0.78</v>
          </cell>
          <cell r="Y453">
            <v>0.8</v>
          </cell>
          <cell r="Z453">
            <v>0.8</v>
          </cell>
          <cell r="AA453">
            <v>0.8</v>
          </cell>
          <cell r="AC453">
            <v>0.84309523809523801</v>
          </cell>
          <cell r="AD453">
            <v>0.84309523809523801</v>
          </cell>
          <cell r="AE453">
            <v>0.84309523809523801</v>
          </cell>
          <cell r="AG453">
            <v>0.8</v>
          </cell>
          <cell r="AH453">
            <v>0.8</v>
          </cell>
          <cell r="AI453">
            <v>0.8</v>
          </cell>
          <cell r="AK453">
            <v>0.86</v>
          </cell>
          <cell r="AL453">
            <v>0.86</v>
          </cell>
          <cell r="AM453">
            <v>0.86</v>
          </cell>
          <cell r="AO453">
            <v>0.81</v>
          </cell>
          <cell r="AP453">
            <v>0.81</v>
          </cell>
          <cell r="AQ453">
            <v>0.81</v>
          </cell>
          <cell r="AS453">
            <v>0.8</v>
          </cell>
          <cell r="AT453">
            <v>0.8</v>
          </cell>
          <cell r="AU453">
            <v>0.8</v>
          </cell>
          <cell r="AW453">
            <v>0.7</v>
          </cell>
          <cell r="AX453">
            <v>0.7</v>
          </cell>
          <cell r="AY453">
            <v>0.7</v>
          </cell>
          <cell r="BA453">
            <v>0.95499999999999996</v>
          </cell>
          <cell r="BB453">
            <v>0.95499999999999996</v>
          </cell>
          <cell r="BC453">
            <v>0.95499999999999996</v>
          </cell>
          <cell r="BE453">
            <v>0.95499999999999996</v>
          </cell>
          <cell r="BF453">
            <v>0.95499999999999996</v>
          </cell>
          <cell r="BG453">
            <v>0.95499999999999996</v>
          </cell>
          <cell r="BI453">
            <v>0.70699999999999996</v>
          </cell>
          <cell r="BJ453">
            <v>0.70699999999999996</v>
          </cell>
          <cell r="BK453">
            <v>0.70699999999999996</v>
          </cell>
          <cell r="BM453">
            <v>0.70699999999999996</v>
          </cell>
          <cell r="BN453">
            <v>0.70699999999999996</v>
          </cell>
          <cell r="BO453">
            <v>0.70699999999999996</v>
          </cell>
        </row>
        <row r="454">
          <cell r="G454">
            <v>41121</v>
          </cell>
          <cell r="H454">
            <v>31</v>
          </cell>
          <cell r="I454">
            <v>0.8</v>
          </cell>
          <cell r="J454">
            <v>0.8</v>
          </cell>
          <cell r="K454">
            <v>0.8</v>
          </cell>
          <cell r="M454">
            <v>0.85</v>
          </cell>
          <cell r="N454">
            <v>0.85</v>
          </cell>
          <cell r="O454">
            <v>0.85</v>
          </cell>
          <cell r="Q454">
            <v>0.84309523809523801</v>
          </cell>
          <cell r="R454">
            <v>0.84309523809523801</v>
          </cell>
          <cell r="S454">
            <v>0.84309523809523801</v>
          </cell>
          <cell r="U454">
            <v>0.8</v>
          </cell>
          <cell r="V454">
            <v>0.8</v>
          </cell>
          <cell r="W454">
            <v>0.8</v>
          </cell>
          <cell r="Y454">
            <v>0.8</v>
          </cell>
          <cell r="Z454">
            <v>0.8</v>
          </cell>
          <cell r="AA454">
            <v>0.8</v>
          </cell>
          <cell r="AC454">
            <v>0.84309523809523801</v>
          </cell>
          <cell r="AD454">
            <v>0.84309523809523801</v>
          </cell>
          <cell r="AE454">
            <v>0.84309523809523801</v>
          </cell>
          <cell r="AG454">
            <v>0.8</v>
          </cell>
          <cell r="AH454">
            <v>0.8</v>
          </cell>
          <cell r="AI454">
            <v>0.8</v>
          </cell>
          <cell r="AK454">
            <v>0.86</v>
          </cell>
          <cell r="AL454">
            <v>0.86</v>
          </cell>
          <cell r="AM454">
            <v>0.86</v>
          </cell>
          <cell r="AO454">
            <v>0.83499999999999996</v>
          </cell>
          <cell r="AP454">
            <v>0.83499999999999996</v>
          </cell>
          <cell r="AQ454">
            <v>0.83499999999999996</v>
          </cell>
          <cell r="AS454">
            <v>0.8</v>
          </cell>
          <cell r="AT454">
            <v>0.8</v>
          </cell>
          <cell r="AU454">
            <v>0.8</v>
          </cell>
          <cell r="AW454">
            <v>0.75</v>
          </cell>
          <cell r="AX454">
            <v>0.75</v>
          </cell>
          <cell r="AY454">
            <v>0.75</v>
          </cell>
          <cell r="BA454">
            <v>0.95499999999999996</v>
          </cell>
          <cell r="BB454">
            <v>0.95499999999999996</v>
          </cell>
          <cell r="BC454">
            <v>0.95499999999999996</v>
          </cell>
          <cell r="BE454">
            <v>0.95499999999999996</v>
          </cell>
          <cell r="BF454">
            <v>0.95499999999999996</v>
          </cell>
          <cell r="BG454">
            <v>0.95499999999999996</v>
          </cell>
          <cell r="BI454">
            <v>0.755</v>
          </cell>
          <cell r="BJ454">
            <v>0.755</v>
          </cell>
          <cell r="BK454">
            <v>0.755</v>
          </cell>
          <cell r="BM454">
            <v>0.755</v>
          </cell>
          <cell r="BN454">
            <v>0.755</v>
          </cell>
          <cell r="BO454">
            <v>0.755</v>
          </cell>
        </row>
        <row r="455">
          <cell r="G455">
            <v>41152</v>
          </cell>
          <cell r="H455">
            <v>31</v>
          </cell>
          <cell r="I455">
            <v>0.8</v>
          </cell>
          <cell r="J455">
            <v>0.8</v>
          </cell>
          <cell r="K455">
            <v>0.8</v>
          </cell>
          <cell r="M455">
            <v>0.85</v>
          </cell>
          <cell r="N455">
            <v>0.85</v>
          </cell>
          <cell r="O455">
            <v>0.85</v>
          </cell>
          <cell r="Q455">
            <v>0.84309523809523801</v>
          </cell>
          <cell r="R455">
            <v>0.84309523809523801</v>
          </cell>
          <cell r="S455">
            <v>0.84309523809523801</v>
          </cell>
          <cell r="U455">
            <v>0.8</v>
          </cell>
          <cell r="V455">
            <v>0.8</v>
          </cell>
          <cell r="W455">
            <v>0.8</v>
          </cell>
          <cell r="Y455">
            <v>0.8</v>
          </cell>
          <cell r="Z455">
            <v>0.8</v>
          </cell>
          <cell r="AA455">
            <v>0.8</v>
          </cell>
          <cell r="AC455">
            <v>0.84309523809523801</v>
          </cell>
          <cell r="AD455">
            <v>0.84309523809523801</v>
          </cell>
          <cell r="AE455">
            <v>0.84309523809523801</v>
          </cell>
          <cell r="AG455">
            <v>0.8</v>
          </cell>
          <cell r="AH455">
            <v>0.8</v>
          </cell>
          <cell r="AI455">
            <v>0.8</v>
          </cell>
          <cell r="AK455">
            <v>0.86</v>
          </cell>
          <cell r="AL455">
            <v>0.86</v>
          </cell>
          <cell r="AM455">
            <v>0.86</v>
          </cell>
          <cell r="AO455">
            <v>0.83499999999999996</v>
          </cell>
          <cell r="AP455">
            <v>0.83499999999999996</v>
          </cell>
          <cell r="AQ455">
            <v>0.83499999999999996</v>
          </cell>
          <cell r="AS455">
            <v>0.8</v>
          </cell>
          <cell r="AT455">
            <v>0.8</v>
          </cell>
          <cell r="AU455">
            <v>0.8</v>
          </cell>
          <cell r="AW455">
            <v>0.77500000000000002</v>
          </cell>
          <cell r="AX455">
            <v>0.77500000000000002</v>
          </cell>
          <cell r="AY455">
            <v>0.77500000000000002</v>
          </cell>
          <cell r="BA455">
            <v>0.95499999999999996</v>
          </cell>
          <cell r="BB455">
            <v>0.95499999999999996</v>
          </cell>
          <cell r="BC455">
            <v>0.95499999999999996</v>
          </cell>
          <cell r="BE455">
            <v>0.95499999999999996</v>
          </cell>
          <cell r="BF455">
            <v>0.95499999999999996</v>
          </cell>
          <cell r="BG455">
            <v>0.95499999999999996</v>
          </cell>
          <cell r="BI455">
            <v>0.78</v>
          </cell>
          <cell r="BJ455">
            <v>0.78</v>
          </cell>
          <cell r="BK455">
            <v>0.78</v>
          </cell>
          <cell r="BM455">
            <v>0.78</v>
          </cell>
          <cell r="BN455">
            <v>0.78</v>
          </cell>
          <cell r="BO455">
            <v>0.78</v>
          </cell>
        </row>
        <row r="456">
          <cell r="G456">
            <v>41182</v>
          </cell>
          <cell r="H456">
            <v>30</v>
          </cell>
          <cell r="I456">
            <v>0.8</v>
          </cell>
          <cell r="J456">
            <v>0.8</v>
          </cell>
          <cell r="K456">
            <v>0.8</v>
          </cell>
          <cell r="M456">
            <v>0.85</v>
          </cell>
          <cell r="N456">
            <v>0.85</v>
          </cell>
          <cell r="O456">
            <v>0.85</v>
          </cell>
          <cell r="Q456">
            <v>0.84309523809523801</v>
          </cell>
          <cell r="R456">
            <v>0.84309523809523801</v>
          </cell>
          <cell r="S456">
            <v>0.84309523809523801</v>
          </cell>
          <cell r="U456">
            <v>0.8</v>
          </cell>
          <cell r="V456">
            <v>0.8</v>
          </cell>
          <cell r="W456">
            <v>0.8</v>
          </cell>
          <cell r="Y456">
            <v>0.8</v>
          </cell>
          <cell r="Z456">
            <v>0.8</v>
          </cell>
          <cell r="AA456">
            <v>0.8</v>
          </cell>
          <cell r="AC456">
            <v>0.84309523809523801</v>
          </cell>
          <cell r="AD456">
            <v>0.84309523809523801</v>
          </cell>
          <cell r="AE456">
            <v>0.84309523809523801</v>
          </cell>
          <cell r="AG456">
            <v>0.8</v>
          </cell>
          <cell r="AH456">
            <v>0.8</v>
          </cell>
          <cell r="AI456">
            <v>0.8</v>
          </cell>
          <cell r="AK456">
            <v>0.86</v>
          </cell>
          <cell r="AL456">
            <v>0.86</v>
          </cell>
          <cell r="AM456">
            <v>0.86</v>
          </cell>
          <cell r="AO456">
            <v>0.83499999999999996</v>
          </cell>
          <cell r="AP456">
            <v>0.83499999999999996</v>
          </cell>
          <cell r="AQ456">
            <v>0.83499999999999996</v>
          </cell>
          <cell r="AS456">
            <v>0.8</v>
          </cell>
          <cell r="AT456">
            <v>0.8</v>
          </cell>
          <cell r="AU456">
            <v>0.8</v>
          </cell>
          <cell r="AW456">
            <v>0.8</v>
          </cell>
          <cell r="AX456">
            <v>0.8</v>
          </cell>
          <cell r="AY456">
            <v>0.8</v>
          </cell>
          <cell r="BA456">
            <v>0.95499999999999996</v>
          </cell>
          <cell r="BB456">
            <v>0.95499999999999996</v>
          </cell>
          <cell r="BC456">
            <v>0.95499999999999996</v>
          </cell>
          <cell r="BE456">
            <v>0.95499999999999996</v>
          </cell>
          <cell r="BF456">
            <v>0.95499999999999996</v>
          </cell>
          <cell r="BG456">
            <v>0.95499999999999996</v>
          </cell>
          <cell r="BI456">
            <v>0.80500000000000005</v>
          </cell>
          <cell r="BJ456">
            <v>0.80500000000000005</v>
          </cell>
          <cell r="BK456">
            <v>0.80500000000000005</v>
          </cell>
          <cell r="BM456">
            <v>0.80500000000000005</v>
          </cell>
          <cell r="BN456">
            <v>0.80500000000000005</v>
          </cell>
          <cell r="BO456">
            <v>0.80500000000000005</v>
          </cell>
        </row>
        <row r="457">
          <cell r="G457">
            <v>41213</v>
          </cell>
          <cell r="H457">
            <v>31</v>
          </cell>
          <cell r="I457">
            <v>0.8</v>
          </cell>
          <cell r="J457">
            <v>0.8</v>
          </cell>
          <cell r="K457">
            <v>0.8</v>
          </cell>
          <cell r="M457">
            <v>0.85</v>
          </cell>
          <cell r="N457">
            <v>0.85</v>
          </cell>
          <cell r="O457">
            <v>0.85</v>
          </cell>
          <cell r="Q457">
            <v>0.84309523809523801</v>
          </cell>
          <cell r="R457">
            <v>0.84309523809523801</v>
          </cell>
          <cell r="S457">
            <v>0.84309523809523801</v>
          </cell>
          <cell r="U457">
            <v>0.8</v>
          </cell>
          <cell r="V457">
            <v>0.8</v>
          </cell>
          <cell r="W457">
            <v>0.8</v>
          </cell>
          <cell r="Y457">
            <v>0.8</v>
          </cell>
          <cell r="Z457">
            <v>0.8</v>
          </cell>
          <cell r="AA457">
            <v>0.8</v>
          </cell>
          <cell r="AC457">
            <v>0.84309523809523801</v>
          </cell>
          <cell r="AD457">
            <v>0.84309523809523801</v>
          </cell>
          <cell r="AE457">
            <v>0.84309523809523801</v>
          </cell>
          <cell r="AG457">
            <v>0.8</v>
          </cell>
          <cell r="AH457">
            <v>0.8</v>
          </cell>
          <cell r="AI457">
            <v>0.8</v>
          </cell>
          <cell r="AK457">
            <v>0.86</v>
          </cell>
          <cell r="AL457">
            <v>0.86</v>
          </cell>
          <cell r="AM457">
            <v>0.86</v>
          </cell>
          <cell r="AO457">
            <v>0.83499999999999996</v>
          </cell>
          <cell r="AP457">
            <v>0.83499999999999996</v>
          </cell>
          <cell r="AQ457">
            <v>0.83499999999999996</v>
          </cell>
          <cell r="AS457">
            <v>0.8</v>
          </cell>
          <cell r="AT457">
            <v>0.8</v>
          </cell>
          <cell r="AU457">
            <v>0.8</v>
          </cell>
          <cell r="AW457">
            <v>0.8</v>
          </cell>
          <cell r="AX457">
            <v>0.8</v>
          </cell>
          <cell r="AY457">
            <v>0.8</v>
          </cell>
          <cell r="BA457">
            <v>0.95499999999999996</v>
          </cell>
          <cell r="BB457">
            <v>0.95499999999999996</v>
          </cell>
          <cell r="BC457">
            <v>0.95499999999999996</v>
          </cell>
          <cell r="BE457">
            <v>0.95499999999999996</v>
          </cell>
          <cell r="BF457">
            <v>0.95499999999999996</v>
          </cell>
          <cell r="BG457">
            <v>0.95499999999999996</v>
          </cell>
          <cell r="BI457">
            <v>0.80500000000000005</v>
          </cell>
          <cell r="BJ457">
            <v>0.80500000000000005</v>
          </cell>
          <cell r="BK457">
            <v>0.80500000000000005</v>
          </cell>
          <cell r="BM457">
            <v>0.80500000000000005</v>
          </cell>
          <cell r="BN457">
            <v>0.80500000000000005</v>
          </cell>
          <cell r="BO457">
            <v>0.80500000000000005</v>
          </cell>
        </row>
        <row r="458">
          <cell r="G458">
            <v>41243</v>
          </cell>
          <cell r="H458">
            <v>30</v>
          </cell>
          <cell r="I458">
            <v>0.8</v>
          </cell>
          <cell r="J458">
            <v>0.8</v>
          </cell>
          <cell r="K458">
            <v>0.8</v>
          </cell>
          <cell r="M458">
            <v>0.85</v>
          </cell>
          <cell r="N458">
            <v>0.85</v>
          </cell>
          <cell r="O458">
            <v>0.85</v>
          </cell>
          <cell r="Q458">
            <v>0.84309523809523801</v>
          </cell>
          <cell r="R458">
            <v>0.84309523809523801</v>
          </cell>
          <cell r="S458">
            <v>0.84309523809523801</v>
          </cell>
          <cell r="U458">
            <v>0.8</v>
          </cell>
          <cell r="V458">
            <v>0.8</v>
          </cell>
          <cell r="W458">
            <v>0.8</v>
          </cell>
          <cell r="Y458">
            <v>0.8</v>
          </cell>
          <cell r="Z458">
            <v>0.8</v>
          </cell>
          <cell r="AA458">
            <v>0.8</v>
          </cell>
          <cell r="AC458">
            <v>0.84309523809523801</v>
          </cell>
          <cell r="AD458">
            <v>0.84309523809523801</v>
          </cell>
          <cell r="AE458">
            <v>0.84309523809523801</v>
          </cell>
          <cell r="AG458">
            <v>0.8</v>
          </cell>
          <cell r="AH458">
            <v>0.8</v>
          </cell>
          <cell r="AI458">
            <v>0.8</v>
          </cell>
          <cell r="AK458">
            <v>0.86</v>
          </cell>
          <cell r="AL458">
            <v>0.86</v>
          </cell>
          <cell r="AM458">
            <v>0.86</v>
          </cell>
          <cell r="AO458">
            <v>0.83499999999999996</v>
          </cell>
          <cell r="AP458">
            <v>0.83499999999999996</v>
          </cell>
          <cell r="AQ458">
            <v>0.83499999999999996</v>
          </cell>
          <cell r="AS458">
            <v>0.8</v>
          </cell>
          <cell r="AT458">
            <v>0.8</v>
          </cell>
          <cell r="AU458">
            <v>0.8</v>
          </cell>
          <cell r="AW458">
            <v>0.8</v>
          </cell>
          <cell r="AX458">
            <v>0.8</v>
          </cell>
          <cell r="AY458">
            <v>0.8</v>
          </cell>
          <cell r="BA458">
            <v>0.95499999999999996</v>
          </cell>
          <cell r="BB458">
            <v>0.95499999999999996</v>
          </cell>
          <cell r="BC458">
            <v>0.95499999999999996</v>
          </cell>
          <cell r="BE458">
            <v>0.95499999999999996</v>
          </cell>
          <cell r="BF458">
            <v>0.95499999999999996</v>
          </cell>
          <cell r="BG458">
            <v>0.95499999999999996</v>
          </cell>
          <cell r="BI458">
            <v>0.80500000000000005</v>
          </cell>
          <cell r="BJ458">
            <v>0.80500000000000005</v>
          </cell>
          <cell r="BK458">
            <v>0.80500000000000005</v>
          </cell>
          <cell r="BM458">
            <v>0.80500000000000005</v>
          </cell>
          <cell r="BN458">
            <v>0.80500000000000005</v>
          </cell>
          <cell r="BO458">
            <v>0.80500000000000005</v>
          </cell>
        </row>
        <row r="459">
          <cell r="G459">
            <v>41274</v>
          </cell>
          <cell r="H459">
            <v>31</v>
          </cell>
          <cell r="I459">
            <v>0.8</v>
          </cell>
          <cell r="J459">
            <v>0.8</v>
          </cell>
          <cell r="K459">
            <v>0.8</v>
          </cell>
          <cell r="M459">
            <v>0.85</v>
          </cell>
          <cell r="N459">
            <v>0.85</v>
          </cell>
          <cell r="O459">
            <v>0.85</v>
          </cell>
          <cell r="Q459">
            <v>0.84309523809523801</v>
          </cell>
          <cell r="R459">
            <v>0.84309523809523801</v>
          </cell>
          <cell r="S459">
            <v>0.84309523809523801</v>
          </cell>
          <cell r="U459">
            <v>0.8</v>
          </cell>
          <cell r="V459">
            <v>0.8</v>
          </cell>
          <cell r="W459">
            <v>0.8</v>
          </cell>
          <cell r="Y459">
            <v>0.8</v>
          </cell>
          <cell r="Z459">
            <v>0.8</v>
          </cell>
          <cell r="AA459">
            <v>0.8</v>
          </cell>
          <cell r="AC459">
            <v>0.84309523809523801</v>
          </cell>
          <cell r="AD459">
            <v>0.84309523809523801</v>
          </cell>
          <cell r="AE459">
            <v>0.84309523809523801</v>
          </cell>
          <cell r="AG459">
            <v>0.8</v>
          </cell>
          <cell r="AH459">
            <v>0.8</v>
          </cell>
          <cell r="AI459">
            <v>0.8</v>
          </cell>
          <cell r="AK459">
            <v>0.86</v>
          </cell>
          <cell r="AL459">
            <v>0.86</v>
          </cell>
          <cell r="AM459">
            <v>0.86</v>
          </cell>
          <cell r="AO459">
            <v>0.83499999999999996</v>
          </cell>
          <cell r="AP459">
            <v>0.83499999999999996</v>
          </cell>
          <cell r="AQ459">
            <v>0.83499999999999996</v>
          </cell>
          <cell r="AS459">
            <v>0.8</v>
          </cell>
          <cell r="AT459">
            <v>0.8</v>
          </cell>
          <cell r="AU459">
            <v>0.8</v>
          </cell>
          <cell r="AW459">
            <v>0.8</v>
          </cell>
          <cell r="AX459">
            <v>0.8</v>
          </cell>
          <cell r="AY459">
            <v>0.8</v>
          </cell>
          <cell r="BA459">
            <v>0.95499999999999996</v>
          </cell>
          <cell r="BB459">
            <v>0.95499999999999996</v>
          </cell>
          <cell r="BC459">
            <v>0.95499999999999996</v>
          </cell>
          <cell r="BE459">
            <v>0.95499999999999996</v>
          </cell>
          <cell r="BF459">
            <v>0.95499999999999996</v>
          </cell>
          <cell r="BG459">
            <v>0.95499999999999996</v>
          </cell>
          <cell r="BI459">
            <v>0.80500000000000005</v>
          </cell>
          <cell r="BJ459">
            <v>0.80500000000000005</v>
          </cell>
          <cell r="BK459">
            <v>0.80500000000000005</v>
          </cell>
          <cell r="BM459">
            <v>0.80500000000000005</v>
          </cell>
          <cell r="BN459">
            <v>0.80500000000000005</v>
          </cell>
          <cell r="BO459">
            <v>0.80500000000000005</v>
          </cell>
        </row>
        <row r="460">
          <cell r="G460" t="str">
            <v>Year 2012</v>
          </cell>
          <cell r="I460">
            <v>0.79</v>
          </cell>
          <cell r="J460">
            <v>0.79</v>
          </cell>
          <cell r="K460">
            <v>0.79</v>
          </cell>
          <cell r="M460">
            <v>0.84</v>
          </cell>
          <cell r="N460">
            <v>0.84</v>
          </cell>
          <cell r="O460">
            <v>0.84</v>
          </cell>
          <cell r="Q460">
            <v>0.84309523809523801</v>
          </cell>
          <cell r="R460">
            <v>0.84309523809523801</v>
          </cell>
          <cell r="S460">
            <v>0.84309523809523801</v>
          </cell>
          <cell r="U460">
            <v>0.78749999999999998</v>
          </cell>
          <cell r="V460">
            <v>0.78749999999999998</v>
          </cell>
          <cell r="W460">
            <v>0.78749999999999998</v>
          </cell>
          <cell r="Y460">
            <v>0.8</v>
          </cell>
          <cell r="Z460">
            <v>0.8</v>
          </cell>
          <cell r="AA460">
            <v>0.8</v>
          </cell>
          <cell r="AC460">
            <v>0.84309523809523801</v>
          </cell>
          <cell r="AD460">
            <v>0.84309523809523801</v>
          </cell>
          <cell r="AE460">
            <v>0.84309523809523801</v>
          </cell>
          <cell r="AG460">
            <v>0.79500000000000004</v>
          </cell>
          <cell r="AH460">
            <v>0.79500000000000004</v>
          </cell>
          <cell r="AI460">
            <v>0.79500000000000004</v>
          </cell>
          <cell r="AK460">
            <v>0.86</v>
          </cell>
          <cell r="AL460">
            <v>0.86</v>
          </cell>
          <cell r="AM460">
            <v>0.86</v>
          </cell>
          <cell r="AO460">
            <v>0.82250000000000001</v>
          </cell>
          <cell r="AP460">
            <v>0.82250000000000001</v>
          </cell>
          <cell r="AQ460">
            <v>0.82250000000000001</v>
          </cell>
          <cell r="AS460">
            <v>0.79833333333333301</v>
          </cell>
          <cell r="AT460">
            <v>0.79833333333333301</v>
          </cell>
          <cell r="AU460">
            <v>0.79833333333333301</v>
          </cell>
          <cell r="AW460">
            <v>0.76858333333333295</v>
          </cell>
          <cell r="AX460">
            <v>0.76858333333333295</v>
          </cell>
          <cell r="AY460">
            <v>0.76858333333333295</v>
          </cell>
          <cell r="BA460">
            <v>0.95499999999999996</v>
          </cell>
          <cell r="BB460">
            <v>0.95499999999999996</v>
          </cell>
          <cell r="BC460">
            <v>0.95499999999999996</v>
          </cell>
          <cell r="BE460">
            <v>0.95499999999999996</v>
          </cell>
          <cell r="BF460">
            <v>0.95499999999999996</v>
          </cell>
          <cell r="BG460">
            <v>0.95499999999999996</v>
          </cell>
          <cell r="BI460">
            <v>0.77191666666666703</v>
          </cell>
          <cell r="BJ460">
            <v>0.77191666666666703</v>
          </cell>
          <cell r="BK460">
            <v>0.77191666666666703</v>
          </cell>
          <cell r="BM460">
            <v>0.77191666666666703</v>
          </cell>
          <cell r="BN460">
            <v>0.77191666666666703</v>
          </cell>
          <cell r="BO460">
            <v>0.77191666666666703</v>
          </cell>
        </row>
        <row r="461">
          <cell r="G461" t="str">
            <v>Year 2011</v>
          </cell>
          <cell r="I461" t="e">
            <v>#DIV/0!</v>
          </cell>
          <cell r="J461" t="e">
            <v>#DIV/0!</v>
          </cell>
          <cell r="K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Q461" t="e">
            <v>#DIV/0!</v>
          </cell>
          <cell r="R461" t="e">
            <v>#DIV/0!</v>
          </cell>
          <cell r="S461" t="e">
            <v>#DIV/0!</v>
          </cell>
          <cell r="U461" t="e">
            <v>#DIV/0!</v>
          </cell>
          <cell r="V461" t="e">
            <v>#DIV/0!</v>
          </cell>
          <cell r="W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C461" t="e">
            <v>#DIV/0!</v>
          </cell>
          <cell r="AD461" t="e">
            <v>#DIV/0!</v>
          </cell>
          <cell r="AE461" t="e">
            <v>#DIV/0!</v>
          </cell>
          <cell r="AG461" t="e">
            <v>#DIV/0!</v>
          </cell>
          <cell r="AH461" t="e">
            <v>#DIV/0!</v>
          </cell>
          <cell r="AI461" t="e">
            <v>#DIV/0!</v>
          </cell>
          <cell r="AK461" t="e">
            <v>#DIV/0!</v>
          </cell>
          <cell r="AL461" t="e">
            <v>#DIV/0!</v>
          </cell>
          <cell r="AM461" t="e">
            <v>#DIV/0!</v>
          </cell>
          <cell r="AO461" t="e">
            <v>#DIV/0!</v>
          </cell>
          <cell r="AP461" t="e">
            <v>#DIV/0!</v>
          </cell>
          <cell r="AQ461" t="e">
            <v>#DIV/0!</v>
          </cell>
          <cell r="AS461" t="e">
            <v>#DIV/0!</v>
          </cell>
          <cell r="AT461" t="e">
            <v>#DIV/0!</v>
          </cell>
          <cell r="AU461" t="e">
            <v>#DIV/0!</v>
          </cell>
          <cell r="AW461" t="e">
            <v>#DIV/0!</v>
          </cell>
          <cell r="AX461" t="e">
            <v>#DIV/0!</v>
          </cell>
          <cell r="AY461" t="e">
            <v>#DIV/0!</v>
          </cell>
          <cell r="BA461" t="e">
            <v>#DIV/0!</v>
          </cell>
          <cell r="BB461" t="e">
            <v>#DIV/0!</v>
          </cell>
          <cell r="BC461" t="e">
            <v>#DIV/0!</v>
          </cell>
          <cell r="BE461" t="e">
            <v>#DIV/0!</v>
          </cell>
          <cell r="BF461" t="e">
            <v>#DIV/0!</v>
          </cell>
          <cell r="BG461" t="e">
            <v>#DIV/0!</v>
          </cell>
          <cell r="BI461" t="e">
            <v>#DIV/0!</v>
          </cell>
          <cell r="BJ461" t="e">
            <v>#DIV/0!</v>
          </cell>
          <cell r="BK461" t="e">
            <v>#DIV/0!</v>
          </cell>
          <cell r="BM461" t="e">
            <v>#DIV/0!</v>
          </cell>
          <cell r="BN461" t="e">
            <v>#DIV/0!</v>
          </cell>
          <cell r="BO461" t="e">
            <v>#DIV/0!</v>
          </cell>
        </row>
        <row r="466">
          <cell r="G466" t="str">
            <v>Period</v>
          </cell>
          <cell r="H466" t="str">
            <v>Nb Days</v>
          </cell>
          <cell r="I466">
            <v>0</v>
          </cell>
          <cell r="J466">
            <v>0</v>
          </cell>
          <cell r="K466">
            <v>0</v>
          </cell>
        </row>
        <row r="467">
          <cell r="G467" t="str">
            <v>YTD Jul 11</v>
          </cell>
          <cell r="H467">
            <v>212</v>
          </cell>
        </row>
        <row r="468">
          <cell r="G468">
            <v>40786</v>
          </cell>
          <cell r="H468">
            <v>31</v>
          </cell>
        </row>
        <row r="469">
          <cell r="G469">
            <v>40816</v>
          </cell>
          <cell r="H469">
            <v>30</v>
          </cell>
        </row>
        <row r="470">
          <cell r="G470">
            <v>40847</v>
          </cell>
          <cell r="H470">
            <v>31</v>
          </cell>
        </row>
        <row r="471">
          <cell r="G471">
            <v>40877</v>
          </cell>
          <cell r="H471">
            <v>30</v>
          </cell>
        </row>
        <row r="472">
          <cell r="G472">
            <v>40908</v>
          </cell>
          <cell r="H472">
            <v>31</v>
          </cell>
        </row>
        <row r="473">
          <cell r="G473">
            <v>40939</v>
          </cell>
          <cell r="H473">
            <v>31</v>
          </cell>
          <cell r="I473">
            <v>1</v>
          </cell>
          <cell r="J473">
            <v>1</v>
          </cell>
          <cell r="K473">
            <v>1</v>
          </cell>
          <cell r="M473">
            <v>1</v>
          </cell>
          <cell r="N473">
            <v>1</v>
          </cell>
          <cell r="O473">
            <v>1</v>
          </cell>
          <cell r="Q473">
            <v>1</v>
          </cell>
          <cell r="R473">
            <v>1</v>
          </cell>
          <cell r="S473">
            <v>1</v>
          </cell>
          <cell r="U473">
            <v>1</v>
          </cell>
          <cell r="V473">
            <v>1</v>
          </cell>
          <cell r="W473">
            <v>1</v>
          </cell>
          <cell r="Y473">
            <v>1</v>
          </cell>
          <cell r="Z473">
            <v>1</v>
          </cell>
          <cell r="AA473">
            <v>1</v>
          </cell>
          <cell r="AC473">
            <v>1</v>
          </cell>
          <cell r="AD473">
            <v>1</v>
          </cell>
          <cell r="AE473">
            <v>1</v>
          </cell>
          <cell r="AG473">
            <v>1</v>
          </cell>
          <cell r="AH473">
            <v>1</v>
          </cell>
          <cell r="AI473">
            <v>1</v>
          </cell>
          <cell r="AK473">
            <v>0.97</v>
          </cell>
          <cell r="AL473">
            <v>0.97</v>
          </cell>
          <cell r="AM473">
            <v>0.97</v>
          </cell>
          <cell r="AO473">
            <v>0.87</v>
          </cell>
          <cell r="AP473">
            <v>0.87</v>
          </cell>
          <cell r="AQ473">
            <v>0.87</v>
          </cell>
          <cell r="AS473">
            <v>1</v>
          </cell>
          <cell r="AT473">
            <v>1</v>
          </cell>
          <cell r="AU473">
            <v>1</v>
          </cell>
          <cell r="AW473">
            <v>1</v>
          </cell>
          <cell r="AX473">
            <v>1</v>
          </cell>
          <cell r="AY473">
            <v>1</v>
          </cell>
          <cell r="BA473">
            <v>0.91</v>
          </cell>
          <cell r="BB473">
            <v>0.91</v>
          </cell>
          <cell r="BC473">
            <v>0.91</v>
          </cell>
          <cell r="BE473">
            <v>0.91</v>
          </cell>
          <cell r="BF473">
            <v>0.91</v>
          </cell>
          <cell r="BG473">
            <v>0.91</v>
          </cell>
          <cell r="BI473">
            <v>1</v>
          </cell>
          <cell r="BJ473">
            <v>1</v>
          </cell>
          <cell r="BK473">
            <v>1</v>
          </cell>
          <cell r="BM473">
            <v>1</v>
          </cell>
          <cell r="BN473">
            <v>1</v>
          </cell>
          <cell r="BO473">
            <v>1</v>
          </cell>
        </row>
        <row r="474">
          <cell r="G474">
            <v>40967</v>
          </cell>
          <cell r="H474">
            <v>29</v>
          </cell>
          <cell r="I474">
            <v>1</v>
          </cell>
          <cell r="J474">
            <v>1</v>
          </cell>
          <cell r="K474">
            <v>1</v>
          </cell>
          <cell r="M474">
            <v>1</v>
          </cell>
          <cell r="N474">
            <v>1</v>
          </cell>
          <cell r="O474">
            <v>1</v>
          </cell>
          <cell r="Q474">
            <v>1</v>
          </cell>
          <cell r="R474">
            <v>1</v>
          </cell>
          <cell r="S474">
            <v>1</v>
          </cell>
          <cell r="U474">
            <v>1</v>
          </cell>
          <cell r="V474">
            <v>1</v>
          </cell>
          <cell r="W474">
            <v>1</v>
          </cell>
          <cell r="Y474">
            <v>1</v>
          </cell>
          <cell r="Z474">
            <v>1</v>
          </cell>
          <cell r="AA474">
            <v>1</v>
          </cell>
          <cell r="AC474">
            <v>1</v>
          </cell>
          <cell r="AD474">
            <v>1</v>
          </cell>
          <cell r="AE474">
            <v>1</v>
          </cell>
          <cell r="AG474">
            <v>1</v>
          </cell>
          <cell r="AH474">
            <v>1</v>
          </cell>
          <cell r="AI474">
            <v>1</v>
          </cell>
          <cell r="AK474">
            <v>0.97</v>
          </cell>
          <cell r="AL474">
            <v>0.97</v>
          </cell>
          <cell r="AM474">
            <v>0.97</v>
          </cell>
          <cell r="AO474">
            <v>0.87</v>
          </cell>
          <cell r="AP474">
            <v>0.87</v>
          </cell>
          <cell r="AQ474">
            <v>0.87</v>
          </cell>
          <cell r="AS474">
            <v>1</v>
          </cell>
          <cell r="AT474">
            <v>1</v>
          </cell>
          <cell r="AU474">
            <v>1</v>
          </cell>
          <cell r="AW474">
            <v>1</v>
          </cell>
          <cell r="AX474">
            <v>1</v>
          </cell>
          <cell r="AY474">
            <v>1</v>
          </cell>
          <cell r="BA474">
            <v>0.91</v>
          </cell>
          <cell r="BB474">
            <v>0.91</v>
          </cell>
          <cell r="BC474">
            <v>0.91</v>
          </cell>
          <cell r="BE474">
            <v>0.91</v>
          </cell>
          <cell r="BF474">
            <v>0.91</v>
          </cell>
          <cell r="BG474">
            <v>0.91</v>
          </cell>
          <cell r="BI474">
            <v>1</v>
          </cell>
          <cell r="BJ474">
            <v>1</v>
          </cell>
          <cell r="BK474">
            <v>1</v>
          </cell>
          <cell r="BM474">
            <v>1</v>
          </cell>
          <cell r="BN474">
            <v>1</v>
          </cell>
          <cell r="BO474">
            <v>1</v>
          </cell>
        </row>
        <row r="475">
          <cell r="G475">
            <v>40999</v>
          </cell>
          <cell r="H475">
            <v>31</v>
          </cell>
          <cell r="I475">
            <v>1</v>
          </cell>
          <cell r="J475">
            <v>1</v>
          </cell>
          <cell r="K475">
            <v>1</v>
          </cell>
          <cell r="M475">
            <v>1</v>
          </cell>
          <cell r="N475">
            <v>1</v>
          </cell>
          <cell r="O475">
            <v>1</v>
          </cell>
          <cell r="Q475">
            <v>1</v>
          </cell>
          <cell r="R475">
            <v>1</v>
          </cell>
          <cell r="S475">
            <v>1</v>
          </cell>
          <cell r="U475">
            <v>1</v>
          </cell>
          <cell r="V475">
            <v>1</v>
          </cell>
          <cell r="W475">
            <v>1</v>
          </cell>
          <cell r="Y475">
            <v>1</v>
          </cell>
          <cell r="Z475">
            <v>1</v>
          </cell>
          <cell r="AA475">
            <v>1</v>
          </cell>
          <cell r="AC475">
            <v>1</v>
          </cell>
          <cell r="AD475">
            <v>1</v>
          </cell>
          <cell r="AE475">
            <v>1</v>
          </cell>
          <cell r="AG475">
            <v>1</v>
          </cell>
          <cell r="AH475">
            <v>1</v>
          </cell>
          <cell r="AI475">
            <v>1</v>
          </cell>
          <cell r="AK475">
            <v>0.97</v>
          </cell>
          <cell r="AL475">
            <v>0.97</v>
          </cell>
          <cell r="AM475">
            <v>0.97</v>
          </cell>
          <cell r="AO475">
            <v>0.87</v>
          </cell>
          <cell r="AP475">
            <v>0.87</v>
          </cell>
          <cell r="AQ475">
            <v>0.87</v>
          </cell>
          <cell r="AS475">
            <v>1</v>
          </cell>
          <cell r="AT475">
            <v>1</v>
          </cell>
          <cell r="AU475">
            <v>1</v>
          </cell>
          <cell r="AW475">
            <v>1</v>
          </cell>
          <cell r="AX475">
            <v>1</v>
          </cell>
          <cell r="AY475">
            <v>1</v>
          </cell>
          <cell r="BA475">
            <v>0.91</v>
          </cell>
          <cell r="BB475">
            <v>0.91</v>
          </cell>
          <cell r="BC475">
            <v>0.91</v>
          </cell>
          <cell r="BE475">
            <v>0.91</v>
          </cell>
          <cell r="BF475">
            <v>0.91</v>
          </cell>
          <cell r="BG475">
            <v>0.91</v>
          </cell>
          <cell r="BI475">
            <v>1</v>
          </cell>
          <cell r="BJ475">
            <v>1</v>
          </cell>
          <cell r="BK475">
            <v>1</v>
          </cell>
          <cell r="BM475">
            <v>1</v>
          </cell>
          <cell r="BN475">
            <v>1</v>
          </cell>
          <cell r="BO475">
            <v>1</v>
          </cell>
        </row>
        <row r="476">
          <cell r="G476">
            <v>41029</v>
          </cell>
          <cell r="H476">
            <v>30</v>
          </cell>
          <cell r="I476">
            <v>1</v>
          </cell>
          <cell r="J476">
            <v>1</v>
          </cell>
          <cell r="K476">
            <v>1</v>
          </cell>
          <cell r="M476">
            <v>1</v>
          </cell>
          <cell r="N476">
            <v>1</v>
          </cell>
          <cell r="O476">
            <v>1</v>
          </cell>
          <cell r="Q476">
            <v>1</v>
          </cell>
          <cell r="R476">
            <v>1</v>
          </cell>
          <cell r="S476">
            <v>1</v>
          </cell>
          <cell r="U476">
            <v>1</v>
          </cell>
          <cell r="V476">
            <v>1</v>
          </cell>
          <cell r="W476">
            <v>1</v>
          </cell>
          <cell r="Y476">
            <v>1</v>
          </cell>
          <cell r="Z476">
            <v>1</v>
          </cell>
          <cell r="AA476">
            <v>1</v>
          </cell>
          <cell r="AC476">
            <v>1</v>
          </cell>
          <cell r="AD476">
            <v>1</v>
          </cell>
          <cell r="AE476">
            <v>1</v>
          </cell>
          <cell r="AG476">
            <v>1</v>
          </cell>
          <cell r="AH476">
            <v>1</v>
          </cell>
          <cell r="AI476">
            <v>1</v>
          </cell>
          <cell r="AK476">
            <v>0.97</v>
          </cell>
          <cell r="AL476">
            <v>0.97</v>
          </cell>
          <cell r="AM476">
            <v>0.97</v>
          </cell>
          <cell r="AO476">
            <v>0.87</v>
          </cell>
          <cell r="AP476">
            <v>0.87</v>
          </cell>
          <cell r="AQ476">
            <v>0.87</v>
          </cell>
          <cell r="AS476">
            <v>1</v>
          </cell>
          <cell r="AT476">
            <v>1</v>
          </cell>
          <cell r="AU476">
            <v>1</v>
          </cell>
          <cell r="AW476">
            <v>1</v>
          </cell>
          <cell r="AX476">
            <v>1</v>
          </cell>
          <cell r="AY476">
            <v>1</v>
          </cell>
          <cell r="BA476">
            <v>0.91</v>
          </cell>
          <cell r="BB476">
            <v>0.91</v>
          </cell>
          <cell r="BC476">
            <v>0.91</v>
          </cell>
          <cell r="BE476">
            <v>0.91</v>
          </cell>
          <cell r="BF476">
            <v>0.91</v>
          </cell>
          <cell r="BG476">
            <v>0.91</v>
          </cell>
          <cell r="BI476">
            <v>1</v>
          </cell>
          <cell r="BJ476">
            <v>1</v>
          </cell>
          <cell r="BK476">
            <v>1</v>
          </cell>
          <cell r="BM476">
            <v>1</v>
          </cell>
          <cell r="BN476">
            <v>1</v>
          </cell>
          <cell r="BO476">
            <v>1</v>
          </cell>
        </row>
        <row r="477">
          <cell r="G477">
            <v>41060</v>
          </cell>
          <cell r="H477">
            <v>31</v>
          </cell>
          <cell r="I477">
            <v>1</v>
          </cell>
          <cell r="J477">
            <v>1</v>
          </cell>
          <cell r="K477">
            <v>1</v>
          </cell>
          <cell r="M477">
            <v>1</v>
          </cell>
          <cell r="N477">
            <v>1</v>
          </cell>
          <cell r="O477">
            <v>1</v>
          </cell>
          <cell r="Q477">
            <v>1</v>
          </cell>
          <cell r="R477">
            <v>1</v>
          </cell>
          <cell r="S477">
            <v>1</v>
          </cell>
          <cell r="U477">
            <v>1</v>
          </cell>
          <cell r="V477">
            <v>1</v>
          </cell>
          <cell r="W477">
            <v>1</v>
          </cell>
          <cell r="Y477">
            <v>1</v>
          </cell>
          <cell r="Z477">
            <v>1</v>
          </cell>
          <cell r="AA477">
            <v>1</v>
          </cell>
          <cell r="AC477">
            <v>1</v>
          </cell>
          <cell r="AD477">
            <v>1</v>
          </cell>
          <cell r="AE477">
            <v>1</v>
          </cell>
          <cell r="AG477">
            <v>1</v>
          </cell>
          <cell r="AH477">
            <v>1</v>
          </cell>
          <cell r="AI477">
            <v>1</v>
          </cell>
          <cell r="AK477">
            <v>0.97</v>
          </cell>
          <cell r="AL477">
            <v>0.97</v>
          </cell>
          <cell r="AM477">
            <v>0.97</v>
          </cell>
          <cell r="AO477">
            <v>0.87</v>
          </cell>
          <cell r="AP477">
            <v>0.87</v>
          </cell>
          <cell r="AQ477">
            <v>0.87</v>
          </cell>
          <cell r="AS477">
            <v>1</v>
          </cell>
          <cell r="AT477">
            <v>1</v>
          </cell>
          <cell r="AU477">
            <v>1</v>
          </cell>
          <cell r="AW477">
            <v>1</v>
          </cell>
          <cell r="AX477">
            <v>1</v>
          </cell>
          <cell r="AY477">
            <v>1</v>
          </cell>
          <cell r="BA477">
            <v>0.91</v>
          </cell>
          <cell r="BB477">
            <v>0.91</v>
          </cell>
          <cell r="BC477">
            <v>0.91</v>
          </cell>
          <cell r="BE477">
            <v>0.91</v>
          </cell>
          <cell r="BF477">
            <v>0.91</v>
          </cell>
          <cell r="BG477">
            <v>0.91</v>
          </cell>
          <cell r="BI477">
            <v>1</v>
          </cell>
          <cell r="BJ477">
            <v>1</v>
          </cell>
          <cell r="BK477">
            <v>1</v>
          </cell>
          <cell r="BM477">
            <v>1</v>
          </cell>
          <cell r="BN477">
            <v>1</v>
          </cell>
          <cell r="BO477">
            <v>1</v>
          </cell>
        </row>
        <row r="478">
          <cell r="G478">
            <v>41090</v>
          </cell>
          <cell r="H478">
            <v>30</v>
          </cell>
          <cell r="I478">
            <v>1</v>
          </cell>
          <cell r="J478">
            <v>1</v>
          </cell>
          <cell r="K478">
            <v>1</v>
          </cell>
          <cell r="M478">
            <v>1</v>
          </cell>
          <cell r="N478">
            <v>1</v>
          </cell>
          <cell r="O478">
            <v>1</v>
          </cell>
          <cell r="Q478">
            <v>1</v>
          </cell>
          <cell r="R478">
            <v>1</v>
          </cell>
          <cell r="S478">
            <v>1</v>
          </cell>
          <cell r="U478">
            <v>1</v>
          </cell>
          <cell r="V478">
            <v>1</v>
          </cell>
          <cell r="W478">
            <v>1</v>
          </cell>
          <cell r="Y478">
            <v>1</v>
          </cell>
          <cell r="Z478">
            <v>1</v>
          </cell>
          <cell r="AA478">
            <v>1</v>
          </cell>
          <cell r="AC478">
            <v>1</v>
          </cell>
          <cell r="AD478">
            <v>1</v>
          </cell>
          <cell r="AE478">
            <v>1</v>
          </cell>
          <cell r="AG478">
            <v>1</v>
          </cell>
          <cell r="AH478">
            <v>1</v>
          </cell>
          <cell r="AI478">
            <v>1</v>
          </cell>
          <cell r="AK478">
            <v>0.97</v>
          </cell>
          <cell r="AL478">
            <v>0.97</v>
          </cell>
          <cell r="AM478">
            <v>0.97</v>
          </cell>
          <cell r="AO478">
            <v>0.87</v>
          </cell>
          <cell r="AP478">
            <v>0.87</v>
          </cell>
          <cell r="AQ478">
            <v>0.87</v>
          </cell>
          <cell r="AS478">
            <v>1</v>
          </cell>
          <cell r="AT478">
            <v>1</v>
          </cell>
          <cell r="AU478">
            <v>1</v>
          </cell>
          <cell r="AW478">
            <v>1</v>
          </cell>
          <cell r="AX478">
            <v>1</v>
          </cell>
          <cell r="AY478">
            <v>1</v>
          </cell>
          <cell r="BA478">
            <v>0.91</v>
          </cell>
          <cell r="BB478">
            <v>0.91</v>
          </cell>
          <cell r="BC478">
            <v>0.91</v>
          </cell>
          <cell r="BE478">
            <v>0.91</v>
          </cell>
          <cell r="BF478">
            <v>0.91</v>
          </cell>
          <cell r="BG478">
            <v>0.91</v>
          </cell>
          <cell r="BI478">
            <v>1</v>
          </cell>
          <cell r="BJ478">
            <v>1</v>
          </cell>
          <cell r="BK478">
            <v>1</v>
          </cell>
          <cell r="BM478">
            <v>1</v>
          </cell>
          <cell r="BN478">
            <v>1</v>
          </cell>
          <cell r="BO478">
            <v>1</v>
          </cell>
        </row>
        <row r="479">
          <cell r="G479">
            <v>41121</v>
          </cell>
          <cell r="H479">
            <v>31</v>
          </cell>
          <cell r="I479">
            <v>1</v>
          </cell>
          <cell r="J479">
            <v>1</v>
          </cell>
          <cell r="K479">
            <v>1</v>
          </cell>
          <cell r="M479">
            <v>1</v>
          </cell>
          <cell r="N479">
            <v>1</v>
          </cell>
          <cell r="O479">
            <v>1</v>
          </cell>
          <cell r="Q479">
            <v>1</v>
          </cell>
          <cell r="R479">
            <v>1</v>
          </cell>
          <cell r="S479">
            <v>1</v>
          </cell>
          <cell r="U479">
            <v>1</v>
          </cell>
          <cell r="V479">
            <v>1</v>
          </cell>
          <cell r="W479">
            <v>1</v>
          </cell>
          <cell r="Y479">
            <v>1</v>
          </cell>
          <cell r="Z479">
            <v>1</v>
          </cell>
          <cell r="AA479">
            <v>1</v>
          </cell>
          <cell r="AC479">
            <v>1</v>
          </cell>
          <cell r="AD479">
            <v>1</v>
          </cell>
          <cell r="AE479">
            <v>1</v>
          </cell>
          <cell r="AG479">
            <v>1</v>
          </cell>
          <cell r="AH479">
            <v>1</v>
          </cell>
          <cell r="AI479">
            <v>1</v>
          </cell>
          <cell r="AK479">
            <v>0.97</v>
          </cell>
          <cell r="AL479">
            <v>0.97</v>
          </cell>
          <cell r="AM479">
            <v>0.97</v>
          </cell>
          <cell r="AO479">
            <v>0.87</v>
          </cell>
          <cell r="AP479">
            <v>0.87</v>
          </cell>
          <cell r="AQ479">
            <v>0.87</v>
          </cell>
          <cell r="AS479">
            <v>1</v>
          </cell>
          <cell r="AT479">
            <v>1</v>
          </cell>
          <cell r="AU479">
            <v>1</v>
          </cell>
          <cell r="AW479">
            <v>1</v>
          </cell>
          <cell r="AX479">
            <v>1</v>
          </cell>
          <cell r="AY479">
            <v>1</v>
          </cell>
          <cell r="BA479">
            <v>0.91</v>
          </cell>
          <cell r="BB479">
            <v>0.91</v>
          </cell>
          <cell r="BC479">
            <v>0.91</v>
          </cell>
          <cell r="BE479">
            <v>0.91</v>
          </cell>
          <cell r="BF479">
            <v>0.91</v>
          </cell>
          <cell r="BG479">
            <v>0.91</v>
          </cell>
          <cell r="BI479">
            <v>1</v>
          </cell>
          <cell r="BJ479">
            <v>1</v>
          </cell>
          <cell r="BK479">
            <v>1</v>
          </cell>
          <cell r="BM479">
            <v>1</v>
          </cell>
          <cell r="BN479">
            <v>1</v>
          </cell>
          <cell r="BO479">
            <v>1</v>
          </cell>
        </row>
        <row r="480">
          <cell r="G480">
            <v>41152</v>
          </cell>
          <cell r="H480">
            <v>31</v>
          </cell>
          <cell r="I480">
            <v>1</v>
          </cell>
          <cell r="J480">
            <v>1</v>
          </cell>
          <cell r="K480">
            <v>1</v>
          </cell>
          <cell r="M480">
            <v>1</v>
          </cell>
          <cell r="N480">
            <v>1</v>
          </cell>
          <cell r="O480">
            <v>1</v>
          </cell>
          <cell r="Q480">
            <v>1</v>
          </cell>
          <cell r="R480">
            <v>1</v>
          </cell>
          <cell r="S480">
            <v>1</v>
          </cell>
          <cell r="U480">
            <v>1</v>
          </cell>
          <cell r="V480">
            <v>1</v>
          </cell>
          <cell r="W480">
            <v>1</v>
          </cell>
          <cell r="Y480">
            <v>1</v>
          </cell>
          <cell r="Z480">
            <v>1</v>
          </cell>
          <cell r="AA480">
            <v>1</v>
          </cell>
          <cell r="AC480">
            <v>1</v>
          </cell>
          <cell r="AD480">
            <v>1</v>
          </cell>
          <cell r="AE480">
            <v>1</v>
          </cell>
          <cell r="AG480">
            <v>1</v>
          </cell>
          <cell r="AH480">
            <v>1</v>
          </cell>
          <cell r="AI480">
            <v>1</v>
          </cell>
          <cell r="AK480">
            <v>0.97</v>
          </cell>
          <cell r="AL480">
            <v>0.97</v>
          </cell>
          <cell r="AM480">
            <v>0.97</v>
          </cell>
          <cell r="AO480">
            <v>0.87</v>
          </cell>
          <cell r="AP480">
            <v>0.87</v>
          </cell>
          <cell r="AQ480">
            <v>0.87</v>
          </cell>
          <cell r="AS480">
            <v>1</v>
          </cell>
          <cell r="AT480">
            <v>1</v>
          </cell>
          <cell r="AU480">
            <v>1</v>
          </cell>
          <cell r="AW480">
            <v>1</v>
          </cell>
          <cell r="AX480">
            <v>1</v>
          </cell>
          <cell r="AY480">
            <v>1</v>
          </cell>
          <cell r="BA480">
            <v>0.91</v>
          </cell>
          <cell r="BB480">
            <v>0.91</v>
          </cell>
          <cell r="BC480">
            <v>0.91</v>
          </cell>
          <cell r="BE480">
            <v>0.91</v>
          </cell>
          <cell r="BF480">
            <v>0.91</v>
          </cell>
          <cell r="BG480">
            <v>0.91</v>
          </cell>
          <cell r="BI480">
            <v>1</v>
          </cell>
          <cell r="BJ480">
            <v>1</v>
          </cell>
          <cell r="BK480">
            <v>1</v>
          </cell>
          <cell r="BM480">
            <v>1</v>
          </cell>
          <cell r="BN480">
            <v>1</v>
          </cell>
          <cell r="BO480">
            <v>1</v>
          </cell>
        </row>
        <row r="481">
          <cell r="G481">
            <v>41182</v>
          </cell>
          <cell r="H481">
            <v>30</v>
          </cell>
          <cell r="I481">
            <v>1</v>
          </cell>
          <cell r="J481">
            <v>1</v>
          </cell>
          <cell r="K481">
            <v>1</v>
          </cell>
          <cell r="M481">
            <v>1</v>
          </cell>
          <cell r="N481">
            <v>1</v>
          </cell>
          <cell r="O481">
            <v>1</v>
          </cell>
          <cell r="Q481">
            <v>1</v>
          </cell>
          <cell r="R481">
            <v>1</v>
          </cell>
          <cell r="S481">
            <v>1</v>
          </cell>
          <cell r="U481">
            <v>1</v>
          </cell>
          <cell r="V481">
            <v>1</v>
          </cell>
          <cell r="W481">
            <v>1</v>
          </cell>
          <cell r="Y481">
            <v>1</v>
          </cell>
          <cell r="Z481">
            <v>1</v>
          </cell>
          <cell r="AA481">
            <v>1</v>
          </cell>
          <cell r="AC481">
            <v>1</v>
          </cell>
          <cell r="AD481">
            <v>1</v>
          </cell>
          <cell r="AE481">
            <v>1</v>
          </cell>
          <cell r="AG481">
            <v>1</v>
          </cell>
          <cell r="AH481">
            <v>1</v>
          </cell>
          <cell r="AI481">
            <v>1</v>
          </cell>
          <cell r="AK481">
            <v>0.97</v>
          </cell>
          <cell r="AL481">
            <v>0.97</v>
          </cell>
          <cell r="AM481">
            <v>0.97</v>
          </cell>
          <cell r="AO481">
            <v>0.87</v>
          </cell>
          <cell r="AP481">
            <v>0.87</v>
          </cell>
          <cell r="AQ481">
            <v>0.87</v>
          </cell>
          <cell r="AS481">
            <v>1</v>
          </cell>
          <cell r="AT481">
            <v>1</v>
          </cell>
          <cell r="AU481">
            <v>1</v>
          </cell>
          <cell r="AW481">
            <v>1</v>
          </cell>
          <cell r="AX481">
            <v>1</v>
          </cell>
          <cell r="AY481">
            <v>1</v>
          </cell>
          <cell r="BA481">
            <v>0.91</v>
          </cell>
          <cell r="BB481">
            <v>0.91</v>
          </cell>
          <cell r="BC481">
            <v>0.91</v>
          </cell>
          <cell r="BE481">
            <v>0.91</v>
          </cell>
          <cell r="BF481">
            <v>0.91</v>
          </cell>
          <cell r="BG481">
            <v>0.91</v>
          </cell>
          <cell r="BI481">
            <v>1</v>
          </cell>
          <cell r="BJ481">
            <v>1</v>
          </cell>
          <cell r="BK481">
            <v>1</v>
          </cell>
          <cell r="BM481">
            <v>1</v>
          </cell>
          <cell r="BN481">
            <v>1</v>
          </cell>
          <cell r="BO481">
            <v>1</v>
          </cell>
        </row>
        <row r="482">
          <cell r="G482">
            <v>41213</v>
          </cell>
          <cell r="H482">
            <v>31</v>
          </cell>
          <cell r="I482">
            <v>1</v>
          </cell>
          <cell r="J482">
            <v>1</v>
          </cell>
          <cell r="K482">
            <v>1</v>
          </cell>
          <cell r="M482">
            <v>1</v>
          </cell>
          <cell r="N482">
            <v>1</v>
          </cell>
          <cell r="O482">
            <v>1</v>
          </cell>
          <cell r="Q482">
            <v>1</v>
          </cell>
          <cell r="R482">
            <v>1</v>
          </cell>
          <cell r="S482">
            <v>1</v>
          </cell>
          <cell r="U482">
            <v>1</v>
          </cell>
          <cell r="V482">
            <v>1</v>
          </cell>
          <cell r="W482">
            <v>1</v>
          </cell>
          <cell r="Y482">
            <v>1</v>
          </cell>
          <cell r="Z482">
            <v>1</v>
          </cell>
          <cell r="AA482">
            <v>1</v>
          </cell>
          <cell r="AC482">
            <v>1</v>
          </cell>
          <cell r="AD482">
            <v>1</v>
          </cell>
          <cell r="AE482">
            <v>1</v>
          </cell>
          <cell r="AG482">
            <v>1</v>
          </cell>
          <cell r="AH482">
            <v>1</v>
          </cell>
          <cell r="AI482">
            <v>1</v>
          </cell>
          <cell r="AK482">
            <v>0.97</v>
          </cell>
          <cell r="AL482">
            <v>0.97</v>
          </cell>
          <cell r="AM482">
            <v>0.97</v>
          </cell>
          <cell r="AO482">
            <v>0.87</v>
          </cell>
          <cell r="AP482">
            <v>0.87</v>
          </cell>
          <cell r="AQ482">
            <v>0.87</v>
          </cell>
          <cell r="AS482">
            <v>1</v>
          </cell>
          <cell r="AT482">
            <v>1</v>
          </cell>
          <cell r="AU482">
            <v>1</v>
          </cell>
          <cell r="AW482">
            <v>1</v>
          </cell>
          <cell r="AX482">
            <v>1</v>
          </cell>
          <cell r="AY482">
            <v>1</v>
          </cell>
          <cell r="BA482">
            <v>0.91</v>
          </cell>
          <cell r="BB482">
            <v>0.91</v>
          </cell>
          <cell r="BC482">
            <v>0.91</v>
          </cell>
          <cell r="BE482">
            <v>0.91</v>
          </cell>
          <cell r="BF482">
            <v>0.91</v>
          </cell>
          <cell r="BG482">
            <v>0.91</v>
          </cell>
          <cell r="BI482">
            <v>1</v>
          </cell>
          <cell r="BJ482">
            <v>1</v>
          </cell>
          <cell r="BK482">
            <v>1</v>
          </cell>
          <cell r="BM482">
            <v>1</v>
          </cell>
          <cell r="BN482">
            <v>1</v>
          </cell>
          <cell r="BO482">
            <v>1</v>
          </cell>
        </row>
        <row r="483">
          <cell r="G483">
            <v>41243</v>
          </cell>
          <cell r="H483">
            <v>30</v>
          </cell>
          <cell r="I483">
            <v>1</v>
          </cell>
          <cell r="J483">
            <v>1</v>
          </cell>
          <cell r="K483">
            <v>1</v>
          </cell>
          <cell r="M483">
            <v>1</v>
          </cell>
          <cell r="N483">
            <v>1</v>
          </cell>
          <cell r="O483">
            <v>1</v>
          </cell>
          <cell r="Q483">
            <v>1</v>
          </cell>
          <cell r="R483">
            <v>1</v>
          </cell>
          <cell r="S483">
            <v>1</v>
          </cell>
          <cell r="U483">
            <v>1</v>
          </cell>
          <cell r="V483">
            <v>1</v>
          </cell>
          <cell r="W483">
            <v>1</v>
          </cell>
          <cell r="Y483">
            <v>1</v>
          </cell>
          <cell r="Z483">
            <v>1</v>
          </cell>
          <cell r="AA483">
            <v>1</v>
          </cell>
          <cell r="AC483">
            <v>1</v>
          </cell>
          <cell r="AD483">
            <v>1</v>
          </cell>
          <cell r="AE483">
            <v>1</v>
          </cell>
          <cell r="AG483">
            <v>1</v>
          </cell>
          <cell r="AH483">
            <v>1</v>
          </cell>
          <cell r="AI483">
            <v>1</v>
          </cell>
          <cell r="AK483">
            <v>0.97</v>
          </cell>
          <cell r="AL483">
            <v>0.97</v>
          </cell>
          <cell r="AM483">
            <v>0.97</v>
          </cell>
          <cell r="AO483">
            <v>0.87</v>
          </cell>
          <cell r="AP483">
            <v>0.87</v>
          </cell>
          <cell r="AQ483">
            <v>0.87</v>
          </cell>
          <cell r="AS483">
            <v>1</v>
          </cell>
          <cell r="AT483">
            <v>1</v>
          </cell>
          <cell r="AU483">
            <v>1</v>
          </cell>
          <cell r="AW483">
            <v>1</v>
          </cell>
          <cell r="AX483">
            <v>1</v>
          </cell>
          <cell r="AY483">
            <v>1</v>
          </cell>
          <cell r="BA483">
            <v>0.91</v>
          </cell>
          <cell r="BB483">
            <v>0.91</v>
          </cell>
          <cell r="BC483">
            <v>0.91</v>
          </cell>
          <cell r="BE483">
            <v>0.91</v>
          </cell>
          <cell r="BF483">
            <v>0.91</v>
          </cell>
          <cell r="BG483">
            <v>0.91</v>
          </cell>
          <cell r="BI483">
            <v>1</v>
          </cell>
          <cell r="BJ483">
            <v>1</v>
          </cell>
          <cell r="BK483">
            <v>1</v>
          </cell>
          <cell r="BM483">
            <v>1</v>
          </cell>
          <cell r="BN483">
            <v>1</v>
          </cell>
          <cell r="BO483">
            <v>1</v>
          </cell>
        </row>
        <row r="484">
          <cell r="G484">
            <v>41274</v>
          </cell>
          <cell r="H484">
            <v>31</v>
          </cell>
          <cell r="I484">
            <v>1</v>
          </cell>
          <cell r="J484">
            <v>1</v>
          </cell>
          <cell r="K484">
            <v>1</v>
          </cell>
          <cell r="M484">
            <v>1</v>
          </cell>
          <cell r="N484">
            <v>1</v>
          </cell>
          <cell r="O484">
            <v>1</v>
          </cell>
          <cell r="Q484">
            <v>1</v>
          </cell>
          <cell r="R484">
            <v>1</v>
          </cell>
          <cell r="S484">
            <v>1</v>
          </cell>
          <cell r="U484">
            <v>1</v>
          </cell>
          <cell r="V484">
            <v>1</v>
          </cell>
          <cell r="W484">
            <v>1</v>
          </cell>
          <cell r="Y484">
            <v>1</v>
          </cell>
          <cell r="Z484">
            <v>1</v>
          </cell>
          <cell r="AA484">
            <v>1</v>
          </cell>
          <cell r="AC484">
            <v>1</v>
          </cell>
          <cell r="AD484">
            <v>1</v>
          </cell>
          <cell r="AE484">
            <v>1</v>
          </cell>
          <cell r="AG484">
            <v>1</v>
          </cell>
          <cell r="AH484">
            <v>1</v>
          </cell>
          <cell r="AI484">
            <v>1</v>
          </cell>
          <cell r="AK484">
            <v>0.97</v>
          </cell>
          <cell r="AL484">
            <v>0.97</v>
          </cell>
          <cell r="AM484">
            <v>0.97</v>
          </cell>
          <cell r="AO484">
            <v>0.87</v>
          </cell>
          <cell r="AP484">
            <v>0.87</v>
          </cell>
          <cell r="AQ484">
            <v>0.87</v>
          </cell>
          <cell r="AS484">
            <v>1</v>
          </cell>
          <cell r="AT484">
            <v>1</v>
          </cell>
          <cell r="AU484">
            <v>1</v>
          </cell>
          <cell r="AW484">
            <v>1</v>
          </cell>
          <cell r="AX484">
            <v>1</v>
          </cell>
          <cell r="AY484">
            <v>1</v>
          </cell>
          <cell r="BA484">
            <v>0.91</v>
          </cell>
          <cell r="BB484">
            <v>0.91</v>
          </cell>
          <cell r="BC484">
            <v>0.91</v>
          </cell>
          <cell r="BE484">
            <v>0.91</v>
          </cell>
          <cell r="BF484">
            <v>0.91</v>
          </cell>
          <cell r="BG484">
            <v>0.91</v>
          </cell>
          <cell r="BI484">
            <v>1</v>
          </cell>
          <cell r="BJ484">
            <v>1</v>
          </cell>
          <cell r="BK484">
            <v>1</v>
          </cell>
          <cell r="BM484">
            <v>1</v>
          </cell>
          <cell r="BN484">
            <v>1</v>
          </cell>
          <cell r="BO484">
            <v>1</v>
          </cell>
        </row>
        <row r="485">
          <cell r="G485" t="str">
            <v>Year 2012</v>
          </cell>
          <cell r="I485">
            <v>1</v>
          </cell>
          <cell r="J485">
            <v>1</v>
          </cell>
          <cell r="K485">
            <v>1</v>
          </cell>
          <cell r="M485">
            <v>1</v>
          </cell>
          <cell r="N485">
            <v>1</v>
          </cell>
          <cell r="O485">
            <v>1</v>
          </cell>
          <cell r="Q485">
            <v>1</v>
          </cell>
          <cell r="R485">
            <v>1</v>
          </cell>
          <cell r="S485">
            <v>1</v>
          </cell>
          <cell r="U485">
            <v>1</v>
          </cell>
          <cell r="V485">
            <v>1</v>
          </cell>
          <cell r="W485">
            <v>1</v>
          </cell>
          <cell r="Y485">
            <v>1</v>
          </cell>
          <cell r="Z485">
            <v>1</v>
          </cell>
          <cell r="AA485">
            <v>1</v>
          </cell>
          <cell r="AC485">
            <v>1</v>
          </cell>
          <cell r="AD485">
            <v>1</v>
          </cell>
          <cell r="AE485">
            <v>1</v>
          </cell>
          <cell r="AG485">
            <v>1</v>
          </cell>
          <cell r="AH485">
            <v>1</v>
          </cell>
          <cell r="AI485">
            <v>1</v>
          </cell>
          <cell r="AK485">
            <v>0.97</v>
          </cell>
          <cell r="AL485">
            <v>0.97</v>
          </cell>
          <cell r="AM485">
            <v>0.97</v>
          </cell>
          <cell r="AO485">
            <v>0.87</v>
          </cell>
          <cell r="AP485">
            <v>0.87</v>
          </cell>
          <cell r="AQ485">
            <v>0.87</v>
          </cell>
          <cell r="AS485">
            <v>1</v>
          </cell>
          <cell r="AT485">
            <v>1</v>
          </cell>
          <cell r="AU485">
            <v>1</v>
          </cell>
          <cell r="AW485">
            <v>1</v>
          </cell>
          <cell r="AX485">
            <v>1</v>
          </cell>
          <cell r="AY485">
            <v>1</v>
          </cell>
          <cell r="BA485">
            <v>0.91</v>
          </cell>
          <cell r="BB485">
            <v>0.91</v>
          </cell>
          <cell r="BC485">
            <v>0.91</v>
          </cell>
          <cell r="BE485">
            <v>0.91</v>
          </cell>
          <cell r="BF485">
            <v>0.91</v>
          </cell>
          <cell r="BG485">
            <v>0.91</v>
          </cell>
          <cell r="BI485">
            <v>1</v>
          </cell>
          <cell r="BJ485">
            <v>1</v>
          </cell>
          <cell r="BK485">
            <v>1</v>
          </cell>
          <cell r="BM485">
            <v>1</v>
          </cell>
          <cell r="BN485">
            <v>1</v>
          </cell>
          <cell r="BO485">
            <v>1</v>
          </cell>
        </row>
        <row r="486">
          <cell r="G486" t="str">
            <v>Year 2011</v>
          </cell>
          <cell r="I486" t="e">
            <v>#DIV/0!</v>
          </cell>
          <cell r="J486" t="e">
            <v>#DIV/0!</v>
          </cell>
          <cell r="K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Q486" t="e">
            <v>#DIV/0!</v>
          </cell>
          <cell r="R486" t="e">
            <v>#DIV/0!</v>
          </cell>
          <cell r="S486" t="e">
            <v>#DIV/0!</v>
          </cell>
          <cell r="U486" t="e">
            <v>#DIV/0!</v>
          </cell>
          <cell r="V486" t="e">
            <v>#DIV/0!</v>
          </cell>
          <cell r="W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C486" t="e">
            <v>#DIV/0!</v>
          </cell>
          <cell r="AD486" t="e">
            <v>#DIV/0!</v>
          </cell>
          <cell r="AE486" t="e">
            <v>#DIV/0!</v>
          </cell>
          <cell r="AG486" t="e">
            <v>#DIV/0!</v>
          </cell>
          <cell r="AH486" t="e">
            <v>#DIV/0!</v>
          </cell>
          <cell r="AI486" t="e">
            <v>#DIV/0!</v>
          </cell>
          <cell r="AK486" t="e">
            <v>#DIV/0!</v>
          </cell>
          <cell r="AL486" t="e">
            <v>#DIV/0!</v>
          </cell>
          <cell r="AM486" t="e">
            <v>#DIV/0!</v>
          </cell>
          <cell r="AO486" t="e">
            <v>#DIV/0!</v>
          </cell>
          <cell r="AP486" t="e">
            <v>#DIV/0!</v>
          </cell>
          <cell r="AQ486" t="e">
            <v>#DIV/0!</v>
          </cell>
          <cell r="AS486" t="e">
            <v>#DIV/0!</v>
          </cell>
          <cell r="AT486" t="e">
            <v>#DIV/0!</v>
          </cell>
          <cell r="AU486" t="e">
            <v>#DIV/0!</v>
          </cell>
          <cell r="AW486" t="e">
            <v>#DIV/0!</v>
          </cell>
          <cell r="AX486" t="e">
            <v>#DIV/0!</v>
          </cell>
          <cell r="AY486" t="e">
            <v>#DIV/0!</v>
          </cell>
          <cell r="BA486" t="e">
            <v>#DIV/0!</v>
          </cell>
          <cell r="BB486" t="e">
            <v>#DIV/0!</v>
          </cell>
          <cell r="BC486" t="e">
            <v>#DIV/0!</v>
          </cell>
          <cell r="BE486" t="e">
            <v>#DIV/0!</v>
          </cell>
          <cell r="BF486" t="e">
            <v>#DIV/0!</v>
          </cell>
          <cell r="BG486" t="e">
            <v>#DIV/0!</v>
          </cell>
          <cell r="BI486" t="e">
            <v>#DIV/0!</v>
          </cell>
          <cell r="BJ486" t="e">
            <v>#DIV/0!</v>
          </cell>
          <cell r="BK486" t="e">
            <v>#DIV/0!</v>
          </cell>
          <cell r="BM486" t="e">
            <v>#DIV/0!</v>
          </cell>
          <cell r="BN486" t="e">
            <v>#DIV/0!</v>
          </cell>
          <cell r="BO486" t="e">
            <v>#DIV/0!</v>
          </cell>
        </row>
        <row r="538">
          <cell r="G538" t="str">
            <v>Period</v>
          </cell>
          <cell r="H538" t="str">
            <v>Labor</v>
          </cell>
          <cell r="I538" t="str">
            <v>Batch</v>
          </cell>
          <cell r="J538" t="str">
            <v>Binder</v>
          </cell>
          <cell r="K538" t="str">
            <v>Gas</v>
          </cell>
          <cell r="L538" t="str">
            <v>Electricity</v>
          </cell>
          <cell r="M538" t="str">
            <v>Oxygen</v>
          </cell>
          <cell r="N538" t="str">
            <v>Forming Tubes</v>
          </cell>
          <cell r="O538" t="str">
            <v>Textile Tubes</v>
          </cell>
          <cell r="P538" t="str">
            <v>Packaging</v>
          </cell>
          <cell r="Q538" t="str">
            <v>Spare Parts</v>
          </cell>
          <cell r="R538" t="str">
            <v>Gas</v>
          </cell>
          <cell r="S538" t="str">
            <v>Price Index</v>
          </cell>
        </row>
        <row r="539">
          <cell r="G539" t="str">
            <v>YTD Jul 11</v>
          </cell>
          <cell r="H539">
            <v>100</v>
          </cell>
          <cell r="I539">
            <v>100</v>
          </cell>
          <cell r="J539">
            <v>100</v>
          </cell>
          <cell r="K539">
            <v>100</v>
          </cell>
          <cell r="L539">
            <v>100</v>
          </cell>
          <cell r="M539">
            <v>100</v>
          </cell>
          <cell r="N539">
            <v>100</v>
          </cell>
          <cell r="O539">
            <v>100</v>
          </cell>
          <cell r="P539">
            <v>100</v>
          </cell>
          <cell r="Q539">
            <v>100</v>
          </cell>
          <cell r="R539">
            <v>100</v>
          </cell>
          <cell r="S539">
            <v>100</v>
          </cell>
        </row>
        <row r="540">
          <cell r="G540">
            <v>40786</v>
          </cell>
          <cell r="H540">
            <v>100</v>
          </cell>
          <cell r="I540">
            <v>100</v>
          </cell>
          <cell r="J540">
            <v>100</v>
          </cell>
          <cell r="K540">
            <v>100</v>
          </cell>
          <cell r="L540">
            <v>100</v>
          </cell>
          <cell r="M540">
            <v>100</v>
          </cell>
          <cell r="N540">
            <v>100</v>
          </cell>
          <cell r="O540">
            <v>100</v>
          </cell>
          <cell r="P540">
            <v>100</v>
          </cell>
          <cell r="Q540">
            <v>100</v>
          </cell>
          <cell r="R540">
            <v>100</v>
          </cell>
          <cell r="S540">
            <v>100</v>
          </cell>
        </row>
        <row r="541">
          <cell r="G541">
            <v>40816</v>
          </cell>
          <cell r="H541">
            <v>100</v>
          </cell>
          <cell r="I541">
            <v>100</v>
          </cell>
          <cell r="J541">
            <v>100</v>
          </cell>
          <cell r="K541">
            <v>100</v>
          </cell>
          <cell r="L541">
            <v>100</v>
          </cell>
          <cell r="M541">
            <v>100</v>
          </cell>
          <cell r="N541">
            <v>100</v>
          </cell>
          <cell r="O541">
            <v>100</v>
          </cell>
          <cell r="P541">
            <v>100</v>
          </cell>
          <cell r="Q541">
            <v>100</v>
          </cell>
          <cell r="R541">
            <v>100</v>
          </cell>
          <cell r="S541">
            <v>100</v>
          </cell>
        </row>
        <row r="542">
          <cell r="G542">
            <v>40847</v>
          </cell>
          <cell r="H542">
            <v>100</v>
          </cell>
          <cell r="I542">
            <v>100</v>
          </cell>
          <cell r="J542">
            <v>100</v>
          </cell>
          <cell r="K542">
            <v>100</v>
          </cell>
          <cell r="L542">
            <v>100</v>
          </cell>
          <cell r="M542">
            <v>100</v>
          </cell>
          <cell r="N542">
            <v>100</v>
          </cell>
          <cell r="O542">
            <v>100</v>
          </cell>
          <cell r="P542">
            <v>100</v>
          </cell>
          <cell r="Q542">
            <v>100</v>
          </cell>
          <cell r="R542">
            <v>100</v>
          </cell>
          <cell r="S542">
            <v>100</v>
          </cell>
        </row>
        <row r="543">
          <cell r="G543">
            <v>40877</v>
          </cell>
          <cell r="H543">
            <v>100</v>
          </cell>
          <cell r="I543">
            <v>100</v>
          </cell>
          <cell r="J543">
            <v>100</v>
          </cell>
          <cell r="K543">
            <v>100</v>
          </cell>
          <cell r="L543">
            <v>100</v>
          </cell>
          <cell r="M543">
            <v>100</v>
          </cell>
          <cell r="N543">
            <v>100</v>
          </cell>
          <cell r="O543">
            <v>100</v>
          </cell>
          <cell r="P543">
            <v>100</v>
          </cell>
          <cell r="Q543">
            <v>100</v>
          </cell>
          <cell r="R543">
            <v>100</v>
          </cell>
          <cell r="S543">
            <v>100</v>
          </cell>
        </row>
        <row r="544">
          <cell r="G544">
            <v>40908</v>
          </cell>
          <cell r="H544">
            <v>100</v>
          </cell>
          <cell r="I544">
            <v>100</v>
          </cell>
          <cell r="J544">
            <v>100</v>
          </cell>
          <cell r="K544">
            <v>100</v>
          </cell>
          <cell r="L544">
            <v>100</v>
          </cell>
          <cell r="M544">
            <v>100</v>
          </cell>
          <cell r="N544">
            <v>100</v>
          </cell>
          <cell r="O544">
            <v>100</v>
          </cell>
          <cell r="P544">
            <v>100</v>
          </cell>
          <cell r="Q544">
            <v>100</v>
          </cell>
          <cell r="R544">
            <v>100</v>
          </cell>
          <cell r="S544">
            <v>100</v>
          </cell>
        </row>
        <row r="545">
          <cell r="G545">
            <v>40939</v>
          </cell>
          <cell r="H545">
            <v>100.5</v>
          </cell>
          <cell r="I545">
            <v>102.8</v>
          </cell>
          <cell r="J545">
            <v>96</v>
          </cell>
          <cell r="K545">
            <v>124.12447257383999</v>
          </cell>
          <cell r="L545">
            <v>89.176820208023798</v>
          </cell>
          <cell r="M545">
            <v>101.811993517018</v>
          </cell>
          <cell r="N545">
            <v>100</v>
          </cell>
          <cell r="O545">
            <v>100</v>
          </cell>
          <cell r="P545">
            <v>94.8</v>
          </cell>
          <cell r="Q545">
            <v>102</v>
          </cell>
          <cell r="R545">
            <v>124.12447257383999</v>
          </cell>
          <cell r="S545">
            <v>100</v>
          </cell>
        </row>
        <row r="546">
          <cell r="G546">
            <v>40967</v>
          </cell>
          <cell r="H546">
            <v>102</v>
          </cell>
          <cell r="I546">
            <v>102.8</v>
          </cell>
          <cell r="J546">
            <v>101.4</v>
          </cell>
          <cell r="K546">
            <v>133.97468354430401</v>
          </cell>
          <cell r="L546">
            <v>95.072808320950998</v>
          </cell>
          <cell r="M546">
            <v>105.967585089141</v>
          </cell>
          <cell r="N546">
            <v>100</v>
          </cell>
          <cell r="O546">
            <v>100</v>
          </cell>
          <cell r="P546">
            <v>94.8</v>
          </cell>
          <cell r="Q546">
            <v>102</v>
          </cell>
          <cell r="R546">
            <v>133.97468354430401</v>
          </cell>
          <cell r="S546">
            <v>100</v>
          </cell>
        </row>
        <row r="547">
          <cell r="G547">
            <v>40999</v>
          </cell>
          <cell r="H547">
            <v>103</v>
          </cell>
          <cell r="I547">
            <v>102.8</v>
          </cell>
          <cell r="J547">
            <v>101.4</v>
          </cell>
          <cell r="K547">
            <v>126.379746835443</v>
          </cell>
          <cell r="L547">
            <v>115.70282317979201</v>
          </cell>
          <cell r="M547">
            <v>107.006482982172</v>
          </cell>
          <cell r="N547">
            <v>100</v>
          </cell>
          <cell r="O547">
            <v>100</v>
          </cell>
          <cell r="P547">
            <v>94.8</v>
          </cell>
          <cell r="Q547">
            <v>102</v>
          </cell>
          <cell r="R547">
            <v>126.379746835443</v>
          </cell>
          <cell r="S547">
            <v>100</v>
          </cell>
        </row>
        <row r="548">
          <cell r="G548">
            <v>41029</v>
          </cell>
          <cell r="H548">
            <v>100.5</v>
          </cell>
          <cell r="I548">
            <v>102.8</v>
          </cell>
          <cell r="J548">
            <v>101.4</v>
          </cell>
          <cell r="K548">
            <v>123.691983122363</v>
          </cell>
          <cell r="L548">
            <v>99.164933135215406</v>
          </cell>
          <cell r="M548">
            <v>103.889789303079</v>
          </cell>
          <cell r="N548">
            <v>100</v>
          </cell>
          <cell r="O548">
            <v>100</v>
          </cell>
          <cell r="P548">
            <v>94.8</v>
          </cell>
          <cell r="Q548">
            <v>96.5</v>
          </cell>
          <cell r="R548">
            <v>123.691983122363</v>
          </cell>
          <cell r="S548">
            <v>100</v>
          </cell>
        </row>
        <row r="549">
          <cell r="G549">
            <v>41060</v>
          </cell>
          <cell r="H549">
            <v>100.5</v>
          </cell>
          <cell r="I549">
            <v>102.8</v>
          </cell>
          <cell r="J549">
            <v>101.4</v>
          </cell>
          <cell r="K549">
            <v>120.071729957806</v>
          </cell>
          <cell r="L549">
            <v>98.411589895988101</v>
          </cell>
          <cell r="M549">
            <v>103.889789303079</v>
          </cell>
          <cell r="N549">
            <v>100</v>
          </cell>
          <cell r="O549">
            <v>100</v>
          </cell>
          <cell r="P549">
            <v>94.8</v>
          </cell>
          <cell r="Q549">
            <v>96.5</v>
          </cell>
          <cell r="R549">
            <v>120.071729957806</v>
          </cell>
          <cell r="S549">
            <v>100</v>
          </cell>
        </row>
        <row r="550">
          <cell r="G550">
            <v>41090</v>
          </cell>
          <cell r="H550">
            <v>100.5</v>
          </cell>
          <cell r="I550">
            <v>102.8</v>
          </cell>
          <cell r="J550">
            <v>101.4</v>
          </cell>
          <cell r="K550">
            <v>118.261603375527</v>
          </cell>
          <cell r="L550">
            <v>106.102526002972</v>
          </cell>
          <cell r="M550">
            <v>104.92868719611</v>
          </cell>
          <cell r="N550">
            <v>100</v>
          </cell>
          <cell r="O550">
            <v>100</v>
          </cell>
          <cell r="P550">
            <v>94.8</v>
          </cell>
          <cell r="Q550">
            <v>96.5</v>
          </cell>
          <cell r="R550">
            <v>118.261603375527</v>
          </cell>
          <cell r="S550">
            <v>100</v>
          </cell>
        </row>
        <row r="551">
          <cell r="G551">
            <v>41121</v>
          </cell>
          <cell r="H551">
            <v>100.5</v>
          </cell>
          <cell r="I551">
            <v>102.8</v>
          </cell>
          <cell r="J551">
            <v>101.4</v>
          </cell>
          <cell r="K551">
            <v>116.645569620253</v>
          </cell>
          <cell r="L551">
            <v>101.801634472511</v>
          </cell>
          <cell r="M551">
            <v>104.92868719611</v>
          </cell>
          <cell r="N551">
            <v>100</v>
          </cell>
          <cell r="O551">
            <v>100</v>
          </cell>
          <cell r="P551">
            <v>94.8</v>
          </cell>
          <cell r="Q551">
            <v>96.5</v>
          </cell>
          <cell r="R551">
            <v>116.645569620253</v>
          </cell>
          <cell r="S551">
            <v>100</v>
          </cell>
        </row>
        <row r="552">
          <cell r="G552">
            <v>41152</v>
          </cell>
          <cell r="H552">
            <v>100.5</v>
          </cell>
          <cell r="I552">
            <v>102.8</v>
          </cell>
          <cell r="J552">
            <v>101.4</v>
          </cell>
          <cell r="K552">
            <v>116.645569620253</v>
          </cell>
          <cell r="L552">
            <v>102.909361069837</v>
          </cell>
          <cell r="M552">
            <v>104.92868719611</v>
          </cell>
          <cell r="N552">
            <v>100</v>
          </cell>
          <cell r="O552">
            <v>100</v>
          </cell>
          <cell r="P552">
            <v>94.8</v>
          </cell>
          <cell r="Q552">
            <v>96.5</v>
          </cell>
          <cell r="R552">
            <v>116.645569620253</v>
          </cell>
          <cell r="S552">
            <v>100</v>
          </cell>
        </row>
        <row r="553">
          <cell r="G553">
            <v>41182</v>
          </cell>
          <cell r="H553">
            <v>102.5</v>
          </cell>
          <cell r="I553">
            <v>102.8</v>
          </cell>
          <cell r="J553">
            <v>101.4</v>
          </cell>
          <cell r="K553">
            <v>116.645569620253</v>
          </cell>
          <cell r="L553">
            <v>101.634472511144</v>
          </cell>
          <cell r="M553">
            <v>104.92868719611</v>
          </cell>
          <cell r="N553">
            <v>100</v>
          </cell>
          <cell r="O553">
            <v>100</v>
          </cell>
          <cell r="P553">
            <v>94.8</v>
          </cell>
          <cell r="Q553">
            <v>96.5</v>
          </cell>
          <cell r="R553">
            <v>116.645569620253</v>
          </cell>
          <cell r="S553">
            <v>100</v>
          </cell>
        </row>
        <row r="554">
          <cell r="G554">
            <v>41213</v>
          </cell>
          <cell r="H554">
            <v>102.5</v>
          </cell>
          <cell r="I554">
            <v>102.8</v>
          </cell>
          <cell r="J554">
            <v>101.4</v>
          </cell>
          <cell r="K554">
            <v>117.434599156118</v>
          </cell>
          <cell r="L554">
            <v>97.216939078751807</v>
          </cell>
          <cell r="M554">
            <v>104.92868719611</v>
          </cell>
          <cell r="N554">
            <v>100</v>
          </cell>
          <cell r="O554">
            <v>100</v>
          </cell>
          <cell r="P554">
            <v>94.8</v>
          </cell>
          <cell r="Q554">
            <v>96.5</v>
          </cell>
          <cell r="R554">
            <v>117.434599156118</v>
          </cell>
          <cell r="S554">
            <v>100</v>
          </cell>
        </row>
        <row r="555">
          <cell r="G555">
            <v>41243</v>
          </cell>
          <cell r="H555">
            <v>102.5</v>
          </cell>
          <cell r="I555">
            <v>102.8</v>
          </cell>
          <cell r="J555">
            <v>101.4</v>
          </cell>
          <cell r="K555">
            <v>122.22784810126601</v>
          </cell>
          <cell r="L555">
            <v>96.713224368499297</v>
          </cell>
          <cell r="M555">
            <v>104.92868719611</v>
          </cell>
          <cell r="N555">
            <v>100</v>
          </cell>
          <cell r="O555">
            <v>100</v>
          </cell>
          <cell r="P555">
            <v>94.8</v>
          </cell>
          <cell r="Q555">
            <v>96.5</v>
          </cell>
          <cell r="R555">
            <v>122.22784810126601</v>
          </cell>
          <cell r="S555">
            <v>100</v>
          </cell>
        </row>
        <row r="556">
          <cell r="G556">
            <v>41274</v>
          </cell>
          <cell r="H556">
            <v>102.5</v>
          </cell>
          <cell r="I556">
            <v>102.8</v>
          </cell>
          <cell r="J556">
            <v>101.4</v>
          </cell>
          <cell r="K556">
            <v>124.62447257383999</v>
          </cell>
          <cell r="L556">
            <v>100.608469539376</v>
          </cell>
          <cell r="M556">
            <v>104.92868719611</v>
          </cell>
          <cell r="N556">
            <v>100</v>
          </cell>
          <cell r="O556">
            <v>100</v>
          </cell>
          <cell r="P556">
            <v>94.8</v>
          </cell>
          <cell r="Q556">
            <v>96.5</v>
          </cell>
          <cell r="R556">
            <v>124.62447257383999</v>
          </cell>
          <cell r="S556">
            <v>100</v>
          </cell>
        </row>
        <row r="557">
          <cell r="G557" t="str">
            <v>Year 2012</v>
          </cell>
          <cell r="H557">
            <v>101.5</v>
          </cell>
          <cell r="I557">
            <v>102.8</v>
          </cell>
          <cell r="J557">
            <v>100.95</v>
          </cell>
          <cell r="K557">
            <v>121.72732067510501</v>
          </cell>
          <cell r="L557">
            <v>100.376300148588</v>
          </cell>
          <cell r="M557">
            <v>104.755537547272</v>
          </cell>
          <cell r="N557">
            <v>100</v>
          </cell>
          <cell r="O557">
            <v>100</v>
          </cell>
          <cell r="P557">
            <v>94.8</v>
          </cell>
          <cell r="Q557">
            <v>97.875</v>
          </cell>
          <cell r="R557">
            <v>121.72732067510501</v>
          </cell>
          <cell r="S557">
            <v>100</v>
          </cell>
        </row>
        <row r="558">
          <cell r="K558" t="str">
            <v>Facteur pour matcher Conso dès Janv !!!  Chaudière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nchmark 1998"/>
    </sheetNames>
    <definedNames>
      <definedName name="Inhalte_einfügen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nd Plant Detail"/>
      <sheetName val="OpModel"/>
      <sheetName val="Covenants"/>
      <sheetName val="Mth IS"/>
      <sheetName val="Mth BS"/>
      <sheetName val="Mth CFS"/>
      <sheetName val="Mth Ratios"/>
      <sheetName val="Cash Sweep"/>
      <sheetName val="Int. Adj."/>
      <sheetName val="IS"/>
      <sheetName val="BS"/>
      <sheetName val="CF"/>
      <sheetName val="Ratios"/>
      <sheetName val="Equity Structure"/>
      <sheetName val="Interface_AS"/>
      <sheetName val="Interface_ES"/>
      <sheetName val="PrintMacro"/>
      <sheetName val="Blue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BALANCE SHEET</v>
          </cell>
        </row>
        <row r="3">
          <cell r="B3" t="str">
            <v>(Dollar figures in millions)</v>
          </cell>
          <cell r="I3" t="str">
            <v>Opening</v>
          </cell>
          <cell r="K3" t="str">
            <v>Closing</v>
          </cell>
        </row>
        <row r="4">
          <cell r="E4">
            <v>2000</v>
          </cell>
          <cell r="F4">
            <v>2001</v>
          </cell>
          <cell r="G4">
            <v>2002</v>
          </cell>
          <cell r="H4">
            <v>2003</v>
          </cell>
          <cell r="I4">
            <v>2004</v>
          </cell>
          <cell r="J4" t="str">
            <v>Adjustment</v>
          </cell>
          <cell r="K4">
            <v>2004</v>
          </cell>
          <cell r="L4">
            <v>2004</v>
          </cell>
          <cell r="M4">
            <v>2005</v>
          </cell>
          <cell r="N4">
            <v>2006</v>
          </cell>
          <cell r="O4">
            <v>2007</v>
          </cell>
          <cell r="P4">
            <v>2008</v>
          </cell>
          <cell r="Q4">
            <v>2009</v>
          </cell>
          <cell r="R4">
            <v>2010</v>
          </cell>
          <cell r="S4">
            <v>2011</v>
          </cell>
          <cell r="T4">
            <v>2012</v>
          </cell>
          <cell r="U4">
            <v>2013</v>
          </cell>
        </row>
        <row r="5">
          <cell r="B5" t="str">
            <v>ASSETS</v>
          </cell>
        </row>
        <row r="6">
          <cell r="B6" t="str">
            <v>Current Assets</v>
          </cell>
        </row>
        <row r="7">
          <cell r="C7" t="str">
            <v>Cash and Equivalents</v>
          </cell>
          <cell r="E7">
            <v>3.0000000000000001E-3</v>
          </cell>
          <cell r="F7">
            <v>3.4000000000000002E-2</v>
          </cell>
          <cell r="G7">
            <v>2E-3</v>
          </cell>
          <cell r="H7">
            <v>0.02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1.5855195204967301</v>
          </cell>
          <cell r="Q7">
            <v>5.7083067099747602</v>
          </cell>
          <cell r="R7">
            <v>11.1678840098827</v>
          </cell>
          <cell r="S7">
            <v>17.057500413452601</v>
          </cell>
          <cell r="T7">
            <v>23.411286802405101</v>
          </cell>
          <cell r="U7">
            <v>30.2639349137925</v>
          </cell>
        </row>
        <row r="8">
          <cell r="C8" t="str">
            <v>Accounts Receivable</v>
          </cell>
          <cell r="E8">
            <v>1.8380000000000001</v>
          </cell>
          <cell r="F8">
            <v>2.2240000000000002</v>
          </cell>
          <cell r="G8">
            <v>2.645</v>
          </cell>
          <cell r="H8">
            <v>3.5529999999999999</v>
          </cell>
          <cell r="I8">
            <v>4.2816521773343696</v>
          </cell>
          <cell r="J8">
            <v>0</v>
          </cell>
          <cell r="K8">
            <v>4.2816521773343696</v>
          </cell>
          <cell r="L8">
            <v>4.34789328436477</v>
          </cell>
          <cell r="M8">
            <v>4.9993771517618804</v>
          </cell>
          <cell r="N8">
            <v>5.4993148669380698</v>
          </cell>
          <cell r="O8">
            <v>5.9392600562931097</v>
          </cell>
          <cell r="P8">
            <v>6.2362230591077701</v>
          </cell>
          <cell r="Q8">
            <v>6.5480342120631496</v>
          </cell>
          <cell r="R8">
            <v>6.87543592266631</v>
          </cell>
          <cell r="S8">
            <v>7.2192077187996304</v>
          </cell>
          <cell r="T8">
            <v>7.5801681047396103</v>
          </cell>
          <cell r="U8">
            <v>7.9591765099765901</v>
          </cell>
        </row>
        <row r="9">
          <cell r="C9" t="str">
            <v>Inventory</v>
          </cell>
          <cell r="E9">
            <v>2.5950000000000002</v>
          </cell>
          <cell r="F9">
            <v>2.0459999999999998</v>
          </cell>
          <cell r="G9">
            <v>1.3129999999999999</v>
          </cell>
          <cell r="H9">
            <v>1.6220000000000001</v>
          </cell>
          <cell r="I9">
            <v>1.9762218781054399</v>
          </cell>
          <cell r="J9">
            <v>0</v>
          </cell>
          <cell r="K9">
            <v>1.9762218781054399</v>
          </cell>
          <cell r="L9">
            <v>2.0084238670241099</v>
          </cell>
          <cell r="M9">
            <v>2.2834027681457001</v>
          </cell>
          <cell r="N9">
            <v>2.4912950045897602</v>
          </cell>
          <cell r="O9">
            <v>2.6837499655796</v>
          </cell>
          <cell r="P9">
            <v>2.8117279453876098</v>
          </cell>
          <cell r="Q9">
            <v>2.9520264889187899</v>
          </cell>
          <cell r="R9">
            <v>3.1037800278154699</v>
          </cell>
          <cell r="S9">
            <v>3.2589690292062401</v>
          </cell>
          <cell r="T9">
            <v>3.4219174806665502</v>
          </cell>
          <cell r="U9">
            <v>3.5930133546998801</v>
          </cell>
        </row>
        <row r="10">
          <cell r="C10" t="str">
            <v>Asset Step-Up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C11" t="str">
            <v>Prepaid Expenses</v>
          </cell>
          <cell r="E11">
            <v>1.6E-2</v>
          </cell>
          <cell r="F11">
            <v>5.7000000000000002E-2</v>
          </cell>
          <cell r="G11">
            <v>8.8999999999999996E-2</v>
          </cell>
          <cell r="H11">
            <v>0.501</v>
          </cell>
          <cell r="I11">
            <v>0.501</v>
          </cell>
          <cell r="J11">
            <v>0</v>
          </cell>
          <cell r="K11">
            <v>0.501</v>
          </cell>
          <cell r="L11">
            <v>0.51034049947149696</v>
          </cell>
          <cell r="M11">
            <v>0.58680939613937799</v>
          </cell>
          <cell r="N11">
            <v>0.64549033575331605</v>
          </cell>
          <cell r="O11">
            <v>0.69712956261358106</v>
          </cell>
          <cell r="P11">
            <v>0.73198604074425999</v>
          </cell>
          <cell r="Q11">
            <v>0.76858534278147295</v>
          </cell>
          <cell r="R11">
            <v>0.80701460992054697</v>
          </cell>
          <cell r="S11">
            <v>0.84736534041657396</v>
          </cell>
          <cell r="T11">
            <v>0.88973360743740304</v>
          </cell>
          <cell r="U11">
            <v>0.93422028780927302</v>
          </cell>
        </row>
        <row r="12">
          <cell r="C12" t="str">
            <v>TOTAL Current Assets</v>
          </cell>
          <cell r="E12">
            <v>4.452</v>
          </cell>
          <cell r="F12">
            <v>4.3609999999999998</v>
          </cell>
          <cell r="G12">
            <v>4.0490000000000004</v>
          </cell>
          <cell r="H12">
            <v>5.6959999999999997</v>
          </cell>
          <cell r="I12">
            <v>6.7588740554398097</v>
          </cell>
          <cell r="J12">
            <v>0</v>
          </cell>
          <cell r="K12">
            <v>6.7588740554398097</v>
          </cell>
          <cell r="L12">
            <v>6.8666576508603798</v>
          </cell>
          <cell r="M12">
            <v>7.8695893160469597</v>
          </cell>
          <cell r="N12">
            <v>8.6361002072811406</v>
          </cell>
          <cell r="O12">
            <v>9.3201395844862898</v>
          </cell>
          <cell r="P12">
            <v>11.3654565657364</v>
          </cell>
          <cell r="Q12">
            <v>15.9769527537382</v>
          </cell>
          <cell r="R12">
            <v>21.9541145702851</v>
          </cell>
          <cell r="S12">
            <v>28.383042501875</v>
          </cell>
          <cell r="T12">
            <v>35.3031059952487</v>
          </cell>
          <cell r="U12">
            <v>42.7503450662782</v>
          </cell>
        </row>
        <row r="13">
          <cell r="B13" t="str">
            <v>Noncurrent Assets</v>
          </cell>
        </row>
        <row r="14">
          <cell r="C14" t="str">
            <v>Property, Plant, &amp; Equipment</v>
          </cell>
          <cell r="E14">
            <v>2.8969999999999998</v>
          </cell>
          <cell r="F14">
            <v>4.1536</v>
          </cell>
          <cell r="G14">
            <v>4.4379999999999997</v>
          </cell>
          <cell r="H14">
            <v>4.4480000000000004</v>
          </cell>
          <cell r="I14">
            <v>4.4480000000000004</v>
          </cell>
          <cell r="J14">
            <v>8</v>
          </cell>
          <cell r="K14">
            <v>12.448</v>
          </cell>
          <cell r="L14">
            <v>12.4855</v>
          </cell>
          <cell r="M14">
            <v>13.4855</v>
          </cell>
          <cell r="N14">
            <v>14.4855</v>
          </cell>
          <cell r="O14">
            <v>14.9855</v>
          </cell>
          <cell r="P14">
            <v>16.485499999999998</v>
          </cell>
          <cell r="Q14">
            <v>17.985499999999998</v>
          </cell>
          <cell r="R14">
            <v>19.560500000000001</v>
          </cell>
          <cell r="S14">
            <v>21.21425</v>
          </cell>
          <cell r="T14">
            <v>22.950687500000001</v>
          </cell>
          <cell r="U14">
            <v>24.773946875</v>
          </cell>
        </row>
        <row r="15">
          <cell r="D15" t="str">
            <v>(Accumulated Depreciation)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-5.0999999999999997E-2</v>
          </cell>
          <cell r="M15">
            <v>-1.2984615384615401</v>
          </cell>
          <cell r="N15">
            <v>-2.6209230769230798</v>
          </cell>
          <cell r="O15">
            <v>-4.0183846153846199</v>
          </cell>
          <cell r="P15">
            <v>-5.4908461538461504</v>
          </cell>
          <cell r="Q15">
            <v>-7.0453613240237098</v>
          </cell>
          <cell r="R15">
            <v>-8.5998764942012702</v>
          </cell>
          <cell r="S15">
            <v>-10.154391664378799</v>
          </cell>
          <cell r="T15">
            <v>-11.7089068345564</v>
          </cell>
          <cell r="U15">
            <v>-13.263422004734</v>
          </cell>
        </row>
        <row r="16">
          <cell r="D16" t="str">
            <v>Net Book Value</v>
          </cell>
          <cell r="E16">
            <v>2.8969999999999998</v>
          </cell>
          <cell r="F16">
            <v>4.1536</v>
          </cell>
          <cell r="G16">
            <v>4.4379999999999997</v>
          </cell>
          <cell r="H16">
            <v>4.4480000000000004</v>
          </cell>
          <cell r="I16">
            <v>4.4480000000000004</v>
          </cell>
          <cell r="J16">
            <v>8</v>
          </cell>
          <cell r="K16">
            <v>12.448</v>
          </cell>
          <cell r="L16">
            <v>12.4345</v>
          </cell>
          <cell r="M16">
            <v>12.187038461538499</v>
          </cell>
          <cell r="N16">
            <v>11.8645769230769</v>
          </cell>
          <cell r="O16">
            <v>10.967115384615401</v>
          </cell>
          <cell r="P16">
            <v>10.994653846153801</v>
          </cell>
          <cell r="Q16">
            <v>10.9401386759763</v>
          </cell>
          <cell r="R16">
            <v>10.960623505798701</v>
          </cell>
          <cell r="S16">
            <v>11.0598583356212</v>
          </cell>
          <cell r="T16">
            <v>11.241780665443599</v>
          </cell>
          <cell r="U16">
            <v>11.510524870266</v>
          </cell>
        </row>
        <row r="17">
          <cell r="C17" t="str">
            <v>Goodwill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35.5341665613633</v>
          </cell>
          <cell r="K17">
            <v>35.5341665613633</v>
          </cell>
          <cell r="L17">
            <v>35.415719339492099</v>
          </cell>
          <cell r="M17">
            <v>33.994352677037497</v>
          </cell>
          <cell r="N17">
            <v>32.572986014583002</v>
          </cell>
          <cell r="O17">
            <v>31.151619352128499</v>
          </cell>
          <cell r="P17">
            <v>29.730252689674</v>
          </cell>
          <cell r="Q17">
            <v>28.308886027219401</v>
          </cell>
          <cell r="R17">
            <v>26.887519364764898</v>
          </cell>
          <cell r="S17">
            <v>25.466152702310399</v>
          </cell>
          <cell r="T17">
            <v>24.044786039855801</v>
          </cell>
          <cell r="U17">
            <v>22.623419377401301</v>
          </cell>
        </row>
        <row r="18">
          <cell r="C18" t="str">
            <v>Financing Fees</v>
          </cell>
          <cell r="J18">
            <v>1.05</v>
          </cell>
          <cell r="K18">
            <v>1.05</v>
          </cell>
          <cell r="L18">
            <v>1.0325</v>
          </cell>
          <cell r="M18">
            <v>0.82250000000000001</v>
          </cell>
          <cell r="N18">
            <v>0.61250000000000004</v>
          </cell>
          <cell r="O18">
            <v>0.40250000000000002</v>
          </cell>
          <cell r="P18">
            <v>0.1925</v>
          </cell>
          <cell r="Q18">
            <v>-2.2204460492503101E-16</v>
          </cell>
          <cell r="R18">
            <v>-2.2204460492503101E-16</v>
          </cell>
          <cell r="S18">
            <v>-2.2204460492503101E-16</v>
          </cell>
          <cell r="T18">
            <v>-2.2204460492503101E-16</v>
          </cell>
          <cell r="U18">
            <v>-2.2204460492503101E-16</v>
          </cell>
        </row>
        <row r="19">
          <cell r="C19" t="str">
            <v>Other Intangibles</v>
          </cell>
          <cell r="E19">
            <v>0.12</v>
          </cell>
          <cell r="F19">
            <v>0.49399999999999999</v>
          </cell>
          <cell r="G19">
            <v>0.51600000000000001</v>
          </cell>
          <cell r="H19">
            <v>0.13400000000000001</v>
          </cell>
          <cell r="I19">
            <v>0.13400000000000001</v>
          </cell>
          <cell r="J19">
            <v>0</v>
          </cell>
          <cell r="K19">
            <v>0.13400000000000001</v>
          </cell>
          <cell r="L19">
            <v>0.13400000000000001</v>
          </cell>
          <cell r="M19">
            <v>0.13400000000000001</v>
          </cell>
          <cell r="N19">
            <v>0.13400000000000001</v>
          </cell>
          <cell r="O19">
            <v>0.13400000000000001</v>
          </cell>
          <cell r="P19">
            <v>0.13400000000000001</v>
          </cell>
          <cell r="Q19">
            <v>0.13400000000000001</v>
          </cell>
          <cell r="R19">
            <v>0.13400000000000001</v>
          </cell>
          <cell r="S19">
            <v>0.13400000000000001</v>
          </cell>
          <cell r="T19">
            <v>0.13400000000000001</v>
          </cell>
          <cell r="U19">
            <v>0.13400000000000001</v>
          </cell>
        </row>
        <row r="20">
          <cell r="C20" t="str">
            <v>TOTAL Noncurrent Assets</v>
          </cell>
          <cell r="E20">
            <v>3.0169999999999999</v>
          </cell>
          <cell r="F20">
            <v>4.6475999999999997</v>
          </cell>
          <cell r="G20">
            <v>4.9539999999999997</v>
          </cell>
          <cell r="H20">
            <v>4.5819999999999999</v>
          </cell>
          <cell r="I20">
            <v>4.5819999999999999</v>
          </cell>
          <cell r="J20">
            <v>44.584166561363297</v>
          </cell>
          <cell r="K20">
            <v>49.166166561363298</v>
          </cell>
          <cell r="L20">
            <v>49.016719339492099</v>
          </cell>
          <cell r="M20">
            <v>47.137891138576002</v>
          </cell>
          <cell r="N20">
            <v>45.184062937659903</v>
          </cell>
          <cell r="O20">
            <v>42.6552347367439</v>
          </cell>
          <cell r="P20">
            <v>41.051406535827802</v>
          </cell>
          <cell r="Q20">
            <v>39.383024703195701</v>
          </cell>
          <cell r="R20">
            <v>37.9821428705636</v>
          </cell>
          <cell r="S20">
            <v>36.660011037931497</v>
          </cell>
          <cell r="T20">
            <v>35.4205667052994</v>
          </cell>
          <cell r="U20">
            <v>34.267944247667302</v>
          </cell>
        </row>
        <row r="22">
          <cell r="B22" t="str">
            <v>TOTAL ASSETS</v>
          </cell>
          <cell r="E22">
            <v>7.4690000000000003</v>
          </cell>
          <cell r="F22">
            <v>9.0085999999999995</v>
          </cell>
          <cell r="G22">
            <v>9.0030000000000001</v>
          </cell>
          <cell r="H22">
            <v>10.278</v>
          </cell>
          <cell r="I22">
            <v>11.3408740554398</v>
          </cell>
          <cell r="J22">
            <v>44.584166561363297</v>
          </cell>
          <cell r="K22">
            <v>55.925040616803102</v>
          </cell>
          <cell r="L22">
            <v>55.883376990352502</v>
          </cell>
          <cell r="M22">
            <v>55.007480454623</v>
          </cell>
          <cell r="N22">
            <v>53.820163144941098</v>
          </cell>
          <cell r="O22">
            <v>51.975374321230198</v>
          </cell>
          <cell r="P22">
            <v>52.416863101564203</v>
          </cell>
          <cell r="Q22">
            <v>55.359977456933898</v>
          </cell>
          <cell r="R22">
            <v>59.936257440848699</v>
          </cell>
          <cell r="S22">
            <v>65.043053539806607</v>
          </cell>
          <cell r="T22">
            <v>70.723672700548093</v>
          </cell>
          <cell r="U22">
            <v>77.018289313945502</v>
          </cell>
        </row>
        <row r="24">
          <cell r="B24" t="str">
            <v>LIABILITIES</v>
          </cell>
        </row>
        <row r="25">
          <cell r="B25" t="str">
            <v>Current Liabilities</v>
          </cell>
        </row>
        <row r="26">
          <cell r="C26" t="str">
            <v>Accounts Payable</v>
          </cell>
          <cell r="E26">
            <v>1.236</v>
          </cell>
          <cell r="F26">
            <v>2.2839999999999998</v>
          </cell>
          <cell r="G26">
            <v>1.931</v>
          </cell>
          <cell r="H26">
            <v>2.6034000000000002</v>
          </cell>
          <cell r="I26">
            <v>3.17194576908736</v>
          </cell>
          <cell r="J26">
            <v>0</v>
          </cell>
          <cell r="K26">
            <v>3.17194576908736</v>
          </cell>
          <cell r="L26">
            <v>3.2236317480953001</v>
          </cell>
          <cell r="M26">
            <v>3.66498814216432</v>
          </cell>
          <cell r="N26">
            <v>3.99866671698457</v>
          </cell>
          <cell r="O26">
            <v>4.3075676081318903</v>
          </cell>
          <cell r="P26">
            <v>4.5129793668447</v>
          </cell>
          <cell r="Q26">
            <v>4.7381663139649701</v>
          </cell>
          <cell r="R26">
            <v>4.9817391642507998</v>
          </cell>
          <cell r="S26">
            <v>5.2308261224633403</v>
          </cell>
          <cell r="T26">
            <v>5.4923674285865003</v>
          </cell>
          <cell r="U26">
            <v>5.7669858000158296</v>
          </cell>
        </row>
        <row r="27">
          <cell r="C27" t="str">
            <v>Accrued Liabilities</v>
          </cell>
          <cell r="E27">
            <v>0.307</v>
          </cell>
          <cell r="F27">
            <v>0.36699999999999999</v>
          </cell>
          <cell r="G27">
            <v>0.245</v>
          </cell>
          <cell r="H27">
            <v>0.2034</v>
          </cell>
          <cell r="I27">
            <v>0.2034</v>
          </cell>
          <cell r="J27">
            <v>0</v>
          </cell>
          <cell r="K27">
            <v>0.2034</v>
          </cell>
          <cell r="L27">
            <v>0.207192130923159</v>
          </cell>
          <cell r="M27">
            <v>0.23823758717514901</v>
          </cell>
          <cell r="N27">
            <v>0.262061345892664</v>
          </cell>
          <cell r="O27">
            <v>0.28302625356407701</v>
          </cell>
          <cell r="P27">
            <v>0.29717756624227998</v>
          </cell>
          <cell r="Q27">
            <v>0.312036444554394</v>
          </cell>
          <cell r="R27">
            <v>0.327638266782114</v>
          </cell>
          <cell r="S27">
            <v>0.34402018012121999</v>
          </cell>
          <cell r="T27">
            <v>0.36122118912728102</v>
          </cell>
          <cell r="U27">
            <v>0.37928224858364501</v>
          </cell>
        </row>
        <row r="28">
          <cell r="C28" t="str">
            <v>TOTAL Current Liabilities</v>
          </cell>
          <cell r="E28">
            <v>1.5429999999999999</v>
          </cell>
          <cell r="F28">
            <v>2.6509999999999998</v>
          </cell>
          <cell r="G28">
            <v>2.1760000000000002</v>
          </cell>
          <cell r="H28">
            <v>2.8068</v>
          </cell>
          <cell r="I28">
            <v>3.3753457690873598</v>
          </cell>
          <cell r="J28">
            <v>0</v>
          </cell>
          <cell r="K28">
            <v>3.3753457690873598</v>
          </cell>
          <cell r="L28">
            <v>3.43082387901846</v>
          </cell>
          <cell r="M28">
            <v>3.9032257293394701</v>
          </cell>
          <cell r="N28">
            <v>4.2607280628772299</v>
          </cell>
          <cell r="O28">
            <v>4.5905938616959698</v>
          </cell>
          <cell r="P28">
            <v>4.8101569330869802</v>
          </cell>
          <cell r="Q28">
            <v>5.0502027585193696</v>
          </cell>
          <cell r="R28">
            <v>5.3093774310329103</v>
          </cell>
          <cell r="S28">
            <v>5.57484630258456</v>
          </cell>
          <cell r="T28">
            <v>5.8535886177137799</v>
          </cell>
          <cell r="U28">
            <v>6.1462680485994703</v>
          </cell>
        </row>
        <row r="29">
          <cell r="B29" t="str">
            <v>Noncurrent Liabilities</v>
          </cell>
        </row>
        <row r="30">
          <cell r="C30" t="str">
            <v>Long Term Debt</v>
          </cell>
        </row>
        <row r="31">
          <cell r="D31" t="str">
            <v>Existing Debt</v>
          </cell>
          <cell r="E31">
            <v>4.0529999999999999</v>
          </cell>
          <cell r="F31">
            <v>4.2110000000000003</v>
          </cell>
          <cell r="G31">
            <v>4.5279999999999996</v>
          </cell>
          <cell r="H31">
            <v>4.8853999999999997</v>
          </cell>
          <cell r="I31">
            <v>4.8853999999999997</v>
          </cell>
          <cell r="J31">
            <v>-4.8853999999999997</v>
          </cell>
          <cell r="K31">
            <v>0</v>
          </cell>
        </row>
        <row r="32">
          <cell r="D32" t="str">
            <v>Senior Revolver</v>
          </cell>
          <cell r="J32">
            <v>3.1</v>
          </cell>
          <cell r="K32">
            <v>3.1</v>
          </cell>
          <cell r="L32">
            <v>3.20849449837233</v>
          </cell>
          <cell r="M32">
            <v>3.58656501480933</v>
          </cell>
          <cell r="N32">
            <v>3.7643514991039599</v>
          </cell>
          <cell r="O32">
            <v>1.9655662106957199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D33" t="str">
            <v>Senior Term A</v>
          </cell>
          <cell r="J33">
            <v>1.4767049999999999</v>
          </cell>
          <cell r="K33">
            <v>1.4767049999999999</v>
          </cell>
          <cell r="L33">
            <v>1.4767049999999999</v>
          </cell>
          <cell r="M33">
            <v>1.4767049999999999</v>
          </cell>
          <cell r="N33">
            <v>1.2632021631575301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D34" t="str">
            <v>Senior Term B</v>
          </cell>
          <cell r="J34">
            <v>5.25</v>
          </cell>
          <cell r="K34">
            <v>5.25</v>
          </cell>
          <cell r="L34">
            <v>4.9981670386485799</v>
          </cell>
          <cell r="M34">
            <v>2.49804114336286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D35" t="str">
            <v>Senior Term C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D36" t="str">
            <v>Senior Term D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D37" t="str">
            <v>Senior Notes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D38" t="str">
            <v>Rent Reserve Note</v>
          </cell>
          <cell r="J38">
            <v>0.56999999999999995</v>
          </cell>
          <cell r="K38">
            <v>0.56999999999999995</v>
          </cell>
          <cell r="L38">
            <v>0.57569999999999999</v>
          </cell>
          <cell r="M38">
            <v>0.64478400000000002</v>
          </cell>
          <cell r="N38">
            <v>0.72215808000000004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D39" t="str">
            <v>Subordinated (Cash)</v>
          </cell>
          <cell r="J39">
            <v>12.6961925549915</v>
          </cell>
          <cell r="K39">
            <v>12.6961925549915</v>
          </cell>
          <cell r="L39">
            <v>12.6961925549915</v>
          </cell>
          <cell r="M39">
            <v>12.6961925549915</v>
          </cell>
          <cell r="N39">
            <v>12.6961925549915</v>
          </cell>
          <cell r="O39">
            <v>12.6961925549915</v>
          </cell>
          <cell r="P39">
            <v>12.6961925549915</v>
          </cell>
          <cell r="Q39">
            <v>12.6961925549915</v>
          </cell>
          <cell r="R39">
            <v>12.6961925549915</v>
          </cell>
          <cell r="S39">
            <v>12.6961925549915</v>
          </cell>
          <cell r="T39">
            <v>12.6961925549915</v>
          </cell>
          <cell r="U39">
            <v>12.6961925549915</v>
          </cell>
        </row>
        <row r="40">
          <cell r="D40" t="str">
            <v>Subordinated (PIK or Zero)</v>
          </cell>
          <cell r="J40">
            <v>4.6167972927241996</v>
          </cell>
          <cell r="K40">
            <v>4.6167972927241996</v>
          </cell>
          <cell r="L40">
            <v>4.6745072588832501</v>
          </cell>
          <cell r="M40">
            <v>5.3756833477157402</v>
          </cell>
          <cell r="N40">
            <v>6.1820358498730998</v>
          </cell>
          <cell r="O40">
            <v>7.1093412273540597</v>
          </cell>
          <cell r="P40">
            <v>8.1757424114571702</v>
          </cell>
          <cell r="Q40">
            <v>9.4021037731757406</v>
          </cell>
          <cell r="R40">
            <v>10.8124193391521</v>
          </cell>
          <cell r="S40">
            <v>12.434282240024899</v>
          </cell>
          <cell r="T40">
            <v>14.2994245760287</v>
          </cell>
          <cell r="U40">
            <v>16.444338262433</v>
          </cell>
        </row>
        <row r="41">
          <cell r="D41" t="str">
            <v>Seller Notes (Cash)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D42" t="str">
            <v>Seller Notes (PIK)</v>
          </cell>
          <cell r="J42">
            <v>1.5</v>
          </cell>
          <cell r="K42">
            <v>1.5</v>
          </cell>
          <cell r="L42">
            <v>1.510675</v>
          </cell>
          <cell r="M42">
            <v>1.6396866450000001</v>
          </cell>
          <cell r="N42">
            <v>1.7797158844830001</v>
          </cell>
          <cell r="O42">
            <v>1.93170362101785</v>
          </cell>
          <cell r="P42">
            <v>2.0966711102527702</v>
          </cell>
          <cell r="Q42">
            <v>2.2757268230683598</v>
          </cell>
          <cell r="R42">
            <v>2.4700738937583999</v>
          </cell>
          <cell r="S42">
            <v>2.6810182042853601</v>
          </cell>
          <cell r="T42">
            <v>2.9099771589313299</v>
          </cell>
          <cell r="U42">
            <v>3.1584892083040699</v>
          </cell>
        </row>
        <row r="43">
          <cell r="D43" t="str">
            <v>TOTAL Long Term Debt</v>
          </cell>
          <cell r="E43">
            <v>4.0529999999999999</v>
          </cell>
          <cell r="F43">
            <v>4.2110000000000003</v>
          </cell>
          <cell r="G43">
            <v>4.5279999999999996</v>
          </cell>
          <cell r="H43">
            <v>4.8853999999999997</v>
          </cell>
          <cell r="I43">
            <v>4.8853999999999997</v>
          </cell>
          <cell r="J43">
            <v>24.324294847715699</v>
          </cell>
          <cell r="K43">
            <v>29.209694847715699</v>
          </cell>
          <cell r="L43">
            <v>29.140441350895699</v>
          </cell>
          <cell r="M43">
            <v>27.917657705879499</v>
          </cell>
          <cell r="N43">
            <v>26.4076560316091</v>
          </cell>
          <cell r="O43">
            <v>23.702803614059199</v>
          </cell>
          <cell r="P43">
            <v>22.968606076701501</v>
          </cell>
          <cell r="Q43">
            <v>24.374023151235601</v>
          </cell>
          <cell r="R43">
            <v>25.978685787901998</v>
          </cell>
          <cell r="S43">
            <v>27.811492999301802</v>
          </cell>
          <cell r="T43">
            <v>29.905594289951502</v>
          </cell>
          <cell r="U43">
            <v>32.299020025728602</v>
          </cell>
        </row>
        <row r="44">
          <cell r="C44" t="str">
            <v>Reserve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C45" t="str">
            <v>Deferred Taxes (1)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-2.59065000000001E-2</v>
          </cell>
          <cell r="N45">
            <v>-5.4921779999999899E-2</v>
          </cell>
          <cell r="O45">
            <v>-8.7418893600000006E-2</v>
          </cell>
          <cell r="P45">
            <v>-8.7418893600000006E-2</v>
          </cell>
          <cell r="Q45">
            <v>-8.7418893600000006E-2</v>
          </cell>
          <cell r="R45">
            <v>-8.7418893600000006E-2</v>
          </cell>
          <cell r="S45">
            <v>-8.7418893600000006E-2</v>
          </cell>
          <cell r="T45">
            <v>-8.7418893600000006E-2</v>
          </cell>
          <cell r="U45">
            <v>-8.7418893600000006E-2</v>
          </cell>
        </row>
        <row r="46">
          <cell r="C46" t="str">
            <v>Pension Obligations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C47" t="str">
            <v>Other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C48" t="str">
            <v>TOTAL Noncurrent Liabilities</v>
          </cell>
          <cell r="E48">
            <v>4.0529999999999999</v>
          </cell>
          <cell r="F48">
            <v>4.2110000000000003</v>
          </cell>
          <cell r="G48">
            <v>4.5279999999999996</v>
          </cell>
          <cell r="H48">
            <v>4.8853999999999997</v>
          </cell>
          <cell r="I48">
            <v>4.8853999999999997</v>
          </cell>
          <cell r="J48">
            <v>24.324294847715699</v>
          </cell>
          <cell r="K48">
            <v>29.209694847715699</v>
          </cell>
          <cell r="L48">
            <v>29.140441350895699</v>
          </cell>
          <cell r="M48">
            <v>27.891751205879501</v>
          </cell>
          <cell r="N48">
            <v>26.3527342516091</v>
          </cell>
          <cell r="O48">
            <v>23.6153847204592</v>
          </cell>
          <cell r="P48">
            <v>22.881187183101499</v>
          </cell>
          <cell r="Q48">
            <v>24.286604257635599</v>
          </cell>
          <cell r="R48">
            <v>25.891266894301999</v>
          </cell>
          <cell r="S48">
            <v>27.724074105701799</v>
          </cell>
          <cell r="T48">
            <v>29.818175396351499</v>
          </cell>
          <cell r="U48">
            <v>32.2116011321286</v>
          </cell>
        </row>
        <row r="50">
          <cell r="B50" t="str">
            <v>TOTAL LIABILITIES</v>
          </cell>
          <cell r="E50">
            <v>5.5960000000000001</v>
          </cell>
          <cell r="F50">
            <v>6.8620000000000001</v>
          </cell>
          <cell r="G50">
            <v>6.7039999999999997</v>
          </cell>
          <cell r="H50">
            <v>7.6921999999999997</v>
          </cell>
          <cell r="I50">
            <v>8.2607457690873591</v>
          </cell>
          <cell r="J50">
            <v>24.324294847715699</v>
          </cell>
          <cell r="K50">
            <v>32.585040616803099</v>
          </cell>
          <cell r="L50">
            <v>32.571265229914196</v>
          </cell>
          <cell r="M50">
            <v>31.794976935218902</v>
          </cell>
          <cell r="N50">
            <v>30.613462314486402</v>
          </cell>
          <cell r="O50">
            <v>28.205978582155101</v>
          </cell>
          <cell r="P50">
            <v>27.6913441161885</v>
          </cell>
          <cell r="Q50">
            <v>29.336807016154999</v>
          </cell>
          <cell r="R50">
            <v>31.200644325334999</v>
          </cell>
          <cell r="S50">
            <v>33.298920408286399</v>
          </cell>
          <cell r="T50">
            <v>35.671764014065303</v>
          </cell>
          <cell r="U50">
            <v>38.357869180728002</v>
          </cell>
        </row>
        <row r="52">
          <cell r="B52" t="str">
            <v>EQUITY</v>
          </cell>
        </row>
        <row r="53">
          <cell r="B53" t="str">
            <v>Total Paid-In Capital</v>
          </cell>
        </row>
        <row r="54">
          <cell r="C54" t="str">
            <v>Seller Common Stock</v>
          </cell>
          <cell r="E54">
            <v>1.873</v>
          </cell>
          <cell r="F54">
            <v>2.1469999999999998</v>
          </cell>
          <cell r="G54">
            <v>2.2989999999999999</v>
          </cell>
          <cell r="H54">
            <v>0</v>
          </cell>
          <cell r="I54">
            <v>3.08012828635245</v>
          </cell>
          <cell r="J54">
            <v>-3.08012828635245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C55" t="str">
            <v>Seller (Preferred)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C56" t="str">
            <v>Sponsor Common-L</v>
          </cell>
          <cell r="J56">
            <v>21.006</v>
          </cell>
          <cell r="K56">
            <v>21.006</v>
          </cell>
          <cell r="L56">
            <v>21.006</v>
          </cell>
          <cell r="M56">
            <v>21.006</v>
          </cell>
          <cell r="N56">
            <v>21.006</v>
          </cell>
          <cell r="O56">
            <v>21.006</v>
          </cell>
          <cell r="P56">
            <v>21.006</v>
          </cell>
          <cell r="Q56">
            <v>21.006</v>
          </cell>
          <cell r="R56">
            <v>21.006</v>
          </cell>
          <cell r="S56">
            <v>21.006</v>
          </cell>
          <cell r="T56">
            <v>21.006</v>
          </cell>
          <cell r="U56">
            <v>21.006</v>
          </cell>
        </row>
        <row r="57">
          <cell r="C57" t="str">
            <v>Sponsor Common</v>
          </cell>
          <cell r="J57">
            <v>2.3340000000000001</v>
          </cell>
          <cell r="K57">
            <v>2.3340000000000001</v>
          </cell>
          <cell r="L57">
            <v>2.3340000000000001</v>
          </cell>
          <cell r="M57">
            <v>2.3340000000000001</v>
          </cell>
          <cell r="N57">
            <v>2.3340000000000001</v>
          </cell>
          <cell r="O57">
            <v>2.3340000000000001</v>
          </cell>
          <cell r="P57">
            <v>2.3340000000000001</v>
          </cell>
          <cell r="Q57">
            <v>2.3340000000000001</v>
          </cell>
          <cell r="R57">
            <v>2.3340000000000001</v>
          </cell>
          <cell r="S57">
            <v>2.3340000000000001</v>
          </cell>
          <cell r="T57">
            <v>2.3340000000000001</v>
          </cell>
          <cell r="U57">
            <v>2.3340000000000001</v>
          </cell>
        </row>
        <row r="58">
          <cell r="C58" t="str">
            <v>TOTAL Paid-In Capital</v>
          </cell>
          <cell r="E58">
            <v>1.873</v>
          </cell>
          <cell r="F58">
            <v>2.1469999999999998</v>
          </cell>
          <cell r="G58">
            <v>2.2989999999999999</v>
          </cell>
          <cell r="H58">
            <v>0</v>
          </cell>
          <cell r="I58">
            <v>3.08012828635245</v>
          </cell>
          <cell r="J58">
            <v>20.259871713647499</v>
          </cell>
          <cell r="K58">
            <v>23.34</v>
          </cell>
          <cell r="L58">
            <v>23.34</v>
          </cell>
          <cell r="M58">
            <v>23.34</v>
          </cell>
          <cell r="N58">
            <v>23.34</v>
          </cell>
          <cell r="O58">
            <v>23.34</v>
          </cell>
          <cell r="P58">
            <v>23.34</v>
          </cell>
          <cell r="Q58">
            <v>23.34</v>
          </cell>
          <cell r="R58">
            <v>23.34</v>
          </cell>
          <cell r="S58">
            <v>23.34</v>
          </cell>
          <cell r="T58">
            <v>23.34</v>
          </cell>
          <cell r="U58">
            <v>23.34</v>
          </cell>
        </row>
        <row r="59">
          <cell r="B59" t="str">
            <v>Retained Earnings</v>
          </cell>
          <cell r="E59">
            <v>0</v>
          </cell>
          <cell r="F59">
            <v>0</v>
          </cell>
          <cell r="G59">
            <v>0</v>
          </cell>
          <cell r="H59">
            <v>2.5853999999999999</v>
          </cell>
          <cell r="I59">
            <v>0</v>
          </cell>
          <cell r="J59">
            <v>0</v>
          </cell>
          <cell r="K59">
            <v>0</v>
          </cell>
          <cell r="L59">
            <v>-2.7888239561698999E-2</v>
          </cell>
          <cell r="M59">
            <v>-0.12749648059596999</v>
          </cell>
          <cell r="N59">
            <v>-0.133299169545289</v>
          </cell>
          <cell r="O59">
            <v>0.42939573907501699</v>
          </cell>
          <cell r="P59">
            <v>1.3855189853757</v>
          </cell>
          <cell r="Q59">
            <v>2.6831704407788699</v>
          </cell>
          <cell r="R59">
            <v>5.3956131155137204</v>
          </cell>
          <cell r="S59">
            <v>8.4041331315201901</v>
          </cell>
          <cell r="T59">
            <v>11.711908686482801</v>
          </cell>
          <cell r="U59">
            <v>15.3204201332175</v>
          </cell>
        </row>
        <row r="61">
          <cell r="B61" t="str">
            <v>TOTAL EQUITY</v>
          </cell>
          <cell r="E61">
            <v>1.873</v>
          </cell>
          <cell r="F61">
            <v>2.1469999999999998</v>
          </cell>
          <cell r="G61">
            <v>2.2989999999999999</v>
          </cell>
          <cell r="H61">
            <v>2.5853999999999999</v>
          </cell>
          <cell r="I61">
            <v>3.08012828635245</v>
          </cell>
          <cell r="J61">
            <v>20.259871713647499</v>
          </cell>
          <cell r="K61">
            <v>23.34</v>
          </cell>
          <cell r="L61">
            <v>23.312111760438299</v>
          </cell>
          <cell r="M61">
            <v>23.212503519403999</v>
          </cell>
          <cell r="N61">
            <v>23.2067008304547</v>
          </cell>
          <cell r="O61">
            <v>23.769395739075001</v>
          </cell>
          <cell r="P61">
            <v>24.7255189853757</v>
          </cell>
          <cell r="Q61">
            <v>26.023170440778902</v>
          </cell>
          <cell r="R61">
            <v>28.735613115513701</v>
          </cell>
          <cell r="S61">
            <v>31.744133131520201</v>
          </cell>
          <cell r="T61">
            <v>35.051908686482797</v>
          </cell>
          <cell r="U61">
            <v>38.660420133217499</v>
          </cell>
        </row>
        <row r="63">
          <cell r="B63" t="str">
            <v>TOTAL LIABILITIES AND EQUITY</v>
          </cell>
          <cell r="E63">
            <v>7.4690000000000003</v>
          </cell>
          <cell r="F63">
            <v>9.0090000000000003</v>
          </cell>
          <cell r="G63">
            <v>9.0030000000000001</v>
          </cell>
          <cell r="H63">
            <v>10.2776</v>
          </cell>
          <cell r="I63">
            <v>11.3408740554398</v>
          </cell>
          <cell r="J63">
            <v>44.584166561363297</v>
          </cell>
          <cell r="K63">
            <v>55.925040616803102</v>
          </cell>
          <cell r="L63">
            <v>55.883376990352502</v>
          </cell>
          <cell r="M63">
            <v>55.007480454623</v>
          </cell>
          <cell r="N63">
            <v>53.820163144941098</v>
          </cell>
          <cell r="O63">
            <v>51.975374321230198</v>
          </cell>
          <cell r="P63">
            <v>52.416863101564203</v>
          </cell>
          <cell r="Q63">
            <v>55.359977456933898</v>
          </cell>
          <cell r="R63">
            <v>59.936257440848699</v>
          </cell>
          <cell r="S63">
            <v>65.043053539806607</v>
          </cell>
          <cell r="T63">
            <v>70.723672700548093</v>
          </cell>
          <cell r="U63">
            <v>77.018289313945502</v>
          </cell>
        </row>
        <row r="65">
          <cell r="B65" t="str">
            <v>Balance Sheet Check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</sheetData>
      <sheetData sheetId="11">
        <row r="51">
          <cell r="B51" t="str">
            <v>REVOLVER AVAILABILITY</v>
          </cell>
        </row>
        <row r="52">
          <cell r="G52" t="str">
            <v>Closing</v>
          </cell>
        </row>
        <row r="53">
          <cell r="B53" t="str">
            <v>(Dollar figures in millions)</v>
          </cell>
          <cell r="G53">
            <v>2004</v>
          </cell>
          <cell r="H53">
            <v>2004</v>
          </cell>
          <cell r="I53">
            <v>2005</v>
          </cell>
          <cell r="J53">
            <v>2006</v>
          </cell>
          <cell r="K53">
            <v>2007</v>
          </cell>
          <cell r="L53">
            <v>2008</v>
          </cell>
          <cell r="M53">
            <v>2009</v>
          </cell>
          <cell r="N53">
            <v>2010</v>
          </cell>
          <cell r="O53">
            <v>2011</v>
          </cell>
          <cell r="P53">
            <v>2012</v>
          </cell>
          <cell r="Q53">
            <v>2013</v>
          </cell>
        </row>
        <row r="54">
          <cell r="E54" t="str">
            <v>Cash Flow or Asset-backed</v>
          </cell>
        </row>
        <row r="55">
          <cell r="B55" t="str">
            <v>REVOLVER CEILING</v>
          </cell>
          <cell r="E55" t="str">
            <v>Cash Flow</v>
          </cell>
          <cell r="G55">
            <v>8</v>
          </cell>
          <cell r="H55">
            <v>8</v>
          </cell>
          <cell r="I55">
            <v>8</v>
          </cell>
          <cell r="J55">
            <v>8</v>
          </cell>
          <cell r="K55">
            <v>8</v>
          </cell>
          <cell r="L55">
            <v>8</v>
          </cell>
          <cell r="M55">
            <v>8</v>
          </cell>
          <cell r="N55">
            <v>8</v>
          </cell>
          <cell r="O55">
            <v>8</v>
          </cell>
          <cell r="P55">
            <v>8</v>
          </cell>
          <cell r="Q55">
            <v>8</v>
          </cell>
        </row>
        <row r="57">
          <cell r="B57" t="str">
            <v>CALCULATED REVOLVER AVAILABILITY</v>
          </cell>
          <cell r="D57" t="str">
            <v>Advance%</v>
          </cell>
          <cell r="E57" t="str">
            <v>Eligible%</v>
          </cell>
          <cell r="F57" t="str">
            <v>Net %</v>
          </cell>
        </row>
        <row r="58">
          <cell r="C58" t="str">
            <v>Accounts Receivable</v>
          </cell>
          <cell r="D58">
            <v>0.85</v>
          </cell>
          <cell r="E58">
            <v>0.9</v>
          </cell>
          <cell r="F58">
            <v>0.76500000000000001</v>
          </cell>
          <cell r="G58">
            <v>3.2754639156607901</v>
          </cell>
          <cell r="H58">
            <v>3.3261383625390502</v>
          </cell>
          <cell r="I58">
            <v>3.8245235210978401</v>
          </cell>
          <cell r="J58">
            <v>4.2069758732076199</v>
          </cell>
          <cell r="K58">
            <v>4.5435339430642303</v>
          </cell>
          <cell r="L58">
            <v>4.7707106402174402</v>
          </cell>
          <cell r="M58">
            <v>5.0092461722283099</v>
          </cell>
          <cell r="N58">
            <v>5.2597084808397296</v>
          </cell>
          <cell r="O58">
            <v>5.5226939048817103</v>
          </cell>
          <cell r="P58">
            <v>5.7988286001258</v>
          </cell>
          <cell r="Q58">
            <v>6.0887700301320899</v>
          </cell>
        </row>
        <row r="59">
          <cell r="C59" t="str">
            <v>PP&amp;E, Net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Inventory</v>
          </cell>
          <cell r="D60">
            <v>0.65</v>
          </cell>
          <cell r="E60">
            <v>0.9</v>
          </cell>
          <cell r="F60">
            <v>0.58499999999999996</v>
          </cell>
          <cell r="G60">
            <v>1.15608979869168</v>
          </cell>
          <cell r="H60">
            <v>1.17492796220911</v>
          </cell>
          <cell r="I60">
            <v>1.33579061936524</v>
          </cell>
          <cell r="J60">
            <v>1.4574075776850099</v>
          </cell>
          <cell r="K60">
            <v>1.56999372986407</v>
          </cell>
          <cell r="L60">
            <v>1.6448608480517499</v>
          </cell>
          <cell r="M60">
            <v>1.7269354960174901</v>
          </cell>
          <cell r="N60">
            <v>1.81571131627205</v>
          </cell>
          <cell r="O60">
            <v>1.90649688208565</v>
          </cell>
          <cell r="P60">
            <v>2.00182172618993</v>
          </cell>
          <cell r="Q60">
            <v>2.10191281249943</v>
          </cell>
        </row>
        <row r="61">
          <cell r="C61" t="str">
            <v>TOTAL Calculated Revolver Availability</v>
          </cell>
          <cell r="G61">
            <v>4.4315537143524804</v>
          </cell>
          <cell r="H61">
            <v>4.5010663247481597</v>
          </cell>
          <cell r="I61">
            <v>5.1603141404630701</v>
          </cell>
          <cell r="J61">
            <v>5.6643834508926298</v>
          </cell>
          <cell r="K61">
            <v>6.1135276729283001</v>
          </cell>
          <cell r="L61">
            <v>6.4155714882691903</v>
          </cell>
          <cell r="M61">
            <v>6.73618166824581</v>
          </cell>
          <cell r="N61">
            <v>7.0754197971117803</v>
          </cell>
          <cell r="O61">
            <v>7.4291907869673697</v>
          </cell>
          <cell r="P61">
            <v>7.8006503263157301</v>
          </cell>
          <cell r="Q61">
            <v>8.1906828426315208</v>
          </cell>
        </row>
        <row r="63">
          <cell r="B63" t="str">
            <v>MAXIMUM REVOLVER AVAILABILITY</v>
          </cell>
          <cell r="G63">
            <v>8</v>
          </cell>
          <cell r="H63">
            <v>8</v>
          </cell>
          <cell r="I63">
            <v>8</v>
          </cell>
          <cell r="J63">
            <v>8</v>
          </cell>
          <cell r="K63">
            <v>8</v>
          </cell>
          <cell r="L63">
            <v>8</v>
          </cell>
          <cell r="M63">
            <v>8</v>
          </cell>
          <cell r="N63">
            <v>8</v>
          </cell>
          <cell r="O63">
            <v>8</v>
          </cell>
          <cell r="P63">
            <v>8</v>
          </cell>
          <cell r="Q63">
            <v>8</v>
          </cell>
        </row>
        <row r="64">
          <cell r="E64" t="str">
            <v>Unused Fee</v>
          </cell>
        </row>
        <row r="65">
          <cell r="B65" t="str">
            <v>REVOLVER BALANCE</v>
          </cell>
          <cell r="E65">
            <v>5.0000000000000001E-3</v>
          </cell>
          <cell r="G65">
            <v>3.1</v>
          </cell>
          <cell r="H65">
            <v>3.20849449837233</v>
          </cell>
          <cell r="I65">
            <v>3.58656501480933</v>
          </cell>
          <cell r="J65">
            <v>3.7643514991039599</v>
          </cell>
          <cell r="K65">
            <v>1.9655662106957199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7">
          <cell r="B67" t="str">
            <v>REVOLVER AVAILABILITY</v>
          </cell>
          <cell r="G67">
            <v>4.9000000000000004</v>
          </cell>
          <cell r="H67">
            <v>4.79150550162767</v>
          </cell>
          <cell r="I67">
            <v>4.41343498519067</v>
          </cell>
          <cell r="J67">
            <v>4.2356485008960396</v>
          </cell>
          <cell r="K67">
            <v>6.0344337893042796</v>
          </cell>
          <cell r="L67">
            <v>8</v>
          </cell>
          <cell r="M67">
            <v>8</v>
          </cell>
          <cell r="N67">
            <v>8</v>
          </cell>
          <cell r="O67">
            <v>8</v>
          </cell>
          <cell r="P67">
            <v>8</v>
          </cell>
          <cell r="Q67">
            <v>8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>
        <row r="27">
          <cell r="B27">
            <v>1</v>
          </cell>
          <cell r="C27">
            <v>2</v>
          </cell>
          <cell r="D27">
            <v>3</v>
          </cell>
          <cell r="E27">
            <v>4</v>
          </cell>
          <cell r="F27">
            <v>5</v>
          </cell>
          <cell r="G27">
            <v>6</v>
          </cell>
          <cell r="H27">
            <v>7</v>
          </cell>
          <cell r="I27">
            <v>8</v>
          </cell>
          <cell r="J27">
            <v>9</v>
          </cell>
          <cell r="K27">
            <v>10</v>
          </cell>
          <cell r="L27">
            <v>11</v>
          </cell>
          <cell r="M27">
            <v>12</v>
          </cell>
          <cell r="N27">
            <v>13</v>
          </cell>
          <cell r="O27">
            <v>14</v>
          </cell>
          <cell r="P27">
            <v>15</v>
          </cell>
          <cell r="Q27">
            <v>16</v>
          </cell>
          <cell r="R27">
            <v>17</v>
          </cell>
          <cell r="S27">
            <v>18</v>
          </cell>
          <cell r="T27">
            <v>19</v>
          </cell>
          <cell r="U27">
            <v>20</v>
          </cell>
          <cell r="V27">
            <v>21</v>
          </cell>
          <cell r="W27">
            <v>22</v>
          </cell>
          <cell r="X27">
            <v>23</v>
          </cell>
          <cell r="Y27">
            <v>24</v>
          </cell>
          <cell r="Z27">
            <v>25</v>
          </cell>
          <cell r="AA27">
            <v>26</v>
          </cell>
          <cell r="AB27">
            <v>27</v>
          </cell>
          <cell r="AC27">
            <v>28</v>
          </cell>
          <cell r="AD27">
            <v>29</v>
          </cell>
          <cell r="AE27">
            <v>30</v>
          </cell>
          <cell r="AF27">
            <v>31</v>
          </cell>
          <cell r="AG27">
            <v>32</v>
          </cell>
          <cell r="AH27">
            <v>33</v>
          </cell>
          <cell r="AI27">
            <v>34</v>
          </cell>
          <cell r="AJ27">
            <v>35</v>
          </cell>
          <cell r="AK27">
            <v>36</v>
          </cell>
          <cell r="AL27">
            <v>37</v>
          </cell>
          <cell r="AM27">
            <v>38</v>
          </cell>
          <cell r="AN27">
            <v>39</v>
          </cell>
          <cell r="AO27">
            <v>40</v>
          </cell>
          <cell r="AP27">
            <v>41</v>
          </cell>
          <cell r="AQ27">
            <v>42</v>
          </cell>
          <cell r="AR27">
            <v>43</v>
          </cell>
          <cell r="AS27">
            <v>44</v>
          </cell>
          <cell r="AT27">
            <v>45</v>
          </cell>
          <cell r="AU27">
            <v>46</v>
          </cell>
          <cell r="AV27">
            <v>47</v>
          </cell>
          <cell r="AW27">
            <v>48</v>
          </cell>
          <cell r="AX27">
            <v>49</v>
          </cell>
          <cell r="AY27">
            <v>50</v>
          </cell>
          <cell r="AZ27">
            <v>51</v>
          </cell>
          <cell r="BA27">
            <v>52</v>
          </cell>
          <cell r="BB27">
            <v>53</v>
          </cell>
          <cell r="BC27">
            <v>54</v>
          </cell>
          <cell r="BD27">
            <v>55</v>
          </cell>
          <cell r="BE27">
            <v>56</v>
          </cell>
          <cell r="BF27">
            <v>57</v>
          </cell>
          <cell r="BG27">
            <v>58</v>
          </cell>
          <cell r="BH27">
            <v>59</v>
          </cell>
          <cell r="BI27">
            <v>60</v>
          </cell>
          <cell r="BJ27">
            <v>61</v>
          </cell>
          <cell r="BK27">
            <v>62</v>
          </cell>
          <cell r="BL27">
            <v>63</v>
          </cell>
          <cell r="BM27">
            <v>64</v>
          </cell>
          <cell r="BN27">
            <v>65</v>
          </cell>
          <cell r="BO27">
            <v>66</v>
          </cell>
          <cell r="BP27">
            <v>67</v>
          </cell>
          <cell r="BQ27">
            <v>68</v>
          </cell>
          <cell r="BR27">
            <v>69</v>
          </cell>
          <cell r="BS27">
            <v>70</v>
          </cell>
          <cell r="BT27">
            <v>71</v>
          </cell>
          <cell r="BU27">
            <v>72</v>
          </cell>
          <cell r="BV27">
            <v>73</v>
          </cell>
          <cell r="BW27">
            <v>74</v>
          </cell>
          <cell r="BX27">
            <v>75</v>
          </cell>
          <cell r="BY27">
            <v>76</v>
          </cell>
          <cell r="BZ27">
            <v>77</v>
          </cell>
          <cell r="CA27">
            <v>78</v>
          </cell>
          <cell r="CB27">
            <v>79</v>
          </cell>
          <cell r="CC27">
            <v>80</v>
          </cell>
          <cell r="CD27">
            <v>81</v>
          </cell>
          <cell r="CE27">
            <v>82</v>
          </cell>
          <cell r="CF27">
            <v>83</v>
          </cell>
          <cell r="CG27">
            <v>84</v>
          </cell>
          <cell r="CH27">
            <v>85</v>
          </cell>
          <cell r="CI27">
            <v>86</v>
          </cell>
          <cell r="CJ27">
            <v>87</v>
          </cell>
          <cell r="CK27">
            <v>88</v>
          </cell>
          <cell r="CL27">
            <v>89</v>
          </cell>
          <cell r="CM27">
            <v>90</v>
          </cell>
          <cell r="CN27">
            <v>91</v>
          </cell>
          <cell r="CO27">
            <v>92</v>
          </cell>
          <cell r="CP27">
            <v>93</v>
          </cell>
          <cell r="CQ27">
            <v>94</v>
          </cell>
          <cell r="CR27">
            <v>95</v>
          </cell>
          <cell r="CS27">
            <v>96</v>
          </cell>
          <cell r="CT27">
            <v>97</v>
          </cell>
          <cell r="CU27">
            <v>98</v>
          </cell>
          <cell r="CV27">
            <v>99</v>
          </cell>
          <cell r="CW27">
            <v>100</v>
          </cell>
          <cell r="CX27">
            <v>101</v>
          </cell>
          <cell r="CY27">
            <v>102</v>
          </cell>
          <cell r="CZ27">
            <v>103</v>
          </cell>
          <cell r="DA27">
            <v>104</v>
          </cell>
          <cell r="DB27">
            <v>105</v>
          </cell>
          <cell r="DC27">
            <v>106</v>
          </cell>
          <cell r="DD27">
            <v>107</v>
          </cell>
          <cell r="DE27">
            <v>108</v>
          </cell>
          <cell r="DF27">
            <v>109</v>
          </cell>
          <cell r="DG27">
            <v>110</v>
          </cell>
          <cell r="DH27">
            <v>111</v>
          </cell>
          <cell r="DI27">
            <v>112</v>
          </cell>
          <cell r="DJ27">
            <v>113</v>
          </cell>
          <cell r="DK27">
            <v>114</v>
          </cell>
          <cell r="DL27">
            <v>115</v>
          </cell>
          <cell r="DM27">
            <v>116</v>
          </cell>
          <cell r="DN27">
            <v>117</v>
          </cell>
          <cell r="DO27">
            <v>118</v>
          </cell>
          <cell r="DP27">
            <v>119</v>
          </cell>
          <cell r="DQ27">
            <v>120</v>
          </cell>
          <cell r="DR27">
            <v>121</v>
          </cell>
          <cell r="DS27">
            <v>122</v>
          </cell>
          <cell r="DT27">
            <v>123</v>
          </cell>
          <cell r="DU27">
            <v>124</v>
          </cell>
          <cell r="DV27">
            <v>125</v>
          </cell>
          <cell r="DW27">
            <v>126</v>
          </cell>
          <cell r="DX27">
            <v>127</v>
          </cell>
          <cell r="DY27">
            <v>128</v>
          </cell>
          <cell r="DZ27">
            <v>129</v>
          </cell>
          <cell r="EA27">
            <v>130</v>
          </cell>
          <cell r="EB27">
            <v>131</v>
          </cell>
          <cell r="EC27">
            <v>132</v>
          </cell>
          <cell r="ED27">
            <v>133</v>
          </cell>
          <cell r="EE27">
            <v>134</v>
          </cell>
          <cell r="EF27">
            <v>135</v>
          </cell>
          <cell r="EG27">
            <v>136</v>
          </cell>
          <cell r="EH27">
            <v>137</v>
          </cell>
          <cell r="EI27">
            <v>138</v>
          </cell>
          <cell r="EJ27">
            <v>139</v>
          </cell>
          <cell r="EK27">
            <v>140</v>
          </cell>
          <cell r="EL27">
            <v>141</v>
          </cell>
          <cell r="EM27">
            <v>142</v>
          </cell>
          <cell r="EN27">
            <v>143</v>
          </cell>
          <cell r="EO27">
            <v>144</v>
          </cell>
          <cell r="EP27">
            <v>145</v>
          </cell>
          <cell r="EQ27">
            <v>146</v>
          </cell>
          <cell r="ER27">
            <v>147</v>
          </cell>
          <cell r="ES27">
            <v>148</v>
          </cell>
          <cell r="ET27">
            <v>149</v>
          </cell>
          <cell r="EU27">
            <v>150</v>
          </cell>
          <cell r="EV27">
            <v>151</v>
          </cell>
          <cell r="EW27">
            <v>152</v>
          </cell>
          <cell r="EX27">
            <v>153</v>
          </cell>
          <cell r="EY27">
            <v>154</v>
          </cell>
          <cell r="EZ27">
            <v>155</v>
          </cell>
          <cell r="FA27">
            <v>156</v>
          </cell>
          <cell r="FB27">
            <v>157</v>
          </cell>
          <cell r="FC27">
            <v>158</v>
          </cell>
          <cell r="FD27">
            <v>159</v>
          </cell>
          <cell r="FE27">
            <v>160</v>
          </cell>
          <cell r="FF27">
            <v>161</v>
          </cell>
          <cell r="FG27">
            <v>162</v>
          </cell>
          <cell r="FH27">
            <v>163</v>
          </cell>
          <cell r="FI27">
            <v>164</v>
          </cell>
          <cell r="FJ27">
            <v>165</v>
          </cell>
          <cell r="FK27">
            <v>166</v>
          </cell>
          <cell r="FL27">
            <v>167</v>
          </cell>
          <cell r="FM27">
            <v>168</v>
          </cell>
          <cell r="FN27">
            <v>169</v>
          </cell>
          <cell r="FO27">
            <v>170</v>
          </cell>
          <cell r="FP27">
            <v>171</v>
          </cell>
          <cell r="FQ27">
            <v>172</v>
          </cell>
          <cell r="FR27">
            <v>173</v>
          </cell>
          <cell r="FS27">
            <v>174</v>
          </cell>
          <cell r="FT27">
            <v>175</v>
          </cell>
          <cell r="FU27">
            <v>176</v>
          </cell>
          <cell r="FV27">
            <v>177</v>
          </cell>
          <cell r="FW27">
            <v>178</v>
          </cell>
          <cell r="FX27">
            <v>179</v>
          </cell>
          <cell r="FY27">
            <v>180</v>
          </cell>
        </row>
        <row r="28">
          <cell r="B28">
            <v>1</v>
          </cell>
          <cell r="C28" t="str">
            <v>Company A</v>
          </cell>
          <cell r="D28" t="str">
            <v>UK</v>
          </cell>
          <cell r="E28">
            <v>1.5</v>
          </cell>
          <cell r="F28">
            <v>0</v>
          </cell>
          <cell r="G28">
            <v>0</v>
          </cell>
          <cell r="H28">
            <v>90</v>
          </cell>
          <cell r="I28">
            <v>0</v>
          </cell>
          <cell r="J28">
            <v>0</v>
          </cell>
          <cell r="K28" t="str">
            <v>GBP</v>
          </cell>
          <cell r="L28">
            <v>1</v>
          </cell>
          <cell r="M28">
            <v>1</v>
          </cell>
          <cell r="N28">
            <v>36160</v>
          </cell>
          <cell r="P28">
            <v>36160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V28">
            <v>135</v>
          </cell>
          <cell r="W28">
            <v>135</v>
          </cell>
          <cell r="X28">
            <v>40</v>
          </cell>
          <cell r="Y28">
            <v>175</v>
          </cell>
          <cell r="AA28">
            <v>450</v>
          </cell>
          <cell r="AB28">
            <v>550</v>
          </cell>
          <cell r="AC28">
            <v>550</v>
          </cell>
          <cell r="AD28">
            <v>600</v>
          </cell>
          <cell r="AE28">
            <v>650</v>
          </cell>
          <cell r="AF28">
            <v>700</v>
          </cell>
          <cell r="AG28">
            <v>550</v>
          </cell>
          <cell r="AH28">
            <v>550</v>
          </cell>
          <cell r="AI28">
            <v>600</v>
          </cell>
          <cell r="AJ28">
            <v>650</v>
          </cell>
          <cell r="AL28">
            <v>20</v>
          </cell>
          <cell r="AM28">
            <v>25</v>
          </cell>
          <cell r="AN28">
            <v>30</v>
          </cell>
          <cell r="AO28">
            <v>35</v>
          </cell>
          <cell r="AP28">
            <v>40</v>
          </cell>
          <cell r="AQ28">
            <v>45</v>
          </cell>
          <cell r="AR28">
            <v>25</v>
          </cell>
          <cell r="AS28">
            <v>30</v>
          </cell>
          <cell r="AT28">
            <v>35</v>
          </cell>
          <cell r="AU28">
            <v>40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H28">
            <v>1</v>
          </cell>
          <cell r="BI28">
            <v>1</v>
          </cell>
          <cell r="BJ28">
            <v>1</v>
          </cell>
          <cell r="BK28">
            <v>1</v>
          </cell>
          <cell r="BL28">
            <v>1</v>
          </cell>
          <cell r="BM28">
            <v>1</v>
          </cell>
          <cell r="BN28">
            <v>1</v>
          </cell>
          <cell r="BO28">
            <v>1</v>
          </cell>
          <cell r="BP28">
            <v>1</v>
          </cell>
          <cell r="BQ28">
            <v>1</v>
          </cell>
          <cell r="BS28">
            <v>21</v>
          </cell>
          <cell r="BT28">
            <v>26</v>
          </cell>
          <cell r="BU28">
            <v>31</v>
          </cell>
          <cell r="BV28">
            <v>36</v>
          </cell>
          <cell r="BW28">
            <v>41</v>
          </cell>
          <cell r="BX28">
            <v>46</v>
          </cell>
          <cell r="BY28">
            <v>26</v>
          </cell>
          <cell r="BZ28">
            <v>31</v>
          </cell>
          <cell r="CA28">
            <v>36</v>
          </cell>
          <cell r="CB28">
            <v>41</v>
          </cell>
          <cell r="CD28">
            <v>6</v>
          </cell>
          <cell r="CE28">
            <v>7</v>
          </cell>
          <cell r="CF28">
            <v>8</v>
          </cell>
          <cell r="CG28">
            <v>9</v>
          </cell>
          <cell r="CH28">
            <v>10</v>
          </cell>
          <cell r="CI28">
            <v>11</v>
          </cell>
          <cell r="CJ28">
            <v>7</v>
          </cell>
          <cell r="CK28">
            <v>8</v>
          </cell>
          <cell r="CL28">
            <v>9</v>
          </cell>
          <cell r="CM28">
            <v>10</v>
          </cell>
          <cell r="CO28">
            <v>27</v>
          </cell>
          <cell r="CP28">
            <v>33</v>
          </cell>
          <cell r="CQ28">
            <v>39</v>
          </cell>
          <cell r="CR28">
            <v>45</v>
          </cell>
          <cell r="CS28">
            <v>51</v>
          </cell>
          <cell r="CT28">
            <v>57</v>
          </cell>
          <cell r="CU28">
            <v>33</v>
          </cell>
          <cell r="CV28">
            <v>39</v>
          </cell>
          <cell r="CW28">
            <v>45</v>
          </cell>
          <cell r="CX28">
            <v>51</v>
          </cell>
          <cell r="CZ28">
            <v>-3</v>
          </cell>
          <cell r="DA28">
            <v>-4</v>
          </cell>
          <cell r="DB28">
            <v>-5</v>
          </cell>
          <cell r="DC28">
            <v>-6</v>
          </cell>
          <cell r="DD28">
            <v>-7</v>
          </cell>
          <cell r="DE28">
            <v>-8</v>
          </cell>
          <cell r="DF28">
            <v>-4</v>
          </cell>
          <cell r="DG28">
            <v>-5</v>
          </cell>
          <cell r="DH28">
            <v>-6</v>
          </cell>
          <cell r="DI28">
            <v>-7</v>
          </cell>
          <cell r="DK28">
            <v>15</v>
          </cell>
          <cell r="DL28">
            <v>16</v>
          </cell>
          <cell r="DM28">
            <v>17</v>
          </cell>
          <cell r="DN28">
            <v>18</v>
          </cell>
          <cell r="DO28">
            <v>19</v>
          </cell>
          <cell r="DP28">
            <v>20</v>
          </cell>
          <cell r="DQ28">
            <v>16</v>
          </cell>
          <cell r="DR28">
            <v>17</v>
          </cell>
          <cell r="DS28">
            <v>18</v>
          </cell>
          <cell r="DT28">
            <v>19</v>
          </cell>
          <cell r="DV28">
            <v>16.6666666666667</v>
          </cell>
          <cell r="DW28">
            <v>17.7777777777778</v>
          </cell>
          <cell r="DX28">
            <v>18.8888888888889</v>
          </cell>
          <cell r="DY28">
            <v>20</v>
          </cell>
          <cell r="DZ28">
            <v>21.1111111111111</v>
          </cell>
          <cell r="EA28">
            <v>22.2222222222222</v>
          </cell>
          <cell r="EB28">
            <v>17.7777777777778</v>
          </cell>
          <cell r="EC28">
            <v>18.8888888888889</v>
          </cell>
          <cell r="ED28">
            <v>20</v>
          </cell>
          <cell r="EE28">
            <v>21.1111111111111</v>
          </cell>
          <cell r="EG28">
            <v>0.1</v>
          </cell>
          <cell r="EH28">
            <v>0.1</v>
          </cell>
          <cell r="EI28">
            <v>0.1</v>
          </cell>
          <cell r="EJ28">
            <v>0.11</v>
          </cell>
          <cell r="EK28">
            <v>0.12</v>
          </cell>
          <cell r="EL28">
            <v>0.13</v>
          </cell>
          <cell r="EM28">
            <v>0.1</v>
          </cell>
          <cell r="EN28">
            <v>0.1</v>
          </cell>
          <cell r="EO28">
            <v>0.11</v>
          </cell>
          <cell r="EP28">
            <v>0.12</v>
          </cell>
          <cell r="ER28">
            <v>10</v>
          </cell>
          <cell r="ES28">
            <v>40</v>
          </cell>
          <cell r="ET28">
            <v>0</v>
          </cell>
          <cell r="EU28">
            <v>10</v>
          </cell>
          <cell r="EV28">
            <v>0</v>
          </cell>
          <cell r="EW28">
            <v>90</v>
          </cell>
          <cell r="EX28">
            <v>80</v>
          </cell>
          <cell r="EY28">
            <v>10</v>
          </cell>
          <cell r="EZ28">
            <v>70</v>
          </cell>
          <cell r="FB28" t="str">
            <v>Annual report (31/12/98)</v>
          </cell>
        </row>
        <row r="29">
          <cell r="B29">
            <v>2</v>
          </cell>
          <cell r="C29" t="str">
            <v>Company B</v>
          </cell>
          <cell r="D29" t="str">
            <v>UK</v>
          </cell>
          <cell r="E29">
            <v>3.5</v>
          </cell>
          <cell r="F29">
            <v>0</v>
          </cell>
          <cell r="G29">
            <v>0</v>
          </cell>
          <cell r="H29">
            <v>50</v>
          </cell>
          <cell r="I29">
            <v>0</v>
          </cell>
          <cell r="J29">
            <v>0</v>
          </cell>
          <cell r="K29" t="str">
            <v>GBP</v>
          </cell>
          <cell r="L29">
            <v>1</v>
          </cell>
          <cell r="M29">
            <v>1</v>
          </cell>
          <cell r="N29">
            <v>35976</v>
          </cell>
          <cell r="P29">
            <v>36160</v>
          </cell>
          <cell r="Q29">
            <v>-184</v>
          </cell>
          <cell r="R29">
            <v>0</v>
          </cell>
          <cell r="S29">
            <v>0.49589041095890402</v>
          </cell>
          <cell r="T29">
            <v>0.50410958904109604</v>
          </cell>
          <cell r="V29">
            <v>175</v>
          </cell>
          <cell r="W29">
            <v>175</v>
          </cell>
          <cell r="X29">
            <v>45</v>
          </cell>
          <cell r="Y29">
            <v>220</v>
          </cell>
          <cell r="AA29">
            <v>250</v>
          </cell>
          <cell r="AB29">
            <v>300</v>
          </cell>
          <cell r="AC29">
            <v>330</v>
          </cell>
          <cell r="AD29">
            <v>350</v>
          </cell>
          <cell r="AE29">
            <v>360</v>
          </cell>
          <cell r="AF29">
            <v>370</v>
          </cell>
          <cell r="AG29">
            <v>315.12328767123302</v>
          </cell>
          <cell r="AH29">
            <v>340.08219178082197</v>
          </cell>
          <cell r="AI29">
            <v>355.04109589041099</v>
          </cell>
          <cell r="AJ29">
            <v>365.04109589041099</v>
          </cell>
          <cell r="AL29">
            <v>30</v>
          </cell>
          <cell r="AM29">
            <v>30.5</v>
          </cell>
          <cell r="AN29">
            <v>31</v>
          </cell>
          <cell r="AO29">
            <v>31.5</v>
          </cell>
          <cell r="AP29">
            <v>32</v>
          </cell>
          <cell r="AQ29">
            <v>32.5</v>
          </cell>
          <cell r="AR29">
            <v>30.7520547945205</v>
          </cell>
          <cell r="AS29">
            <v>31.2520547945206</v>
          </cell>
          <cell r="AT29">
            <v>31.7520547945206</v>
          </cell>
          <cell r="AU29">
            <v>32.252054794520497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S29">
            <v>30</v>
          </cell>
          <cell r="BT29">
            <v>30.5</v>
          </cell>
          <cell r="BU29">
            <v>31</v>
          </cell>
          <cell r="BV29">
            <v>31.5</v>
          </cell>
          <cell r="BW29">
            <v>32</v>
          </cell>
          <cell r="BX29">
            <v>32.5</v>
          </cell>
          <cell r="BY29">
            <v>30.7520547945205</v>
          </cell>
          <cell r="BZ29">
            <v>31.2520547945206</v>
          </cell>
          <cell r="CA29">
            <v>31.7520547945206</v>
          </cell>
          <cell r="CB29">
            <v>32.252054794520497</v>
          </cell>
          <cell r="CD29">
            <v>8</v>
          </cell>
          <cell r="CE29">
            <v>10</v>
          </cell>
          <cell r="CF29">
            <v>12</v>
          </cell>
          <cell r="CG29">
            <v>13</v>
          </cell>
          <cell r="CH29">
            <v>14</v>
          </cell>
          <cell r="CI29">
            <v>15</v>
          </cell>
          <cell r="CJ29">
            <v>11.0082191780822</v>
          </cell>
          <cell r="CK29">
            <v>12.5041095890411</v>
          </cell>
          <cell r="CL29">
            <v>13.5041095890411</v>
          </cell>
          <cell r="CM29">
            <v>14.5041095890411</v>
          </cell>
          <cell r="CO29">
            <v>38</v>
          </cell>
          <cell r="CP29">
            <v>40.5</v>
          </cell>
          <cell r="CQ29">
            <v>43</v>
          </cell>
          <cell r="CR29">
            <v>44.5</v>
          </cell>
          <cell r="CS29">
            <v>46</v>
          </cell>
          <cell r="CT29">
            <v>47.5</v>
          </cell>
          <cell r="CU29">
            <v>41.760273972602697</v>
          </cell>
          <cell r="CV29">
            <v>43.756164383561597</v>
          </cell>
          <cell r="CW29">
            <v>45.256164383561597</v>
          </cell>
          <cell r="CX29">
            <v>46.756164383561597</v>
          </cell>
          <cell r="CZ29">
            <v>-2</v>
          </cell>
          <cell r="DA29">
            <v>-3</v>
          </cell>
          <cell r="DB29">
            <v>-4</v>
          </cell>
          <cell r="DC29">
            <v>-5</v>
          </cell>
          <cell r="DD29">
            <v>-6</v>
          </cell>
          <cell r="DE29">
            <v>-7</v>
          </cell>
          <cell r="DF29">
            <v>-3.5041095890411</v>
          </cell>
          <cell r="DG29">
            <v>-4.5041095890411</v>
          </cell>
          <cell r="DH29">
            <v>-5.5041095890411</v>
          </cell>
          <cell r="DI29">
            <v>-6.5041095890411</v>
          </cell>
          <cell r="DK29">
            <v>14</v>
          </cell>
          <cell r="DL29">
            <v>15</v>
          </cell>
          <cell r="DM29">
            <v>16</v>
          </cell>
          <cell r="DN29">
            <v>17</v>
          </cell>
          <cell r="DO29">
            <v>18</v>
          </cell>
          <cell r="DP29">
            <v>19</v>
          </cell>
          <cell r="DQ29">
            <v>15.5041095890411</v>
          </cell>
          <cell r="DR29">
            <v>16.5041095890411</v>
          </cell>
          <cell r="DS29">
            <v>17.5041095890411</v>
          </cell>
          <cell r="DT29">
            <v>18.5041095890411</v>
          </cell>
          <cell r="DV29">
            <v>28</v>
          </cell>
          <cell r="DW29">
            <v>30</v>
          </cell>
          <cell r="DX29">
            <v>32</v>
          </cell>
          <cell r="DY29">
            <v>34</v>
          </cell>
          <cell r="DZ29">
            <v>36</v>
          </cell>
          <cell r="EA29">
            <v>38</v>
          </cell>
          <cell r="EB29">
            <v>31.0082191780822</v>
          </cell>
          <cell r="EC29">
            <v>33.0082191780822</v>
          </cell>
          <cell r="ED29">
            <v>35.0082191780822</v>
          </cell>
          <cell r="EE29">
            <v>37.0082191780822</v>
          </cell>
          <cell r="EG29">
            <v>0.12</v>
          </cell>
          <cell r="EH29">
            <v>0.13</v>
          </cell>
          <cell r="EI29">
            <v>0.14000000000000001</v>
          </cell>
          <cell r="EJ29">
            <v>0.14000000000000001</v>
          </cell>
          <cell r="EK29">
            <v>0.16</v>
          </cell>
          <cell r="EL29">
            <v>0.17</v>
          </cell>
          <cell r="EM29">
            <v>0.13504109589041099</v>
          </cell>
          <cell r="EN29">
            <v>0.14000000000000001</v>
          </cell>
          <cell r="EO29">
            <v>0.15008219178082199</v>
          </cell>
          <cell r="EP29">
            <v>0.16504109589041099</v>
          </cell>
          <cell r="ER29">
            <v>20</v>
          </cell>
          <cell r="ES29">
            <v>30</v>
          </cell>
          <cell r="ET29">
            <v>0</v>
          </cell>
          <cell r="EU29">
            <v>5</v>
          </cell>
          <cell r="EV29">
            <v>0</v>
          </cell>
          <cell r="EW29">
            <v>15</v>
          </cell>
          <cell r="EX29">
            <v>77.524000000000001</v>
          </cell>
          <cell r="EY29">
            <v>0</v>
          </cell>
          <cell r="EZ29">
            <v>77.524000000000001</v>
          </cell>
          <cell r="FB29" t="str">
            <v>Annual report (31/12/98)</v>
          </cell>
        </row>
        <row r="30">
          <cell r="B30">
            <v>3</v>
          </cell>
          <cell r="C30" t="str">
            <v>Company C</v>
          </cell>
          <cell r="D30" t="str">
            <v>UK</v>
          </cell>
          <cell r="E30">
            <v>1.6</v>
          </cell>
          <cell r="F30">
            <v>0</v>
          </cell>
          <cell r="G30">
            <v>0</v>
          </cell>
          <cell r="H30">
            <v>40</v>
          </cell>
          <cell r="I30">
            <v>0</v>
          </cell>
          <cell r="J30">
            <v>0</v>
          </cell>
          <cell r="K30" t="str">
            <v>GBP</v>
          </cell>
          <cell r="L30">
            <v>1</v>
          </cell>
          <cell r="M30">
            <v>1</v>
          </cell>
          <cell r="N30">
            <v>35976</v>
          </cell>
          <cell r="P30">
            <v>36160</v>
          </cell>
          <cell r="Q30">
            <v>-184</v>
          </cell>
          <cell r="R30">
            <v>0</v>
          </cell>
          <cell r="S30">
            <v>0.49589041095890402</v>
          </cell>
          <cell r="T30">
            <v>0.50410958904109604</v>
          </cell>
          <cell r="V30">
            <v>64</v>
          </cell>
          <cell r="W30">
            <v>64</v>
          </cell>
          <cell r="X30">
            <v>0</v>
          </cell>
          <cell r="Y30">
            <v>64</v>
          </cell>
          <cell r="AA30">
            <v>70</v>
          </cell>
          <cell r="AB30">
            <v>75</v>
          </cell>
          <cell r="AC30">
            <v>80</v>
          </cell>
          <cell r="AD30">
            <v>85</v>
          </cell>
          <cell r="AE30">
            <v>90</v>
          </cell>
          <cell r="AF30">
            <v>95</v>
          </cell>
          <cell r="AG30">
            <v>77.520547945205493</v>
          </cell>
          <cell r="AH30">
            <v>82.520547945205493</v>
          </cell>
          <cell r="AI30">
            <v>87.520547945205493</v>
          </cell>
          <cell r="AJ30">
            <v>92.520547945205493</v>
          </cell>
          <cell r="AL30">
            <v>9</v>
          </cell>
          <cell r="AM30">
            <v>10</v>
          </cell>
          <cell r="AN30">
            <v>11</v>
          </cell>
          <cell r="AO30">
            <v>12</v>
          </cell>
          <cell r="AP30">
            <v>13</v>
          </cell>
          <cell r="AQ30">
            <v>14</v>
          </cell>
          <cell r="AR30">
            <v>10.5041095890411</v>
          </cell>
          <cell r="AS30">
            <v>11.5041095890411</v>
          </cell>
          <cell r="AT30">
            <v>12.5041095890411</v>
          </cell>
          <cell r="AU30">
            <v>13.5041095890411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0.5</v>
          </cell>
          <cell r="BI30">
            <v>0.5</v>
          </cell>
          <cell r="BJ30">
            <v>0.5</v>
          </cell>
          <cell r="BK30">
            <v>0.5</v>
          </cell>
          <cell r="BL30">
            <v>0.5</v>
          </cell>
          <cell r="BM30">
            <v>0.5</v>
          </cell>
          <cell r="BN30">
            <v>0.5</v>
          </cell>
          <cell r="BO30">
            <v>0.5</v>
          </cell>
          <cell r="BP30">
            <v>0.5</v>
          </cell>
          <cell r="BQ30">
            <v>0.5</v>
          </cell>
          <cell r="BS30">
            <v>9.5</v>
          </cell>
          <cell r="BT30">
            <v>10.5</v>
          </cell>
          <cell r="BU30">
            <v>11.5</v>
          </cell>
          <cell r="BV30">
            <v>12.5</v>
          </cell>
          <cell r="BW30">
            <v>13.5</v>
          </cell>
          <cell r="BX30">
            <v>14.5</v>
          </cell>
          <cell r="BY30">
            <v>11.0041095890411</v>
          </cell>
          <cell r="BZ30">
            <v>12.0041095890411</v>
          </cell>
          <cell r="CA30">
            <v>13.0041095890411</v>
          </cell>
          <cell r="CB30">
            <v>14.0041095890411</v>
          </cell>
          <cell r="CD30">
            <v>1</v>
          </cell>
          <cell r="CE30">
            <v>2</v>
          </cell>
          <cell r="CF30">
            <v>2.5</v>
          </cell>
          <cell r="CG30">
            <v>3</v>
          </cell>
          <cell r="CH30">
            <v>3.5</v>
          </cell>
          <cell r="CI30">
            <v>4</v>
          </cell>
          <cell r="CJ30">
            <v>2.25205479452055</v>
          </cell>
          <cell r="CK30">
            <v>2.75205479452055</v>
          </cell>
          <cell r="CL30">
            <v>3.25205479452055</v>
          </cell>
          <cell r="CM30">
            <v>3.75205479452055</v>
          </cell>
          <cell r="CO30">
            <v>10.5</v>
          </cell>
          <cell r="CP30">
            <v>12.5</v>
          </cell>
          <cell r="CQ30">
            <v>14</v>
          </cell>
          <cell r="CR30">
            <v>15.5</v>
          </cell>
          <cell r="CS30">
            <v>17</v>
          </cell>
          <cell r="CT30">
            <v>18.5</v>
          </cell>
          <cell r="CU30">
            <v>13.2561643835616</v>
          </cell>
          <cell r="CV30">
            <v>14.7561643835616</v>
          </cell>
          <cell r="CW30">
            <v>16.2561643835616</v>
          </cell>
          <cell r="CX30">
            <v>17.7561643835616</v>
          </cell>
          <cell r="CZ30">
            <v>0</v>
          </cell>
          <cell r="DA30">
            <v>-0.5</v>
          </cell>
          <cell r="DB30">
            <v>-1</v>
          </cell>
          <cell r="DC30">
            <v>-1.5</v>
          </cell>
          <cell r="DD30">
            <v>-2</v>
          </cell>
          <cell r="DE30">
            <v>-2.5</v>
          </cell>
          <cell r="DF30">
            <v>-0.75205479452054802</v>
          </cell>
          <cell r="DG30">
            <v>-1.25205479452055</v>
          </cell>
          <cell r="DH30">
            <v>-1.75205479452055</v>
          </cell>
          <cell r="DI30">
            <v>-2.25205479452055</v>
          </cell>
          <cell r="DK30">
            <v>6</v>
          </cell>
          <cell r="DL30">
            <v>7</v>
          </cell>
          <cell r="DM30">
            <v>8</v>
          </cell>
          <cell r="DN30">
            <v>9</v>
          </cell>
          <cell r="DO30">
            <v>10</v>
          </cell>
          <cell r="DP30">
            <v>11</v>
          </cell>
          <cell r="DQ30">
            <v>7.5041095890411</v>
          </cell>
          <cell r="DR30">
            <v>8.5041095890411</v>
          </cell>
          <cell r="DS30">
            <v>9.5041095890411</v>
          </cell>
          <cell r="DT30">
            <v>10.5041095890411</v>
          </cell>
          <cell r="DV30">
            <v>15</v>
          </cell>
          <cell r="DW30">
            <v>17.5</v>
          </cell>
          <cell r="DX30">
            <v>20</v>
          </cell>
          <cell r="DY30">
            <v>22.5</v>
          </cell>
          <cell r="DZ30">
            <v>25</v>
          </cell>
          <cell r="EA30">
            <v>27.5</v>
          </cell>
          <cell r="EB30">
            <v>18.7602739726027</v>
          </cell>
          <cell r="EC30">
            <v>21.2602739726027</v>
          </cell>
          <cell r="ED30">
            <v>23.7602739726027</v>
          </cell>
          <cell r="EE30">
            <v>26.2602739726027</v>
          </cell>
          <cell r="EG30">
            <v>0.04</v>
          </cell>
          <cell r="EH30">
            <v>0.05</v>
          </cell>
          <cell r="EI30">
            <v>0.06</v>
          </cell>
          <cell r="EJ30">
            <v>7.0000000000000007E-2</v>
          </cell>
          <cell r="EK30">
            <v>0.08</v>
          </cell>
          <cell r="EL30">
            <v>0.09</v>
          </cell>
          <cell r="EM30">
            <v>5.5041095890411E-2</v>
          </cell>
          <cell r="EN30">
            <v>6.5041095890411002E-2</v>
          </cell>
          <cell r="EO30">
            <v>7.5041095890410997E-2</v>
          </cell>
          <cell r="EP30">
            <v>8.5041095890411006E-2</v>
          </cell>
          <cell r="ER30">
            <v>0</v>
          </cell>
          <cell r="ES30">
            <v>5</v>
          </cell>
          <cell r="ET30">
            <v>1</v>
          </cell>
          <cell r="EU30">
            <v>4</v>
          </cell>
          <cell r="EV30">
            <v>0</v>
          </cell>
          <cell r="EW30">
            <v>10</v>
          </cell>
          <cell r="EX30">
            <v>30</v>
          </cell>
          <cell r="EY30">
            <v>1</v>
          </cell>
          <cell r="EZ30">
            <v>29</v>
          </cell>
          <cell r="FB30" t="str">
            <v>Annual report (31/12/98)</v>
          </cell>
        </row>
        <row r="31">
          <cell r="B31">
            <v>4</v>
          </cell>
          <cell r="P31">
            <v>36160</v>
          </cell>
          <cell r="Q31">
            <v>-36160</v>
          </cell>
          <cell r="R31">
            <v>0</v>
          </cell>
          <cell r="S31">
            <v>-98.068493150684901</v>
          </cell>
          <cell r="T31">
            <v>99.068493150684901</v>
          </cell>
          <cell r="V31" t="e">
            <v>#DIV/0!</v>
          </cell>
          <cell r="W31" t="e">
            <v>#DIV/0!</v>
          </cell>
          <cell r="X31">
            <v>0</v>
          </cell>
          <cell r="Y31" t="e">
            <v>#DIV/0!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Z31">
            <v>0</v>
          </cell>
        </row>
        <row r="32">
          <cell r="B32">
            <v>5</v>
          </cell>
          <cell r="P32">
            <v>36160</v>
          </cell>
          <cell r="Q32">
            <v>-36160</v>
          </cell>
          <cell r="R32">
            <v>0</v>
          </cell>
          <cell r="S32">
            <v>-98.068493150684901</v>
          </cell>
          <cell r="T32">
            <v>99.068493150684901</v>
          </cell>
          <cell r="V32" t="e">
            <v>#DIV/0!</v>
          </cell>
          <cell r="W32" t="e">
            <v>#DIV/0!</v>
          </cell>
          <cell r="X32">
            <v>0</v>
          </cell>
          <cell r="Y32" t="e">
            <v>#DIV/0!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Z32">
            <v>0</v>
          </cell>
        </row>
        <row r="33">
          <cell r="B33">
            <v>6</v>
          </cell>
          <cell r="P33">
            <v>36160</v>
          </cell>
          <cell r="Q33">
            <v>-36160</v>
          </cell>
          <cell r="R33">
            <v>0</v>
          </cell>
          <cell r="S33">
            <v>-98.068493150684901</v>
          </cell>
          <cell r="T33">
            <v>99.068493150684901</v>
          </cell>
          <cell r="V33" t="e">
            <v>#DIV/0!</v>
          </cell>
          <cell r="W33" t="e">
            <v>#DIV/0!</v>
          </cell>
          <cell r="X33">
            <v>0</v>
          </cell>
          <cell r="Y33" t="e">
            <v>#DIV/0!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Z33">
            <v>0</v>
          </cell>
        </row>
        <row r="34">
          <cell r="B34">
            <v>7</v>
          </cell>
          <cell r="P34">
            <v>36160</v>
          </cell>
          <cell r="Q34">
            <v>-36160</v>
          </cell>
          <cell r="R34">
            <v>0</v>
          </cell>
          <cell r="S34">
            <v>-98.068493150684901</v>
          </cell>
          <cell r="T34">
            <v>99.068493150684901</v>
          </cell>
          <cell r="V34" t="e">
            <v>#DIV/0!</v>
          </cell>
          <cell r="W34" t="e">
            <v>#DIV/0!</v>
          </cell>
          <cell r="X34">
            <v>0</v>
          </cell>
          <cell r="Y34" t="e">
            <v>#DIV/0!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Z34">
            <v>0</v>
          </cell>
        </row>
        <row r="35">
          <cell r="B35">
            <v>8</v>
          </cell>
          <cell r="P35">
            <v>36160</v>
          </cell>
          <cell r="Q35">
            <v>-36160</v>
          </cell>
          <cell r="R35">
            <v>0</v>
          </cell>
          <cell r="S35">
            <v>-98.068493150684901</v>
          </cell>
          <cell r="T35">
            <v>99.068493150684901</v>
          </cell>
          <cell r="V35" t="e">
            <v>#DIV/0!</v>
          </cell>
          <cell r="W35" t="e">
            <v>#DIV/0!</v>
          </cell>
          <cell r="X35">
            <v>0</v>
          </cell>
          <cell r="Y35" t="e">
            <v>#DIV/0!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Z35">
            <v>0</v>
          </cell>
        </row>
        <row r="36">
          <cell r="B36">
            <v>9</v>
          </cell>
          <cell r="P36">
            <v>36160</v>
          </cell>
          <cell r="Q36">
            <v>-36160</v>
          </cell>
          <cell r="R36">
            <v>0</v>
          </cell>
          <cell r="S36">
            <v>-98.068493150684901</v>
          </cell>
          <cell r="T36">
            <v>99.068493150684901</v>
          </cell>
          <cell r="V36" t="e">
            <v>#DIV/0!</v>
          </cell>
          <cell r="W36" t="e">
            <v>#DIV/0!</v>
          </cell>
          <cell r="X36">
            <v>0</v>
          </cell>
          <cell r="Y36" t="e">
            <v>#DIV/0!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Z36">
            <v>0</v>
          </cell>
        </row>
        <row r="37">
          <cell r="B37">
            <v>10</v>
          </cell>
          <cell r="P37">
            <v>36160</v>
          </cell>
          <cell r="Q37">
            <v>-36160</v>
          </cell>
          <cell r="R37">
            <v>0</v>
          </cell>
          <cell r="S37">
            <v>-98.068493150684901</v>
          </cell>
          <cell r="T37">
            <v>99.068493150684901</v>
          </cell>
          <cell r="V37" t="e">
            <v>#DIV/0!</v>
          </cell>
          <cell r="W37" t="e">
            <v>#DIV/0!</v>
          </cell>
          <cell r="X37">
            <v>0</v>
          </cell>
          <cell r="Y37" t="e">
            <v>#DIV/0!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Z37">
            <v>0</v>
          </cell>
        </row>
        <row r="38">
          <cell r="B38">
            <v>11</v>
          </cell>
          <cell r="P38">
            <v>36160</v>
          </cell>
          <cell r="Q38">
            <v>-36160</v>
          </cell>
          <cell r="R38">
            <v>0</v>
          </cell>
          <cell r="S38">
            <v>-98.068493150684901</v>
          </cell>
          <cell r="T38">
            <v>99.068493150684901</v>
          </cell>
          <cell r="V38" t="e">
            <v>#DIV/0!</v>
          </cell>
          <cell r="W38" t="e">
            <v>#DIV/0!</v>
          </cell>
          <cell r="X38">
            <v>0</v>
          </cell>
          <cell r="Y38" t="e">
            <v>#DIV/0!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Z38">
            <v>0</v>
          </cell>
        </row>
        <row r="39">
          <cell r="B39">
            <v>12</v>
          </cell>
          <cell r="P39">
            <v>36160</v>
          </cell>
          <cell r="Q39">
            <v>-36160</v>
          </cell>
          <cell r="R39">
            <v>0</v>
          </cell>
          <cell r="S39">
            <v>-98.068493150684901</v>
          </cell>
          <cell r="T39">
            <v>99.068493150684901</v>
          </cell>
          <cell r="V39" t="e">
            <v>#DIV/0!</v>
          </cell>
          <cell r="W39" t="e">
            <v>#DIV/0!</v>
          </cell>
          <cell r="X39">
            <v>0</v>
          </cell>
          <cell r="Y39" t="e">
            <v>#DIV/0!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Z39">
            <v>0</v>
          </cell>
        </row>
        <row r="40">
          <cell r="B40">
            <v>13</v>
          </cell>
          <cell r="P40">
            <v>36160</v>
          </cell>
          <cell r="Q40">
            <v>-36160</v>
          </cell>
          <cell r="R40">
            <v>0</v>
          </cell>
          <cell r="S40">
            <v>-98.068493150684901</v>
          </cell>
          <cell r="T40">
            <v>99.068493150684901</v>
          </cell>
          <cell r="V40" t="e">
            <v>#DIV/0!</v>
          </cell>
          <cell r="W40" t="e">
            <v>#DIV/0!</v>
          </cell>
          <cell r="X40">
            <v>0</v>
          </cell>
          <cell r="Y40" t="e">
            <v>#DIV/0!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Z40">
            <v>0</v>
          </cell>
        </row>
        <row r="41">
          <cell r="B41">
            <v>14</v>
          </cell>
          <cell r="P41">
            <v>36160</v>
          </cell>
          <cell r="Q41">
            <v>-36160</v>
          </cell>
          <cell r="R41">
            <v>0</v>
          </cell>
          <cell r="S41">
            <v>-98.068493150684901</v>
          </cell>
          <cell r="T41">
            <v>99.068493150684901</v>
          </cell>
          <cell r="V41" t="e">
            <v>#DIV/0!</v>
          </cell>
          <cell r="W41" t="e">
            <v>#DIV/0!</v>
          </cell>
          <cell r="X41">
            <v>0</v>
          </cell>
          <cell r="Y41" t="e">
            <v>#DIV/0!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Z41">
            <v>0</v>
          </cell>
        </row>
        <row r="42">
          <cell r="B42">
            <v>15</v>
          </cell>
          <cell r="P42">
            <v>36160</v>
          </cell>
          <cell r="Q42">
            <v>-36160</v>
          </cell>
          <cell r="R42">
            <v>0</v>
          </cell>
          <cell r="S42">
            <v>-98.068493150684901</v>
          </cell>
          <cell r="T42">
            <v>99.068493150684901</v>
          </cell>
          <cell r="V42" t="e">
            <v>#DIV/0!</v>
          </cell>
          <cell r="W42" t="e">
            <v>#DIV/0!</v>
          </cell>
          <cell r="X42">
            <v>0</v>
          </cell>
          <cell r="Y42" t="e">
            <v>#DIV/0!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Z42">
            <v>0</v>
          </cell>
        </row>
        <row r="43">
          <cell r="B43">
            <v>16</v>
          </cell>
          <cell r="P43">
            <v>36160</v>
          </cell>
          <cell r="Q43">
            <v>-36160</v>
          </cell>
          <cell r="R43">
            <v>0</v>
          </cell>
          <cell r="S43">
            <v>-98.068493150684901</v>
          </cell>
          <cell r="T43">
            <v>99.068493150684901</v>
          </cell>
          <cell r="V43" t="e">
            <v>#DIV/0!</v>
          </cell>
          <cell r="W43" t="e">
            <v>#DIV/0!</v>
          </cell>
          <cell r="X43">
            <v>0</v>
          </cell>
          <cell r="Y43" t="e">
            <v>#DIV/0!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Z43">
            <v>0</v>
          </cell>
        </row>
        <row r="44">
          <cell r="B44">
            <v>17</v>
          </cell>
          <cell r="P44">
            <v>36160</v>
          </cell>
          <cell r="Q44">
            <v>-36160</v>
          </cell>
          <cell r="R44">
            <v>0</v>
          </cell>
          <cell r="S44">
            <v>-98.068493150684901</v>
          </cell>
          <cell r="T44">
            <v>99.068493150684901</v>
          </cell>
          <cell r="V44" t="e">
            <v>#DIV/0!</v>
          </cell>
          <cell r="W44" t="e">
            <v>#DIV/0!</v>
          </cell>
          <cell r="X44">
            <v>0</v>
          </cell>
          <cell r="Y44" t="e">
            <v>#DIV/0!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Z44">
            <v>0</v>
          </cell>
        </row>
        <row r="45">
          <cell r="B45">
            <v>18</v>
          </cell>
          <cell r="P45">
            <v>36160</v>
          </cell>
          <cell r="Q45">
            <v>-36160</v>
          </cell>
          <cell r="R45">
            <v>0</v>
          </cell>
          <cell r="S45">
            <v>-98.068493150684901</v>
          </cell>
          <cell r="T45">
            <v>99.068493150684901</v>
          </cell>
          <cell r="V45" t="e">
            <v>#DIV/0!</v>
          </cell>
          <cell r="W45" t="e">
            <v>#DIV/0!</v>
          </cell>
          <cell r="X45">
            <v>0</v>
          </cell>
          <cell r="Y45" t="e">
            <v>#DIV/0!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Z45">
            <v>0</v>
          </cell>
        </row>
        <row r="46">
          <cell r="B46">
            <v>19</v>
          </cell>
          <cell r="P46">
            <v>36160</v>
          </cell>
          <cell r="Q46">
            <v>-36160</v>
          </cell>
          <cell r="R46">
            <v>0</v>
          </cell>
          <cell r="S46">
            <v>-98.068493150684901</v>
          </cell>
          <cell r="T46">
            <v>99.068493150684901</v>
          </cell>
          <cell r="V46" t="e">
            <v>#DIV/0!</v>
          </cell>
          <cell r="W46" t="e">
            <v>#DIV/0!</v>
          </cell>
          <cell r="X46">
            <v>0</v>
          </cell>
          <cell r="Y46" t="e">
            <v>#DIV/0!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Z46">
            <v>0</v>
          </cell>
        </row>
        <row r="47">
          <cell r="B47">
            <v>20</v>
          </cell>
          <cell r="P47">
            <v>36160</v>
          </cell>
          <cell r="Q47">
            <v>-36160</v>
          </cell>
          <cell r="R47">
            <v>0</v>
          </cell>
          <cell r="S47">
            <v>-98.068493150684901</v>
          </cell>
          <cell r="T47">
            <v>99.068493150684901</v>
          </cell>
          <cell r="V47" t="e">
            <v>#DIV/0!</v>
          </cell>
          <cell r="W47" t="e">
            <v>#DIV/0!</v>
          </cell>
          <cell r="X47">
            <v>0</v>
          </cell>
          <cell r="Y47" t="e">
            <v>#DIV/0!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Z47">
            <v>0</v>
          </cell>
        </row>
        <row r="48">
          <cell r="B48">
            <v>21</v>
          </cell>
          <cell r="P48">
            <v>36160</v>
          </cell>
          <cell r="Q48">
            <v>-36160</v>
          </cell>
          <cell r="R48">
            <v>0</v>
          </cell>
          <cell r="S48">
            <v>-98.068493150684901</v>
          </cell>
          <cell r="T48">
            <v>99.068493150684901</v>
          </cell>
          <cell r="V48" t="e">
            <v>#DIV/0!</v>
          </cell>
          <cell r="W48" t="e">
            <v>#DIV/0!</v>
          </cell>
          <cell r="X48">
            <v>0</v>
          </cell>
          <cell r="Y48" t="e">
            <v>#DIV/0!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Z48">
            <v>0</v>
          </cell>
        </row>
        <row r="49">
          <cell r="B49">
            <v>22</v>
          </cell>
          <cell r="P49">
            <v>36160</v>
          </cell>
          <cell r="Q49">
            <v>-36160</v>
          </cell>
          <cell r="R49">
            <v>0</v>
          </cell>
          <cell r="S49">
            <v>-98.068493150684901</v>
          </cell>
          <cell r="T49">
            <v>99.068493150684901</v>
          </cell>
          <cell r="V49" t="e">
            <v>#DIV/0!</v>
          </cell>
          <cell r="W49" t="e">
            <v>#DIV/0!</v>
          </cell>
          <cell r="X49">
            <v>0</v>
          </cell>
          <cell r="Y49" t="e">
            <v>#DIV/0!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Z49">
            <v>0</v>
          </cell>
        </row>
        <row r="50">
          <cell r="B50">
            <v>23</v>
          </cell>
          <cell r="P50">
            <v>36160</v>
          </cell>
          <cell r="Q50">
            <v>-36160</v>
          </cell>
          <cell r="R50">
            <v>0</v>
          </cell>
          <cell r="S50">
            <v>-98.068493150684901</v>
          </cell>
          <cell r="T50">
            <v>99.068493150684901</v>
          </cell>
          <cell r="V50" t="e">
            <v>#DIV/0!</v>
          </cell>
          <cell r="W50" t="e">
            <v>#DIV/0!</v>
          </cell>
          <cell r="X50">
            <v>0</v>
          </cell>
          <cell r="Y50" t="e">
            <v>#DIV/0!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Z50">
            <v>0</v>
          </cell>
        </row>
        <row r="51">
          <cell r="B51">
            <v>24</v>
          </cell>
          <cell r="P51">
            <v>36160</v>
          </cell>
          <cell r="Q51">
            <v>-36160</v>
          </cell>
          <cell r="R51">
            <v>0</v>
          </cell>
          <cell r="S51">
            <v>-98.068493150684901</v>
          </cell>
          <cell r="T51">
            <v>99.068493150684901</v>
          </cell>
          <cell r="V51" t="e">
            <v>#DIV/0!</v>
          </cell>
          <cell r="W51" t="e">
            <v>#DIV/0!</v>
          </cell>
          <cell r="X51">
            <v>0</v>
          </cell>
          <cell r="Y51" t="e">
            <v>#DIV/0!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Z51">
            <v>0</v>
          </cell>
        </row>
        <row r="52">
          <cell r="B52">
            <v>25</v>
          </cell>
          <cell r="P52">
            <v>36160</v>
          </cell>
          <cell r="Q52">
            <v>-36160</v>
          </cell>
          <cell r="R52">
            <v>0</v>
          </cell>
          <cell r="S52">
            <v>-98.068493150684901</v>
          </cell>
          <cell r="T52">
            <v>99.068493150684901</v>
          </cell>
          <cell r="V52" t="e">
            <v>#DIV/0!</v>
          </cell>
          <cell r="W52" t="e">
            <v>#DIV/0!</v>
          </cell>
          <cell r="X52">
            <v>0</v>
          </cell>
          <cell r="Y52" t="e">
            <v>#DIV/0!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Z52">
            <v>0</v>
          </cell>
        </row>
        <row r="53">
          <cell r="B53">
            <v>26</v>
          </cell>
          <cell r="P53">
            <v>36160</v>
          </cell>
          <cell r="Q53">
            <v>-36160</v>
          </cell>
          <cell r="R53">
            <v>0</v>
          </cell>
          <cell r="S53">
            <v>-98.068493150684901</v>
          </cell>
          <cell r="T53">
            <v>99.068493150684901</v>
          </cell>
          <cell r="V53" t="e">
            <v>#DIV/0!</v>
          </cell>
          <cell r="W53" t="e">
            <v>#DIV/0!</v>
          </cell>
          <cell r="X53">
            <v>0</v>
          </cell>
          <cell r="Y53" t="e">
            <v>#DIV/0!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Z53">
            <v>0</v>
          </cell>
        </row>
        <row r="54">
          <cell r="B54">
            <v>27</v>
          </cell>
          <cell r="P54">
            <v>36160</v>
          </cell>
          <cell r="Q54">
            <v>-36160</v>
          </cell>
          <cell r="R54">
            <v>0</v>
          </cell>
          <cell r="S54">
            <v>-98.068493150684901</v>
          </cell>
          <cell r="T54">
            <v>99.068493150684901</v>
          </cell>
          <cell r="V54" t="e">
            <v>#DIV/0!</v>
          </cell>
          <cell r="W54" t="e">
            <v>#DIV/0!</v>
          </cell>
          <cell r="X54">
            <v>0</v>
          </cell>
          <cell r="Y54" t="e">
            <v>#DIV/0!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Z54">
            <v>0</v>
          </cell>
        </row>
        <row r="55">
          <cell r="B55">
            <v>28</v>
          </cell>
          <cell r="P55">
            <v>36160</v>
          </cell>
          <cell r="Q55">
            <v>-36160</v>
          </cell>
          <cell r="R55">
            <v>0</v>
          </cell>
          <cell r="S55">
            <v>-98.068493150684901</v>
          </cell>
          <cell r="T55">
            <v>99.068493150684901</v>
          </cell>
          <cell r="V55" t="e">
            <v>#DIV/0!</v>
          </cell>
          <cell r="W55" t="e">
            <v>#DIV/0!</v>
          </cell>
          <cell r="X55">
            <v>0</v>
          </cell>
          <cell r="Y55" t="e">
            <v>#DIV/0!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Z55">
            <v>0</v>
          </cell>
        </row>
        <row r="56">
          <cell r="B56">
            <v>29</v>
          </cell>
          <cell r="P56">
            <v>36160</v>
          </cell>
          <cell r="Q56">
            <v>-36160</v>
          </cell>
          <cell r="R56">
            <v>0</v>
          </cell>
          <cell r="S56">
            <v>-98.068493150684901</v>
          </cell>
          <cell r="T56">
            <v>99.068493150684901</v>
          </cell>
          <cell r="V56" t="e">
            <v>#DIV/0!</v>
          </cell>
          <cell r="W56" t="e">
            <v>#DIV/0!</v>
          </cell>
          <cell r="X56">
            <v>0</v>
          </cell>
          <cell r="Y56" t="e">
            <v>#DIV/0!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Z56">
            <v>0</v>
          </cell>
        </row>
        <row r="57">
          <cell r="B57">
            <v>30</v>
          </cell>
          <cell r="P57">
            <v>36160</v>
          </cell>
          <cell r="Q57">
            <v>-36160</v>
          </cell>
          <cell r="R57">
            <v>0</v>
          </cell>
          <cell r="S57">
            <v>-98.068493150684901</v>
          </cell>
          <cell r="T57">
            <v>99.068493150684901</v>
          </cell>
          <cell r="V57" t="e">
            <v>#DIV/0!</v>
          </cell>
          <cell r="W57" t="e">
            <v>#DIV/0!</v>
          </cell>
          <cell r="X57">
            <v>0</v>
          </cell>
          <cell r="Y57" t="e">
            <v>#DIV/0!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Z57">
            <v>0</v>
          </cell>
        </row>
        <row r="58">
          <cell r="B58">
            <v>31</v>
          </cell>
          <cell r="P58">
            <v>36160</v>
          </cell>
          <cell r="Q58">
            <v>-36160</v>
          </cell>
          <cell r="R58">
            <v>0</v>
          </cell>
          <cell r="S58">
            <v>-98.068493150684901</v>
          </cell>
          <cell r="T58">
            <v>99.068493150684901</v>
          </cell>
          <cell r="V58" t="e">
            <v>#DIV/0!</v>
          </cell>
          <cell r="W58" t="e">
            <v>#DIV/0!</v>
          </cell>
          <cell r="X58">
            <v>0</v>
          </cell>
          <cell r="Y58" t="e">
            <v>#DIV/0!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Z58">
            <v>0</v>
          </cell>
        </row>
        <row r="59">
          <cell r="B59">
            <v>32</v>
          </cell>
          <cell r="P59">
            <v>36160</v>
          </cell>
          <cell r="Q59">
            <v>-36160</v>
          </cell>
          <cell r="R59">
            <v>0</v>
          </cell>
          <cell r="S59">
            <v>-98.068493150684901</v>
          </cell>
          <cell r="T59">
            <v>99.068493150684901</v>
          </cell>
          <cell r="V59" t="e">
            <v>#DIV/0!</v>
          </cell>
          <cell r="W59" t="e">
            <v>#DIV/0!</v>
          </cell>
          <cell r="X59">
            <v>0</v>
          </cell>
          <cell r="Y59" t="e">
            <v>#DIV/0!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Z59">
            <v>0</v>
          </cell>
        </row>
        <row r="60">
          <cell r="B60">
            <v>33</v>
          </cell>
          <cell r="P60">
            <v>36160</v>
          </cell>
          <cell r="Q60">
            <v>-36160</v>
          </cell>
          <cell r="R60">
            <v>0</v>
          </cell>
          <cell r="S60">
            <v>-98.068493150684901</v>
          </cell>
          <cell r="T60">
            <v>99.068493150684901</v>
          </cell>
          <cell r="V60" t="e">
            <v>#DIV/0!</v>
          </cell>
          <cell r="W60" t="e">
            <v>#DIV/0!</v>
          </cell>
          <cell r="X60">
            <v>0</v>
          </cell>
          <cell r="Y60" t="e">
            <v>#DIV/0!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Z60">
            <v>0</v>
          </cell>
        </row>
        <row r="61">
          <cell r="B61">
            <v>34</v>
          </cell>
          <cell r="P61">
            <v>36160</v>
          </cell>
          <cell r="Q61">
            <v>-36160</v>
          </cell>
          <cell r="R61">
            <v>0</v>
          </cell>
          <cell r="S61">
            <v>-98.068493150684901</v>
          </cell>
          <cell r="T61">
            <v>99.068493150684901</v>
          </cell>
          <cell r="V61" t="e">
            <v>#DIV/0!</v>
          </cell>
          <cell r="W61" t="e">
            <v>#DIV/0!</v>
          </cell>
          <cell r="X61">
            <v>0</v>
          </cell>
          <cell r="Y61" t="e">
            <v>#DIV/0!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Z61">
            <v>0</v>
          </cell>
        </row>
        <row r="62">
          <cell r="B62">
            <v>35</v>
          </cell>
          <cell r="P62">
            <v>36160</v>
          </cell>
          <cell r="Q62">
            <v>-36160</v>
          </cell>
          <cell r="R62">
            <v>0</v>
          </cell>
          <cell r="S62">
            <v>-98.068493150684901</v>
          </cell>
          <cell r="T62">
            <v>99.068493150684901</v>
          </cell>
          <cell r="V62" t="e">
            <v>#DIV/0!</v>
          </cell>
          <cell r="W62" t="e">
            <v>#DIV/0!</v>
          </cell>
          <cell r="X62">
            <v>0</v>
          </cell>
          <cell r="Y62" t="e">
            <v>#DIV/0!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Z62">
            <v>0</v>
          </cell>
        </row>
        <row r="63">
          <cell r="B63">
            <v>36</v>
          </cell>
          <cell r="P63">
            <v>36160</v>
          </cell>
          <cell r="Q63">
            <v>-36160</v>
          </cell>
          <cell r="R63">
            <v>0</v>
          </cell>
          <cell r="S63">
            <v>-98.068493150684901</v>
          </cell>
          <cell r="T63">
            <v>99.068493150684901</v>
          </cell>
          <cell r="V63" t="e">
            <v>#DIV/0!</v>
          </cell>
          <cell r="W63" t="e">
            <v>#DIV/0!</v>
          </cell>
          <cell r="X63">
            <v>0</v>
          </cell>
          <cell r="Y63" t="e">
            <v>#DIV/0!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Z63">
            <v>0</v>
          </cell>
        </row>
        <row r="64">
          <cell r="B64">
            <v>37</v>
          </cell>
          <cell r="P64">
            <v>36160</v>
          </cell>
          <cell r="Q64">
            <v>-36160</v>
          </cell>
          <cell r="R64">
            <v>0</v>
          </cell>
          <cell r="S64">
            <v>-98.068493150684901</v>
          </cell>
          <cell r="T64">
            <v>99.068493150684901</v>
          </cell>
          <cell r="V64" t="e">
            <v>#DIV/0!</v>
          </cell>
          <cell r="W64" t="e">
            <v>#DIV/0!</v>
          </cell>
          <cell r="X64">
            <v>0</v>
          </cell>
          <cell r="Y64" t="e">
            <v>#DIV/0!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Z64">
            <v>0</v>
          </cell>
        </row>
        <row r="65">
          <cell r="B65">
            <v>38</v>
          </cell>
          <cell r="P65">
            <v>36160</v>
          </cell>
          <cell r="Q65">
            <v>-36160</v>
          </cell>
          <cell r="R65">
            <v>0</v>
          </cell>
          <cell r="S65">
            <v>-98.068493150684901</v>
          </cell>
          <cell r="T65">
            <v>99.068493150684901</v>
          </cell>
          <cell r="V65" t="e">
            <v>#DIV/0!</v>
          </cell>
          <cell r="W65" t="e">
            <v>#DIV/0!</v>
          </cell>
          <cell r="X65">
            <v>0</v>
          </cell>
          <cell r="Y65" t="e">
            <v>#DIV/0!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Z65">
            <v>0</v>
          </cell>
        </row>
        <row r="66">
          <cell r="B66">
            <v>39</v>
          </cell>
          <cell r="P66">
            <v>36160</v>
          </cell>
          <cell r="Q66">
            <v>-36160</v>
          </cell>
          <cell r="R66">
            <v>0</v>
          </cell>
          <cell r="S66">
            <v>-98.068493150684901</v>
          </cell>
          <cell r="T66">
            <v>99.068493150684901</v>
          </cell>
          <cell r="V66" t="e">
            <v>#DIV/0!</v>
          </cell>
          <cell r="W66" t="e">
            <v>#DIV/0!</v>
          </cell>
          <cell r="X66">
            <v>0</v>
          </cell>
          <cell r="Y66" t="e">
            <v>#DIV/0!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Z66">
            <v>0</v>
          </cell>
        </row>
        <row r="67">
          <cell r="B67">
            <v>40</v>
          </cell>
          <cell r="P67">
            <v>36160</v>
          </cell>
          <cell r="Q67">
            <v>-36160</v>
          </cell>
          <cell r="R67">
            <v>0</v>
          </cell>
          <cell r="S67">
            <v>-98.068493150684901</v>
          </cell>
          <cell r="T67">
            <v>99.068493150684901</v>
          </cell>
          <cell r="V67" t="e">
            <v>#DIV/0!</v>
          </cell>
          <cell r="W67" t="e">
            <v>#DIV/0!</v>
          </cell>
          <cell r="X67">
            <v>0</v>
          </cell>
          <cell r="Y67" t="e">
            <v>#DIV/0!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Z67">
            <v>0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 SHEET"/>
      <sheetName val="CALCUL &amp; DATA"/>
      <sheetName val="EXTRACT ARTICELS PB SCS"/>
      <sheetName val="With Management (31 Mar)"/>
      <sheetName val="shares in LUX SCS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 refreshError="1">
        <row r="16">
          <cell r="A16" t="str">
            <v>01 - ANDAMAN AND NICOBAR ISLANDS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Cash-Flow"/>
      <sheetName val="Capex subt."/>
      <sheetName val="Cash-Flow subt."/>
      <sheetName val="Capex subt. filter"/>
      <sheetName val="Quarters"/>
      <sheetName val="Cash-Flow subt. filter"/>
      <sheetName val="Disposals"/>
      <sheetName val="Closed Projects (1)"/>
      <sheetName val="Closed Projects (2)"/>
      <sheetName val="Update Functions"/>
      <sheetName val="Lists"/>
      <sheetName val="IngaveDialoog"/>
      <sheetName val="WijzigDialoog"/>
      <sheetName val="SubtotalsDialoog"/>
      <sheetName val="Mod Const"/>
      <sheetName val="Mod Auto's"/>
      <sheetName val="Mod Input"/>
      <sheetName val="Mod Modify"/>
      <sheetName val="Mod Subtotals Global"/>
      <sheetName val="Mod Subtotals Filter"/>
      <sheetName val="Mod Subtotals Filter na Box"/>
      <sheetName val="Mod Subtotals"/>
      <sheetName val="Mod Delete"/>
      <sheetName val="Mod Save"/>
      <sheetName val="Mod_Print"/>
    </sheetNames>
    <sheetDataSet>
      <sheetData sheetId="0" refreshError="1">
        <row r="5">
          <cell r="A5">
            <v>200507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199801</v>
          </cell>
          <cell r="C2" t="str">
            <v>jul</v>
          </cell>
          <cell r="D2" t="str">
            <v>aug</v>
          </cell>
          <cell r="E2" t="str">
            <v>sep</v>
          </cell>
          <cell r="F2" t="str">
            <v>oct</v>
          </cell>
          <cell r="G2" t="str">
            <v>nov</v>
          </cell>
          <cell r="H2" t="str">
            <v>dec</v>
          </cell>
          <cell r="I2" t="str">
            <v>jan</v>
          </cell>
          <cell r="J2" t="str">
            <v>feb</v>
          </cell>
          <cell r="K2" t="str">
            <v>mar</v>
          </cell>
          <cell r="L2" t="str">
            <v>apr</v>
          </cell>
          <cell r="M2" t="str">
            <v>may</v>
          </cell>
          <cell r="N2" t="str">
            <v>jun</v>
          </cell>
          <cell r="O2" t="str">
            <v>jul</v>
          </cell>
          <cell r="P2" t="str">
            <v>aug</v>
          </cell>
          <cell r="Q2" t="str">
            <v>sep</v>
          </cell>
          <cell r="R2" t="str">
            <v>oct</v>
          </cell>
          <cell r="S2" t="str">
            <v>nov</v>
          </cell>
          <cell r="T2" t="str">
            <v>dec</v>
          </cell>
          <cell r="U2" t="str">
            <v>jan</v>
          </cell>
          <cell r="V2" t="str">
            <v>feb</v>
          </cell>
          <cell r="W2" t="str">
            <v>mar</v>
          </cell>
          <cell r="X2">
            <v>1997</v>
          </cell>
          <cell r="Y2">
            <v>1997</v>
          </cell>
          <cell r="Z2">
            <v>1997</v>
          </cell>
          <cell r="AA2">
            <v>1997</v>
          </cell>
          <cell r="AB2">
            <v>1997</v>
          </cell>
          <cell r="AC2">
            <v>1997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1998</v>
          </cell>
          <cell r="AO2">
            <v>1998</v>
          </cell>
          <cell r="AP2">
            <v>1999</v>
          </cell>
          <cell r="AQ2">
            <v>1999</v>
          </cell>
          <cell r="AR2">
            <v>1999</v>
          </cell>
          <cell r="AS2" t="str">
            <v>Q4 1997</v>
          </cell>
          <cell r="AT2" t="str">
            <v>Q1 1998</v>
          </cell>
          <cell r="AU2" t="str">
            <v>Q2 1998</v>
          </cell>
          <cell r="AV2" t="str">
            <v>Q3 1998</v>
          </cell>
          <cell r="AW2" t="str">
            <v>Q4 1998</v>
          </cell>
          <cell r="AX2" t="str">
            <v>Q1 1999</v>
          </cell>
          <cell r="AY2" t="str">
            <v>Q2 1999</v>
          </cell>
        </row>
        <row r="3">
          <cell r="B3">
            <v>199802</v>
          </cell>
          <cell r="C3" t="str">
            <v>jul</v>
          </cell>
          <cell r="D3" t="str">
            <v>aug</v>
          </cell>
          <cell r="E3" t="str">
            <v>sep</v>
          </cell>
          <cell r="F3" t="str">
            <v>oct</v>
          </cell>
          <cell r="G3" t="str">
            <v>nov</v>
          </cell>
          <cell r="H3" t="str">
            <v>dec</v>
          </cell>
          <cell r="I3" t="str">
            <v>jan</v>
          </cell>
          <cell r="J3" t="str">
            <v>feb</v>
          </cell>
          <cell r="K3" t="str">
            <v>mar</v>
          </cell>
          <cell r="L3" t="str">
            <v>apr</v>
          </cell>
          <cell r="M3" t="str">
            <v>may</v>
          </cell>
          <cell r="N3" t="str">
            <v>jun</v>
          </cell>
          <cell r="O3" t="str">
            <v>jul</v>
          </cell>
          <cell r="P3" t="str">
            <v>aug</v>
          </cell>
          <cell r="Q3" t="str">
            <v>sep</v>
          </cell>
          <cell r="R3" t="str">
            <v>oct</v>
          </cell>
          <cell r="S3" t="str">
            <v>nov</v>
          </cell>
          <cell r="T3" t="str">
            <v>dec</v>
          </cell>
          <cell r="U3" t="str">
            <v>jan</v>
          </cell>
          <cell r="V3" t="str">
            <v>feb</v>
          </cell>
          <cell r="W3" t="str">
            <v>mar</v>
          </cell>
          <cell r="X3">
            <v>1997</v>
          </cell>
          <cell r="Y3">
            <v>1997</v>
          </cell>
          <cell r="Z3">
            <v>1997</v>
          </cell>
          <cell r="AA3">
            <v>1997</v>
          </cell>
          <cell r="AB3">
            <v>1997</v>
          </cell>
          <cell r="AC3">
            <v>1997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1998</v>
          </cell>
          <cell r="AO3">
            <v>1998</v>
          </cell>
          <cell r="AP3">
            <v>1999</v>
          </cell>
          <cell r="AQ3">
            <v>1999</v>
          </cell>
          <cell r="AR3">
            <v>1999</v>
          </cell>
          <cell r="AS3" t="str">
            <v>Q4 1997</v>
          </cell>
          <cell r="AT3" t="str">
            <v>Q1 1998</v>
          </cell>
          <cell r="AU3" t="str">
            <v>Q2 1998</v>
          </cell>
          <cell r="AV3" t="str">
            <v>Q3 1998</v>
          </cell>
          <cell r="AW3" t="str">
            <v>Q4 1998</v>
          </cell>
          <cell r="AX3" t="str">
            <v>Q1 1999</v>
          </cell>
          <cell r="AY3" t="str">
            <v>Q2 1999</v>
          </cell>
        </row>
        <row r="4">
          <cell r="B4">
            <v>199803</v>
          </cell>
          <cell r="C4" t="str">
            <v>jul</v>
          </cell>
          <cell r="D4" t="str">
            <v>aug</v>
          </cell>
          <cell r="E4" t="str">
            <v>sep</v>
          </cell>
          <cell r="F4" t="str">
            <v>oct</v>
          </cell>
          <cell r="G4" t="str">
            <v>nov</v>
          </cell>
          <cell r="H4" t="str">
            <v>dec</v>
          </cell>
          <cell r="I4" t="str">
            <v>jan</v>
          </cell>
          <cell r="J4" t="str">
            <v>feb</v>
          </cell>
          <cell r="K4" t="str">
            <v>mar</v>
          </cell>
          <cell r="L4" t="str">
            <v>apr</v>
          </cell>
          <cell r="M4" t="str">
            <v>may</v>
          </cell>
          <cell r="N4" t="str">
            <v>jun</v>
          </cell>
          <cell r="O4" t="str">
            <v>jul</v>
          </cell>
          <cell r="P4" t="str">
            <v>aug</v>
          </cell>
          <cell r="Q4" t="str">
            <v>sep</v>
          </cell>
          <cell r="R4" t="str">
            <v>oct</v>
          </cell>
          <cell r="S4" t="str">
            <v>nov</v>
          </cell>
          <cell r="T4" t="str">
            <v>dec</v>
          </cell>
          <cell r="U4" t="str">
            <v>jan</v>
          </cell>
          <cell r="V4" t="str">
            <v>feb</v>
          </cell>
          <cell r="W4" t="str">
            <v>mar</v>
          </cell>
          <cell r="X4">
            <v>1997</v>
          </cell>
          <cell r="Y4">
            <v>1997</v>
          </cell>
          <cell r="Z4">
            <v>1997</v>
          </cell>
          <cell r="AA4">
            <v>1997</v>
          </cell>
          <cell r="AB4">
            <v>1997</v>
          </cell>
          <cell r="AC4">
            <v>1997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1998</v>
          </cell>
          <cell r="AK4">
            <v>1998</v>
          </cell>
          <cell r="AL4">
            <v>1998</v>
          </cell>
          <cell r="AM4">
            <v>1998</v>
          </cell>
          <cell r="AN4">
            <v>1998</v>
          </cell>
          <cell r="AO4">
            <v>1998</v>
          </cell>
          <cell r="AP4">
            <v>1999</v>
          </cell>
          <cell r="AQ4">
            <v>1999</v>
          </cell>
          <cell r="AR4">
            <v>1999</v>
          </cell>
          <cell r="AS4" t="str">
            <v>Q4 1997</v>
          </cell>
          <cell r="AT4" t="str">
            <v>Q1 1998</v>
          </cell>
          <cell r="AU4" t="str">
            <v>Q2 1998</v>
          </cell>
          <cell r="AV4" t="str">
            <v>Q3 1998</v>
          </cell>
          <cell r="AW4" t="str">
            <v>Q4 1998</v>
          </cell>
          <cell r="AX4" t="str">
            <v>Q1 1999</v>
          </cell>
          <cell r="AY4" t="str">
            <v>Q2 1999</v>
          </cell>
        </row>
        <row r="5">
          <cell r="B5">
            <v>199804</v>
          </cell>
          <cell r="C5" t="str">
            <v>oct</v>
          </cell>
          <cell r="D5" t="str">
            <v>nov</v>
          </cell>
          <cell r="E5" t="str">
            <v>dec</v>
          </cell>
          <cell r="F5" t="str">
            <v>jan</v>
          </cell>
          <cell r="G5" t="str">
            <v>feb</v>
          </cell>
          <cell r="H5" t="str">
            <v>mar</v>
          </cell>
          <cell r="I5" t="str">
            <v>apr</v>
          </cell>
          <cell r="J5" t="str">
            <v>may</v>
          </cell>
          <cell r="K5" t="str">
            <v>jun</v>
          </cell>
          <cell r="L5" t="str">
            <v>jul</v>
          </cell>
          <cell r="M5" t="str">
            <v>aug</v>
          </cell>
          <cell r="N5" t="str">
            <v>sep</v>
          </cell>
          <cell r="O5" t="str">
            <v>oct</v>
          </cell>
          <cell r="P5" t="str">
            <v>nov</v>
          </cell>
          <cell r="Q5" t="str">
            <v>dec</v>
          </cell>
          <cell r="R5" t="str">
            <v>jan</v>
          </cell>
          <cell r="S5" t="str">
            <v>feb</v>
          </cell>
          <cell r="T5" t="str">
            <v>mar</v>
          </cell>
          <cell r="U5" t="str">
            <v>apr</v>
          </cell>
          <cell r="V5" t="str">
            <v>may</v>
          </cell>
          <cell r="W5" t="str">
            <v>jun</v>
          </cell>
          <cell r="X5">
            <v>1997</v>
          </cell>
          <cell r="Y5">
            <v>1997</v>
          </cell>
          <cell r="Z5">
            <v>1997</v>
          </cell>
          <cell r="AA5">
            <v>1998</v>
          </cell>
          <cell r="AB5">
            <v>1998</v>
          </cell>
          <cell r="AC5">
            <v>1998</v>
          </cell>
          <cell r="AD5">
            <v>1998</v>
          </cell>
          <cell r="AE5">
            <v>1998</v>
          </cell>
          <cell r="AF5">
            <v>1998</v>
          </cell>
          <cell r="AG5">
            <v>1998</v>
          </cell>
          <cell r="AH5">
            <v>1998</v>
          </cell>
          <cell r="AI5">
            <v>1998</v>
          </cell>
          <cell r="AJ5">
            <v>1998</v>
          </cell>
          <cell r="AK5">
            <v>1998</v>
          </cell>
          <cell r="AL5">
            <v>1998</v>
          </cell>
          <cell r="AM5">
            <v>1999</v>
          </cell>
          <cell r="AN5">
            <v>1999</v>
          </cell>
          <cell r="AO5">
            <v>1999</v>
          </cell>
          <cell r="AP5">
            <v>1999</v>
          </cell>
          <cell r="AQ5">
            <v>1999</v>
          </cell>
          <cell r="AR5">
            <v>1999</v>
          </cell>
          <cell r="AS5" t="str">
            <v>Q1 1998</v>
          </cell>
          <cell r="AT5" t="str">
            <v>Q2 1998</v>
          </cell>
          <cell r="AU5" t="str">
            <v>Q3 1998</v>
          </cell>
          <cell r="AV5" t="str">
            <v>Q4 1998</v>
          </cell>
          <cell r="AW5" t="str">
            <v>Q1 1999</v>
          </cell>
          <cell r="AX5" t="str">
            <v>Q2 1999</v>
          </cell>
          <cell r="AY5" t="str">
            <v>Q3 1999</v>
          </cell>
        </row>
        <row r="6">
          <cell r="B6">
            <v>199805</v>
          </cell>
          <cell r="C6" t="str">
            <v>oct</v>
          </cell>
          <cell r="D6" t="str">
            <v>nov</v>
          </cell>
          <cell r="E6" t="str">
            <v>dec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apr</v>
          </cell>
          <cell r="J6" t="str">
            <v>may</v>
          </cell>
          <cell r="K6" t="str">
            <v>jun</v>
          </cell>
          <cell r="L6" t="str">
            <v>jul</v>
          </cell>
          <cell r="M6" t="str">
            <v>aug</v>
          </cell>
          <cell r="N6" t="str">
            <v>sep</v>
          </cell>
          <cell r="O6" t="str">
            <v>oct</v>
          </cell>
          <cell r="P6" t="str">
            <v>nov</v>
          </cell>
          <cell r="Q6" t="str">
            <v>dec</v>
          </cell>
          <cell r="R6" t="str">
            <v>jan</v>
          </cell>
          <cell r="S6" t="str">
            <v>feb</v>
          </cell>
          <cell r="T6" t="str">
            <v>mar</v>
          </cell>
          <cell r="U6" t="str">
            <v>apr</v>
          </cell>
          <cell r="V6" t="str">
            <v>may</v>
          </cell>
          <cell r="W6" t="str">
            <v>jun</v>
          </cell>
          <cell r="X6">
            <v>1997</v>
          </cell>
          <cell r="Y6">
            <v>1997</v>
          </cell>
          <cell r="Z6">
            <v>1997</v>
          </cell>
          <cell r="AA6">
            <v>1998</v>
          </cell>
          <cell r="AB6">
            <v>1998</v>
          </cell>
          <cell r="AC6">
            <v>1998</v>
          </cell>
          <cell r="AD6">
            <v>1998</v>
          </cell>
          <cell r="AE6">
            <v>1998</v>
          </cell>
          <cell r="AF6">
            <v>1998</v>
          </cell>
          <cell r="AG6">
            <v>1998</v>
          </cell>
          <cell r="AH6">
            <v>1998</v>
          </cell>
          <cell r="AI6">
            <v>1998</v>
          </cell>
          <cell r="AJ6">
            <v>1998</v>
          </cell>
          <cell r="AK6">
            <v>1998</v>
          </cell>
          <cell r="AL6">
            <v>1998</v>
          </cell>
          <cell r="AM6">
            <v>1999</v>
          </cell>
          <cell r="AN6">
            <v>1999</v>
          </cell>
          <cell r="AO6">
            <v>1999</v>
          </cell>
          <cell r="AP6">
            <v>1999</v>
          </cell>
          <cell r="AQ6">
            <v>1999</v>
          </cell>
          <cell r="AR6">
            <v>1999</v>
          </cell>
          <cell r="AS6" t="str">
            <v>Q1 1998</v>
          </cell>
          <cell r="AT6" t="str">
            <v>Q2 1998</v>
          </cell>
          <cell r="AU6" t="str">
            <v>Q3 1998</v>
          </cell>
          <cell r="AV6" t="str">
            <v>Q4 1998</v>
          </cell>
          <cell r="AW6" t="str">
            <v>Q1 1999</v>
          </cell>
          <cell r="AX6" t="str">
            <v>Q2 1999</v>
          </cell>
          <cell r="AY6" t="str">
            <v>Q3 1999</v>
          </cell>
        </row>
        <row r="7">
          <cell r="B7">
            <v>199806</v>
          </cell>
          <cell r="C7" t="str">
            <v>oct</v>
          </cell>
          <cell r="D7" t="str">
            <v>nov</v>
          </cell>
          <cell r="E7" t="str">
            <v>dec</v>
          </cell>
          <cell r="F7" t="str">
            <v>jan</v>
          </cell>
          <cell r="G7" t="str">
            <v>feb</v>
          </cell>
          <cell r="H7" t="str">
            <v>mar</v>
          </cell>
          <cell r="I7" t="str">
            <v>apr</v>
          </cell>
          <cell r="J7" t="str">
            <v>may</v>
          </cell>
          <cell r="K7" t="str">
            <v>jun</v>
          </cell>
          <cell r="L7" t="str">
            <v>jul</v>
          </cell>
          <cell r="M7" t="str">
            <v>aug</v>
          </cell>
          <cell r="N7" t="str">
            <v>sep</v>
          </cell>
          <cell r="O7" t="str">
            <v>oct</v>
          </cell>
          <cell r="P7" t="str">
            <v>nov</v>
          </cell>
          <cell r="Q7" t="str">
            <v>dec</v>
          </cell>
          <cell r="R7" t="str">
            <v>jan</v>
          </cell>
          <cell r="S7" t="str">
            <v>feb</v>
          </cell>
          <cell r="T7" t="str">
            <v>mar</v>
          </cell>
          <cell r="U7" t="str">
            <v>apr</v>
          </cell>
          <cell r="V7" t="str">
            <v>may</v>
          </cell>
          <cell r="W7" t="str">
            <v>jun</v>
          </cell>
          <cell r="X7">
            <v>1997</v>
          </cell>
          <cell r="Y7">
            <v>1997</v>
          </cell>
          <cell r="Z7">
            <v>1997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1998</v>
          </cell>
          <cell r="AK7">
            <v>1998</v>
          </cell>
          <cell r="AL7">
            <v>1998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>
            <v>1999</v>
          </cell>
          <cell r="AS7" t="str">
            <v>Q1 1998</v>
          </cell>
          <cell r="AT7" t="str">
            <v>Q2 1998</v>
          </cell>
          <cell r="AU7" t="str">
            <v>Q3 1998</v>
          </cell>
          <cell r="AV7" t="str">
            <v>Q4 1998</v>
          </cell>
          <cell r="AW7" t="str">
            <v>Q1 1999</v>
          </cell>
          <cell r="AX7" t="str">
            <v>Q2 1999</v>
          </cell>
          <cell r="AY7" t="str">
            <v>Q3 1999</v>
          </cell>
        </row>
        <row r="8">
          <cell r="B8">
            <v>199807</v>
          </cell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  <cell r="O8" t="str">
            <v>jan</v>
          </cell>
          <cell r="P8" t="str">
            <v>feb</v>
          </cell>
          <cell r="Q8" t="str">
            <v>mar</v>
          </cell>
          <cell r="R8" t="str">
            <v>apr</v>
          </cell>
          <cell r="S8" t="str">
            <v>may</v>
          </cell>
          <cell r="T8" t="str">
            <v>jun</v>
          </cell>
          <cell r="U8" t="str">
            <v>jul</v>
          </cell>
          <cell r="V8" t="str">
            <v>aug</v>
          </cell>
          <cell r="W8" t="str">
            <v>sep</v>
          </cell>
          <cell r="X8">
            <v>1998</v>
          </cell>
          <cell r="Y8">
            <v>1998</v>
          </cell>
          <cell r="Z8">
            <v>1998</v>
          </cell>
          <cell r="AA8">
            <v>1998</v>
          </cell>
          <cell r="AB8">
            <v>1998</v>
          </cell>
          <cell r="AC8">
            <v>1998</v>
          </cell>
          <cell r="AD8">
            <v>1998</v>
          </cell>
          <cell r="AE8">
            <v>1998</v>
          </cell>
          <cell r="AF8">
            <v>1998</v>
          </cell>
          <cell r="AG8">
            <v>1998</v>
          </cell>
          <cell r="AH8">
            <v>1998</v>
          </cell>
          <cell r="AI8">
            <v>1998</v>
          </cell>
          <cell r="AJ8">
            <v>1999</v>
          </cell>
          <cell r="AK8">
            <v>1999</v>
          </cell>
          <cell r="AL8">
            <v>1999</v>
          </cell>
          <cell r="AM8">
            <v>1999</v>
          </cell>
          <cell r="AN8">
            <v>1999</v>
          </cell>
          <cell r="AO8">
            <v>1999</v>
          </cell>
          <cell r="AP8">
            <v>1999</v>
          </cell>
          <cell r="AQ8">
            <v>1999</v>
          </cell>
          <cell r="AR8">
            <v>1999</v>
          </cell>
          <cell r="AS8" t="str">
            <v>Q2 1998</v>
          </cell>
          <cell r="AT8" t="str">
            <v>Q3 1998</v>
          </cell>
          <cell r="AU8" t="str">
            <v>Q4 1998</v>
          </cell>
          <cell r="AV8" t="str">
            <v>Q1 1999</v>
          </cell>
          <cell r="AW8" t="str">
            <v>Q2 1999</v>
          </cell>
          <cell r="AX8" t="str">
            <v>Q3 1999</v>
          </cell>
          <cell r="AY8" t="str">
            <v>Q4 1999</v>
          </cell>
        </row>
        <row r="9">
          <cell r="B9">
            <v>199808</v>
          </cell>
          <cell r="C9" t="str">
            <v>jan</v>
          </cell>
          <cell r="D9" t="str">
            <v>feb</v>
          </cell>
          <cell r="E9" t="str">
            <v>mar</v>
          </cell>
          <cell r="F9" t="str">
            <v>apr</v>
          </cell>
          <cell r="G9" t="str">
            <v>may</v>
          </cell>
          <cell r="H9" t="str">
            <v>jun</v>
          </cell>
          <cell r="I9" t="str">
            <v>jul</v>
          </cell>
          <cell r="J9" t="str">
            <v>aug</v>
          </cell>
          <cell r="K9" t="str">
            <v>sep</v>
          </cell>
          <cell r="L9" t="str">
            <v>oct</v>
          </cell>
          <cell r="M9" t="str">
            <v>nov</v>
          </cell>
          <cell r="N9" t="str">
            <v>dec</v>
          </cell>
          <cell r="O9" t="str">
            <v>jan</v>
          </cell>
          <cell r="P9" t="str">
            <v>feb</v>
          </cell>
          <cell r="Q9" t="str">
            <v>mar</v>
          </cell>
          <cell r="R9" t="str">
            <v>apr</v>
          </cell>
          <cell r="S9" t="str">
            <v>may</v>
          </cell>
          <cell r="T9" t="str">
            <v>jun</v>
          </cell>
          <cell r="U9" t="str">
            <v>jul</v>
          </cell>
          <cell r="V9" t="str">
            <v>aug</v>
          </cell>
          <cell r="W9" t="str">
            <v>sep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1998</v>
          </cell>
          <cell r="AC9">
            <v>1998</v>
          </cell>
          <cell r="AD9">
            <v>1998</v>
          </cell>
          <cell r="AE9">
            <v>1998</v>
          </cell>
          <cell r="AF9">
            <v>1998</v>
          </cell>
          <cell r="AG9">
            <v>1998</v>
          </cell>
          <cell r="AH9">
            <v>1998</v>
          </cell>
          <cell r="AI9">
            <v>1998</v>
          </cell>
          <cell r="AJ9">
            <v>1999</v>
          </cell>
          <cell r="AK9">
            <v>1999</v>
          </cell>
          <cell r="AL9">
            <v>1999</v>
          </cell>
          <cell r="AM9">
            <v>1999</v>
          </cell>
          <cell r="AN9">
            <v>1999</v>
          </cell>
          <cell r="AO9">
            <v>1999</v>
          </cell>
          <cell r="AP9">
            <v>1999</v>
          </cell>
          <cell r="AQ9">
            <v>1999</v>
          </cell>
          <cell r="AR9">
            <v>1999</v>
          </cell>
          <cell r="AS9" t="str">
            <v>Q2 1998</v>
          </cell>
          <cell r="AT9" t="str">
            <v>Q3 1998</v>
          </cell>
          <cell r="AU9" t="str">
            <v>Q4 1998</v>
          </cell>
          <cell r="AV9" t="str">
            <v>Q1 1999</v>
          </cell>
          <cell r="AW9" t="str">
            <v>Q2 1999</v>
          </cell>
          <cell r="AX9" t="str">
            <v>Q3 1999</v>
          </cell>
          <cell r="AY9" t="str">
            <v>Q4 1999</v>
          </cell>
        </row>
        <row r="10">
          <cell r="B10">
            <v>199809</v>
          </cell>
          <cell r="C10" t="str">
            <v>jan</v>
          </cell>
          <cell r="D10" t="str">
            <v>feb</v>
          </cell>
          <cell r="E10" t="str">
            <v>mar</v>
          </cell>
          <cell r="F10" t="str">
            <v>apr</v>
          </cell>
          <cell r="G10" t="str">
            <v>may</v>
          </cell>
          <cell r="H10" t="str">
            <v>jun</v>
          </cell>
          <cell r="I10" t="str">
            <v>jul</v>
          </cell>
          <cell r="J10" t="str">
            <v>aug</v>
          </cell>
          <cell r="K10" t="str">
            <v>sep</v>
          </cell>
          <cell r="L10" t="str">
            <v>oct</v>
          </cell>
          <cell r="M10" t="str">
            <v>nov</v>
          </cell>
          <cell r="N10" t="str">
            <v>dec</v>
          </cell>
          <cell r="O10" t="str">
            <v>jan</v>
          </cell>
          <cell r="P10" t="str">
            <v>feb</v>
          </cell>
          <cell r="Q10" t="str">
            <v>mar</v>
          </cell>
          <cell r="R10" t="str">
            <v>apr</v>
          </cell>
          <cell r="S10" t="str">
            <v>may</v>
          </cell>
          <cell r="T10" t="str">
            <v>jun</v>
          </cell>
          <cell r="U10" t="str">
            <v>jul</v>
          </cell>
          <cell r="V10" t="str">
            <v>aug</v>
          </cell>
          <cell r="W10" t="str">
            <v>sep</v>
          </cell>
          <cell r="X10">
            <v>1998</v>
          </cell>
          <cell r="Y10">
            <v>1998</v>
          </cell>
          <cell r="Z10">
            <v>1998</v>
          </cell>
          <cell r="AA10">
            <v>1998</v>
          </cell>
          <cell r="AB10">
            <v>1998</v>
          </cell>
          <cell r="AC10">
            <v>1998</v>
          </cell>
          <cell r="AD10">
            <v>1998</v>
          </cell>
          <cell r="AE10">
            <v>1998</v>
          </cell>
          <cell r="AF10">
            <v>1998</v>
          </cell>
          <cell r="AG10">
            <v>1998</v>
          </cell>
          <cell r="AH10">
            <v>1998</v>
          </cell>
          <cell r="AI10">
            <v>1998</v>
          </cell>
          <cell r="AJ10">
            <v>1999</v>
          </cell>
          <cell r="AK10">
            <v>1999</v>
          </cell>
          <cell r="AL10">
            <v>1999</v>
          </cell>
          <cell r="AM10">
            <v>1999</v>
          </cell>
          <cell r="AN10">
            <v>1999</v>
          </cell>
          <cell r="AO10">
            <v>1999</v>
          </cell>
          <cell r="AP10">
            <v>1999</v>
          </cell>
          <cell r="AQ10">
            <v>1999</v>
          </cell>
          <cell r="AR10">
            <v>1999</v>
          </cell>
          <cell r="AS10" t="str">
            <v>Q2 1998</v>
          </cell>
          <cell r="AT10" t="str">
            <v>Q3 1998</v>
          </cell>
          <cell r="AU10" t="str">
            <v>Q4 1998</v>
          </cell>
          <cell r="AV10" t="str">
            <v>Q1 1999</v>
          </cell>
          <cell r="AW10" t="str">
            <v>Q2 1999</v>
          </cell>
          <cell r="AX10" t="str">
            <v>Q3 1999</v>
          </cell>
          <cell r="AY10" t="str">
            <v>Q4 1999</v>
          </cell>
        </row>
        <row r="11">
          <cell r="B11">
            <v>199810</v>
          </cell>
          <cell r="C11" t="str">
            <v>apr</v>
          </cell>
          <cell r="D11" t="str">
            <v>may</v>
          </cell>
          <cell r="E11" t="str">
            <v>jun</v>
          </cell>
          <cell r="F11" t="str">
            <v>jul</v>
          </cell>
          <cell r="G11" t="str">
            <v>aug</v>
          </cell>
          <cell r="H11" t="str">
            <v>sep</v>
          </cell>
          <cell r="I11" t="str">
            <v>oct</v>
          </cell>
          <cell r="J11" t="str">
            <v>nov</v>
          </cell>
          <cell r="K11" t="str">
            <v>dec</v>
          </cell>
          <cell r="L11" t="str">
            <v>jan</v>
          </cell>
          <cell r="M11" t="str">
            <v>feb</v>
          </cell>
          <cell r="N11" t="str">
            <v>mar</v>
          </cell>
          <cell r="O11" t="str">
            <v>apr</v>
          </cell>
          <cell r="P11" t="str">
            <v>may</v>
          </cell>
          <cell r="Q11" t="str">
            <v>jun</v>
          </cell>
          <cell r="R11" t="str">
            <v>jul</v>
          </cell>
          <cell r="S11" t="str">
            <v>aug</v>
          </cell>
          <cell r="T11" t="str">
            <v>sep</v>
          </cell>
          <cell r="U11" t="str">
            <v>oct</v>
          </cell>
          <cell r="V11" t="str">
            <v>nov</v>
          </cell>
          <cell r="W11" t="str">
            <v>dec</v>
          </cell>
          <cell r="X11">
            <v>1998</v>
          </cell>
          <cell r="Y11">
            <v>1998</v>
          </cell>
          <cell r="Z11">
            <v>1998</v>
          </cell>
          <cell r="AA11">
            <v>1998</v>
          </cell>
          <cell r="AB11">
            <v>1998</v>
          </cell>
          <cell r="AC11">
            <v>1998</v>
          </cell>
          <cell r="AD11">
            <v>1998</v>
          </cell>
          <cell r="AE11">
            <v>1998</v>
          </cell>
          <cell r="AF11">
            <v>1998</v>
          </cell>
          <cell r="AG11">
            <v>1999</v>
          </cell>
          <cell r="AH11">
            <v>1999</v>
          </cell>
          <cell r="AI11">
            <v>1999</v>
          </cell>
          <cell r="AJ11">
            <v>1999</v>
          </cell>
          <cell r="AK11">
            <v>1999</v>
          </cell>
          <cell r="AL11">
            <v>1999</v>
          </cell>
          <cell r="AM11">
            <v>1999</v>
          </cell>
          <cell r="AN11">
            <v>1999</v>
          </cell>
          <cell r="AO11">
            <v>1999</v>
          </cell>
          <cell r="AP11">
            <v>1999</v>
          </cell>
          <cell r="AQ11">
            <v>1999</v>
          </cell>
          <cell r="AR11">
            <v>1999</v>
          </cell>
          <cell r="AS11" t="str">
            <v>Q3 1998</v>
          </cell>
          <cell r="AT11" t="str">
            <v>Q4 1998</v>
          </cell>
          <cell r="AU11" t="str">
            <v>Q1 1999</v>
          </cell>
          <cell r="AV11" t="str">
            <v>Q2 1999</v>
          </cell>
          <cell r="AW11" t="str">
            <v>Q3 1999</v>
          </cell>
          <cell r="AX11" t="str">
            <v>Q4 1999</v>
          </cell>
          <cell r="AY11" t="str">
            <v>Q1 2000</v>
          </cell>
        </row>
        <row r="12">
          <cell r="B12">
            <v>199811</v>
          </cell>
          <cell r="C12" t="str">
            <v>apr</v>
          </cell>
          <cell r="D12" t="str">
            <v>may</v>
          </cell>
          <cell r="E12" t="str">
            <v>jun</v>
          </cell>
          <cell r="F12" t="str">
            <v>jul</v>
          </cell>
          <cell r="G12" t="str">
            <v>aug</v>
          </cell>
          <cell r="H12" t="str">
            <v>sep</v>
          </cell>
          <cell r="I12" t="str">
            <v>oct</v>
          </cell>
          <cell r="J12" t="str">
            <v>nov</v>
          </cell>
          <cell r="K12" t="str">
            <v>dec</v>
          </cell>
          <cell r="L12" t="str">
            <v>jan</v>
          </cell>
          <cell r="M12" t="str">
            <v>feb</v>
          </cell>
          <cell r="N12" t="str">
            <v>mar</v>
          </cell>
          <cell r="O12" t="str">
            <v>apr</v>
          </cell>
          <cell r="P12" t="str">
            <v>may</v>
          </cell>
          <cell r="Q12" t="str">
            <v>jun</v>
          </cell>
          <cell r="R12" t="str">
            <v>jul</v>
          </cell>
          <cell r="S12" t="str">
            <v>aug</v>
          </cell>
          <cell r="T12" t="str">
            <v>sep</v>
          </cell>
          <cell r="U12" t="str">
            <v>oct</v>
          </cell>
          <cell r="V12" t="str">
            <v>nov</v>
          </cell>
          <cell r="W12" t="str">
            <v>dec</v>
          </cell>
          <cell r="X12">
            <v>1998</v>
          </cell>
          <cell r="Y12">
            <v>1998</v>
          </cell>
          <cell r="Z12">
            <v>1998</v>
          </cell>
          <cell r="AA12">
            <v>1998</v>
          </cell>
          <cell r="AB12">
            <v>1998</v>
          </cell>
          <cell r="AC12">
            <v>1998</v>
          </cell>
          <cell r="AD12">
            <v>1998</v>
          </cell>
          <cell r="AE12">
            <v>1998</v>
          </cell>
          <cell r="AF12">
            <v>1998</v>
          </cell>
          <cell r="AG12">
            <v>1999</v>
          </cell>
          <cell r="AH12">
            <v>1999</v>
          </cell>
          <cell r="AI12">
            <v>1999</v>
          </cell>
          <cell r="AJ12">
            <v>1999</v>
          </cell>
          <cell r="AK12">
            <v>1999</v>
          </cell>
          <cell r="AL12">
            <v>1999</v>
          </cell>
          <cell r="AM12">
            <v>1999</v>
          </cell>
          <cell r="AN12">
            <v>1999</v>
          </cell>
          <cell r="AO12">
            <v>1999</v>
          </cell>
          <cell r="AP12">
            <v>1999</v>
          </cell>
          <cell r="AQ12">
            <v>1999</v>
          </cell>
          <cell r="AR12">
            <v>1999</v>
          </cell>
          <cell r="AS12" t="str">
            <v>Q3 1998</v>
          </cell>
          <cell r="AT12" t="str">
            <v>Q4 1998</v>
          </cell>
          <cell r="AU12" t="str">
            <v>Q1 1999</v>
          </cell>
          <cell r="AV12" t="str">
            <v>Q2 1999</v>
          </cell>
          <cell r="AW12" t="str">
            <v>Q3 1999</v>
          </cell>
          <cell r="AX12" t="str">
            <v>Q4 1999</v>
          </cell>
          <cell r="AY12" t="str">
            <v>Q1 2000</v>
          </cell>
        </row>
        <row r="13">
          <cell r="B13">
            <v>199812</v>
          </cell>
          <cell r="C13" t="str">
            <v>apr</v>
          </cell>
          <cell r="D13" t="str">
            <v>may</v>
          </cell>
          <cell r="E13" t="str">
            <v>jun</v>
          </cell>
          <cell r="F13" t="str">
            <v>jul</v>
          </cell>
          <cell r="G13" t="str">
            <v>aug</v>
          </cell>
          <cell r="H13" t="str">
            <v>sep</v>
          </cell>
          <cell r="I13" t="str">
            <v>oct</v>
          </cell>
          <cell r="J13" t="str">
            <v>nov</v>
          </cell>
          <cell r="K13" t="str">
            <v>dec</v>
          </cell>
          <cell r="L13" t="str">
            <v>jan</v>
          </cell>
          <cell r="M13" t="str">
            <v>feb</v>
          </cell>
          <cell r="N13" t="str">
            <v>mar</v>
          </cell>
          <cell r="O13" t="str">
            <v>apr</v>
          </cell>
          <cell r="P13" t="str">
            <v>may</v>
          </cell>
          <cell r="Q13" t="str">
            <v>jun</v>
          </cell>
          <cell r="R13" t="str">
            <v>jul</v>
          </cell>
          <cell r="S13" t="str">
            <v>aug</v>
          </cell>
          <cell r="T13" t="str">
            <v>sep</v>
          </cell>
          <cell r="U13" t="str">
            <v>oct</v>
          </cell>
          <cell r="V13" t="str">
            <v>nov</v>
          </cell>
          <cell r="W13" t="str">
            <v>dec</v>
          </cell>
          <cell r="X13">
            <v>1998</v>
          </cell>
          <cell r="Y13">
            <v>1998</v>
          </cell>
          <cell r="Z13">
            <v>1998</v>
          </cell>
          <cell r="AA13">
            <v>1998</v>
          </cell>
          <cell r="AB13">
            <v>1998</v>
          </cell>
          <cell r="AC13">
            <v>1998</v>
          </cell>
          <cell r="AD13">
            <v>1998</v>
          </cell>
          <cell r="AE13">
            <v>1998</v>
          </cell>
          <cell r="AF13">
            <v>1998</v>
          </cell>
          <cell r="AG13">
            <v>1999</v>
          </cell>
          <cell r="AH13">
            <v>1999</v>
          </cell>
          <cell r="AI13">
            <v>1999</v>
          </cell>
          <cell r="AJ13">
            <v>1999</v>
          </cell>
          <cell r="AK13">
            <v>1999</v>
          </cell>
          <cell r="AL13">
            <v>1999</v>
          </cell>
          <cell r="AM13">
            <v>1999</v>
          </cell>
          <cell r="AN13">
            <v>1999</v>
          </cell>
          <cell r="AO13">
            <v>1999</v>
          </cell>
          <cell r="AP13">
            <v>1999</v>
          </cell>
          <cell r="AQ13">
            <v>1999</v>
          </cell>
          <cell r="AR13">
            <v>1999</v>
          </cell>
          <cell r="AS13" t="str">
            <v>Q3 1998</v>
          </cell>
          <cell r="AT13" t="str">
            <v>Q4 1998</v>
          </cell>
          <cell r="AU13" t="str">
            <v>Q1 1999</v>
          </cell>
          <cell r="AV13" t="str">
            <v>Q2 1999</v>
          </cell>
          <cell r="AW13" t="str">
            <v>Q3 1999</v>
          </cell>
          <cell r="AX13" t="str">
            <v>Q4 1999</v>
          </cell>
          <cell r="AY13" t="str">
            <v>Q1 2000</v>
          </cell>
        </row>
        <row r="14">
          <cell r="B14">
            <v>199901</v>
          </cell>
          <cell r="C14" t="str">
            <v>jul</v>
          </cell>
          <cell r="D14" t="str">
            <v>aug</v>
          </cell>
          <cell r="E14" t="str">
            <v>sep</v>
          </cell>
          <cell r="F14" t="str">
            <v>oct</v>
          </cell>
          <cell r="G14" t="str">
            <v>nov</v>
          </cell>
          <cell r="H14" t="str">
            <v>dec</v>
          </cell>
          <cell r="I14" t="str">
            <v>jan</v>
          </cell>
          <cell r="J14" t="str">
            <v>feb</v>
          </cell>
          <cell r="K14" t="str">
            <v>mar</v>
          </cell>
          <cell r="L14" t="str">
            <v>apr</v>
          </cell>
          <cell r="M14" t="str">
            <v>may</v>
          </cell>
          <cell r="N14" t="str">
            <v>jun</v>
          </cell>
          <cell r="O14" t="str">
            <v>jul</v>
          </cell>
          <cell r="P14" t="str">
            <v>aug</v>
          </cell>
          <cell r="Q14" t="str">
            <v>sep</v>
          </cell>
          <cell r="R14" t="str">
            <v>oct</v>
          </cell>
          <cell r="S14" t="str">
            <v>nov</v>
          </cell>
          <cell r="T14" t="str">
            <v>dec</v>
          </cell>
          <cell r="U14" t="str">
            <v>jan</v>
          </cell>
          <cell r="V14" t="str">
            <v>feb</v>
          </cell>
          <cell r="W14" t="str">
            <v>mar</v>
          </cell>
          <cell r="X14">
            <v>1998</v>
          </cell>
          <cell r="Y14">
            <v>1998</v>
          </cell>
          <cell r="Z14">
            <v>1998</v>
          </cell>
          <cell r="AA14">
            <v>1998</v>
          </cell>
          <cell r="AB14">
            <v>1998</v>
          </cell>
          <cell r="AC14">
            <v>1998</v>
          </cell>
          <cell r="AD14">
            <v>1999</v>
          </cell>
          <cell r="AE14">
            <v>1999</v>
          </cell>
          <cell r="AF14">
            <v>1999</v>
          </cell>
          <cell r="AG14">
            <v>1999</v>
          </cell>
          <cell r="AH14">
            <v>1999</v>
          </cell>
          <cell r="AI14">
            <v>1999</v>
          </cell>
          <cell r="AJ14">
            <v>1999</v>
          </cell>
          <cell r="AK14">
            <v>1999</v>
          </cell>
          <cell r="AL14">
            <v>1999</v>
          </cell>
          <cell r="AM14">
            <v>1999</v>
          </cell>
          <cell r="AN14">
            <v>1999</v>
          </cell>
          <cell r="AO14">
            <v>1999</v>
          </cell>
          <cell r="AP14">
            <v>2000</v>
          </cell>
          <cell r="AQ14">
            <v>2000</v>
          </cell>
          <cell r="AR14">
            <v>2000</v>
          </cell>
          <cell r="AS14" t="str">
            <v>Q4 1998</v>
          </cell>
          <cell r="AT14" t="str">
            <v>Q1 1999</v>
          </cell>
          <cell r="AU14" t="str">
            <v>Q2 1999</v>
          </cell>
          <cell r="AV14" t="str">
            <v>Q3 1999</v>
          </cell>
          <cell r="AW14" t="str">
            <v>Q4 1999</v>
          </cell>
          <cell r="AX14" t="str">
            <v>Q1 2000</v>
          </cell>
          <cell r="AY14" t="str">
            <v>Q2 2000</v>
          </cell>
        </row>
        <row r="15">
          <cell r="B15">
            <v>199902</v>
          </cell>
          <cell r="C15" t="str">
            <v>jul</v>
          </cell>
          <cell r="D15" t="str">
            <v>aug</v>
          </cell>
          <cell r="E15" t="str">
            <v>sep</v>
          </cell>
          <cell r="F15" t="str">
            <v>oct</v>
          </cell>
          <cell r="G15" t="str">
            <v>nov</v>
          </cell>
          <cell r="H15" t="str">
            <v>dec</v>
          </cell>
          <cell r="I15" t="str">
            <v>jan</v>
          </cell>
          <cell r="J15" t="str">
            <v>feb</v>
          </cell>
          <cell r="K15" t="str">
            <v>mar</v>
          </cell>
          <cell r="L15" t="str">
            <v>apr</v>
          </cell>
          <cell r="M15" t="str">
            <v>may</v>
          </cell>
          <cell r="N15" t="str">
            <v>jun</v>
          </cell>
          <cell r="O15" t="str">
            <v>jul</v>
          </cell>
          <cell r="P15" t="str">
            <v>aug</v>
          </cell>
          <cell r="Q15" t="str">
            <v>sep</v>
          </cell>
          <cell r="R15" t="str">
            <v>oct</v>
          </cell>
          <cell r="S15" t="str">
            <v>nov</v>
          </cell>
          <cell r="T15" t="str">
            <v>dec</v>
          </cell>
          <cell r="U15" t="str">
            <v>jan</v>
          </cell>
          <cell r="V15" t="str">
            <v>feb</v>
          </cell>
          <cell r="W15" t="str">
            <v>mar</v>
          </cell>
          <cell r="X15">
            <v>1998</v>
          </cell>
          <cell r="Y15">
            <v>1998</v>
          </cell>
          <cell r="Z15">
            <v>1998</v>
          </cell>
          <cell r="AA15">
            <v>1998</v>
          </cell>
          <cell r="AB15">
            <v>1998</v>
          </cell>
          <cell r="AC15">
            <v>1998</v>
          </cell>
          <cell r="AD15">
            <v>1999</v>
          </cell>
          <cell r="AE15">
            <v>1999</v>
          </cell>
          <cell r="AF15">
            <v>1999</v>
          </cell>
          <cell r="AG15">
            <v>1999</v>
          </cell>
          <cell r="AH15">
            <v>1999</v>
          </cell>
          <cell r="AI15">
            <v>1999</v>
          </cell>
          <cell r="AJ15">
            <v>1999</v>
          </cell>
          <cell r="AK15">
            <v>1999</v>
          </cell>
          <cell r="AL15">
            <v>1999</v>
          </cell>
          <cell r="AM15">
            <v>1999</v>
          </cell>
          <cell r="AN15">
            <v>1999</v>
          </cell>
          <cell r="AO15">
            <v>1999</v>
          </cell>
          <cell r="AP15">
            <v>2000</v>
          </cell>
          <cell r="AQ15">
            <v>2000</v>
          </cell>
          <cell r="AR15">
            <v>2000</v>
          </cell>
          <cell r="AS15" t="str">
            <v>Q4 1998</v>
          </cell>
          <cell r="AT15" t="str">
            <v>Q1 1999</v>
          </cell>
          <cell r="AU15" t="str">
            <v>Q2 1999</v>
          </cell>
          <cell r="AV15" t="str">
            <v>Q3 1999</v>
          </cell>
          <cell r="AW15" t="str">
            <v>Q4 1999</v>
          </cell>
          <cell r="AX15" t="str">
            <v>Q1 2000</v>
          </cell>
          <cell r="AY15" t="str">
            <v>Q2 2000</v>
          </cell>
        </row>
        <row r="16">
          <cell r="B16">
            <v>199903</v>
          </cell>
          <cell r="C16" t="str">
            <v>jul</v>
          </cell>
          <cell r="D16" t="str">
            <v>aug</v>
          </cell>
          <cell r="E16" t="str">
            <v>sep</v>
          </cell>
          <cell r="F16" t="str">
            <v>oct</v>
          </cell>
          <cell r="G16" t="str">
            <v>nov</v>
          </cell>
          <cell r="H16" t="str">
            <v>dec</v>
          </cell>
          <cell r="I16" t="str">
            <v>jan</v>
          </cell>
          <cell r="J16" t="str">
            <v>feb</v>
          </cell>
          <cell r="K16" t="str">
            <v>mar</v>
          </cell>
          <cell r="L16" t="str">
            <v>apr</v>
          </cell>
          <cell r="M16" t="str">
            <v>may</v>
          </cell>
          <cell r="N16" t="str">
            <v>jun</v>
          </cell>
          <cell r="O16" t="str">
            <v>jul</v>
          </cell>
          <cell r="P16" t="str">
            <v>aug</v>
          </cell>
          <cell r="Q16" t="str">
            <v>sep</v>
          </cell>
          <cell r="R16" t="str">
            <v>oct</v>
          </cell>
          <cell r="S16" t="str">
            <v>nov</v>
          </cell>
          <cell r="T16" t="str">
            <v>dec</v>
          </cell>
          <cell r="U16" t="str">
            <v>jan</v>
          </cell>
          <cell r="V16" t="str">
            <v>feb</v>
          </cell>
          <cell r="W16" t="str">
            <v>mar</v>
          </cell>
          <cell r="X16">
            <v>1998</v>
          </cell>
          <cell r="Y16">
            <v>1998</v>
          </cell>
          <cell r="Z16">
            <v>1998</v>
          </cell>
          <cell r="AA16">
            <v>1998</v>
          </cell>
          <cell r="AB16">
            <v>1998</v>
          </cell>
          <cell r="AC16">
            <v>1998</v>
          </cell>
          <cell r="AD16">
            <v>1999</v>
          </cell>
          <cell r="AE16">
            <v>1999</v>
          </cell>
          <cell r="AF16">
            <v>1999</v>
          </cell>
          <cell r="AG16">
            <v>1999</v>
          </cell>
          <cell r="AH16">
            <v>1999</v>
          </cell>
          <cell r="AI16">
            <v>1999</v>
          </cell>
          <cell r="AJ16">
            <v>1999</v>
          </cell>
          <cell r="AK16">
            <v>1999</v>
          </cell>
          <cell r="AL16">
            <v>1999</v>
          </cell>
          <cell r="AM16">
            <v>1999</v>
          </cell>
          <cell r="AN16">
            <v>1999</v>
          </cell>
          <cell r="AO16">
            <v>1999</v>
          </cell>
          <cell r="AP16">
            <v>2000</v>
          </cell>
          <cell r="AQ16">
            <v>2000</v>
          </cell>
          <cell r="AR16">
            <v>2000</v>
          </cell>
          <cell r="AS16" t="str">
            <v>Q4 1998</v>
          </cell>
          <cell r="AT16" t="str">
            <v>Q1 1999</v>
          </cell>
          <cell r="AU16" t="str">
            <v>Q2 1999</v>
          </cell>
          <cell r="AV16" t="str">
            <v>Q3 1999</v>
          </cell>
          <cell r="AW16" t="str">
            <v>Q4 1999</v>
          </cell>
          <cell r="AX16" t="str">
            <v>Q1 2000</v>
          </cell>
          <cell r="AY16" t="str">
            <v>Q2 2000</v>
          </cell>
        </row>
        <row r="17">
          <cell r="B17">
            <v>199904</v>
          </cell>
          <cell r="C17" t="str">
            <v>oct</v>
          </cell>
          <cell r="D17" t="str">
            <v>nov</v>
          </cell>
          <cell r="E17" t="str">
            <v>dec</v>
          </cell>
          <cell r="F17" t="str">
            <v>jan</v>
          </cell>
          <cell r="G17" t="str">
            <v>feb</v>
          </cell>
          <cell r="H17" t="str">
            <v>mar</v>
          </cell>
          <cell r="I17" t="str">
            <v>apr</v>
          </cell>
          <cell r="J17" t="str">
            <v>may</v>
          </cell>
          <cell r="K17" t="str">
            <v>jun</v>
          </cell>
          <cell r="L17" t="str">
            <v>jul</v>
          </cell>
          <cell r="M17" t="str">
            <v>aug</v>
          </cell>
          <cell r="N17" t="str">
            <v>sep</v>
          </cell>
          <cell r="O17" t="str">
            <v>oct</v>
          </cell>
          <cell r="P17" t="str">
            <v>nov</v>
          </cell>
          <cell r="Q17" t="str">
            <v>dec</v>
          </cell>
          <cell r="R17" t="str">
            <v>jan</v>
          </cell>
          <cell r="S17" t="str">
            <v>feb</v>
          </cell>
          <cell r="T17" t="str">
            <v>mar</v>
          </cell>
          <cell r="U17" t="str">
            <v>apr</v>
          </cell>
          <cell r="V17" t="str">
            <v>may</v>
          </cell>
          <cell r="W17" t="str">
            <v>jun</v>
          </cell>
          <cell r="X17">
            <v>1998</v>
          </cell>
          <cell r="Y17">
            <v>1998</v>
          </cell>
          <cell r="Z17">
            <v>1998</v>
          </cell>
          <cell r="AA17">
            <v>1999</v>
          </cell>
          <cell r="AB17">
            <v>1999</v>
          </cell>
          <cell r="AC17">
            <v>1999</v>
          </cell>
          <cell r="AD17">
            <v>1999</v>
          </cell>
          <cell r="AE17">
            <v>1999</v>
          </cell>
          <cell r="AF17">
            <v>1999</v>
          </cell>
          <cell r="AG17">
            <v>1999</v>
          </cell>
          <cell r="AH17">
            <v>1999</v>
          </cell>
          <cell r="AI17">
            <v>1999</v>
          </cell>
          <cell r="AJ17">
            <v>1999</v>
          </cell>
          <cell r="AK17">
            <v>1999</v>
          </cell>
          <cell r="AL17">
            <v>1999</v>
          </cell>
          <cell r="AM17">
            <v>2000</v>
          </cell>
          <cell r="AN17">
            <v>2000</v>
          </cell>
          <cell r="AO17">
            <v>2000</v>
          </cell>
          <cell r="AP17">
            <v>2000</v>
          </cell>
          <cell r="AQ17">
            <v>2000</v>
          </cell>
          <cell r="AR17">
            <v>2000</v>
          </cell>
          <cell r="AS17" t="str">
            <v>Q1 1999</v>
          </cell>
          <cell r="AT17" t="str">
            <v>Q2 1999</v>
          </cell>
          <cell r="AU17" t="str">
            <v>Q3 1999</v>
          </cell>
          <cell r="AV17" t="str">
            <v>Q4 1999</v>
          </cell>
          <cell r="AW17" t="str">
            <v>Q1 2000</v>
          </cell>
          <cell r="AX17" t="str">
            <v>Q2 2000</v>
          </cell>
          <cell r="AY17" t="str">
            <v>Q3 2000</v>
          </cell>
        </row>
        <row r="18">
          <cell r="B18">
            <v>199905</v>
          </cell>
          <cell r="C18" t="str">
            <v>oct</v>
          </cell>
          <cell r="D18" t="str">
            <v>nov</v>
          </cell>
          <cell r="E18" t="str">
            <v>dec</v>
          </cell>
          <cell r="F18" t="str">
            <v>jan</v>
          </cell>
          <cell r="G18" t="str">
            <v>feb</v>
          </cell>
          <cell r="H18" t="str">
            <v>mar</v>
          </cell>
          <cell r="I18" t="str">
            <v>apr</v>
          </cell>
          <cell r="J18" t="str">
            <v>may</v>
          </cell>
          <cell r="K18" t="str">
            <v>jun</v>
          </cell>
          <cell r="L18" t="str">
            <v>jul</v>
          </cell>
          <cell r="M18" t="str">
            <v>aug</v>
          </cell>
          <cell r="N18" t="str">
            <v>sep</v>
          </cell>
          <cell r="O18" t="str">
            <v>oct</v>
          </cell>
          <cell r="P18" t="str">
            <v>nov</v>
          </cell>
          <cell r="Q18" t="str">
            <v>dec</v>
          </cell>
          <cell r="R18" t="str">
            <v>jan</v>
          </cell>
          <cell r="S18" t="str">
            <v>feb</v>
          </cell>
          <cell r="T18" t="str">
            <v>mar</v>
          </cell>
          <cell r="U18" t="str">
            <v>apr</v>
          </cell>
          <cell r="V18" t="str">
            <v>may</v>
          </cell>
          <cell r="W18" t="str">
            <v>jun</v>
          </cell>
          <cell r="X18">
            <v>1998</v>
          </cell>
          <cell r="Y18">
            <v>1998</v>
          </cell>
          <cell r="Z18">
            <v>1998</v>
          </cell>
          <cell r="AA18">
            <v>1999</v>
          </cell>
          <cell r="AB18">
            <v>1999</v>
          </cell>
          <cell r="AC18">
            <v>1999</v>
          </cell>
          <cell r="AD18">
            <v>1999</v>
          </cell>
          <cell r="AE18">
            <v>1999</v>
          </cell>
          <cell r="AF18">
            <v>1999</v>
          </cell>
          <cell r="AG18">
            <v>1999</v>
          </cell>
          <cell r="AH18">
            <v>1999</v>
          </cell>
          <cell r="AI18">
            <v>1999</v>
          </cell>
          <cell r="AJ18">
            <v>1999</v>
          </cell>
          <cell r="AK18">
            <v>1999</v>
          </cell>
          <cell r="AL18">
            <v>1999</v>
          </cell>
          <cell r="AM18">
            <v>2000</v>
          </cell>
          <cell r="AN18">
            <v>2000</v>
          </cell>
          <cell r="AO18">
            <v>2000</v>
          </cell>
          <cell r="AP18">
            <v>2000</v>
          </cell>
          <cell r="AQ18">
            <v>2000</v>
          </cell>
          <cell r="AR18">
            <v>2000</v>
          </cell>
          <cell r="AS18" t="str">
            <v>Q1 1999</v>
          </cell>
          <cell r="AT18" t="str">
            <v>Q2 1999</v>
          </cell>
          <cell r="AU18" t="str">
            <v>Q3 1999</v>
          </cell>
          <cell r="AV18" t="str">
            <v>Q4 1999</v>
          </cell>
          <cell r="AW18" t="str">
            <v>Q1 2000</v>
          </cell>
          <cell r="AX18" t="str">
            <v>Q2 2000</v>
          </cell>
          <cell r="AY18" t="str">
            <v>Q3 2000</v>
          </cell>
        </row>
        <row r="19">
          <cell r="B19">
            <v>199906</v>
          </cell>
          <cell r="C19" t="str">
            <v>oct</v>
          </cell>
          <cell r="D19" t="str">
            <v>nov</v>
          </cell>
          <cell r="E19" t="str">
            <v>dec</v>
          </cell>
          <cell r="F19" t="str">
            <v>jan</v>
          </cell>
          <cell r="G19" t="str">
            <v>feb</v>
          </cell>
          <cell r="H19" t="str">
            <v>mar</v>
          </cell>
          <cell r="I19" t="str">
            <v>apr</v>
          </cell>
          <cell r="J19" t="str">
            <v>may</v>
          </cell>
          <cell r="K19" t="str">
            <v>jun</v>
          </cell>
          <cell r="L19" t="str">
            <v>jul</v>
          </cell>
          <cell r="M19" t="str">
            <v>aug</v>
          </cell>
          <cell r="N19" t="str">
            <v>sep</v>
          </cell>
          <cell r="O19" t="str">
            <v>oct</v>
          </cell>
          <cell r="P19" t="str">
            <v>nov</v>
          </cell>
          <cell r="Q19" t="str">
            <v>dec</v>
          </cell>
          <cell r="R19" t="str">
            <v>jan</v>
          </cell>
          <cell r="S19" t="str">
            <v>feb</v>
          </cell>
          <cell r="T19" t="str">
            <v>mar</v>
          </cell>
          <cell r="U19" t="str">
            <v>apr</v>
          </cell>
          <cell r="V19" t="str">
            <v>may</v>
          </cell>
          <cell r="W19" t="str">
            <v>jun</v>
          </cell>
          <cell r="X19">
            <v>1998</v>
          </cell>
          <cell r="Y19">
            <v>1998</v>
          </cell>
          <cell r="Z19">
            <v>1998</v>
          </cell>
          <cell r="AA19">
            <v>1999</v>
          </cell>
          <cell r="AB19">
            <v>1999</v>
          </cell>
          <cell r="AC19">
            <v>1999</v>
          </cell>
          <cell r="AD19">
            <v>1999</v>
          </cell>
          <cell r="AE19">
            <v>1999</v>
          </cell>
          <cell r="AF19">
            <v>1999</v>
          </cell>
          <cell r="AG19">
            <v>1999</v>
          </cell>
          <cell r="AH19">
            <v>1999</v>
          </cell>
          <cell r="AI19">
            <v>1999</v>
          </cell>
          <cell r="AJ19">
            <v>1999</v>
          </cell>
          <cell r="AK19">
            <v>1999</v>
          </cell>
          <cell r="AL19">
            <v>1999</v>
          </cell>
          <cell r="AM19">
            <v>2000</v>
          </cell>
          <cell r="AN19">
            <v>2000</v>
          </cell>
          <cell r="AO19">
            <v>2000</v>
          </cell>
          <cell r="AP19">
            <v>2000</v>
          </cell>
          <cell r="AQ19">
            <v>2000</v>
          </cell>
          <cell r="AR19">
            <v>2000</v>
          </cell>
          <cell r="AS19" t="str">
            <v>Q1 1999</v>
          </cell>
          <cell r="AT19" t="str">
            <v>Q2 1999</v>
          </cell>
          <cell r="AU19" t="str">
            <v>Q3 1999</v>
          </cell>
          <cell r="AV19" t="str">
            <v>Q4 1999</v>
          </cell>
          <cell r="AW19" t="str">
            <v>Q1 2000</v>
          </cell>
          <cell r="AX19" t="str">
            <v>Q2 2000</v>
          </cell>
          <cell r="AY19" t="str">
            <v>Q3 2000</v>
          </cell>
        </row>
        <row r="20">
          <cell r="B20">
            <v>199907</v>
          </cell>
          <cell r="C20" t="str">
            <v>jan</v>
          </cell>
          <cell r="D20" t="str">
            <v>feb</v>
          </cell>
          <cell r="E20" t="str">
            <v>mar</v>
          </cell>
          <cell r="F20" t="str">
            <v>apr</v>
          </cell>
          <cell r="G20" t="str">
            <v>may</v>
          </cell>
          <cell r="H20" t="str">
            <v>jun</v>
          </cell>
          <cell r="I20" t="str">
            <v>jul</v>
          </cell>
          <cell r="J20" t="str">
            <v>aug</v>
          </cell>
          <cell r="K20" t="str">
            <v>sep</v>
          </cell>
          <cell r="L20" t="str">
            <v>oct</v>
          </cell>
          <cell r="M20" t="str">
            <v>nov</v>
          </cell>
          <cell r="N20" t="str">
            <v>dec</v>
          </cell>
          <cell r="O20" t="str">
            <v>jan</v>
          </cell>
          <cell r="P20" t="str">
            <v>feb</v>
          </cell>
          <cell r="Q20" t="str">
            <v>mar</v>
          </cell>
          <cell r="R20" t="str">
            <v>apr</v>
          </cell>
          <cell r="S20" t="str">
            <v>may</v>
          </cell>
          <cell r="T20" t="str">
            <v>jun</v>
          </cell>
          <cell r="U20" t="str">
            <v>jul</v>
          </cell>
          <cell r="V20" t="str">
            <v>aug</v>
          </cell>
          <cell r="W20" t="str">
            <v>sep</v>
          </cell>
          <cell r="X20">
            <v>1999</v>
          </cell>
          <cell r="Y20">
            <v>1999</v>
          </cell>
          <cell r="Z20">
            <v>1999</v>
          </cell>
          <cell r="AA20">
            <v>1999</v>
          </cell>
          <cell r="AB20">
            <v>1999</v>
          </cell>
          <cell r="AC20">
            <v>1999</v>
          </cell>
          <cell r="AD20">
            <v>1999</v>
          </cell>
          <cell r="AE20">
            <v>1999</v>
          </cell>
          <cell r="AF20">
            <v>1999</v>
          </cell>
          <cell r="AG20">
            <v>1999</v>
          </cell>
          <cell r="AH20">
            <v>1999</v>
          </cell>
          <cell r="AI20">
            <v>1999</v>
          </cell>
          <cell r="AJ20">
            <v>2000</v>
          </cell>
          <cell r="AK20">
            <v>2000</v>
          </cell>
          <cell r="AL20">
            <v>2000</v>
          </cell>
          <cell r="AM20">
            <v>2000</v>
          </cell>
          <cell r="AN20">
            <v>2000</v>
          </cell>
          <cell r="AO20">
            <v>2000</v>
          </cell>
          <cell r="AP20">
            <v>2000</v>
          </cell>
          <cell r="AQ20">
            <v>2000</v>
          </cell>
          <cell r="AR20">
            <v>2000</v>
          </cell>
          <cell r="AS20" t="str">
            <v>Q2 1999</v>
          </cell>
          <cell r="AT20" t="str">
            <v>Q3 1999</v>
          </cell>
          <cell r="AU20" t="str">
            <v>Q4 1999</v>
          </cell>
          <cell r="AV20" t="str">
            <v>Q1 2000</v>
          </cell>
          <cell r="AW20" t="str">
            <v>Q2 2000</v>
          </cell>
          <cell r="AX20" t="str">
            <v>Q3 2000</v>
          </cell>
          <cell r="AY20" t="str">
            <v>Q4 2000</v>
          </cell>
        </row>
        <row r="21">
          <cell r="B21">
            <v>199908</v>
          </cell>
          <cell r="C21" t="str">
            <v>jan</v>
          </cell>
          <cell r="D21" t="str">
            <v>feb</v>
          </cell>
          <cell r="E21" t="str">
            <v>mar</v>
          </cell>
          <cell r="F21" t="str">
            <v>apr</v>
          </cell>
          <cell r="G21" t="str">
            <v>may</v>
          </cell>
          <cell r="H21" t="str">
            <v>jun</v>
          </cell>
          <cell r="I21" t="str">
            <v>jul</v>
          </cell>
          <cell r="J21" t="str">
            <v>aug</v>
          </cell>
          <cell r="K21" t="str">
            <v>sep</v>
          </cell>
          <cell r="L21" t="str">
            <v>oct</v>
          </cell>
          <cell r="M21" t="str">
            <v>nov</v>
          </cell>
          <cell r="N21" t="str">
            <v>dec</v>
          </cell>
          <cell r="O21" t="str">
            <v>jan</v>
          </cell>
          <cell r="P21" t="str">
            <v>feb</v>
          </cell>
          <cell r="Q21" t="str">
            <v>mar</v>
          </cell>
          <cell r="R21" t="str">
            <v>apr</v>
          </cell>
          <cell r="S21" t="str">
            <v>may</v>
          </cell>
          <cell r="T21" t="str">
            <v>jun</v>
          </cell>
          <cell r="U21" t="str">
            <v>jul</v>
          </cell>
          <cell r="V21" t="str">
            <v>aug</v>
          </cell>
          <cell r="W21" t="str">
            <v>sep</v>
          </cell>
          <cell r="X21">
            <v>1999</v>
          </cell>
          <cell r="Y21">
            <v>1999</v>
          </cell>
          <cell r="Z21">
            <v>1999</v>
          </cell>
          <cell r="AA21">
            <v>1999</v>
          </cell>
          <cell r="AB21">
            <v>1999</v>
          </cell>
          <cell r="AC21">
            <v>1999</v>
          </cell>
          <cell r="AD21">
            <v>1999</v>
          </cell>
          <cell r="AE21">
            <v>1999</v>
          </cell>
          <cell r="AF21">
            <v>1999</v>
          </cell>
          <cell r="AG21">
            <v>1999</v>
          </cell>
          <cell r="AH21">
            <v>1999</v>
          </cell>
          <cell r="AI21">
            <v>1999</v>
          </cell>
          <cell r="AJ21">
            <v>2000</v>
          </cell>
          <cell r="AK21">
            <v>2000</v>
          </cell>
          <cell r="AL21">
            <v>2000</v>
          </cell>
          <cell r="AM21">
            <v>2000</v>
          </cell>
          <cell r="AN21">
            <v>2000</v>
          </cell>
          <cell r="AO21">
            <v>2000</v>
          </cell>
          <cell r="AP21">
            <v>2000</v>
          </cell>
          <cell r="AQ21">
            <v>2000</v>
          </cell>
          <cell r="AR21">
            <v>2000</v>
          </cell>
          <cell r="AS21" t="str">
            <v>Q2 1999</v>
          </cell>
          <cell r="AT21" t="str">
            <v>Q3 1999</v>
          </cell>
          <cell r="AU21" t="str">
            <v>Q4 1999</v>
          </cell>
          <cell r="AV21" t="str">
            <v>Q1 2000</v>
          </cell>
          <cell r="AW21" t="str">
            <v>Q2 2000</v>
          </cell>
          <cell r="AX21" t="str">
            <v>Q3 2000</v>
          </cell>
          <cell r="AY21" t="str">
            <v>Q4 2000</v>
          </cell>
        </row>
        <row r="22">
          <cell r="B22">
            <v>199909</v>
          </cell>
          <cell r="C22" t="str">
            <v>jan</v>
          </cell>
          <cell r="D22" t="str">
            <v>feb</v>
          </cell>
          <cell r="E22" t="str">
            <v>mar</v>
          </cell>
          <cell r="F22" t="str">
            <v>apr</v>
          </cell>
          <cell r="G22" t="str">
            <v>may</v>
          </cell>
          <cell r="H22" t="str">
            <v>jun</v>
          </cell>
          <cell r="I22" t="str">
            <v>jul</v>
          </cell>
          <cell r="J22" t="str">
            <v>aug</v>
          </cell>
          <cell r="K22" t="str">
            <v>sep</v>
          </cell>
          <cell r="L22" t="str">
            <v>oct</v>
          </cell>
          <cell r="M22" t="str">
            <v>nov</v>
          </cell>
          <cell r="N22" t="str">
            <v>dec</v>
          </cell>
          <cell r="O22" t="str">
            <v>jan</v>
          </cell>
          <cell r="P22" t="str">
            <v>feb</v>
          </cell>
          <cell r="Q22" t="str">
            <v>mar</v>
          </cell>
          <cell r="R22" t="str">
            <v>apr</v>
          </cell>
          <cell r="S22" t="str">
            <v>may</v>
          </cell>
          <cell r="T22" t="str">
            <v>jun</v>
          </cell>
          <cell r="U22" t="str">
            <v>jul</v>
          </cell>
          <cell r="V22" t="str">
            <v>aug</v>
          </cell>
          <cell r="W22" t="str">
            <v>sep</v>
          </cell>
          <cell r="X22">
            <v>1999</v>
          </cell>
          <cell r="Y22">
            <v>1999</v>
          </cell>
          <cell r="Z22">
            <v>1999</v>
          </cell>
          <cell r="AA22">
            <v>1999</v>
          </cell>
          <cell r="AB22">
            <v>1999</v>
          </cell>
          <cell r="AC22">
            <v>1999</v>
          </cell>
          <cell r="AD22">
            <v>1999</v>
          </cell>
          <cell r="AE22">
            <v>1999</v>
          </cell>
          <cell r="AF22">
            <v>1999</v>
          </cell>
          <cell r="AG22">
            <v>1999</v>
          </cell>
          <cell r="AH22">
            <v>1999</v>
          </cell>
          <cell r="AI22">
            <v>1999</v>
          </cell>
          <cell r="AJ22">
            <v>2000</v>
          </cell>
          <cell r="AK22">
            <v>2000</v>
          </cell>
          <cell r="AL22">
            <v>2000</v>
          </cell>
          <cell r="AM22">
            <v>2000</v>
          </cell>
          <cell r="AN22">
            <v>2000</v>
          </cell>
          <cell r="AO22">
            <v>2000</v>
          </cell>
          <cell r="AP22">
            <v>2000</v>
          </cell>
          <cell r="AQ22">
            <v>2000</v>
          </cell>
          <cell r="AR22">
            <v>2000</v>
          </cell>
          <cell r="AS22" t="str">
            <v>Q2 1999</v>
          </cell>
          <cell r="AT22" t="str">
            <v>Q3 1999</v>
          </cell>
          <cell r="AU22" t="str">
            <v>Q4 1999</v>
          </cell>
          <cell r="AV22" t="str">
            <v>Q1 2000</v>
          </cell>
          <cell r="AW22" t="str">
            <v>Q2 2000</v>
          </cell>
          <cell r="AX22" t="str">
            <v>Q3 2000</v>
          </cell>
          <cell r="AY22" t="str">
            <v>Q4 2000</v>
          </cell>
        </row>
        <row r="23">
          <cell r="B23">
            <v>199910</v>
          </cell>
          <cell r="C23" t="str">
            <v>apr</v>
          </cell>
          <cell r="D23" t="str">
            <v>may</v>
          </cell>
          <cell r="E23" t="str">
            <v>jun</v>
          </cell>
          <cell r="F23" t="str">
            <v>jul</v>
          </cell>
          <cell r="G23" t="str">
            <v>aug</v>
          </cell>
          <cell r="H23" t="str">
            <v>sep</v>
          </cell>
          <cell r="I23" t="str">
            <v>oct</v>
          </cell>
          <cell r="J23" t="str">
            <v>nov</v>
          </cell>
          <cell r="K23" t="str">
            <v>dec</v>
          </cell>
          <cell r="L23" t="str">
            <v>jan</v>
          </cell>
          <cell r="M23" t="str">
            <v>feb</v>
          </cell>
          <cell r="N23" t="str">
            <v>mar</v>
          </cell>
          <cell r="O23" t="str">
            <v>apr</v>
          </cell>
          <cell r="P23" t="str">
            <v>may</v>
          </cell>
          <cell r="Q23" t="str">
            <v>jun</v>
          </cell>
          <cell r="R23" t="str">
            <v>jul</v>
          </cell>
          <cell r="S23" t="str">
            <v>aug</v>
          </cell>
          <cell r="T23" t="str">
            <v>sep</v>
          </cell>
          <cell r="U23" t="str">
            <v>oct</v>
          </cell>
          <cell r="V23" t="str">
            <v>nov</v>
          </cell>
          <cell r="W23" t="str">
            <v>dec</v>
          </cell>
          <cell r="X23">
            <v>1999</v>
          </cell>
          <cell r="Y23">
            <v>1999</v>
          </cell>
          <cell r="Z23">
            <v>1999</v>
          </cell>
          <cell r="AA23">
            <v>1999</v>
          </cell>
          <cell r="AB23">
            <v>1999</v>
          </cell>
          <cell r="AC23">
            <v>1999</v>
          </cell>
          <cell r="AD23">
            <v>1999</v>
          </cell>
          <cell r="AE23">
            <v>1999</v>
          </cell>
          <cell r="AF23">
            <v>1999</v>
          </cell>
          <cell r="AG23">
            <v>2000</v>
          </cell>
          <cell r="AH23">
            <v>2000</v>
          </cell>
          <cell r="AI23">
            <v>2000</v>
          </cell>
          <cell r="AJ23">
            <v>2000</v>
          </cell>
          <cell r="AK23">
            <v>2000</v>
          </cell>
          <cell r="AL23">
            <v>2000</v>
          </cell>
          <cell r="AM23">
            <v>2000</v>
          </cell>
          <cell r="AN23">
            <v>2000</v>
          </cell>
          <cell r="AO23">
            <v>2000</v>
          </cell>
          <cell r="AP23">
            <v>2000</v>
          </cell>
          <cell r="AQ23">
            <v>2000</v>
          </cell>
          <cell r="AR23">
            <v>2000</v>
          </cell>
          <cell r="AS23" t="str">
            <v>Q3 1999</v>
          </cell>
          <cell r="AT23" t="str">
            <v>Q4 1999</v>
          </cell>
          <cell r="AU23" t="str">
            <v>Q1 2000</v>
          </cell>
          <cell r="AV23" t="str">
            <v>Q2 2000</v>
          </cell>
          <cell r="AW23" t="str">
            <v>Q3 2000</v>
          </cell>
          <cell r="AX23" t="str">
            <v>Q4 2000</v>
          </cell>
          <cell r="AY23" t="str">
            <v>Q1 2001</v>
          </cell>
        </row>
        <row r="24">
          <cell r="B24">
            <v>199911</v>
          </cell>
          <cell r="C24" t="str">
            <v>apr</v>
          </cell>
          <cell r="D24" t="str">
            <v>may</v>
          </cell>
          <cell r="E24" t="str">
            <v>jun</v>
          </cell>
          <cell r="F24" t="str">
            <v>jul</v>
          </cell>
          <cell r="G24" t="str">
            <v>aug</v>
          </cell>
          <cell r="H24" t="str">
            <v>sep</v>
          </cell>
          <cell r="I24" t="str">
            <v>oct</v>
          </cell>
          <cell r="J24" t="str">
            <v>nov</v>
          </cell>
          <cell r="K24" t="str">
            <v>dec</v>
          </cell>
          <cell r="L24" t="str">
            <v>jan</v>
          </cell>
          <cell r="M24" t="str">
            <v>feb</v>
          </cell>
          <cell r="N24" t="str">
            <v>mar</v>
          </cell>
          <cell r="O24" t="str">
            <v>apr</v>
          </cell>
          <cell r="P24" t="str">
            <v>may</v>
          </cell>
          <cell r="Q24" t="str">
            <v>jun</v>
          </cell>
          <cell r="R24" t="str">
            <v>jul</v>
          </cell>
          <cell r="S24" t="str">
            <v>aug</v>
          </cell>
          <cell r="T24" t="str">
            <v>sep</v>
          </cell>
          <cell r="U24" t="str">
            <v>oct</v>
          </cell>
          <cell r="V24" t="str">
            <v>nov</v>
          </cell>
          <cell r="W24" t="str">
            <v>dec</v>
          </cell>
          <cell r="X24">
            <v>1999</v>
          </cell>
          <cell r="Y24">
            <v>1999</v>
          </cell>
          <cell r="Z24">
            <v>1999</v>
          </cell>
          <cell r="AA24">
            <v>1999</v>
          </cell>
          <cell r="AB24">
            <v>1999</v>
          </cell>
          <cell r="AC24">
            <v>1999</v>
          </cell>
          <cell r="AD24">
            <v>1999</v>
          </cell>
          <cell r="AE24">
            <v>1999</v>
          </cell>
          <cell r="AF24">
            <v>1999</v>
          </cell>
          <cell r="AG24">
            <v>2000</v>
          </cell>
          <cell r="AH24">
            <v>2000</v>
          </cell>
          <cell r="AI24">
            <v>2000</v>
          </cell>
          <cell r="AJ24">
            <v>2000</v>
          </cell>
          <cell r="AK24">
            <v>2000</v>
          </cell>
          <cell r="AL24">
            <v>2000</v>
          </cell>
          <cell r="AM24">
            <v>2000</v>
          </cell>
          <cell r="AN24">
            <v>2000</v>
          </cell>
          <cell r="AO24">
            <v>2000</v>
          </cell>
          <cell r="AP24">
            <v>2000</v>
          </cell>
          <cell r="AQ24">
            <v>2000</v>
          </cell>
          <cell r="AR24">
            <v>2000</v>
          </cell>
          <cell r="AS24" t="str">
            <v>Q3 1999</v>
          </cell>
          <cell r="AT24" t="str">
            <v>Q4 1999</v>
          </cell>
          <cell r="AU24" t="str">
            <v>Q1 2000</v>
          </cell>
          <cell r="AV24" t="str">
            <v>Q2 2000</v>
          </cell>
          <cell r="AW24" t="str">
            <v>Q3 2000</v>
          </cell>
          <cell r="AX24" t="str">
            <v>Q4 2000</v>
          </cell>
          <cell r="AY24" t="str">
            <v>Q1 2001</v>
          </cell>
        </row>
        <row r="25">
          <cell r="B25">
            <v>199912</v>
          </cell>
          <cell r="C25" t="str">
            <v>apr</v>
          </cell>
          <cell r="D25" t="str">
            <v>may</v>
          </cell>
          <cell r="E25" t="str">
            <v>jun</v>
          </cell>
          <cell r="F25" t="str">
            <v>jul</v>
          </cell>
          <cell r="G25" t="str">
            <v>aug</v>
          </cell>
          <cell r="H25" t="str">
            <v>sep</v>
          </cell>
          <cell r="I25" t="str">
            <v>oct</v>
          </cell>
          <cell r="J25" t="str">
            <v>nov</v>
          </cell>
          <cell r="K25" t="str">
            <v>dec</v>
          </cell>
          <cell r="L25" t="str">
            <v>jan</v>
          </cell>
          <cell r="M25" t="str">
            <v>feb</v>
          </cell>
          <cell r="N25" t="str">
            <v>mar</v>
          </cell>
          <cell r="O25" t="str">
            <v>apr</v>
          </cell>
          <cell r="P25" t="str">
            <v>may</v>
          </cell>
          <cell r="Q25" t="str">
            <v>jun</v>
          </cell>
          <cell r="R25" t="str">
            <v>jul</v>
          </cell>
          <cell r="S25" t="str">
            <v>aug</v>
          </cell>
          <cell r="T25" t="str">
            <v>sep</v>
          </cell>
          <cell r="U25" t="str">
            <v>oct</v>
          </cell>
          <cell r="V25" t="str">
            <v>nov</v>
          </cell>
          <cell r="W25" t="str">
            <v>dec</v>
          </cell>
          <cell r="X25">
            <v>1999</v>
          </cell>
          <cell r="Y25">
            <v>1999</v>
          </cell>
          <cell r="Z25">
            <v>1999</v>
          </cell>
          <cell r="AA25">
            <v>1999</v>
          </cell>
          <cell r="AB25">
            <v>1999</v>
          </cell>
          <cell r="AC25">
            <v>1999</v>
          </cell>
          <cell r="AD25">
            <v>1999</v>
          </cell>
          <cell r="AE25">
            <v>1999</v>
          </cell>
          <cell r="AF25">
            <v>1999</v>
          </cell>
          <cell r="AG25">
            <v>2000</v>
          </cell>
          <cell r="AH25">
            <v>2000</v>
          </cell>
          <cell r="AI25">
            <v>2000</v>
          </cell>
          <cell r="AJ25">
            <v>2000</v>
          </cell>
          <cell r="AK25">
            <v>2000</v>
          </cell>
          <cell r="AL25">
            <v>2000</v>
          </cell>
          <cell r="AM25">
            <v>2000</v>
          </cell>
          <cell r="AN25">
            <v>2000</v>
          </cell>
          <cell r="AO25">
            <v>2000</v>
          </cell>
          <cell r="AP25">
            <v>2000</v>
          </cell>
          <cell r="AQ25">
            <v>2000</v>
          </cell>
          <cell r="AR25">
            <v>2000</v>
          </cell>
          <cell r="AS25" t="str">
            <v>Q3 1999</v>
          </cell>
          <cell r="AT25" t="str">
            <v>Q4 1999</v>
          </cell>
          <cell r="AU25" t="str">
            <v>Q1 2000</v>
          </cell>
          <cell r="AV25" t="str">
            <v>Q2 2000</v>
          </cell>
          <cell r="AW25" t="str">
            <v>Q3 2000</v>
          </cell>
          <cell r="AX25" t="str">
            <v>Q4 2000</v>
          </cell>
          <cell r="AY25" t="str">
            <v>Q1 2001</v>
          </cell>
        </row>
        <row r="26">
          <cell r="B26">
            <v>200001</v>
          </cell>
          <cell r="C26" t="str">
            <v>jan</v>
          </cell>
          <cell r="D26" t="str">
            <v>feb</v>
          </cell>
          <cell r="E26" t="str">
            <v>mar</v>
          </cell>
          <cell r="F26" t="str">
            <v>apr</v>
          </cell>
          <cell r="G26" t="str">
            <v>may</v>
          </cell>
          <cell r="H26" t="str">
            <v>jun</v>
          </cell>
          <cell r="I26" t="str">
            <v>jul</v>
          </cell>
          <cell r="J26" t="str">
            <v>aug</v>
          </cell>
          <cell r="K26" t="str">
            <v>sep</v>
          </cell>
          <cell r="L26" t="str">
            <v>oct</v>
          </cell>
          <cell r="M26" t="str">
            <v>nov</v>
          </cell>
          <cell r="N26" t="str">
            <v>dec</v>
          </cell>
          <cell r="O26" t="str">
            <v>jan</v>
          </cell>
          <cell r="P26" t="str">
            <v>feb</v>
          </cell>
          <cell r="Q26" t="str">
            <v>mar</v>
          </cell>
          <cell r="R26" t="str">
            <v>apr</v>
          </cell>
          <cell r="S26" t="str">
            <v>may</v>
          </cell>
          <cell r="T26" t="str">
            <v>jun</v>
          </cell>
          <cell r="U26" t="str">
            <v>jul</v>
          </cell>
          <cell r="V26" t="str">
            <v>aug</v>
          </cell>
          <cell r="W26" t="str">
            <v>sep</v>
          </cell>
          <cell r="X26">
            <v>1999</v>
          </cell>
          <cell r="Y26">
            <v>1999</v>
          </cell>
          <cell r="Z26">
            <v>1999</v>
          </cell>
          <cell r="AA26">
            <v>1999</v>
          </cell>
          <cell r="AB26">
            <v>1999</v>
          </cell>
          <cell r="AC26">
            <v>1999</v>
          </cell>
          <cell r="AD26">
            <v>1999</v>
          </cell>
          <cell r="AE26">
            <v>1999</v>
          </cell>
          <cell r="AF26">
            <v>1999</v>
          </cell>
          <cell r="AG26">
            <v>1999</v>
          </cell>
          <cell r="AH26">
            <v>1999</v>
          </cell>
          <cell r="AI26">
            <v>1999</v>
          </cell>
          <cell r="AJ26">
            <v>2000</v>
          </cell>
          <cell r="AK26">
            <v>2000</v>
          </cell>
          <cell r="AL26">
            <v>2000</v>
          </cell>
          <cell r="AM26">
            <v>2000</v>
          </cell>
          <cell r="AN26">
            <v>2000</v>
          </cell>
          <cell r="AO26">
            <v>2000</v>
          </cell>
          <cell r="AP26">
            <v>2000</v>
          </cell>
          <cell r="AQ26">
            <v>2000</v>
          </cell>
          <cell r="AR26">
            <v>2000</v>
          </cell>
          <cell r="AS26" t="str">
            <v>Q2 1999</v>
          </cell>
          <cell r="AT26" t="str">
            <v>Q1 2000</v>
          </cell>
          <cell r="AU26" t="str">
            <v>Q2 2000</v>
          </cell>
          <cell r="AV26" t="str">
            <v>Q3 2000</v>
          </cell>
          <cell r="AW26" t="str">
            <v>Q4 2000</v>
          </cell>
          <cell r="AX26" t="str">
            <v>Q1 2001</v>
          </cell>
          <cell r="AY26" t="str">
            <v>Q2 2001</v>
          </cell>
        </row>
        <row r="27">
          <cell r="B27">
            <v>200002</v>
          </cell>
          <cell r="C27" t="str">
            <v>jan</v>
          </cell>
          <cell r="D27" t="str">
            <v>feb</v>
          </cell>
          <cell r="E27" t="str">
            <v>mar</v>
          </cell>
          <cell r="F27" t="str">
            <v>apr</v>
          </cell>
          <cell r="G27" t="str">
            <v>may</v>
          </cell>
          <cell r="H27" t="str">
            <v>jun</v>
          </cell>
          <cell r="I27" t="str">
            <v>jul</v>
          </cell>
          <cell r="J27" t="str">
            <v>aug</v>
          </cell>
          <cell r="K27" t="str">
            <v>sep</v>
          </cell>
          <cell r="L27" t="str">
            <v>oct</v>
          </cell>
          <cell r="M27" t="str">
            <v>nov</v>
          </cell>
          <cell r="N27" t="str">
            <v>dec</v>
          </cell>
          <cell r="O27" t="str">
            <v>jan</v>
          </cell>
          <cell r="P27" t="str">
            <v>feb</v>
          </cell>
          <cell r="Q27" t="str">
            <v>mar</v>
          </cell>
          <cell r="R27" t="str">
            <v>apr</v>
          </cell>
          <cell r="S27" t="str">
            <v>may</v>
          </cell>
          <cell r="T27" t="str">
            <v>jun</v>
          </cell>
          <cell r="U27" t="str">
            <v>jul</v>
          </cell>
          <cell r="V27" t="str">
            <v>aug</v>
          </cell>
          <cell r="W27" t="str">
            <v>sep</v>
          </cell>
          <cell r="X27">
            <v>1999</v>
          </cell>
          <cell r="Y27">
            <v>1999</v>
          </cell>
          <cell r="Z27">
            <v>1999</v>
          </cell>
          <cell r="AA27">
            <v>1999</v>
          </cell>
          <cell r="AB27">
            <v>1999</v>
          </cell>
          <cell r="AC27">
            <v>1999</v>
          </cell>
          <cell r="AD27">
            <v>1999</v>
          </cell>
          <cell r="AE27">
            <v>1999</v>
          </cell>
          <cell r="AF27">
            <v>1999</v>
          </cell>
          <cell r="AG27">
            <v>1999</v>
          </cell>
          <cell r="AH27">
            <v>1999</v>
          </cell>
          <cell r="AI27">
            <v>1999</v>
          </cell>
          <cell r="AJ27">
            <v>2000</v>
          </cell>
          <cell r="AK27">
            <v>2000</v>
          </cell>
          <cell r="AL27">
            <v>2000</v>
          </cell>
          <cell r="AM27">
            <v>2000</v>
          </cell>
          <cell r="AN27">
            <v>2000</v>
          </cell>
          <cell r="AO27">
            <v>2000</v>
          </cell>
          <cell r="AP27">
            <v>2000</v>
          </cell>
          <cell r="AQ27">
            <v>2000</v>
          </cell>
          <cell r="AR27">
            <v>2000</v>
          </cell>
          <cell r="AS27" t="str">
            <v>Q2 1999</v>
          </cell>
          <cell r="AT27" t="str">
            <v>Q1 2000</v>
          </cell>
          <cell r="AU27" t="str">
            <v>Q2 2000</v>
          </cell>
          <cell r="AV27" t="str">
            <v>Q3 2000</v>
          </cell>
          <cell r="AW27" t="str">
            <v>Q4 2000</v>
          </cell>
          <cell r="AX27" t="str">
            <v>Q1 2001</v>
          </cell>
          <cell r="AY27" t="str">
            <v>Q2 2001</v>
          </cell>
        </row>
        <row r="28">
          <cell r="B28">
            <v>200003</v>
          </cell>
          <cell r="C28" t="str">
            <v>jan</v>
          </cell>
          <cell r="D28" t="str">
            <v>feb</v>
          </cell>
          <cell r="E28" t="str">
            <v>mar</v>
          </cell>
          <cell r="F28" t="str">
            <v>apr</v>
          </cell>
          <cell r="G28" t="str">
            <v>may</v>
          </cell>
          <cell r="H28" t="str">
            <v>jun</v>
          </cell>
          <cell r="I28" t="str">
            <v>jul</v>
          </cell>
          <cell r="J28" t="str">
            <v>aug</v>
          </cell>
          <cell r="K28" t="str">
            <v>sep</v>
          </cell>
          <cell r="L28" t="str">
            <v>oct</v>
          </cell>
          <cell r="M28" t="str">
            <v>nov</v>
          </cell>
          <cell r="N28" t="str">
            <v>dec</v>
          </cell>
          <cell r="O28" t="str">
            <v>jan</v>
          </cell>
          <cell r="P28" t="str">
            <v>feb</v>
          </cell>
          <cell r="Q28" t="str">
            <v>mar</v>
          </cell>
          <cell r="R28" t="str">
            <v>apr</v>
          </cell>
          <cell r="S28" t="str">
            <v>may</v>
          </cell>
          <cell r="T28" t="str">
            <v>jun</v>
          </cell>
          <cell r="U28" t="str">
            <v>jul</v>
          </cell>
          <cell r="V28" t="str">
            <v>aug</v>
          </cell>
          <cell r="W28" t="str">
            <v>sep</v>
          </cell>
          <cell r="X28">
            <v>1999</v>
          </cell>
          <cell r="Y28">
            <v>1999</v>
          </cell>
          <cell r="Z28">
            <v>1999</v>
          </cell>
          <cell r="AA28">
            <v>1999</v>
          </cell>
          <cell r="AB28">
            <v>1999</v>
          </cell>
          <cell r="AC28">
            <v>1999</v>
          </cell>
          <cell r="AD28">
            <v>1999</v>
          </cell>
          <cell r="AE28">
            <v>1999</v>
          </cell>
          <cell r="AF28">
            <v>1999</v>
          </cell>
          <cell r="AG28">
            <v>1999</v>
          </cell>
          <cell r="AH28">
            <v>1999</v>
          </cell>
          <cell r="AI28">
            <v>1999</v>
          </cell>
          <cell r="AJ28">
            <v>2000</v>
          </cell>
          <cell r="AK28">
            <v>2000</v>
          </cell>
          <cell r="AL28">
            <v>2000</v>
          </cell>
          <cell r="AM28">
            <v>2000</v>
          </cell>
          <cell r="AN28">
            <v>2000</v>
          </cell>
          <cell r="AO28">
            <v>2000</v>
          </cell>
          <cell r="AP28">
            <v>2000</v>
          </cell>
          <cell r="AQ28">
            <v>2000</v>
          </cell>
          <cell r="AR28">
            <v>2000</v>
          </cell>
          <cell r="AS28" t="str">
            <v>Q2 1999</v>
          </cell>
          <cell r="AT28" t="str">
            <v>Q1 2000</v>
          </cell>
          <cell r="AU28" t="str">
            <v>Q2 2000</v>
          </cell>
          <cell r="AV28" t="str">
            <v>Q3 2000</v>
          </cell>
          <cell r="AW28" t="str">
            <v>Q4 2000</v>
          </cell>
          <cell r="AX28" t="str">
            <v>Q1 2001</v>
          </cell>
          <cell r="AY28" t="str">
            <v>Q2 2001</v>
          </cell>
        </row>
        <row r="29">
          <cell r="B29">
            <v>200004</v>
          </cell>
          <cell r="C29" t="str">
            <v>apr</v>
          </cell>
          <cell r="D29" t="str">
            <v>may</v>
          </cell>
          <cell r="E29" t="str">
            <v>jun</v>
          </cell>
          <cell r="F29" t="str">
            <v>jul</v>
          </cell>
          <cell r="G29" t="str">
            <v>aug</v>
          </cell>
          <cell r="H29" t="str">
            <v>sep</v>
          </cell>
          <cell r="I29" t="str">
            <v>oct</v>
          </cell>
          <cell r="J29" t="str">
            <v>nov</v>
          </cell>
          <cell r="K29" t="str">
            <v>dec</v>
          </cell>
          <cell r="L29" t="str">
            <v>jan</v>
          </cell>
          <cell r="M29" t="str">
            <v>feb</v>
          </cell>
          <cell r="N29" t="str">
            <v>mar</v>
          </cell>
          <cell r="O29" t="str">
            <v>apr</v>
          </cell>
          <cell r="P29" t="str">
            <v>may</v>
          </cell>
          <cell r="Q29" t="str">
            <v>jun</v>
          </cell>
          <cell r="R29" t="str">
            <v>jul</v>
          </cell>
          <cell r="S29" t="str">
            <v>aug</v>
          </cell>
          <cell r="T29" t="str">
            <v>sep</v>
          </cell>
          <cell r="U29" t="str">
            <v>oct</v>
          </cell>
          <cell r="V29" t="str">
            <v>nov</v>
          </cell>
          <cell r="W29" t="str">
            <v>dec</v>
          </cell>
          <cell r="X29">
            <v>1999</v>
          </cell>
          <cell r="Y29">
            <v>1999</v>
          </cell>
          <cell r="Z29">
            <v>1999</v>
          </cell>
          <cell r="AA29">
            <v>1999</v>
          </cell>
          <cell r="AB29">
            <v>1999</v>
          </cell>
          <cell r="AC29">
            <v>1999</v>
          </cell>
          <cell r="AD29">
            <v>1999</v>
          </cell>
          <cell r="AE29">
            <v>1999</v>
          </cell>
          <cell r="AF29">
            <v>1999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M29">
            <v>2000</v>
          </cell>
          <cell r="AN29">
            <v>2000</v>
          </cell>
          <cell r="AO29">
            <v>2000</v>
          </cell>
          <cell r="AP29">
            <v>2000</v>
          </cell>
          <cell r="AQ29">
            <v>2000</v>
          </cell>
          <cell r="AR29">
            <v>2000</v>
          </cell>
          <cell r="AS29" t="str">
            <v>Q1 2000</v>
          </cell>
          <cell r="AT29" t="str">
            <v>Q2 2000</v>
          </cell>
          <cell r="AU29" t="str">
            <v>Q3 2000</v>
          </cell>
          <cell r="AV29" t="str">
            <v>Q4 2000</v>
          </cell>
          <cell r="AW29" t="str">
            <v>Q1 2001</v>
          </cell>
          <cell r="AX29" t="str">
            <v>Q2 2001</v>
          </cell>
          <cell r="AY29" t="str">
            <v>Q3 2001</v>
          </cell>
        </row>
        <row r="30">
          <cell r="B30">
            <v>200005</v>
          </cell>
          <cell r="C30" t="str">
            <v>apr</v>
          </cell>
          <cell r="D30" t="str">
            <v>may</v>
          </cell>
          <cell r="E30" t="str">
            <v>jun</v>
          </cell>
          <cell r="F30" t="str">
            <v>jul</v>
          </cell>
          <cell r="G30" t="str">
            <v>aug</v>
          </cell>
          <cell r="H30" t="str">
            <v>sep</v>
          </cell>
          <cell r="I30" t="str">
            <v>oct</v>
          </cell>
          <cell r="J30" t="str">
            <v>nov</v>
          </cell>
          <cell r="K30" t="str">
            <v>dec</v>
          </cell>
          <cell r="L30" t="str">
            <v>jan</v>
          </cell>
          <cell r="M30" t="str">
            <v>feb</v>
          </cell>
          <cell r="N30" t="str">
            <v>mar</v>
          </cell>
          <cell r="O30" t="str">
            <v>apr</v>
          </cell>
          <cell r="P30" t="str">
            <v>may</v>
          </cell>
          <cell r="Q30" t="str">
            <v>jun</v>
          </cell>
          <cell r="R30" t="str">
            <v>jul</v>
          </cell>
          <cell r="S30" t="str">
            <v>aug</v>
          </cell>
          <cell r="T30" t="str">
            <v>sep</v>
          </cell>
          <cell r="U30" t="str">
            <v>oct</v>
          </cell>
          <cell r="V30" t="str">
            <v>nov</v>
          </cell>
          <cell r="W30" t="str">
            <v>dec</v>
          </cell>
          <cell r="X30">
            <v>1999</v>
          </cell>
          <cell r="Y30">
            <v>1999</v>
          </cell>
          <cell r="Z30">
            <v>1999</v>
          </cell>
          <cell r="AA30">
            <v>1999</v>
          </cell>
          <cell r="AB30">
            <v>1999</v>
          </cell>
          <cell r="AC30">
            <v>1999</v>
          </cell>
          <cell r="AD30">
            <v>1999</v>
          </cell>
          <cell r="AE30">
            <v>1999</v>
          </cell>
          <cell r="AF30">
            <v>1999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M30">
            <v>2000</v>
          </cell>
          <cell r="AN30">
            <v>2000</v>
          </cell>
          <cell r="AO30">
            <v>2000</v>
          </cell>
          <cell r="AP30">
            <v>2000</v>
          </cell>
          <cell r="AQ30">
            <v>2000</v>
          </cell>
          <cell r="AR30">
            <v>2000</v>
          </cell>
          <cell r="AS30" t="str">
            <v>Q1 2000</v>
          </cell>
          <cell r="AT30" t="str">
            <v>Q2 2000</v>
          </cell>
          <cell r="AU30" t="str">
            <v>Q3 2000</v>
          </cell>
          <cell r="AV30" t="str">
            <v>Q4 2000</v>
          </cell>
          <cell r="AW30" t="str">
            <v>Q1 2001</v>
          </cell>
          <cell r="AX30" t="str">
            <v>Q2 2001</v>
          </cell>
          <cell r="AY30" t="str">
            <v>Q3 2001</v>
          </cell>
        </row>
        <row r="31">
          <cell r="B31">
            <v>200006</v>
          </cell>
          <cell r="C31" t="str">
            <v>apr</v>
          </cell>
          <cell r="D31" t="str">
            <v>may</v>
          </cell>
          <cell r="E31" t="str">
            <v>jun</v>
          </cell>
          <cell r="F31" t="str">
            <v>jul</v>
          </cell>
          <cell r="G31" t="str">
            <v>aug</v>
          </cell>
          <cell r="H31" t="str">
            <v>sep</v>
          </cell>
          <cell r="I31" t="str">
            <v>oct</v>
          </cell>
          <cell r="J31" t="str">
            <v>nov</v>
          </cell>
          <cell r="K31" t="str">
            <v>dec</v>
          </cell>
          <cell r="L31" t="str">
            <v>jan</v>
          </cell>
          <cell r="M31" t="str">
            <v>feb</v>
          </cell>
          <cell r="N31" t="str">
            <v>mar</v>
          </cell>
          <cell r="O31" t="str">
            <v>apr</v>
          </cell>
          <cell r="P31" t="str">
            <v>may</v>
          </cell>
          <cell r="Q31" t="str">
            <v>jun</v>
          </cell>
          <cell r="R31" t="str">
            <v>jul</v>
          </cell>
          <cell r="S31" t="str">
            <v>aug</v>
          </cell>
          <cell r="T31" t="str">
            <v>sep</v>
          </cell>
          <cell r="U31" t="str">
            <v>oct</v>
          </cell>
          <cell r="V31" t="str">
            <v>nov</v>
          </cell>
          <cell r="W31" t="str">
            <v>dec</v>
          </cell>
          <cell r="X31">
            <v>1999</v>
          </cell>
          <cell r="Y31">
            <v>1999</v>
          </cell>
          <cell r="Z31">
            <v>1999</v>
          </cell>
          <cell r="AA31">
            <v>1999</v>
          </cell>
          <cell r="AB31">
            <v>1999</v>
          </cell>
          <cell r="AC31">
            <v>1999</v>
          </cell>
          <cell r="AD31">
            <v>1999</v>
          </cell>
          <cell r="AE31">
            <v>1999</v>
          </cell>
          <cell r="AF31">
            <v>1999</v>
          </cell>
          <cell r="AG31">
            <v>2000</v>
          </cell>
          <cell r="AH31">
            <v>2000</v>
          </cell>
          <cell r="AI31">
            <v>2000</v>
          </cell>
          <cell r="AJ31">
            <v>2000</v>
          </cell>
          <cell r="AK31">
            <v>2000</v>
          </cell>
          <cell r="AL31">
            <v>2000</v>
          </cell>
          <cell r="AM31">
            <v>2000</v>
          </cell>
          <cell r="AN31">
            <v>2000</v>
          </cell>
          <cell r="AO31">
            <v>2000</v>
          </cell>
          <cell r="AP31">
            <v>2000</v>
          </cell>
          <cell r="AQ31">
            <v>2000</v>
          </cell>
          <cell r="AR31">
            <v>2000</v>
          </cell>
          <cell r="AS31" t="str">
            <v>Q1 2000</v>
          </cell>
          <cell r="AT31" t="str">
            <v>Q2 2000</v>
          </cell>
          <cell r="AU31" t="str">
            <v>Q3 2000</v>
          </cell>
          <cell r="AV31" t="str">
            <v>Q4 2000</v>
          </cell>
          <cell r="AW31" t="str">
            <v>Q1 2001</v>
          </cell>
          <cell r="AX31" t="str">
            <v>Q2 2001</v>
          </cell>
          <cell r="AY31" t="str">
            <v>Q3 2001</v>
          </cell>
        </row>
        <row r="32">
          <cell r="B32">
            <v>200007</v>
          </cell>
          <cell r="C32" t="str">
            <v>jul</v>
          </cell>
          <cell r="D32" t="str">
            <v>aug</v>
          </cell>
          <cell r="E32" t="str">
            <v>sep</v>
          </cell>
          <cell r="F32" t="str">
            <v>oct</v>
          </cell>
          <cell r="G32" t="str">
            <v>nov</v>
          </cell>
          <cell r="H32" t="str">
            <v>dec</v>
          </cell>
          <cell r="I32" t="str">
            <v>jan</v>
          </cell>
          <cell r="J32" t="str">
            <v>feb</v>
          </cell>
          <cell r="K32" t="str">
            <v>mar</v>
          </cell>
          <cell r="L32" t="str">
            <v>apr</v>
          </cell>
          <cell r="M32" t="str">
            <v>may</v>
          </cell>
          <cell r="N32" t="str">
            <v>jun</v>
          </cell>
          <cell r="O32" t="str">
            <v>jul</v>
          </cell>
          <cell r="P32" t="str">
            <v>aug</v>
          </cell>
          <cell r="Q32" t="str">
            <v>sep</v>
          </cell>
          <cell r="R32" t="str">
            <v>oct</v>
          </cell>
          <cell r="S32" t="str">
            <v>nov</v>
          </cell>
          <cell r="T32" t="str">
            <v>dec</v>
          </cell>
          <cell r="U32" t="str">
            <v>jan</v>
          </cell>
          <cell r="V32" t="str">
            <v>feb</v>
          </cell>
          <cell r="W32" t="str">
            <v>mar</v>
          </cell>
          <cell r="X32">
            <v>1999</v>
          </cell>
          <cell r="Y32">
            <v>1999</v>
          </cell>
          <cell r="Z32">
            <v>1999</v>
          </cell>
          <cell r="AA32">
            <v>1999</v>
          </cell>
          <cell r="AB32">
            <v>1999</v>
          </cell>
          <cell r="AC32">
            <v>1999</v>
          </cell>
          <cell r="AD32">
            <v>2000</v>
          </cell>
          <cell r="AE32">
            <v>2000</v>
          </cell>
          <cell r="AF32">
            <v>2000</v>
          </cell>
          <cell r="AG32">
            <v>2000</v>
          </cell>
          <cell r="AH32">
            <v>2000</v>
          </cell>
          <cell r="AI32">
            <v>2000</v>
          </cell>
          <cell r="AJ32">
            <v>2000</v>
          </cell>
          <cell r="AK32">
            <v>2000</v>
          </cell>
          <cell r="AL32">
            <v>2000</v>
          </cell>
          <cell r="AM32">
            <v>2000</v>
          </cell>
          <cell r="AN32">
            <v>2000</v>
          </cell>
          <cell r="AO32">
            <v>2000</v>
          </cell>
          <cell r="AP32">
            <v>2001</v>
          </cell>
          <cell r="AQ32">
            <v>2001</v>
          </cell>
          <cell r="AR32">
            <v>2001</v>
          </cell>
          <cell r="AS32" t="str">
            <v>Q2 2000</v>
          </cell>
          <cell r="AT32" t="str">
            <v>Q3 2000</v>
          </cell>
          <cell r="AU32" t="str">
            <v>Q4 2000</v>
          </cell>
          <cell r="AV32" t="str">
            <v>Q1 2001</v>
          </cell>
          <cell r="AW32" t="str">
            <v>Q2 2001</v>
          </cell>
          <cell r="AX32" t="str">
            <v>Q3 2001</v>
          </cell>
          <cell r="AY32" t="str">
            <v>Q4 2001</v>
          </cell>
        </row>
        <row r="33">
          <cell r="B33">
            <v>200008</v>
          </cell>
          <cell r="C33" t="str">
            <v>jul</v>
          </cell>
          <cell r="D33" t="str">
            <v>aug</v>
          </cell>
          <cell r="E33" t="str">
            <v>sep</v>
          </cell>
          <cell r="F33" t="str">
            <v>oct</v>
          </cell>
          <cell r="G33" t="str">
            <v>nov</v>
          </cell>
          <cell r="H33" t="str">
            <v>dec</v>
          </cell>
          <cell r="I33" t="str">
            <v>jan</v>
          </cell>
          <cell r="J33" t="str">
            <v>feb</v>
          </cell>
          <cell r="K33" t="str">
            <v>mar</v>
          </cell>
          <cell r="L33" t="str">
            <v>apr</v>
          </cell>
          <cell r="M33" t="str">
            <v>may</v>
          </cell>
          <cell r="N33" t="str">
            <v>jun</v>
          </cell>
          <cell r="O33" t="str">
            <v>jul</v>
          </cell>
          <cell r="P33" t="str">
            <v>aug</v>
          </cell>
          <cell r="Q33" t="str">
            <v>sep</v>
          </cell>
          <cell r="R33" t="str">
            <v>oct</v>
          </cell>
          <cell r="S33" t="str">
            <v>nov</v>
          </cell>
          <cell r="T33" t="str">
            <v>dec</v>
          </cell>
          <cell r="U33" t="str">
            <v>jan</v>
          </cell>
          <cell r="V33" t="str">
            <v>feb</v>
          </cell>
          <cell r="W33" t="str">
            <v>mar</v>
          </cell>
          <cell r="X33">
            <v>1999</v>
          </cell>
          <cell r="Y33">
            <v>1999</v>
          </cell>
          <cell r="Z33">
            <v>1999</v>
          </cell>
          <cell r="AA33">
            <v>1999</v>
          </cell>
          <cell r="AB33">
            <v>1999</v>
          </cell>
          <cell r="AC33">
            <v>1999</v>
          </cell>
          <cell r="AD33">
            <v>2000</v>
          </cell>
          <cell r="AE33">
            <v>2000</v>
          </cell>
          <cell r="AF33">
            <v>2000</v>
          </cell>
          <cell r="AG33">
            <v>2000</v>
          </cell>
          <cell r="AH33">
            <v>2000</v>
          </cell>
          <cell r="AI33">
            <v>2000</v>
          </cell>
          <cell r="AJ33">
            <v>2000</v>
          </cell>
          <cell r="AK33">
            <v>2000</v>
          </cell>
          <cell r="AL33">
            <v>2000</v>
          </cell>
          <cell r="AM33">
            <v>2000</v>
          </cell>
          <cell r="AN33">
            <v>2000</v>
          </cell>
          <cell r="AO33">
            <v>2000</v>
          </cell>
          <cell r="AP33">
            <v>2001</v>
          </cell>
          <cell r="AQ33">
            <v>2001</v>
          </cell>
          <cell r="AR33">
            <v>2001</v>
          </cell>
          <cell r="AS33" t="str">
            <v>Q2 2000</v>
          </cell>
          <cell r="AT33" t="str">
            <v>Q3 2000</v>
          </cell>
          <cell r="AU33" t="str">
            <v>Q4 2000</v>
          </cell>
          <cell r="AV33" t="str">
            <v>Q1 2001</v>
          </cell>
          <cell r="AW33" t="str">
            <v>Q2 2001</v>
          </cell>
          <cell r="AX33" t="str">
            <v>Q3 2001</v>
          </cell>
          <cell r="AY33" t="str">
            <v>Q4 2001</v>
          </cell>
        </row>
        <row r="34">
          <cell r="B34">
            <v>200009</v>
          </cell>
          <cell r="C34" t="str">
            <v>jul</v>
          </cell>
          <cell r="D34" t="str">
            <v>aug</v>
          </cell>
          <cell r="E34" t="str">
            <v>sep</v>
          </cell>
          <cell r="F34" t="str">
            <v>oct</v>
          </cell>
          <cell r="G34" t="str">
            <v>nov</v>
          </cell>
          <cell r="H34" t="str">
            <v>dec</v>
          </cell>
          <cell r="I34" t="str">
            <v>jan</v>
          </cell>
          <cell r="J34" t="str">
            <v>feb</v>
          </cell>
          <cell r="K34" t="str">
            <v>mar</v>
          </cell>
          <cell r="L34" t="str">
            <v>apr</v>
          </cell>
          <cell r="M34" t="str">
            <v>may</v>
          </cell>
          <cell r="N34" t="str">
            <v>jun</v>
          </cell>
          <cell r="O34" t="str">
            <v>jul</v>
          </cell>
          <cell r="P34" t="str">
            <v>aug</v>
          </cell>
          <cell r="Q34" t="str">
            <v>sep</v>
          </cell>
          <cell r="R34" t="str">
            <v>oct</v>
          </cell>
          <cell r="S34" t="str">
            <v>nov</v>
          </cell>
          <cell r="T34" t="str">
            <v>dec</v>
          </cell>
          <cell r="U34" t="str">
            <v>jan</v>
          </cell>
          <cell r="V34" t="str">
            <v>feb</v>
          </cell>
          <cell r="W34" t="str">
            <v>mar</v>
          </cell>
          <cell r="X34">
            <v>1999</v>
          </cell>
          <cell r="Y34">
            <v>1999</v>
          </cell>
          <cell r="Z34">
            <v>1999</v>
          </cell>
          <cell r="AA34">
            <v>1999</v>
          </cell>
          <cell r="AB34">
            <v>1999</v>
          </cell>
          <cell r="AC34">
            <v>1999</v>
          </cell>
          <cell r="AD34">
            <v>2000</v>
          </cell>
          <cell r="AE34">
            <v>2000</v>
          </cell>
          <cell r="AF34">
            <v>2000</v>
          </cell>
          <cell r="AG34">
            <v>2000</v>
          </cell>
          <cell r="AH34">
            <v>2000</v>
          </cell>
          <cell r="AI34">
            <v>2000</v>
          </cell>
          <cell r="AJ34">
            <v>2000</v>
          </cell>
          <cell r="AK34">
            <v>2000</v>
          </cell>
          <cell r="AL34">
            <v>2000</v>
          </cell>
          <cell r="AM34">
            <v>2000</v>
          </cell>
          <cell r="AN34">
            <v>2000</v>
          </cell>
          <cell r="AO34">
            <v>2000</v>
          </cell>
          <cell r="AP34">
            <v>2001</v>
          </cell>
          <cell r="AQ34">
            <v>2001</v>
          </cell>
          <cell r="AR34">
            <v>2001</v>
          </cell>
          <cell r="AS34" t="str">
            <v>Q2 2000</v>
          </cell>
          <cell r="AT34" t="str">
            <v>Q3 2000</v>
          </cell>
          <cell r="AU34" t="str">
            <v>Q4 2000</v>
          </cell>
          <cell r="AV34" t="str">
            <v>Q1 2001</v>
          </cell>
          <cell r="AW34" t="str">
            <v>Q2 2001</v>
          </cell>
          <cell r="AX34" t="str">
            <v>Q3 2001</v>
          </cell>
          <cell r="AY34" t="str">
            <v>Q4 2001</v>
          </cell>
        </row>
        <row r="35">
          <cell r="B35">
            <v>200010</v>
          </cell>
          <cell r="C35" t="str">
            <v>oct</v>
          </cell>
          <cell r="D35" t="str">
            <v>nov</v>
          </cell>
          <cell r="E35" t="str">
            <v>dec</v>
          </cell>
          <cell r="F35" t="str">
            <v>jan</v>
          </cell>
          <cell r="G35" t="str">
            <v>feb</v>
          </cell>
          <cell r="H35" t="str">
            <v>mar</v>
          </cell>
          <cell r="I35" t="str">
            <v>apr</v>
          </cell>
          <cell r="J35" t="str">
            <v>may</v>
          </cell>
          <cell r="K35" t="str">
            <v>jun</v>
          </cell>
          <cell r="L35" t="str">
            <v>jul</v>
          </cell>
          <cell r="M35" t="str">
            <v>aug</v>
          </cell>
          <cell r="N35" t="str">
            <v>sep</v>
          </cell>
          <cell r="O35" t="str">
            <v>oct</v>
          </cell>
          <cell r="P35" t="str">
            <v>nov</v>
          </cell>
          <cell r="Q35" t="str">
            <v>dec</v>
          </cell>
          <cell r="R35" t="str">
            <v>jan</v>
          </cell>
          <cell r="S35" t="str">
            <v>feb</v>
          </cell>
          <cell r="T35" t="str">
            <v>mar</v>
          </cell>
          <cell r="U35" t="str">
            <v>apr</v>
          </cell>
          <cell r="V35" t="str">
            <v>may</v>
          </cell>
          <cell r="W35" t="str">
            <v>jun</v>
          </cell>
          <cell r="X35">
            <v>1999</v>
          </cell>
          <cell r="Y35">
            <v>1999</v>
          </cell>
          <cell r="Z35">
            <v>1999</v>
          </cell>
          <cell r="AA35">
            <v>2000</v>
          </cell>
          <cell r="AB35">
            <v>2000</v>
          </cell>
          <cell r="AC35">
            <v>2000</v>
          </cell>
          <cell r="AD35">
            <v>2000</v>
          </cell>
          <cell r="AE35">
            <v>2000</v>
          </cell>
          <cell r="AF35">
            <v>2000</v>
          </cell>
          <cell r="AG35">
            <v>2000</v>
          </cell>
          <cell r="AH35">
            <v>2000</v>
          </cell>
          <cell r="AI35">
            <v>2000</v>
          </cell>
          <cell r="AJ35">
            <v>2000</v>
          </cell>
          <cell r="AK35">
            <v>2000</v>
          </cell>
          <cell r="AL35">
            <v>2000</v>
          </cell>
          <cell r="AM35">
            <v>2001</v>
          </cell>
          <cell r="AN35">
            <v>2001</v>
          </cell>
          <cell r="AO35">
            <v>2001</v>
          </cell>
          <cell r="AP35">
            <v>2001</v>
          </cell>
          <cell r="AQ35">
            <v>2001</v>
          </cell>
          <cell r="AR35">
            <v>2001</v>
          </cell>
          <cell r="AS35" t="str">
            <v>Q3 2000</v>
          </cell>
          <cell r="AT35" t="str">
            <v>Q4 2000</v>
          </cell>
          <cell r="AU35" t="str">
            <v>Q1 2001</v>
          </cell>
          <cell r="AV35" t="str">
            <v>Q2 2001</v>
          </cell>
          <cell r="AW35" t="str">
            <v>Q3 2001</v>
          </cell>
          <cell r="AX35" t="str">
            <v>Q4 2001</v>
          </cell>
          <cell r="AY35" t="str">
            <v>Q1 2002</v>
          </cell>
        </row>
        <row r="36">
          <cell r="B36">
            <v>200011</v>
          </cell>
          <cell r="C36" t="str">
            <v>oct</v>
          </cell>
          <cell r="D36" t="str">
            <v>nov</v>
          </cell>
          <cell r="E36" t="str">
            <v>dec</v>
          </cell>
          <cell r="F36" t="str">
            <v>jan</v>
          </cell>
          <cell r="G36" t="str">
            <v>feb</v>
          </cell>
          <cell r="H36" t="str">
            <v>mar</v>
          </cell>
          <cell r="I36" t="str">
            <v>apr</v>
          </cell>
          <cell r="J36" t="str">
            <v>may</v>
          </cell>
          <cell r="K36" t="str">
            <v>jun</v>
          </cell>
          <cell r="L36" t="str">
            <v>jul</v>
          </cell>
          <cell r="M36" t="str">
            <v>aug</v>
          </cell>
          <cell r="N36" t="str">
            <v>sep</v>
          </cell>
          <cell r="O36" t="str">
            <v>oct</v>
          </cell>
          <cell r="P36" t="str">
            <v>nov</v>
          </cell>
          <cell r="Q36" t="str">
            <v>dec</v>
          </cell>
          <cell r="R36" t="str">
            <v>jan</v>
          </cell>
          <cell r="S36" t="str">
            <v>feb</v>
          </cell>
          <cell r="T36" t="str">
            <v>mar</v>
          </cell>
          <cell r="U36" t="str">
            <v>apr</v>
          </cell>
          <cell r="V36" t="str">
            <v>may</v>
          </cell>
          <cell r="W36" t="str">
            <v>jun</v>
          </cell>
          <cell r="X36">
            <v>1999</v>
          </cell>
          <cell r="Y36">
            <v>1999</v>
          </cell>
          <cell r="Z36">
            <v>1999</v>
          </cell>
          <cell r="AA36">
            <v>2000</v>
          </cell>
          <cell r="AB36">
            <v>2000</v>
          </cell>
          <cell r="AC36">
            <v>2000</v>
          </cell>
          <cell r="AD36">
            <v>2000</v>
          </cell>
          <cell r="AE36">
            <v>2000</v>
          </cell>
          <cell r="AF36">
            <v>2000</v>
          </cell>
          <cell r="AG36">
            <v>2000</v>
          </cell>
          <cell r="AH36">
            <v>2000</v>
          </cell>
          <cell r="AI36">
            <v>2000</v>
          </cell>
          <cell r="AJ36">
            <v>2000</v>
          </cell>
          <cell r="AK36">
            <v>2000</v>
          </cell>
          <cell r="AL36">
            <v>2000</v>
          </cell>
          <cell r="AM36">
            <v>2001</v>
          </cell>
          <cell r="AN36">
            <v>2001</v>
          </cell>
          <cell r="AO36">
            <v>2001</v>
          </cell>
          <cell r="AP36">
            <v>2001</v>
          </cell>
          <cell r="AQ36">
            <v>2001</v>
          </cell>
          <cell r="AR36">
            <v>2001</v>
          </cell>
          <cell r="AS36" t="str">
            <v>Q3 2000</v>
          </cell>
          <cell r="AT36" t="str">
            <v>Q4 2000</v>
          </cell>
          <cell r="AU36" t="str">
            <v>Q1 2001</v>
          </cell>
          <cell r="AV36" t="str">
            <v>Q2 2001</v>
          </cell>
          <cell r="AW36" t="str">
            <v>Q3 2001</v>
          </cell>
          <cell r="AX36" t="str">
            <v>Q4 2001</v>
          </cell>
          <cell r="AY36" t="str">
            <v>Q1 2002</v>
          </cell>
        </row>
        <row r="37">
          <cell r="B37">
            <v>200012</v>
          </cell>
          <cell r="C37" t="str">
            <v>oct</v>
          </cell>
          <cell r="D37" t="str">
            <v>nov</v>
          </cell>
          <cell r="E37" t="str">
            <v>dec</v>
          </cell>
          <cell r="F37" t="str">
            <v>jan</v>
          </cell>
          <cell r="G37" t="str">
            <v>feb</v>
          </cell>
          <cell r="H37" t="str">
            <v>mar</v>
          </cell>
          <cell r="I37" t="str">
            <v>apr</v>
          </cell>
          <cell r="J37" t="str">
            <v>may</v>
          </cell>
          <cell r="K37" t="str">
            <v>jun</v>
          </cell>
          <cell r="L37" t="str">
            <v>jul</v>
          </cell>
          <cell r="M37" t="str">
            <v>aug</v>
          </cell>
          <cell r="N37" t="str">
            <v>sep</v>
          </cell>
          <cell r="O37" t="str">
            <v>oct</v>
          </cell>
          <cell r="P37" t="str">
            <v>nov</v>
          </cell>
          <cell r="Q37" t="str">
            <v>dec</v>
          </cell>
          <cell r="R37" t="str">
            <v>jan</v>
          </cell>
          <cell r="S37" t="str">
            <v>feb</v>
          </cell>
          <cell r="T37" t="str">
            <v>mar</v>
          </cell>
          <cell r="U37" t="str">
            <v>apr</v>
          </cell>
          <cell r="V37" t="str">
            <v>may</v>
          </cell>
          <cell r="W37" t="str">
            <v>jun</v>
          </cell>
          <cell r="X37">
            <v>1999</v>
          </cell>
          <cell r="Y37">
            <v>1999</v>
          </cell>
          <cell r="Z37">
            <v>1999</v>
          </cell>
          <cell r="AA37">
            <v>2000</v>
          </cell>
          <cell r="AB37">
            <v>2000</v>
          </cell>
          <cell r="AC37">
            <v>2000</v>
          </cell>
          <cell r="AD37">
            <v>2000</v>
          </cell>
          <cell r="AE37">
            <v>2000</v>
          </cell>
          <cell r="AF37">
            <v>2000</v>
          </cell>
          <cell r="AG37">
            <v>2000</v>
          </cell>
          <cell r="AH37">
            <v>2000</v>
          </cell>
          <cell r="AI37">
            <v>2000</v>
          </cell>
          <cell r="AJ37">
            <v>2000</v>
          </cell>
          <cell r="AK37">
            <v>2000</v>
          </cell>
          <cell r="AL37">
            <v>2000</v>
          </cell>
          <cell r="AM37">
            <v>2001</v>
          </cell>
          <cell r="AN37">
            <v>2001</v>
          </cell>
          <cell r="AO37">
            <v>2001</v>
          </cell>
          <cell r="AP37">
            <v>2001</v>
          </cell>
          <cell r="AQ37">
            <v>2001</v>
          </cell>
          <cell r="AR37">
            <v>2001</v>
          </cell>
          <cell r="AS37" t="str">
            <v>Q3 2000</v>
          </cell>
          <cell r="AT37" t="str">
            <v>Q4 2000</v>
          </cell>
          <cell r="AU37" t="str">
            <v>Q1 2001</v>
          </cell>
          <cell r="AV37" t="str">
            <v>Q2 2001</v>
          </cell>
          <cell r="AW37" t="str">
            <v>Q3 2001</v>
          </cell>
          <cell r="AX37" t="str">
            <v>Q4 2001</v>
          </cell>
          <cell r="AY37" t="str">
            <v>Q1 2002</v>
          </cell>
        </row>
        <row r="38">
          <cell r="B38">
            <v>200101</v>
          </cell>
          <cell r="C38" t="str">
            <v>jan</v>
          </cell>
          <cell r="D38" t="str">
            <v>feb</v>
          </cell>
          <cell r="E38" t="str">
            <v>mar</v>
          </cell>
          <cell r="F38" t="str">
            <v>apr</v>
          </cell>
          <cell r="G38" t="str">
            <v>may</v>
          </cell>
          <cell r="H38" t="str">
            <v>jun</v>
          </cell>
          <cell r="I38" t="str">
            <v>jul</v>
          </cell>
          <cell r="J38" t="str">
            <v>aug</v>
          </cell>
          <cell r="K38" t="str">
            <v>sep</v>
          </cell>
          <cell r="L38" t="str">
            <v>oct</v>
          </cell>
          <cell r="M38" t="str">
            <v>nov</v>
          </cell>
          <cell r="N38" t="str">
            <v>dec</v>
          </cell>
          <cell r="O38" t="str">
            <v>jan</v>
          </cell>
          <cell r="P38" t="str">
            <v>feb</v>
          </cell>
          <cell r="Q38" t="str">
            <v>mar</v>
          </cell>
          <cell r="R38" t="str">
            <v>apr</v>
          </cell>
          <cell r="S38" t="str">
            <v>may</v>
          </cell>
          <cell r="T38" t="str">
            <v>jun</v>
          </cell>
          <cell r="U38" t="str">
            <v>jul</v>
          </cell>
          <cell r="V38" t="str">
            <v>aug</v>
          </cell>
          <cell r="W38" t="str">
            <v>sep</v>
          </cell>
          <cell r="X38">
            <v>2000</v>
          </cell>
          <cell r="Y38">
            <v>2000</v>
          </cell>
          <cell r="Z38">
            <v>2000</v>
          </cell>
          <cell r="AA38">
            <v>2000</v>
          </cell>
          <cell r="AB38">
            <v>2000</v>
          </cell>
          <cell r="AC38">
            <v>2000</v>
          </cell>
          <cell r="AD38">
            <v>2000</v>
          </cell>
          <cell r="AE38">
            <v>2000</v>
          </cell>
          <cell r="AF38">
            <v>2000</v>
          </cell>
          <cell r="AG38">
            <v>2000</v>
          </cell>
          <cell r="AH38">
            <v>2000</v>
          </cell>
          <cell r="AI38">
            <v>2000</v>
          </cell>
          <cell r="AJ38">
            <v>2001</v>
          </cell>
          <cell r="AK38">
            <v>2001</v>
          </cell>
          <cell r="AL38">
            <v>2001</v>
          </cell>
          <cell r="AM38">
            <v>2001</v>
          </cell>
          <cell r="AN38">
            <v>2001</v>
          </cell>
          <cell r="AO38">
            <v>2001</v>
          </cell>
          <cell r="AP38">
            <v>2001</v>
          </cell>
          <cell r="AQ38">
            <v>2001</v>
          </cell>
          <cell r="AR38">
            <v>2001</v>
          </cell>
          <cell r="AS38" t="str">
            <v>Q4 2000</v>
          </cell>
          <cell r="AT38" t="str">
            <v>Q1 2001</v>
          </cell>
          <cell r="AU38" t="str">
            <v>Q2 2001</v>
          </cell>
          <cell r="AV38" t="str">
            <v>Q3 2001</v>
          </cell>
          <cell r="AW38" t="str">
            <v>Q4 2001</v>
          </cell>
          <cell r="AX38" t="str">
            <v>Q1 2002</v>
          </cell>
          <cell r="AY38" t="str">
            <v>Q2 2002</v>
          </cell>
        </row>
        <row r="39">
          <cell r="B39">
            <v>200102</v>
          </cell>
          <cell r="C39" t="str">
            <v>jan</v>
          </cell>
          <cell r="D39" t="str">
            <v>feb</v>
          </cell>
          <cell r="E39" t="str">
            <v>mar</v>
          </cell>
          <cell r="F39" t="str">
            <v>apr</v>
          </cell>
          <cell r="G39" t="str">
            <v>may</v>
          </cell>
          <cell r="H39" t="str">
            <v>jun</v>
          </cell>
          <cell r="I39" t="str">
            <v>jul</v>
          </cell>
          <cell r="J39" t="str">
            <v>aug</v>
          </cell>
          <cell r="K39" t="str">
            <v>sep</v>
          </cell>
          <cell r="L39" t="str">
            <v>oct</v>
          </cell>
          <cell r="M39" t="str">
            <v>nov</v>
          </cell>
          <cell r="N39" t="str">
            <v>dec</v>
          </cell>
          <cell r="O39" t="str">
            <v>jan</v>
          </cell>
          <cell r="P39" t="str">
            <v>feb</v>
          </cell>
          <cell r="Q39" t="str">
            <v>mar</v>
          </cell>
          <cell r="R39" t="str">
            <v>apr</v>
          </cell>
          <cell r="S39" t="str">
            <v>may</v>
          </cell>
          <cell r="T39" t="str">
            <v>jun</v>
          </cell>
          <cell r="U39" t="str">
            <v>jul</v>
          </cell>
          <cell r="V39" t="str">
            <v>aug</v>
          </cell>
          <cell r="W39" t="str">
            <v>sep</v>
          </cell>
          <cell r="X39">
            <v>2000</v>
          </cell>
          <cell r="Y39">
            <v>2000</v>
          </cell>
          <cell r="Z39">
            <v>2000</v>
          </cell>
          <cell r="AA39">
            <v>2000</v>
          </cell>
          <cell r="AB39">
            <v>2000</v>
          </cell>
          <cell r="AC39">
            <v>2000</v>
          </cell>
          <cell r="AD39">
            <v>2000</v>
          </cell>
          <cell r="AE39">
            <v>2000</v>
          </cell>
          <cell r="AF39">
            <v>2000</v>
          </cell>
          <cell r="AG39">
            <v>2000</v>
          </cell>
          <cell r="AH39">
            <v>2000</v>
          </cell>
          <cell r="AI39">
            <v>2000</v>
          </cell>
          <cell r="AJ39">
            <v>2001</v>
          </cell>
          <cell r="AK39">
            <v>2001</v>
          </cell>
          <cell r="AL39">
            <v>2001</v>
          </cell>
          <cell r="AM39">
            <v>2001</v>
          </cell>
          <cell r="AN39">
            <v>2001</v>
          </cell>
          <cell r="AO39">
            <v>2001</v>
          </cell>
          <cell r="AP39">
            <v>2001</v>
          </cell>
          <cell r="AQ39">
            <v>2001</v>
          </cell>
          <cell r="AR39">
            <v>2001</v>
          </cell>
          <cell r="AS39" t="str">
            <v>Q4 2000</v>
          </cell>
          <cell r="AT39" t="str">
            <v>Q1 2001</v>
          </cell>
          <cell r="AU39" t="str">
            <v>Q2 2001</v>
          </cell>
          <cell r="AV39" t="str">
            <v>Q3 2001</v>
          </cell>
          <cell r="AW39" t="str">
            <v>Q4 2001</v>
          </cell>
          <cell r="AX39" t="str">
            <v>Q1 2002</v>
          </cell>
          <cell r="AY39" t="str">
            <v>Q2 2002</v>
          </cell>
        </row>
        <row r="40">
          <cell r="B40">
            <v>200103</v>
          </cell>
          <cell r="C40" t="str">
            <v>jan</v>
          </cell>
          <cell r="D40" t="str">
            <v>feb</v>
          </cell>
          <cell r="E40" t="str">
            <v>mar</v>
          </cell>
          <cell r="F40" t="str">
            <v>apr</v>
          </cell>
          <cell r="G40" t="str">
            <v>may</v>
          </cell>
          <cell r="H40" t="str">
            <v>jun</v>
          </cell>
          <cell r="I40" t="str">
            <v>jul</v>
          </cell>
          <cell r="J40" t="str">
            <v>aug</v>
          </cell>
          <cell r="K40" t="str">
            <v>sep</v>
          </cell>
          <cell r="L40" t="str">
            <v>oct</v>
          </cell>
          <cell r="M40" t="str">
            <v>nov</v>
          </cell>
          <cell r="N40" t="str">
            <v>dec</v>
          </cell>
          <cell r="O40" t="str">
            <v>jan</v>
          </cell>
          <cell r="P40" t="str">
            <v>feb</v>
          </cell>
          <cell r="Q40" t="str">
            <v>mar</v>
          </cell>
          <cell r="R40" t="str">
            <v>apr</v>
          </cell>
          <cell r="S40" t="str">
            <v>may</v>
          </cell>
          <cell r="T40" t="str">
            <v>jun</v>
          </cell>
          <cell r="U40" t="str">
            <v>jul</v>
          </cell>
          <cell r="V40" t="str">
            <v>aug</v>
          </cell>
          <cell r="W40" t="str">
            <v>sep</v>
          </cell>
          <cell r="X40">
            <v>2000</v>
          </cell>
          <cell r="Y40">
            <v>2000</v>
          </cell>
          <cell r="Z40">
            <v>2000</v>
          </cell>
          <cell r="AA40">
            <v>2000</v>
          </cell>
          <cell r="AB40">
            <v>2000</v>
          </cell>
          <cell r="AC40">
            <v>2000</v>
          </cell>
          <cell r="AD40">
            <v>2000</v>
          </cell>
          <cell r="AE40">
            <v>2000</v>
          </cell>
          <cell r="AF40">
            <v>2000</v>
          </cell>
          <cell r="AG40">
            <v>2000</v>
          </cell>
          <cell r="AH40">
            <v>2000</v>
          </cell>
          <cell r="AI40">
            <v>2000</v>
          </cell>
          <cell r="AJ40">
            <v>2001</v>
          </cell>
          <cell r="AK40">
            <v>2001</v>
          </cell>
          <cell r="AL40">
            <v>2001</v>
          </cell>
          <cell r="AM40">
            <v>2001</v>
          </cell>
          <cell r="AN40">
            <v>2001</v>
          </cell>
          <cell r="AO40">
            <v>2001</v>
          </cell>
          <cell r="AP40">
            <v>2001</v>
          </cell>
          <cell r="AQ40">
            <v>2001</v>
          </cell>
          <cell r="AR40">
            <v>2001</v>
          </cell>
          <cell r="AS40" t="str">
            <v>Q4 2000</v>
          </cell>
          <cell r="AT40" t="str">
            <v>Q1 2001</v>
          </cell>
          <cell r="AU40" t="str">
            <v>Q2 2001</v>
          </cell>
          <cell r="AV40" t="str">
            <v>Q3 2001</v>
          </cell>
          <cell r="AW40" t="str">
            <v>Q4 2001</v>
          </cell>
          <cell r="AX40" t="str">
            <v>Q1 2002</v>
          </cell>
          <cell r="AY40" t="str">
            <v>Q2 2002</v>
          </cell>
        </row>
        <row r="41">
          <cell r="B41">
            <v>200104</v>
          </cell>
          <cell r="C41" t="str">
            <v>apr</v>
          </cell>
          <cell r="D41" t="str">
            <v>may</v>
          </cell>
          <cell r="E41" t="str">
            <v>jun</v>
          </cell>
          <cell r="F41" t="str">
            <v>jul</v>
          </cell>
          <cell r="G41" t="str">
            <v>aug</v>
          </cell>
          <cell r="H41" t="str">
            <v>sep</v>
          </cell>
          <cell r="I41" t="str">
            <v>oct</v>
          </cell>
          <cell r="J41" t="str">
            <v>nov</v>
          </cell>
          <cell r="K41" t="str">
            <v>dec</v>
          </cell>
          <cell r="L41" t="str">
            <v>jan</v>
          </cell>
          <cell r="M41" t="str">
            <v>feb</v>
          </cell>
          <cell r="N41" t="str">
            <v>mar</v>
          </cell>
          <cell r="O41" t="str">
            <v>apr</v>
          </cell>
          <cell r="P41" t="str">
            <v>may</v>
          </cell>
          <cell r="Q41" t="str">
            <v>jun</v>
          </cell>
          <cell r="R41" t="str">
            <v>jul</v>
          </cell>
          <cell r="S41" t="str">
            <v>aug</v>
          </cell>
          <cell r="T41" t="str">
            <v>sep</v>
          </cell>
          <cell r="U41" t="str">
            <v>oct</v>
          </cell>
          <cell r="V41" t="str">
            <v>nov</v>
          </cell>
          <cell r="W41" t="str">
            <v>dec</v>
          </cell>
          <cell r="X41">
            <v>2000</v>
          </cell>
          <cell r="Y41">
            <v>2000</v>
          </cell>
          <cell r="Z41">
            <v>2000</v>
          </cell>
          <cell r="AA41">
            <v>2000</v>
          </cell>
          <cell r="AB41">
            <v>2000</v>
          </cell>
          <cell r="AC41">
            <v>2000</v>
          </cell>
          <cell r="AD41">
            <v>2000</v>
          </cell>
          <cell r="AE41">
            <v>2000</v>
          </cell>
          <cell r="AF41">
            <v>2000</v>
          </cell>
          <cell r="AG41">
            <v>2001</v>
          </cell>
          <cell r="AH41">
            <v>2001</v>
          </cell>
          <cell r="AI41">
            <v>2001</v>
          </cell>
          <cell r="AJ41">
            <v>2001</v>
          </cell>
          <cell r="AK41">
            <v>2001</v>
          </cell>
          <cell r="AL41">
            <v>2001</v>
          </cell>
          <cell r="AM41">
            <v>2001</v>
          </cell>
          <cell r="AN41">
            <v>2001</v>
          </cell>
          <cell r="AO41">
            <v>2001</v>
          </cell>
          <cell r="AP41">
            <v>2001</v>
          </cell>
          <cell r="AQ41">
            <v>2001</v>
          </cell>
          <cell r="AR41">
            <v>2001</v>
          </cell>
          <cell r="AS41" t="str">
            <v>Q1 2001</v>
          </cell>
          <cell r="AT41" t="str">
            <v>Q2 2001</v>
          </cell>
          <cell r="AU41" t="str">
            <v>Q3 2001</v>
          </cell>
          <cell r="AV41" t="str">
            <v>Q4 2001</v>
          </cell>
          <cell r="AW41" t="str">
            <v>Q1 2002</v>
          </cell>
          <cell r="AX41" t="str">
            <v>Q2 2002</v>
          </cell>
          <cell r="AY41" t="str">
            <v>Q3 2002</v>
          </cell>
        </row>
        <row r="42">
          <cell r="B42">
            <v>200105</v>
          </cell>
          <cell r="C42" t="str">
            <v>apr</v>
          </cell>
          <cell r="D42" t="str">
            <v>may</v>
          </cell>
          <cell r="E42" t="str">
            <v>jun</v>
          </cell>
          <cell r="F42" t="str">
            <v>jul</v>
          </cell>
          <cell r="G42" t="str">
            <v>aug</v>
          </cell>
          <cell r="H42" t="str">
            <v>sep</v>
          </cell>
          <cell r="I42" t="str">
            <v>oct</v>
          </cell>
          <cell r="J42" t="str">
            <v>nov</v>
          </cell>
          <cell r="K42" t="str">
            <v>dec</v>
          </cell>
          <cell r="L42" t="str">
            <v>jan</v>
          </cell>
          <cell r="M42" t="str">
            <v>feb</v>
          </cell>
          <cell r="N42" t="str">
            <v>mar</v>
          </cell>
          <cell r="O42" t="str">
            <v>apr</v>
          </cell>
          <cell r="P42" t="str">
            <v>may</v>
          </cell>
          <cell r="Q42" t="str">
            <v>jun</v>
          </cell>
          <cell r="R42" t="str">
            <v>jul</v>
          </cell>
          <cell r="S42" t="str">
            <v>aug</v>
          </cell>
          <cell r="T42" t="str">
            <v>sep</v>
          </cell>
          <cell r="U42" t="str">
            <v>oct</v>
          </cell>
          <cell r="V42" t="str">
            <v>nov</v>
          </cell>
          <cell r="W42" t="str">
            <v>dec</v>
          </cell>
          <cell r="X42">
            <v>2000</v>
          </cell>
          <cell r="Y42">
            <v>2000</v>
          </cell>
          <cell r="Z42">
            <v>2000</v>
          </cell>
          <cell r="AA42">
            <v>2000</v>
          </cell>
          <cell r="AB42">
            <v>2000</v>
          </cell>
          <cell r="AC42">
            <v>2000</v>
          </cell>
          <cell r="AD42">
            <v>2000</v>
          </cell>
          <cell r="AE42">
            <v>2000</v>
          </cell>
          <cell r="AF42">
            <v>2000</v>
          </cell>
          <cell r="AG42">
            <v>2001</v>
          </cell>
          <cell r="AH42">
            <v>2001</v>
          </cell>
          <cell r="AI42">
            <v>2001</v>
          </cell>
          <cell r="AJ42">
            <v>2001</v>
          </cell>
          <cell r="AK42">
            <v>2001</v>
          </cell>
          <cell r="AL42">
            <v>2001</v>
          </cell>
          <cell r="AM42">
            <v>2001</v>
          </cell>
          <cell r="AN42">
            <v>2001</v>
          </cell>
          <cell r="AO42">
            <v>2001</v>
          </cell>
          <cell r="AP42">
            <v>2001</v>
          </cell>
          <cell r="AQ42">
            <v>2001</v>
          </cell>
          <cell r="AR42">
            <v>2001</v>
          </cell>
          <cell r="AS42" t="str">
            <v>Q1 2001</v>
          </cell>
          <cell r="AT42" t="str">
            <v>Q2 2001</v>
          </cell>
          <cell r="AU42" t="str">
            <v>Q3 2001</v>
          </cell>
          <cell r="AV42" t="str">
            <v>Q4 2001</v>
          </cell>
          <cell r="AW42" t="str">
            <v>Q1 2002</v>
          </cell>
          <cell r="AX42" t="str">
            <v>Q2 2002</v>
          </cell>
          <cell r="AY42" t="str">
            <v>Q3 2002</v>
          </cell>
        </row>
        <row r="43">
          <cell r="B43">
            <v>200106</v>
          </cell>
          <cell r="C43" t="str">
            <v>apr</v>
          </cell>
          <cell r="D43" t="str">
            <v>may</v>
          </cell>
          <cell r="E43" t="str">
            <v>jun</v>
          </cell>
          <cell r="F43" t="str">
            <v>jul</v>
          </cell>
          <cell r="G43" t="str">
            <v>aug</v>
          </cell>
          <cell r="H43" t="str">
            <v>sep</v>
          </cell>
          <cell r="I43" t="str">
            <v>oct</v>
          </cell>
          <cell r="J43" t="str">
            <v>nov</v>
          </cell>
          <cell r="K43" t="str">
            <v>dec</v>
          </cell>
          <cell r="L43" t="str">
            <v>jan</v>
          </cell>
          <cell r="M43" t="str">
            <v>feb</v>
          </cell>
          <cell r="N43" t="str">
            <v>mar</v>
          </cell>
          <cell r="O43" t="str">
            <v>apr</v>
          </cell>
          <cell r="P43" t="str">
            <v>may</v>
          </cell>
          <cell r="Q43" t="str">
            <v>jun</v>
          </cell>
          <cell r="R43" t="str">
            <v>jul</v>
          </cell>
          <cell r="S43" t="str">
            <v>aug</v>
          </cell>
          <cell r="T43" t="str">
            <v>sep</v>
          </cell>
          <cell r="U43" t="str">
            <v>oct</v>
          </cell>
          <cell r="V43" t="str">
            <v>nov</v>
          </cell>
          <cell r="W43" t="str">
            <v>dec</v>
          </cell>
          <cell r="X43">
            <v>2000</v>
          </cell>
          <cell r="Y43">
            <v>2000</v>
          </cell>
          <cell r="Z43">
            <v>2000</v>
          </cell>
          <cell r="AA43">
            <v>2000</v>
          </cell>
          <cell r="AB43">
            <v>2000</v>
          </cell>
          <cell r="AC43">
            <v>2000</v>
          </cell>
          <cell r="AD43">
            <v>2000</v>
          </cell>
          <cell r="AE43">
            <v>2000</v>
          </cell>
          <cell r="AF43">
            <v>2000</v>
          </cell>
          <cell r="AG43">
            <v>2001</v>
          </cell>
          <cell r="AH43">
            <v>2001</v>
          </cell>
          <cell r="AI43">
            <v>2001</v>
          </cell>
          <cell r="AJ43">
            <v>2001</v>
          </cell>
          <cell r="AK43">
            <v>2001</v>
          </cell>
          <cell r="AL43">
            <v>2001</v>
          </cell>
          <cell r="AM43">
            <v>2001</v>
          </cell>
          <cell r="AN43">
            <v>2001</v>
          </cell>
          <cell r="AO43">
            <v>2001</v>
          </cell>
          <cell r="AP43">
            <v>2001</v>
          </cell>
          <cell r="AQ43">
            <v>2001</v>
          </cell>
          <cell r="AR43">
            <v>2001</v>
          </cell>
          <cell r="AS43" t="str">
            <v>Q1 2001</v>
          </cell>
          <cell r="AT43" t="str">
            <v>Q2 2001</v>
          </cell>
          <cell r="AU43" t="str">
            <v>Q3 2001</v>
          </cell>
          <cell r="AV43" t="str">
            <v>Q4 2001</v>
          </cell>
          <cell r="AW43" t="str">
            <v>Q1 2002</v>
          </cell>
          <cell r="AX43" t="str">
            <v>Q2 2002</v>
          </cell>
          <cell r="AY43" t="str">
            <v>Q3 2002</v>
          </cell>
        </row>
        <row r="44">
          <cell r="B44">
            <v>200107</v>
          </cell>
          <cell r="C44" t="str">
            <v>jul</v>
          </cell>
          <cell r="D44" t="str">
            <v>aug</v>
          </cell>
          <cell r="E44" t="str">
            <v>sep</v>
          </cell>
          <cell r="F44" t="str">
            <v>oct</v>
          </cell>
          <cell r="G44" t="str">
            <v>nov</v>
          </cell>
          <cell r="H44" t="str">
            <v>dec</v>
          </cell>
          <cell r="I44" t="str">
            <v>jan</v>
          </cell>
          <cell r="J44" t="str">
            <v>feb</v>
          </cell>
          <cell r="K44" t="str">
            <v>mar</v>
          </cell>
          <cell r="L44" t="str">
            <v>apr</v>
          </cell>
          <cell r="M44" t="str">
            <v>may</v>
          </cell>
          <cell r="N44" t="str">
            <v>jun</v>
          </cell>
          <cell r="O44" t="str">
            <v>jul</v>
          </cell>
          <cell r="P44" t="str">
            <v>aug</v>
          </cell>
          <cell r="Q44" t="str">
            <v>sep</v>
          </cell>
          <cell r="R44" t="str">
            <v>oct</v>
          </cell>
          <cell r="S44" t="str">
            <v>nov</v>
          </cell>
          <cell r="T44" t="str">
            <v>dec</v>
          </cell>
          <cell r="U44" t="str">
            <v>jan</v>
          </cell>
          <cell r="V44" t="str">
            <v>feb</v>
          </cell>
          <cell r="W44" t="str">
            <v>mar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2000</v>
          </cell>
          <cell r="AD44">
            <v>2001</v>
          </cell>
          <cell r="AE44">
            <v>2001</v>
          </cell>
          <cell r="AF44">
            <v>2001</v>
          </cell>
          <cell r="AG44">
            <v>2001</v>
          </cell>
          <cell r="AH44">
            <v>2001</v>
          </cell>
          <cell r="AI44">
            <v>2001</v>
          </cell>
          <cell r="AJ44">
            <v>2001</v>
          </cell>
          <cell r="AK44">
            <v>2001</v>
          </cell>
          <cell r="AL44">
            <v>2001</v>
          </cell>
          <cell r="AM44">
            <v>2001</v>
          </cell>
          <cell r="AN44">
            <v>2001</v>
          </cell>
          <cell r="AO44">
            <v>2001</v>
          </cell>
          <cell r="AP44">
            <v>2002</v>
          </cell>
          <cell r="AQ44">
            <v>2002</v>
          </cell>
          <cell r="AR44">
            <v>2002</v>
          </cell>
          <cell r="AS44" t="str">
            <v>Q2 2001</v>
          </cell>
          <cell r="AT44" t="str">
            <v>Q3 2001</v>
          </cell>
          <cell r="AU44" t="str">
            <v>Q4 2001</v>
          </cell>
          <cell r="AV44" t="str">
            <v>Q1 2002</v>
          </cell>
          <cell r="AW44" t="str">
            <v>Q2 2002</v>
          </cell>
          <cell r="AX44" t="str">
            <v>Q3 2002</v>
          </cell>
          <cell r="AY44" t="str">
            <v>Q4 2002</v>
          </cell>
        </row>
        <row r="45">
          <cell r="B45">
            <v>200108</v>
          </cell>
          <cell r="C45" t="str">
            <v>jul</v>
          </cell>
          <cell r="D45" t="str">
            <v>aug</v>
          </cell>
          <cell r="E45" t="str">
            <v>sep</v>
          </cell>
          <cell r="F45" t="str">
            <v>oct</v>
          </cell>
          <cell r="G45" t="str">
            <v>nov</v>
          </cell>
          <cell r="H45" t="str">
            <v>dec</v>
          </cell>
          <cell r="I45" t="str">
            <v>jan</v>
          </cell>
          <cell r="J45" t="str">
            <v>feb</v>
          </cell>
          <cell r="K45" t="str">
            <v>mar</v>
          </cell>
          <cell r="L45" t="str">
            <v>apr</v>
          </cell>
          <cell r="M45" t="str">
            <v>may</v>
          </cell>
          <cell r="N45" t="str">
            <v>jun</v>
          </cell>
          <cell r="O45" t="str">
            <v>jul</v>
          </cell>
          <cell r="P45" t="str">
            <v>aug</v>
          </cell>
          <cell r="Q45" t="str">
            <v>sep</v>
          </cell>
          <cell r="R45" t="str">
            <v>oct</v>
          </cell>
          <cell r="S45" t="str">
            <v>nov</v>
          </cell>
          <cell r="T45" t="str">
            <v>dec</v>
          </cell>
          <cell r="U45" t="str">
            <v>jan</v>
          </cell>
          <cell r="V45" t="str">
            <v>feb</v>
          </cell>
          <cell r="W45" t="str">
            <v>mar</v>
          </cell>
          <cell r="X45">
            <v>2000</v>
          </cell>
          <cell r="Y45">
            <v>2000</v>
          </cell>
          <cell r="Z45">
            <v>2000</v>
          </cell>
          <cell r="AA45">
            <v>2000</v>
          </cell>
          <cell r="AB45">
            <v>2000</v>
          </cell>
          <cell r="AC45">
            <v>2000</v>
          </cell>
          <cell r="AD45">
            <v>2001</v>
          </cell>
          <cell r="AE45">
            <v>2001</v>
          </cell>
          <cell r="AF45">
            <v>2001</v>
          </cell>
          <cell r="AG45">
            <v>2001</v>
          </cell>
          <cell r="AH45">
            <v>2001</v>
          </cell>
          <cell r="AI45">
            <v>2001</v>
          </cell>
          <cell r="AJ45">
            <v>2001</v>
          </cell>
          <cell r="AK45">
            <v>2001</v>
          </cell>
          <cell r="AL45">
            <v>2001</v>
          </cell>
          <cell r="AM45">
            <v>2001</v>
          </cell>
          <cell r="AN45">
            <v>2001</v>
          </cell>
          <cell r="AO45">
            <v>2001</v>
          </cell>
          <cell r="AP45">
            <v>2002</v>
          </cell>
          <cell r="AQ45">
            <v>2002</v>
          </cell>
          <cell r="AR45">
            <v>2002</v>
          </cell>
          <cell r="AS45" t="str">
            <v>Q2 2001</v>
          </cell>
          <cell r="AT45" t="str">
            <v>Q3 2001</v>
          </cell>
          <cell r="AU45" t="str">
            <v>Q4 2001</v>
          </cell>
          <cell r="AV45" t="str">
            <v>Q1 2002</v>
          </cell>
          <cell r="AW45" t="str">
            <v>Q2 2002</v>
          </cell>
          <cell r="AX45" t="str">
            <v>Q3 2002</v>
          </cell>
          <cell r="AY45" t="str">
            <v>Q4 2002</v>
          </cell>
        </row>
        <row r="46">
          <cell r="B46">
            <v>200109</v>
          </cell>
          <cell r="C46" t="str">
            <v>jul</v>
          </cell>
          <cell r="D46" t="str">
            <v>aug</v>
          </cell>
          <cell r="E46" t="str">
            <v>sep</v>
          </cell>
          <cell r="F46" t="str">
            <v>oct</v>
          </cell>
          <cell r="G46" t="str">
            <v>nov</v>
          </cell>
          <cell r="H46" t="str">
            <v>dec</v>
          </cell>
          <cell r="I46" t="str">
            <v>jan</v>
          </cell>
          <cell r="J46" t="str">
            <v>feb</v>
          </cell>
          <cell r="K46" t="str">
            <v>mar</v>
          </cell>
          <cell r="L46" t="str">
            <v>apr</v>
          </cell>
          <cell r="M46" t="str">
            <v>may</v>
          </cell>
          <cell r="N46" t="str">
            <v>jun</v>
          </cell>
          <cell r="O46" t="str">
            <v>jul</v>
          </cell>
          <cell r="P46" t="str">
            <v>aug</v>
          </cell>
          <cell r="Q46" t="str">
            <v>sep</v>
          </cell>
          <cell r="R46" t="str">
            <v>oct</v>
          </cell>
          <cell r="S46" t="str">
            <v>nov</v>
          </cell>
          <cell r="T46" t="str">
            <v>dec</v>
          </cell>
          <cell r="U46" t="str">
            <v>jan</v>
          </cell>
          <cell r="V46" t="str">
            <v>feb</v>
          </cell>
          <cell r="W46" t="str">
            <v>mar</v>
          </cell>
          <cell r="X46">
            <v>2000</v>
          </cell>
          <cell r="Y46">
            <v>2000</v>
          </cell>
          <cell r="Z46">
            <v>2000</v>
          </cell>
          <cell r="AA46">
            <v>2000</v>
          </cell>
          <cell r="AB46">
            <v>2000</v>
          </cell>
          <cell r="AC46">
            <v>2000</v>
          </cell>
          <cell r="AD46">
            <v>2001</v>
          </cell>
          <cell r="AE46">
            <v>2001</v>
          </cell>
          <cell r="AF46">
            <v>2001</v>
          </cell>
          <cell r="AG46">
            <v>2001</v>
          </cell>
          <cell r="AH46">
            <v>2001</v>
          </cell>
          <cell r="AI46">
            <v>2001</v>
          </cell>
          <cell r="AJ46">
            <v>2001</v>
          </cell>
          <cell r="AK46">
            <v>2001</v>
          </cell>
          <cell r="AL46">
            <v>2001</v>
          </cell>
          <cell r="AM46">
            <v>2001</v>
          </cell>
          <cell r="AN46">
            <v>2001</v>
          </cell>
          <cell r="AO46">
            <v>2001</v>
          </cell>
          <cell r="AP46">
            <v>2002</v>
          </cell>
          <cell r="AQ46">
            <v>2002</v>
          </cell>
          <cell r="AR46">
            <v>2002</v>
          </cell>
          <cell r="AS46" t="str">
            <v>Q2 2001</v>
          </cell>
          <cell r="AT46" t="str">
            <v>Q3 2001</v>
          </cell>
          <cell r="AU46" t="str">
            <v>Q4 2001</v>
          </cell>
          <cell r="AV46" t="str">
            <v>Q1 2002</v>
          </cell>
          <cell r="AW46" t="str">
            <v>Q2 2002</v>
          </cell>
          <cell r="AX46" t="str">
            <v>Q3 2002</v>
          </cell>
          <cell r="AY46" t="str">
            <v>Q4 2002</v>
          </cell>
        </row>
        <row r="47">
          <cell r="B47">
            <v>200110</v>
          </cell>
          <cell r="C47" t="str">
            <v>oct</v>
          </cell>
          <cell r="D47" t="str">
            <v>nov</v>
          </cell>
          <cell r="E47" t="str">
            <v>dec</v>
          </cell>
          <cell r="F47" t="str">
            <v>jan</v>
          </cell>
          <cell r="G47" t="str">
            <v>feb</v>
          </cell>
          <cell r="H47" t="str">
            <v>mar</v>
          </cell>
          <cell r="I47" t="str">
            <v>apr</v>
          </cell>
          <cell r="J47" t="str">
            <v>may</v>
          </cell>
          <cell r="K47" t="str">
            <v>jun</v>
          </cell>
          <cell r="L47" t="str">
            <v>jul</v>
          </cell>
          <cell r="M47" t="str">
            <v>aug</v>
          </cell>
          <cell r="N47" t="str">
            <v>sep</v>
          </cell>
          <cell r="O47" t="str">
            <v>oct</v>
          </cell>
          <cell r="P47" t="str">
            <v>nov</v>
          </cell>
          <cell r="Q47" t="str">
            <v>dec</v>
          </cell>
          <cell r="R47" t="str">
            <v>jan</v>
          </cell>
          <cell r="S47" t="str">
            <v>feb</v>
          </cell>
          <cell r="T47" t="str">
            <v>mar</v>
          </cell>
          <cell r="U47" t="str">
            <v>apr</v>
          </cell>
          <cell r="V47" t="str">
            <v>may</v>
          </cell>
          <cell r="W47" t="str">
            <v>jun</v>
          </cell>
          <cell r="X47">
            <v>2000</v>
          </cell>
          <cell r="Y47">
            <v>2000</v>
          </cell>
          <cell r="Z47">
            <v>2000</v>
          </cell>
          <cell r="AA47">
            <v>2001</v>
          </cell>
          <cell r="AB47">
            <v>2001</v>
          </cell>
          <cell r="AC47">
            <v>2001</v>
          </cell>
          <cell r="AD47">
            <v>2001</v>
          </cell>
          <cell r="AE47">
            <v>2001</v>
          </cell>
          <cell r="AF47">
            <v>2001</v>
          </cell>
          <cell r="AG47">
            <v>2001</v>
          </cell>
          <cell r="AH47">
            <v>2001</v>
          </cell>
          <cell r="AI47">
            <v>2001</v>
          </cell>
          <cell r="AJ47">
            <v>2001</v>
          </cell>
          <cell r="AK47">
            <v>2001</v>
          </cell>
          <cell r="AL47">
            <v>2001</v>
          </cell>
          <cell r="AM47">
            <v>2002</v>
          </cell>
          <cell r="AN47">
            <v>2002</v>
          </cell>
          <cell r="AO47">
            <v>2002</v>
          </cell>
          <cell r="AP47">
            <v>2002</v>
          </cell>
          <cell r="AQ47">
            <v>2002</v>
          </cell>
          <cell r="AR47">
            <v>2002</v>
          </cell>
          <cell r="AS47" t="str">
            <v>Q3 2001</v>
          </cell>
          <cell r="AT47" t="str">
            <v>Q4 2001</v>
          </cell>
          <cell r="AU47" t="str">
            <v>Q1 2002</v>
          </cell>
          <cell r="AV47" t="str">
            <v>Q2 2002</v>
          </cell>
          <cell r="AW47" t="str">
            <v>Q3 2002</v>
          </cell>
          <cell r="AX47" t="str">
            <v>Q4 2002</v>
          </cell>
          <cell r="AY47" t="str">
            <v>Q1 2003</v>
          </cell>
        </row>
        <row r="48">
          <cell r="B48">
            <v>200111</v>
          </cell>
          <cell r="C48" t="str">
            <v>oct</v>
          </cell>
          <cell r="D48" t="str">
            <v>nov</v>
          </cell>
          <cell r="E48" t="str">
            <v>dec</v>
          </cell>
          <cell r="F48" t="str">
            <v>jan</v>
          </cell>
          <cell r="G48" t="str">
            <v>feb</v>
          </cell>
          <cell r="H48" t="str">
            <v>mar</v>
          </cell>
          <cell r="I48" t="str">
            <v>apr</v>
          </cell>
          <cell r="J48" t="str">
            <v>may</v>
          </cell>
          <cell r="K48" t="str">
            <v>jun</v>
          </cell>
          <cell r="L48" t="str">
            <v>jul</v>
          </cell>
          <cell r="M48" t="str">
            <v>aug</v>
          </cell>
          <cell r="N48" t="str">
            <v>sep</v>
          </cell>
          <cell r="O48" t="str">
            <v>oct</v>
          </cell>
          <cell r="P48" t="str">
            <v>nov</v>
          </cell>
          <cell r="Q48" t="str">
            <v>dec</v>
          </cell>
          <cell r="R48" t="str">
            <v>jan</v>
          </cell>
          <cell r="S48" t="str">
            <v>feb</v>
          </cell>
          <cell r="T48" t="str">
            <v>mar</v>
          </cell>
          <cell r="U48" t="str">
            <v>apr</v>
          </cell>
          <cell r="V48" t="str">
            <v>may</v>
          </cell>
          <cell r="W48" t="str">
            <v>jun</v>
          </cell>
          <cell r="X48">
            <v>2000</v>
          </cell>
          <cell r="Y48">
            <v>2000</v>
          </cell>
          <cell r="Z48">
            <v>2000</v>
          </cell>
          <cell r="AA48">
            <v>2001</v>
          </cell>
          <cell r="AB48">
            <v>2001</v>
          </cell>
          <cell r="AC48">
            <v>2001</v>
          </cell>
          <cell r="AD48">
            <v>2001</v>
          </cell>
          <cell r="AE48">
            <v>2001</v>
          </cell>
          <cell r="AF48">
            <v>2001</v>
          </cell>
          <cell r="AG48">
            <v>2001</v>
          </cell>
          <cell r="AH48">
            <v>2001</v>
          </cell>
          <cell r="AI48">
            <v>2001</v>
          </cell>
          <cell r="AJ48">
            <v>2001</v>
          </cell>
          <cell r="AK48">
            <v>2001</v>
          </cell>
          <cell r="AL48">
            <v>2001</v>
          </cell>
          <cell r="AM48">
            <v>2002</v>
          </cell>
          <cell r="AN48">
            <v>2002</v>
          </cell>
          <cell r="AO48">
            <v>2002</v>
          </cell>
          <cell r="AP48">
            <v>2002</v>
          </cell>
          <cell r="AQ48">
            <v>2002</v>
          </cell>
          <cell r="AR48">
            <v>2002</v>
          </cell>
          <cell r="AS48" t="str">
            <v>Q3 2001</v>
          </cell>
          <cell r="AT48" t="str">
            <v>Q4 2001</v>
          </cell>
          <cell r="AU48" t="str">
            <v>Q1 2002</v>
          </cell>
          <cell r="AV48" t="str">
            <v>Q2 2002</v>
          </cell>
          <cell r="AW48" t="str">
            <v>Q3 2002</v>
          </cell>
          <cell r="AX48" t="str">
            <v>Q4 2002</v>
          </cell>
          <cell r="AY48" t="str">
            <v>Q1 2003</v>
          </cell>
        </row>
        <row r="49">
          <cell r="B49">
            <v>200112</v>
          </cell>
          <cell r="C49" t="str">
            <v>oct</v>
          </cell>
          <cell r="D49" t="str">
            <v>nov</v>
          </cell>
          <cell r="E49" t="str">
            <v>dec</v>
          </cell>
          <cell r="F49" t="str">
            <v>jan</v>
          </cell>
          <cell r="G49" t="str">
            <v>feb</v>
          </cell>
          <cell r="H49" t="str">
            <v>mar</v>
          </cell>
          <cell r="I49" t="str">
            <v>apr</v>
          </cell>
          <cell r="J49" t="str">
            <v>may</v>
          </cell>
          <cell r="K49" t="str">
            <v>jun</v>
          </cell>
          <cell r="L49" t="str">
            <v>jul</v>
          </cell>
          <cell r="M49" t="str">
            <v>aug</v>
          </cell>
          <cell r="N49" t="str">
            <v>sep</v>
          </cell>
          <cell r="O49" t="str">
            <v>oct</v>
          </cell>
          <cell r="P49" t="str">
            <v>nov</v>
          </cell>
          <cell r="Q49" t="str">
            <v>dec</v>
          </cell>
          <cell r="R49" t="str">
            <v>jan</v>
          </cell>
          <cell r="S49" t="str">
            <v>feb</v>
          </cell>
          <cell r="T49" t="str">
            <v>mar</v>
          </cell>
          <cell r="U49" t="str">
            <v>apr</v>
          </cell>
          <cell r="V49" t="str">
            <v>may</v>
          </cell>
          <cell r="W49" t="str">
            <v>jun</v>
          </cell>
          <cell r="X49">
            <v>2000</v>
          </cell>
          <cell r="Y49">
            <v>2000</v>
          </cell>
          <cell r="Z49">
            <v>2000</v>
          </cell>
          <cell r="AA49">
            <v>2001</v>
          </cell>
          <cell r="AB49">
            <v>2001</v>
          </cell>
          <cell r="AC49">
            <v>2001</v>
          </cell>
          <cell r="AD49">
            <v>2001</v>
          </cell>
          <cell r="AE49">
            <v>2001</v>
          </cell>
          <cell r="AF49">
            <v>2001</v>
          </cell>
          <cell r="AG49">
            <v>2001</v>
          </cell>
          <cell r="AH49">
            <v>2001</v>
          </cell>
          <cell r="AI49">
            <v>2001</v>
          </cell>
          <cell r="AJ49">
            <v>2001</v>
          </cell>
          <cell r="AK49">
            <v>2001</v>
          </cell>
          <cell r="AL49">
            <v>2001</v>
          </cell>
          <cell r="AM49">
            <v>2002</v>
          </cell>
          <cell r="AN49">
            <v>2002</v>
          </cell>
          <cell r="AO49">
            <v>2002</v>
          </cell>
          <cell r="AP49">
            <v>2002</v>
          </cell>
          <cell r="AQ49">
            <v>2002</v>
          </cell>
          <cell r="AR49">
            <v>2002</v>
          </cell>
          <cell r="AS49" t="str">
            <v>Q3 2001</v>
          </cell>
          <cell r="AT49" t="str">
            <v>Q4 2001</v>
          </cell>
          <cell r="AU49" t="str">
            <v>Q1 2002</v>
          </cell>
          <cell r="AV49" t="str">
            <v>Q2 2002</v>
          </cell>
          <cell r="AW49" t="str">
            <v>Q3 2002</v>
          </cell>
          <cell r="AX49" t="str">
            <v>Q4 2002</v>
          </cell>
          <cell r="AY49" t="str">
            <v>Q1 2003</v>
          </cell>
        </row>
        <row r="50">
          <cell r="B50">
            <v>200201</v>
          </cell>
          <cell r="C50" t="str">
            <v>jan</v>
          </cell>
          <cell r="D50" t="str">
            <v>feb</v>
          </cell>
          <cell r="E50" t="str">
            <v>mar</v>
          </cell>
          <cell r="F50" t="str">
            <v>apr</v>
          </cell>
          <cell r="G50" t="str">
            <v>may</v>
          </cell>
          <cell r="H50" t="str">
            <v>jun</v>
          </cell>
          <cell r="I50" t="str">
            <v>jul</v>
          </cell>
          <cell r="J50" t="str">
            <v>aug</v>
          </cell>
          <cell r="K50" t="str">
            <v>sep</v>
          </cell>
          <cell r="L50" t="str">
            <v>oct</v>
          </cell>
          <cell r="M50" t="str">
            <v>nov</v>
          </cell>
          <cell r="N50" t="str">
            <v>dec</v>
          </cell>
          <cell r="O50" t="str">
            <v>jan</v>
          </cell>
          <cell r="P50" t="str">
            <v>feb</v>
          </cell>
          <cell r="Q50" t="str">
            <v>mar</v>
          </cell>
          <cell r="R50" t="str">
            <v>apr</v>
          </cell>
          <cell r="S50" t="str">
            <v>may</v>
          </cell>
          <cell r="T50" t="str">
            <v>jun</v>
          </cell>
          <cell r="U50" t="str">
            <v>jul</v>
          </cell>
          <cell r="V50" t="str">
            <v>aug</v>
          </cell>
          <cell r="W50" t="str">
            <v>sep</v>
          </cell>
          <cell r="X50">
            <v>2001</v>
          </cell>
          <cell r="Y50">
            <v>2001</v>
          </cell>
          <cell r="Z50">
            <v>2001</v>
          </cell>
          <cell r="AA50">
            <v>2001</v>
          </cell>
          <cell r="AB50">
            <v>2001</v>
          </cell>
          <cell r="AC50">
            <v>2001</v>
          </cell>
          <cell r="AD50">
            <v>2001</v>
          </cell>
          <cell r="AE50">
            <v>2001</v>
          </cell>
          <cell r="AF50">
            <v>2001</v>
          </cell>
          <cell r="AG50">
            <v>2001</v>
          </cell>
          <cell r="AH50">
            <v>2001</v>
          </cell>
          <cell r="AI50">
            <v>2001</v>
          </cell>
          <cell r="AJ50">
            <v>2002</v>
          </cell>
          <cell r="AK50">
            <v>2002</v>
          </cell>
          <cell r="AL50">
            <v>2002</v>
          </cell>
          <cell r="AM50">
            <v>2002</v>
          </cell>
          <cell r="AN50">
            <v>2002</v>
          </cell>
          <cell r="AO50">
            <v>2002</v>
          </cell>
          <cell r="AP50">
            <v>2002</v>
          </cell>
          <cell r="AQ50">
            <v>2002</v>
          </cell>
          <cell r="AR50">
            <v>2002</v>
          </cell>
          <cell r="AS50" t="str">
            <v>Q4 2001</v>
          </cell>
          <cell r="AT50" t="str">
            <v>Q1 2002</v>
          </cell>
          <cell r="AU50" t="str">
            <v>Q2 2002</v>
          </cell>
          <cell r="AV50" t="str">
            <v>Q3 2002</v>
          </cell>
          <cell r="AW50" t="str">
            <v>Q4 2002</v>
          </cell>
          <cell r="AX50" t="str">
            <v>Q1 2003</v>
          </cell>
          <cell r="AY50" t="str">
            <v>Q2 2003</v>
          </cell>
        </row>
        <row r="51">
          <cell r="B51">
            <v>200202</v>
          </cell>
          <cell r="C51" t="str">
            <v>jan</v>
          </cell>
          <cell r="D51" t="str">
            <v>feb</v>
          </cell>
          <cell r="E51" t="str">
            <v>mar</v>
          </cell>
          <cell r="F51" t="str">
            <v>apr</v>
          </cell>
          <cell r="G51" t="str">
            <v>may</v>
          </cell>
          <cell r="H51" t="str">
            <v>jun</v>
          </cell>
          <cell r="I51" t="str">
            <v>jul</v>
          </cell>
          <cell r="J51" t="str">
            <v>aug</v>
          </cell>
          <cell r="K51" t="str">
            <v>sep</v>
          </cell>
          <cell r="L51" t="str">
            <v>oct</v>
          </cell>
          <cell r="M51" t="str">
            <v>nov</v>
          </cell>
          <cell r="N51" t="str">
            <v>dec</v>
          </cell>
          <cell r="O51" t="str">
            <v>jan</v>
          </cell>
          <cell r="P51" t="str">
            <v>feb</v>
          </cell>
          <cell r="Q51" t="str">
            <v>mar</v>
          </cell>
          <cell r="R51" t="str">
            <v>apr</v>
          </cell>
          <cell r="S51" t="str">
            <v>may</v>
          </cell>
          <cell r="T51" t="str">
            <v>jun</v>
          </cell>
          <cell r="U51" t="str">
            <v>jul</v>
          </cell>
          <cell r="V51" t="str">
            <v>aug</v>
          </cell>
          <cell r="W51" t="str">
            <v>sep</v>
          </cell>
          <cell r="X51">
            <v>2001</v>
          </cell>
          <cell r="Y51">
            <v>2001</v>
          </cell>
          <cell r="Z51">
            <v>2001</v>
          </cell>
          <cell r="AA51">
            <v>2001</v>
          </cell>
          <cell r="AB51">
            <v>2001</v>
          </cell>
          <cell r="AC51">
            <v>2001</v>
          </cell>
          <cell r="AD51">
            <v>2001</v>
          </cell>
          <cell r="AE51">
            <v>2001</v>
          </cell>
          <cell r="AF51">
            <v>2001</v>
          </cell>
          <cell r="AG51">
            <v>2001</v>
          </cell>
          <cell r="AH51">
            <v>2001</v>
          </cell>
          <cell r="AI51">
            <v>2001</v>
          </cell>
          <cell r="AJ51">
            <v>2002</v>
          </cell>
          <cell r="AK51">
            <v>2002</v>
          </cell>
          <cell r="AL51">
            <v>2002</v>
          </cell>
          <cell r="AM51">
            <v>2002</v>
          </cell>
          <cell r="AN51">
            <v>2002</v>
          </cell>
          <cell r="AO51">
            <v>2002</v>
          </cell>
          <cell r="AP51">
            <v>2002</v>
          </cell>
          <cell r="AQ51">
            <v>2002</v>
          </cell>
          <cell r="AR51">
            <v>2002</v>
          </cell>
          <cell r="AS51" t="str">
            <v>Q4 2001</v>
          </cell>
          <cell r="AT51" t="str">
            <v>Q1 2002</v>
          </cell>
          <cell r="AU51" t="str">
            <v>Q2 2002</v>
          </cell>
          <cell r="AV51" t="str">
            <v>Q3 2002</v>
          </cell>
          <cell r="AW51" t="str">
            <v>Q4 2002</v>
          </cell>
          <cell r="AX51" t="str">
            <v>Q1 2003</v>
          </cell>
          <cell r="AY51" t="str">
            <v>Q2 2003</v>
          </cell>
        </row>
        <row r="52">
          <cell r="B52">
            <v>200203</v>
          </cell>
          <cell r="C52" t="str">
            <v>jan</v>
          </cell>
          <cell r="D52" t="str">
            <v>feb</v>
          </cell>
          <cell r="E52" t="str">
            <v>mar</v>
          </cell>
          <cell r="F52" t="str">
            <v>apr</v>
          </cell>
          <cell r="G52" t="str">
            <v>may</v>
          </cell>
          <cell r="H52" t="str">
            <v>jun</v>
          </cell>
          <cell r="I52" t="str">
            <v>jul</v>
          </cell>
          <cell r="J52" t="str">
            <v>aug</v>
          </cell>
          <cell r="K52" t="str">
            <v>sep</v>
          </cell>
          <cell r="L52" t="str">
            <v>oct</v>
          </cell>
          <cell r="M52" t="str">
            <v>nov</v>
          </cell>
          <cell r="N52" t="str">
            <v>dec</v>
          </cell>
          <cell r="O52" t="str">
            <v>jan</v>
          </cell>
          <cell r="P52" t="str">
            <v>feb</v>
          </cell>
          <cell r="Q52" t="str">
            <v>mar</v>
          </cell>
          <cell r="R52" t="str">
            <v>apr</v>
          </cell>
          <cell r="S52" t="str">
            <v>may</v>
          </cell>
          <cell r="T52" t="str">
            <v>jun</v>
          </cell>
          <cell r="U52" t="str">
            <v>jul</v>
          </cell>
          <cell r="V52" t="str">
            <v>aug</v>
          </cell>
          <cell r="W52" t="str">
            <v>sep</v>
          </cell>
          <cell r="X52">
            <v>2001</v>
          </cell>
          <cell r="Y52">
            <v>2001</v>
          </cell>
          <cell r="Z52">
            <v>2001</v>
          </cell>
          <cell r="AA52">
            <v>2001</v>
          </cell>
          <cell r="AB52">
            <v>2001</v>
          </cell>
          <cell r="AC52">
            <v>2001</v>
          </cell>
          <cell r="AD52">
            <v>2001</v>
          </cell>
          <cell r="AE52">
            <v>2001</v>
          </cell>
          <cell r="AF52">
            <v>2001</v>
          </cell>
          <cell r="AG52">
            <v>2001</v>
          </cell>
          <cell r="AH52">
            <v>2001</v>
          </cell>
          <cell r="AI52">
            <v>2001</v>
          </cell>
          <cell r="AJ52">
            <v>2002</v>
          </cell>
          <cell r="AK52">
            <v>2002</v>
          </cell>
          <cell r="AL52">
            <v>2002</v>
          </cell>
          <cell r="AM52">
            <v>2002</v>
          </cell>
          <cell r="AN52">
            <v>2002</v>
          </cell>
          <cell r="AO52">
            <v>2002</v>
          </cell>
          <cell r="AP52">
            <v>2002</v>
          </cell>
          <cell r="AQ52">
            <v>2002</v>
          </cell>
          <cell r="AR52">
            <v>2002</v>
          </cell>
          <cell r="AS52" t="str">
            <v>Q4 2001</v>
          </cell>
          <cell r="AT52" t="str">
            <v>Q1 2002</v>
          </cell>
          <cell r="AU52" t="str">
            <v>Q2 2002</v>
          </cell>
          <cell r="AV52" t="str">
            <v>Q3 2002</v>
          </cell>
          <cell r="AW52" t="str">
            <v>Q4 2002</v>
          </cell>
          <cell r="AX52" t="str">
            <v>Q1 2003</v>
          </cell>
          <cell r="AY52" t="str">
            <v>Q2 2003</v>
          </cell>
        </row>
        <row r="53">
          <cell r="B53">
            <v>200204</v>
          </cell>
          <cell r="C53" t="str">
            <v>apr</v>
          </cell>
          <cell r="D53" t="str">
            <v>may</v>
          </cell>
          <cell r="E53" t="str">
            <v>jun</v>
          </cell>
          <cell r="F53" t="str">
            <v>jul</v>
          </cell>
          <cell r="G53" t="str">
            <v>aug</v>
          </cell>
          <cell r="H53" t="str">
            <v>sep</v>
          </cell>
          <cell r="I53" t="str">
            <v>oct</v>
          </cell>
          <cell r="J53" t="str">
            <v>nov</v>
          </cell>
          <cell r="K53" t="str">
            <v>dec</v>
          </cell>
          <cell r="L53" t="str">
            <v>jan</v>
          </cell>
          <cell r="M53" t="str">
            <v>feb</v>
          </cell>
          <cell r="N53" t="str">
            <v>mar</v>
          </cell>
          <cell r="O53" t="str">
            <v>apr</v>
          </cell>
          <cell r="P53" t="str">
            <v>may</v>
          </cell>
          <cell r="Q53" t="str">
            <v>jun</v>
          </cell>
          <cell r="R53" t="str">
            <v>jul</v>
          </cell>
          <cell r="S53" t="str">
            <v>aug</v>
          </cell>
          <cell r="T53" t="str">
            <v>sep</v>
          </cell>
          <cell r="U53" t="str">
            <v>oct</v>
          </cell>
          <cell r="V53" t="str">
            <v>nov</v>
          </cell>
          <cell r="W53" t="str">
            <v>dec</v>
          </cell>
          <cell r="X53">
            <v>2001</v>
          </cell>
          <cell r="Y53">
            <v>2001</v>
          </cell>
          <cell r="Z53">
            <v>2001</v>
          </cell>
          <cell r="AA53">
            <v>2001</v>
          </cell>
          <cell r="AB53">
            <v>2001</v>
          </cell>
          <cell r="AC53">
            <v>2001</v>
          </cell>
          <cell r="AD53">
            <v>2001</v>
          </cell>
          <cell r="AE53">
            <v>2001</v>
          </cell>
          <cell r="AF53">
            <v>2001</v>
          </cell>
          <cell r="AG53">
            <v>2002</v>
          </cell>
          <cell r="AH53">
            <v>2002</v>
          </cell>
          <cell r="AI53">
            <v>2002</v>
          </cell>
          <cell r="AJ53">
            <v>2002</v>
          </cell>
          <cell r="AK53">
            <v>2002</v>
          </cell>
          <cell r="AL53">
            <v>2002</v>
          </cell>
          <cell r="AM53">
            <v>2002</v>
          </cell>
          <cell r="AN53">
            <v>2002</v>
          </cell>
          <cell r="AO53">
            <v>2002</v>
          </cell>
          <cell r="AP53">
            <v>2002</v>
          </cell>
          <cell r="AQ53">
            <v>2002</v>
          </cell>
          <cell r="AR53">
            <v>2002</v>
          </cell>
          <cell r="AS53" t="str">
            <v>Q1 2002</v>
          </cell>
          <cell r="AT53" t="str">
            <v>Q2 2002</v>
          </cell>
          <cell r="AU53" t="str">
            <v>Q3 2002</v>
          </cell>
          <cell r="AV53" t="str">
            <v>Q4 2002</v>
          </cell>
          <cell r="AW53" t="str">
            <v>Q1 2003</v>
          </cell>
          <cell r="AX53" t="str">
            <v>Q2 2003</v>
          </cell>
          <cell r="AY53" t="str">
            <v>Q3 2003</v>
          </cell>
        </row>
        <row r="54">
          <cell r="B54">
            <v>200205</v>
          </cell>
          <cell r="C54" t="str">
            <v>apr</v>
          </cell>
          <cell r="D54" t="str">
            <v>may</v>
          </cell>
          <cell r="E54" t="str">
            <v>jun</v>
          </cell>
          <cell r="F54" t="str">
            <v>jul</v>
          </cell>
          <cell r="G54" t="str">
            <v>aug</v>
          </cell>
          <cell r="H54" t="str">
            <v>sep</v>
          </cell>
          <cell r="I54" t="str">
            <v>oct</v>
          </cell>
          <cell r="J54" t="str">
            <v>nov</v>
          </cell>
          <cell r="K54" t="str">
            <v>dec</v>
          </cell>
          <cell r="L54" t="str">
            <v>jan</v>
          </cell>
          <cell r="M54" t="str">
            <v>feb</v>
          </cell>
          <cell r="N54" t="str">
            <v>mar</v>
          </cell>
          <cell r="O54" t="str">
            <v>apr</v>
          </cell>
          <cell r="P54" t="str">
            <v>may</v>
          </cell>
          <cell r="Q54" t="str">
            <v>jun</v>
          </cell>
          <cell r="R54" t="str">
            <v>jul</v>
          </cell>
          <cell r="S54" t="str">
            <v>aug</v>
          </cell>
          <cell r="T54" t="str">
            <v>sep</v>
          </cell>
          <cell r="U54" t="str">
            <v>oct</v>
          </cell>
          <cell r="V54" t="str">
            <v>nov</v>
          </cell>
          <cell r="W54" t="str">
            <v>dec</v>
          </cell>
          <cell r="X54">
            <v>2001</v>
          </cell>
          <cell r="Y54">
            <v>2001</v>
          </cell>
          <cell r="Z54">
            <v>2001</v>
          </cell>
          <cell r="AA54">
            <v>2001</v>
          </cell>
          <cell r="AB54">
            <v>2001</v>
          </cell>
          <cell r="AC54">
            <v>2001</v>
          </cell>
          <cell r="AD54">
            <v>2001</v>
          </cell>
          <cell r="AE54">
            <v>2001</v>
          </cell>
          <cell r="AF54">
            <v>2001</v>
          </cell>
          <cell r="AG54">
            <v>2002</v>
          </cell>
          <cell r="AH54">
            <v>2002</v>
          </cell>
          <cell r="AI54">
            <v>2002</v>
          </cell>
          <cell r="AJ54">
            <v>2002</v>
          </cell>
          <cell r="AK54">
            <v>2002</v>
          </cell>
          <cell r="AL54">
            <v>2002</v>
          </cell>
          <cell r="AM54">
            <v>2002</v>
          </cell>
          <cell r="AN54">
            <v>2002</v>
          </cell>
          <cell r="AO54">
            <v>2002</v>
          </cell>
          <cell r="AP54">
            <v>2002</v>
          </cell>
          <cell r="AQ54">
            <v>2002</v>
          </cell>
          <cell r="AR54">
            <v>2002</v>
          </cell>
          <cell r="AS54" t="str">
            <v>Q1 2002</v>
          </cell>
          <cell r="AT54" t="str">
            <v>Q2 2002</v>
          </cell>
          <cell r="AU54" t="str">
            <v>Q3 2002</v>
          </cell>
          <cell r="AV54" t="str">
            <v>Q4 2002</v>
          </cell>
          <cell r="AW54" t="str">
            <v>Q1 2003</v>
          </cell>
          <cell r="AX54" t="str">
            <v>Q2 2003</v>
          </cell>
          <cell r="AY54" t="str">
            <v>Q3 2003</v>
          </cell>
        </row>
        <row r="55">
          <cell r="B55">
            <v>200206</v>
          </cell>
          <cell r="C55" t="str">
            <v>apr</v>
          </cell>
          <cell r="D55" t="str">
            <v>may</v>
          </cell>
          <cell r="E55" t="str">
            <v>jun</v>
          </cell>
          <cell r="F55" t="str">
            <v>jul</v>
          </cell>
          <cell r="G55" t="str">
            <v>aug</v>
          </cell>
          <cell r="H55" t="str">
            <v>sep</v>
          </cell>
          <cell r="I55" t="str">
            <v>oct</v>
          </cell>
          <cell r="J55" t="str">
            <v>nov</v>
          </cell>
          <cell r="K55" t="str">
            <v>dec</v>
          </cell>
          <cell r="L55" t="str">
            <v>jan</v>
          </cell>
          <cell r="M55" t="str">
            <v>feb</v>
          </cell>
          <cell r="N55" t="str">
            <v>mar</v>
          </cell>
          <cell r="O55" t="str">
            <v>apr</v>
          </cell>
          <cell r="P55" t="str">
            <v>may</v>
          </cell>
          <cell r="Q55" t="str">
            <v>jun</v>
          </cell>
          <cell r="R55" t="str">
            <v>jul</v>
          </cell>
          <cell r="S55" t="str">
            <v>aug</v>
          </cell>
          <cell r="T55" t="str">
            <v>sep</v>
          </cell>
          <cell r="U55" t="str">
            <v>oct</v>
          </cell>
          <cell r="V55" t="str">
            <v>nov</v>
          </cell>
          <cell r="W55" t="str">
            <v>dec</v>
          </cell>
          <cell r="X55">
            <v>2001</v>
          </cell>
          <cell r="Y55">
            <v>2001</v>
          </cell>
          <cell r="Z55">
            <v>2001</v>
          </cell>
          <cell r="AA55">
            <v>2001</v>
          </cell>
          <cell r="AB55">
            <v>2001</v>
          </cell>
          <cell r="AC55">
            <v>2001</v>
          </cell>
          <cell r="AD55">
            <v>2001</v>
          </cell>
          <cell r="AE55">
            <v>2001</v>
          </cell>
          <cell r="AF55">
            <v>2001</v>
          </cell>
          <cell r="AG55">
            <v>2002</v>
          </cell>
          <cell r="AH55">
            <v>2002</v>
          </cell>
          <cell r="AI55">
            <v>2002</v>
          </cell>
          <cell r="AJ55">
            <v>2002</v>
          </cell>
          <cell r="AK55">
            <v>2002</v>
          </cell>
          <cell r="AL55">
            <v>2002</v>
          </cell>
          <cell r="AM55">
            <v>2002</v>
          </cell>
          <cell r="AN55">
            <v>2002</v>
          </cell>
          <cell r="AO55">
            <v>2002</v>
          </cell>
          <cell r="AP55">
            <v>2002</v>
          </cell>
          <cell r="AQ55">
            <v>2002</v>
          </cell>
          <cell r="AR55">
            <v>2002</v>
          </cell>
          <cell r="AS55" t="str">
            <v>Q1 2002</v>
          </cell>
          <cell r="AT55" t="str">
            <v>Q2 2002</v>
          </cell>
          <cell r="AU55" t="str">
            <v>Q3 2002</v>
          </cell>
          <cell r="AV55" t="str">
            <v>Q4 2002</v>
          </cell>
          <cell r="AW55" t="str">
            <v>Q1 2003</v>
          </cell>
          <cell r="AX55" t="str">
            <v>Q2 2003</v>
          </cell>
          <cell r="AY55" t="str">
            <v>Q3 2003</v>
          </cell>
        </row>
        <row r="56">
          <cell r="B56">
            <v>200207</v>
          </cell>
          <cell r="C56" t="str">
            <v>jul</v>
          </cell>
          <cell r="D56" t="str">
            <v>aug</v>
          </cell>
          <cell r="E56" t="str">
            <v>sep</v>
          </cell>
          <cell r="F56" t="str">
            <v>oct</v>
          </cell>
          <cell r="G56" t="str">
            <v>nov</v>
          </cell>
          <cell r="H56" t="str">
            <v>dec</v>
          </cell>
          <cell r="I56" t="str">
            <v>jan</v>
          </cell>
          <cell r="J56" t="str">
            <v>feb</v>
          </cell>
          <cell r="K56" t="str">
            <v>mar</v>
          </cell>
          <cell r="L56" t="str">
            <v>apr</v>
          </cell>
          <cell r="M56" t="str">
            <v>may</v>
          </cell>
          <cell r="N56" t="str">
            <v>jun</v>
          </cell>
          <cell r="O56" t="str">
            <v>jul</v>
          </cell>
          <cell r="P56" t="str">
            <v>aug</v>
          </cell>
          <cell r="Q56" t="str">
            <v>sep</v>
          </cell>
          <cell r="R56" t="str">
            <v>oct</v>
          </cell>
          <cell r="S56" t="str">
            <v>nov</v>
          </cell>
          <cell r="T56" t="str">
            <v>dec</v>
          </cell>
          <cell r="U56" t="str">
            <v>jan</v>
          </cell>
          <cell r="V56" t="str">
            <v>feb</v>
          </cell>
          <cell r="W56" t="str">
            <v>mar</v>
          </cell>
          <cell r="X56">
            <v>2001</v>
          </cell>
          <cell r="Y56">
            <v>2001</v>
          </cell>
          <cell r="Z56">
            <v>2001</v>
          </cell>
          <cell r="AA56">
            <v>2001</v>
          </cell>
          <cell r="AB56">
            <v>2001</v>
          </cell>
          <cell r="AC56">
            <v>2001</v>
          </cell>
          <cell r="AD56">
            <v>2002</v>
          </cell>
          <cell r="AE56">
            <v>2002</v>
          </cell>
          <cell r="AF56">
            <v>2002</v>
          </cell>
          <cell r="AG56">
            <v>2002</v>
          </cell>
          <cell r="AH56">
            <v>2002</v>
          </cell>
          <cell r="AI56">
            <v>2002</v>
          </cell>
          <cell r="AJ56">
            <v>2002</v>
          </cell>
          <cell r="AK56">
            <v>2002</v>
          </cell>
          <cell r="AL56">
            <v>2002</v>
          </cell>
          <cell r="AM56">
            <v>2002</v>
          </cell>
          <cell r="AN56">
            <v>2002</v>
          </cell>
          <cell r="AO56">
            <v>2002</v>
          </cell>
          <cell r="AP56">
            <v>2003</v>
          </cell>
          <cell r="AQ56">
            <v>2003</v>
          </cell>
          <cell r="AR56">
            <v>2003</v>
          </cell>
          <cell r="AS56" t="str">
            <v>Q2 2002</v>
          </cell>
          <cell r="AT56" t="str">
            <v>Q3 2002</v>
          </cell>
          <cell r="AU56" t="str">
            <v>Q4 2002</v>
          </cell>
          <cell r="AV56" t="str">
            <v>Q1 2003</v>
          </cell>
          <cell r="AW56" t="str">
            <v>Q2 2003</v>
          </cell>
          <cell r="AX56" t="str">
            <v>Q3 2003</v>
          </cell>
          <cell r="AY56" t="str">
            <v>Q4 2003</v>
          </cell>
        </row>
        <row r="57">
          <cell r="B57">
            <v>200208</v>
          </cell>
          <cell r="C57" t="str">
            <v>jul</v>
          </cell>
          <cell r="D57" t="str">
            <v>aug</v>
          </cell>
          <cell r="E57" t="str">
            <v>sep</v>
          </cell>
          <cell r="F57" t="str">
            <v>oct</v>
          </cell>
          <cell r="G57" t="str">
            <v>nov</v>
          </cell>
          <cell r="H57" t="str">
            <v>dec</v>
          </cell>
          <cell r="I57" t="str">
            <v>jan</v>
          </cell>
          <cell r="J57" t="str">
            <v>feb</v>
          </cell>
          <cell r="K57" t="str">
            <v>mar</v>
          </cell>
          <cell r="L57" t="str">
            <v>apr</v>
          </cell>
          <cell r="M57" t="str">
            <v>may</v>
          </cell>
          <cell r="N57" t="str">
            <v>jun</v>
          </cell>
          <cell r="O57" t="str">
            <v>jul</v>
          </cell>
          <cell r="P57" t="str">
            <v>aug</v>
          </cell>
          <cell r="Q57" t="str">
            <v>sep</v>
          </cell>
          <cell r="R57" t="str">
            <v>oct</v>
          </cell>
          <cell r="S57" t="str">
            <v>nov</v>
          </cell>
          <cell r="T57" t="str">
            <v>dec</v>
          </cell>
          <cell r="U57" t="str">
            <v>jan</v>
          </cell>
          <cell r="V57" t="str">
            <v>feb</v>
          </cell>
          <cell r="W57" t="str">
            <v>mar</v>
          </cell>
          <cell r="X57">
            <v>2001</v>
          </cell>
          <cell r="Y57">
            <v>2001</v>
          </cell>
          <cell r="Z57">
            <v>2001</v>
          </cell>
          <cell r="AA57">
            <v>2001</v>
          </cell>
          <cell r="AB57">
            <v>2001</v>
          </cell>
          <cell r="AC57">
            <v>2001</v>
          </cell>
          <cell r="AD57">
            <v>2002</v>
          </cell>
          <cell r="AE57">
            <v>2002</v>
          </cell>
          <cell r="AF57">
            <v>2002</v>
          </cell>
          <cell r="AG57">
            <v>2002</v>
          </cell>
          <cell r="AH57">
            <v>2002</v>
          </cell>
          <cell r="AI57">
            <v>2002</v>
          </cell>
          <cell r="AJ57">
            <v>2002</v>
          </cell>
          <cell r="AK57">
            <v>2002</v>
          </cell>
          <cell r="AL57">
            <v>2002</v>
          </cell>
          <cell r="AM57">
            <v>2002</v>
          </cell>
          <cell r="AN57">
            <v>2002</v>
          </cell>
          <cell r="AO57">
            <v>2002</v>
          </cell>
          <cell r="AP57">
            <v>2003</v>
          </cell>
          <cell r="AQ57">
            <v>2003</v>
          </cell>
          <cell r="AR57">
            <v>2003</v>
          </cell>
          <cell r="AS57" t="str">
            <v>Q2 2002</v>
          </cell>
          <cell r="AT57" t="str">
            <v>Q3 2002</v>
          </cell>
          <cell r="AU57" t="str">
            <v>Q4 2002</v>
          </cell>
          <cell r="AV57" t="str">
            <v>Q1 2003</v>
          </cell>
          <cell r="AW57" t="str">
            <v>Q2 2003</v>
          </cell>
          <cell r="AX57" t="str">
            <v>Q3 2003</v>
          </cell>
          <cell r="AY57" t="str">
            <v>Q4 2003</v>
          </cell>
        </row>
        <row r="58">
          <cell r="B58">
            <v>200209</v>
          </cell>
          <cell r="C58" t="str">
            <v>jul</v>
          </cell>
          <cell r="D58" t="str">
            <v>aug</v>
          </cell>
          <cell r="E58" t="str">
            <v>sep</v>
          </cell>
          <cell r="F58" t="str">
            <v>oct</v>
          </cell>
          <cell r="G58" t="str">
            <v>nov</v>
          </cell>
          <cell r="H58" t="str">
            <v>dec</v>
          </cell>
          <cell r="I58" t="str">
            <v>jan</v>
          </cell>
          <cell r="J58" t="str">
            <v>feb</v>
          </cell>
          <cell r="K58" t="str">
            <v>mar</v>
          </cell>
          <cell r="L58" t="str">
            <v>apr</v>
          </cell>
          <cell r="M58" t="str">
            <v>may</v>
          </cell>
          <cell r="N58" t="str">
            <v>jun</v>
          </cell>
          <cell r="O58" t="str">
            <v>jul</v>
          </cell>
          <cell r="P58" t="str">
            <v>aug</v>
          </cell>
          <cell r="Q58" t="str">
            <v>sep</v>
          </cell>
          <cell r="R58" t="str">
            <v>oct</v>
          </cell>
          <cell r="S58" t="str">
            <v>nov</v>
          </cell>
          <cell r="T58" t="str">
            <v>dec</v>
          </cell>
          <cell r="U58" t="str">
            <v>jan</v>
          </cell>
          <cell r="V58" t="str">
            <v>feb</v>
          </cell>
          <cell r="W58" t="str">
            <v>mar</v>
          </cell>
          <cell r="X58">
            <v>2001</v>
          </cell>
          <cell r="Y58">
            <v>2001</v>
          </cell>
          <cell r="Z58">
            <v>2001</v>
          </cell>
          <cell r="AA58">
            <v>2001</v>
          </cell>
          <cell r="AB58">
            <v>2001</v>
          </cell>
          <cell r="AC58">
            <v>2001</v>
          </cell>
          <cell r="AD58">
            <v>2002</v>
          </cell>
          <cell r="AE58">
            <v>2002</v>
          </cell>
          <cell r="AF58">
            <v>2002</v>
          </cell>
          <cell r="AG58">
            <v>2002</v>
          </cell>
          <cell r="AH58">
            <v>2002</v>
          </cell>
          <cell r="AI58">
            <v>2002</v>
          </cell>
          <cell r="AJ58">
            <v>2002</v>
          </cell>
          <cell r="AK58">
            <v>2002</v>
          </cell>
          <cell r="AL58">
            <v>2002</v>
          </cell>
          <cell r="AM58">
            <v>2002</v>
          </cell>
          <cell r="AN58">
            <v>2002</v>
          </cell>
          <cell r="AO58">
            <v>2002</v>
          </cell>
          <cell r="AP58">
            <v>2003</v>
          </cell>
          <cell r="AQ58">
            <v>2003</v>
          </cell>
          <cell r="AR58">
            <v>2003</v>
          </cell>
          <cell r="AS58" t="str">
            <v>Q2 2002</v>
          </cell>
          <cell r="AT58" t="str">
            <v>Q3 2002</v>
          </cell>
          <cell r="AU58" t="str">
            <v>Q4 2002</v>
          </cell>
          <cell r="AV58" t="str">
            <v>Q1 2003</v>
          </cell>
          <cell r="AW58" t="str">
            <v>Q2 2003</v>
          </cell>
          <cell r="AX58" t="str">
            <v>Q3 2003</v>
          </cell>
          <cell r="AY58" t="str">
            <v>Q4 2003</v>
          </cell>
        </row>
        <row r="59">
          <cell r="B59">
            <v>200210</v>
          </cell>
          <cell r="C59" t="str">
            <v>oct</v>
          </cell>
          <cell r="D59" t="str">
            <v>nov</v>
          </cell>
          <cell r="E59" t="str">
            <v>dec</v>
          </cell>
          <cell r="F59" t="str">
            <v>jan</v>
          </cell>
          <cell r="G59" t="str">
            <v>feb</v>
          </cell>
          <cell r="H59" t="str">
            <v>mar</v>
          </cell>
          <cell r="I59" t="str">
            <v>apr</v>
          </cell>
          <cell r="J59" t="str">
            <v>may</v>
          </cell>
          <cell r="K59" t="str">
            <v>jun</v>
          </cell>
          <cell r="L59" t="str">
            <v>jul</v>
          </cell>
          <cell r="M59" t="str">
            <v>aug</v>
          </cell>
          <cell r="N59" t="str">
            <v>sep</v>
          </cell>
          <cell r="O59" t="str">
            <v>oct</v>
          </cell>
          <cell r="P59" t="str">
            <v>nov</v>
          </cell>
          <cell r="Q59" t="str">
            <v>dec</v>
          </cell>
          <cell r="R59" t="str">
            <v>jan</v>
          </cell>
          <cell r="S59" t="str">
            <v>feb</v>
          </cell>
          <cell r="T59" t="str">
            <v>mar</v>
          </cell>
          <cell r="U59" t="str">
            <v>apr</v>
          </cell>
          <cell r="V59" t="str">
            <v>may</v>
          </cell>
          <cell r="W59" t="str">
            <v>jun</v>
          </cell>
          <cell r="X59">
            <v>2001</v>
          </cell>
          <cell r="Y59">
            <v>2001</v>
          </cell>
          <cell r="Z59">
            <v>2001</v>
          </cell>
          <cell r="AA59">
            <v>2002</v>
          </cell>
          <cell r="AB59">
            <v>2002</v>
          </cell>
          <cell r="AC59">
            <v>2002</v>
          </cell>
          <cell r="AD59">
            <v>2002</v>
          </cell>
          <cell r="AE59">
            <v>2002</v>
          </cell>
          <cell r="AF59">
            <v>2002</v>
          </cell>
          <cell r="AG59">
            <v>2002</v>
          </cell>
          <cell r="AH59">
            <v>2002</v>
          </cell>
          <cell r="AI59">
            <v>2002</v>
          </cell>
          <cell r="AJ59">
            <v>2002</v>
          </cell>
          <cell r="AK59">
            <v>2002</v>
          </cell>
          <cell r="AL59">
            <v>2002</v>
          </cell>
          <cell r="AM59">
            <v>2003</v>
          </cell>
          <cell r="AN59">
            <v>2003</v>
          </cell>
          <cell r="AO59">
            <v>2003</v>
          </cell>
          <cell r="AP59">
            <v>2003</v>
          </cell>
          <cell r="AQ59">
            <v>2003</v>
          </cell>
          <cell r="AR59">
            <v>2003</v>
          </cell>
          <cell r="AS59" t="str">
            <v>Q3 2002</v>
          </cell>
          <cell r="AT59" t="str">
            <v>Q4 2002</v>
          </cell>
          <cell r="AU59" t="str">
            <v>Q1 2003</v>
          </cell>
          <cell r="AV59" t="str">
            <v>Q2 2003</v>
          </cell>
          <cell r="AW59" t="str">
            <v>Q3 2003</v>
          </cell>
          <cell r="AX59" t="str">
            <v>Q4 2003</v>
          </cell>
          <cell r="AY59" t="str">
            <v>Q1 2004</v>
          </cell>
        </row>
        <row r="60">
          <cell r="B60">
            <v>200211</v>
          </cell>
          <cell r="C60" t="str">
            <v>oct</v>
          </cell>
          <cell r="D60" t="str">
            <v>nov</v>
          </cell>
          <cell r="E60" t="str">
            <v>dec</v>
          </cell>
          <cell r="F60" t="str">
            <v>jan</v>
          </cell>
          <cell r="G60" t="str">
            <v>feb</v>
          </cell>
          <cell r="H60" t="str">
            <v>mar</v>
          </cell>
          <cell r="I60" t="str">
            <v>apr</v>
          </cell>
          <cell r="J60" t="str">
            <v>may</v>
          </cell>
          <cell r="K60" t="str">
            <v>jun</v>
          </cell>
          <cell r="L60" t="str">
            <v>jul</v>
          </cell>
          <cell r="M60" t="str">
            <v>aug</v>
          </cell>
          <cell r="N60" t="str">
            <v>sep</v>
          </cell>
          <cell r="O60" t="str">
            <v>oct</v>
          </cell>
          <cell r="P60" t="str">
            <v>nov</v>
          </cell>
          <cell r="Q60" t="str">
            <v>dec</v>
          </cell>
          <cell r="R60" t="str">
            <v>jan</v>
          </cell>
          <cell r="S60" t="str">
            <v>feb</v>
          </cell>
          <cell r="T60" t="str">
            <v>mar</v>
          </cell>
          <cell r="U60" t="str">
            <v>apr</v>
          </cell>
          <cell r="V60" t="str">
            <v>may</v>
          </cell>
          <cell r="W60" t="str">
            <v>jun</v>
          </cell>
          <cell r="X60">
            <v>2001</v>
          </cell>
          <cell r="Y60">
            <v>2001</v>
          </cell>
          <cell r="Z60">
            <v>2001</v>
          </cell>
          <cell r="AA60">
            <v>2002</v>
          </cell>
          <cell r="AB60">
            <v>2002</v>
          </cell>
          <cell r="AC60">
            <v>2002</v>
          </cell>
          <cell r="AD60">
            <v>2002</v>
          </cell>
          <cell r="AE60">
            <v>2002</v>
          </cell>
          <cell r="AF60">
            <v>2002</v>
          </cell>
          <cell r="AG60">
            <v>2002</v>
          </cell>
          <cell r="AH60">
            <v>2002</v>
          </cell>
          <cell r="AI60">
            <v>2002</v>
          </cell>
          <cell r="AJ60">
            <v>2002</v>
          </cell>
          <cell r="AK60">
            <v>2002</v>
          </cell>
          <cell r="AL60">
            <v>2002</v>
          </cell>
          <cell r="AM60">
            <v>2003</v>
          </cell>
          <cell r="AN60">
            <v>2003</v>
          </cell>
          <cell r="AO60">
            <v>2003</v>
          </cell>
          <cell r="AP60">
            <v>2003</v>
          </cell>
          <cell r="AQ60">
            <v>2003</v>
          </cell>
          <cell r="AR60">
            <v>2003</v>
          </cell>
          <cell r="AS60" t="str">
            <v>Q3 2002</v>
          </cell>
          <cell r="AT60" t="str">
            <v>Q4 2002</v>
          </cell>
          <cell r="AU60" t="str">
            <v>Q1 2003</v>
          </cell>
          <cell r="AV60" t="str">
            <v>Q2 2003</v>
          </cell>
          <cell r="AW60" t="str">
            <v>Q3 2003</v>
          </cell>
          <cell r="AX60" t="str">
            <v>Q4 2003</v>
          </cell>
          <cell r="AY60" t="str">
            <v>Q1 2004</v>
          </cell>
        </row>
        <row r="61">
          <cell r="B61">
            <v>200212</v>
          </cell>
          <cell r="C61" t="str">
            <v>oct</v>
          </cell>
          <cell r="D61" t="str">
            <v>nov</v>
          </cell>
          <cell r="E61" t="str">
            <v>dec</v>
          </cell>
          <cell r="F61" t="str">
            <v>jan</v>
          </cell>
          <cell r="G61" t="str">
            <v>feb</v>
          </cell>
          <cell r="H61" t="str">
            <v>mar</v>
          </cell>
          <cell r="I61" t="str">
            <v>apr</v>
          </cell>
          <cell r="J61" t="str">
            <v>may</v>
          </cell>
          <cell r="K61" t="str">
            <v>jun</v>
          </cell>
          <cell r="L61" t="str">
            <v>jul</v>
          </cell>
          <cell r="M61" t="str">
            <v>aug</v>
          </cell>
          <cell r="N61" t="str">
            <v>sep</v>
          </cell>
          <cell r="O61" t="str">
            <v>oct</v>
          </cell>
          <cell r="P61" t="str">
            <v>nov</v>
          </cell>
          <cell r="Q61" t="str">
            <v>dec</v>
          </cell>
          <cell r="R61" t="str">
            <v>jan</v>
          </cell>
          <cell r="S61" t="str">
            <v>feb</v>
          </cell>
          <cell r="T61" t="str">
            <v>mar</v>
          </cell>
          <cell r="U61" t="str">
            <v>apr</v>
          </cell>
          <cell r="V61" t="str">
            <v>may</v>
          </cell>
          <cell r="W61" t="str">
            <v>jun</v>
          </cell>
          <cell r="X61">
            <v>2001</v>
          </cell>
          <cell r="Y61">
            <v>2001</v>
          </cell>
          <cell r="Z61">
            <v>2001</v>
          </cell>
          <cell r="AA61">
            <v>2002</v>
          </cell>
          <cell r="AB61">
            <v>2002</v>
          </cell>
          <cell r="AC61">
            <v>2002</v>
          </cell>
          <cell r="AD61">
            <v>2002</v>
          </cell>
          <cell r="AE61">
            <v>2002</v>
          </cell>
          <cell r="AF61">
            <v>2002</v>
          </cell>
          <cell r="AG61">
            <v>2002</v>
          </cell>
          <cell r="AH61">
            <v>2002</v>
          </cell>
          <cell r="AI61">
            <v>2002</v>
          </cell>
          <cell r="AJ61">
            <v>2002</v>
          </cell>
          <cell r="AK61">
            <v>2002</v>
          </cell>
          <cell r="AL61">
            <v>2002</v>
          </cell>
          <cell r="AM61">
            <v>2003</v>
          </cell>
          <cell r="AN61">
            <v>2003</v>
          </cell>
          <cell r="AO61">
            <v>2003</v>
          </cell>
          <cell r="AP61">
            <v>2003</v>
          </cell>
          <cell r="AQ61">
            <v>2003</v>
          </cell>
          <cell r="AR61">
            <v>2003</v>
          </cell>
          <cell r="AS61" t="str">
            <v>Q3 2002</v>
          </cell>
          <cell r="AT61" t="str">
            <v>Q4 2002</v>
          </cell>
          <cell r="AU61" t="str">
            <v>Q1 2003</v>
          </cell>
          <cell r="AV61" t="str">
            <v>Q2 2003</v>
          </cell>
          <cell r="AW61" t="str">
            <v>Q3 2003</v>
          </cell>
          <cell r="AX61" t="str">
            <v>Q4 2003</v>
          </cell>
          <cell r="AY61" t="str">
            <v>Q1 2004</v>
          </cell>
        </row>
        <row r="62">
          <cell r="B62">
            <v>200301</v>
          </cell>
          <cell r="C62" t="str">
            <v>jan</v>
          </cell>
          <cell r="D62" t="str">
            <v>feb</v>
          </cell>
          <cell r="E62" t="str">
            <v>mar</v>
          </cell>
          <cell r="F62" t="str">
            <v>apr</v>
          </cell>
          <cell r="G62" t="str">
            <v>may</v>
          </cell>
          <cell r="H62" t="str">
            <v>jun</v>
          </cell>
          <cell r="I62" t="str">
            <v>jul</v>
          </cell>
          <cell r="J62" t="str">
            <v>aug</v>
          </cell>
          <cell r="K62" t="str">
            <v>sep</v>
          </cell>
          <cell r="L62" t="str">
            <v>oct</v>
          </cell>
          <cell r="M62" t="str">
            <v>nov</v>
          </cell>
          <cell r="N62" t="str">
            <v>dec</v>
          </cell>
          <cell r="O62" t="str">
            <v>jan</v>
          </cell>
          <cell r="P62" t="str">
            <v>feb</v>
          </cell>
          <cell r="Q62" t="str">
            <v>mar</v>
          </cell>
          <cell r="R62" t="str">
            <v>apr</v>
          </cell>
          <cell r="S62" t="str">
            <v>may</v>
          </cell>
          <cell r="T62" t="str">
            <v>jun</v>
          </cell>
          <cell r="U62" t="str">
            <v>jul</v>
          </cell>
          <cell r="V62" t="str">
            <v>aug</v>
          </cell>
          <cell r="W62" t="str">
            <v>sep</v>
          </cell>
          <cell r="X62">
            <v>2002</v>
          </cell>
          <cell r="Y62">
            <v>2002</v>
          </cell>
          <cell r="Z62">
            <v>2002</v>
          </cell>
          <cell r="AA62">
            <v>2002</v>
          </cell>
          <cell r="AB62">
            <v>2002</v>
          </cell>
          <cell r="AC62">
            <v>2002</v>
          </cell>
          <cell r="AD62">
            <v>2002</v>
          </cell>
          <cell r="AE62">
            <v>2002</v>
          </cell>
          <cell r="AF62">
            <v>2002</v>
          </cell>
          <cell r="AG62">
            <v>2002</v>
          </cell>
          <cell r="AH62">
            <v>2002</v>
          </cell>
          <cell r="AI62">
            <v>2002</v>
          </cell>
          <cell r="AJ62">
            <v>2003</v>
          </cell>
          <cell r="AK62">
            <v>2003</v>
          </cell>
          <cell r="AL62">
            <v>2003</v>
          </cell>
          <cell r="AM62">
            <v>2003</v>
          </cell>
          <cell r="AN62">
            <v>2003</v>
          </cell>
          <cell r="AO62">
            <v>2003</v>
          </cell>
          <cell r="AP62">
            <v>2003</v>
          </cell>
          <cell r="AQ62">
            <v>2003</v>
          </cell>
          <cell r="AR62">
            <v>2003</v>
          </cell>
          <cell r="AS62" t="str">
            <v>Q4 2002</v>
          </cell>
          <cell r="AT62" t="str">
            <v>Q1 2003</v>
          </cell>
          <cell r="AU62" t="str">
            <v>Q2 2003</v>
          </cell>
          <cell r="AV62" t="str">
            <v>Q3 2003</v>
          </cell>
          <cell r="AW62" t="str">
            <v>Q4 2003</v>
          </cell>
          <cell r="AX62" t="str">
            <v>Q1 2004</v>
          </cell>
          <cell r="AY62" t="str">
            <v>Q2 2004</v>
          </cell>
        </row>
        <row r="63">
          <cell r="B63">
            <v>200302</v>
          </cell>
          <cell r="C63" t="str">
            <v>jan</v>
          </cell>
          <cell r="D63" t="str">
            <v>feb</v>
          </cell>
          <cell r="E63" t="str">
            <v>mar</v>
          </cell>
          <cell r="F63" t="str">
            <v>apr</v>
          </cell>
          <cell r="G63" t="str">
            <v>may</v>
          </cell>
          <cell r="H63" t="str">
            <v>jun</v>
          </cell>
          <cell r="I63" t="str">
            <v>jul</v>
          </cell>
          <cell r="J63" t="str">
            <v>aug</v>
          </cell>
          <cell r="K63" t="str">
            <v>sep</v>
          </cell>
          <cell r="L63" t="str">
            <v>oct</v>
          </cell>
          <cell r="M63" t="str">
            <v>nov</v>
          </cell>
          <cell r="N63" t="str">
            <v>dec</v>
          </cell>
          <cell r="O63" t="str">
            <v>jan</v>
          </cell>
          <cell r="P63" t="str">
            <v>feb</v>
          </cell>
          <cell r="Q63" t="str">
            <v>mar</v>
          </cell>
          <cell r="R63" t="str">
            <v>apr</v>
          </cell>
          <cell r="S63" t="str">
            <v>may</v>
          </cell>
          <cell r="T63" t="str">
            <v>jun</v>
          </cell>
          <cell r="U63" t="str">
            <v>jul</v>
          </cell>
          <cell r="V63" t="str">
            <v>aug</v>
          </cell>
          <cell r="W63" t="str">
            <v>sep</v>
          </cell>
          <cell r="X63">
            <v>2002</v>
          </cell>
          <cell r="Y63">
            <v>2002</v>
          </cell>
          <cell r="Z63">
            <v>2002</v>
          </cell>
          <cell r="AA63">
            <v>2002</v>
          </cell>
          <cell r="AB63">
            <v>2002</v>
          </cell>
          <cell r="AC63">
            <v>2002</v>
          </cell>
          <cell r="AD63">
            <v>2002</v>
          </cell>
          <cell r="AE63">
            <v>2002</v>
          </cell>
          <cell r="AF63">
            <v>2002</v>
          </cell>
          <cell r="AG63">
            <v>2002</v>
          </cell>
          <cell r="AH63">
            <v>2002</v>
          </cell>
          <cell r="AI63">
            <v>2002</v>
          </cell>
          <cell r="AJ63">
            <v>2003</v>
          </cell>
          <cell r="AK63">
            <v>2003</v>
          </cell>
          <cell r="AL63">
            <v>2003</v>
          </cell>
          <cell r="AM63">
            <v>2003</v>
          </cell>
          <cell r="AN63">
            <v>2003</v>
          </cell>
          <cell r="AO63">
            <v>2003</v>
          </cell>
          <cell r="AP63">
            <v>2003</v>
          </cell>
          <cell r="AQ63">
            <v>2003</v>
          </cell>
          <cell r="AR63">
            <v>2003</v>
          </cell>
          <cell r="AS63" t="str">
            <v>Q4 2002</v>
          </cell>
          <cell r="AT63" t="str">
            <v>Q1 2003</v>
          </cell>
          <cell r="AU63" t="str">
            <v>Q2 2003</v>
          </cell>
          <cell r="AV63" t="str">
            <v>Q3 2003</v>
          </cell>
          <cell r="AW63" t="str">
            <v>Q4 2003</v>
          </cell>
          <cell r="AX63" t="str">
            <v>Q1 2004</v>
          </cell>
          <cell r="AY63" t="str">
            <v>Q2 2004</v>
          </cell>
        </row>
        <row r="64">
          <cell r="B64">
            <v>200303</v>
          </cell>
          <cell r="C64" t="str">
            <v>jan</v>
          </cell>
          <cell r="D64" t="str">
            <v>feb</v>
          </cell>
          <cell r="E64" t="str">
            <v>mar</v>
          </cell>
          <cell r="F64" t="str">
            <v>apr</v>
          </cell>
          <cell r="G64" t="str">
            <v>may</v>
          </cell>
          <cell r="H64" t="str">
            <v>jun</v>
          </cell>
          <cell r="I64" t="str">
            <v>jul</v>
          </cell>
          <cell r="J64" t="str">
            <v>aug</v>
          </cell>
          <cell r="K64" t="str">
            <v>sep</v>
          </cell>
          <cell r="L64" t="str">
            <v>oct</v>
          </cell>
          <cell r="M64" t="str">
            <v>nov</v>
          </cell>
          <cell r="N64" t="str">
            <v>dec</v>
          </cell>
          <cell r="O64" t="str">
            <v>jan</v>
          </cell>
          <cell r="P64" t="str">
            <v>feb</v>
          </cell>
          <cell r="Q64" t="str">
            <v>mar</v>
          </cell>
          <cell r="R64" t="str">
            <v>apr</v>
          </cell>
          <cell r="S64" t="str">
            <v>may</v>
          </cell>
          <cell r="T64" t="str">
            <v>jun</v>
          </cell>
          <cell r="U64" t="str">
            <v>jul</v>
          </cell>
          <cell r="V64" t="str">
            <v>aug</v>
          </cell>
          <cell r="W64" t="str">
            <v>sep</v>
          </cell>
          <cell r="X64">
            <v>2002</v>
          </cell>
          <cell r="Y64">
            <v>2002</v>
          </cell>
          <cell r="Z64">
            <v>2002</v>
          </cell>
          <cell r="AA64">
            <v>2002</v>
          </cell>
          <cell r="AB64">
            <v>2002</v>
          </cell>
          <cell r="AC64">
            <v>2002</v>
          </cell>
          <cell r="AD64">
            <v>2002</v>
          </cell>
          <cell r="AE64">
            <v>2002</v>
          </cell>
          <cell r="AF64">
            <v>2002</v>
          </cell>
          <cell r="AG64">
            <v>2002</v>
          </cell>
          <cell r="AH64">
            <v>2002</v>
          </cell>
          <cell r="AI64">
            <v>2002</v>
          </cell>
          <cell r="AJ64">
            <v>2003</v>
          </cell>
          <cell r="AK64">
            <v>2003</v>
          </cell>
          <cell r="AL64">
            <v>2003</v>
          </cell>
          <cell r="AM64">
            <v>2003</v>
          </cell>
          <cell r="AN64">
            <v>2003</v>
          </cell>
          <cell r="AO64">
            <v>2003</v>
          </cell>
          <cell r="AP64">
            <v>2003</v>
          </cell>
          <cell r="AQ64">
            <v>2003</v>
          </cell>
          <cell r="AR64">
            <v>2003</v>
          </cell>
          <cell r="AS64" t="str">
            <v>Q4 2002</v>
          </cell>
          <cell r="AT64" t="str">
            <v>Q1 2003</v>
          </cell>
          <cell r="AU64" t="str">
            <v>Q2 2003</v>
          </cell>
          <cell r="AV64" t="str">
            <v>Q3 2003</v>
          </cell>
          <cell r="AW64" t="str">
            <v>Q4 2003</v>
          </cell>
          <cell r="AX64" t="str">
            <v>Q1 2004</v>
          </cell>
          <cell r="AY64" t="str">
            <v>Q2 2004</v>
          </cell>
        </row>
        <row r="65">
          <cell r="B65">
            <v>200304</v>
          </cell>
          <cell r="C65" t="str">
            <v>apr</v>
          </cell>
          <cell r="D65" t="str">
            <v>may</v>
          </cell>
          <cell r="E65" t="str">
            <v>jun</v>
          </cell>
          <cell r="F65" t="str">
            <v>jul</v>
          </cell>
          <cell r="G65" t="str">
            <v>aug</v>
          </cell>
          <cell r="H65" t="str">
            <v>sep</v>
          </cell>
          <cell r="I65" t="str">
            <v>oct</v>
          </cell>
          <cell r="J65" t="str">
            <v>nov</v>
          </cell>
          <cell r="K65" t="str">
            <v>dec</v>
          </cell>
          <cell r="L65" t="str">
            <v>jan</v>
          </cell>
          <cell r="M65" t="str">
            <v>feb</v>
          </cell>
          <cell r="N65" t="str">
            <v>mar</v>
          </cell>
          <cell r="O65" t="str">
            <v>apr</v>
          </cell>
          <cell r="P65" t="str">
            <v>may</v>
          </cell>
          <cell r="Q65" t="str">
            <v>jun</v>
          </cell>
          <cell r="R65" t="str">
            <v>jul</v>
          </cell>
          <cell r="S65" t="str">
            <v>aug</v>
          </cell>
          <cell r="T65" t="str">
            <v>sep</v>
          </cell>
          <cell r="U65" t="str">
            <v>oct</v>
          </cell>
          <cell r="V65" t="str">
            <v>nov</v>
          </cell>
          <cell r="W65" t="str">
            <v>dec</v>
          </cell>
          <cell r="X65">
            <v>2002</v>
          </cell>
          <cell r="Y65">
            <v>2002</v>
          </cell>
          <cell r="Z65">
            <v>2002</v>
          </cell>
          <cell r="AA65">
            <v>2002</v>
          </cell>
          <cell r="AB65">
            <v>2002</v>
          </cell>
          <cell r="AC65">
            <v>2002</v>
          </cell>
          <cell r="AD65">
            <v>2002</v>
          </cell>
          <cell r="AE65">
            <v>2002</v>
          </cell>
          <cell r="AF65">
            <v>2002</v>
          </cell>
          <cell r="AG65">
            <v>2003</v>
          </cell>
          <cell r="AH65">
            <v>2003</v>
          </cell>
          <cell r="AI65">
            <v>2003</v>
          </cell>
          <cell r="AJ65">
            <v>2003</v>
          </cell>
          <cell r="AK65">
            <v>2003</v>
          </cell>
          <cell r="AL65">
            <v>2003</v>
          </cell>
          <cell r="AM65">
            <v>2003</v>
          </cell>
          <cell r="AN65">
            <v>2003</v>
          </cell>
          <cell r="AO65">
            <v>2003</v>
          </cell>
          <cell r="AP65">
            <v>2003</v>
          </cell>
          <cell r="AQ65">
            <v>2003</v>
          </cell>
          <cell r="AR65">
            <v>2003</v>
          </cell>
          <cell r="AS65" t="str">
            <v>Q1 2003</v>
          </cell>
          <cell r="AT65" t="str">
            <v>Q2 2003</v>
          </cell>
          <cell r="AU65" t="str">
            <v>Q3 2003</v>
          </cell>
          <cell r="AV65" t="str">
            <v>Q4 2003</v>
          </cell>
          <cell r="AW65" t="str">
            <v>Q1 2004</v>
          </cell>
          <cell r="AX65" t="str">
            <v>Q2 2004</v>
          </cell>
          <cell r="AY65" t="str">
            <v>Q3 2004</v>
          </cell>
        </row>
        <row r="66">
          <cell r="B66">
            <v>200305</v>
          </cell>
          <cell r="C66" t="str">
            <v>apr</v>
          </cell>
          <cell r="D66" t="str">
            <v>may</v>
          </cell>
          <cell r="E66" t="str">
            <v>jun</v>
          </cell>
          <cell r="F66" t="str">
            <v>jul</v>
          </cell>
          <cell r="G66" t="str">
            <v>aug</v>
          </cell>
          <cell r="H66" t="str">
            <v>sep</v>
          </cell>
          <cell r="I66" t="str">
            <v>oct</v>
          </cell>
          <cell r="J66" t="str">
            <v>nov</v>
          </cell>
          <cell r="K66" t="str">
            <v>dec</v>
          </cell>
          <cell r="L66" t="str">
            <v>jan</v>
          </cell>
          <cell r="M66" t="str">
            <v>feb</v>
          </cell>
          <cell r="N66" t="str">
            <v>mar</v>
          </cell>
          <cell r="O66" t="str">
            <v>apr</v>
          </cell>
          <cell r="P66" t="str">
            <v>may</v>
          </cell>
          <cell r="Q66" t="str">
            <v>jun</v>
          </cell>
          <cell r="R66" t="str">
            <v>jul</v>
          </cell>
          <cell r="S66" t="str">
            <v>aug</v>
          </cell>
          <cell r="T66" t="str">
            <v>sep</v>
          </cell>
          <cell r="U66" t="str">
            <v>oct</v>
          </cell>
          <cell r="V66" t="str">
            <v>nov</v>
          </cell>
          <cell r="W66" t="str">
            <v>dec</v>
          </cell>
          <cell r="X66">
            <v>2002</v>
          </cell>
          <cell r="Y66">
            <v>2002</v>
          </cell>
          <cell r="Z66">
            <v>2002</v>
          </cell>
          <cell r="AA66">
            <v>2002</v>
          </cell>
          <cell r="AB66">
            <v>2002</v>
          </cell>
          <cell r="AC66">
            <v>2002</v>
          </cell>
          <cell r="AD66">
            <v>2002</v>
          </cell>
          <cell r="AE66">
            <v>2002</v>
          </cell>
          <cell r="AF66">
            <v>2002</v>
          </cell>
          <cell r="AG66">
            <v>2003</v>
          </cell>
          <cell r="AH66">
            <v>2003</v>
          </cell>
          <cell r="AI66">
            <v>2003</v>
          </cell>
          <cell r="AJ66">
            <v>2003</v>
          </cell>
          <cell r="AK66">
            <v>2003</v>
          </cell>
          <cell r="AL66">
            <v>2003</v>
          </cell>
          <cell r="AM66">
            <v>2003</v>
          </cell>
          <cell r="AN66">
            <v>2003</v>
          </cell>
          <cell r="AO66">
            <v>2003</v>
          </cell>
          <cell r="AP66">
            <v>2003</v>
          </cell>
          <cell r="AQ66">
            <v>2003</v>
          </cell>
          <cell r="AR66">
            <v>2003</v>
          </cell>
          <cell r="AS66" t="str">
            <v>Q1 2003</v>
          </cell>
          <cell r="AT66" t="str">
            <v>Q2 2003</v>
          </cell>
          <cell r="AU66" t="str">
            <v>Q3 2003</v>
          </cell>
          <cell r="AV66" t="str">
            <v>Q4 2003</v>
          </cell>
          <cell r="AW66" t="str">
            <v>Q1 2004</v>
          </cell>
          <cell r="AX66" t="str">
            <v>Q2 2004</v>
          </cell>
          <cell r="AY66" t="str">
            <v>Q3 2004</v>
          </cell>
        </row>
        <row r="67">
          <cell r="B67">
            <v>200306</v>
          </cell>
          <cell r="C67" t="str">
            <v>apr</v>
          </cell>
          <cell r="D67" t="str">
            <v>may</v>
          </cell>
          <cell r="E67" t="str">
            <v>jun</v>
          </cell>
          <cell r="F67" t="str">
            <v>jul</v>
          </cell>
          <cell r="G67" t="str">
            <v>aug</v>
          </cell>
          <cell r="H67" t="str">
            <v>sep</v>
          </cell>
          <cell r="I67" t="str">
            <v>oct</v>
          </cell>
          <cell r="J67" t="str">
            <v>nov</v>
          </cell>
          <cell r="K67" t="str">
            <v>dec</v>
          </cell>
          <cell r="L67" t="str">
            <v>jan</v>
          </cell>
          <cell r="M67" t="str">
            <v>feb</v>
          </cell>
          <cell r="N67" t="str">
            <v>mar</v>
          </cell>
          <cell r="O67" t="str">
            <v>apr</v>
          </cell>
          <cell r="P67" t="str">
            <v>may</v>
          </cell>
          <cell r="Q67" t="str">
            <v>jun</v>
          </cell>
          <cell r="R67" t="str">
            <v>jul</v>
          </cell>
          <cell r="S67" t="str">
            <v>aug</v>
          </cell>
          <cell r="T67" t="str">
            <v>sep</v>
          </cell>
          <cell r="U67" t="str">
            <v>oct</v>
          </cell>
          <cell r="V67" t="str">
            <v>nov</v>
          </cell>
          <cell r="W67" t="str">
            <v>dec</v>
          </cell>
          <cell r="X67">
            <v>2002</v>
          </cell>
          <cell r="Y67">
            <v>2002</v>
          </cell>
          <cell r="Z67">
            <v>2002</v>
          </cell>
          <cell r="AA67">
            <v>2002</v>
          </cell>
          <cell r="AB67">
            <v>2002</v>
          </cell>
          <cell r="AC67">
            <v>2002</v>
          </cell>
          <cell r="AD67">
            <v>2002</v>
          </cell>
          <cell r="AE67">
            <v>2002</v>
          </cell>
          <cell r="AF67">
            <v>2002</v>
          </cell>
          <cell r="AG67">
            <v>2003</v>
          </cell>
          <cell r="AH67">
            <v>2003</v>
          </cell>
          <cell r="AI67">
            <v>2003</v>
          </cell>
          <cell r="AJ67">
            <v>2003</v>
          </cell>
          <cell r="AK67">
            <v>2003</v>
          </cell>
          <cell r="AL67">
            <v>2003</v>
          </cell>
          <cell r="AM67">
            <v>2003</v>
          </cell>
          <cell r="AN67">
            <v>2003</v>
          </cell>
          <cell r="AO67">
            <v>2003</v>
          </cell>
          <cell r="AP67">
            <v>2003</v>
          </cell>
          <cell r="AQ67">
            <v>2003</v>
          </cell>
          <cell r="AR67">
            <v>2003</v>
          </cell>
          <cell r="AS67" t="str">
            <v>Q1 2003</v>
          </cell>
          <cell r="AT67" t="str">
            <v>Q2 2003</v>
          </cell>
          <cell r="AU67" t="str">
            <v>Q3 2003</v>
          </cell>
          <cell r="AV67" t="str">
            <v>Q4 2003</v>
          </cell>
          <cell r="AW67" t="str">
            <v>Q1 2004</v>
          </cell>
          <cell r="AX67" t="str">
            <v>Q2 2004</v>
          </cell>
          <cell r="AY67" t="str">
            <v>Q3 2004</v>
          </cell>
        </row>
        <row r="68">
          <cell r="B68">
            <v>200307</v>
          </cell>
          <cell r="C68" t="str">
            <v>jul</v>
          </cell>
          <cell r="D68" t="str">
            <v>aug</v>
          </cell>
          <cell r="E68" t="str">
            <v>sep</v>
          </cell>
          <cell r="F68" t="str">
            <v>oct</v>
          </cell>
          <cell r="G68" t="str">
            <v>nov</v>
          </cell>
          <cell r="H68" t="str">
            <v>dec</v>
          </cell>
          <cell r="I68" t="str">
            <v>jan</v>
          </cell>
          <cell r="J68" t="str">
            <v>feb</v>
          </cell>
          <cell r="K68" t="str">
            <v>mar</v>
          </cell>
          <cell r="L68" t="str">
            <v>apr</v>
          </cell>
          <cell r="M68" t="str">
            <v>may</v>
          </cell>
          <cell r="N68" t="str">
            <v>jun</v>
          </cell>
          <cell r="O68" t="str">
            <v>jul</v>
          </cell>
          <cell r="P68" t="str">
            <v>aug</v>
          </cell>
          <cell r="Q68" t="str">
            <v>sep</v>
          </cell>
          <cell r="R68" t="str">
            <v>oct</v>
          </cell>
          <cell r="S68" t="str">
            <v>nov</v>
          </cell>
          <cell r="T68" t="str">
            <v>dec</v>
          </cell>
          <cell r="U68" t="str">
            <v>jan</v>
          </cell>
          <cell r="V68" t="str">
            <v>feb</v>
          </cell>
          <cell r="W68" t="str">
            <v>mar</v>
          </cell>
          <cell r="X68">
            <v>2002</v>
          </cell>
          <cell r="Y68">
            <v>2002</v>
          </cell>
          <cell r="Z68">
            <v>2002</v>
          </cell>
          <cell r="AA68">
            <v>2002</v>
          </cell>
          <cell r="AB68">
            <v>2002</v>
          </cell>
          <cell r="AC68">
            <v>2002</v>
          </cell>
          <cell r="AD68">
            <v>2003</v>
          </cell>
          <cell r="AE68">
            <v>2003</v>
          </cell>
          <cell r="AF68">
            <v>2003</v>
          </cell>
          <cell r="AG68">
            <v>2003</v>
          </cell>
          <cell r="AH68">
            <v>2003</v>
          </cell>
          <cell r="AI68">
            <v>2003</v>
          </cell>
          <cell r="AJ68">
            <v>2003</v>
          </cell>
          <cell r="AK68">
            <v>2003</v>
          </cell>
          <cell r="AL68">
            <v>2003</v>
          </cell>
          <cell r="AM68">
            <v>2003</v>
          </cell>
          <cell r="AN68">
            <v>2003</v>
          </cell>
          <cell r="AO68">
            <v>2003</v>
          </cell>
          <cell r="AP68">
            <v>2004</v>
          </cell>
          <cell r="AQ68">
            <v>2004</v>
          </cell>
          <cell r="AR68">
            <v>2004</v>
          </cell>
          <cell r="AS68" t="str">
            <v>Q2 2003</v>
          </cell>
          <cell r="AT68" t="str">
            <v>Q3 2003</v>
          </cell>
          <cell r="AU68" t="str">
            <v>Q4 2003</v>
          </cell>
          <cell r="AV68" t="str">
            <v>Q1 2004</v>
          </cell>
          <cell r="AW68" t="str">
            <v>Q2 2004</v>
          </cell>
          <cell r="AX68" t="str">
            <v>Q3 2004</v>
          </cell>
          <cell r="AY68" t="str">
            <v>Q4 2004</v>
          </cell>
        </row>
        <row r="69">
          <cell r="B69">
            <v>200308</v>
          </cell>
          <cell r="C69" t="str">
            <v>jul</v>
          </cell>
          <cell r="D69" t="str">
            <v>aug</v>
          </cell>
          <cell r="E69" t="str">
            <v>sep</v>
          </cell>
          <cell r="F69" t="str">
            <v>oct</v>
          </cell>
          <cell r="G69" t="str">
            <v>nov</v>
          </cell>
          <cell r="H69" t="str">
            <v>dec</v>
          </cell>
          <cell r="I69" t="str">
            <v>jan</v>
          </cell>
          <cell r="J69" t="str">
            <v>feb</v>
          </cell>
          <cell r="K69" t="str">
            <v>mar</v>
          </cell>
          <cell r="L69" t="str">
            <v>apr</v>
          </cell>
          <cell r="M69" t="str">
            <v>may</v>
          </cell>
          <cell r="N69" t="str">
            <v>jun</v>
          </cell>
          <cell r="O69" t="str">
            <v>jul</v>
          </cell>
          <cell r="P69" t="str">
            <v>aug</v>
          </cell>
          <cell r="Q69" t="str">
            <v>sep</v>
          </cell>
          <cell r="R69" t="str">
            <v>oct</v>
          </cell>
          <cell r="S69" t="str">
            <v>nov</v>
          </cell>
          <cell r="T69" t="str">
            <v>dec</v>
          </cell>
          <cell r="U69" t="str">
            <v>jan</v>
          </cell>
          <cell r="V69" t="str">
            <v>feb</v>
          </cell>
          <cell r="W69" t="str">
            <v>mar</v>
          </cell>
          <cell r="X69">
            <v>2002</v>
          </cell>
          <cell r="Y69">
            <v>2002</v>
          </cell>
          <cell r="Z69">
            <v>2002</v>
          </cell>
          <cell r="AA69">
            <v>2002</v>
          </cell>
          <cell r="AB69">
            <v>2002</v>
          </cell>
          <cell r="AC69">
            <v>2002</v>
          </cell>
          <cell r="AD69">
            <v>2003</v>
          </cell>
          <cell r="AE69">
            <v>2003</v>
          </cell>
          <cell r="AF69">
            <v>2003</v>
          </cell>
          <cell r="AG69">
            <v>2003</v>
          </cell>
          <cell r="AH69">
            <v>2003</v>
          </cell>
          <cell r="AI69">
            <v>2003</v>
          </cell>
          <cell r="AJ69">
            <v>2003</v>
          </cell>
          <cell r="AK69">
            <v>2003</v>
          </cell>
          <cell r="AL69">
            <v>2003</v>
          </cell>
          <cell r="AM69">
            <v>2003</v>
          </cell>
          <cell r="AN69">
            <v>2003</v>
          </cell>
          <cell r="AO69">
            <v>2003</v>
          </cell>
          <cell r="AP69">
            <v>2004</v>
          </cell>
          <cell r="AQ69">
            <v>2004</v>
          </cell>
          <cell r="AR69">
            <v>2004</v>
          </cell>
          <cell r="AS69" t="str">
            <v>Q2 2003</v>
          </cell>
          <cell r="AT69" t="str">
            <v>Q3 2003</v>
          </cell>
          <cell r="AU69" t="str">
            <v>Q4 2003</v>
          </cell>
          <cell r="AV69" t="str">
            <v>Q1 2004</v>
          </cell>
          <cell r="AW69" t="str">
            <v>Q2 2004</v>
          </cell>
          <cell r="AX69" t="str">
            <v>Q3 2004</v>
          </cell>
          <cell r="AY69" t="str">
            <v>Q4 2004</v>
          </cell>
        </row>
        <row r="70">
          <cell r="B70">
            <v>200309</v>
          </cell>
          <cell r="C70" t="str">
            <v>jul</v>
          </cell>
          <cell r="D70" t="str">
            <v>aug</v>
          </cell>
          <cell r="E70" t="str">
            <v>sep</v>
          </cell>
          <cell r="F70" t="str">
            <v>oct</v>
          </cell>
          <cell r="G70" t="str">
            <v>nov</v>
          </cell>
          <cell r="H70" t="str">
            <v>dec</v>
          </cell>
          <cell r="I70" t="str">
            <v>jan</v>
          </cell>
          <cell r="J70" t="str">
            <v>feb</v>
          </cell>
          <cell r="K70" t="str">
            <v>mar</v>
          </cell>
          <cell r="L70" t="str">
            <v>apr</v>
          </cell>
          <cell r="M70" t="str">
            <v>may</v>
          </cell>
          <cell r="N70" t="str">
            <v>jun</v>
          </cell>
          <cell r="O70" t="str">
            <v>jul</v>
          </cell>
          <cell r="P70" t="str">
            <v>aug</v>
          </cell>
          <cell r="Q70" t="str">
            <v>sep</v>
          </cell>
          <cell r="R70" t="str">
            <v>oct</v>
          </cell>
          <cell r="S70" t="str">
            <v>nov</v>
          </cell>
          <cell r="T70" t="str">
            <v>dec</v>
          </cell>
          <cell r="U70" t="str">
            <v>jan</v>
          </cell>
          <cell r="V70" t="str">
            <v>feb</v>
          </cell>
          <cell r="W70" t="str">
            <v>mar</v>
          </cell>
          <cell r="X70">
            <v>2002</v>
          </cell>
          <cell r="Y70">
            <v>2002</v>
          </cell>
          <cell r="Z70">
            <v>2002</v>
          </cell>
          <cell r="AA70">
            <v>2002</v>
          </cell>
          <cell r="AB70">
            <v>2002</v>
          </cell>
          <cell r="AC70">
            <v>2002</v>
          </cell>
          <cell r="AD70">
            <v>2003</v>
          </cell>
          <cell r="AE70">
            <v>2003</v>
          </cell>
          <cell r="AF70">
            <v>2003</v>
          </cell>
          <cell r="AG70">
            <v>2003</v>
          </cell>
          <cell r="AH70">
            <v>2003</v>
          </cell>
          <cell r="AI70">
            <v>2003</v>
          </cell>
          <cell r="AJ70">
            <v>2003</v>
          </cell>
          <cell r="AK70">
            <v>2003</v>
          </cell>
          <cell r="AL70">
            <v>2003</v>
          </cell>
          <cell r="AM70">
            <v>2003</v>
          </cell>
          <cell r="AN70">
            <v>2003</v>
          </cell>
          <cell r="AO70">
            <v>2003</v>
          </cell>
          <cell r="AP70">
            <v>2004</v>
          </cell>
          <cell r="AQ70">
            <v>2004</v>
          </cell>
          <cell r="AR70">
            <v>2004</v>
          </cell>
          <cell r="AS70" t="str">
            <v>Q2 2003</v>
          </cell>
          <cell r="AT70" t="str">
            <v>Q3 2003</v>
          </cell>
          <cell r="AU70" t="str">
            <v>Q4 2003</v>
          </cell>
          <cell r="AV70" t="str">
            <v>Q1 2004</v>
          </cell>
          <cell r="AW70" t="str">
            <v>Q2 2004</v>
          </cell>
          <cell r="AX70" t="str">
            <v>Q3 2004</v>
          </cell>
          <cell r="AY70" t="str">
            <v>Q4 2004</v>
          </cell>
        </row>
        <row r="71">
          <cell r="B71">
            <v>200310</v>
          </cell>
          <cell r="C71" t="str">
            <v>oct</v>
          </cell>
          <cell r="D71" t="str">
            <v>nov</v>
          </cell>
          <cell r="E71" t="str">
            <v>dec</v>
          </cell>
          <cell r="F71" t="str">
            <v>jan</v>
          </cell>
          <cell r="G71" t="str">
            <v>feb</v>
          </cell>
          <cell r="H71" t="str">
            <v>mar</v>
          </cell>
          <cell r="I71" t="str">
            <v>apr</v>
          </cell>
          <cell r="J71" t="str">
            <v>may</v>
          </cell>
          <cell r="K71" t="str">
            <v>jun</v>
          </cell>
          <cell r="L71" t="str">
            <v>jul</v>
          </cell>
          <cell r="M71" t="str">
            <v>aug</v>
          </cell>
          <cell r="N71" t="str">
            <v>sep</v>
          </cell>
          <cell r="O71" t="str">
            <v>oct</v>
          </cell>
          <cell r="P71" t="str">
            <v>nov</v>
          </cell>
          <cell r="Q71" t="str">
            <v>dec</v>
          </cell>
          <cell r="R71" t="str">
            <v>jan</v>
          </cell>
          <cell r="S71" t="str">
            <v>feb</v>
          </cell>
          <cell r="T71" t="str">
            <v>mar</v>
          </cell>
          <cell r="U71" t="str">
            <v>apr</v>
          </cell>
          <cell r="V71" t="str">
            <v>may</v>
          </cell>
          <cell r="W71" t="str">
            <v>jun</v>
          </cell>
          <cell r="X71">
            <v>2002</v>
          </cell>
          <cell r="Y71">
            <v>2002</v>
          </cell>
          <cell r="Z71">
            <v>2002</v>
          </cell>
          <cell r="AA71">
            <v>2003</v>
          </cell>
          <cell r="AB71">
            <v>2003</v>
          </cell>
          <cell r="AC71">
            <v>2003</v>
          </cell>
          <cell r="AD71">
            <v>2003</v>
          </cell>
          <cell r="AE71">
            <v>2003</v>
          </cell>
          <cell r="AF71">
            <v>2003</v>
          </cell>
          <cell r="AG71">
            <v>2003</v>
          </cell>
          <cell r="AH71">
            <v>2003</v>
          </cell>
          <cell r="AI71">
            <v>2003</v>
          </cell>
          <cell r="AJ71">
            <v>2003</v>
          </cell>
          <cell r="AK71">
            <v>2003</v>
          </cell>
          <cell r="AL71">
            <v>2003</v>
          </cell>
          <cell r="AM71">
            <v>2004</v>
          </cell>
          <cell r="AN71">
            <v>2004</v>
          </cell>
          <cell r="AO71">
            <v>2004</v>
          </cell>
          <cell r="AP71">
            <v>2004</v>
          </cell>
          <cell r="AQ71">
            <v>2004</v>
          </cell>
          <cell r="AR71">
            <v>2004</v>
          </cell>
          <cell r="AS71" t="str">
            <v>Q3 2003</v>
          </cell>
          <cell r="AT71" t="str">
            <v>Q4 2003</v>
          </cell>
          <cell r="AU71" t="str">
            <v>Q1 2004</v>
          </cell>
          <cell r="AV71" t="str">
            <v>Q2 2004</v>
          </cell>
          <cell r="AW71" t="str">
            <v>Q3 2004</v>
          </cell>
          <cell r="AX71" t="str">
            <v>Q4 2004</v>
          </cell>
          <cell r="AY71" t="str">
            <v>Q1 2005</v>
          </cell>
        </row>
        <row r="72">
          <cell r="B72">
            <v>200311</v>
          </cell>
          <cell r="C72" t="str">
            <v>oct</v>
          </cell>
          <cell r="D72" t="str">
            <v>nov</v>
          </cell>
          <cell r="E72" t="str">
            <v>dec</v>
          </cell>
          <cell r="F72" t="str">
            <v>jan</v>
          </cell>
          <cell r="G72" t="str">
            <v>feb</v>
          </cell>
          <cell r="H72" t="str">
            <v>mar</v>
          </cell>
          <cell r="I72" t="str">
            <v>apr</v>
          </cell>
          <cell r="J72" t="str">
            <v>may</v>
          </cell>
          <cell r="K72" t="str">
            <v>jun</v>
          </cell>
          <cell r="L72" t="str">
            <v>jul</v>
          </cell>
          <cell r="M72" t="str">
            <v>aug</v>
          </cell>
          <cell r="N72" t="str">
            <v>sep</v>
          </cell>
          <cell r="O72" t="str">
            <v>oct</v>
          </cell>
          <cell r="P72" t="str">
            <v>nov</v>
          </cell>
          <cell r="Q72" t="str">
            <v>dec</v>
          </cell>
          <cell r="R72" t="str">
            <v>jan</v>
          </cell>
          <cell r="S72" t="str">
            <v>feb</v>
          </cell>
          <cell r="T72" t="str">
            <v>mar</v>
          </cell>
          <cell r="U72" t="str">
            <v>apr</v>
          </cell>
          <cell r="V72" t="str">
            <v>may</v>
          </cell>
          <cell r="W72" t="str">
            <v>jun</v>
          </cell>
          <cell r="X72">
            <v>2002</v>
          </cell>
          <cell r="Y72">
            <v>2002</v>
          </cell>
          <cell r="Z72">
            <v>2002</v>
          </cell>
          <cell r="AA72">
            <v>2003</v>
          </cell>
          <cell r="AB72">
            <v>2003</v>
          </cell>
          <cell r="AC72">
            <v>2003</v>
          </cell>
          <cell r="AD72">
            <v>2003</v>
          </cell>
          <cell r="AE72">
            <v>2003</v>
          </cell>
          <cell r="AF72">
            <v>2003</v>
          </cell>
          <cell r="AG72">
            <v>2003</v>
          </cell>
          <cell r="AH72">
            <v>2003</v>
          </cell>
          <cell r="AI72">
            <v>2003</v>
          </cell>
          <cell r="AJ72">
            <v>2003</v>
          </cell>
          <cell r="AK72">
            <v>2003</v>
          </cell>
          <cell r="AL72">
            <v>2003</v>
          </cell>
          <cell r="AM72">
            <v>2004</v>
          </cell>
          <cell r="AN72">
            <v>2004</v>
          </cell>
          <cell r="AO72">
            <v>2004</v>
          </cell>
          <cell r="AP72">
            <v>2004</v>
          </cell>
          <cell r="AQ72">
            <v>2004</v>
          </cell>
          <cell r="AR72">
            <v>2004</v>
          </cell>
          <cell r="AS72" t="str">
            <v>Q3 2003</v>
          </cell>
          <cell r="AT72" t="str">
            <v>Q4 2003</v>
          </cell>
          <cell r="AU72" t="str">
            <v>Q1 2004</v>
          </cell>
          <cell r="AV72" t="str">
            <v>Q2 2004</v>
          </cell>
          <cell r="AW72" t="str">
            <v>Q3 2004</v>
          </cell>
          <cell r="AX72" t="str">
            <v>Q4 2004</v>
          </cell>
          <cell r="AY72" t="str">
            <v>Q1 2005</v>
          </cell>
        </row>
        <row r="73">
          <cell r="B73">
            <v>200312</v>
          </cell>
          <cell r="C73" t="str">
            <v>oct</v>
          </cell>
          <cell r="D73" t="str">
            <v>nov</v>
          </cell>
          <cell r="E73" t="str">
            <v>dec</v>
          </cell>
          <cell r="F73" t="str">
            <v>jan</v>
          </cell>
          <cell r="G73" t="str">
            <v>feb</v>
          </cell>
          <cell r="H73" t="str">
            <v>mar</v>
          </cell>
          <cell r="I73" t="str">
            <v>apr</v>
          </cell>
          <cell r="J73" t="str">
            <v>may</v>
          </cell>
          <cell r="K73" t="str">
            <v>jun</v>
          </cell>
          <cell r="L73" t="str">
            <v>jul</v>
          </cell>
          <cell r="M73" t="str">
            <v>aug</v>
          </cell>
          <cell r="N73" t="str">
            <v>sep</v>
          </cell>
          <cell r="O73" t="str">
            <v>oct</v>
          </cell>
          <cell r="P73" t="str">
            <v>nov</v>
          </cell>
          <cell r="Q73" t="str">
            <v>dec</v>
          </cell>
          <cell r="R73" t="str">
            <v>jan</v>
          </cell>
          <cell r="S73" t="str">
            <v>feb</v>
          </cell>
          <cell r="T73" t="str">
            <v>mar</v>
          </cell>
          <cell r="U73" t="str">
            <v>apr</v>
          </cell>
          <cell r="V73" t="str">
            <v>may</v>
          </cell>
          <cell r="W73" t="str">
            <v>jun</v>
          </cell>
          <cell r="X73">
            <v>2002</v>
          </cell>
          <cell r="Y73">
            <v>2002</v>
          </cell>
          <cell r="Z73">
            <v>2002</v>
          </cell>
          <cell r="AA73">
            <v>2003</v>
          </cell>
          <cell r="AB73">
            <v>2003</v>
          </cell>
          <cell r="AC73">
            <v>2003</v>
          </cell>
          <cell r="AD73">
            <v>2003</v>
          </cell>
          <cell r="AE73">
            <v>2003</v>
          </cell>
          <cell r="AF73">
            <v>2003</v>
          </cell>
          <cell r="AG73">
            <v>2003</v>
          </cell>
          <cell r="AH73">
            <v>2003</v>
          </cell>
          <cell r="AI73">
            <v>2003</v>
          </cell>
          <cell r="AJ73">
            <v>2003</v>
          </cell>
          <cell r="AK73">
            <v>2003</v>
          </cell>
          <cell r="AL73">
            <v>2003</v>
          </cell>
          <cell r="AM73">
            <v>2004</v>
          </cell>
          <cell r="AN73">
            <v>2004</v>
          </cell>
          <cell r="AO73">
            <v>2004</v>
          </cell>
          <cell r="AP73">
            <v>2004</v>
          </cell>
          <cell r="AQ73">
            <v>2004</v>
          </cell>
          <cell r="AR73">
            <v>2004</v>
          </cell>
          <cell r="AS73" t="str">
            <v>Q3 2003</v>
          </cell>
          <cell r="AT73" t="str">
            <v>Q4 2003</v>
          </cell>
          <cell r="AU73" t="str">
            <v>Q1 2004</v>
          </cell>
          <cell r="AV73" t="str">
            <v>Q2 2004</v>
          </cell>
          <cell r="AW73" t="str">
            <v>Q3 2004</v>
          </cell>
          <cell r="AX73" t="str">
            <v>Q4 2004</v>
          </cell>
          <cell r="AY73" t="str">
            <v>Q1 2005</v>
          </cell>
        </row>
        <row r="74">
          <cell r="B74">
            <v>200401</v>
          </cell>
          <cell r="C74" t="str">
            <v>jan</v>
          </cell>
          <cell r="D74" t="str">
            <v>feb</v>
          </cell>
          <cell r="E74" t="str">
            <v>mar</v>
          </cell>
          <cell r="F74" t="str">
            <v>apr</v>
          </cell>
          <cell r="G74" t="str">
            <v>may</v>
          </cell>
          <cell r="H74" t="str">
            <v>jun</v>
          </cell>
          <cell r="I74" t="str">
            <v>jul</v>
          </cell>
          <cell r="J74" t="str">
            <v>aug</v>
          </cell>
          <cell r="K74" t="str">
            <v>sep</v>
          </cell>
          <cell r="L74" t="str">
            <v>oct</v>
          </cell>
          <cell r="M74" t="str">
            <v>nov</v>
          </cell>
          <cell r="N74" t="str">
            <v>dec</v>
          </cell>
          <cell r="O74" t="str">
            <v>jan</v>
          </cell>
          <cell r="P74" t="str">
            <v>feb</v>
          </cell>
          <cell r="Q74" t="str">
            <v>mar</v>
          </cell>
          <cell r="R74" t="str">
            <v>apr</v>
          </cell>
          <cell r="S74" t="str">
            <v>may</v>
          </cell>
          <cell r="T74" t="str">
            <v>jun</v>
          </cell>
          <cell r="U74" t="str">
            <v>jul</v>
          </cell>
          <cell r="V74" t="str">
            <v>aug</v>
          </cell>
          <cell r="W74" t="str">
            <v>sep</v>
          </cell>
          <cell r="X74">
            <v>2003</v>
          </cell>
          <cell r="Y74">
            <v>2003</v>
          </cell>
          <cell r="Z74">
            <v>2003</v>
          </cell>
          <cell r="AA74">
            <v>2003</v>
          </cell>
          <cell r="AB74">
            <v>2003</v>
          </cell>
          <cell r="AC74">
            <v>2003</v>
          </cell>
          <cell r="AD74">
            <v>2003</v>
          </cell>
          <cell r="AE74">
            <v>2003</v>
          </cell>
          <cell r="AF74">
            <v>2003</v>
          </cell>
          <cell r="AG74">
            <v>2003</v>
          </cell>
          <cell r="AH74">
            <v>2003</v>
          </cell>
          <cell r="AI74">
            <v>2003</v>
          </cell>
          <cell r="AJ74">
            <v>2004</v>
          </cell>
          <cell r="AK74">
            <v>2004</v>
          </cell>
          <cell r="AL74">
            <v>2004</v>
          </cell>
          <cell r="AM74">
            <v>2004</v>
          </cell>
          <cell r="AN74">
            <v>2004</v>
          </cell>
          <cell r="AO74">
            <v>2004</v>
          </cell>
          <cell r="AP74">
            <v>2004</v>
          </cell>
          <cell r="AQ74">
            <v>2004</v>
          </cell>
          <cell r="AR74">
            <v>2004</v>
          </cell>
          <cell r="AS74" t="str">
            <v>Q4 2003</v>
          </cell>
          <cell r="AT74" t="str">
            <v>Q1 2004</v>
          </cell>
          <cell r="AU74" t="str">
            <v>Q2 2004</v>
          </cell>
          <cell r="AV74" t="str">
            <v>Q3 2004</v>
          </cell>
          <cell r="AW74" t="str">
            <v>Q4 2004</v>
          </cell>
          <cell r="AX74" t="str">
            <v>Q1 2005</v>
          </cell>
          <cell r="AY74" t="str">
            <v>Q2 2005</v>
          </cell>
        </row>
        <row r="75">
          <cell r="B75">
            <v>200402</v>
          </cell>
          <cell r="C75" t="str">
            <v>jan</v>
          </cell>
          <cell r="D75" t="str">
            <v>feb</v>
          </cell>
          <cell r="E75" t="str">
            <v>mar</v>
          </cell>
          <cell r="F75" t="str">
            <v>apr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aug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dec</v>
          </cell>
          <cell r="O75" t="str">
            <v>jan</v>
          </cell>
          <cell r="P75" t="str">
            <v>feb</v>
          </cell>
          <cell r="Q75" t="str">
            <v>mar</v>
          </cell>
          <cell r="R75" t="str">
            <v>apr</v>
          </cell>
          <cell r="S75" t="str">
            <v>may</v>
          </cell>
          <cell r="T75" t="str">
            <v>jun</v>
          </cell>
          <cell r="U75" t="str">
            <v>jul</v>
          </cell>
          <cell r="V75" t="str">
            <v>aug</v>
          </cell>
          <cell r="W75" t="str">
            <v>sep</v>
          </cell>
          <cell r="X75">
            <v>2003</v>
          </cell>
          <cell r="Y75">
            <v>2003</v>
          </cell>
          <cell r="Z75">
            <v>2003</v>
          </cell>
          <cell r="AA75">
            <v>2003</v>
          </cell>
          <cell r="AB75">
            <v>2003</v>
          </cell>
          <cell r="AC75">
            <v>2003</v>
          </cell>
          <cell r="AD75">
            <v>2003</v>
          </cell>
          <cell r="AE75">
            <v>2003</v>
          </cell>
          <cell r="AF75">
            <v>2003</v>
          </cell>
          <cell r="AG75">
            <v>2003</v>
          </cell>
          <cell r="AH75">
            <v>2003</v>
          </cell>
          <cell r="AI75">
            <v>2003</v>
          </cell>
          <cell r="AJ75">
            <v>2004</v>
          </cell>
          <cell r="AK75">
            <v>2004</v>
          </cell>
          <cell r="AL75">
            <v>2004</v>
          </cell>
          <cell r="AM75">
            <v>2004</v>
          </cell>
          <cell r="AN75">
            <v>2004</v>
          </cell>
          <cell r="AO75">
            <v>2004</v>
          </cell>
          <cell r="AP75">
            <v>2004</v>
          </cell>
          <cell r="AQ75">
            <v>2004</v>
          </cell>
          <cell r="AR75">
            <v>2004</v>
          </cell>
          <cell r="AS75" t="str">
            <v>Q4 2003</v>
          </cell>
          <cell r="AT75" t="str">
            <v>Q1 2004</v>
          </cell>
          <cell r="AU75" t="str">
            <v>Q2 2004</v>
          </cell>
          <cell r="AV75" t="str">
            <v>Q3 2004</v>
          </cell>
          <cell r="AW75" t="str">
            <v>Q4 2004</v>
          </cell>
          <cell r="AX75" t="str">
            <v>Q1 2005</v>
          </cell>
          <cell r="AY75" t="str">
            <v>Q2 2005</v>
          </cell>
        </row>
        <row r="76">
          <cell r="B76">
            <v>200403</v>
          </cell>
          <cell r="C76" t="str">
            <v>jan</v>
          </cell>
          <cell r="D76" t="str">
            <v>feb</v>
          </cell>
          <cell r="E76" t="str">
            <v>mar</v>
          </cell>
          <cell r="F76" t="str">
            <v>apr</v>
          </cell>
          <cell r="G76" t="str">
            <v>may</v>
          </cell>
          <cell r="H76" t="str">
            <v>jun</v>
          </cell>
          <cell r="I76" t="str">
            <v>jul</v>
          </cell>
          <cell r="J76" t="str">
            <v>aug</v>
          </cell>
          <cell r="K76" t="str">
            <v>sep</v>
          </cell>
          <cell r="L76" t="str">
            <v>oct</v>
          </cell>
          <cell r="M76" t="str">
            <v>nov</v>
          </cell>
          <cell r="N76" t="str">
            <v>dec</v>
          </cell>
          <cell r="O76" t="str">
            <v>jan</v>
          </cell>
          <cell r="P76" t="str">
            <v>feb</v>
          </cell>
          <cell r="Q76" t="str">
            <v>mar</v>
          </cell>
          <cell r="R76" t="str">
            <v>apr</v>
          </cell>
          <cell r="S76" t="str">
            <v>may</v>
          </cell>
          <cell r="T76" t="str">
            <v>jun</v>
          </cell>
          <cell r="U76" t="str">
            <v>jul</v>
          </cell>
          <cell r="V76" t="str">
            <v>aug</v>
          </cell>
          <cell r="W76" t="str">
            <v>sep</v>
          </cell>
          <cell r="X76">
            <v>2003</v>
          </cell>
          <cell r="Y76">
            <v>2003</v>
          </cell>
          <cell r="Z76">
            <v>2003</v>
          </cell>
          <cell r="AA76">
            <v>2003</v>
          </cell>
          <cell r="AB76">
            <v>2003</v>
          </cell>
          <cell r="AC76">
            <v>2003</v>
          </cell>
          <cell r="AD76">
            <v>2003</v>
          </cell>
          <cell r="AE76">
            <v>2003</v>
          </cell>
          <cell r="AF76">
            <v>2003</v>
          </cell>
          <cell r="AG76">
            <v>2003</v>
          </cell>
          <cell r="AH76">
            <v>2003</v>
          </cell>
          <cell r="AI76">
            <v>2003</v>
          </cell>
          <cell r="AJ76">
            <v>2004</v>
          </cell>
          <cell r="AK76">
            <v>2004</v>
          </cell>
          <cell r="AL76">
            <v>2004</v>
          </cell>
          <cell r="AM76">
            <v>2004</v>
          </cell>
          <cell r="AN76">
            <v>2004</v>
          </cell>
          <cell r="AO76">
            <v>2004</v>
          </cell>
          <cell r="AP76">
            <v>2004</v>
          </cell>
          <cell r="AQ76">
            <v>2004</v>
          </cell>
          <cell r="AR76">
            <v>2004</v>
          </cell>
          <cell r="AS76" t="str">
            <v>Q4 2003</v>
          </cell>
          <cell r="AT76" t="str">
            <v>Q1 2004</v>
          </cell>
          <cell r="AU76" t="str">
            <v>Q2 2004</v>
          </cell>
          <cell r="AV76" t="str">
            <v>Q3 2004</v>
          </cell>
          <cell r="AW76" t="str">
            <v>Q4 2004</v>
          </cell>
          <cell r="AX76" t="str">
            <v>Q1 2005</v>
          </cell>
          <cell r="AY76" t="str">
            <v>Q2 2005</v>
          </cell>
        </row>
        <row r="77">
          <cell r="B77">
            <v>200404</v>
          </cell>
          <cell r="C77" t="str">
            <v>apr</v>
          </cell>
          <cell r="D77" t="str">
            <v>may</v>
          </cell>
          <cell r="E77" t="str">
            <v>jun</v>
          </cell>
          <cell r="F77" t="str">
            <v>jul</v>
          </cell>
          <cell r="G77" t="str">
            <v>aug</v>
          </cell>
          <cell r="H77" t="str">
            <v>sep</v>
          </cell>
          <cell r="I77" t="str">
            <v>oct</v>
          </cell>
          <cell r="J77" t="str">
            <v>nov</v>
          </cell>
          <cell r="K77" t="str">
            <v>dec</v>
          </cell>
          <cell r="L77" t="str">
            <v>jan</v>
          </cell>
          <cell r="M77" t="str">
            <v>feb</v>
          </cell>
          <cell r="N77" t="str">
            <v>mar</v>
          </cell>
          <cell r="O77" t="str">
            <v>apr</v>
          </cell>
          <cell r="P77" t="str">
            <v>may</v>
          </cell>
          <cell r="Q77" t="str">
            <v>jun</v>
          </cell>
          <cell r="R77" t="str">
            <v>jul</v>
          </cell>
          <cell r="S77" t="str">
            <v>aug</v>
          </cell>
          <cell r="T77" t="str">
            <v>sep</v>
          </cell>
          <cell r="U77" t="str">
            <v>oct</v>
          </cell>
          <cell r="V77" t="str">
            <v>nov</v>
          </cell>
          <cell r="W77" t="str">
            <v>dec</v>
          </cell>
          <cell r="X77">
            <v>2003</v>
          </cell>
          <cell r="Y77">
            <v>2003</v>
          </cell>
          <cell r="Z77">
            <v>2003</v>
          </cell>
          <cell r="AA77">
            <v>2003</v>
          </cell>
          <cell r="AB77">
            <v>2003</v>
          </cell>
          <cell r="AC77">
            <v>2003</v>
          </cell>
          <cell r="AD77">
            <v>2003</v>
          </cell>
          <cell r="AE77">
            <v>2003</v>
          </cell>
          <cell r="AF77">
            <v>2003</v>
          </cell>
          <cell r="AG77">
            <v>2004</v>
          </cell>
          <cell r="AH77">
            <v>2004</v>
          </cell>
          <cell r="AI77">
            <v>2004</v>
          </cell>
          <cell r="AJ77">
            <v>2004</v>
          </cell>
          <cell r="AK77">
            <v>2004</v>
          </cell>
          <cell r="AL77">
            <v>2004</v>
          </cell>
          <cell r="AM77">
            <v>2004</v>
          </cell>
          <cell r="AN77">
            <v>2004</v>
          </cell>
          <cell r="AO77">
            <v>2004</v>
          </cell>
          <cell r="AP77">
            <v>2004</v>
          </cell>
          <cell r="AQ77">
            <v>2004</v>
          </cell>
          <cell r="AR77">
            <v>2004</v>
          </cell>
          <cell r="AS77" t="str">
            <v>Q1 2004</v>
          </cell>
          <cell r="AT77" t="str">
            <v>Q2 2004</v>
          </cell>
          <cell r="AU77" t="str">
            <v>Q3 2004</v>
          </cell>
          <cell r="AV77" t="str">
            <v>Q4 2004</v>
          </cell>
          <cell r="AW77" t="str">
            <v>Q1 2005</v>
          </cell>
          <cell r="AX77" t="str">
            <v>Q2 2005</v>
          </cell>
          <cell r="AY77" t="str">
            <v>Q3 2005</v>
          </cell>
        </row>
        <row r="78">
          <cell r="B78">
            <v>200405</v>
          </cell>
          <cell r="C78" t="str">
            <v>apr</v>
          </cell>
          <cell r="D78" t="str">
            <v>may</v>
          </cell>
          <cell r="E78" t="str">
            <v>jun</v>
          </cell>
          <cell r="F78" t="str">
            <v>jul</v>
          </cell>
          <cell r="G78" t="str">
            <v>aug</v>
          </cell>
          <cell r="H78" t="str">
            <v>sep</v>
          </cell>
          <cell r="I78" t="str">
            <v>oct</v>
          </cell>
          <cell r="J78" t="str">
            <v>nov</v>
          </cell>
          <cell r="K78" t="str">
            <v>dec</v>
          </cell>
          <cell r="L78" t="str">
            <v>jan</v>
          </cell>
          <cell r="M78" t="str">
            <v>feb</v>
          </cell>
          <cell r="N78" t="str">
            <v>mar</v>
          </cell>
          <cell r="O78" t="str">
            <v>apr</v>
          </cell>
          <cell r="P78" t="str">
            <v>may</v>
          </cell>
          <cell r="Q78" t="str">
            <v>jun</v>
          </cell>
          <cell r="R78" t="str">
            <v>jul</v>
          </cell>
          <cell r="S78" t="str">
            <v>aug</v>
          </cell>
          <cell r="T78" t="str">
            <v>sep</v>
          </cell>
          <cell r="U78" t="str">
            <v>oct</v>
          </cell>
          <cell r="V78" t="str">
            <v>nov</v>
          </cell>
          <cell r="W78" t="str">
            <v>dec</v>
          </cell>
          <cell r="X78">
            <v>2003</v>
          </cell>
          <cell r="Y78">
            <v>2003</v>
          </cell>
          <cell r="Z78">
            <v>2003</v>
          </cell>
          <cell r="AA78">
            <v>2003</v>
          </cell>
          <cell r="AB78">
            <v>2003</v>
          </cell>
          <cell r="AC78">
            <v>2003</v>
          </cell>
          <cell r="AD78">
            <v>2003</v>
          </cell>
          <cell r="AE78">
            <v>2003</v>
          </cell>
          <cell r="AF78">
            <v>2003</v>
          </cell>
          <cell r="AG78">
            <v>2004</v>
          </cell>
          <cell r="AH78">
            <v>2004</v>
          </cell>
          <cell r="AI78">
            <v>2004</v>
          </cell>
          <cell r="AJ78">
            <v>2004</v>
          </cell>
          <cell r="AK78">
            <v>2004</v>
          </cell>
          <cell r="AL78">
            <v>2004</v>
          </cell>
          <cell r="AM78">
            <v>2004</v>
          </cell>
          <cell r="AN78">
            <v>2004</v>
          </cell>
          <cell r="AO78">
            <v>2004</v>
          </cell>
          <cell r="AP78">
            <v>2004</v>
          </cell>
          <cell r="AQ78">
            <v>2004</v>
          </cell>
          <cell r="AR78">
            <v>2004</v>
          </cell>
          <cell r="AS78" t="str">
            <v>Q1 2004</v>
          </cell>
          <cell r="AT78" t="str">
            <v>Q2 2004</v>
          </cell>
          <cell r="AU78" t="str">
            <v>Q3 2004</v>
          </cell>
          <cell r="AV78" t="str">
            <v>Q4 2004</v>
          </cell>
          <cell r="AW78" t="str">
            <v>Q1 2005</v>
          </cell>
          <cell r="AX78" t="str">
            <v>Q2 2005</v>
          </cell>
          <cell r="AY78" t="str">
            <v>Q3 2005</v>
          </cell>
        </row>
        <row r="79">
          <cell r="B79">
            <v>200406</v>
          </cell>
          <cell r="C79" t="str">
            <v>apr</v>
          </cell>
          <cell r="D79" t="str">
            <v>may</v>
          </cell>
          <cell r="E79" t="str">
            <v>jun</v>
          </cell>
          <cell r="F79" t="str">
            <v>jul</v>
          </cell>
          <cell r="G79" t="str">
            <v>aug</v>
          </cell>
          <cell r="H79" t="str">
            <v>sep</v>
          </cell>
          <cell r="I79" t="str">
            <v>oct</v>
          </cell>
          <cell r="J79" t="str">
            <v>nov</v>
          </cell>
          <cell r="K79" t="str">
            <v>dec</v>
          </cell>
          <cell r="L79" t="str">
            <v>jan</v>
          </cell>
          <cell r="M79" t="str">
            <v>feb</v>
          </cell>
          <cell r="N79" t="str">
            <v>mar</v>
          </cell>
          <cell r="O79" t="str">
            <v>apr</v>
          </cell>
          <cell r="P79" t="str">
            <v>may</v>
          </cell>
          <cell r="Q79" t="str">
            <v>jun</v>
          </cell>
          <cell r="R79" t="str">
            <v>jul</v>
          </cell>
          <cell r="S79" t="str">
            <v>aug</v>
          </cell>
          <cell r="T79" t="str">
            <v>sep</v>
          </cell>
          <cell r="U79" t="str">
            <v>oct</v>
          </cell>
          <cell r="V79" t="str">
            <v>nov</v>
          </cell>
          <cell r="W79" t="str">
            <v>dec</v>
          </cell>
          <cell r="X79">
            <v>2003</v>
          </cell>
          <cell r="Y79">
            <v>2003</v>
          </cell>
          <cell r="Z79">
            <v>2003</v>
          </cell>
          <cell r="AA79">
            <v>2003</v>
          </cell>
          <cell r="AB79">
            <v>2003</v>
          </cell>
          <cell r="AC79">
            <v>2003</v>
          </cell>
          <cell r="AD79">
            <v>2003</v>
          </cell>
          <cell r="AE79">
            <v>2003</v>
          </cell>
          <cell r="AF79">
            <v>2003</v>
          </cell>
          <cell r="AG79">
            <v>2004</v>
          </cell>
          <cell r="AH79">
            <v>2004</v>
          </cell>
          <cell r="AI79">
            <v>2004</v>
          </cell>
          <cell r="AJ79">
            <v>2004</v>
          </cell>
          <cell r="AK79">
            <v>2004</v>
          </cell>
          <cell r="AL79">
            <v>2004</v>
          </cell>
          <cell r="AM79">
            <v>2004</v>
          </cell>
          <cell r="AN79">
            <v>2004</v>
          </cell>
          <cell r="AO79">
            <v>2004</v>
          </cell>
          <cell r="AP79">
            <v>2004</v>
          </cell>
          <cell r="AQ79">
            <v>2004</v>
          </cell>
          <cell r="AR79">
            <v>2004</v>
          </cell>
          <cell r="AS79" t="str">
            <v>Q1 2004</v>
          </cell>
          <cell r="AT79" t="str">
            <v>Q2 2004</v>
          </cell>
          <cell r="AU79" t="str">
            <v>Q3 2004</v>
          </cell>
          <cell r="AV79" t="str">
            <v>Q4 2004</v>
          </cell>
          <cell r="AW79" t="str">
            <v>Q1 2005</v>
          </cell>
          <cell r="AX79" t="str">
            <v>Q2 2005</v>
          </cell>
          <cell r="AY79" t="str">
            <v>Q3 2005</v>
          </cell>
        </row>
        <row r="80">
          <cell r="B80">
            <v>200407</v>
          </cell>
          <cell r="C80" t="str">
            <v>jul</v>
          </cell>
          <cell r="D80" t="str">
            <v>aug</v>
          </cell>
          <cell r="E80" t="str">
            <v>sep</v>
          </cell>
          <cell r="F80" t="str">
            <v>oct</v>
          </cell>
          <cell r="G80" t="str">
            <v>nov</v>
          </cell>
          <cell r="H80" t="str">
            <v>dec</v>
          </cell>
          <cell r="I80" t="str">
            <v>jan</v>
          </cell>
          <cell r="J80" t="str">
            <v>feb</v>
          </cell>
          <cell r="K80" t="str">
            <v>mar</v>
          </cell>
          <cell r="L80" t="str">
            <v>apr</v>
          </cell>
          <cell r="M80" t="str">
            <v>may</v>
          </cell>
          <cell r="N80" t="str">
            <v>jun</v>
          </cell>
          <cell r="O80" t="str">
            <v>jul</v>
          </cell>
          <cell r="P80" t="str">
            <v>aug</v>
          </cell>
          <cell r="Q80" t="str">
            <v>sep</v>
          </cell>
          <cell r="R80" t="str">
            <v>oct</v>
          </cell>
          <cell r="S80" t="str">
            <v>nov</v>
          </cell>
          <cell r="T80" t="str">
            <v>dec</v>
          </cell>
          <cell r="U80" t="str">
            <v>jan</v>
          </cell>
          <cell r="V80" t="str">
            <v>feb</v>
          </cell>
          <cell r="W80" t="str">
            <v>mar</v>
          </cell>
          <cell r="X80">
            <v>2003</v>
          </cell>
          <cell r="Y80">
            <v>2003</v>
          </cell>
          <cell r="Z80">
            <v>2003</v>
          </cell>
          <cell r="AA80">
            <v>2003</v>
          </cell>
          <cell r="AB80">
            <v>2003</v>
          </cell>
          <cell r="AC80">
            <v>2003</v>
          </cell>
          <cell r="AD80">
            <v>2004</v>
          </cell>
          <cell r="AE80">
            <v>2004</v>
          </cell>
          <cell r="AF80">
            <v>2004</v>
          </cell>
          <cell r="AG80">
            <v>2004</v>
          </cell>
          <cell r="AH80">
            <v>2004</v>
          </cell>
          <cell r="AI80">
            <v>2004</v>
          </cell>
          <cell r="AJ80">
            <v>2004</v>
          </cell>
          <cell r="AK80">
            <v>2004</v>
          </cell>
          <cell r="AL80">
            <v>2004</v>
          </cell>
          <cell r="AM80">
            <v>2004</v>
          </cell>
          <cell r="AN80">
            <v>2004</v>
          </cell>
          <cell r="AO80">
            <v>2004</v>
          </cell>
          <cell r="AP80">
            <v>2005</v>
          </cell>
          <cell r="AQ80">
            <v>2005</v>
          </cell>
          <cell r="AR80">
            <v>2005</v>
          </cell>
          <cell r="AS80" t="str">
            <v>Q2 2004</v>
          </cell>
          <cell r="AT80" t="str">
            <v>Q3 2004</v>
          </cell>
          <cell r="AU80" t="str">
            <v>Q4 2004</v>
          </cell>
          <cell r="AV80" t="str">
            <v>Q1 2005</v>
          </cell>
          <cell r="AW80" t="str">
            <v>Q2 2005</v>
          </cell>
          <cell r="AX80" t="str">
            <v>Q3 2005</v>
          </cell>
          <cell r="AY80" t="str">
            <v>Q4 2005</v>
          </cell>
        </row>
        <row r="81">
          <cell r="B81">
            <v>200408</v>
          </cell>
          <cell r="C81" t="str">
            <v>jul</v>
          </cell>
          <cell r="D81" t="str">
            <v>aug</v>
          </cell>
          <cell r="E81" t="str">
            <v>sep</v>
          </cell>
          <cell r="F81" t="str">
            <v>oct</v>
          </cell>
          <cell r="G81" t="str">
            <v>nov</v>
          </cell>
          <cell r="H81" t="str">
            <v>dec</v>
          </cell>
          <cell r="I81" t="str">
            <v>jan</v>
          </cell>
          <cell r="J81" t="str">
            <v>feb</v>
          </cell>
          <cell r="K81" t="str">
            <v>mar</v>
          </cell>
          <cell r="L81" t="str">
            <v>apr</v>
          </cell>
          <cell r="M81" t="str">
            <v>may</v>
          </cell>
          <cell r="N81" t="str">
            <v>jun</v>
          </cell>
          <cell r="O81" t="str">
            <v>jul</v>
          </cell>
          <cell r="P81" t="str">
            <v>aug</v>
          </cell>
          <cell r="Q81" t="str">
            <v>sep</v>
          </cell>
          <cell r="R81" t="str">
            <v>oct</v>
          </cell>
          <cell r="S81" t="str">
            <v>nov</v>
          </cell>
          <cell r="T81" t="str">
            <v>dec</v>
          </cell>
          <cell r="U81" t="str">
            <v>jan</v>
          </cell>
          <cell r="V81" t="str">
            <v>feb</v>
          </cell>
          <cell r="W81" t="str">
            <v>mar</v>
          </cell>
          <cell r="X81">
            <v>2003</v>
          </cell>
          <cell r="Y81">
            <v>2003</v>
          </cell>
          <cell r="Z81">
            <v>2003</v>
          </cell>
          <cell r="AA81">
            <v>2003</v>
          </cell>
          <cell r="AB81">
            <v>2003</v>
          </cell>
          <cell r="AC81">
            <v>2003</v>
          </cell>
          <cell r="AD81">
            <v>2004</v>
          </cell>
          <cell r="AE81">
            <v>2004</v>
          </cell>
          <cell r="AF81">
            <v>2004</v>
          </cell>
          <cell r="AG81">
            <v>2004</v>
          </cell>
          <cell r="AH81">
            <v>2004</v>
          </cell>
          <cell r="AI81">
            <v>2004</v>
          </cell>
          <cell r="AJ81">
            <v>2004</v>
          </cell>
          <cell r="AK81">
            <v>2004</v>
          </cell>
          <cell r="AL81">
            <v>2004</v>
          </cell>
          <cell r="AM81">
            <v>2004</v>
          </cell>
          <cell r="AN81">
            <v>2004</v>
          </cell>
          <cell r="AO81">
            <v>2004</v>
          </cell>
          <cell r="AP81">
            <v>2005</v>
          </cell>
          <cell r="AQ81">
            <v>2005</v>
          </cell>
          <cell r="AR81">
            <v>2005</v>
          </cell>
          <cell r="AS81" t="str">
            <v>Q2 2004</v>
          </cell>
          <cell r="AT81" t="str">
            <v>Q3 2004</v>
          </cell>
          <cell r="AU81" t="str">
            <v>Q4 2004</v>
          </cell>
          <cell r="AV81" t="str">
            <v>Q1 2005</v>
          </cell>
          <cell r="AW81" t="str">
            <v>Q2 2005</v>
          </cell>
          <cell r="AX81" t="str">
            <v>Q3 2005</v>
          </cell>
          <cell r="AY81" t="str">
            <v>Q4 2005</v>
          </cell>
        </row>
        <row r="82">
          <cell r="B82">
            <v>200409</v>
          </cell>
          <cell r="C82" t="str">
            <v>jul</v>
          </cell>
          <cell r="D82" t="str">
            <v>aug</v>
          </cell>
          <cell r="E82" t="str">
            <v>sep</v>
          </cell>
          <cell r="F82" t="str">
            <v>oct</v>
          </cell>
          <cell r="G82" t="str">
            <v>nov</v>
          </cell>
          <cell r="H82" t="str">
            <v>dec</v>
          </cell>
          <cell r="I82" t="str">
            <v>jan</v>
          </cell>
          <cell r="J82" t="str">
            <v>feb</v>
          </cell>
          <cell r="K82" t="str">
            <v>mar</v>
          </cell>
          <cell r="L82" t="str">
            <v>apr</v>
          </cell>
          <cell r="M82" t="str">
            <v>may</v>
          </cell>
          <cell r="N82" t="str">
            <v>jun</v>
          </cell>
          <cell r="O82" t="str">
            <v>jul</v>
          </cell>
          <cell r="P82" t="str">
            <v>aug</v>
          </cell>
          <cell r="Q82" t="str">
            <v>sep</v>
          </cell>
          <cell r="R82" t="str">
            <v>oct</v>
          </cell>
          <cell r="S82" t="str">
            <v>nov</v>
          </cell>
          <cell r="T82" t="str">
            <v>dec</v>
          </cell>
          <cell r="U82" t="str">
            <v>jan</v>
          </cell>
          <cell r="V82" t="str">
            <v>feb</v>
          </cell>
          <cell r="W82" t="str">
            <v>mar</v>
          </cell>
          <cell r="X82">
            <v>2003</v>
          </cell>
          <cell r="Y82">
            <v>2003</v>
          </cell>
          <cell r="Z82">
            <v>2003</v>
          </cell>
          <cell r="AA82">
            <v>2003</v>
          </cell>
          <cell r="AB82">
            <v>2003</v>
          </cell>
          <cell r="AC82">
            <v>2003</v>
          </cell>
          <cell r="AD82">
            <v>2004</v>
          </cell>
          <cell r="AE82">
            <v>2004</v>
          </cell>
          <cell r="AF82">
            <v>2004</v>
          </cell>
          <cell r="AG82">
            <v>2004</v>
          </cell>
          <cell r="AH82">
            <v>2004</v>
          </cell>
          <cell r="AI82">
            <v>2004</v>
          </cell>
          <cell r="AJ82">
            <v>2004</v>
          </cell>
          <cell r="AK82">
            <v>2004</v>
          </cell>
          <cell r="AL82">
            <v>2004</v>
          </cell>
          <cell r="AM82">
            <v>2004</v>
          </cell>
          <cell r="AN82">
            <v>2004</v>
          </cell>
          <cell r="AO82">
            <v>2004</v>
          </cell>
          <cell r="AP82">
            <v>2005</v>
          </cell>
          <cell r="AQ82">
            <v>2005</v>
          </cell>
          <cell r="AR82">
            <v>2005</v>
          </cell>
          <cell r="AS82" t="str">
            <v>Q2 2004</v>
          </cell>
          <cell r="AT82" t="str">
            <v>Q3 2004</v>
          </cell>
          <cell r="AU82" t="str">
            <v>Q4 2004</v>
          </cell>
          <cell r="AV82" t="str">
            <v>Q1 2005</v>
          </cell>
          <cell r="AW82" t="str">
            <v>Q2 2005</v>
          </cell>
          <cell r="AX82" t="str">
            <v>Q3 2005</v>
          </cell>
          <cell r="AY82" t="str">
            <v>Q4 2005</v>
          </cell>
        </row>
        <row r="83">
          <cell r="B83">
            <v>200410</v>
          </cell>
          <cell r="C83" t="str">
            <v>oct</v>
          </cell>
          <cell r="D83" t="str">
            <v>nov</v>
          </cell>
          <cell r="E83" t="str">
            <v>dec</v>
          </cell>
          <cell r="F83" t="str">
            <v>jan</v>
          </cell>
          <cell r="G83" t="str">
            <v>feb</v>
          </cell>
          <cell r="H83" t="str">
            <v>mar</v>
          </cell>
          <cell r="I83" t="str">
            <v>apr</v>
          </cell>
          <cell r="J83" t="str">
            <v>may</v>
          </cell>
          <cell r="K83" t="str">
            <v>jun</v>
          </cell>
          <cell r="L83" t="str">
            <v>jul</v>
          </cell>
          <cell r="M83" t="str">
            <v>aug</v>
          </cell>
          <cell r="N83" t="str">
            <v>sep</v>
          </cell>
          <cell r="O83" t="str">
            <v>oct</v>
          </cell>
          <cell r="P83" t="str">
            <v>nov</v>
          </cell>
          <cell r="Q83" t="str">
            <v>dec</v>
          </cell>
          <cell r="R83" t="str">
            <v>jan</v>
          </cell>
          <cell r="S83" t="str">
            <v>feb</v>
          </cell>
          <cell r="T83" t="str">
            <v>mar</v>
          </cell>
          <cell r="U83" t="str">
            <v>apr</v>
          </cell>
          <cell r="V83" t="str">
            <v>may</v>
          </cell>
          <cell r="W83" t="str">
            <v>jun</v>
          </cell>
          <cell r="X83">
            <v>2003</v>
          </cell>
          <cell r="Y83">
            <v>2003</v>
          </cell>
          <cell r="Z83">
            <v>2003</v>
          </cell>
          <cell r="AA83">
            <v>2004</v>
          </cell>
          <cell r="AB83">
            <v>2004</v>
          </cell>
          <cell r="AC83">
            <v>2004</v>
          </cell>
          <cell r="AD83">
            <v>2004</v>
          </cell>
          <cell r="AE83">
            <v>2004</v>
          </cell>
          <cell r="AF83">
            <v>2004</v>
          </cell>
          <cell r="AG83">
            <v>2004</v>
          </cell>
          <cell r="AH83">
            <v>2004</v>
          </cell>
          <cell r="AI83">
            <v>2004</v>
          </cell>
          <cell r="AJ83">
            <v>2004</v>
          </cell>
          <cell r="AK83">
            <v>2004</v>
          </cell>
          <cell r="AL83">
            <v>2004</v>
          </cell>
          <cell r="AM83">
            <v>2005</v>
          </cell>
          <cell r="AN83">
            <v>2005</v>
          </cell>
          <cell r="AO83">
            <v>2005</v>
          </cell>
          <cell r="AP83">
            <v>2005</v>
          </cell>
          <cell r="AQ83">
            <v>2005</v>
          </cell>
          <cell r="AR83">
            <v>2005</v>
          </cell>
          <cell r="AS83" t="str">
            <v>Q3 2004</v>
          </cell>
          <cell r="AT83" t="str">
            <v>Q4 2004</v>
          </cell>
          <cell r="AU83" t="str">
            <v>Q1 2005</v>
          </cell>
          <cell r="AV83" t="str">
            <v>Q2 2005</v>
          </cell>
          <cell r="AW83" t="str">
            <v>Q3 2005</v>
          </cell>
          <cell r="AX83" t="str">
            <v>Q4 2005</v>
          </cell>
          <cell r="AY83" t="str">
            <v>Q1 2006</v>
          </cell>
        </row>
        <row r="84">
          <cell r="B84">
            <v>200411</v>
          </cell>
          <cell r="C84" t="str">
            <v>oct</v>
          </cell>
          <cell r="D84" t="str">
            <v>nov</v>
          </cell>
          <cell r="E84" t="str">
            <v>dec</v>
          </cell>
          <cell r="F84" t="str">
            <v>jan</v>
          </cell>
          <cell r="G84" t="str">
            <v>feb</v>
          </cell>
          <cell r="H84" t="str">
            <v>mar</v>
          </cell>
          <cell r="I84" t="str">
            <v>apr</v>
          </cell>
          <cell r="J84" t="str">
            <v>may</v>
          </cell>
          <cell r="K84" t="str">
            <v>jun</v>
          </cell>
          <cell r="L84" t="str">
            <v>jul</v>
          </cell>
          <cell r="M84" t="str">
            <v>aug</v>
          </cell>
          <cell r="N84" t="str">
            <v>sep</v>
          </cell>
          <cell r="O84" t="str">
            <v>oct</v>
          </cell>
          <cell r="P84" t="str">
            <v>nov</v>
          </cell>
          <cell r="Q84" t="str">
            <v>dec</v>
          </cell>
          <cell r="R84" t="str">
            <v>jan</v>
          </cell>
          <cell r="S84" t="str">
            <v>feb</v>
          </cell>
          <cell r="T84" t="str">
            <v>mar</v>
          </cell>
          <cell r="U84" t="str">
            <v>apr</v>
          </cell>
          <cell r="V84" t="str">
            <v>may</v>
          </cell>
          <cell r="W84" t="str">
            <v>jun</v>
          </cell>
          <cell r="X84">
            <v>2003</v>
          </cell>
          <cell r="Y84">
            <v>2003</v>
          </cell>
          <cell r="Z84">
            <v>2003</v>
          </cell>
          <cell r="AA84">
            <v>2004</v>
          </cell>
          <cell r="AB84">
            <v>2004</v>
          </cell>
          <cell r="AC84">
            <v>2004</v>
          </cell>
          <cell r="AD84">
            <v>2004</v>
          </cell>
          <cell r="AE84">
            <v>2004</v>
          </cell>
          <cell r="AF84">
            <v>2004</v>
          </cell>
          <cell r="AG84">
            <v>2004</v>
          </cell>
          <cell r="AH84">
            <v>2004</v>
          </cell>
          <cell r="AI84">
            <v>2004</v>
          </cell>
          <cell r="AJ84">
            <v>2004</v>
          </cell>
          <cell r="AK84">
            <v>2004</v>
          </cell>
          <cell r="AL84">
            <v>2004</v>
          </cell>
          <cell r="AM84">
            <v>2005</v>
          </cell>
          <cell r="AN84">
            <v>2005</v>
          </cell>
          <cell r="AO84">
            <v>2005</v>
          </cell>
          <cell r="AP84">
            <v>2005</v>
          </cell>
          <cell r="AQ84">
            <v>2005</v>
          </cell>
          <cell r="AR84">
            <v>2005</v>
          </cell>
          <cell r="AS84" t="str">
            <v>Q3 2004</v>
          </cell>
          <cell r="AT84" t="str">
            <v>Q4 2004</v>
          </cell>
          <cell r="AU84" t="str">
            <v>Q1 2005</v>
          </cell>
          <cell r="AV84" t="str">
            <v>Q2 2005</v>
          </cell>
          <cell r="AW84" t="str">
            <v>Q3 2005</v>
          </cell>
          <cell r="AX84" t="str">
            <v>Q4 2005</v>
          </cell>
          <cell r="AY84" t="str">
            <v>Q1 2006</v>
          </cell>
        </row>
        <row r="85">
          <cell r="B85">
            <v>200412</v>
          </cell>
          <cell r="C85" t="str">
            <v>oct</v>
          </cell>
          <cell r="D85" t="str">
            <v>nov</v>
          </cell>
          <cell r="E85" t="str">
            <v>dec</v>
          </cell>
          <cell r="F85" t="str">
            <v>jan</v>
          </cell>
          <cell r="G85" t="str">
            <v>feb</v>
          </cell>
          <cell r="H85" t="str">
            <v>mar</v>
          </cell>
          <cell r="I85" t="str">
            <v>apr</v>
          </cell>
          <cell r="J85" t="str">
            <v>may</v>
          </cell>
          <cell r="K85" t="str">
            <v>jun</v>
          </cell>
          <cell r="L85" t="str">
            <v>jul</v>
          </cell>
          <cell r="M85" t="str">
            <v>aug</v>
          </cell>
          <cell r="N85" t="str">
            <v>sep</v>
          </cell>
          <cell r="O85" t="str">
            <v>oct</v>
          </cell>
          <cell r="P85" t="str">
            <v>nov</v>
          </cell>
          <cell r="Q85" t="str">
            <v>dec</v>
          </cell>
          <cell r="R85" t="str">
            <v>jan</v>
          </cell>
          <cell r="S85" t="str">
            <v>feb</v>
          </cell>
          <cell r="T85" t="str">
            <v>mar</v>
          </cell>
          <cell r="U85" t="str">
            <v>apr</v>
          </cell>
          <cell r="V85" t="str">
            <v>may</v>
          </cell>
          <cell r="W85" t="str">
            <v>jun</v>
          </cell>
          <cell r="X85">
            <v>2003</v>
          </cell>
          <cell r="Y85">
            <v>2003</v>
          </cell>
          <cell r="Z85">
            <v>2003</v>
          </cell>
          <cell r="AA85">
            <v>2004</v>
          </cell>
          <cell r="AB85">
            <v>2004</v>
          </cell>
          <cell r="AC85">
            <v>2004</v>
          </cell>
          <cell r="AD85">
            <v>2004</v>
          </cell>
          <cell r="AE85">
            <v>2004</v>
          </cell>
          <cell r="AF85">
            <v>2004</v>
          </cell>
          <cell r="AG85">
            <v>2004</v>
          </cell>
          <cell r="AH85">
            <v>2004</v>
          </cell>
          <cell r="AI85">
            <v>2004</v>
          </cell>
          <cell r="AJ85">
            <v>2004</v>
          </cell>
          <cell r="AK85">
            <v>2004</v>
          </cell>
          <cell r="AL85">
            <v>2004</v>
          </cell>
          <cell r="AM85">
            <v>2005</v>
          </cell>
          <cell r="AN85">
            <v>2005</v>
          </cell>
          <cell r="AO85">
            <v>2005</v>
          </cell>
          <cell r="AP85">
            <v>2005</v>
          </cell>
          <cell r="AQ85">
            <v>2005</v>
          </cell>
          <cell r="AR85">
            <v>2005</v>
          </cell>
          <cell r="AS85" t="str">
            <v>Q3 2004</v>
          </cell>
          <cell r="AT85" t="str">
            <v>Q4 2004</v>
          </cell>
          <cell r="AU85" t="str">
            <v>Q1 2005</v>
          </cell>
          <cell r="AV85" t="str">
            <v>Q2 2005</v>
          </cell>
          <cell r="AW85" t="str">
            <v>Q3 2005</v>
          </cell>
          <cell r="AX85" t="str">
            <v>Q4 2005</v>
          </cell>
          <cell r="AY85" t="str">
            <v>Q1 2006</v>
          </cell>
        </row>
        <row r="86">
          <cell r="B86">
            <v>200501</v>
          </cell>
          <cell r="C86" t="str">
            <v>jan</v>
          </cell>
          <cell r="D86" t="str">
            <v>feb</v>
          </cell>
          <cell r="E86" t="str">
            <v>mar</v>
          </cell>
          <cell r="F86" t="str">
            <v>apr</v>
          </cell>
          <cell r="G86" t="str">
            <v>may</v>
          </cell>
          <cell r="H86" t="str">
            <v>jun</v>
          </cell>
          <cell r="I86" t="str">
            <v>jul</v>
          </cell>
          <cell r="J86" t="str">
            <v>aug</v>
          </cell>
          <cell r="K86" t="str">
            <v>sep</v>
          </cell>
          <cell r="L86" t="str">
            <v>oct</v>
          </cell>
          <cell r="M86" t="str">
            <v>nov</v>
          </cell>
          <cell r="N86" t="str">
            <v>dec</v>
          </cell>
          <cell r="O86" t="str">
            <v>jan</v>
          </cell>
          <cell r="P86" t="str">
            <v>feb</v>
          </cell>
          <cell r="Q86" t="str">
            <v>mar</v>
          </cell>
          <cell r="R86" t="str">
            <v>apr</v>
          </cell>
          <cell r="S86" t="str">
            <v>may</v>
          </cell>
          <cell r="T86" t="str">
            <v>jun</v>
          </cell>
          <cell r="U86" t="str">
            <v>jul</v>
          </cell>
          <cell r="V86" t="str">
            <v>aug</v>
          </cell>
          <cell r="W86" t="str">
            <v>sep</v>
          </cell>
          <cell r="X86">
            <v>2004</v>
          </cell>
          <cell r="Y86">
            <v>2004</v>
          </cell>
          <cell r="Z86">
            <v>2004</v>
          </cell>
          <cell r="AA86">
            <v>2004</v>
          </cell>
          <cell r="AB86">
            <v>2004</v>
          </cell>
          <cell r="AC86">
            <v>2004</v>
          </cell>
          <cell r="AD86">
            <v>2004</v>
          </cell>
          <cell r="AE86">
            <v>2004</v>
          </cell>
          <cell r="AF86">
            <v>2004</v>
          </cell>
          <cell r="AG86">
            <v>2004</v>
          </cell>
          <cell r="AH86">
            <v>2004</v>
          </cell>
          <cell r="AI86">
            <v>2004</v>
          </cell>
          <cell r="AJ86">
            <v>2005</v>
          </cell>
          <cell r="AK86">
            <v>2005</v>
          </cell>
          <cell r="AL86">
            <v>2005</v>
          </cell>
          <cell r="AM86">
            <v>2005</v>
          </cell>
          <cell r="AN86">
            <v>2005</v>
          </cell>
          <cell r="AO86">
            <v>2005</v>
          </cell>
          <cell r="AP86">
            <v>2005</v>
          </cell>
          <cell r="AQ86">
            <v>2005</v>
          </cell>
          <cell r="AR86">
            <v>2005</v>
          </cell>
          <cell r="AS86" t="str">
            <v>Q4 2004</v>
          </cell>
          <cell r="AT86" t="str">
            <v>Q1 2005</v>
          </cell>
          <cell r="AU86" t="str">
            <v>Q2 2005</v>
          </cell>
          <cell r="AV86" t="str">
            <v>Q3 2005</v>
          </cell>
          <cell r="AW86" t="str">
            <v>Q4 2005</v>
          </cell>
          <cell r="AX86" t="str">
            <v>Q1 2006</v>
          </cell>
          <cell r="AY86" t="str">
            <v>Q2 2006</v>
          </cell>
        </row>
        <row r="87">
          <cell r="B87">
            <v>200502</v>
          </cell>
          <cell r="C87" t="str">
            <v>jan</v>
          </cell>
          <cell r="D87" t="str">
            <v>feb</v>
          </cell>
          <cell r="E87" t="str">
            <v>mar</v>
          </cell>
          <cell r="F87" t="str">
            <v>apr</v>
          </cell>
          <cell r="G87" t="str">
            <v>may</v>
          </cell>
          <cell r="H87" t="str">
            <v>jun</v>
          </cell>
          <cell r="I87" t="str">
            <v>jul</v>
          </cell>
          <cell r="J87" t="str">
            <v>aug</v>
          </cell>
          <cell r="K87" t="str">
            <v>sep</v>
          </cell>
          <cell r="L87" t="str">
            <v>oct</v>
          </cell>
          <cell r="M87" t="str">
            <v>nov</v>
          </cell>
          <cell r="N87" t="str">
            <v>dec</v>
          </cell>
          <cell r="O87" t="str">
            <v>jan</v>
          </cell>
          <cell r="P87" t="str">
            <v>feb</v>
          </cell>
          <cell r="Q87" t="str">
            <v>mar</v>
          </cell>
          <cell r="R87" t="str">
            <v>apr</v>
          </cell>
          <cell r="S87" t="str">
            <v>may</v>
          </cell>
          <cell r="T87" t="str">
            <v>jun</v>
          </cell>
          <cell r="U87" t="str">
            <v>jul</v>
          </cell>
          <cell r="V87" t="str">
            <v>aug</v>
          </cell>
          <cell r="W87" t="str">
            <v>sep</v>
          </cell>
          <cell r="X87">
            <v>2004</v>
          </cell>
          <cell r="Y87">
            <v>2004</v>
          </cell>
          <cell r="Z87">
            <v>2004</v>
          </cell>
          <cell r="AA87">
            <v>2004</v>
          </cell>
          <cell r="AB87">
            <v>2004</v>
          </cell>
          <cell r="AC87">
            <v>2004</v>
          </cell>
          <cell r="AD87">
            <v>2004</v>
          </cell>
          <cell r="AE87">
            <v>2004</v>
          </cell>
          <cell r="AF87">
            <v>2004</v>
          </cell>
          <cell r="AG87">
            <v>2004</v>
          </cell>
          <cell r="AH87">
            <v>2004</v>
          </cell>
          <cell r="AI87">
            <v>2004</v>
          </cell>
          <cell r="AJ87">
            <v>2005</v>
          </cell>
          <cell r="AK87">
            <v>2005</v>
          </cell>
          <cell r="AL87">
            <v>2005</v>
          </cell>
          <cell r="AM87">
            <v>2005</v>
          </cell>
          <cell r="AN87">
            <v>2005</v>
          </cell>
          <cell r="AO87">
            <v>2005</v>
          </cell>
          <cell r="AP87">
            <v>2005</v>
          </cell>
          <cell r="AQ87">
            <v>2005</v>
          </cell>
          <cell r="AR87">
            <v>2005</v>
          </cell>
          <cell r="AS87" t="str">
            <v>Q4 2004</v>
          </cell>
          <cell r="AT87" t="str">
            <v>Q1 2005</v>
          </cell>
          <cell r="AU87" t="str">
            <v>Q2 2005</v>
          </cell>
          <cell r="AV87" t="str">
            <v>Q3 2005</v>
          </cell>
          <cell r="AW87" t="str">
            <v>Q4 2005</v>
          </cell>
          <cell r="AX87" t="str">
            <v>Q1 2006</v>
          </cell>
          <cell r="AY87" t="str">
            <v>Q2 2006</v>
          </cell>
        </row>
        <row r="88">
          <cell r="B88">
            <v>200503</v>
          </cell>
          <cell r="C88" t="str">
            <v>jan</v>
          </cell>
          <cell r="D88" t="str">
            <v>feb</v>
          </cell>
          <cell r="E88" t="str">
            <v>mar</v>
          </cell>
          <cell r="F88" t="str">
            <v>apr</v>
          </cell>
          <cell r="G88" t="str">
            <v>may</v>
          </cell>
          <cell r="H88" t="str">
            <v>jun</v>
          </cell>
          <cell r="I88" t="str">
            <v>jul</v>
          </cell>
          <cell r="J88" t="str">
            <v>aug</v>
          </cell>
          <cell r="K88" t="str">
            <v>sep</v>
          </cell>
          <cell r="L88" t="str">
            <v>oct</v>
          </cell>
          <cell r="M88" t="str">
            <v>nov</v>
          </cell>
          <cell r="N88" t="str">
            <v>dec</v>
          </cell>
          <cell r="O88" t="str">
            <v>jan</v>
          </cell>
          <cell r="P88" t="str">
            <v>feb</v>
          </cell>
          <cell r="Q88" t="str">
            <v>mar</v>
          </cell>
          <cell r="R88" t="str">
            <v>apr</v>
          </cell>
          <cell r="S88" t="str">
            <v>may</v>
          </cell>
          <cell r="T88" t="str">
            <v>jun</v>
          </cell>
          <cell r="U88" t="str">
            <v>jul</v>
          </cell>
          <cell r="V88" t="str">
            <v>aug</v>
          </cell>
          <cell r="W88" t="str">
            <v>sep</v>
          </cell>
          <cell r="X88">
            <v>2004</v>
          </cell>
          <cell r="Y88">
            <v>2004</v>
          </cell>
          <cell r="Z88">
            <v>2004</v>
          </cell>
          <cell r="AA88">
            <v>2004</v>
          </cell>
          <cell r="AB88">
            <v>2004</v>
          </cell>
          <cell r="AC88">
            <v>2004</v>
          </cell>
          <cell r="AD88">
            <v>2004</v>
          </cell>
          <cell r="AE88">
            <v>2004</v>
          </cell>
          <cell r="AF88">
            <v>2004</v>
          </cell>
          <cell r="AG88">
            <v>2004</v>
          </cell>
          <cell r="AH88">
            <v>2004</v>
          </cell>
          <cell r="AI88">
            <v>2004</v>
          </cell>
          <cell r="AJ88">
            <v>2005</v>
          </cell>
          <cell r="AK88">
            <v>2005</v>
          </cell>
          <cell r="AL88">
            <v>2005</v>
          </cell>
          <cell r="AM88">
            <v>2005</v>
          </cell>
          <cell r="AN88">
            <v>2005</v>
          </cell>
          <cell r="AO88">
            <v>2005</v>
          </cell>
          <cell r="AP88">
            <v>2005</v>
          </cell>
          <cell r="AQ88">
            <v>2005</v>
          </cell>
          <cell r="AR88">
            <v>2005</v>
          </cell>
          <cell r="AS88" t="str">
            <v>Q4 2004</v>
          </cell>
          <cell r="AT88" t="str">
            <v>Q1 2005</v>
          </cell>
          <cell r="AU88" t="str">
            <v>Q2 2005</v>
          </cell>
          <cell r="AV88" t="str">
            <v>Q3 2005</v>
          </cell>
          <cell r="AW88" t="str">
            <v>Q4 2005</v>
          </cell>
          <cell r="AX88" t="str">
            <v>Q1 2006</v>
          </cell>
          <cell r="AY88" t="str">
            <v>Q2 2006</v>
          </cell>
        </row>
        <row r="89">
          <cell r="B89">
            <v>200504</v>
          </cell>
          <cell r="C89" t="str">
            <v>apr</v>
          </cell>
          <cell r="D89" t="str">
            <v>may</v>
          </cell>
          <cell r="E89" t="str">
            <v>jun</v>
          </cell>
          <cell r="F89" t="str">
            <v>jul</v>
          </cell>
          <cell r="G89" t="str">
            <v>aug</v>
          </cell>
          <cell r="H89" t="str">
            <v>sep</v>
          </cell>
          <cell r="I89" t="str">
            <v>oct</v>
          </cell>
          <cell r="J89" t="str">
            <v>nov</v>
          </cell>
          <cell r="K89" t="str">
            <v>dec</v>
          </cell>
          <cell r="L89" t="str">
            <v>jan</v>
          </cell>
          <cell r="M89" t="str">
            <v>feb</v>
          </cell>
          <cell r="N89" t="str">
            <v>mar</v>
          </cell>
          <cell r="O89" t="str">
            <v>apr</v>
          </cell>
          <cell r="P89" t="str">
            <v>may</v>
          </cell>
          <cell r="Q89" t="str">
            <v>jun</v>
          </cell>
          <cell r="R89" t="str">
            <v>jul</v>
          </cell>
          <cell r="S89" t="str">
            <v>aug</v>
          </cell>
          <cell r="T89" t="str">
            <v>sep</v>
          </cell>
          <cell r="U89" t="str">
            <v>oct</v>
          </cell>
          <cell r="V89" t="str">
            <v>nov</v>
          </cell>
          <cell r="W89" t="str">
            <v>dec</v>
          </cell>
          <cell r="X89">
            <v>2004</v>
          </cell>
          <cell r="Y89">
            <v>2004</v>
          </cell>
          <cell r="Z89">
            <v>2004</v>
          </cell>
          <cell r="AA89">
            <v>2004</v>
          </cell>
          <cell r="AB89">
            <v>2004</v>
          </cell>
          <cell r="AC89">
            <v>2004</v>
          </cell>
          <cell r="AD89">
            <v>2004</v>
          </cell>
          <cell r="AE89">
            <v>2004</v>
          </cell>
          <cell r="AF89">
            <v>2004</v>
          </cell>
          <cell r="AG89">
            <v>2005</v>
          </cell>
          <cell r="AH89">
            <v>2005</v>
          </cell>
          <cell r="AI89">
            <v>2005</v>
          </cell>
          <cell r="AJ89">
            <v>2005</v>
          </cell>
          <cell r="AK89">
            <v>2005</v>
          </cell>
          <cell r="AL89">
            <v>2005</v>
          </cell>
          <cell r="AM89">
            <v>2005</v>
          </cell>
          <cell r="AN89">
            <v>2005</v>
          </cell>
          <cell r="AO89">
            <v>2005</v>
          </cell>
          <cell r="AP89">
            <v>2005</v>
          </cell>
          <cell r="AQ89">
            <v>2005</v>
          </cell>
          <cell r="AR89">
            <v>2005</v>
          </cell>
          <cell r="AS89" t="str">
            <v>Q1 2005</v>
          </cell>
          <cell r="AT89" t="str">
            <v>Q2 2005</v>
          </cell>
          <cell r="AU89" t="str">
            <v>Q3 2005</v>
          </cell>
          <cell r="AV89" t="str">
            <v>Q4 2005</v>
          </cell>
          <cell r="AW89" t="str">
            <v>Q1 2006</v>
          </cell>
          <cell r="AX89" t="str">
            <v>Q2 2006</v>
          </cell>
          <cell r="AY89" t="str">
            <v>Q3 2006</v>
          </cell>
        </row>
        <row r="90">
          <cell r="B90">
            <v>200505</v>
          </cell>
          <cell r="C90" t="str">
            <v>apr</v>
          </cell>
          <cell r="D90" t="str">
            <v>may</v>
          </cell>
          <cell r="E90" t="str">
            <v>jun</v>
          </cell>
          <cell r="F90" t="str">
            <v>jul</v>
          </cell>
          <cell r="G90" t="str">
            <v>aug</v>
          </cell>
          <cell r="H90" t="str">
            <v>sep</v>
          </cell>
          <cell r="I90" t="str">
            <v>oct</v>
          </cell>
          <cell r="J90" t="str">
            <v>nov</v>
          </cell>
          <cell r="K90" t="str">
            <v>dec</v>
          </cell>
          <cell r="L90" t="str">
            <v>jan</v>
          </cell>
          <cell r="M90" t="str">
            <v>feb</v>
          </cell>
          <cell r="N90" t="str">
            <v>mar</v>
          </cell>
          <cell r="O90" t="str">
            <v>apr</v>
          </cell>
          <cell r="P90" t="str">
            <v>may</v>
          </cell>
          <cell r="Q90" t="str">
            <v>jun</v>
          </cell>
          <cell r="R90" t="str">
            <v>jul</v>
          </cell>
          <cell r="S90" t="str">
            <v>aug</v>
          </cell>
          <cell r="T90" t="str">
            <v>sep</v>
          </cell>
          <cell r="U90" t="str">
            <v>oct</v>
          </cell>
          <cell r="V90" t="str">
            <v>nov</v>
          </cell>
          <cell r="W90" t="str">
            <v>dec</v>
          </cell>
          <cell r="X90">
            <v>2004</v>
          </cell>
          <cell r="Y90">
            <v>2004</v>
          </cell>
          <cell r="Z90">
            <v>2004</v>
          </cell>
          <cell r="AA90">
            <v>2004</v>
          </cell>
          <cell r="AB90">
            <v>2004</v>
          </cell>
          <cell r="AC90">
            <v>2004</v>
          </cell>
          <cell r="AD90">
            <v>2004</v>
          </cell>
          <cell r="AE90">
            <v>2004</v>
          </cell>
          <cell r="AF90">
            <v>2004</v>
          </cell>
          <cell r="AG90">
            <v>2005</v>
          </cell>
          <cell r="AH90">
            <v>2005</v>
          </cell>
          <cell r="AI90">
            <v>2005</v>
          </cell>
          <cell r="AJ90">
            <v>2005</v>
          </cell>
          <cell r="AK90">
            <v>2005</v>
          </cell>
          <cell r="AL90">
            <v>2005</v>
          </cell>
          <cell r="AM90">
            <v>2005</v>
          </cell>
          <cell r="AN90">
            <v>2005</v>
          </cell>
          <cell r="AO90">
            <v>2005</v>
          </cell>
          <cell r="AP90">
            <v>2005</v>
          </cell>
          <cell r="AQ90">
            <v>2005</v>
          </cell>
          <cell r="AR90">
            <v>2005</v>
          </cell>
          <cell r="AS90" t="str">
            <v>Q1 2005</v>
          </cell>
          <cell r="AT90" t="str">
            <v>Q2 2005</v>
          </cell>
          <cell r="AU90" t="str">
            <v>Q3 2005</v>
          </cell>
          <cell r="AV90" t="str">
            <v>Q4 2005</v>
          </cell>
          <cell r="AW90" t="str">
            <v>Q1 2006</v>
          </cell>
          <cell r="AX90" t="str">
            <v>Q2 2006</v>
          </cell>
          <cell r="AY90" t="str">
            <v>Q3 2006</v>
          </cell>
        </row>
        <row r="91">
          <cell r="B91">
            <v>200506</v>
          </cell>
          <cell r="C91" t="str">
            <v>apr</v>
          </cell>
          <cell r="D91" t="str">
            <v>may</v>
          </cell>
          <cell r="E91" t="str">
            <v>jun</v>
          </cell>
          <cell r="F91" t="str">
            <v>jul</v>
          </cell>
          <cell r="G91" t="str">
            <v>aug</v>
          </cell>
          <cell r="H91" t="str">
            <v>sep</v>
          </cell>
          <cell r="I91" t="str">
            <v>oct</v>
          </cell>
          <cell r="J91" t="str">
            <v>nov</v>
          </cell>
          <cell r="K91" t="str">
            <v>dec</v>
          </cell>
          <cell r="L91" t="str">
            <v>jan</v>
          </cell>
          <cell r="M91" t="str">
            <v>feb</v>
          </cell>
          <cell r="N91" t="str">
            <v>mar</v>
          </cell>
          <cell r="O91" t="str">
            <v>apr</v>
          </cell>
          <cell r="P91" t="str">
            <v>may</v>
          </cell>
          <cell r="Q91" t="str">
            <v>jun</v>
          </cell>
          <cell r="R91" t="str">
            <v>jul</v>
          </cell>
          <cell r="S91" t="str">
            <v>aug</v>
          </cell>
          <cell r="T91" t="str">
            <v>sep</v>
          </cell>
          <cell r="U91" t="str">
            <v>oct</v>
          </cell>
          <cell r="V91" t="str">
            <v>nov</v>
          </cell>
          <cell r="W91" t="str">
            <v>dec</v>
          </cell>
          <cell r="X91">
            <v>2004</v>
          </cell>
          <cell r="Y91">
            <v>2004</v>
          </cell>
          <cell r="Z91">
            <v>2004</v>
          </cell>
          <cell r="AA91">
            <v>2004</v>
          </cell>
          <cell r="AB91">
            <v>2004</v>
          </cell>
          <cell r="AC91">
            <v>2004</v>
          </cell>
          <cell r="AD91">
            <v>2004</v>
          </cell>
          <cell r="AE91">
            <v>2004</v>
          </cell>
          <cell r="AF91">
            <v>2004</v>
          </cell>
          <cell r="AG91">
            <v>2005</v>
          </cell>
          <cell r="AH91">
            <v>2005</v>
          </cell>
          <cell r="AI91">
            <v>2005</v>
          </cell>
          <cell r="AJ91">
            <v>2005</v>
          </cell>
          <cell r="AK91">
            <v>2005</v>
          </cell>
          <cell r="AL91">
            <v>2005</v>
          </cell>
          <cell r="AM91">
            <v>2005</v>
          </cell>
          <cell r="AN91">
            <v>2005</v>
          </cell>
          <cell r="AO91">
            <v>2005</v>
          </cell>
          <cell r="AP91">
            <v>2005</v>
          </cell>
          <cell r="AQ91">
            <v>2005</v>
          </cell>
          <cell r="AR91">
            <v>2005</v>
          </cell>
          <cell r="AS91" t="str">
            <v>Q1 2005</v>
          </cell>
          <cell r="AT91" t="str">
            <v>Q2 2005</v>
          </cell>
          <cell r="AU91" t="str">
            <v>Q3 2005</v>
          </cell>
          <cell r="AV91" t="str">
            <v>Q4 2005</v>
          </cell>
          <cell r="AW91" t="str">
            <v>Q1 2006</v>
          </cell>
          <cell r="AX91" t="str">
            <v>Q2 2006</v>
          </cell>
          <cell r="AY91" t="str">
            <v>Q3 2006</v>
          </cell>
        </row>
        <row r="92">
          <cell r="B92">
            <v>200507</v>
          </cell>
          <cell r="C92" t="str">
            <v>jul</v>
          </cell>
          <cell r="D92" t="str">
            <v>aug</v>
          </cell>
          <cell r="E92" t="str">
            <v>sep</v>
          </cell>
          <cell r="F92" t="str">
            <v>oct</v>
          </cell>
          <cell r="G92" t="str">
            <v>nov</v>
          </cell>
          <cell r="H92" t="str">
            <v>dec</v>
          </cell>
          <cell r="I92" t="str">
            <v>jan</v>
          </cell>
          <cell r="J92" t="str">
            <v>feb</v>
          </cell>
          <cell r="K92" t="str">
            <v>mar</v>
          </cell>
          <cell r="L92" t="str">
            <v>apr</v>
          </cell>
          <cell r="M92" t="str">
            <v>may</v>
          </cell>
          <cell r="N92" t="str">
            <v>jun</v>
          </cell>
          <cell r="O92" t="str">
            <v>jul</v>
          </cell>
          <cell r="P92" t="str">
            <v>aug</v>
          </cell>
          <cell r="Q92" t="str">
            <v>sep</v>
          </cell>
          <cell r="R92" t="str">
            <v>oct</v>
          </cell>
          <cell r="S92" t="str">
            <v>nov</v>
          </cell>
          <cell r="T92" t="str">
            <v>dec</v>
          </cell>
          <cell r="U92" t="str">
            <v>jan</v>
          </cell>
          <cell r="V92" t="str">
            <v>feb</v>
          </cell>
          <cell r="W92" t="str">
            <v>mar</v>
          </cell>
          <cell r="X92">
            <v>2004</v>
          </cell>
          <cell r="Y92">
            <v>2004</v>
          </cell>
          <cell r="Z92">
            <v>2004</v>
          </cell>
          <cell r="AA92">
            <v>2004</v>
          </cell>
          <cell r="AB92">
            <v>2004</v>
          </cell>
          <cell r="AC92">
            <v>2004</v>
          </cell>
          <cell r="AD92">
            <v>2005</v>
          </cell>
          <cell r="AE92">
            <v>2005</v>
          </cell>
          <cell r="AF92">
            <v>2005</v>
          </cell>
          <cell r="AG92">
            <v>2005</v>
          </cell>
          <cell r="AH92">
            <v>2005</v>
          </cell>
          <cell r="AI92">
            <v>2005</v>
          </cell>
          <cell r="AJ92">
            <v>2005</v>
          </cell>
          <cell r="AK92">
            <v>2005</v>
          </cell>
          <cell r="AL92">
            <v>2005</v>
          </cell>
          <cell r="AM92">
            <v>2005</v>
          </cell>
          <cell r="AN92">
            <v>2005</v>
          </cell>
          <cell r="AO92">
            <v>2005</v>
          </cell>
          <cell r="AP92">
            <v>2006</v>
          </cell>
          <cell r="AQ92">
            <v>2006</v>
          </cell>
          <cell r="AR92">
            <v>2006</v>
          </cell>
          <cell r="AS92" t="str">
            <v>Q2 2005</v>
          </cell>
          <cell r="AT92" t="str">
            <v>Q3 2005</v>
          </cell>
          <cell r="AU92" t="str">
            <v>Q4 2005</v>
          </cell>
          <cell r="AV92" t="str">
            <v>Q1 2006</v>
          </cell>
          <cell r="AW92" t="str">
            <v>Q2 2006</v>
          </cell>
          <cell r="AX92" t="str">
            <v>Q3 2006</v>
          </cell>
          <cell r="AY92" t="str">
            <v>Q4 2006</v>
          </cell>
        </row>
        <row r="93">
          <cell r="B93">
            <v>200508</v>
          </cell>
          <cell r="C93" t="str">
            <v>jul</v>
          </cell>
          <cell r="D93" t="str">
            <v>aug</v>
          </cell>
          <cell r="E93" t="str">
            <v>sep</v>
          </cell>
          <cell r="F93" t="str">
            <v>oct</v>
          </cell>
          <cell r="G93" t="str">
            <v>nov</v>
          </cell>
          <cell r="H93" t="str">
            <v>dec</v>
          </cell>
          <cell r="I93" t="str">
            <v>jan</v>
          </cell>
          <cell r="J93" t="str">
            <v>feb</v>
          </cell>
          <cell r="K93" t="str">
            <v>mar</v>
          </cell>
          <cell r="L93" t="str">
            <v>apr</v>
          </cell>
          <cell r="M93" t="str">
            <v>may</v>
          </cell>
          <cell r="N93" t="str">
            <v>jun</v>
          </cell>
          <cell r="O93" t="str">
            <v>jul</v>
          </cell>
          <cell r="P93" t="str">
            <v>aug</v>
          </cell>
          <cell r="Q93" t="str">
            <v>sep</v>
          </cell>
          <cell r="R93" t="str">
            <v>oct</v>
          </cell>
          <cell r="S93" t="str">
            <v>nov</v>
          </cell>
          <cell r="T93" t="str">
            <v>dec</v>
          </cell>
          <cell r="U93" t="str">
            <v>jan</v>
          </cell>
          <cell r="V93" t="str">
            <v>feb</v>
          </cell>
          <cell r="W93" t="str">
            <v>mar</v>
          </cell>
          <cell r="X93">
            <v>2004</v>
          </cell>
          <cell r="Y93">
            <v>2004</v>
          </cell>
          <cell r="Z93">
            <v>2004</v>
          </cell>
          <cell r="AA93">
            <v>2004</v>
          </cell>
          <cell r="AB93">
            <v>2004</v>
          </cell>
          <cell r="AC93">
            <v>2004</v>
          </cell>
          <cell r="AD93">
            <v>2005</v>
          </cell>
          <cell r="AE93">
            <v>2005</v>
          </cell>
          <cell r="AF93">
            <v>2005</v>
          </cell>
          <cell r="AG93">
            <v>2005</v>
          </cell>
          <cell r="AH93">
            <v>2005</v>
          </cell>
          <cell r="AI93">
            <v>2005</v>
          </cell>
          <cell r="AJ93">
            <v>2005</v>
          </cell>
          <cell r="AK93">
            <v>2005</v>
          </cell>
          <cell r="AL93">
            <v>2005</v>
          </cell>
          <cell r="AM93">
            <v>2005</v>
          </cell>
          <cell r="AN93">
            <v>2005</v>
          </cell>
          <cell r="AO93">
            <v>2005</v>
          </cell>
          <cell r="AP93">
            <v>2006</v>
          </cell>
          <cell r="AQ93">
            <v>2006</v>
          </cell>
          <cell r="AR93">
            <v>2006</v>
          </cell>
          <cell r="AS93" t="str">
            <v>Q2 2005</v>
          </cell>
          <cell r="AT93" t="str">
            <v>Q3 2005</v>
          </cell>
          <cell r="AU93" t="str">
            <v>Q4 2005</v>
          </cell>
          <cell r="AV93" t="str">
            <v>Q1 2006</v>
          </cell>
          <cell r="AW93" t="str">
            <v>Q2 2006</v>
          </cell>
          <cell r="AX93" t="str">
            <v>Q3 2006</v>
          </cell>
          <cell r="AY93" t="str">
            <v>Q4 2006</v>
          </cell>
        </row>
        <row r="94">
          <cell r="B94">
            <v>200509</v>
          </cell>
          <cell r="C94" t="str">
            <v>jul</v>
          </cell>
          <cell r="D94" t="str">
            <v>aug</v>
          </cell>
          <cell r="E94" t="str">
            <v>sep</v>
          </cell>
          <cell r="F94" t="str">
            <v>oct</v>
          </cell>
          <cell r="G94" t="str">
            <v>nov</v>
          </cell>
          <cell r="H94" t="str">
            <v>dec</v>
          </cell>
          <cell r="I94" t="str">
            <v>jan</v>
          </cell>
          <cell r="J94" t="str">
            <v>feb</v>
          </cell>
          <cell r="K94" t="str">
            <v>mar</v>
          </cell>
          <cell r="L94" t="str">
            <v>apr</v>
          </cell>
          <cell r="M94" t="str">
            <v>may</v>
          </cell>
          <cell r="N94" t="str">
            <v>jun</v>
          </cell>
          <cell r="O94" t="str">
            <v>jul</v>
          </cell>
          <cell r="P94" t="str">
            <v>aug</v>
          </cell>
          <cell r="Q94" t="str">
            <v>sep</v>
          </cell>
          <cell r="R94" t="str">
            <v>oct</v>
          </cell>
          <cell r="S94" t="str">
            <v>nov</v>
          </cell>
          <cell r="T94" t="str">
            <v>dec</v>
          </cell>
          <cell r="U94" t="str">
            <v>jan</v>
          </cell>
          <cell r="V94" t="str">
            <v>feb</v>
          </cell>
          <cell r="W94" t="str">
            <v>mar</v>
          </cell>
          <cell r="X94">
            <v>2004</v>
          </cell>
          <cell r="Y94">
            <v>2004</v>
          </cell>
          <cell r="Z94">
            <v>2004</v>
          </cell>
          <cell r="AA94">
            <v>2004</v>
          </cell>
          <cell r="AB94">
            <v>2004</v>
          </cell>
          <cell r="AC94">
            <v>2004</v>
          </cell>
          <cell r="AD94">
            <v>2005</v>
          </cell>
          <cell r="AE94">
            <v>2005</v>
          </cell>
          <cell r="AF94">
            <v>2005</v>
          </cell>
          <cell r="AG94">
            <v>2005</v>
          </cell>
          <cell r="AH94">
            <v>2005</v>
          </cell>
          <cell r="AI94">
            <v>2005</v>
          </cell>
          <cell r="AJ94">
            <v>2005</v>
          </cell>
          <cell r="AK94">
            <v>2005</v>
          </cell>
          <cell r="AL94">
            <v>2005</v>
          </cell>
          <cell r="AM94">
            <v>2005</v>
          </cell>
          <cell r="AN94">
            <v>2005</v>
          </cell>
          <cell r="AO94">
            <v>2005</v>
          </cell>
          <cell r="AP94">
            <v>2006</v>
          </cell>
          <cell r="AQ94">
            <v>2006</v>
          </cell>
          <cell r="AR94">
            <v>2006</v>
          </cell>
          <cell r="AS94" t="str">
            <v>Q2 2005</v>
          </cell>
          <cell r="AT94" t="str">
            <v>Q3 2005</v>
          </cell>
          <cell r="AU94" t="str">
            <v>Q4 2005</v>
          </cell>
          <cell r="AV94" t="str">
            <v>Q1 2006</v>
          </cell>
          <cell r="AW94" t="str">
            <v>Q2 2006</v>
          </cell>
          <cell r="AX94" t="str">
            <v>Q3 2006</v>
          </cell>
          <cell r="AY94" t="str">
            <v>Q4 2006</v>
          </cell>
        </row>
        <row r="95">
          <cell r="B95">
            <v>200510</v>
          </cell>
          <cell r="C95" t="str">
            <v>oct</v>
          </cell>
          <cell r="D95" t="str">
            <v>nov</v>
          </cell>
          <cell r="E95" t="str">
            <v>dec</v>
          </cell>
          <cell r="F95" t="str">
            <v>jan</v>
          </cell>
          <cell r="G95" t="str">
            <v>feb</v>
          </cell>
          <cell r="H95" t="str">
            <v>mar</v>
          </cell>
          <cell r="I95" t="str">
            <v>apr</v>
          </cell>
          <cell r="J95" t="str">
            <v>may</v>
          </cell>
          <cell r="K95" t="str">
            <v>jun</v>
          </cell>
          <cell r="L95" t="str">
            <v>jul</v>
          </cell>
          <cell r="M95" t="str">
            <v>aug</v>
          </cell>
          <cell r="N95" t="str">
            <v>sep</v>
          </cell>
          <cell r="O95" t="str">
            <v>oct</v>
          </cell>
          <cell r="P95" t="str">
            <v>nov</v>
          </cell>
          <cell r="Q95" t="str">
            <v>dec</v>
          </cell>
          <cell r="R95" t="str">
            <v>jan</v>
          </cell>
          <cell r="S95" t="str">
            <v>feb</v>
          </cell>
          <cell r="T95" t="str">
            <v>mar</v>
          </cell>
          <cell r="U95" t="str">
            <v>apr</v>
          </cell>
          <cell r="V95" t="str">
            <v>may</v>
          </cell>
          <cell r="W95" t="str">
            <v>jun</v>
          </cell>
          <cell r="X95">
            <v>2004</v>
          </cell>
          <cell r="Y95">
            <v>2004</v>
          </cell>
          <cell r="Z95">
            <v>2004</v>
          </cell>
          <cell r="AA95">
            <v>2005</v>
          </cell>
          <cell r="AB95">
            <v>2005</v>
          </cell>
          <cell r="AC95">
            <v>2005</v>
          </cell>
          <cell r="AD95">
            <v>2005</v>
          </cell>
          <cell r="AE95">
            <v>2005</v>
          </cell>
          <cell r="AF95">
            <v>2005</v>
          </cell>
          <cell r="AG95">
            <v>2005</v>
          </cell>
          <cell r="AH95">
            <v>2005</v>
          </cell>
          <cell r="AI95">
            <v>2005</v>
          </cell>
          <cell r="AJ95">
            <v>2005</v>
          </cell>
          <cell r="AK95">
            <v>2005</v>
          </cell>
          <cell r="AL95">
            <v>2005</v>
          </cell>
          <cell r="AM95">
            <v>2006</v>
          </cell>
          <cell r="AN95">
            <v>2006</v>
          </cell>
          <cell r="AO95">
            <v>2006</v>
          </cell>
          <cell r="AP95">
            <v>2006</v>
          </cell>
          <cell r="AQ95">
            <v>2006</v>
          </cell>
          <cell r="AR95">
            <v>2006</v>
          </cell>
          <cell r="AS95" t="str">
            <v>Q3 2005</v>
          </cell>
          <cell r="AT95" t="str">
            <v>Q4 2005</v>
          </cell>
          <cell r="AU95" t="str">
            <v>Q1 2006</v>
          </cell>
          <cell r="AV95" t="str">
            <v>Q2 2006</v>
          </cell>
          <cell r="AW95" t="str">
            <v>Q3 2006</v>
          </cell>
          <cell r="AX95" t="str">
            <v>Q4 2006</v>
          </cell>
          <cell r="AY95" t="str">
            <v>Q1 2007</v>
          </cell>
        </row>
        <row r="96">
          <cell r="B96">
            <v>200511</v>
          </cell>
          <cell r="C96" t="str">
            <v>oct</v>
          </cell>
          <cell r="D96" t="str">
            <v>nov</v>
          </cell>
          <cell r="E96" t="str">
            <v>dec</v>
          </cell>
          <cell r="F96" t="str">
            <v>jan</v>
          </cell>
          <cell r="G96" t="str">
            <v>feb</v>
          </cell>
          <cell r="H96" t="str">
            <v>mar</v>
          </cell>
          <cell r="I96" t="str">
            <v>apr</v>
          </cell>
          <cell r="J96" t="str">
            <v>may</v>
          </cell>
          <cell r="K96" t="str">
            <v>jun</v>
          </cell>
          <cell r="L96" t="str">
            <v>jul</v>
          </cell>
          <cell r="M96" t="str">
            <v>aug</v>
          </cell>
          <cell r="N96" t="str">
            <v>sep</v>
          </cell>
          <cell r="O96" t="str">
            <v>oct</v>
          </cell>
          <cell r="P96" t="str">
            <v>nov</v>
          </cell>
          <cell r="Q96" t="str">
            <v>dec</v>
          </cell>
          <cell r="R96" t="str">
            <v>jan</v>
          </cell>
          <cell r="S96" t="str">
            <v>feb</v>
          </cell>
          <cell r="T96" t="str">
            <v>mar</v>
          </cell>
          <cell r="U96" t="str">
            <v>apr</v>
          </cell>
          <cell r="V96" t="str">
            <v>may</v>
          </cell>
          <cell r="W96" t="str">
            <v>jun</v>
          </cell>
          <cell r="X96">
            <v>2004</v>
          </cell>
          <cell r="Y96">
            <v>2004</v>
          </cell>
          <cell r="Z96">
            <v>2004</v>
          </cell>
          <cell r="AA96">
            <v>2005</v>
          </cell>
          <cell r="AB96">
            <v>2005</v>
          </cell>
          <cell r="AC96">
            <v>2005</v>
          </cell>
          <cell r="AD96">
            <v>2005</v>
          </cell>
          <cell r="AE96">
            <v>2005</v>
          </cell>
          <cell r="AF96">
            <v>2005</v>
          </cell>
          <cell r="AG96">
            <v>2005</v>
          </cell>
          <cell r="AH96">
            <v>2005</v>
          </cell>
          <cell r="AI96">
            <v>2005</v>
          </cell>
          <cell r="AJ96">
            <v>2005</v>
          </cell>
          <cell r="AK96">
            <v>2005</v>
          </cell>
          <cell r="AL96">
            <v>2005</v>
          </cell>
          <cell r="AM96">
            <v>2006</v>
          </cell>
          <cell r="AN96">
            <v>2006</v>
          </cell>
          <cell r="AO96">
            <v>2006</v>
          </cell>
          <cell r="AP96">
            <v>2006</v>
          </cell>
          <cell r="AQ96">
            <v>2006</v>
          </cell>
          <cell r="AR96">
            <v>2006</v>
          </cell>
          <cell r="AS96" t="str">
            <v>Q3 2005</v>
          </cell>
          <cell r="AT96" t="str">
            <v>Q4 2005</v>
          </cell>
          <cell r="AU96" t="str">
            <v>Q1 2006</v>
          </cell>
          <cell r="AV96" t="str">
            <v>Q2 2006</v>
          </cell>
          <cell r="AW96" t="str">
            <v>Q3 2006</v>
          </cell>
          <cell r="AX96" t="str">
            <v>Q4 2006</v>
          </cell>
          <cell r="AY96" t="str">
            <v>Q1 2007</v>
          </cell>
        </row>
        <row r="97">
          <cell r="B97">
            <v>200512</v>
          </cell>
          <cell r="C97" t="str">
            <v>oct</v>
          </cell>
          <cell r="D97" t="str">
            <v>nov</v>
          </cell>
          <cell r="E97" t="str">
            <v>dec</v>
          </cell>
          <cell r="F97" t="str">
            <v>jan</v>
          </cell>
          <cell r="G97" t="str">
            <v>feb</v>
          </cell>
          <cell r="H97" t="str">
            <v>mar</v>
          </cell>
          <cell r="I97" t="str">
            <v>apr</v>
          </cell>
          <cell r="J97" t="str">
            <v>may</v>
          </cell>
          <cell r="K97" t="str">
            <v>jun</v>
          </cell>
          <cell r="L97" t="str">
            <v>jul</v>
          </cell>
          <cell r="M97" t="str">
            <v>aug</v>
          </cell>
          <cell r="N97" t="str">
            <v>sep</v>
          </cell>
          <cell r="O97" t="str">
            <v>oct</v>
          </cell>
          <cell r="P97" t="str">
            <v>nov</v>
          </cell>
          <cell r="Q97" t="str">
            <v>dec</v>
          </cell>
          <cell r="R97" t="str">
            <v>jan</v>
          </cell>
          <cell r="S97" t="str">
            <v>feb</v>
          </cell>
          <cell r="T97" t="str">
            <v>mar</v>
          </cell>
          <cell r="U97" t="str">
            <v>apr</v>
          </cell>
          <cell r="V97" t="str">
            <v>may</v>
          </cell>
          <cell r="W97" t="str">
            <v>jun</v>
          </cell>
          <cell r="X97">
            <v>2004</v>
          </cell>
          <cell r="Y97">
            <v>2004</v>
          </cell>
          <cell r="Z97">
            <v>2004</v>
          </cell>
          <cell r="AA97">
            <v>2005</v>
          </cell>
          <cell r="AB97">
            <v>2005</v>
          </cell>
          <cell r="AC97">
            <v>2005</v>
          </cell>
          <cell r="AD97">
            <v>2005</v>
          </cell>
          <cell r="AE97">
            <v>2005</v>
          </cell>
          <cell r="AF97">
            <v>2005</v>
          </cell>
          <cell r="AG97">
            <v>2005</v>
          </cell>
          <cell r="AH97">
            <v>2005</v>
          </cell>
          <cell r="AI97">
            <v>2005</v>
          </cell>
          <cell r="AJ97">
            <v>2005</v>
          </cell>
          <cell r="AK97">
            <v>2005</v>
          </cell>
          <cell r="AL97">
            <v>2005</v>
          </cell>
          <cell r="AM97">
            <v>2006</v>
          </cell>
          <cell r="AN97">
            <v>2006</v>
          </cell>
          <cell r="AO97">
            <v>2006</v>
          </cell>
          <cell r="AP97">
            <v>2006</v>
          </cell>
          <cell r="AQ97">
            <v>2006</v>
          </cell>
          <cell r="AR97">
            <v>2006</v>
          </cell>
          <cell r="AS97" t="str">
            <v>Q3 2005</v>
          </cell>
          <cell r="AT97" t="str">
            <v>Q4 2005</v>
          </cell>
          <cell r="AU97" t="str">
            <v>Q1 2006</v>
          </cell>
          <cell r="AV97" t="str">
            <v>Q2 2006</v>
          </cell>
          <cell r="AW97" t="str">
            <v>Q3 2006</v>
          </cell>
          <cell r="AX97" t="str">
            <v>Q4 2006</v>
          </cell>
          <cell r="AY97" t="str">
            <v>Q1 2007</v>
          </cell>
        </row>
        <row r="98">
          <cell r="B98">
            <v>200601</v>
          </cell>
          <cell r="C98" t="str">
            <v>jan</v>
          </cell>
          <cell r="D98" t="str">
            <v>feb</v>
          </cell>
          <cell r="E98" t="str">
            <v>mar</v>
          </cell>
          <cell r="F98" t="str">
            <v>apr</v>
          </cell>
          <cell r="G98" t="str">
            <v>may</v>
          </cell>
          <cell r="H98" t="str">
            <v>jun</v>
          </cell>
          <cell r="I98" t="str">
            <v>jul</v>
          </cell>
          <cell r="J98" t="str">
            <v>aug</v>
          </cell>
          <cell r="K98" t="str">
            <v>sep</v>
          </cell>
          <cell r="L98" t="str">
            <v>oct</v>
          </cell>
          <cell r="M98" t="str">
            <v>nov</v>
          </cell>
          <cell r="N98" t="str">
            <v>dec</v>
          </cell>
          <cell r="O98" t="str">
            <v>jan</v>
          </cell>
          <cell r="P98" t="str">
            <v>feb</v>
          </cell>
          <cell r="Q98" t="str">
            <v>mar</v>
          </cell>
          <cell r="R98" t="str">
            <v>apr</v>
          </cell>
          <cell r="S98" t="str">
            <v>may</v>
          </cell>
          <cell r="T98" t="str">
            <v>jun</v>
          </cell>
          <cell r="U98" t="str">
            <v>jul</v>
          </cell>
          <cell r="V98" t="str">
            <v>aug</v>
          </cell>
          <cell r="W98" t="str">
            <v>sep</v>
          </cell>
          <cell r="X98">
            <v>2005</v>
          </cell>
          <cell r="Y98">
            <v>2005</v>
          </cell>
          <cell r="Z98">
            <v>2005</v>
          </cell>
          <cell r="AA98">
            <v>2005</v>
          </cell>
          <cell r="AB98">
            <v>2005</v>
          </cell>
          <cell r="AC98">
            <v>2005</v>
          </cell>
          <cell r="AD98">
            <v>2005</v>
          </cell>
          <cell r="AE98">
            <v>2005</v>
          </cell>
          <cell r="AF98">
            <v>2005</v>
          </cell>
          <cell r="AG98">
            <v>2005</v>
          </cell>
          <cell r="AH98">
            <v>2005</v>
          </cell>
          <cell r="AI98">
            <v>2005</v>
          </cell>
          <cell r="AJ98">
            <v>2006</v>
          </cell>
          <cell r="AK98">
            <v>2006</v>
          </cell>
          <cell r="AL98">
            <v>2006</v>
          </cell>
          <cell r="AM98">
            <v>2006</v>
          </cell>
          <cell r="AN98">
            <v>2006</v>
          </cell>
          <cell r="AO98">
            <v>2006</v>
          </cell>
          <cell r="AP98">
            <v>2006</v>
          </cell>
          <cell r="AQ98">
            <v>2006</v>
          </cell>
          <cell r="AR98">
            <v>2006</v>
          </cell>
          <cell r="AS98" t="str">
            <v>Q4 2005</v>
          </cell>
          <cell r="AT98" t="str">
            <v>Q1 2006</v>
          </cell>
          <cell r="AU98" t="str">
            <v>Q2 2006</v>
          </cell>
          <cell r="AV98" t="str">
            <v>Q3 2006</v>
          </cell>
          <cell r="AW98" t="str">
            <v>Q4 2006</v>
          </cell>
          <cell r="AX98" t="str">
            <v>Q1 2007</v>
          </cell>
          <cell r="AY98" t="str">
            <v>Q2 2007</v>
          </cell>
        </row>
        <row r="99">
          <cell r="B99">
            <v>200602</v>
          </cell>
          <cell r="C99" t="str">
            <v>jan</v>
          </cell>
          <cell r="D99" t="str">
            <v>feb</v>
          </cell>
          <cell r="E99" t="str">
            <v>mar</v>
          </cell>
          <cell r="F99" t="str">
            <v>apr</v>
          </cell>
          <cell r="G99" t="str">
            <v>may</v>
          </cell>
          <cell r="H99" t="str">
            <v>jun</v>
          </cell>
          <cell r="I99" t="str">
            <v>jul</v>
          </cell>
          <cell r="J99" t="str">
            <v>aug</v>
          </cell>
          <cell r="K99" t="str">
            <v>sep</v>
          </cell>
          <cell r="L99" t="str">
            <v>oct</v>
          </cell>
          <cell r="M99" t="str">
            <v>nov</v>
          </cell>
          <cell r="N99" t="str">
            <v>dec</v>
          </cell>
          <cell r="O99" t="str">
            <v>jan</v>
          </cell>
          <cell r="P99" t="str">
            <v>feb</v>
          </cell>
          <cell r="Q99" t="str">
            <v>mar</v>
          </cell>
          <cell r="R99" t="str">
            <v>apr</v>
          </cell>
          <cell r="S99" t="str">
            <v>may</v>
          </cell>
          <cell r="T99" t="str">
            <v>jun</v>
          </cell>
          <cell r="U99" t="str">
            <v>jul</v>
          </cell>
          <cell r="V99" t="str">
            <v>aug</v>
          </cell>
          <cell r="W99" t="str">
            <v>sep</v>
          </cell>
          <cell r="X99">
            <v>2005</v>
          </cell>
          <cell r="Y99">
            <v>2005</v>
          </cell>
          <cell r="Z99">
            <v>2005</v>
          </cell>
          <cell r="AA99">
            <v>2005</v>
          </cell>
          <cell r="AB99">
            <v>2005</v>
          </cell>
          <cell r="AC99">
            <v>2005</v>
          </cell>
          <cell r="AD99">
            <v>2005</v>
          </cell>
          <cell r="AE99">
            <v>2005</v>
          </cell>
          <cell r="AF99">
            <v>2005</v>
          </cell>
          <cell r="AG99">
            <v>2005</v>
          </cell>
          <cell r="AH99">
            <v>2005</v>
          </cell>
          <cell r="AI99">
            <v>2005</v>
          </cell>
          <cell r="AJ99">
            <v>2006</v>
          </cell>
          <cell r="AK99">
            <v>2006</v>
          </cell>
          <cell r="AL99">
            <v>2006</v>
          </cell>
          <cell r="AM99">
            <v>2006</v>
          </cell>
          <cell r="AN99">
            <v>2006</v>
          </cell>
          <cell r="AO99">
            <v>2006</v>
          </cell>
          <cell r="AP99">
            <v>2006</v>
          </cell>
          <cell r="AQ99">
            <v>2006</v>
          </cell>
          <cell r="AR99">
            <v>2006</v>
          </cell>
          <cell r="AS99" t="str">
            <v>Q4 2005</v>
          </cell>
          <cell r="AT99" t="str">
            <v>Q1 2006</v>
          </cell>
          <cell r="AU99" t="str">
            <v>Q2 2006</v>
          </cell>
          <cell r="AV99" t="str">
            <v>Q3 2006</v>
          </cell>
          <cell r="AW99" t="str">
            <v>Q4 2006</v>
          </cell>
          <cell r="AX99" t="str">
            <v>Q1 2007</v>
          </cell>
          <cell r="AY99" t="str">
            <v>Q2 2007</v>
          </cell>
        </row>
        <row r="100">
          <cell r="B100">
            <v>200603</v>
          </cell>
          <cell r="C100" t="str">
            <v>jan</v>
          </cell>
          <cell r="D100" t="str">
            <v>feb</v>
          </cell>
          <cell r="E100" t="str">
            <v>mar</v>
          </cell>
          <cell r="F100" t="str">
            <v>apr</v>
          </cell>
          <cell r="G100" t="str">
            <v>may</v>
          </cell>
          <cell r="H100" t="str">
            <v>jun</v>
          </cell>
          <cell r="I100" t="str">
            <v>jul</v>
          </cell>
          <cell r="J100" t="str">
            <v>aug</v>
          </cell>
          <cell r="K100" t="str">
            <v>sep</v>
          </cell>
          <cell r="L100" t="str">
            <v>oct</v>
          </cell>
          <cell r="M100" t="str">
            <v>nov</v>
          </cell>
          <cell r="N100" t="str">
            <v>dec</v>
          </cell>
          <cell r="O100" t="str">
            <v>jan</v>
          </cell>
          <cell r="P100" t="str">
            <v>feb</v>
          </cell>
          <cell r="Q100" t="str">
            <v>mar</v>
          </cell>
          <cell r="R100" t="str">
            <v>apr</v>
          </cell>
          <cell r="S100" t="str">
            <v>may</v>
          </cell>
          <cell r="T100" t="str">
            <v>jun</v>
          </cell>
          <cell r="U100" t="str">
            <v>jul</v>
          </cell>
          <cell r="V100" t="str">
            <v>aug</v>
          </cell>
          <cell r="W100" t="str">
            <v>sep</v>
          </cell>
          <cell r="X100">
            <v>2005</v>
          </cell>
          <cell r="Y100">
            <v>2005</v>
          </cell>
          <cell r="Z100">
            <v>2005</v>
          </cell>
          <cell r="AA100">
            <v>2005</v>
          </cell>
          <cell r="AB100">
            <v>2005</v>
          </cell>
          <cell r="AC100">
            <v>2005</v>
          </cell>
          <cell r="AD100">
            <v>2005</v>
          </cell>
          <cell r="AE100">
            <v>2005</v>
          </cell>
          <cell r="AF100">
            <v>2005</v>
          </cell>
          <cell r="AG100">
            <v>2005</v>
          </cell>
          <cell r="AH100">
            <v>2005</v>
          </cell>
          <cell r="AI100">
            <v>2005</v>
          </cell>
          <cell r="AJ100">
            <v>2006</v>
          </cell>
          <cell r="AK100">
            <v>2006</v>
          </cell>
          <cell r="AL100">
            <v>2006</v>
          </cell>
          <cell r="AM100">
            <v>2006</v>
          </cell>
          <cell r="AN100">
            <v>2006</v>
          </cell>
          <cell r="AO100">
            <v>2006</v>
          </cell>
          <cell r="AP100">
            <v>2006</v>
          </cell>
          <cell r="AQ100">
            <v>2006</v>
          </cell>
          <cell r="AR100">
            <v>2006</v>
          </cell>
          <cell r="AS100" t="str">
            <v>Q4 2005</v>
          </cell>
          <cell r="AT100" t="str">
            <v>Q1 2006</v>
          </cell>
          <cell r="AU100" t="str">
            <v>Q2 2006</v>
          </cell>
          <cell r="AV100" t="str">
            <v>Q3 2006</v>
          </cell>
          <cell r="AW100" t="str">
            <v>Q4 2006</v>
          </cell>
          <cell r="AX100" t="str">
            <v>Q1 2007</v>
          </cell>
          <cell r="AY100" t="str">
            <v>Q2 2007</v>
          </cell>
        </row>
        <row r="101">
          <cell r="B101">
            <v>200604</v>
          </cell>
          <cell r="C101" t="str">
            <v>apr</v>
          </cell>
          <cell r="D101" t="str">
            <v>may</v>
          </cell>
          <cell r="E101" t="str">
            <v>jun</v>
          </cell>
          <cell r="F101" t="str">
            <v>jul</v>
          </cell>
          <cell r="G101" t="str">
            <v>aug</v>
          </cell>
          <cell r="H101" t="str">
            <v>sep</v>
          </cell>
          <cell r="I101" t="str">
            <v>oct</v>
          </cell>
          <cell r="J101" t="str">
            <v>nov</v>
          </cell>
          <cell r="K101" t="str">
            <v>dec</v>
          </cell>
          <cell r="L101" t="str">
            <v>jan</v>
          </cell>
          <cell r="M101" t="str">
            <v>feb</v>
          </cell>
          <cell r="N101" t="str">
            <v>mar</v>
          </cell>
          <cell r="O101" t="str">
            <v>apr</v>
          </cell>
          <cell r="P101" t="str">
            <v>may</v>
          </cell>
          <cell r="Q101" t="str">
            <v>jun</v>
          </cell>
          <cell r="R101" t="str">
            <v>jul</v>
          </cell>
          <cell r="S101" t="str">
            <v>aug</v>
          </cell>
          <cell r="T101" t="str">
            <v>sep</v>
          </cell>
          <cell r="U101" t="str">
            <v>oct</v>
          </cell>
          <cell r="V101" t="str">
            <v>nov</v>
          </cell>
          <cell r="W101" t="str">
            <v>dec</v>
          </cell>
          <cell r="X101">
            <v>2005</v>
          </cell>
          <cell r="Y101">
            <v>2005</v>
          </cell>
          <cell r="Z101">
            <v>2005</v>
          </cell>
          <cell r="AA101">
            <v>2005</v>
          </cell>
          <cell r="AB101">
            <v>2005</v>
          </cell>
          <cell r="AC101">
            <v>2005</v>
          </cell>
          <cell r="AD101">
            <v>2005</v>
          </cell>
          <cell r="AE101">
            <v>2005</v>
          </cell>
          <cell r="AF101">
            <v>2005</v>
          </cell>
          <cell r="AG101">
            <v>2006</v>
          </cell>
          <cell r="AH101">
            <v>2006</v>
          </cell>
          <cell r="AI101">
            <v>2006</v>
          </cell>
          <cell r="AJ101">
            <v>2006</v>
          </cell>
          <cell r="AK101">
            <v>2006</v>
          </cell>
          <cell r="AL101">
            <v>2006</v>
          </cell>
          <cell r="AM101">
            <v>2006</v>
          </cell>
          <cell r="AN101">
            <v>2006</v>
          </cell>
          <cell r="AO101">
            <v>2006</v>
          </cell>
          <cell r="AP101">
            <v>2006</v>
          </cell>
          <cell r="AQ101">
            <v>2006</v>
          </cell>
          <cell r="AR101">
            <v>2006</v>
          </cell>
          <cell r="AS101" t="str">
            <v>Q1 2006</v>
          </cell>
          <cell r="AT101" t="str">
            <v>Q2 2006</v>
          </cell>
          <cell r="AU101" t="str">
            <v>Q3 2006</v>
          </cell>
          <cell r="AV101" t="str">
            <v>Q4 2006</v>
          </cell>
          <cell r="AW101" t="str">
            <v>Q1 2007</v>
          </cell>
          <cell r="AX101" t="str">
            <v>Q2 2007</v>
          </cell>
          <cell r="AY101" t="str">
            <v>Q3 2007</v>
          </cell>
        </row>
        <row r="102">
          <cell r="B102">
            <v>200605</v>
          </cell>
          <cell r="C102" t="str">
            <v>apr</v>
          </cell>
          <cell r="D102" t="str">
            <v>may</v>
          </cell>
          <cell r="E102" t="str">
            <v>jun</v>
          </cell>
          <cell r="F102" t="str">
            <v>jul</v>
          </cell>
          <cell r="G102" t="str">
            <v>aug</v>
          </cell>
          <cell r="H102" t="str">
            <v>sep</v>
          </cell>
          <cell r="I102" t="str">
            <v>oct</v>
          </cell>
          <cell r="J102" t="str">
            <v>nov</v>
          </cell>
          <cell r="K102" t="str">
            <v>dec</v>
          </cell>
          <cell r="L102" t="str">
            <v>jan</v>
          </cell>
          <cell r="M102" t="str">
            <v>feb</v>
          </cell>
          <cell r="N102" t="str">
            <v>mar</v>
          </cell>
          <cell r="O102" t="str">
            <v>apr</v>
          </cell>
          <cell r="P102" t="str">
            <v>may</v>
          </cell>
          <cell r="Q102" t="str">
            <v>jun</v>
          </cell>
          <cell r="R102" t="str">
            <v>jul</v>
          </cell>
          <cell r="S102" t="str">
            <v>aug</v>
          </cell>
          <cell r="T102" t="str">
            <v>sep</v>
          </cell>
          <cell r="U102" t="str">
            <v>oct</v>
          </cell>
          <cell r="V102" t="str">
            <v>nov</v>
          </cell>
          <cell r="W102" t="str">
            <v>dec</v>
          </cell>
          <cell r="X102">
            <v>2005</v>
          </cell>
          <cell r="Y102">
            <v>2005</v>
          </cell>
          <cell r="Z102">
            <v>2005</v>
          </cell>
          <cell r="AA102">
            <v>2005</v>
          </cell>
          <cell r="AB102">
            <v>2005</v>
          </cell>
          <cell r="AC102">
            <v>2005</v>
          </cell>
          <cell r="AD102">
            <v>2005</v>
          </cell>
          <cell r="AE102">
            <v>2005</v>
          </cell>
          <cell r="AF102">
            <v>2005</v>
          </cell>
          <cell r="AG102">
            <v>2006</v>
          </cell>
          <cell r="AH102">
            <v>2006</v>
          </cell>
          <cell r="AI102">
            <v>2006</v>
          </cell>
          <cell r="AJ102">
            <v>2006</v>
          </cell>
          <cell r="AK102">
            <v>2006</v>
          </cell>
          <cell r="AL102">
            <v>2006</v>
          </cell>
          <cell r="AM102">
            <v>2006</v>
          </cell>
          <cell r="AN102">
            <v>2006</v>
          </cell>
          <cell r="AO102">
            <v>2006</v>
          </cell>
          <cell r="AP102">
            <v>2006</v>
          </cell>
          <cell r="AQ102">
            <v>2006</v>
          </cell>
          <cell r="AR102">
            <v>2006</v>
          </cell>
          <cell r="AS102" t="str">
            <v>Q1 2006</v>
          </cell>
          <cell r="AT102" t="str">
            <v>Q2 2006</v>
          </cell>
          <cell r="AU102" t="str">
            <v>Q3 2006</v>
          </cell>
          <cell r="AV102" t="str">
            <v>Q4 2006</v>
          </cell>
          <cell r="AW102" t="str">
            <v>Q1 2007</v>
          </cell>
          <cell r="AX102" t="str">
            <v>Q2 2007</v>
          </cell>
          <cell r="AY102" t="str">
            <v>Q3 2007</v>
          </cell>
        </row>
        <row r="103">
          <cell r="B103">
            <v>200606</v>
          </cell>
          <cell r="C103" t="str">
            <v>apr</v>
          </cell>
          <cell r="D103" t="str">
            <v>may</v>
          </cell>
          <cell r="E103" t="str">
            <v>jun</v>
          </cell>
          <cell r="F103" t="str">
            <v>jul</v>
          </cell>
          <cell r="G103" t="str">
            <v>aug</v>
          </cell>
          <cell r="H103" t="str">
            <v>sep</v>
          </cell>
          <cell r="I103" t="str">
            <v>oct</v>
          </cell>
          <cell r="J103" t="str">
            <v>nov</v>
          </cell>
          <cell r="K103" t="str">
            <v>dec</v>
          </cell>
          <cell r="L103" t="str">
            <v>jan</v>
          </cell>
          <cell r="M103" t="str">
            <v>feb</v>
          </cell>
          <cell r="N103" t="str">
            <v>mar</v>
          </cell>
          <cell r="O103" t="str">
            <v>apr</v>
          </cell>
          <cell r="P103" t="str">
            <v>may</v>
          </cell>
          <cell r="Q103" t="str">
            <v>jun</v>
          </cell>
          <cell r="R103" t="str">
            <v>jul</v>
          </cell>
          <cell r="S103" t="str">
            <v>aug</v>
          </cell>
          <cell r="T103" t="str">
            <v>sep</v>
          </cell>
          <cell r="U103" t="str">
            <v>oct</v>
          </cell>
          <cell r="V103" t="str">
            <v>nov</v>
          </cell>
          <cell r="W103" t="str">
            <v>dec</v>
          </cell>
          <cell r="X103">
            <v>2005</v>
          </cell>
          <cell r="Y103">
            <v>2005</v>
          </cell>
          <cell r="Z103">
            <v>2005</v>
          </cell>
          <cell r="AA103">
            <v>2005</v>
          </cell>
          <cell r="AB103">
            <v>2005</v>
          </cell>
          <cell r="AC103">
            <v>2005</v>
          </cell>
          <cell r="AD103">
            <v>2005</v>
          </cell>
          <cell r="AE103">
            <v>2005</v>
          </cell>
          <cell r="AF103">
            <v>2005</v>
          </cell>
          <cell r="AG103">
            <v>2006</v>
          </cell>
          <cell r="AH103">
            <v>2006</v>
          </cell>
          <cell r="AI103">
            <v>2006</v>
          </cell>
          <cell r="AJ103">
            <v>2006</v>
          </cell>
          <cell r="AK103">
            <v>2006</v>
          </cell>
          <cell r="AL103">
            <v>2006</v>
          </cell>
          <cell r="AM103">
            <v>2006</v>
          </cell>
          <cell r="AN103">
            <v>2006</v>
          </cell>
          <cell r="AO103">
            <v>2006</v>
          </cell>
          <cell r="AP103">
            <v>2006</v>
          </cell>
          <cell r="AQ103">
            <v>2006</v>
          </cell>
          <cell r="AR103">
            <v>2006</v>
          </cell>
          <cell r="AS103" t="str">
            <v>Q1 2006</v>
          </cell>
          <cell r="AT103" t="str">
            <v>Q2 2006</v>
          </cell>
          <cell r="AU103" t="str">
            <v>Q3 2006</v>
          </cell>
          <cell r="AV103" t="str">
            <v>Q4 2006</v>
          </cell>
          <cell r="AW103" t="str">
            <v>Q1 2007</v>
          </cell>
          <cell r="AX103" t="str">
            <v>Q2 2007</v>
          </cell>
          <cell r="AY103" t="str">
            <v>Q3 2007</v>
          </cell>
        </row>
        <row r="104">
          <cell r="B104">
            <v>200607</v>
          </cell>
          <cell r="C104" t="str">
            <v>jul</v>
          </cell>
          <cell r="D104" t="str">
            <v>aug</v>
          </cell>
          <cell r="E104" t="str">
            <v>sep</v>
          </cell>
          <cell r="F104" t="str">
            <v>oct</v>
          </cell>
          <cell r="G104" t="str">
            <v>nov</v>
          </cell>
          <cell r="H104" t="str">
            <v>dec</v>
          </cell>
          <cell r="I104" t="str">
            <v>jan</v>
          </cell>
          <cell r="J104" t="str">
            <v>feb</v>
          </cell>
          <cell r="K104" t="str">
            <v>mar</v>
          </cell>
          <cell r="L104" t="str">
            <v>apr</v>
          </cell>
          <cell r="M104" t="str">
            <v>may</v>
          </cell>
          <cell r="N104" t="str">
            <v>jun</v>
          </cell>
          <cell r="O104" t="str">
            <v>jul</v>
          </cell>
          <cell r="P104" t="str">
            <v>aug</v>
          </cell>
          <cell r="Q104" t="str">
            <v>sep</v>
          </cell>
          <cell r="R104" t="str">
            <v>oct</v>
          </cell>
          <cell r="S104" t="str">
            <v>nov</v>
          </cell>
          <cell r="T104" t="str">
            <v>dec</v>
          </cell>
          <cell r="U104" t="str">
            <v>jan</v>
          </cell>
          <cell r="V104" t="str">
            <v>feb</v>
          </cell>
          <cell r="W104" t="str">
            <v>mar</v>
          </cell>
          <cell r="X104">
            <v>2005</v>
          </cell>
          <cell r="Y104">
            <v>2005</v>
          </cell>
          <cell r="Z104">
            <v>2005</v>
          </cell>
          <cell r="AA104">
            <v>2005</v>
          </cell>
          <cell r="AB104">
            <v>2005</v>
          </cell>
          <cell r="AC104">
            <v>2005</v>
          </cell>
          <cell r="AD104">
            <v>2006</v>
          </cell>
          <cell r="AE104">
            <v>2006</v>
          </cell>
          <cell r="AF104">
            <v>2006</v>
          </cell>
          <cell r="AG104">
            <v>2006</v>
          </cell>
          <cell r="AH104">
            <v>2006</v>
          </cell>
          <cell r="AI104">
            <v>2006</v>
          </cell>
          <cell r="AJ104">
            <v>2006</v>
          </cell>
          <cell r="AK104">
            <v>2006</v>
          </cell>
          <cell r="AL104">
            <v>2006</v>
          </cell>
          <cell r="AM104">
            <v>2006</v>
          </cell>
          <cell r="AN104">
            <v>2006</v>
          </cell>
          <cell r="AO104">
            <v>2006</v>
          </cell>
          <cell r="AP104">
            <v>2007</v>
          </cell>
          <cell r="AQ104">
            <v>2007</v>
          </cell>
          <cell r="AR104">
            <v>2007</v>
          </cell>
          <cell r="AS104" t="str">
            <v>Q2 2006</v>
          </cell>
          <cell r="AT104" t="str">
            <v>Q3 2006</v>
          </cell>
          <cell r="AU104" t="str">
            <v>Q4 2006</v>
          </cell>
          <cell r="AV104" t="str">
            <v>Q1 2007</v>
          </cell>
          <cell r="AW104" t="str">
            <v>Q2 2007</v>
          </cell>
          <cell r="AX104" t="str">
            <v>Q3 2007</v>
          </cell>
          <cell r="AY104" t="str">
            <v>Q4 2007</v>
          </cell>
        </row>
        <row r="105">
          <cell r="B105">
            <v>200608</v>
          </cell>
          <cell r="C105" t="str">
            <v>jul</v>
          </cell>
          <cell r="D105" t="str">
            <v>aug</v>
          </cell>
          <cell r="E105" t="str">
            <v>sep</v>
          </cell>
          <cell r="F105" t="str">
            <v>oct</v>
          </cell>
          <cell r="G105" t="str">
            <v>nov</v>
          </cell>
          <cell r="H105" t="str">
            <v>dec</v>
          </cell>
          <cell r="I105" t="str">
            <v>jan</v>
          </cell>
          <cell r="J105" t="str">
            <v>feb</v>
          </cell>
          <cell r="K105" t="str">
            <v>mar</v>
          </cell>
          <cell r="L105" t="str">
            <v>apr</v>
          </cell>
          <cell r="M105" t="str">
            <v>may</v>
          </cell>
          <cell r="N105" t="str">
            <v>jun</v>
          </cell>
          <cell r="O105" t="str">
            <v>jul</v>
          </cell>
          <cell r="P105" t="str">
            <v>aug</v>
          </cell>
          <cell r="Q105" t="str">
            <v>sep</v>
          </cell>
          <cell r="R105" t="str">
            <v>oct</v>
          </cell>
          <cell r="S105" t="str">
            <v>nov</v>
          </cell>
          <cell r="T105" t="str">
            <v>dec</v>
          </cell>
          <cell r="U105" t="str">
            <v>jan</v>
          </cell>
          <cell r="V105" t="str">
            <v>feb</v>
          </cell>
          <cell r="W105" t="str">
            <v>mar</v>
          </cell>
          <cell r="X105">
            <v>2005</v>
          </cell>
          <cell r="Y105">
            <v>2005</v>
          </cell>
          <cell r="Z105">
            <v>2005</v>
          </cell>
          <cell r="AA105">
            <v>2005</v>
          </cell>
          <cell r="AB105">
            <v>2005</v>
          </cell>
          <cell r="AC105">
            <v>2005</v>
          </cell>
          <cell r="AD105">
            <v>2006</v>
          </cell>
          <cell r="AE105">
            <v>2006</v>
          </cell>
          <cell r="AF105">
            <v>2006</v>
          </cell>
          <cell r="AG105">
            <v>2006</v>
          </cell>
          <cell r="AH105">
            <v>2006</v>
          </cell>
          <cell r="AI105">
            <v>2006</v>
          </cell>
          <cell r="AJ105">
            <v>2006</v>
          </cell>
          <cell r="AK105">
            <v>2006</v>
          </cell>
          <cell r="AL105">
            <v>2006</v>
          </cell>
          <cell r="AM105">
            <v>2006</v>
          </cell>
          <cell r="AN105">
            <v>2006</v>
          </cell>
          <cell r="AO105">
            <v>2006</v>
          </cell>
          <cell r="AP105">
            <v>2007</v>
          </cell>
          <cell r="AQ105">
            <v>2007</v>
          </cell>
          <cell r="AR105">
            <v>2007</v>
          </cell>
          <cell r="AS105" t="str">
            <v>Q2 2006</v>
          </cell>
          <cell r="AT105" t="str">
            <v>Q3 2006</v>
          </cell>
          <cell r="AU105" t="str">
            <v>Q4 2006</v>
          </cell>
          <cell r="AV105" t="str">
            <v>Q1 2007</v>
          </cell>
          <cell r="AW105" t="str">
            <v>Q2 2007</v>
          </cell>
          <cell r="AX105" t="str">
            <v>Q3 2007</v>
          </cell>
          <cell r="AY105" t="str">
            <v>Q4 2007</v>
          </cell>
        </row>
        <row r="106">
          <cell r="B106">
            <v>200609</v>
          </cell>
          <cell r="C106" t="str">
            <v>jul</v>
          </cell>
          <cell r="D106" t="str">
            <v>aug</v>
          </cell>
          <cell r="E106" t="str">
            <v>sep</v>
          </cell>
          <cell r="F106" t="str">
            <v>oct</v>
          </cell>
          <cell r="G106" t="str">
            <v>nov</v>
          </cell>
          <cell r="H106" t="str">
            <v>dec</v>
          </cell>
          <cell r="I106" t="str">
            <v>jan</v>
          </cell>
          <cell r="J106" t="str">
            <v>feb</v>
          </cell>
          <cell r="K106" t="str">
            <v>mar</v>
          </cell>
          <cell r="L106" t="str">
            <v>apr</v>
          </cell>
          <cell r="M106" t="str">
            <v>may</v>
          </cell>
          <cell r="N106" t="str">
            <v>jun</v>
          </cell>
          <cell r="O106" t="str">
            <v>jul</v>
          </cell>
          <cell r="P106" t="str">
            <v>aug</v>
          </cell>
          <cell r="Q106" t="str">
            <v>sep</v>
          </cell>
          <cell r="R106" t="str">
            <v>oct</v>
          </cell>
          <cell r="S106" t="str">
            <v>nov</v>
          </cell>
          <cell r="T106" t="str">
            <v>dec</v>
          </cell>
          <cell r="U106" t="str">
            <v>jan</v>
          </cell>
          <cell r="V106" t="str">
            <v>feb</v>
          </cell>
          <cell r="W106" t="str">
            <v>mar</v>
          </cell>
          <cell r="X106">
            <v>2005</v>
          </cell>
          <cell r="Y106">
            <v>2005</v>
          </cell>
          <cell r="Z106">
            <v>2005</v>
          </cell>
          <cell r="AA106">
            <v>2005</v>
          </cell>
          <cell r="AB106">
            <v>2005</v>
          </cell>
          <cell r="AC106">
            <v>2005</v>
          </cell>
          <cell r="AD106">
            <v>2006</v>
          </cell>
          <cell r="AE106">
            <v>2006</v>
          </cell>
          <cell r="AF106">
            <v>2006</v>
          </cell>
          <cell r="AG106">
            <v>2006</v>
          </cell>
          <cell r="AH106">
            <v>2006</v>
          </cell>
          <cell r="AI106">
            <v>2006</v>
          </cell>
          <cell r="AJ106">
            <v>2006</v>
          </cell>
          <cell r="AK106">
            <v>2006</v>
          </cell>
          <cell r="AL106">
            <v>2006</v>
          </cell>
          <cell r="AM106">
            <v>2006</v>
          </cell>
          <cell r="AN106">
            <v>2006</v>
          </cell>
          <cell r="AO106">
            <v>2006</v>
          </cell>
          <cell r="AP106">
            <v>2007</v>
          </cell>
          <cell r="AQ106">
            <v>2007</v>
          </cell>
          <cell r="AR106">
            <v>2007</v>
          </cell>
          <cell r="AS106" t="str">
            <v>Q2 2006</v>
          </cell>
          <cell r="AT106" t="str">
            <v>Q3 2006</v>
          </cell>
          <cell r="AU106" t="str">
            <v>Q4 2006</v>
          </cell>
          <cell r="AV106" t="str">
            <v>Q1 2007</v>
          </cell>
          <cell r="AW106" t="str">
            <v>Q2 2007</v>
          </cell>
          <cell r="AX106" t="str">
            <v>Q3 2007</v>
          </cell>
          <cell r="AY106" t="str">
            <v>Q4 2007</v>
          </cell>
        </row>
        <row r="107">
          <cell r="B107">
            <v>200610</v>
          </cell>
          <cell r="C107" t="str">
            <v>oct</v>
          </cell>
          <cell r="D107" t="str">
            <v>nov</v>
          </cell>
          <cell r="E107" t="str">
            <v>dec</v>
          </cell>
          <cell r="F107" t="str">
            <v>jan</v>
          </cell>
          <cell r="G107" t="str">
            <v>feb</v>
          </cell>
          <cell r="H107" t="str">
            <v>mar</v>
          </cell>
          <cell r="I107" t="str">
            <v>apr</v>
          </cell>
          <cell r="J107" t="str">
            <v>may</v>
          </cell>
          <cell r="K107" t="str">
            <v>jun</v>
          </cell>
          <cell r="L107" t="str">
            <v>jul</v>
          </cell>
          <cell r="M107" t="str">
            <v>aug</v>
          </cell>
          <cell r="N107" t="str">
            <v>sep</v>
          </cell>
          <cell r="O107" t="str">
            <v>oct</v>
          </cell>
          <cell r="P107" t="str">
            <v>nov</v>
          </cell>
          <cell r="Q107" t="str">
            <v>dec</v>
          </cell>
          <cell r="R107" t="str">
            <v>jan</v>
          </cell>
          <cell r="S107" t="str">
            <v>feb</v>
          </cell>
          <cell r="T107" t="str">
            <v>mar</v>
          </cell>
          <cell r="U107" t="str">
            <v>apr</v>
          </cell>
          <cell r="V107" t="str">
            <v>may</v>
          </cell>
          <cell r="W107" t="str">
            <v>jun</v>
          </cell>
          <cell r="X107">
            <v>2005</v>
          </cell>
          <cell r="Y107">
            <v>2005</v>
          </cell>
          <cell r="Z107">
            <v>2005</v>
          </cell>
          <cell r="AA107">
            <v>2006</v>
          </cell>
          <cell r="AB107">
            <v>2006</v>
          </cell>
          <cell r="AC107">
            <v>2006</v>
          </cell>
          <cell r="AD107">
            <v>2006</v>
          </cell>
          <cell r="AE107">
            <v>2006</v>
          </cell>
          <cell r="AF107">
            <v>2006</v>
          </cell>
          <cell r="AG107">
            <v>2006</v>
          </cell>
          <cell r="AH107">
            <v>2006</v>
          </cell>
          <cell r="AI107">
            <v>2006</v>
          </cell>
          <cell r="AJ107">
            <v>2006</v>
          </cell>
          <cell r="AK107">
            <v>2006</v>
          </cell>
          <cell r="AL107">
            <v>2006</v>
          </cell>
          <cell r="AM107">
            <v>2007</v>
          </cell>
          <cell r="AN107">
            <v>2007</v>
          </cell>
          <cell r="AO107">
            <v>2007</v>
          </cell>
          <cell r="AP107">
            <v>2007</v>
          </cell>
          <cell r="AQ107">
            <v>2007</v>
          </cell>
          <cell r="AR107">
            <v>2007</v>
          </cell>
          <cell r="AS107" t="str">
            <v>Q3 2006</v>
          </cell>
          <cell r="AT107" t="str">
            <v>Q4 2006</v>
          </cell>
          <cell r="AU107" t="str">
            <v>Q1 2007</v>
          </cell>
          <cell r="AV107" t="str">
            <v>Q2 2007</v>
          </cell>
          <cell r="AW107" t="str">
            <v>Q3 2007</v>
          </cell>
          <cell r="AX107" t="str">
            <v>Q4 2007</v>
          </cell>
          <cell r="AY107" t="str">
            <v>Q1 2008</v>
          </cell>
        </row>
        <row r="108">
          <cell r="B108">
            <v>200611</v>
          </cell>
          <cell r="C108" t="str">
            <v>oct</v>
          </cell>
          <cell r="D108" t="str">
            <v>nov</v>
          </cell>
          <cell r="E108" t="str">
            <v>dec</v>
          </cell>
          <cell r="F108" t="str">
            <v>jan</v>
          </cell>
          <cell r="G108" t="str">
            <v>feb</v>
          </cell>
          <cell r="H108" t="str">
            <v>mar</v>
          </cell>
          <cell r="I108" t="str">
            <v>apr</v>
          </cell>
          <cell r="J108" t="str">
            <v>may</v>
          </cell>
          <cell r="K108" t="str">
            <v>jun</v>
          </cell>
          <cell r="L108" t="str">
            <v>jul</v>
          </cell>
          <cell r="M108" t="str">
            <v>aug</v>
          </cell>
          <cell r="N108" t="str">
            <v>sep</v>
          </cell>
          <cell r="O108" t="str">
            <v>oct</v>
          </cell>
          <cell r="P108" t="str">
            <v>nov</v>
          </cell>
          <cell r="Q108" t="str">
            <v>dec</v>
          </cell>
          <cell r="R108" t="str">
            <v>jan</v>
          </cell>
          <cell r="S108" t="str">
            <v>feb</v>
          </cell>
          <cell r="T108" t="str">
            <v>mar</v>
          </cell>
          <cell r="U108" t="str">
            <v>apr</v>
          </cell>
          <cell r="V108" t="str">
            <v>may</v>
          </cell>
          <cell r="W108" t="str">
            <v>jun</v>
          </cell>
          <cell r="X108">
            <v>2005</v>
          </cell>
          <cell r="Y108">
            <v>2005</v>
          </cell>
          <cell r="Z108">
            <v>2005</v>
          </cell>
          <cell r="AA108">
            <v>2006</v>
          </cell>
          <cell r="AB108">
            <v>2006</v>
          </cell>
          <cell r="AC108">
            <v>2006</v>
          </cell>
          <cell r="AD108">
            <v>2006</v>
          </cell>
          <cell r="AE108">
            <v>2006</v>
          </cell>
          <cell r="AF108">
            <v>2006</v>
          </cell>
          <cell r="AG108">
            <v>2006</v>
          </cell>
          <cell r="AH108">
            <v>2006</v>
          </cell>
          <cell r="AI108">
            <v>2006</v>
          </cell>
          <cell r="AJ108">
            <v>2006</v>
          </cell>
          <cell r="AK108">
            <v>2006</v>
          </cell>
          <cell r="AL108">
            <v>2006</v>
          </cell>
          <cell r="AM108">
            <v>2007</v>
          </cell>
          <cell r="AN108">
            <v>2007</v>
          </cell>
          <cell r="AO108">
            <v>2007</v>
          </cell>
          <cell r="AP108">
            <v>2007</v>
          </cell>
          <cell r="AQ108">
            <v>2007</v>
          </cell>
          <cell r="AR108">
            <v>2007</v>
          </cell>
          <cell r="AS108" t="str">
            <v>Q3 2006</v>
          </cell>
          <cell r="AT108" t="str">
            <v>Q4 2006</v>
          </cell>
          <cell r="AU108" t="str">
            <v>Q1 2007</v>
          </cell>
          <cell r="AV108" t="str">
            <v>Q2 2007</v>
          </cell>
          <cell r="AW108" t="str">
            <v>Q3 2007</v>
          </cell>
          <cell r="AX108" t="str">
            <v>Q4 2007</v>
          </cell>
          <cell r="AY108" t="str">
            <v>Q1 2008</v>
          </cell>
        </row>
        <row r="109">
          <cell r="B109">
            <v>200612</v>
          </cell>
          <cell r="C109" t="str">
            <v>oct</v>
          </cell>
          <cell r="D109" t="str">
            <v>nov</v>
          </cell>
          <cell r="E109" t="str">
            <v>dec</v>
          </cell>
          <cell r="F109" t="str">
            <v>jan</v>
          </cell>
          <cell r="G109" t="str">
            <v>feb</v>
          </cell>
          <cell r="H109" t="str">
            <v>mar</v>
          </cell>
          <cell r="I109" t="str">
            <v>apr</v>
          </cell>
          <cell r="J109" t="str">
            <v>may</v>
          </cell>
          <cell r="K109" t="str">
            <v>jun</v>
          </cell>
          <cell r="L109" t="str">
            <v>jul</v>
          </cell>
          <cell r="M109" t="str">
            <v>aug</v>
          </cell>
          <cell r="N109" t="str">
            <v>sep</v>
          </cell>
          <cell r="O109" t="str">
            <v>oct</v>
          </cell>
          <cell r="P109" t="str">
            <v>nov</v>
          </cell>
          <cell r="Q109" t="str">
            <v>dec</v>
          </cell>
          <cell r="R109" t="str">
            <v>jan</v>
          </cell>
          <cell r="S109" t="str">
            <v>feb</v>
          </cell>
          <cell r="T109" t="str">
            <v>mar</v>
          </cell>
          <cell r="U109" t="str">
            <v>apr</v>
          </cell>
          <cell r="V109" t="str">
            <v>may</v>
          </cell>
          <cell r="W109" t="str">
            <v>jun</v>
          </cell>
          <cell r="X109">
            <v>2005</v>
          </cell>
          <cell r="Y109">
            <v>2005</v>
          </cell>
          <cell r="Z109">
            <v>2005</v>
          </cell>
          <cell r="AA109">
            <v>2006</v>
          </cell>
          <cell r="AB109">
            <v>2006</v>
          </cell>
          <cell r="AC109">
            <v>2006</v>
          </cell>
          <cell r="AD109">
            <v>2006</v>
          </cell>
          <cell r="AE109">
            <v>2006</v>
          </cell>
          <cell r="AF109">
            <v>2006</v>
          </cell>
          <cell r="AG109">
            <v>2006</v>
          </cell>
          <cell r="AH109">
            <v>2006</v>
          </cell>
          <cell r="AI109">
            <v>2006</v>
          </cell>
          <cell r="AJ109">
            <v>2006</v>
          </cell>
          <cell r="AK109">
            <v>2006</v>
          </cell>
          <cell r="AL109">
            <v>2006</v>
          </cell>
          <cell r="AM109">
            <v>2007</v>
          </cell>
          <cell r="AN109">
            <v>2007</v>
          </cell>
          <cell r="AO109">
            <v>2007</v>
          </cell>
          <cell r="AP109">
            <v>2007</v>
          </cell>
          <cell r="AQ109">
            <v>2007</v>
          </cell>
          <cell r="AR109">
            <v>2007</v>
          </cell>
          <cell r="AS109" t="str">
            <v>Q3 2006</v>
          </cell>
          <cell r="AT109" t="str">
            <v>Q4 2006</v>
          </cell>
          <cell r="AU109" t="str">
            <v>Q1 2007</v>
          </cell>
          <cell r="AV109" t="str">
            <v>Q2 2007</v>
          </cell>
          <cell r="AW109" t="str">
            <v>Q3 2007</v>
          </cell>
          <cell r="AX109" t="str">
            <v>Q4 2007</v>
          </cell>
          <cell r="AY109" t="str">
            <v>Q1 2008</v>
          </cell>
        </row>
        <row r="110">
          <cell r="B110">
            <v>200701</v>
          </cell>
          <cell r="C110" t="str">
            <v>jan</v>
          </cell>
          <cell r="D110" t="str">
            <v>feb</v>
          </cell>
          <cell r="E110" t="str">
            <v>mar</v>
          </cell>
          <cell r="F110" t="str">
            <v>apr</v>
          </cell>
          <cell r="G110" t="str">
            <v>may</v>
          </cell>
          <cell r="H110" t="str">
            <v>jun</v>
          </cell>
          <cell r="I110" t="str">
            <v>jul</v>
          </cell>
          <cell r="J110" t="str">
            <v>aug</v>
          </cell>
          <cell r="K110" t="str">
            <v>sep</v>
          </cell>
          <cell r="L110" t="str">
            <v>oct</v>
          </cell>
          <cell r="M110" t="str">
            <v>nov</v>
          </cell>
          <cell r="N110" t="str">
            <v>dec</v>
          </cell>
          <cell r="O110" t="str">
            <v>jan</v>
          </cell>
          <cell r="P110" t="str">
            <v>feb</v>
          </cell>
          <cell r="Q110" t="str">
            <v>mar</v>
          </cell>
          <cell r="R110" t="str">
            <v>apr</v>
          </cell>
          <cell r="S110" t="str">
            <v>may</v>
          </cell>
          <cell r="T110" t="str">
            <v>jun</v>
          </cell>
          <cell r="U110" t="str">
            <v>jul</v>
          </cell>
          <cell r="V110" t="str">
            <v>aug</v>
          </cell>
          <cell r="W110" t="str">
            <v>sep</v>
          </cell>
          <cell r="X110">
            <v>2006</v>
          </cell>
          <cell r="Y110">
            <v>2006</v>
          </cell>
          <cell r="Z110">
            <v>2006</v>
          </cell>
          <cell r="AA110">
            <v>2006</v>
          </cell>
          <cell r="AB110">
            <v>2006</v>
          </cell>
          <cell r="AC110">
            <v>2006</v>
          </cell>
          <cell r="AD110">
            <v>2006</v>
          </cell>
          <cell r="AE110">
            <v>2006</v>
          </cell>
          <cell r="AF110">
            <v>2006</v>
          </cell>
          <cell r="AG110">
            <v>2006</v>
          </cell>
          <cell r="AH110">
            <v>2006</v>
          </cell>
          <cell r="AI110">
            <v>2006</v>
          </cell>
          <cell r="AJ110">
            <v>2007</v>
          </cell>
          <cell r="AK110">
            <v>2007</v>
          </cell>
          <cell r="AL110">
            <v>2007</v>
          </cell>
          <cell r="AM110">
            <v>2007</v>
          </cell>
          <cell r="AN110">
            <v>2007</v>
          </cell>
          <cell r="AO110">
            <v>2007</v>
          </cell>
          <cell r="AP110">
            <v>2007</v>
          </cell>
          <cell r="AQ110">
            <v>2007</v>
          </cell>
          <cell r="AR110">
            <v>2007</v>
          </cell>
          <cell r="AS110" t="str">
            <v>Q4 2006</v>
          </cell>
          <cell r="AT110" t="str">
            <v>Q1 2007</v>
          </cell>
          <cell r="AU110" t="str">
            <v>Q2 2007</v>
          </cell>
          <cell r="AV110" t="str">
            <v>Q3 2007</v>
          </cell>
          <cell r="AW110" t="str">
            <v>Q4 2007</v>
          </cell>
          <cell r="AX110" t="str">
            <v>Q1 2008</v>
          </cell>
          <cell r="AY110" t="str">
            <v>Q2 2008</v>
          </cell>
        </row>
        <row r="111">
          <cell r="B111">
            <v>200702</v>
          </cell>
          <cell r="C111" t="str">
            <v>jan</v>
          </cell>
          <cell r="D111" t="str">
            <v>feb</v>
          </cell>
          <cell r="E111" t="str">
            <v>mar</v>
          </cell>
          <cell r="F111" t="str">
            <v>apr</v>
          </cell>
          <cell r="G111" t="str">
            <v>may</v>
          </cell>
          <cell r="H111" t="str">
            <v>jun</v>
          </cell>
          <cell r="I111" t="str">
            <v>jul</v>
          </cell>
          <cell r="J111" t="str">
            <v>aug</v>
          </cell>
          <cell r="K111" t="str">
            <v>sep</v>
          </cell>
          <cell r="L111" t="str">
            <v>oct</v>
          </cell>
          <cell r="M111" t="str">
            <v>nov</v>
          </cell>
          <cell r="N111" t="str">
            <v>dec</v>
          </cell>
          <cell r="O111" t="str">
            <v>jan</v>
          </cell>
          <cell r="P111" t="str">
            <v>feb</v>
          </cell>
          <cell r="Q111" t="str">
            <v>mar</v>
          </cell>
          <cell r="R111" t="str">
            <v>apr</v>
          </cell>
          <cell r="S111" t="str">
            <v>may</v>
          </cell>
          <cell r="T111" t="str">
            <v>jun</v>
          </cell>
          <cell r="U111" t="str">
            <v>jul</v>
          </cell>
          <cell r="V111" t="str">
            <v>aug</v>
          </cell>
          <cell r="W111" t="str">
            <v>sep</v>
          </cell>
          <cell r="X111">
            <v>2006</v>
          </cell>
          <cell r="Y111">
            <v>2006</v>
          </cell>
          <cell r="Z111">
            <v>2006</v>
          </cell>
          <cell r="AA111">
            <v>2006</v>
          </cell>
          <cell r="AB111">
            <v>2006</v>
          </cell>
          <cell r="AC111">
            <v>2006</v>
          </cell>
          <cell r="AD111">
            <v>2006</v>
          </cell>
          <cell r="AE111">
            <v>2006</v>
          </cell>
          <cell r="AF111">
            <v>2006</v>
          </cell>
          <cell r="AG111">
            <v>2006</v>
          </cell>
          <cell r="AH111">
            <v>2006</v>
          </cell>
          <cell r="AI111">
            <v>2006</v>
          </cell>
          <cell r="AJ111">
            <v>2007</v>
          </cell>
          <cell r="AK111">
            <v>2007</v>
          </cell>
          <cell r="AL111">
            <v>2007</v>
          </cell>
          <cell r="AM111">
            <v>2007</v>
          </cell>
          <cell r="AN111">
            <v>2007</v>
          </cell>
          <cell r="AO111">
            <v>2007</v>
          </cell>
          <cell r="AP111">
            <v>2007</v>
          </cell>
          <cell r="AQ111">
            <v>2007</v>
          </cell>
          <cell r="AR111">
            <v>2007</v>
          </cell>
          <cell r="AS111" t="str">
            <v>Q4 2006</v>
          </cell>
          <cell r="AT111" t="str">
            <v>Q1 2007</v>
          </cell>
          <cell r="AU111" t="str">
            <v>Q2 2007</v>
          </cell>
          <cell r="AV111" t="str">
            <v>Q3 2007</v>
          </cell>
          <cell r="AW111" t="str">
            <v>Q4 2007</v>
          </cell>
          <cell r="AX111" t="str">
            <v>Q1 2008</v>
          </cell>
          <cell r="AY111" t="str">
            <v>Q2 2008</v>
          </cell>
        </row>
        <row r="112">
          <cell r="B112">
            <v>200703</v>
          </cell>
          <cell r="C112" t="str">
            <v>jan</v>
          </cell>
          <cell r="D112" t="str">
            <v>feb</v>
          </cell>
          <cell r="E112" t="str">
            <v>mar</v>
          </cell>
          <cell r="F112" t="str">
            <v>apr</v>
          </cell>
          <cell r="G112" t="str">
            <v>may</v>
          </cell>
          <cell r="H112" t="str">
            <v>jun</v>
          </cell>
          <cell r="I112" t="str">
            <v>jul</v>
          </cell>
          <cell r="J112" t="str">
            <v>aug</v>
          </cell>
          <cell r="K112" t="str">
            <v>sep</v>
          </cell>
          <cell r="L112" t="str">
            <v>oct</v>
          </cell>
          <cell r="M112" t="str">
            <v>nov</v>
          </cell>
          <cell r="N112" t="str">
            <v>dec</v>
          </cell>
          <cell r="O112" t="str">
            <v>jan</v>
          </cell>
          <cell r="P112" t="str">
            <v>feb</v>
          </cell>
          <cell r="Q112" t="str">
            <v>mar</v>
          </cell>
          <cell r="R112" t="str">
            <v>apr</v>
          </cell>
          <cell r="S112" t="str">
            <v>may</v>
          </cell>
          <cell r="T112" t="str">
            <v>jun</v>
          </cell>
          <cell r="U112" t="str">
            <v>jul</v>
          </cell>
          <cell r="V112" t="str">
            <v>aug</v>
          </cell>
          <cell r="W112" t="str">
            <v>sep</v>
          </cell>
          <cell r="X112">
            <v>2006</v>
          </cell>
          <cell r="Y112">
            <v>2006</v>
          </cell>
          <cell r="Z112">
            <v>2006</v>
          </cell>
          <cell r="AA112">
            <v>2006</v>
          </cell>
          <cell r="AB112">
            <v>2006</v>
          </cell>
          <cell r="AC112">
            <v>2006</v>
          </cell>
          <cell r="AD112">
            <v>2006</v>
          </cell>
          <cell r="AE112">
            <v>2006</v>
          </cell>
          <cell r="AF112">
            <v>2006</v>
          </cell>
          <cell r="AG112">
            <v>2006</v>
          </cell>
          <cell r="AH112">
            <v>2006</v>
          </cell>
          <cell r="AI112">
            <v>2006</v>
          </cell>
          <cell r="AJ112">
            <v>2007</v>
          </cell>
          <cell r="AK112">
            <v>2007</v>
          </cell>
          <cell r="AL112">
            <v>2007</v>
          </cell>
          <cell r="AM112">
            <v>2007</v>
          </cell>
          <cell r="AN112">
            <v>2007</v>
          </cell>
          <cell r="AO112">
            <v>2007</v>
          </cell>
          <cell r="AP112">
            <v>2007</v>
          </cell>
          <cell r="AQ112">
            <v>2007</v>
          </cell>
          <cell r="AR112">
            <v>2007</v>
          </cell>
          <cell r="AS112" t="str">
            <v>Q4 2006</v>
          </cell>
          <cell r="AT112" t="str">
            <v>Q1 2007</v>
          </cell>
          <cell r="AU112" t="str">
            <v>Q2 2007</v>
          </cell>
          <cell r="AV112" t="str">
            <v>Q3 2007</v>
          </cell>
          <cell r="AW112" t="str">
            <v>Q4 2007</v>
          </cell>
          <cell r="AX112" t="str">
            <v>Q1 2008</v>
          </cell>
          <cell r="AY112" t="str">
            <v>Q2 2008</v>
          </cell>
        </row>
        <row r="113">
          <cell r="B113">
            <v>200704</v>
          </cell>
          <cell r="C113" t="str">
            <v>apr</v>
          </cell>
          <cell r="D113" t="str">
            <v>may</v>
          </cell>
          <cell r="E113" t="str">
            <v>jun</v>
          </cell>
          <cell r="F113" t="str">
            <v>jul</v>
          </cell>
          <cell r="G113" t="str">
            <v>aug</v>
          </cell>
          <cell r="H113" t="str">
            <v>sep</v>
          </cell>
          <cell r="I113" t="str">
            <v>oct</v>
          </cell>
          <cell r="J113" t="str">
            <v>nov</v>
          </cell>
          <cell r="K113" t="str">
            <v>dec</v>
          </cell>
          <cell r="L113" t="str">
            <v>jan</v>
          </cell>
          <cell r="M113" t="str">
            <v>feb</v>
          </cell>
          <cell r="N113" t="str">
            <v>mar</v>
          </cell>
          <cell r="O113" t="str">
            <v>apr</v>
          </cell>
          <cell r="P113" t="str">
            <v>may</v>
          </cell>
          <cell r="Q113" t="str">
            <v>jun</v>
          </cell>
          <cell r="R113" t="str">
            <v>jul</v>
          </cell>
          <cell r="S113" t="str">
            <v>aug</v>
          </cell>
          <cell r="T113" t="str">
            <v>sep</v>
          </cell>
          <cell r="U113" t="str">
            <v>oct</v>
          </cell>
          <cell r="V113" t="str">
            <v>nov</v>
          </cell>
          <cell r="W113" t="str">
            <v>dec</v>
          </cell>
          <cell r="X113">
            <v>2006</v>
          </cell>
          <cell r="Y113">
            <v>2006</v>
          </cell>
          <cell r="Z113">
            <v>2006</v>
          </cell>
          <cell r="AA113">
            <v>2006</v>
          </cell>
          <cell r="AB113">
            <v>2006</v>
          </cell>
          <cell r="AC113">
            <v>2006</v>
          </cell>
          <cell r="AD113">
            <v>2006</v>
          </cell>
          <cell r="AE113">
            <v>2006</v>
          </cell>
          <cell r="AF113">
            <v>2006</v>
          </cell>
          <cell r="AG113">
            <v>2007</v>
          </cell>
          <cell r="AH113">
            <v>2007</v>
          </cell>
          <cell r="AI113">
            <v>2007</v>
          </cell>
          <cell r="AJ113">
            <v>2007</v>
          </cell>
          <cell r="AK113">
            <v>2007</v>
          </cell>
          <cell r="AL113">
            <v>2007</v>
          </cell>
          <cell r="AM113">
            <v>2007</v>
          </cell>
          <cell r="AN113">
            <v>2007</v>
          </cell>
          <cell r="AO113">
            <v>2007</v>
          </cell>
          <cell r="AP113">
            <v>2007</v>
          </cell>
          <cell r="AQ113">
            <v>2007</v>
          </cell>
          <cell r="AR113">
            <v>2007</v>
          </cell>
          <cell r="AS113" t="str">
            <v>Q1 2007</v>
          </cell>
          <cell r="AT113" t="str">
            <v>Q2 2007</v>
          </cell>
          <cell r="AU113" t="str">
            <v>Q3 2007</v>
          </cell>
          <cell r="AV113" t="str">
            <v>Q4 2007</v>
          </cell>
          <cell r="AW113" t="str">
            <v>Q1 2008</v>
          </cell>
          <cell r="AX113" t="str">
            <v>Q2 2008</v>
          </cell>
          <cell r="AY113" t="str">
            <v>Q3 2008</v>
          </cell>
        </row>
        <row r="114">
          <cell r="B114">
            <v>200705</v>
          </cell>
          <cell r="C114" t="str">
            <v>apr</v>
          </cell>
          <cell r="D114" t="str">
            <v>may</v>
          </cell>
          <cell r="E114" t="str">
            <v>jun</v>
          </cell>
          <cell r="F114" t="str">
            <v>jul</v>
          </cell>
          <cell r="G114" t="str">
            <v>aug</v>
          </cell>
          <cell r="H114" t="str">
            <v>sep</v>
          </cell>
          <cell r="I114" t="str">
            <v>oct</v>
          </cell>
          <cell r="J114" t="str">
            <v>nov</v>
          </cell>
          <cell r="K114" t="str">
            <v>dec</v>
          </cell>
          <cell r="L114" t="str">
            <v>jan</v>
          </cell>
          <cell r="M114" t="str">
            <v>feb</v>
          </cell>
          <cell r="N114" t="str">
            <v>mar</v>
          </cell>
          <cell r="O114" t="str">
            <v>apr</v>
          </cell>
          <cell r="P114" t="str">
            <v>may</v>
          </cell>
          <cell r="Q114" t="str">
            <v>jun</v>
          </cell>
          <cell r="R114" t="str">
            <v>jul</v>
          </cell>
          <cell r="S114" t="str">
            <v>aug</v>
          </cell>
          <cell r="T114" t="str">
            <v>sep</v>
          </cell>
          <cell r="U114" t="str">
            <v>oct</v>
          </cell>
          <cell r="V114" t="str">
            <v>nov</v>
          </cell>
          <cell r="W114" t="str">
            <v>dec</v>
          </cell>
          <cell r="X114">
            <v>2006</v>
          </cell>
          <cell r="Y114">
            <v>2006</v>
          </cell>
          <cell r="Z114">
            <v>2006</v>
          </cell>
          <cell r="AA114">
            <v>2006</v>
          </cell>
          <cell r="AB114">
            <v>2006</v>
          </cell>
          <cell r="AC114">
            <v>2006</v>
          </cell>
          <cell r="AD114">
            <v>2006</v>
          </cell>
          <cell r="AE114">
            <v>2006</v>
          </cell>
          <cell r="AF114">
            <v>2006</v>
          </cell>
          <cell r="AG114">
            <v>2007</v>
          </cell>
          <cell r="AH114">
            <v>2007</v>
          </cell>
          <cell r="AI114">
            <v>2007</v>
          </cell>
          <cell r="AJ114">
            <v>2007</v>
          </cell>
          <cell r="AK114">
            <v>2007</v>
          </cell>
          <cell r="AL114">
            <v>2007</v>
          </cell>
          <cell r="AM114">
            <v>2007</v>
          </cell>
          <cell r="AN114">
            <v>2007</v>
          </cell>
          <cell r="AO114">
            <v>2007</v>
          </cell>
          <cell r="AP114">
            <v>2007</v>
          </cell>
          <cell r="AQ114">
            <v>2007</v>
          </cell>
          <cell r="AR114">
            <v>2007</v>
          </cell>
          <cell r="AS114" t="str">
            <v>Q1 2007</v>
          </cell>
          <cell r="AT114" t="str">
            <v>Q2 2007</v>
          </cell>
          <cell r="AU114" t="str">
            <v>Q3 2007</v>
          </cell>
          <cell r="AV114" t="str">
            <v>Q4 2007</v>
          </cell>
          <cell r="AW114" t="str">
            <v>Q1 2008</v>
          </cell>
          <cell r="AX114" t="str">
            <v>Q2 2008</v>
          </cell>
          <cell r="AY114" t="str">
            <v>Q3 2008</v>
          </cell>
        </row>
        <row r="115">
          <cell r="B115">
            <v>200706</v>
          </cell>
          <cell r="C115" t="str">
            <v>apr</v>
          </cell>
          <cell r="D115" t="str">
            <v>may</v>
          </cell>
          <cell r="E115" t="str">
            <v>jun</v>
          </cell>
          <cell r="F115" t="str">
            <v>jul</v>
          </cell>
          <cell r="G115" t="str">
            <v>aug</v>
          </cell>
          <cell r="H115" t="str">
            <v>sep</v>
          </cell>
          <cell r="I115" t="str">
            <v>oct</v>
          </cell>
          <cell r="J115" t="str">
            <v>nov</v>
          </cell>
          <cell r="K115" t="str">
            <v>dec</v>
          </cell>
          <cell r="L115" t="str">
            <v>jan</v>
          </cell>
          <cell r="M115" t="str">
            <v>feb</v>
          </cell>
          <cell r="N115" t="str">
            <v>mar</v>
          </cell>
          <cell r="O115" t="str">
            <v>apr</v>
          </cell>
          <cell r="P115" t="str">
            <v>may</v>
          </cell>
          <cell r="Q115" t="str">
            <v>jun</v>
          </cell>
          <cell r="R115" t="str">
            <v>jul</v>
          </cell>
          <cell r="S115" t="str">
            <v>aug</v>
          </cell>
          <cell r="T115" t="str">
            <v>sep</v>
          </cell>
          <cell r="U115" t="str">
            <v>oct</v>
          </cell>
          <cell r="V115" t="str">
            <v>nov</v>
          </cell>
          <cell r="W115" t="str">
            <v>dec</v>
          </cell>
          <cell r="X115">
            <v>2006</v>
          </cell>
          <cell r="Y115">
            <v>2006</v>
          </cell>
          <cell r="Z115">
            <v>2006</v>
          </cell>
          <cell r="AA115">
            <v>2006</v>
          </cell>
          <cell r="AB115">
            <v>2006</v>
          </cell>
          <cell r="AC115">
            <v>2006</v>
          </cell>
          <cell r="AD115">
            <v>2006</v>
          </cell>
          <cell r="AE115">
            <v>2006</v>
          </cell>
          <cell r="AF115">
            <v>2006</v>
          </cell>
          <cell r="AG115">
            <v>2007</v>
          </cell>
          <cell r="AH115">
            <v>2007</v>
          </cell>
          <cell r="AI115">
            <v>2007</v>
          </cell>
          <cell r="AJ115">
            <v>2007</v>
          </cell>
          <cell r="AK115">
            <v>2007</v>
          </cell>
          <cell r="AL115">
            <v>2007</v>
          </cell>
          <cell r="AM115">
            <v>2007</v>
          </cell>
          <cell r="AN115">
            <v>2007</v>
          </cell>
          <cell r="AO115">
            <v>2007</v>
          </cell>
          <cell r="AP115">
            <v>2007</v>
          </cell>
          <cell r="AQ115">
            <v>2007</v>
          </cell>
          <cell r="AR115">
            <v>2007</v>
          </cell>
          <cell r="AS115" t="str">
            <v>Q1 2007</v>
          </cell>
          <cell r="AT115" t="str">
            <v>Q2 2007</v>
          </cell>
          <cell r="AU115" t="str">
            <v>Q3 2007</v>
          </cell>
          <cell r="AV115" t="str">
            <v>Q4 2007</v>
          </cell>
          <cell r="AW115" t="str">
            <v>Q1 2008</v>
          </cell>
          <cell r="AX115" t="str">
            <v>Q2 2008</v>
          </cell>
          <cell r="AY115" t="str">
            <v>Q3 2008</v>
          </cell>
        </row>
        <row r="116">
          <cell r="B116">
            <v>200707</v>
          </cell>
          <cell r="C116" t="str">
            <v>jul</v>
          </cell>
          <cell r="D116" t="str">
            <v>aug</v>
          </cell>
          <cell r="E116" t="str">
            <v>sep</v>
          </cell>
          <cell r="F116" t="str">
            <v>oct</v>
          </cell>
          <cell r="G116" t="str">
            <v>nov</v>
          </cell>
          <cell r="H116" t="str">
            <v>dec</v>
          </cell>
          <cell r="I116" t="str">
            <v>jan</v>
          </cell>
          <cell r="J116" t="str">
            <v>feb</v>
          </cell>
          <cell r="K116" t="str">
            <v>mar</v>
          </cell>
          <cell r="L116" t="str">
            <v>apr</v>
          </cell>
          <cell r="M116" t="str">
            <v>may</v>
          </cell>
          <cell r="N116" t="str">
            <v>jun</v>
          </cell>
          <cell r="O116" t="str">
            <v>jul</v>
          </cell>
          <cell r="P116" t="str">
            <v>aug</v>
          </cell>
          <cell r="Q116" t="str">
            <v>sep</v>
          </cell>
          <cell r="R116" t="str">
            <v>oct</v>
          </cell>
          <cell r="S116" t="str">
            <v>nov</v>
          </cell>
          <cell r="T116" t="str">
            <v>dec</v>
          </cell>
          <cell r="U116" t="str">
            <v>jan</v>
          </cell>
          <cell r="V116" t="str">
            <v>feb</v>
          </cell>
          <cell r="W116" t="str">
            <v>mar</v>
          </cell>
          <cell r="X116">
            <v>2006</v>
          </cell>
          <cell r="Y116">
            <v>2006</v>
          </cell>
          <cell r="Z116">
            <v>2006</v>
          </cell>
          <cell r="AA116">
            <v>2006</v>
          </cell>
          <cell r="AB116">
            <v>2006</v>
          </cell>
          <cell r="AC116">
            <v>2006</v>
          </cell>
          <cell r="AD116">
            <v>2007</v>
          </cell>
          <cell r="AE116">
            <v>2007</v>
          </cell>
          <cell r="AF116">
            <v>2007</v>
          </cell>
          <cell r="AG116">
            <v>2007</v>
          </cell>
          <cell r="AH116">
            <v>2007</v>
          </cell>
          <cell r="AI116">
            <v>2007</v>
          </cell>
          <cell r="AJ116">
            <v>2007</v>
          </cell>
          <cell r="AK116">
            <v>2007</v>
          </cell>
          <cell r="AL116">
            <v>2007</v>
          </cell>
          <cell r="AM116">
            <v>2007</v>
          </cell>
          <cell r="AN116">
            <v>2007</v>
          </cell>
          <cell r="AO116">
            <v>2007</v>
          </cell>
          <cell r="AP116">
            <v>2008</v>
          </cell>
          <cell r="AQ116">
            <v>2008</v>
          </cell>
          <cell r="AR116">
            <v>2008</v>
          </cell>
          <cell r="AS116" t="str">
            <v>Q2 2007</v>
          </cell>
          <cell r="AT116" t="str">
            <v>Q3 2007</v>
          </cell>
          <cell r="AU116" t="str">
            <v>Q4 2007</v>
          </cell>
          <cell r="AV116" t="str">
            <v>Q1 2008</v>
          </cell>
          <cell r="AW116" t="str">
            <v>Q2 2008</v>
          </cell>
          <cell r="AX116" t="str">
            <v>Q3 2008</v>
          </cell>
          <cell r="AY116" t="str">
            <v>Q4 2008</v>
          </cell>
        </row>
        <row r="117">
          <cell r="B117">
            <v>200708</v>
          </cell>
          <cell r="C117" t="str">
            <v>jul</v>
          </cell>
          <cell r="D117" t="str">
            <v>aug</v>
          </cell>
          <cell r="E117" t="str">
            <v>sep</v>
          </cell>
          <cell r="F117" t="str">
            <v>oct</v>
          </cell>
          <cell r="G117" t="str">
            <v>nov</v>
          </cell>
          <cell r="H117" t="str">
            <v>dec</v>
          </cell>
          <cell r="I117" t="str">
            <v>jan</v>
          </cell>
          <cell r="J117" t="str">
            <v>feb</v>
          </cell>
          <cell r="K117" t="str">
            <v>mar</v>
          </cell>
          <cell r="L117" t="str">
            <v>apr</v>
          </cell>
          <cell r="M117" t="str">
            <v>may</v>
          </cell>
          <cell r="N117" t="str">
            <v>jun</v>
          </cell>
          <cell r="O117" t="str">
            <v>jul</v>
          </cell>
          <cell r="P117" t="str">
            <v>aug</v>
          </cell>
          <cell r="Q117" t="str">
            <v>sep</v>
          </cell>
          <cell r="R117" t="str">
            <v>oct</v>
          </cell>
          <cell r="S117" t="str">
            <v>nov</v>
          </cell>
          <cell r="T117" t="str">
            <v>dec</v>
          </cell>
          <cell r="U117" t="str">
            <v>jan</v>
          </cell>
          <cell r="V117" t="str">
            <v>feb</v>
          </cell>
          <cell r="W117" t="str">
            <v>mar</v>
          </cell>
          <cell r="X117">
            <v>2006</v>
          </cell>
          <cell r="Y117">
            <v>2006</v>
          </cell>
          <cell r="Z117">
            <v>2006</v>
          </cell>
          <cell r="AA117">
            <v>2006</v>
          </cell>
          <cell r="AB117">
            <v>2006</v>
          </cell>
          <cell r="AC117">
            <v>2006</v>
          </cell>
          <cell r="AD117">
            <v>2007</v>
          </cell>
          <cell r="AE117">
            <v>2007</v>
          </cell>
          <cell r="AF117">
            <v>2007</v>
          </cell>
          <cell r="AG117">
            <v>2007</v>
          </cell>
          <cell r="AH117">
            <v>2007</v>
          </cell>
          <cell r="AI117">
            <v>2007</v>
          </cell>
          <cell r="AJ117">
            <v>2007</v>
          </cell>
          <cell r="AK117">
            <v>2007</v>
          </cell>
          <cell r="AL117">
            <v>2007</v>
          </cell>
          <cell r="AM117">
            <v>2007</v>
          </cell>
          <cell r="AN117">
            <v>2007</v>
          </cell>
          <cell r="AO117">
            <v>2007</v>
          </cell>
          <cell r="AP117">
            <v>2008</v>
          </cell>
          <cell r="AQ117">
            <v>2008</v>
          </cell>
          <cell r="AR117">
            <v>2008</v>
          </cell>
          <cell r="AS117" t="str">
            <v>Q2 2007</v>
          </cell>
          <cell r="AT117" t="str">
            <v>Q3 2007</v>
          </cell>
          <cell r="AU117" t="str">
            <v>Q4 2007</v>
          </cell>
          <cell r="AV117" t="str">
            <v>Q1 2008</v>
          </cell>
          <cell r="AW117" t="str">
            <v>Q2 2008</v>
          </cell>
          <cell r="AX117" t="str">
            <v>Q3 2008</v>
          </cell>
          <cell r="AY117" t="str">
            <v>Q4 2008</v>
          </cell>
        </row>
        <row r="118">
          <cell r="B118">
            <v>200709</v>
          </cell>
          <cell r="C118" t="str">
            <v>jul</v>
          </cell>
          <cell r="D118" t="str">
            <v>aug</v>
          </cell>
          <cell r="E118" t="str">
            <v>sep</v>
          </cell>
          <cell r="F118" t="str">
            <v>oct</v>
          </cell>
          <cell r="G118" t="str">
            <v>nov</v>
          </cell>
          <cell r="H118" t="str">
            <v>dec</v>
          </cell>
          <cell r="I118" t="str">
            <v>jan</v>
          </cell>
          <cell r="J118" t="str">
            <v>feb</v>
          </cell>
          <cell r="K118" t="str">
            <v>mar</v>
          </cell>
          <cell r="L118" t="str">
            <v>apr</v>
          </cell>
          <cell r="M118" t="str">
            <v>may</v>
          </cell>
          <cell r="N118" t="str">
            <v>jun</v>
          </cell>
          <cell r="O118" t="str">
            <v>jul</v>
          </cell>
          <cell r="P118" t="str">
            <v>aug</v>
          </cell>
          <cell r="Q118" t="str">
            <v>sep</v>
          </cell>
          <cell r="R118" t="str">
            <v>oct</v>
          </cell>
          <cell r="S118" t="str">
            <v>nov</v>
          </cell>
          <cell r="T118" t="str">
            <v>dec</v>
          </cell>
          <cell r="U118" t="str">
            <v>jan</v>
          </cell>
          <cell r="V118" t="str">
            <v>feb</v>
          </cell>
          <cell r="W118" t="str">
            <v>mar</v>
          </cell>
          <cell r="X118">
            <v>2006</v>
          </cell>
          <cell r="Y118">
            <v>2006</v>
          </cell>
          <cell r="Z118">
            <v>2006</v>
          </cell>
          <cell r="AA118">
            <v>2006</v>
          </cell>
          <cell r="AB118">
            <v>2006</v>
          </cell>
          <cell r="AC118">
            <v>2006</v>
          </cell>
          <cell r="AD118">
            <v>2007</v>
          </cell>
          <cell r="AE118">
            <v>2007</v>
          </cell>
          <cell r="AF118">
            <v>2007</v>
          </cell>
          <cell r="AG118">
            <v>2007</v>
          </cell>
          <cell r="AH118">
            <v>2007</v>
          </cell>
          <cell r="AI118">
            <v>2007</v>
          </cell>
          <cell r="AJ118">
            <v>2007</v>
          </cell>
          <cell r="AK118">
            <v>2007</v>
          </cell>
          <cell r="AL118">
            <v>2007</v>
          </cell>
          <cell r="AM118">
            <v>2007</v>
          </cell>
          <cell r="AN118">
            <v>2007</v>
          </cell>
          <cell r="AO118">
            <v>2007</v>
          </cell>
          <cell r="AP118">
            <v>2008</v>
          </cell>
          <cell r="AQ118">
            <v>2008</v>
          </cell>
          <cell r="AR118">
            <v>2008</v>
          </cell>
          <cell r="AS118" t="str">
            <v>Q2 2007</v>
          </cell>
          <cell r="AT118" t="str">
            <v>Q3 2007</v>
          </cell>
          <cell r="AU118" t="str">
            <v>Q4 2007</v>
          </cell>
          <cell r="AV118" t="str">
            <v>Q1 2008</v>
          </cell>
          <cell r="AW118" t="str">
            <v>Q2 2008</v>
          </cell>
          <cell r="AX118" t="str">
            <v>Q3 2008</v>
          </cell>
          <cell r="AY118" t="str">
            <v>Q4 2008</v>
          </cell>
        </row>
        <row r="119">
          <cell r="B119">
            <v>200710</v>
          </cell>
          <cell r="C119" t="str">
            <v>oct</v>
          </cell>
          <cell r="D119" t="str">
            <v>nov</v>
          </cell>
          <cell r="E119" t="str">
            <v>dec</v>
          </cell>
          <cell r="F119" t="str">
            <v>jan</v>
          </cell>
          <cell r="G119" t="str">
            <v>feb</v>
          </cell>
          <cell r="H119" t="str">
            <v>mar</v>
          </cell>
          <cell r="I119" t="str">
            <v>apr</v>
          </cell>
          <cell r="J119" t="str">
            <v>may</v>
          </cell>
          <cell r="K119" t="str">
            <v>jun</v>
          </cell>
          <cell r="L119" t="str">
            <v>jul</v>
          </cell>
          <cell r="M119" t="str">
            <v>aug</v>
          </cell>
          <cell r="N119" t="str">
            <v>sep</v>
          </cell>
          <cell r="O119" t="str">
            <v>oct</v>
          </cell>
          <cell r="P119" t="str">
            <v>nov</v>
          </cell>
          <cell r="Q119" t="str">
            <v>dec</v>
          </cell>
          <cell r="R119" t="str">
            <v>jan</v>
          </cell>
          <cell r="S119" t="str">
            <v>feb</v>
          </cell>
          <cell r="T119" t="str">
            <v>mar</v>
          </cell>
          <cell r="U119" t="str">
            <v>apr</v>
          </cell>
          <cell r="V119" t="str">
            <v>may</v>
          </cell>
          <cell r="W119" t="str">
            <v>jun</v>
          </cell>
          <cell r="X119">
            <v>2006</v>
          </cell>
          <cell r="Y119">
            <v>2006</v>
          </cell>
          <cell r="Z119">
            <v>2006</v>
          </cell>
          <cell r="AA119">
            <v>2007</v>
          </cell>
          <cell r="AB119">
            <v>2007</v>
          </cell>
          <cell r="AC119">
            <v>2007</v>
          </cell>
          <cell r="AD119">
            <v>2007</v>
          </cell>
          <cell r="AE119">
            <v>2007</v>
          </cell>
          <cell r="AF119">
            <v>2007</v>
          </cell>
          <cell r="AG119">
            <v>2007</v>
          </cell>
          <cell r="AH119">
            <v>2007</v>
          </cell>
          <cell r="AI119">
            <v>2007</v>
          </cell>
          <cell r="AJ119">
            <v>2007</v>
          </cell>
          <cell r="AK119">
            <v>2007</v>
          </cell>
          <cell r="AL119">
            <v>2007</v>
          </cell>
          <cell r="AM119">
            <v>2008</v>
          </cell>
          <cell r="AN119">
            <v>2008</v>
          </cell>
          <cell r="AO119">
            <v>2008</v>
          </cell>
          <cell r="AP119">
            <v>2008</v>
          </cell>
          <cell r="AQ119">
            <v>2008</v>
          </cell>
          <cell r="AR119">
            <v>2008</v>
          </cell>
          <cell r="AS119" t="str">
            <v>Q3 2007</v>
          </cell>
          <cell r="AT119" t="str">
            <v>Q4 2007</v>
          </cell>
          <cell r="AU119" t="str">
            <v>Q1 2008</v>
          </cell>
          <cell r="AV119" t="str">
            <v>Q2 2008</v>
          </cell>
          <cell r="AW119" t="str">
            <v>Q3 2008</v>
          </cell>
          <cell r="AX119" t="str">
            <v>Q4 2008</v>
          </cell>
          <cell r="AY119" t="str">
            <v>Q1 2009</v>
          </cell>
        </row>
        <row r="120">
          <cell r="B120">
            <v>200711</v>
          </cell>
          <cell r="C120" t="str">
            <v>oct</v>
          </cell>
          <cell r="D120" t="str">
            <v>nov</v>
          </cell>
          <cell r="E120" t="str">
            <v>dec</v>
          </cell>
          <cell r="F120" t="str">
            <v>jan</v>
          </cell>
          <cell r="G120" t="str">
            <v>feb</v>
          </cell>
          <cell r="H120" t="str">
            <v>mar</v>
          </cell>
          <cell r="I120" t="str">
            <v>apr</v>
          </cell>
          <cell r="J120" t="str">
            <v>may</v>
          </cell>
          <cell r="K120" t="str">
            <v>jun</v>
          </cell>
          <cell r="L120" t="str">
            <v>jul</v>
          </cell>
          <cell r="M120" t="str">
            <v>aug</v>
          </cell>
          <cell r="N120" t="str">
            <v>sep</v>
          </cell>
          <cell r="O120" t="str">
            <v>oct</v>
          </cell>
          <cell r="P120" t="str">
            <v>nov</v>
          </cell>
          <cell r="Q120" t="str">
            <v>dec</v>
          </cell>
          <cell r="R120" t="str">
            <v>jan</v>
          </cell>
          <cell r="S120" t="str">
            <v>feb</v>
          </cell>
          <cell r="T120" t="str">
            <v>mar</v>
          </cell>
          <cell r="U120" t="str">
            <v>apr</v>
          </cell>
          <cell r="V120" t="str">
            <v>may</v>
          </cell>
          <cell r="W120" t="str">
            <v>jun</v>
          </cell>
          <cell r="X120">
            <v>2006</v>
          </cell>
          <cell r="Y120">
            <v>2006</v>
          </cell>
          <cell r="Z120">
            <v>2006</v>
          </cell>
          <cell r="AA120">
            <v>2007</v>
          </cell>
          <cell r="AB120">
            <v>2007</v>
          </cell>
          <cell r="AC120">
            <v>2007</v>
          </cell>
          <cell r="AD120">
            <v>2007</v>
          </cell>
          <cell r="AE120">
            <v>2007</v>
          </cell>
          <cell r="AF120">
            <v>2007</v>
          </cell>
          <cell r="AG120">
            <v>2007</v>
          </cell>
          <cell r="AH120">
            <v>2007</v>
          </cell>
          <cell r="AI120">
            <v>2007</v>
          </cell>
          <cell r="AJ120">
            <v>2007</v>
          </cell>
          <cell r="AK120">
            <v>2007</v>
          </cell>
          <cell r="AL120">
            <v>2007</v>
          </cell>
          <cell r="AM120">
            <v>2008</v>
          </cell>
          <cell r="AN120">
            <v>2008</v>
          </cell>
          <cell r="AO120">
            <v>2008</v>
          </cell>
          <cell r="AP120">
            <v>2008</v>
          </cell>
          <cell r="AQ120">
            <v>2008</v>
          </cell>
          <cell r="AR120">
            <v>2008</v>
          </cell>
          <cell r="AS120" t="str">
            <v>Q3 2007</v>
          </cell>
          <cell r="AT120" t="str">
            <v>Q4 2007</v>
          </cell>
          <cell r="AU120" t="str">
            <v>Q1 2008</v>
          </cell>
          <cell r="AV120" t="str">
            <v>Q2 2008</v>
          </cell>
          <cell r="AW120" t="str">
            <v>Q3 2008</v>
          </cell>
          <cell r="AX120" t="str">
            <v>Q4 2008</v>
          </cell>
          <cell r="AY120" t="str">
            <v>Q1 2009</v>
          </cell>
        </row>
        <row r="121">
          <cell r="B121">
            <v>200712</v>
          </cell>
          <cell r="C121" t="str">
            <v>oct</v>
          </cell>
          <cell r="D121" t="str">
            <v>nov</v>
          </cell>
          <cell r="E121" t="str">
            <v>dec</v>
          </cell>
          <cell r="F121" t="str">
            <v>jan</v>
          </cell>
          <cell r="G121" t="str">
            <v>feb</v>
          </cell>
          <cell r="H121" t="str">
            <v>mar</v>
          </cell>
          <cell r="I121" t="str">
            <v>apr</v>
          </cell>
          <cell r="J121" t="str">
            <v>may</v>
          </cell>
          <cell r="K121" t="str">
            <v>jun</v>
          </cell>
          <cell r="L121" t="str">
            <v>jul</v>
          </cell>
          <cell r="M121" t="str">
            <v>aug</v>
          </cell>
          <cell r="N121" t="str">
            <v>sep</v>
          </cell>
          <cell r="O121" t="str">
            <v>oct</v>
          </cell>
          <cell r="P121" t="str">
            <v>nov</v>
          </cell>
          <cell r="Q121" t="str">
            <v>dec</v>
          </cell>
          <cell r="R121" t="str">
            <v>jan</v>
          </cell>
          <cell r="S121" t="str">
            <v>feb</v>
          </cell>
          <cell r="T121" t="str">
            <v>mar</v>
          </cell>
          <cell r="U121" t="str">
            <v>apr</v>
          </cell>
          <cell r="V121" t="str">
            <v>may</v>
          </cell>
          <cell r="W121" t="str">
            <v>jun</v>
          </cell>
          <cell r="X121">
            <v>2006</v>
          </cell>
          <cell r="Y121">
            <v>2006</v>
          </cell>
          <cell r="Z121">
            <v>2006</v>
          </cell>
          <cell r="AA121">
            <v>2007</v>
          </cell>
          <cell r="AB121">
            <v>2007</v>
          </cell>
          <cell r="AC121">
            <v>2007</v>
          </cell>
          <cell r="AD121">
            <v>2007</v>
          </cell>
          <cell r="AE121">
            <v>2007</v>
          </cell>
          <cell r="AF121">
            <v>2007</v>
          </cell>
          <cell r="AG121">
            <v>2007</v>
          </cell>
          <cell r="AH121">
            <v>2007</v>
          </cell>
          <cell r="AI121">
            <v>2007</v>
          </cell>
          <cell r="AJ121">
            <v>2007</v>
          </cell>
          <cell r="AK121">
            <v>2007</v>
          </cell>
          <cell r="AL121">
            <v>2007</v>
          </cell>
          <cell r="AM121">
            <v>2008</v>
          </cell>
          <cell r="AN121">
            <v>2008</v>
          </cell>
          <cell r="AO121">
            <v>2008</v>
          </cell>
          <cell r="AP121">
            <v>2008</v>
          </cell>
          <cell r="AQ121">
            <v>2008</v>
          </cell>
          <cell r="AR121">
            <v>2008</v>
          </cell>
          <cell r="AS121" t="str">
            <v>Q3 2007</v>
          </cell>
          <cell r="AT121" t="str">
            <v>Q4 2007</v>
          </cell>
          <cell r="AU121" t="str">
            <v>Q1 2008</v>
          </cell>
          <cell r="AV121" t="str">
            <v>Q2 2008</v>
          </cell>
          <cell r="AW121" t="str">
            <v>Q3 2008</v>
          </cell>
          <cell r="AX121" t="str">
            <v>Q4 2008</v>
          </cell>
          <cell r="AY121" t="str">
            <v>Q1 2009</v>
          </cell>
        </row>
        <row r="122">
          <cell r="B122">
            <v>200801</v>
          </cell>
          <cell r="C122" t="str">
            <v>jan</v>
          </cell>
          <cell r="D122" t="str">
            <v>feb</v>
          </cell>
          <cell r="E122" t="str">
            <v>mar</v>
          </cell>
          <cell r="F122" t="str">
            <v>apr</v>
          </cell>
          <cell r="G122" t="str">
            <v>may</v>
          </cell>
          <cell r="H122" t="str">
            <v>jun</v>
          </cell>
          <cell r="I122" t="str">
            <v>jul</v>
          </cell>
          <cell r="J122" t="str">
            <v>aug</v>
          </cell>
          <cell r="K122" t="str">
            <v>sep</v>
          </cell>
          <cell r="L122" t="str">
            <v>oct</v>
          </cell>
          <cell r="M122" t="str">
            <v>nov</v>
          </cell>
          <cell r="N122" t="str">
            <v>dec</v>
          </cell>
          <cell r="O122" t="str">
            <v>jan</v>
          </cell>
          <cell r="P122" t="str">
            <v>feb</v>
          </cell>
          <cell r="Q122" t="str">
            <v>mar</v>
          </cell>
          <cell r="R122" t="str">
            <v>apr</v>
          </cell>
          <cell r="S122" t="str">
            <v>may</v>
          </cell>
          <cell r="T122" t="str">
            <v>jun</v>
          </cell>
          <cell r="U122" t="str">
            <v>jul</v>
          </cell>
          <cell r="V122" t="str">
            <v>aug</v>
          </cell>
          <cell r="W122" t="str">
            <v>sep</v>
          </cell>
          <cell r="X122">
            <v>2007</v>
          </cell>
          <cell r="Y122">
            <v>2007</v>
          </cell>
          <cell r="Z122">
            <v>2007</v>
          </cell>
          <cell r="AA122">
            <v>2007</v>
          </cell>
          <cell r="AB122">
            <v>2007</v>
          </cell>
          <cell r="AC122">
            <v>2007</v>
          </cell>
          <cell r="AD122">
            <v>2007</v>
          </cell>
          <cell r="AE122">
            <v>2007</v>
          </cell>
          <cell r="AF122">
            <v>2007</v>
          </cell>
          <cell r="AG122">
            <v>2007</v>
          </cell>
          <cell r="AH122">
            <v>2007</v>
          </cell>
          <cell r="AI122">
            <v>2007</v>
          </cell>
          <cell r="AJ122">
            <v>2008</v>
          </cell>
          <cell r="AK122">
            <v>2008</v>
          </cell>
          <cell r="AL122">
            <v>2008</v>
          </cell>
          <cell r="AM122">
            <v>2008</v>
          </cell>
          <cell r="AN122">
            <v>2008</v>
          </cell>
          <cell r="AO122">
            <v>2008</v>
          </cell>
          <cell r="AP122">
            <v>2008</v>
          </cell>
          <cell r="AQ122">
            <v>2008</v>
          </cell>
          <cell r="AR122">
            <v>2008</v>
          </cell>
          <cell r="AS122" t="str">
            <v>Q4 2007</v>
          </cell>
          <cell r="AT122" t="str">
            <v>Q1 2008</v>
          </cell>
          <cell r="AU122" t="str">
            <v>Q2 2008</v>
          </cell>
          <cell r="AV122" t="str">
            <v>Q3 2008</v>
          </cell>
          <cell r="AW122" t="str">
            <v>Q4 2008</v>
          </cell>
          <cell r="AX122" t="str">
            <v>Q1 2009</v>
          </cell>
          <cell r="AY122" t="str">
            <v>Q2 2009</v>
          </cell>
        </row>
        <row r="123">
          <cell r="B123">
            <v>200802</v>
          </cell>
          <cell r="C123" t="str">
            <v>jan</v>
          </cell>
          <cell r="D123" t="str">
            <v>feb</v>
          </cell>
          <cell r="E123" t="str">
            <v>mar</v>
          </cell>
          <cell r="F123" t="str">
            <v>apr</v>
          </cell>
          <cell r="G123" t="str">
            <v>may</v>
          </cell>
          <cell r="H123" t="str">
            <v>jun</v>
          </cell>
          <cell r="I123" t="str">
            <v>jul</v>
          </cell>
          <cell r="J123" t="str">
            <v>aug</v>
          </cell>
          <cell r="K123" t="str">
            <v>sep</v>
          </cell>
          <cell r="L123" t="str">
            <v>oct</v>
          </cell>
          <cell r="M123" t="str">
            <v>nov</v>
          </cell>
          <cell r="N123" t="str">
            <v>dec</v>
          </cell>
          <cell r="O123" t="str">
            <v>jan</v>
          </cell>
          <cell r="P123" t="str">
            <v>feb</v>
          </cell>
          <cell r="Q123" t="str">
            <v>mar</v>
          </cell>
          <cell r="R123" t="str">
            <v>apr</v>
          </cell>
          <cell r="S123" t="str">
            <v>may</v>
          </cell>
          <cell r="T123" t="str">
            <v>jun</v>
          </cell>
          <cell r="U123" t="str">
            <v>jul</v>
          </cell>
          <cell r="V123" t="str">
            <v>aug</v>
          </cell>
          <cell r="W123" t="str">
            <v>sep</v>
          </cell>
          <cell r="X123">
            <v>2007</v>
          </cell>
          <cell r="Y123">
            <v>2007</v>
          </cell>
          <cell r="Z123">
            <v>2007</v>
          </cell>
          <cell r="AA123">
            <v>2007</v>
          </cell>
          <cell r="AB123">
            <v>2007</v>
          </cell>
          <cell r="AC123">
            <v>2007</v>
          </cell>
          <cell r="AD123">
            <v>2007</v>
          </cell>
          <cell r="AE123">
            <v>2007</v>
          </cell>
          <cell r="AF123">
            <v>2007</v>
          </cell>
          <cell r="AG123">
            <v>2007</v>
          </cell>
          <cell r="AH123">
            <v>2007</v>
          </cell>
          <cell r="AI123">
            <v>2007</v>
          </cell>
          <cell r="AJ123">
            <v>2008</v>
          </cell>
          <cell r="AK123">
            <v>2008</v>
          </cell>
          <cell r="AL123">
            <v>2008</v>
          </cell>
          <cell r="AM123">
            <v>2008</v>
          </cell>
          <cell r="AN123">
            <v>2008</v>
          </cell>
          <cell r="AO123">
            <v>2008</v>
          </cell>
          <cell r="AP123">
            <v>2008</v>
          </cell>
          <cell r="AQ123">
            <v>2008</v>
          </cell>
          <cell r="AR123">
            <v>2008</v>
          </cell>
          <cell r="AS123" t="str">
            <v>Q4 2007</v>
          </cell>
          <cell r="AT123" t="str">
            <v>Q1 2008</v>
          </cell>
          <cell r="AU123" t="str">
            <v>Q2 2008</v>
          </cell>
          <cell r="AV123" t="str">
            <v>Q3 2008</v>
          </cell>
          <cell r="AW123" t="str">
            <v>Q4 2008</v>
          </cell>
          <cell r="AX123" t="str">
            <v>Q1 2009</v>
          </cell>
          <cell r="AY123" t="str">
            <v>Q2 2009</v>
          </cell>
        </row>
        <row r="124">
          <cell r="B124">
            <v>200803</v>
          </cell>
          <cell r="C124" t="str">
            <v>jan</v>
          </cell>
          <cell r="D124" t="str">
            <v>feb</v>
          </cell>
          <cell r="E124" t="str">
            <v>mar</v>
          </cell>
          <cell r="F124" t="str">
            <v>apr</v>
          </cell>
          <cell r="G124" t="str">
            <v>may</v>
          </cell>
          <cell r="H124" t="str">
            <v>jun</v>
          </cell>
          <cell r="I124" t="str">
            <v>jul</v>
          </cell>
          <cell r="J124" t="str">
            <v>aug</v>
          </cell>
          <cell r="K124" t="str">
            <v>sep</v>
          </cell>
          <cell r="L124" t="str">
            <v>oct</v>
          </cell>
          <cell r="M124" t="str">
            <v>nov</v>
          </cell>
          <cell r="N124" t="str">
            <v>dec</v>
          </cell>
          <cell r="O124" t="str">
            <v>jan</v>
          </cell>
          <cell r="P124" t="str">
            <v>feb</v>
          </cell>
          <cell r="Q124" t="str">
            <v>mar</v>
          </cell>
          <cell r="R124" t="str">
            <v>apr</v>
          </cell>
          <cell r="S124" t="str">
            <v>may</v>
          </cell>
          <cell r="T124" t="str">
            <v>jun</v>
          </cell>
          <cell r="U124" t="str">
            <v>jul</v>
          </cell>
          <cell r="V124" t="str">
            <v>aug</v>
          </cell>
          <cell r="W124" t="str">
            <v>sep</v>
          </cell>
          <cell r="X124">
            <v>2007</v>
          </cell>
          <cell r="Y124">
            <v>2007</v>
          </cell>
          <cell r="Z124">
            <v>2007</v>
          </cell>
          <cell r="AA124">
            <v>2007</v>
          </cell>
          <cell r="AB124">
            <v>2007</v>
          </cell>
          <cell r="AC124">
            <v>2007</v>
          </cell>
          <cell r="AD124">
            <v>2007</v>
          </cell>
          <cell r="AE124">
            <v>2007</v>
          </cell>
          <cell r="AF124">
            <v>2007</v>
          </cell>
          <cell r="AG124">
            <v>2007</v>
          </cell>
          <cell r="AH124">
            <v>2007</v>
          </cell>
          <cell r="AI124">
            <v>2007</v>
          </cell>
          <cell r="AJ124">
            <v>2008</v>
          </cell>
          <cell r="AK124">
            <v>2008</v>
          </cell>
          <cell r="AL124">
            <v>2008</v>
          </cell>
          <cell r="AM124">
            <v>2008</v>
          </cell>
          <cell r="AN124">
            <v>2008</v>
          </cell>
          <cell r="AO124">
            <v>2008</v>
          </cell>
          <cell r="AP124">
            <v>2008</v>
          </cell>
          <cell r="AQ124">
            <v>2008</v>
          </cell>
          <cell r="AR124">
            <v>2008</v>
          </cell>
          <cell r="AS124" t="str">
            <v>Q4 2007</v>
          </cell>
          <cell r="AT124" t="str">
            <v>Q1 2008</v>
          </cell>
          <cell r="AU124" t="str">
            <v>Q2 2008</v>
          </cell>
          <cell r="AV124" t="str">
            <v>Q3 2008</v>
          </cell>
          <cell r="AW124" t="str">
            <v>Q4 2008</v>
          </cell>
          <cell r="AX124" t="str">
            <v>Q1 2009</v>
          </cell>
          <cell r="AY124" t="str">
            <v>Q2 2009</v>
          </cell>
        </row>
        <row r="125">
          <cell r="B125">
            <v>200804</v>
          </cell>
          <cell r="C125" t="str">
            <v>apr</v>
          </cell>
          <cell r="D125" t="str">
            <v>may</v>
          </cell>
          <cell r="E125" t="str">
            <v>jun</v>
          </cell>
          <cell r="F125" t="str">
            <v>jul</v>
          </cell>
          <cell r="G125" t="str">
            <v>aug</v>
          </cell>
          <cell r="H125" t="str">
            <v>sep</v>
          </cell>
          <cell r="I125" t="str">
            <v>oct</v>
          </cell>
          <cell r="J125" t="str">
            <v>nov</v>
          </cell>
          <cell r="K125" t="str">
            <v>dec</v>
          </cell>
          <cell r="L125" t="str">
            <v>jan</v>
          </cell>
          <cell r="M125" t="str">
            <v>feb</v>
          </cell>
          <cell r="N125" t="str">
            <v>mar</v>
          </cell>
          <cell r="O125" t="str">
            <v>apr</v>
          </cell>
          <cell r="P125" t="str">
            <v>may</v>
          </cell>
          <cell r="Q125" t="str">
            <v>jun</v>
          </cell>
          <cell r="R125" t="str">
            <v>jul</v>
          </cell>
          <cell r="S125" t="str">
            <v>aug</v>
          </cell>
          <cell r="T125" t="str">
            <v>sep</v>
          </cell>
          <cell r="U125" t="str">
            <v>oct</v>
          </cell>
          <cell r="V125" t="str">
            <v>nov</v>
          </cell>
          <cell r="W125" t="str">
            <v>dec</v>
          </cell>
          <cell r="X125">
            <v>2007</v>
          </cell>
          <cell r="Y125">
            <v>2007</v>
          </cell>
          <cell r="Z125">
            <v>2007</v>
          </cell>
          <cell r="AA125">
            <v>2007</v>
          </cell>
          <cell r="AB125">
            <v>2007</v>
          </cell>
          <cell r="AC125">
            <v>2007</v>
          </cell>
          <cell r="AD125">
            <v>2007</v>
          </cell>
          <cell r="AE125">
            <v>2007</v>
          </cell>
          <cell r="AF125">
            <v>2007</v>
          </cell>
          <cell r="AG125">
            <v>2008</v>
          </cell>
          <cell r="AH125">
            <v>2008</v>
          </cell>
          <cell r="AI125">
            <v>2008</v>
          </cell>
          <cell r="AJ125">
            <v>2008</v>
          </cell>
          <cell r="AK125">
            <v>2008</v>
          </cell>
          <cell r="AL125">
            <v>2008</v>
          </cell>
          <cell r="AM125">
            <v>2008</v>
          </cell>
          <cell r="AN125">
            <v>2008</v>
          </cell>
          <cell r="AO125">
            <v>2008</v>
          </cell>
          <cell r="AP125">
            <v>2008</v>
          </cell>
          <cell r="AQ125">
            <v>2008</v>
          </cell>
          <cell r="AR125">
            <v>2008</v>
          </cell>
          <cell r="AS125" t="str">
            <v>Q1 2008</v>
          </cell>
          <cell r="AT125" t="str">
            <v>Q2 2008</v>
          </cell>
          <cell r="AU125" t="str">
            <v>Q3 2008</v>
          </cell>
          <cell r="AV125" t="str">
            <v>Q4 2008</v>
          </cell>
          <cell r="AW125" t="str">
            <v>Q1 2009</v>
          </cell>
          <cell r="AX125" t="str">
            <v>Q2 2009</v>
          </cell>
          <cell r="AY125" t="str">
            <v>Q3 2009</v>
          </cell>
        </row>
        <row r="126">
          <cell r="B126">
            <v>200805</v>
          </cell>
          <cell r="C126" t="str">
            <v>apr</v>
          </cell>
          <cell r="D126" t="str">
            <v>may</v>
          </cell>
          <cell r="E126" t="str">
            <v>jun</v>
          </cell>
          <cell r="F126" t="str">
            <v>jul</v>
          </cell>
          <cell r="G126" t="str">
            <v>aug</v>
          </cell>
          <cell r="H126" t="str">
            <v>sep</v>
          </cell>
          <cell r="I126" t="str">
            <v>oct</v>
          </cell>
          <cell r="J126" t="str">
            <v>nov</v>
          </cell>
          <cell r="K126" t="str">
            <v>dec</v>
          </cell>
          <cell r="L126" t="str">
            <v>jan</v>
          </cell>
          <cell r="M126" t="str">
            <v>feb</v>
          </cell>
          <cell r="N126" t="str">
            <v>mar</v>
          </cell>
          <cell r="O126" t="str">
            <v>apr</v>
          </cell>
          <cell r="P126" t="str">
            <v>may</v>
          </cell>
          <cell r="Q126" t="str">
            <v>jun</v>
          </cell>
          <cell r="R126" t="str">
            <v>jul</v>
          </cell>
          <cell r="S126" t="str">
            <v>aug</v>
          </cell>
          <cell r="T126" t="str">
            <v>sep</v>
          </cell>
          <cell r="U126" t="str">
            <v>oct</v>
          </cell>
          <cell r="V126" t="str">
            <v>nov</v>
          </cell>
          <cell r="W126" t="str">
            <v>dec</v>
          </cell>
          <cell r="X126">
            <v>2007</v>
          </cell>
          <cell r="Y126">
            <v>2007</v>
          </cell>
          <cell r="Z126">
            <v>2007</v>
          </cell>
          <cell r="AA126">
            <v>2007</v>
          </cell>
          <cell r="AB126">
            <v>2007</v>
          </cell>
          <cell r="AC126">
            <v>2007</v>
          </cell>
          <cell r="AD126">
            <v>2007</v>
          </cell>
          <cell r="AE126">
            <v>2007</v>
          </cell>
          <cell r="AF126">
            <v>2007</v>
          </cell>
          <cell r="AG126">
            <v>2008</v>
          </cell>
          <cell r="AH126">
            <v>2008</v>
          </cell>
          <cell r="AI126">
            <v>2008</v>
          </cell>
          <cell r="AJ126">
            <v>2008</v>
          </cell>
          <cell r="AK126">
            <v>2008</v>
          </cell>
          <cell r="AL126">
            <v>2008</v>
          </cell>
          <cell r="AM126">
            <v>2008</v>
          </cell>
          <cell r="AN126">
            <v>2008</v>
          </cell>
          <cell r="AO126">
            <v>2008</v>
          </cell>
          <cell r="AP126">
            <v>2008</v>
          </cell>
          <cell r="AQ126">
            <v>2008</v>
          </cell>
          <cell r="AR126">
            <v>2008</v>
          </cell>
          <cell r="AS126" t="str">
            <v>Q1 2008</v>
          </cell>
          <cell r="AT126" t="str">
            <v>Q2 2008</v>
          </cell>
          <cell r="AU126" t="str">
            <v>Q3 2008</v>
          </cell>
          <cell r="AV126" t="str">
            <v>Q4 2008</v>
          </cell>
          <cell r="AW126" t="str">
            <v>Q1 2009</v>
          </cell>
          <cell r="AX126" t="str">
            <v>Q2 2009</v>
          </cell>
          <cell r="AY126" t="str">
            <v>Q3 2009</v>
          </cell>
        </row>
        <row r="127">
          <cell r="B127">
            <v>200806</v>
          </cell>
          <cell r="C127" t="str">
            <v>apr</v>
          </cell>
          <cell r="D127" t="str">
            <v>may</v>
          </cell>
          <cell r="E127" t="str">
            <v>jun</v>
          </cell>
          <cell r="F127" t="str">
            <v>jul</v>
          </cell>
          <cell r="G127" t="str">
            <v>aug</v>
          </cell>
          <cell r="H127" t="str">
            <v>sep</v>
          </cell>
          <cell r="I127" t="str">
            <v>oct</v>
          </cell>
          <cell r="J127" t="str">
            <v>nov</v>
          </cell>
          <cell r="K127" t="str">
            <v>dec</v>
          </cell>
          <cell r="L127" t="str">
            <v>jan</v>
          </cell>
          <cell r="M127" t="str">
            <v>feb</v>
          </cell>
          <cell r="N127" t="str">
            <v>mar</v>
          </cell>
          <cell r="O127" t="str">
            <v>apr</v>
          </cell>
          <cell r="P127" t="str">
            <v>may</v>
          </cell>
          <cell r="Q127" t="str">
            <v>jun</v>
          </cell>
          <cell r="R127" t="str">
            <v>jul</v>
          </cell>
          <cell r="S127" t="str">
            <v>aug</v>
          </cell>
          <cell r="T127" t="str">
            <v>sep</v>
          </cell>
          <cell r="U127" t="str">
            <v>oct</v>
          </cell>
          <cell r="V127" t="str">
            <v>nov</v>
          </cell>
          <cell r="W127" t="str">
            <v>dec</v>
          </cell>
          <cell r="X127">
            <v>2007</v>
          </cell>
          <cell r="Y127">
            <v>2007</v>
          </cell>
          <cell r="Z127">
            <v>2007</v>
          </cell>
          <cell r="AA127">
            <v>2007</v>
          </cell>
          <cell r="AB127">
            <v>2007</v>
          </cell>
          <cell r="AC127">
            <v>2007</v>
          </cell>
          <cell r="AD127">
            <v>2007</v>
          </cell>
          <cell r="AE127">
            <v>2007</v>
          </cell>
          <cell r="AF127">
            <v>2007</v>
          </cell>
          <cell r="AG127">
            <v>2008</v>
          </cell>
          <cell r="AH127">
            <v>2008</v>
          </cell>
          <cell r="AI127">
            <v>2008</v>
          </cell>
          <cell r="AJ127">
            <v>2008</v>
          </cell>
          <cell r="AK127">
            <v>2008</v>
          </cell>
          <cell r="AL127">
            <v>2008</v>
          </cell>
          <cell r="AM127">
            <v>2008</v>
          </cell>
          <cell r="AN127">
            <v>2008</v>
          </cell>
          <cell r="AO127">
            <v>2008</v>
          </cell>
          <cell r="AP127">
            <v>2008</v>
          </cell>
          <cell r="AQ127">
            <v>2008</v>
          </cell>
          <cell r="AR127">
            <v>2008</v>
          </cell>
          <cell r="AS127" t="str">
            <v>Q1 2008</v>
          </cell>
          <cell r="AT127" t="str">
            <v>Q2 2008</v>
          </cell>
          <cell r="AU127" t="str">
            <v>Q3 2008</v>
          </cell>
          <cell r="AV127" t="str">
            <v>Q4 2008</v>
          </cell>
          <cell r="AW127" t="str">
            <v>Q1 2009</v>
          </cell>
          <cell r="AX127" t="str">
            <v>Q2 2009</v>
          </cell>
          <cell r="AY127" t="str">
            <v>Q3 2009</v>
          </cell>
        </row>
        <row r="128">
          <cell r="B128">
            <v>200807</v>
          </cell>
          <cell r="C128" t="str">
            <v>jul</v>
          </cell>
          <cell r="D128" t="str">
            <v>aug</v>
          </cell>
          <cell r="E128" t="str">
            <v>sep</v>
          </cell>
          <cell r="F128" t="str">
            <v>oct</v>
          </cell>
          <cell r="G128" t="str">
            <v>nov</v>
          </cell>
          <cell r="H128" t="str">
            <v>dec</v>
          </cell>
          <cell r="I128" t="str">
            <v>jan</v>
          </cell>
          <cell r="J128" t="str">
            <v>feb</v>
          </cell>
          <cell r="K128" t="str">
            <v>mar</v>
          </cell>
          <cell r="L128" t="str">
            <v>apr</v>
          </cell>
          <cell r="M128" t="str">
            <v>may</v>
          </cell>
          <cell r="N128" t="str">
            <v>jun</v>
          </cell>
          <cell r="O128" t="str">
            <v>jul</v>
          </cell>
          <cell r="P128" t="str">
            <v>aug</v>
          </cell>
          <cell r="Q128" t="str">
            <v>sep</v>
          </cell>
          <cell r="R128" t="str">
            <v>oct</v>
          </cell>
          <cell r="S128" t="str">
            <v>nov</v>
          </cell>
          <cell r="T128" t="str">
            <v>dec</v>
          </cell>
          <cell r="U128" t="str">
            <v>jan</v>
          </cell>
          <cell r="V128" t="str">
            <v>feb</v>
          </cell>
          <cell r="W128" t="str">
            <v>mar</v>
          </cell>
          <cell r="X128">
            <v>2007</v>
          </cell>
          <cell r="Y128">
            <v>2007</v>
          </cell>
          <cell r="Z128">
            <v>2007</v>
          </cell>
          <cell r="AA128">
            <v>2007</v>
          </cell>
          <cell r="AB128">
            <v>2007</v>
          </cell>
          <cell r="AC128">
            <v>2007</v>
          </cell>
          <cell r="AD128">
            <v>2008</v>
          </cell>
          <cell r="AE128">
            <v>2008</v>
          </cell>
          <cell r="AF128">
            <v>2008</v>
          </cell>
          <cell r="AG128">
            <v>2008</v>
          </cell>
          <cell r="AH128">
            <v>2008</v>
          </cell>
          <cell r="AI128">
            <v>2008</v>
          </cell>
          <cell r="AJ128">
            <v>2008</v>
          </cell>
          <cell r="AK128">
            <v>2008</v>
          </cell>
          <cell r="AL128">
            <v>2008</v>
          </cell>
          <cell r="AM128">
            <v>2008</v>
          </cell>
          <cell r="AN128">
            <v>2008</v>
          </cell>
          <cell r="AO128">
            <v>2008</v>
          </cell>
          <cell r="AP128">
            <v>2009</v>
          </cell>
          <cell r="AQ128">
            <v>2009</v>
          </cell>
          <cell r="AR128">
            <v>2009</v>
          </cell>
          <cell r="AS128" t="str">
            <v>Q2 2008</v>
          </cell>
          <cell r="AT128" t="str">
            <v>Q3 2008</v>
          </cell>
          <cell r="AU128" t="str">
            <v>Q4 2008</v>
          </cell>
          <cell r="AV128" t="str">
            <v>Q1 2009</v>
          </cell>
          <cell r="AW128" t="str">
            <v>Q2 2009</v>
          </cell>
          <cell r="AX128" t="str">
            <v>Q3 2009</v>
          </cell>
          <cell r="AY128" t="str">
            <v>Q4 2009</v>
          </cell>
        </row>
        <row r="129">
          <cell r="B129">
            <v>200808</v>
          </cell>
          <cell r="C129" t="str">
            <v>jul</v>
          </cell>
          <cell r="D129" t="str">
            <v>aug</v>
          </cell>
          <cell r="E129" t="str">
            <v>sep</v>
          </cell>
          <cell r="F129" t="str">
            <v>oct</v>
          </cell>
          <cell r="G129" t="str">
            <v>nov</v>
          </cell>
          <cell r="H129" t="str">
            <v>dec</v>
          </cell>
          <cell r="I129" t="str">
            <v>jan</v>
          </cell>
          <cell r="J129" t="str">
            <v>feb</v>
          </cell>
          <cell r="K129" t="str">
            <v>mar</v>
          </cell>
          <cell r="L129" t="str">
            <v>apr</v>
          </cell>
          <cell r="M129" t="str">
            <v>may</v>
          </cell>
          <cell r="N129" t="str">
            <v>jun</v>
          </cell>
          <cell r="O129" t="str">
            <v>jul</v>
          </cell>
          <cell r="P129" t="str">
            <v>aug</v>
          </cell>
          <cell r="Q129" t="str">
            <v>sep</v>
          </cell>
          <cell r="R129" t="str">
            <v>oct</v>
          </cell>
          <cell r="S129" t="str">
            <v>nov</v>
          </cell>
          <cell r="T129" t="str">
            <v>dec</v>
          </cell>
          <cell r="U129" t="str">
            <v>jan</v>
          </cell>
          <cell r="V129" t="str">
            <v>feb</v>
          </cell>
          <cell r="W129" t="str">
            <v>mar</v>
          </cell>
          <cell r="X129">
            <v>2007</v>
          </cell>
          <cell r="Y129">
            <v>2007</v>
          </cell>
          <cell r="Z129">
            <v>2007</v>
          </cell>
          <cell r="AA129">
            <v>2007</v>
          </cell>
          <cell r="AB129">
            <v>2007</v>
          </cell>
          <cell r="AC129">
            <v>2007</v>
          </cell>
          <cell r="AD129">
            <v>2008</v>
          </cell>
          <cell r="AE129">
            <v>2008</v>
          </cell>
          <cell r="AF129">
            <v>2008</v>
          </cell>
          <cell r="AG129">
            <v>2008</v>
          </cell>
          <cell r="AH129">
            <v>2008</v>
          </cell>
          <cell r="AI129">
            <v>2008</v>
          </cell>
          <cell r="AJ129">
            <v>2008</v>
          </cell>
          <cell r="AK129">
            <v>2008</v>
          </cell>
          <cell r="AL129">
            <v>2008</v>
          </cell>
          <cell r="AM129">
            <v>2008</v>
          </cell>
          <cell r="AN129">
            <v>2008</v>
          </cell>
          <cell r="AO129">
            <v>2008</v>
          </cell>
          <cell r="AP129">
            <v>2009</v>
          </cell>
          <cell r="AQ129">
            <v>2009</v>
          </cell>
          <cell r="AR129">
            <v>2009</v>
          </cell>
          <cell r="AS129" t="str">
            <v>Q2 2008</v>
          </cell>
          <cell r="AT129" t="str">
            <v>Q3 2008</v>
          </cell>
          <cell r="AU129" t="str">
            <v>Q4 2008</v>
          </cell>
          <cell r="AV129" t="str">
            <v>Q1 2009</v>
          </cell>
          <cell r="AW129" t="str">
            <v>Q2 2009</v>
          </cell>
          <cell r="AX129" t="str">
            <v>Q3 2009</v>
          </cell>
          <cell r="AY129" t="str">
            <v>Q4 2009</v>
          </cell>
        </row>
        <row r="130">
          <cell r="B130">
            <v>200809</v>
          </cell>
          <cell r="C130" t="str">
            <v>jul</v>
          </cell>
          <cell r="D130" t="str">
            <v>aug</v>
          </cell>
          <cell r="E130" t="str">
            <v>sep</v>
          </cell>
          <cell r="F130" t="str">
            <v>oct</v>
          </cell>
          <cell r="G130" t="str">
            <v>nov</v>
          </cell>
          <cell r="H130" t="str">
            <v>dec</v>
          </cell>
          <cell r="I130" t="str">
            <v>jan</v>
          </cell>
          <cell r="J130" t="str">
            <v>feb</v>
          </cell>
          <cell r="K130" t="str">
            <v>mar</v>
          </cell>
          <cell r="L130" t="str">
            <v>apr</v>
          </cell>
          <cell r="M130" t="str">
            <v>may</v>
          </cell>
          <cell r="N130" t="str">
            <v>jun</v>
          </cell>
          <cell r="O130" t="str">
            <v>jul</v>
          </cell>
          <cell r="P130" t="str">
            <v>aug</v>
          </cell>
          <cell r="Q130" t="str">
            <v>sep</v>
          </cell>
          <cell r="R130" t="str">
            <v>oct</v>
          </cell>
          <cell r="S130" t="str">
            <v>nov</v>
          </cell>
          <cell r="T130" t="str">
            <v>dec</v>
          </cell>
          <cell r="U130" t="str">
            <v>jan</v>
          </cell>
          <cell r="V130" t="str">
            <v>feb</v>
          </cell>
          <cell r="W130" t="str">
            <v>mar</v>
          </cell>
          <cell r="X130">
            <v>2007</v>
          </cell>
          <cell r="Y130">
            <v>2007</v>
          </cell>
          <cell r="Z130">
            <v>2007</v>
          </cell>
          <cell r="AA130">
            <v>2007</v>
          </cell>
          <cell r="AB130">
            <v>2007</v>
          </cell>
          <cell r="AC130">
            <v>2007</v>
          </cell>
          <cell r="AD130">
            <v>2008</v>
          </cell>
          <cell r="AE130">
            <v>2008</v>
          </cell>
          <cell r="AF130">
            <v>2008</v>
          </cell>
          <cell r="AG130">
            <v>2008</v>
          </cell>
          <cell r="AH130">
            <v>2008</v>
          </cell>
          <cell r="AI130">
            <v>2008</v>
          </cell>
          <cell r="AJ130">
            <v>2008</v>
          </cell>
          <cell r="AK130">
            <v>2008</v>
          </cell>
          <cell r="AL130">
            <v>2008</v>
          </cell>
          <cell r="AM130">
            <v>2008</v>
          </cell>
          <cell r="AN130">
            <v>2008</v>
          </cell>
          <cell r="AO130">
            <v>2008</v>
          </cell>
          <cell r="AP130">
            <v>2009</v>
          </cell>
          <cell r="AQ130">
            <v>2009</v>
          </cell>
          <cell r="AR130">
            <v>2009</v>
          </cell>
          <cell r="AS130" t="str">
            <v>Q2 2008</v>
          </cell>
          <cell r="AT130" t="str">
            <v>Q3 2008</v>
          </cell>
          <cell r="AU130" t="str">
            <v>Q4 2008</v>
          </cell>
          <cell r="AV130" t="str">
            <v>Q1 2009</v>
          </cell>
          <cell r="AW130" t="str">
            <v>Q2 2009</v>
          </cell>
          <cell r="AX130" t="str">
            <v>Q3 2009</v>
          </cell>
          <cell r="AY130" t="str">
            <v>Q4 2009</v>
          </cell>
        </row>
        <row r="131">
          <cell r="B131">
            <v>200810</v>
          </cell>
          <cell r="C131" t="str">
            <v>oct</v>
          </cell>
          <cell r="D131" t="str">
            <v>nov</v>
          </cell>
          <cell r="E131" t="str">
            <v>dec</v>
          </cell>
          <cell r="F131" t="str">
            <v>jan</v>
          </cell>
          <cell r="G131" t="str">
            <v>feb</v>
          </cell>
          <cell r="H131" t="str">
            <v>mar</v>
          </cell>
          <cell r="I131" t="str">
            <v>apr</v>
          </cell>
          <cell r="J131" t="str">
            <v>may</v>
          </cell>
          <cell r="K131" t="str">
            <v>jun</v>
          </cell>
          <cell r="L131" t="str">
            <v>jul</v>
          </cell>
          <cell r="M131" t="str">
            <v>aug</v>
          </cell>
          <cell r="N131" t="str">
            <v>sep</v>
          </cell>
          <cell r="O131" t="str">
            <v>oct</v>
          </cell>
          <cell r="P131" t="str">
            <v>nov</v>
          </cell>
          <cell r="Q131" t="str">
            <v>dec</v>
          </cell>
          <cell r="R131" t="str">
            <v>jan</v>
          </cell>
          <cell r="S131" t="str">
            <v>feb</v>
          </cell>
          <cell r="T131" t="str">
            <v>mar</v>
          </cell>
          <cell r="U131" t="str">
            <v>apr</v>
          </cell>
          <cell r="V131" t="str">
            <v>may</v>
          </cell>
          <cell r="W131" t="str">
            <v>jun</v>
          </cell>
          <cell r="X131">
            <v>2007</v>
          </cell>
          <cell r="Y131">
            <v>2007</v>
          </cell>
          <cell r="Z131">
            <v>2007</v>
          </cell>
          <cell r="AA131">
            <v>2008</v>
          </cell>
          <cell r="AB131">
            <v>2008</v>
          </cell>
          <cell r="AC131">
            <v>2008</v>
          </cell>
          <cell r="AD131">
            <v>2008</v>
          </cell>
          <cell r="AE131">
            <v>2008</v>
          </cell>
          <cell r="AF131">
            <v>2008</v>
          </cell>
          <cell r="AG131">
            <v>2008</v>
          </cell>
          <cell r="AH131">
            <v>2008</v>
          </cell>
          <cell r="AI131">
            <v>2008</v>
          </cell>
          <cell r="AJ131">
            <v>2008</v>
          </cell>
          <cell r="AK131">
            <v>2008</v>
          </cell>
          <cell r="AL131">
            <v>2008</v>
          </cell>
          <cell r="AM131">
            <v>2009</v>
          </cell>
          <cell r="AN131">
            <v>2009</v>
          </cell>
          <cell r="AO131">
            <v>2009</v>
          </cell>
          <cell r="AP131">
            <v>2009</v>
          </cell>
          <cell r="AQ131">
            <v>2009</v>
          </cell>
          <cell r="AR131">
            <v>2009</v>
          </cell>
          <cell r="AS131" t="str">
            <v>Q3 2008</v>
          </cell>
          <cell r="AT131" t="str">
            <v>Q4 2008</v>
          </cell>
          <cell r="AU131" t="str">
            <v>Q1 2009</v>
          </cell>
          <cell r="AV131" t="str">
            <v>Q2 2009</v>
          </cell>
          <cell r="AW131" t="str">
            <v>Q3 2009</v>
          </cell>
          <cell r="AX131" t="str">
            <v>Q4 2009</v>
          </cell>
          <cell r="AY131" t="str">
            <v>Q1 2010</v>
          </cell>
        </row>
        <row r="132">
          <cell r="B132">
            <v>200811</v>
          </cell>
          <cell r="C132" t="str">
            <v>oct</v>
          </cell>
          <cell r="D132" t="str">
            <v>nov</v>
          </cell>
          <cell r="E132" t="str">
            <v>dec</v>
          </cell>
          <cell r="F132" t="str">
            <v>jan</v>
          </cell>
          <cell r="G132" t="str">
            <v>feb</v>
          </cell>
          <cell r="H132" t="str">
            <v>mar</v>
          </cell>
          <cell r="I132" t="str">
            <v>apr</v>
          </cell>
          <cell r="J132" t="str">
            <v>may</v>
          </cell>
          <cell r="K132" t="str">
            <v>jun</v>
          </cell>
          <cell r="L132" t="str">
            <v>jul</v>
          </cell>
          <cell r="M132" t="str">
            <v>aug</v>
          </cell>
          <cell r="N132" t="str">
            <v>sep</v>
          </cell>
          <cell r="O132" t="str">
            <v>oct</v>
          </cell>
          <cell r="P132" t="str">
            <v>nov</v>
          </cell>
          <cell r="Q132" t="str">
            <v>dec</v>
          </cell>
          <cell r="R132" t="str">
            <v>jan</v>
          </cell>
          <cell r="S132" t="str">
            <v>feb</v>
          </cell>
          <cell r="T132" t="str">
            <v>mar</v>
          </cell>
          <cell r="U132" t="str">
            <v>apr</v>
          </cell>
          <cell r="V132" t="str">
            <v>may</v>
          </cell>
          <cell r="W132" t="str">
            <v>jun</v>
          </cell>
          <cell r="X132">
            <v>2007</v>
          </cell>
          <cell r="Y132">
            <v>2007</v>
          </cell>
          <cell r="Z132">
            <v>2007</v>
          </cell>
          <cell r="AA132">
            <v>2008</v>
          </cell>
          <cell r="AB132">
            <v>2008</v>
          </cell>
          <cell r="AC132">
            <v>2008</v>
          </cell>
          <cell r="AD132">
            <v>2008</v>
          </cell>
          <cell r="AE132">
            <v>2008</v>
          </cell>
          <cell r="AF132">
            <v>2008</v>
          </cell>
          <cell r="AG132">
            <v>2008</v>
          </cell>
          <cell r="AH132">
            <v>2008</v>
          </cell>
          <cell r="AI132">
            <v>2008</v>
          </cell>
          <cell r="AJ132">
            <v>2008</v>
          </cell>
          <cell r="AK132">
            <v>2008</v>
          </cell>
          <cell r="AL132">
            <v>2008</v>
          </cell>
          <cell r="AM132">
            <v>2009</v>
          </cell>
          <cell r="AN132">
            <v>2009</v>
          </cell>
          <cell r="AO132">
            <v>2009</v>
          </cell>
          <cell r="AP132">
            <v>2009</v>
          </cell>
          <cell r="AQ132">
            <v>2009</v>
          </cell>
          <cell r="AR132">
            <v>2009</v>
          </cell>
          <cell r="AS132" t="str">
            <v>Q3 2008</v>
          </cell>
          <cell r="AT132" t="str">
            <v>Q4 2008</v>
          </cell>
          <cell r="AU132" t="str">
            <v>Q1 2009</v>
          </cell>
          <cell r="AV132" t="str">
            <v>Q2 2009</v>
          </cell>
          <cell r="AW132" t="str">
            <v>Q3 2009</v>
          </cell>
          <cell r="AX132" t="str">
            <v>Q4 2009</v>
          </cell>
          <cell r="AY132" t="str">
            <v>Q1 2010</v>
          </cell>
        </row>
        <row r="133">
          <cell r="B133">
            <v>200812</v>
          </cell>
          <cell r="C133" t="str">
            <v>oct</v>
          </cell>
          <cell r="D133" t="str">
            <v>nov</v>
          </cell>
          <cell r="E133" t="str">
            <v>dec</v>
          </cell>
          <cell r="F133" t="str">
            <v>jan</v>
          </cell>
          <cell r="G133" t="str">
            <v>feb</v>
          </cell>
          <cell r="H133" t="str">
            <v>mar</v>
          </cell>
          <cell r="I133" t="str">
            <v>apr</v>
          </cell>
          <cell r="J133" t="str">
            <v>may</v>
          </cell>
          <cell r="K133" t="str">
            <v>jun</v>
          </cell>
          <cell r="L133" t="str">
            <v>jul</v>
          </cell>
          <cell r="M133" t="str">
            <v>aug</v>
          </cell>
          <cell r="N133" t="str">
            <v>sep</v>
          </cell>
          <cell r="O133" t="str">
            <v>oct</v>
          </cell>
          <cell r="P133" t="str">
            <v>nov</v>
          </cell>
          <cell r="Q133" t="str">
            <v>dec</v>
          </cell>
          <cell r="R133" t="str">
            <v>jan</v>
          </cell>
          <cell r="S133" t="str">
            <v>feb</v>
          </cell>
          <cell r="T133" t="str">
            <v>mar</v>
          </cell>
          <cell r="U133" t="str">
            <v>apr</v>
          </cell>
          <cell r="V133" t="str">
            <v>may</v>
          </cell>
          <cell r="W133" t="str">
            <v>jun</v>
          </cell>
          <cell r="X133">
            <v>2007</v>
          </cell>
          <cell r="Y133">
            <v>2007</v>
          </cell>
          <cell r="Z133">
            <v>2007</v>
          </cell>
          <cell r="AA133">
            <v>2008</v>
          </cell>
          <cell r="AB133">
            <v>2008</v>
          </cell>
          <cell r="AC133">
            <v>2008</v>
          </cell>
          <cell r="AD133">
            <v>2008</v>
          </cell>
          <cell r="AE133">
            <v>2008</v>
          </cell>
          <cell r="AF133">
            <v>2008</v>
          </cell>
          <cell r="AG133">
            <v>2008</v>
          </cell>
          <cell r="AH133">
            <v>2008</v>
          </cell>
          <cell r="AI133">
            <v>2008</v>
          </cell>
          <cell r="AJ133">
            <v>2008</v>
          </cell>
          <cell r="AK133">
            <v>2008</v>
          </cell>
          <cell r="AL133">
            <v>2008</v>
          </cell>
          <cell r="AM133">
            <v>2009</v>
          </cell>
          <cell r="AN133">
            <v>2009</v>
          </cell>
          <cell r="AO133">
            <v>2009</v>
          </cell>
          <cell r="AP133">
            <v>2009</v>
          </cell>
          <cell r="AQ133">
            <v>2009</v>
          </cell>
          <cell r="AR133">
            <v>2009</v>
          </cell>
          <cell r="AS133" t="str">
            <v>Q3 2008</v>
          </cell>
          <cell r="AT133" t="str">
            <v>Q4 2008</v>
          </cell>
          <cell r="AU133" t="str">
            <v>Q1 2009</v>
          </cell>
          <cell r="AV133" t="str">
            <v>Q2 2009</v>
          </cell>
          <cell r="AW133" t="str">
            <v>Q3 2009</v>
          </cell>
          <cell r="AX133" t="str">
            <v>Q4 2009</v>
          </cell>
          <cell r="AY133" t="str">
            <v>Q1 2010</v>
          </cell>
        </row>
        <row r="134">
          <cell r="B134">
            <v>200901</v>
          </cell>
          <cell r="C134" t="str">
            <v>jan</v>
          </cell>
          <cell r="D134" t="str">
            <v>feb</v>
          </cell>
          <cell r="E134" t="str">
            <v>mar</v>
          </cell>
          <cell r="F134" t="str">
            <v>apr</v>
          </cell>
          <cell r="G134" t="str">
            <v>may</v>
          </cell>
          <cell r="H134" t="str">
            <v>jun</v>
          </cell>
          <cell r="I134" t="str">
            <v>jul</v>
          </cell>
          <cell r="J134" t="str">
            <v>aug</v>
          </cell>
          <cell r="K134" t="str">
            <v>sep</v>
          </cell>
          <cell r="L134" t="str">
            <v>oct</v>
          </cell>
          <cell r="M134" t="str">
            <v>nov</v>
          </cell>
          <cell r="N134" t="str">
            <v>dec</v>
          </cell>
          <cell r="O134" t="str">
            <v>jan</v>
          </cell>
          <cell r="P134" t="str">
            <v>feb</v>
          </cell>
          <cell r="Q134" t="str">
            <v>mar</v>
          </cell>
          <cell r="R134" t="str">
            <v>apr</v>
          </cell>
          <cell r="S134" t="str">
            <v>may</v>
          </cell>
          <cell r="T134" t="str">
            <v>jun</v>
          </cell>
          <cell r="U134" t="str">
            <v>jul</v>
          </cell>
          <cell r="V134" t="str">
            <v>aug</v>
          </cell>
          <cell r="W134" t="str">
            <v>sep</v>
          </cell>
          <cell r="X134">
            <v>2008</v>
          </cell>
          <cell r="Y134">
            <v>2008</v>
          </cell>
          <cell r="Z134">
            <v>2008</v>
          </cell>
          <cell r="AA134">
            <v>2008</v>
          </cell>
          <cell r="AB134">
            <v>2008</v>
          </cell>
          <cell r="AC134">
            <v>2008</v>
          </cell>
          <cell r="AD134">
            <v>2008</v>
          </cell>
          <cell r="AE134">
            <v>2008</v>
          </cell>
          <cell r="AF134">
            <v>2008</v>
          </cell>
          <cell r="AG134">
            <v>2008</v>
          </cell>
          <cell r="AH134">
            <v>2008</v>
          </cell>
          <cell r="AI134">
            <v>2008</v>
          </cell>
          <cell r="AJ134">
            <v>2009</v>
          </cell>
          <cell r="AK134">
            <v>2009</v>
          </cell>
          <cell r="AL134">
            <v>2009</v>
          </cell>
          <cell r="AM134">
            <v>2009</v>
          </cell>
          <cell r="AN134">
            <v>2009</v>
          </cell>
          <cell r="AO134">
            <v>2009</v>
          </cell>
          <cell r="AP134">
            <v>2009</v>
          </cell>
          <cell r="AQ134">
            <v>2009</v>
          </cell>
          <cell r="AR134">
            <v>2009</v>
          </cell>
          <cell r="AS134" t="str">
            <v>Q4 2008</v>
          </cell>
          <cell r="AT134" t="str">
            <v>Q1 2009</v>
          </cell>
          <cell r="AU134" t="str">
            <v>Q2 2009</v>
          </cell>
          <cell r="AV134" t="str">
            <v>Q3 2009</v>
          </cell>
          <cell r="AW134" t="str">
            <v>Q4 2009</v>
          </cell>
          <cell r="AX134" t="str">
            <v>Q1 2010</v>
          </cell>
          <cell r="AY134" t="str">
            <v>Q2 2010</v>
          </cell>
        </row>
        <row r="135">
          <cell r="B135">
            <v>200902</v>
          </cell>
          <cell r="C135" t="str">
            <v>jan</v>
          </cell>
          <cell r="D135" t="str">
            <v>feb</v>
          </cell>
          <cell r="E135" t="str">
            <v>mar</v>
          </cell>
          <cell r="F135" t="str">
            <v>apr</v>
          </cell>
          <cell r="G135" t="str">
            <v>may</v>
          </cell>
          <cell r="H135" t="str">
            <v>jun</v>
          </cell>
          <cell r="I135" t="str">
            <v>jul</v>
          </cell>
          <cell r="J135" t="str">
            <v>aug</v>
          </cell>
          <cell r="K135" t="str">
            <v>sep</v>
          </cell>
          <cell r="L135" t="str">
            <v>oct</v>
          </cell>
          <cell r="M135" t="str">
            <v>nov</v>
          </cell>
          <cell r="N135" t="str">
            <v>dec</v>
          </cell>
          <cell r="O135" t="str">
            <v>jan</v>
          </cell>
          <cell r="P135" t="str">
            <v>feb</v>
          </cell>
          <cell r="Q135" t="str">
            <v>mar</v>
          </cell>
          <cell r="R135" t="str">
            <v>apr</v>
          </cell>
          <cell r="S135" t="str">
            <v>may</v>
          </cell>
          <cell r="T135" t="str">
            <v>jun</v>
          </cell>
          <cell r="U135" t="str">
            <v>jul</v>
          </cell>
          <cell r="V135" t="str">
            <v>aug</v>
          </cell>
          <cell r="W135" t="str">
            <v>sep</v>
          </cell>
          <cell r="X135">
            <v>2008</v>
          </cell>
          <cell r="Y135">
            <v>2008</v>
          </cell>
          <cell r="Z135">
            <v>2008</v>
          </cell>
          <cell r="AA135">
            <v>2008</v>
          </cell>
          <cell r="AB135">
            <v>2008</v>
          </cell>
          <cell r="AC135">
            <v>2008</v>
          </cell>
          <cell r="AD135">
            <v>2008</v>
          </cell>
          <cell r="AE135">
            <v>2008</v>
          </cell>
          <cell r="AF135">
            <v>2008</v>
          </cell>
          <cell r="AG135">
            <v>2008</v>
          </cell>
          <cell r="AH135">
            <v>2008</v>
          </cell>
          <cell r="AI135">
            <v>2008</v>
          </cell>
          <cell r="AJ135">
            <v>2009</v>
          </cell>
          <cell r="AK135">
            <v>2009</v>
          </cell>
          <cell r="AL135">
            <v>2009</v>
          </cell>
          <cell r="AM135">
            <v>2009</v>
          </cell>
          <cell r="AN135">
            <v>2009</v>
          </cell>
          <cell r="AO135">
            <v>2009</v>
          </cell>
          <cell r="AP135">
            <v>2009</v>
          </cell>
          <cell r="AQ135">
            <v>2009</v>
          </cell>
          <cell r="AR135">
            <v>2009</v>
          </cell>
          <cell r="AS135" t="str">
            <v>Q4 2008</v>
          </cell>
          <cell r="AT135" t="str">
            <v>Q1 2009</v>
          </cell>
          <cell r="AU135" t="str">
            <v>Q2 2009</v>
          </cell>
          <cell r="AV135" t="str">
            <v>Q3 2009</v>
          </cell>
          <cell r="AW135" t="str">
            <v>Q4 2009</v>
          </cell>
          <cell r="AX135" t="str">
            <v>Q1 2010</v>
          </cell>
          <cell r="AY135" t="str">
            <v>Q2 2010</v>
          </cell>
        </row>
        <row r="136">
          <cell r="B136">
            <v>200903</v>
          </cell>
          <cell r="C136" t="str">
            <v>jan</v>
          </cell>
          <cell r="D136" t="str">
            <v>feb</v>
          </cell>
          <cell r="E136" t="str">
            <v>mar</v>
          </cell>
          <cell r="F136" t="str">
            <v>apr</v>
          </cell>
          <cell r="G136" t="str">
            <v>may</v>
          </cell>
          <cell r="H136" t="str">
            <v>jun</v>
          </cell>
          <cell r="I136" t="str">
            <v>jul</v>
          </cell>
          <cell r="J136" t="str">
            <v>aug</v>
          </cell>
          <cell r="K136" t="str">
            <v>sep</v>
          </cell>
          <cell r="L136" t="str">
            <v>oct</v>
          </cell>
          <cell r="M136" t="str">
            <v>nov</v>
          </cell>
          <cell r="N136" t="str">
            <v>dec</v>
          </cell>
          <cell r="O136" t="str">
            <v>jan</v>
          </cell>
          <cell r="P136" t="str">
            <v>feb</v>
          </cell>
          <cell r="Q136" t="str">
            <v>mar</v>
          </cell>
          <cell r="R136" t="str">
            <v>apr</v>
          </cell>
          <cell r="S136" t="str">
            <v>may</v>
          </cell>
          <cell r="T136" t="str">
            <v>jun</v>
          </cell>
          <cell r="U136" t="str">
            <v>jul</v>
          </cell>
          <cell r="V136" t="str">
            <v>aug</v>
          </cell>
          <cell r="W136" t="str">
            <v>sep</v>
          </cell>
          <cell r="X136">
            <v>2008</v>
          </cell>
          <cell r="Y136">
            <v>2008</v>
          </cell>
          <cell r="Z136">
            <v>2008</v>
          </cell>
          <cell r="AA136">
            <v>2008</v>
          </cell>
          <cell r="AB136">
            <v>2008</v>
          </cell>
          <cell r="AC136">
            <v>2008</v>
          </cell>
          <cell r="AD136">
            <v>2008</v>
          </cell>
          <cell r="AE136">
            <v>2008</v>
          </cell>
          <cell r="AF136">
            <v>2008</v>
          </cell>
          <cell r="AG136">
            <v>2008</v>
          </cell>
          <cell r="AH136">
            <v>2008</v>
          </cell>
          <cell r="AI136">
            <v>2008</v>
          </cell>
          <cell r="AJ136">
            <v>2009</v>
          </cell>
          <cell r="AK136">
            <v>2009</v>
          </cell>
          <cell r="AL136">
            <v>2009</v>
          </cell>
          <cell r="AM136">
            <v>2009</v>
          </cell>
          <cell r="AN136">
            <v>2009</v>
          </cell>
          <cell r="AO136">
            <v>2009</v>
          </cell>
          <cell r="AP136">
            <v>2009</v>
          </cell>
          <cell r="AQ136">
            <v>2009</v>
          </cell>
          <cell r="AR136">
            <v>2009</v>
          </cell>
          <cell r="AS136" t="str">
            <v>Q4 2008</v>
          </cell>
          <cell r="AT136" t="str">
            <v>Q1 2009</v>
          </cell>
          <cell r="AU136" t="str">
            <v>Q2 2009</v>
          </cell>
          <cell r="AV136" t="str">
            <v>Q3 2009</v>
          </cell>
          <cell r="AW136" t="str">
            <v>Q4 2009</v>
          </cell>
          <cell r="AX136" t="str">
            <v>Q1 2010</v>
          </cell>
          <cell r="AY136" t="str">
            <v>Q2 2010</v>
          </cell>
        </row>
        <row r="137">
          <cell r="B137">
            <v>200904</v>
          </cell>
          <cell r="C137" t="str">
            <v>apr</v>
          </cell>
          <cell r="D137" t="str">
            <v>may</v>
          </cell>
          <cell r="E137" t="str">
            <v>jun</v>
          </cell>
          <cell r="F137" t="str">
            <v>jul</v>
          </cell>
          <cell r="G137" t="str">
            <v>aug</v>
          </cell>
          <cell r="H137" t="str">
            <v>sep</v>
          </cell>
          <cell r="I137" t="str">
            <v>oct</v>
          </cell>
          <cell r="J137" t="str">
            <v>nov</v>
          </cell>
          <cell r="K137" t="str">
            <v>dec</v>
          </cell>
          <cell r="L137" t="str">
            <v>jan</v>
          </cell>
          <cell r="M137" t="str">
            <v>feb</v>
          </cell>
          <cell r="N137" t="str">
            <v>mar</v>
          </cell>
          <cell r="O137" t="str">
            <v>apr</v>
          </cell>
          <cell r="P137" t="str">
            <v>may</v>
          </cell>
          <cell r="Q137" t="str">
            <v>jun</v>
          </cell>
          <cell r="R137" t="str">
            <v>jul</v>
          </cell>
          <cell r="S137" t="str">
            <v>aug</v>
          </cell>
          <cell r="T137" t="str">
            <v>sep</v>
          </cell>
          <cell r="U137" t="str">
            <v>oct</v>
          </cell>
          <cell r="V137" t="str">
            <v>nov</v>
          </cell>
          <cell r="W137" t="str">
            <v>dec</v>
          </cell>
          <cell r="X137">
            <v>2008</v>
          </cell>
          <cell r="Y137">
            <v>2008</v>
          </cell>
          <cell r="Z137">
            <v>2008</v>
          </cell>
          <cell r="AA137">
            <v>2008</v>
          </cell>
          <cell r="AB137">
            <v>2008</v>
          </cell>
          <cell r="AC137">
            <v>2008</v>
          </cell>
          <cell r="AD137">
            <v>2008</v>
          </cell>
          <cell r="AE137">
            <v>2008</v>
          </cell>
          <cell r="AF137">
            <v>2008</v>
          </cell>
          <cell r="AG137">
            <v>2009</v>
          </cell>
          <cell r="AH137">
            <v>2009</v>
          </cell>
          <cell r="AI137">
            <v>2009</v>
          </cell>
          <cell r="AJ137">
            <v>2009</v>
          </cell>
          <cell r="AK137">
            <v>2009</v>
          </cell>
          <cell r="AL137">
            <v>2009</v>
          </cell>
          <cell r="AM137">
            <v>2009</v>
          </cell>
          <cell r="AN137">
            <v>2009</v>
          </cell>
          <cell r="AO137">
            <v>2009</v>
          </cell>
          <cell r="AP137">
            <v>2009</v>
          </cell>
          <cell r="AQ137">
            <v>2009</v>
          </cell>
          <cell r="AR137">
            <v>2009</v>
          </cell>
          <cell r="AS137" t="str">
            <v>Q1 2009</v>
          </cell>
          <cell r="AT137" t="str">
            <v>Q2 2009</v>
          </cell>
          <cell r="AU137" t="str">
            <v>Q3 2009</v>
          </cell>
          <cell r="AV137" t="str">
            <v>Q4 2009</v>
          </cell>
          <cell r="AW137" t="str">
            <v>Q1 2010</v>
          </cell>
          <cell r="AX137" t="str">
            <v>Q2 2010</v>
          </cell>
          <cell r="AY137" t="str">
            <v>Q3 2010</v>
          </cell>
        </row>
        <row r="138">
          <cell r="B138">
            <v>200905</v>
          </cell>
          <cell r="C138" t="str">
            <v>apr</v>
          </cell>
          <cell r="D138" t="str">
            <v>may</v>
          </cell>
          <cell r="E138" t="str">
            <v>jun</v>
          </cell>
          <cell r="F138" t="str">
            <v>jul</v>
          </cell>
          <cell r="G138" t="str">
            <v>aug</v>
          </cell>
          <cell r="H138" t="str">
            <v>sep</v>
          </cell>
          <cell r="I138" t="str">
            <v>oct</v>
          </cell>
          <cell r="J138" t="str">
            <v>nov</v>
          </cell>
          <cell r="K138" t="str">
            <v>dec</v>
          </cell>
          <cell r="L138" t="str">
            <v>jan</v>
          </cell>
          <cell r="M138" t="str">
            <v>feb</v>
          </cell>
          <cell r="N138" t="str">
            <v>mar</v>
          </cell>
          <cell r="O138" t="str">
            <v>apr</v>
          </cell>
          <cell r="P138" t="str">
            <v>may</v>
          </cell>
          <cell r="Q138" t="str">
            <v>jun</v>
          </cell>
          <cell r="R138" t="str">
            <v>jul</v>
          </cell>
          <cell r="S138" t="str">
            <v>aug</v>
          </cell>
          <cell r="T138" t="str">
            <v>sep</v>
          </cell>
          <cell r="U138" t="str">
            <v>oct</v>
          </cell>
          <cell r="V138" t="str">
            <v>nov</v>
          </cell>
          <cell r="W138" t="str">
            <v>dec</v>
          </cell>
          <cell r="X138">
            <v>2008</v>
          </cell>
          <cell r="Y138">
            <v>2008</v>
          </cell>
          <cell r="Z138">
            <v>2008</v>
          </cell>
          <cell r="AA138">
            <v>2008</v>
          </cell>
          <cell r="AB138">
            <v>2008</v>
          </cell>
          <cell r="AC138">
            <v>2008</v>
          </cell>
          <cell r="AD138">
            <v>2008</v>
          </cell>
          <cell r="AE138">
            <v>2008</v>
          </cell>
          <cell r="AF138">
            <v>2008</v>
          </cell>
          <cell r="AG138">
            <v>2009</v>
          </cell>
          <cell r="AH138">
            <v>2009</v>
          </cell>
          <cell r="AI138">
            <v>2009</v>
          </cell>
          <cell r="AJ138">
            <v>2009</v>
          </cell>
          <cell r="AK138">
            <v>2009</v>
          </cell>
          <cell r="AL138">
            <v>2009</v>
          </cell>
          <cell r="AM138">
            <v>2009</v>
          </cell>
          <cell r="AN138">
            <v>2009</v>
          </cell>
          <cell r="AO138">
            <v>2009</v>
          </cell>
          <cell r="AP138">
            <v>2009</v>
          </cell>
          <cell r="AQ138">
            <v>2009</v>
          </cell>
          <cell r="AR138">
            <v>2009</v>
          </cell>
          <cell r="AS138" t="str">
            <v>Q1 2009</v>
          </cell>
          <cell r="AT138" t="str">
            <v>Q2 2009</v>
          </cell>
          <cell r="AU138" t="str">
            <v>Q3 2009</v>
          </cell>
          <cell r="AV138" t="str">
            <v>Q4 2009</v>
          </cell>
          <cell r="AW138" t="str">
            <v>Q1 2010</v>
          </cell>
          <cell r="AX138" t="str">
            <v>Q2 2010</v>
          </cell>
          <cell r="AY138" t="str">
            <v>Q3 2010</v>
          </cell>
        </row>
        <row r="139">
          <cell r="B139">
            <v>200906</v>
          </cell>
          <cell r="C139" t="str">
            <v>apr</v>
          </cell>
          <cell r="D139" t="str">
            <v>may</v>
          </cell>
          <cell r="E139" t="str">
            <v>jun</v>
          </cell>
          <cell r="F139" t="str">
            <v>jul</v>
          </cell>
          <cell r="G139" t="str">
            <v>aug</v>
          </cell>
          <cell r="H139" t="str">
            <v>sep</v>
          </cell>
          <cell r="I139" t="str">
            <v>oct</v>
          </cell>
          <cell r="J139" t="str">
            <v>nov</v>
          </cell>
          <cell r="K139" t="str">
            <v>dec</v>
          </cell>
          <cell r="L139" t="str">
            <v>jan</v>
          </cell>
          <cell r="M139" t="str">
            <v>feb</v>
          </cell>
          <cell r="N139" t="str">
            <v>mar</v>
          </cell>
          <cell r="O139" t="str">
            <v>apr</v>
          </cell>
          <cell r="P139" t="str">
            <v>may</v>
          </cell>
          <cell r="Q139" t="str">
            <v>jun</v>
          </cell>
          <cell r="R139" t="str">
            <v>jul</v>
          </cell>
          <cell r="S139" t="str">
            <v>aug</v>
          </cell>
          <cell r="T139" t="str">
            <v>sep</v>
          </cell>
          <cell r="U139" t="str">
            <v>oct</v>
          </cell>
          <cell r="V139" t="str">
            <v>nov</v>
          </cell>
          <cell r="W139" t="str">
            <v>dec</v>
          </cell>
          <cell r="X139">
            <v>2008</v>
          </cell>
          <cell r="Y139">
            <v>2008</v>
          </cell>
          <cell r="Z139">
            <v>2008</v>
          </cell>
          <cell r="AA139">
            <v>2008</v>
          </cell>
          <cell r="AB139">
            <v>2008</v>
          </cell>
          <cell r="AC139">
            <v>2008</v>
          </cell>
          <cell r="AD139">
            <v>2008</v>
          </cell>
          <cell r="AE139">
            <v>2008</v>
          </cell>
          <cell r="AF139">
            <v>2008</v>
          </cell>
          <cell r="AG139">
            <v>2009</v>
          </cell>
          <cell r="AH139">
            <v>2009</v>
          </cell>
          <cell r="AI139">
            <v>2009</v>
          </cell>
          <cell r="AJ139">
            <v>2009</v>
          </cell>
          <cell r="AK139">
            <v>2009</v>
          </cell>
          <cell r="AL139">
            <v>2009</v>
          </cell>
          <cell r="AM139">
            <v>2009</v>
          </cell>
          <cell r="AN139">
            <v>2009</v>
          </cell>
          <cell r="AO139">
            <v>2009</v>
          </cell>
          <cell r="AP139">
            <v>2009</v>
          </cell>
          <cell r="AQ139">
            <v>2009</v>
          </cell>
          <cell r="AR139">
            <v>2009</v>
          </cell>
          <cell r="AS139" t="str">
            <v>Q1 2009</v>
          </cell>
          <cell r="AT139" t="str">
            <v>Q2 2009</v>
          </cell>
          <cell r="AU139" t="str">
            <v>Q3 2009</v>
          </cell>
          <cell r="AV139" t="str">
            <v>Q4 2009</v>
          </cell>
          <cell r="AW139" t="str">
            <v>Q1 2010</v>
          </cell>
          <cell r="AX139" t="str">
            <v>Q2 2010</v>
          </cell>
          <cell r="AY139" t="str">
            <v>Q3 2010</v>
          </cell>
        </row>
        <row r="140">
          <cell r="B140">
            <v>200907</v>
          </cell>
          <cell r="C140" t="str">
            <v>jul</v>
          </cell>
          <cell r="D140" t="str">
            <v>aug</v>
          </cell>
          <cell r="E140" t="str">
            <v>sep</v>
          </cell>
          <cell r="F140" t="str">
            <v>oct</v>
          </cell>
          <cell r="G140" t="str">
            <v>nov</v>
          </cell>
          <cell r="H140" t="str">
            <v>dec</v>
          </cell>
          <cell r="I140" t="str">
            <v>jan</v>
          </cell>
          <cell r="J140" t="str">
            <v>feb</v>
          </cell>
          <cell r="K140" t="str">
            <v>mar</v>
          </cell>
          <cell r="L140" t="str">
            <v>apr</v>
          </cell>
          <cell r="M140" t="str">
            <v>may</v>
          </cell>
          <cell r="N140" t="str">
            <v>jun</v>
          </cell>
          <cell r="O140" t="str">
            <v>jul</v>
          </cell>
          <cell r="P140" t="str">
            <v>aug</v>
          </cell>
          <cell r="Q140" t="str">
            <v>sep</v>
          </cell>
          <cell r="R140" t="str">
            <v>oct</v>
          </cell>
          <cell r="S140" t="str">
            <v>nov</v>
          </cell>
          <cell r="T140" t="str">
            <v>dec</v>
          </cell>
          <cell r="U140" t="str">
            <v>jan</v>
          </cell>
          <cell r="V140" t="str">
            <v>feb</v>
          </cell>
          <cell r="W140" t="str">
            <v>mar</v>
          </cell>
          <cell r="X140">
            <v>2008</v>
          </cell>
          <cell r="Y140">
            <v>2008</v>
          </cell>
          <cell r="Z140">
            <v>2008</v>
          </cell>
          <cell r="AA140">
            <v>2008</v>
          </cell>
          <cell r="AB140">
            <v>2008</v>
          </cell>
          <cell r="AC140">
            <v>2008</v>
          </cell>
          <cell r="AD140">
            <v>2009</v>
          </cell>
          <cell r="AE140">
            <v>2009</v>
          </cell>
          <cell r="AF140">
            <v>2009</v>
          </cell>
          <cell r="AG140">
            <v>2009</v>
          </cell>
          <cell r="AH140">
            <v>2009</v>
          </cell>
          <cell r="AI140">
            <v>2009</v>
          </cell>
          <cell r="AJ140">
            <v>2009</v>
          </cell>
          <cell r="AK140">
            <v>2009</v>
          </cell>
          <cell r="AL140">
            <v>2009</v>
          </cell>
          <cell r="AM140">
            <v>2009</v>
          </cell>
          <cell r="AN140">
            <v>2009</v>
          </cell>
          <cell r="AO140">
            <v>2009</v>
          </cell>
          <cell r="AP140">
            <v>2010</v>
          </cell>
          <cell r="AQ140">
            <v>2010</v>
          </cell>
          <cell r="AR140">
            <v>2010</v>
          </cell>
          <cell r="AS140" t="str">
            <v>Q2 2009</v>
          </cell>
          <cell r="AT140" t="str">
            <v>Q3 2009</v>
          </cell>
          <cell r="AU140" t="str">
            <v>Q4 2009</v>
          </cell>
          <cell r="AV140" t="str">
            <v>Q1 2010</v>
          </cell>
          <cell r="AW140" t="str">
            <v>Q2 2010</v>
          </cell>
          <cell r="AX140" t="str">
            <v>Q3 2010</v>
          </cell>
          <cell r="AY140" t="str">
            <v>Q4 2010</v>
          </cell>
        </row>
        <row r="141">
          <cell r="B141">
            <v>200908</v>
          </cell>
          <cell r="C141" t="str">
            <v>jul</v>
          </cell>
          <cell r="D141" t="str">
            <v>aug</v>
          </cell>
          <cell r="E141" t="str">
            <v>sep</v>
          </cell>
          <cell r="F141" t="str">
            <v>oct</v>
          </cell>
          <cell r="G141" t="str">
            <v>nov</v>
          </cell>
          <cell r="H141" t="str">
            <v>dec</v>
          </cell>
          <cell r="I141" t="str">
            <v>jan</v>
          </cell>
          <cell r="J141" t="str">
            <v>feb</v>
          </cell>
          <cell r="K141" t="str">
            <v>mar</v>
          </cell>
          <cell r="L141" t="str">
            <v>apr</v>
          </cell>
          <cell r="M141" t="str">
            <v>may</v>
          </cell>
          <cell r="N141" t="str">
            <v>jun</v>
          </cell>
          <cell r="O141" t="str">
            <v>jul</v>
          </cell>
          <cell r="P141" t="str">
            <v>aug</v>
          </cell>
          <cell r="Q141" t="str">
            <v>sep</v>
          </cell>
          <cell r="R141" t="str">
            <v>oct</v>
          </cell>
          <cell r="S141" t="str">
            <v>nov</v>
          </cell>
          <cell r="T141" t="str">
            <v>dec</v>
          </cell>
          <cell r="U141" t="str">
            <v>jan</v>
          </cell>
          <cell r="V141" t="str">
            <v>feb</v>
          </cell>
          <cell r="W141" t="str">
            <v>mar</v>
          </cell>
          <cell r="X141">
            <v>2008</v>
          </cell>
          <cell r="Y141">
            <v>2008</v>
          </cell>
          <cell r="Z141">
            <v>2008</v>
          </cell>
          <cell r="AA141">
            <v>2008</v>
          </cell>
          <cell r="AB141">
            <v>2008</v>
          </cell>
          <cell r="AC141">
            <v>2008</v>
          </cell>
          <cell r="AD141">
            <v>2009</v>
          </cell>
          <cell r="AE141">
            <v>2009</v>
          </cell>
          <cell r="AF141">
            <v>2009</v>
          </cell>
          <cell r="AG141">
            <v>2009</v>
          </cell>
          <cell r="AH141">
            <v>2009</v>
          </cell>
          <cell r="AI141">
            <v>2009</v>
          </cell>
          <cell r="AJ141">
            <v>2009</v>
          </cell>
          <cell r="AK141">
            <v>2009</v>
          </cell>
          <cell r="AL141">
            <v>2009</v>
          </cell>
          <cell r="AM141">
            <v>2009</v>
          </cell>
          <cell r="AN141">
            <v>2009</v>
          </cell>
          <cell r="AO141">
            <v>2009</v>
          </cell>
          <cell r="AP141">
            <v>2010</v>
          </cell>
          <cell r="AQ141">
            <v>2010</v>
          </cell>
          <cell r="AR141">
            <v>2010</v>
          </cell>
          <cell r="AS141" t="str">
            <v>Q2 2009</v>
          </cell>
          <cell r="AT141" t="str">
            <v>Q3 2009</v>
          </cell>
          <cell r="AU141" t="str">
            <v>Q4 2009</v>
          </cell>
          <cell r="AV141" t="str">
            <v>Q1 2010</v>
          </cell>
          <cell r="AW141" t="str">
            <v>Q2 2010</v>
          </cell>
          <cell r="AX141" t="str">
            <v>Q3 2010</v>
          </cell>
          <cell r="AY141" t="str">
            <v>Q4 2010</v>
          </cell>
        </row>
        <row r="142">
          <cell r="B142">
            <v>200909</v>
          </cell>
          <cell r="C142" t="str">
            <v>jul</v>
          </cell>
          <cell r="D142" t="str">
            <v>aug</v>
          </cell>
          <cell r="E142" t="str">
            <v>sep</v>
          </cell>
          <cell r="F142" t="str">
            <v>oct</v>
          </cell>
          <cell r="G142" t="str">
            <v>nov</v>
          </cell>
          <cell r="H142" t="str">
            <v>dec</v>
          </cell>
          <cell r="I142" t="str">
            <v>jan</v>
          </cell>
          <cell r="J142" t="str">
            <v>feb</v>
          </cell>
          <cell r="K142" t="str">
            <v>mar</v>
          </cell>
          <cell r="L142" t="str">
            <v>apr</v>
          </cell>
          <cell r="M142" t="str">
            <v>may</v>
          </cell>
          <cell r="N142" t="str">
            <v>jun</v>
          </cell>
          <cell r="O142" t="str">
            <v>jul</v>
          </cell>
          <cell r="P142" t="str">
            <v>aug</v>
          </cell>
          <cell r="Q142" t="str">
            <v>sep</v>
          </cell>
          <cell r="R142" t="str">
            <v>oct</v>
          </cell>
          <cell r="S142" t="str">
            <v>nov</v>
          </cell>
          <cell r="T142" t="str">
            <v>dec</v>
          </cell>
          <cell r="U142" t="str">
            <v>jan</v>
          </cell>
          <cell r="V142" t="str">
            <v>feb</v>
          </cell>
          <cell r="W142" t="str">
            <v>mar</v>
          </cell>
          <cell r="X142">
            <v>2008</v>
          </cell>
          <cell r="Y142">
            <v>2008</v>
          </cell>
          <cell r="Z142">
            <v>2008</v>
          </cell>
          <cell r="AA142">
            <v>2008</v>
          </cell>
          <cell r="AB142">
            <v>2008</v>
          </cell>
          <cell r="AC142">
            <v>2008</v>
          </cell>
          <cell r="AD142">
            <v>2009</v>
          </cell>
          <cell r="AE142">
            <v>2009</v>
          </cell>
          <cell r="AF142">
            <v>2009</v>
          </cell>
          <cell r="AG142">
            <v>2009</v>
          </cell>
          <cell r="AH142">
            <v>2009</v>
          </cell>
          <cell r="AI142">
            <v>2009</v>
          </cell>
          <cell r="AJ142">
            <v>2009</v>
          </cell>
          <cell r="AK142">
            <v>2009</v>
          </cell>
          <cell r="AL142">
            <v>2009</v>
          </cell>
          <cell r="AM142">
            <v>2009</v>
          </cell>
          <cell r="AN142">
            <v>2009</v>
          </cell>
          <cell r="AO142">
            <v>2009</v>
          </cell>
          <cell r="AP142">
            <v>2010</v>
          </cell>
          <cell r="AQ142">
            <v>2010</v>
          </cell>
          <cell r="AR142">
            <v>2010</v>
          </cell>
          <cell r="AS142" t="str">
            <v>Q2 2009</v>
          </cell>
          <cell r="AT142" t="str">
            <v>Q3 2009</v>
          </cell>
          <cell r="AU142" t="str">
            <v>Q4 2009</v>
          </cell>
          <cell r="AV142" t="str">
            <v>Q1 2010</v>
          </cell>
          <cell r="AW142" t="str">
            <v>Q2 2010</v>
          </cell>
          <cell r="AX142" t="str">
            <v>Q3 2010</v>
          </cell>
          <cell r="AY142" t="str">
            <v>Q4 2010</v>
          </cell>
        </row>
        <row r="143">
          <cell r="B143">
            <v>200910</v>
          </cell>
          <cell r="C143" t="str">
            <v>oct</v>
          </cell>
          <cell r="D143" t="str">
            <v>nov</v>
          </cell>
          <cell r="E143" t="str">
            <v>dec</v>
          </cell>
          <cell r="F143" t="str">
            <v>jan</v>
          </cell>
          <cell r="G143" t="str">
            <v>feb</v>
          </cell>
          <cell r="H143" t="str">
            <v>mar</v>
          </cell>
          <cell r="I143" t="str">
            <v>apr</v>
          </cell>
          <cell r="J143" t="str">
            <v>may</v>
          </cell>
          <cell r="K143" t="str">
            <v>jun</v>
          </cell>
          <cell r="L143" t="str">
            <v>jul</v>
          </cell>
          <cell r="M143" t="str">
            <v>aug</v>
          </cell>
          <cell r="N143" t="str">
            <v>sep</v>
          </cell>
          <cell r="O143" t="str">
            <v>oct</v>
          </cell>
          <cell r="P143" t="str">
            <v>nov</v>
          </cell>
          <cell r="Q143" t="str">
            <v>dec</v>
          </cell>
          <cell r="R143" t="str">
            <v>jan</v>
          </cell>
          <cell r="S143" t="str">
            <v>feb</v>
          </cell>
          <cell r="T143" t="str">
            <v>mar</v>
          </cell>
          <cell r="U143" t="str">
            <v>apr</v>
          </cell>
          <cell r="V143" t="str">
            <v>may</v>
          </cell>
          <cell r="W143" t="str">
            <v>jun</v>
          </cell>
          <cell r="X143">
            <v>2008</v>
          </cell>
          <cell r="Y143">
            <v>2008</v>
          </cell>
          <cell r="Z143">
            <v>2008</v>
          </cell>
          <cell r="AA143">
            <v>2009</v>
          </cell>
          <cell r="AB143">
            <v>2009</v>
          </cell>
          <cell r="AC143">
            <v>2009</v>
          </cell>
          <cell r="AD143">
            <v>2009</v>
          </cell>
          <cell r="AE143">
            <v>2009</v>
          </cell>
          <cell r="AF143">
            <v>2009</v>
          </cell>
          <cell r="AG143">
            <v>2009</v>
          </cell>
          <cell r="AH143">
            <v>2009</v>
          </cell>
          <cell r="AI143">
            <v>2009</v>
          </cell>
          <cell r="AJ143">
            <v>2009</v>
          </cell>
          <cell r="AK143">
            <v>2009</v>
          </cell>
          <cell r="AL143">
            <v>2009</v>
          </cell>
          <cell r="AM143">
            <v>2010</v>
          </cell>
          <cell r="AN143">
            <v>2010</v>
          </cell>
          <cell r="AO143">
            <v>2010</v>
          </cell>
          <cell r="AP143">
            <v>2010</v>
          </cell>
          <cell r="AQ143">
            <v>2010</v>
          </cell>
          <cell r="AR143">
            <v>2010</v>
          </cell>
          <cell r="AS143" t="str">
            <v>Q3 2009</v>
          </cell>
          <cell r="AT143" t="str">
            <v>Q4 2009</v>
          </cell>
          <cell r="AU143" t="str">
            <v>Q1 2010</v>
          </cell>
          <cell r="AV143" t="str">
            <v>Q2 2010</v>
          </cell>
          <cell r="AW143" t="str">
            <v>Q3 2010</v>
          </cell>
          <cell r="AX143" t="str">
            <v>Q4 2010</v>
          </cell>
          <cell r="AY143" t="str">
            <v>Q1 2011</v>
          </cell>
        </row>
        <row r="144">
          <cell r="B144">
            <v>200911</v>
          </cell>
          <cell r="C144" t="str">
            <v>oct</v>
          </cell>
          <cell r="D144" t="str">
            <v>nov</v>
          </cell>
          <cell r="E144" t="str">
            <v>dec</v>
          </cell>
          <cell r="F144" t="str">
            <v>jan</v>
          </cell>
          <cell r="G144" t="str">
            <v>feb</v>
          </cell>
          <cell r="H144" t="str">
            <v>mar</v>
          </cell>
          <cell r="I144" t="str">
            <v>apr</v>
          </cell>
          <cell r="J144" t="str">
            <v>may</v>
          </cell>
          <cell r="K144" t="str">
            <v>jun</v>
          </cell>
          <cell r="L144" t="str">
            <v>jul</v>
          </cell>
          <cell r="M144" t="str">
            <v>aug</v>
          </cell>
          <cell r="N144" t="str">
            <v>sep</v>
          </cell>
          <cell r="O144" t="str">
            <v>oct</v>
          </cell>
          <cell r="P144" t="str">
            <v>nov</v>
          </cell>
          <cell r="Q144" t="str">
            <v>dec</v>
          </cell>
          <cell r="R144" t="str">
            <v>jan</v>
          </cell>
          <cell r="S144" t="str">
            <v>feb</v>
          </cell>
          <cell r="T144" t="str">
            <v>mar</v>
          </cell>
          <cell r="U144" t="str">
            <v>apr</v>
          </cell>
          <cell r="V144" t="str">
            <v>may</v>
          </cell>
          <cell r="W144" t="str">
            <v>jun</v>
          </cell>
          <cell r="X144">
            <v>2008</v>
          </cell>
          <cell r="Y144">
            <v>2008</v>
          </cell>
          <cell r="Z144">
            <v>2008</v>
          </cell>
          <cell r="AA144">
            <v>2009</v>
          </cell>
          <cell r="AB144">
            <v>2009</v>
          </cell>
          <cell r="AC144">
            <v>2009</v>
          </cell>
          <cell r="AD144">
            <v>2009</v>
          </cell>
          <cell r="AE144">
            <v>2009</v>
          </cell>
          <cell r="AF144">
            <v>2009</v>
          </cell>
          <cell r="AG144">
            <v>2009</v>
          </cell>
          <cell r="AH144">
            <v>2009</v>
          </cell>
          <cell r="AI144">
            <v>2009</v>
          </cell>
          <cell r="AJ144">
            <v>2009</v>
          </cell>
          <cell r="AK144">
            <v>2009</v>
          </cell>
          <cell r="AL144">
            <v>2009</v>
          </cell>
          <cell r="AM144">
            <v>2010</v>
          </cell>
          <cell r="AN144">
            <v>2010</v>
          </cell>
          <cell r="AO144">
            <v>2010</v>
          </cell>
          <cell r="AP144">
            <v>2010</v>
          </cell>
          <cell r="AQ144">
            <v>2010</v>
          </cell>
          <cell r="AR144">
            <v>2010</v>
          </cell>
          <cell r="AS144" t="str">
            <v>Q3 2009</v>
          </cell>
          <cell r="AT144" t="str">
            <v>Q4 2009</v>
          </cell>
          <cell r="AU144" t="str">
            <v>Q1 2010</v>
          </cell>
          <cell r="AV144" t="str">
            <v>Q2 2010</v>
          </cell>
          <cell r="AW144" t="str">
            <v>Q3 2010</v>
          </cell>
          <cell r="AX144" t="str">
            <v>Q4 2010</v>
          </cell>
          <cell r="AY144" t="str">
            <v>Q1 2011</v>
          </cell>
        </row>
        <row r="145">
          <cell r="B145">
            <v>200912</v>
          </cell>
          <cell r="C145" t="str">
            <v>oct</v>
          </cell>
          <cell r="D145" t="str">
            <v>nov</v>
          </cell>
          <cell r="E145" t="str">
            <v>dec</v>
          </cell>
          <cell r="F145" t="str">
            <v>jan</v>
          </cell>
          <cell r="G145" t="str">
            <v>feb</v>
          </cell>
          <cell r="H145" t="str">
            <v>mar</v>
          </cell>
          <cell r="I145" t="str">
            <v>apr</v>
          </cell>
          <cell r="J145" t="str">
            <v>may</v>
          </cell>
          <cell r="K145" t="str">
            <v>jun</v>
          </cell>
          <cell r="L145" t="str">
            <v>jul</v>
          </cell>
          <cell r="M145" t="str">
            <v>aug</v>
          </cell>
          <cell r="N145" t="str">
            <v>sep</v>
          </cell>
          <cell r="O145" t="str">
            <v>oct</v>
          </cell>
          <cell r="P145" t="str">
            <v>nov</v>
          </cell>
          <cell r="Q145" t="str">
            <v>dec</v>
          </cell>
          <cell r="R145" t="str">
            <v>jan</v>
          </cell>
          <cell r="S145" t="str">
            <v>feb</v>
          </cell>
          <cell r="T145" t="str">
            <v>mar</v>
          </cell>
          <cell r="U145" t="str">
            <v>apr</v>
          </cell>
          <cell r="V145" t="str">
            <v>may</v>
          </cell>
          <cell r="W145" t="str">
            <v>jun</v>
          </cell>
          <cell r="X145">
            <v>2008</v>
          </cell>
          <cell r="Y145">
            <v>2008</v>
          </cell>
          <cell r="Z145">
            <v>2008</v>
          </cell>
          <cell r="AA145">
            <v>2009</v>
          </cell>
          <cell r="AB145">
            <v>2009</v>
          </cell>
          <cell r="AC145">
            <v>2009</v>
          </cell>
          <cell r="AD145">
            <v>2009</v>
          </cell>
          <cell r="AE145">
            <v>2009</v>
          </cell>
          <cell r="AF145">
            <v>2009</v>
          </cell>
          <cell r="AG145">
            <v>2009</v>
          </cell>
          <cell r="AH145">
            <v>2009</v>
          </cell>
          <cell r="AI145">
            <v>2009</v>
          </cell>
          <cell r="AJ145">
            <v>2009</v>
          </cell>
          <cell r="AK145">
            <v>2009</v>
          </cell>
          <cell r="AL145">
            <v>2009</v>
          </cell>
          <cell r="AM145">
            <v>2010</v>
          </cell>
          <cell r="AN145">
            <v>2010</v>
          </cell>
          <cell r="AO145">
            <v>2010</v>
          </cell>
          <cell r="AP145">
            <v>2010</v>
          </cell>
          <cell r="AQ145">
            <v>2010</v>
          </cell>
          <cell r="AR145">
            <v>2010</v>
          </cell>
          <cell r="AS145" t="str">
            <v>Q3 2009</v>
          </cell>
          <cell r="AT145" t="str">
            <v>Q4 2009</v>
          </cell>
          <cell r="AU145" t="str">
            <v>Q1 2010</v>
          </cell>
          <cell r="AV145" t="str">
            <v>Q2 2010</v>
          </cell>
          <cell r="AW145" t="str">
            <v>Q3 2010</v>
          </cell>
          <cell r="AX145" t="str">
            <v>Q4 2010</v>
          </cell>
          <cell r="AY145" t="str">
            <v>Q1 2011</v>
          </cell>
        </row>
        <row r="146">
          <cell r="B146">
            <v>201001</v>
          </cell>
          <cell r="C146" t="str">
            <v>jan</v>
          </cell>
          <cell r="D146" t="str">
            <v>feb</v>
          </cell>
          <cell r="E146" t="str">
            <v>mar</v>
          </cell>
          <cell r="F146" t="str">
            <v>apr</v>
          </cell>
          <cell r="G146" t="str">
            <v>may</v>
          </cell>
          <cell r="H146" t="str">
            <v>jun</v>
          </cell>
          <cell r="I146" t="str">
            <v>jul</v>
          </cell>
          <cell r="J146" t="str">
            <v>aug</v>
          </cell>
          <cell r="K146" t="str">
            <v>sep</v>
          </cell>
          <cell r="L146" t="str">
            <v>oct</v>
          </cell>
          <cell r="M146" t="str">
            <v>nov</v>
          </cell>
          <cell r="N146" t="str">
            <v>dec</v>
          </cell>
          <cell r="O146" t="str">
            <v>jan</v>
          </cell>
          <cell r="P146" t="str">
            <v>feb</v>
          </cell>
          <cell r="Q146" t="str">
            <v>mar</v>
          </cell>
          <cell r="R146" t="str">
            <v>apr</v>
          </cell>
          <cell r="S146" t="str">
            <v>may</v>
          </cell>
          <cell r="T146" t="str">
            <v>jun</v>
          </cell>
          <cell r="U146" t="str">
            <v>jul</v>
          </cell>
          <cell r="V146" t="str">
            <v>aug</v>
          </cell>
          <cell r="W146" t="str">
            <v>sep</v>
          </cell>
          <cell r="X146">
            <v>2009</v>
          </cell>
          <cell r="Y146">
            <v>2009</v>
          </cell>
          <cell r="Z146">
            <v>2009</v>
          </cell>
          <cell r="AA146">
            <v>2009</v>
          </cell>
          <cell r="AB146">
            <v>2009</v>
          </cell>
          <cell r="AC146">
            <v>2009</v>
          </cell>
          <cell r="AD146">
            <v>2009</v>
          </cell>
          <cell r="AE146">
            <v>2009</v>
          </cell>
          <cell r="AF146">
            <v>2009</v>
          </cell>
          <cell r="AG146">
            <v>2009</v>
          </cell>
          <cell r="AH146">
            <v>2009</v>
          </cell>
          <cell r="AI146">
            <v>2009</v>
          </cell>
          <cell r="AJ146">
            <v>2010</v>
          </cell>
          <cell r="AK146">
            <v>2010</v>
          </cell>
          <cell r="AL146">
            <v>2010</v>
          </cell>
          <cell r="AM146">
            <v>2010</v>
          </cell>
          <cell r="AN146">
            <v>2010</v>
          </cell>
          <cell r="AO146">
            <v>2010</v>
          </cell>
          <cell r="AP146">
            <v>2010</v>
          </cell>
          <cell r="AQ146">
            <v>2010</v>
          </cell>
          <cell r="AR146">
            <v>2010</v>
          </cell>
          <cell r="AS146" t="str">
            <v>Q4 2009</v>
          </cell>
          <cell r="AT146" t="str">
            <v>Q1 2010</v>
          </cell>
          <cell r="AU146" t="str">
            <v>Q2 2010</v>
          </cell>
          <cell r="AV146" t="str">
            <v>Q3 2010</v>
          </cell>
          <cell r="AW146" t="str">
            <v>Q4 2010</v>
          </cell>
          <cell r="AX146" t="str">
            <v>Q1 2011</v>
          </cell>
          <cell r="AY146" t="str">
            <v>Q2 2011</v>
          </cell>
        </row>
        <row r="147">
          <cell r="B147">
            <v>201002</v>
          </cell>
          <cell r="C147" t="str">
            <v>jan</v>
          </cell>
          <cell r="D147" t="str">
            <v>feb</v>
          </cell>
          <cell r="E147" t="str">
            <v>mar</v>
          </cell>
          <cell r="F147" t="str">
            <v>apr</v>
          </cell>
          <cell r="G147" t="str">
            <v>may</v>
          </cell>
          <cell r="H147" t="str">
            <v>jun</v>
          </cell>
          <cell r="I147" t="str">
            <v>jul</v>
          </cell>
          <cell r="J147" t="str">
            <v>aug</v>
          </cell>
          <cell r="K147" t="str">
            <v>sep</v>
          </cell>
          <cell r="L147" t="str">
            <v>oct</v>
          </cell>
          <cell r="M147" t="str">
            <v>nov</v>
          </cell>
          <cell r="N147" t="str">
            <v>dec</v>
          </cell>
          <cell r="O147" t="str">
            <v>jan</v>
          </cell>
          <cell r="P147" t="str">
            <v>feb</v>
          </cell>
          <cell r="Q147" t="str">
            <v>mar</v>
          </cell>
          <cell r="R147" t="str">
            <v>apr</v>
          </cell>
          <cell r="S147" t="str">
            <v>may</v>
          </cell>
          <cell r="T147" t="str">
            <v>jun</v>
          </cell>
          <cell r="U147" t="str">
            <v>jul</v>
          </cell>
          <cell r="V147" t="str">
            <v>aug</v>
          </cell>
          <cell r="W147" t="str">
            <v>sep</v>
          </cell>
          <cell r="X147">
            <v>2009</v>
          </cell>
          <cell r="Y147">
            <v>2009</v>
          </cell>
          <cell r="Z147">
            <v>2009</v>
          </cell>
          <cell r="AA147">
            <v>2009</v>
          </cell>
          <cell r="AB147">
            <v>2009</v>
          </cell>
          <cell r="AC147">
            <v>2009</v>
          </cell>
          <cell r="AD147">
            <v>2009</v>
          </cell>
          <cell r="AE147">
            <v>2009</v>
          </cell>
          <cell r="AF147">
            <v>2009</v>
          </cell>
          <cell r="AG147">
            <v>2009</v>
          </cell>
          <cell r="AH147">
            <v>2009</v>
          </cell>
          <cell r="AI147">
            <v>2009</v>
          </cell>
          <cell r="AJ147">
            <v>2010</v>
          </cell>
          <cell r="AK147">
            <v>2010</v>
          </cell>
          <cell r="AL147">
            <v>2010</v>
          </cell>
          <cell r="AM147">
            <v>2010</v>
          </cell>
          <cell r="AN147">
            <v>2010</v>
          </cell>
          <cell r="AO147">
            <v>2010</v>
          </cell>
          <cell r="AP147">
            <v>2010</v>
          </cell>
          <cell r="AQ147">
            <v>2010</v>
          </cell>
          <cell r="AR147">
            <v>2010</v>
          </cell>
          <cell r="AS147" t="str">
            <v>Q4 2009</v>
          </cell>
          <cell r="AT147" t="str">
            <v>Q1 2010</v>
          </cell>
          <cell r="AU147" t="str">
            <v>Q2 2010</v>
          </cell>
          <cell r="AV147" t="str">
            <v>Q3 2010</v>
          </cell>
          <cell r="AW147" t="str">
            <v>Q4 2010</v>
          </cell>
          <cell r="AX147" t="str">
            <v>Q1 2011</v>
          </cell>
          <cell r="AY147" t="str">
            <v>Q2 2011</v>
          </cell>
        </row>
        <row r="148">
          <cell r="B148">
            <v>201003</v>
          </cell>
          <cell r="C148" t="str">
            <v>jan</v>
          </cell>
          <cell r="D148" t="str">
            <v>feb</v>
          </cell>
          <cell r="E148" t="str">
            <v>mar</v>
          </cell>
          <cell r="F148" t="str">
            <v>apr</v>
          </cell>
          <cell r="G148" t="str">
            <v>may</v>
          </cell>
          <cell r="H148" t="str">
            <v>jun</v>
          </cell>
          <cell r="I148" t="str">
            <v>jul</v>
          </cell>
          <cell r="J148" t="str">
            <v>aug</v>
          </cell>
          <cell r="K148" t="str">
            <v>sep</v>
          </cell>
          <cell r="L148" t="str">
            <v>oct</v>
          </cell>
          <cell r="M148" t="str">
            <v>nov</v>
          </cell>
          <cell r="N148" t="str">
            <v>dec</v>
          </cell>
          <cell r="O148" t="str">
            <v>jan</v>
          </cell>
          <cell r="P148" t="str">
            <v>feb</v>
          </cell>
          <cell r="Q148" t="str">
            <v>mar</v>
          </cell>
          <cell r="R148" t="str">
            <v>apr</v>
          </cell>
          <cell r="S148" t="str">
            <v>may</v>
          </cell>
          <cell r="T148" t="str">
            <v>jun</v>
          </cell>
          <cell r="U148" t="str">
            <v>jul</v>
          </cell>
          <cell r="V148" t="str">
            <v>aug</v>
          </cell>
          <cell r="W148" t="str">
            <v>sep</v>
          </cell>
          <cell r="X148">
            <v>2009</v>
          </cell>
          <cell r="Y148">
            <v>2009</v>
          </cell>
          <cell r="Z148">
            <v>2009</v>
          </cell>
          <cell r="AA148">
            <v>2009</v>
          </cell>
          <cell r="AB148">
            <v>2009</v>
          </cell>
          <cell r="AC148">
            <v>2009</v>
          </cell>
          <cell r="AD148">
            <v>2009</v>
          </cell>
          <cell r="AE148">
            <v>2009</v>
          </cell>
          <cell r="AF148">
            <v>2009</v>
          </cell>
          <cell r="AG148">
            <v>2009</v>
          </cell>
          <cell r="AH148">
            <v>2009</v>
          </cell>
          <cell r="AI148">
            <v>2009</v>
          </cell>
          <cell r="AJ148">
            <v>2010</v>
          </cell>
          <cell r="AK148">
            <v>2010</v>
          </cell>
          <cell r="AL148">
            <v>2010</v>
          </cell>
          <cell r="AM148">
            <v>2010</v>
          </cell>
          <cell r="AN148">
            <v>2010</v>
          </cell>
          <cell r="AO148">
            <v>2010</v>
          </cell>
          <cell r="AP148">
            <v>2010</v>
          </cell>
          <cell r="AQ148">
            <v>2010</v>
          </cell>
          <cell r="AR148">
            <v>2010</v>
          </cell>
          <cell r="AS148" t="str">
            <v>Q4 2009</v>
          </cell>
          <cell r="AT148" t="str">
            <v>Q1 2010</v>
          </cell>
          <cell r="AU148" t="str">
            <v>Q2 2010</v>
          </cell>
          <cell r="AV148" t="str">
            <v>Q3 2010</v>
          </cell>
          <cell r="AW148" t="str">
            <v>Q4 2010</v>
          </cell>
          <cell r="AX148" t="str">
            <v>Q1 2011</v>
          </cell>
          <cell r="AY148" t="str">
            <v>Q2 2011</v>
          </cell>
        </row>
        <row r="149">
          <cell r="B149">
            <v>201004</v>
          </cell>
          <cell r="C149" t="str">
            <v>apr</v>
          </cell>
          <cell r="D149" t="str">
            <v>may</v>
          </cell>
          <cell r="E149" t="str">
            <v>jun</v>
          </cell>
          <cell r="F149" t="str">
            <v>jul</v>
          </cell>
          <cell r="G149" t="str">
            <v>aug</v>
          </cell>
          <cell r="H149" t="str">
            <v>sep</v>
          </cell>
          <cell r="I149" t="str">
            <v>oct</v>
          </cell>
          <cell r="J149" t="str">
            <v>nov</v>
          </cell>
          <cell r="K149" t="str">
            <v>dec</v>
          </cell>
          <cell r="L149" t="str">
            <v>jan</v>
          </cell>
          <cell r="M149" t="str">
            <v>feb</v>
          </cell>
          <cell r="N149" t="str">
            <v>mar</v>
          </cell>
          <cell r="O149" t="str">
            <v>apr</v>
          </cell>
          <cell r="P149" t="str">
            <v>may</v>
          </cell>
          <cell r="Q149" t="str">
            <v>jun</v>
          </cell>
          <cell r="R149" t="str">
            <v>jul</v>
          </cell>
          <cell r="S149" t="str">
            <v>aug</v>
          </cell>
          <cell r="T149" t="str">
            <v>sep</v>
          </cell>
          <cell r="U149" t="str">
            <v>oct</v>
          </cell>
          <cell r="V149" t="str">
            <v>nov</v>
          </cell>
          <cell r="W149" t="str">
            <v>dec</v>
          </cell>
          <cell r="X149">
            <v>2009</v>
          </cell>
          <cell r="Y149">
            <v>2009</v>
          </cell>
          <cell r="Z149">
            <v>2009</v>
          </cell>
          <cell r="AA149">
            <v>2009</v>
          </cell>
          <cell r="AB149">
            <v>2009</v>
          </cell>
          <cell r="AC149">
            <v>2009</v>
          </cell>
          <cell r="AD149">
            <v>2009</v>
          </cell>
          <cell r="AE149">
            <v>2009</v>
          </cell>
          <cell r="AF149">
            <v>2009</v>
          </cell>
          <cell r="AG149">
            <v>2010</v>
          </cell>
          <cell r="AH149">
            <v>2010</v>
          </cell>
          <cell r="AI149">
            <v>2010</v>
          </cell>
          <cell r="AJ149">
            <v>2010</v>
          </cell>
          <cell r="AK149">
            <v>2010</v>
          </cell>
          <cell r="AL149">
            <v>2010</v>
          </cell>
          <cell r="AM149">
            <v>2010</v>
          </cell>
          <cell r="AN149">
            <v>2010</v>
          </cell>
          <cell r="AO149">
            <v>2010</v>
          </cell>
          <cell r="AP149">
            <v>2010</v>
          </cell>
          <cell r="AQ149">
            <v>2010</v>
          </cell>
          <cell r="AR149">
            <v>2010</v>
          </cell>
          <cell r="AS149" t="str">
            <v>Q1 2010</v>
          </cell>
          <cell r="AT149" t="str">
            <v>Q2 2010</v>
          </cell>
          <cell r="AU149" t="str">
            <v>Q3 2010</v>
          </cell>
          <cell r="AV149" t="str">
            <v>Q4 2010</v>
          </cell>
          <cell r="AW149" t="str">
            <v>Q1 2011</v>
          </cell>
          <cell r="AX149" t="str">
            <v>Q2 2011</v>
          </cell>
          <cell r="AY149" t="str">
            <v>Q3 2011</v>
          </cell>
        </row>
        <row r="150">
          <cell r="B150">
            <v>201005</v>
          </cell>
          <cell r="C150" t="str">
            <v>apr</v>
          </cell>
          <cell r="D150" t="str">
            <v>may</v>
          </cell>
          <cell r="E150" t="str">
            <v>jun</v>
          </cell>
          <cell r="F150" t="str">
            <v>jul</v>
          </cell>
          <cell r="G150" t="str">
            <v>aug</v>
          </cell>
          <cell r="H150" t="str">
            <v>sep</v>
          </cell>
          <cell r="I150" t="str">
            <v>oct</v>
          </cell>
          <cell r="J150" t="str">
            <v>nov</v>
          </cell>
          <cell r="K150" t="str">
            <v>dec</v>
          </cell>
          <cell r="L150" t="str">
            <v>jan</v>
          </cell>
          <cell r="M150" t="str">
            <v>feb</v>
          </cell>
          <cell r="N150" t="str">
            <v>mar</v>
          </cell>
          <cell r="O150" t="str">
            <v>apr</v>
          </cell>
          <cell r="P150" t="str">
            <v>may</v>
          </cell>
          <cell r="Q150" t="str">
            <v>jun</v>
          </cell>
          <cell r="R150" t="str">
            <v>jul</v>
          </cell>
          <cell r="S150" t="str">
            <v>aug</v>
          </cell>
          <cell r="T150" t="str">
            <v>sep</v>
          </cell>
          <cell r="U150" t="str">
            <v>oct</v>
          </cell>
          <cell r="V150" t="str">
            <v>nov</v>
          </cell>
          <cell r="W150" t="str">
            <v>dec</v>
          </cell>
          <cell r="X150">
            <v>2009</v>
          </cell>
          <cell r="Y150">
            <v>2009</v>
          </cell>
          <cell r="Z150">
            <v>2009</v>
          </cell>
          <cell r="AA150">
            <v>2009</v>
          </cell>
          <cell r="AB150">
            <v>2009</v>
          </cell>
          <cell r="AC150">
            <v>2009</v>
          </cell>
          <cell r="AD150">
            <v>2009</v>
          </cell>
          <cell r="AE150">
            <v>2009</v>
          </cell>
          <cell r="AF150">
            <v>2009</v>
          </cell>
          <cell r="AG150">
            <v>2010</v>
          </cell>
          <cell r="AH150">
            <v>2010</v>
          </cell>
          <cell r="AI150">
            <v>2010</v>
          </cell>
          <cell r="AJ150">
            <v>2010</v>
          </cell>
          <cell r="AK150">
            <v>2010</v>
          </cell>
          <cell r="AL150">
            <v>2010</v>
          </cell>
          <cell r="AM150">
            <v>2010</v>
          </cell>
          <cell r="AN150">
            <v>2010</v>
          </cell>
          <cell r="AO150">
            <v>2010</v>
          </cell>
          <cell r="AP150">
            <v>2010</v>
          </cell>
          <cell r="AQ150">
            <v>2010</v>
          </cell>
          <cell r="AR150">
            <v>2010</v>
          </cell>
          <cell r="AS150" t="str">
            <v>Q1 2010</v>
          </cell>
          <cell r="AT150" t="str">
            <v>Q2 2010</v>
          </cell>
          <cell r="AU150" t="str">
            <v>Q3 2010</v>
          </cell>
          <cell r="AV150" t="str">
            <v>Q4 2010</v>
          </cell>
          <cell r="AW150" t="str">
            <v>Q1 2011</v>
          </cell>
          <cell r="AX150" t="str">
            <v>Q2 2011</v>
          </cell>
          <cell r="AY150" t="str">
            <v>Q3 2011</v>
          </cell>
        </row>
        <row r="151">
          <cell r="B151">
            <v>201006</v>
          </cell>
          <cell r="C151" t="str">
            <v>apr</v>
          </cell>
          <cell r="D151" t="str">
            <v>may</v>
          </cell>
          <cell r="E151" t="str">
            <v>jun</v>
          </cell>
          <cell r="F151" t="str">
            <v>jul</v>
          </cell>
          <cell r="G151" t="str">
            <v>aug</v>
          </cell>
          <cell r="H151" t="str">
            <v>sep</v>
          </cell>
          <cell r="I151" t="str">
            <v>oct</v>
          </cell>
          <cell r="J151" t="str">
            <v>nov</v>
          </cell>
          <cell r="K151" t="str">
            <v>dec</v>
          </cell>
          <cell r="L151" t="str">
            <v>jan</v>
          </cell>
          <cell r="M151" t="str">
            <v>feb</v>
          </cell>
          <cell r="N151" t="str">
            <v>mar</v>
          </cell>
          <cell r="O151" t="str">
            <v>apr</v>
          </cell>
          <cell r="P151" t="str">
            <v>may</v>
          </cell>
          <cell r="Q151" t="str">
            <v>jun</v>
          </cell>
          <cell r="R151" t="str">
            <v>jul</v>
          </cell>
          <cell r="S151" t="str">
            <v>aug</v>
          </cell>
          <cell r="T151" t="str">
            <v>sep</v>
          </cell>
          <cell r="U151" t="str">
            <v>oct</v>
          </cell>
          <cell r="V151" t="str">
            <v>nov</v>
          </cell>
          <cell r="W151" t="str">
            <v>dec</v>
          </cell>
          <cell r="X151">
            <v>2009</v>
          </cell>
          <cell r="Y151">
            <v>2009</v>
          </cell>
          <cell r="Z151">
            <v>2009</v>
          </cell>
          <cell r="AA151">
            <v>2009</v>
          </cell>
          <cell r="AB151">
            <v>2009</v>
          </cell>
          <cell r="AC151">
            <v>2009</v>
          </cell>
          <cell r="AD151">
            <v>2009</v>
          </cell>
          <cell r="AE151">
            <v>2009</v>
          </cell>
          <cell r="AF151">
            <v>2009</v>
          </cell>
          <cell r="AG151">
            <v>2010</v>
          </cell>
          <cell r="AH151">
            <v>2010</v>
          </cell>
          <cell r="AI151">
            <v>2010</v>
          </cell>
          <cell r="AJ151">
            <v>2010</v>
          </cell>
          <cell r="AK151">
            <v>2010</v>
          </cell>
          <cell r="AL151">
            <v>2010</v>
          </cell>
          <cell r="AM151">
            <v>2010</v>
          </cell>
          <cell r="AN151">
            <v>2010</v>
          </cell>
          <cell r="AO151">
            <v>2010</v>
          </cell>
          <cell r="AP151">
            <v>2010</v>
          </cell>
          <cell r="AQ151">
            <v>2010</v>
          </cell>
          <cell r="AR151">
            <v>2010</v>
          </cell>
          <cell r="AS151" t="str">
            <v>Q1 2010</v>
          </cell>
          <cell r="AT151" t="str">
            <v>Q2 2010</v>
          </cell>
          <cell r="AU151" t="str">
            <v>Q3 2010</v>
          </cell>
          <cell r="AV151" t="str">
            <v>Q4 2010</v>
          </cell>
          <cell r="AW151" t="str">
            <v>Q1 2011</v>
          </cell>
          <cell r="AX151" t="str">
            <v>Q2 2011</v>
          </cell>
          <cell r="AY151" t="str">
            <v>Q3 2011</v>
          </cell>
        </row>
        <row r="152">
          <cell r="B152">
            <v>201007</v>
          </cell>
          <cell r="C152" t="str">
            <v>jul</v>
          </cell>
          <cell r="D152" t="str">
            <v>aug</v>
          </cell>
          <cell r="E152" t="str">
            <v>sep</v>
          </cell>
          <cell r="F152" t="str">
            <v>oct</v>
          </cell>
          <cell r="G152" t="str">
            <v>nov</v>
          </cell>
          <cell r="H152" t="str">
            <v>dec</v>
          </cell>
          <cell r="I152" t="str">
            <v>jan</v>
          </cell>
          <cell r="J152" t="str">
            <v>feb</v>
          </cell>
          <cell r="K152" t="str">
            <v>mar</v>
          </cell>
          <cell r="L152" t="str">
            <v>apr</v>
          </cell>
          <cell r="M152" t="str">
            <v>may</v>
          </cell>
          <cell r="N152" t="str">
            <v>jun</v>
          </cell>
          <cell r="O152" t="str">
            <v>jul</v>
          </cell>
          <cell r="P152" t="str">
            <v>aug</v>
          </cell>
          <cell r="Q152" t="str">
            <v>sep</v>
          </cell>
          <cell r="R152" t="str">
            <v>oct</v>
          </cell>
          <cell r="S152" t="str">
            <v>nov</v>
          </cell>
          <cell r="T152" t="str">
            <v>dec</v>
          </cell>
          <cell r="U152" t="str">
            <v>jan</v>
          </cell>
          <cell r="V152" t="str">
            <v>feb</v>
          </cell>
          <cell r="W152" t="str">
            <v>mar</v>
          </cell>
          <cell r="X152">
            <v>2009</v>
          </cell>
          <cell r="Y152">
            <v>2009</v>
          </cell>
          <cell r="Z152">
            <v>2009</v>
          </cell>
          <cell r="AA152">
            <v>2009</v>
          </cell>
          <cell r="AB152">
            <v>2009</v>
          </cell>
          <cell r="AC152">
            <v>2009</v>
          </cell>
          <cell r="AD152">
            <v>2010</v>
          </cell>
          <cell r="AE152">
            <v>2010</v>
          </cell>
          <cell r="AF152">
            <v>2010</v>
          </cell>
          <cell r="AG152">
            <v>2010</v>
          </cell>
          <cell r="AH152">
            <v>2010</v>
          </cell>
          <cell r="AI152">
            <v>2010</v>
          </cell>
          <cell r="AJ152">
            <v>2010</v>
          </cell>
          <cell r="AK152">
            <v>2010</v>
          </cell>
          <cell r="AL152">
            <v>2010</v>
          </cell>
          <cell r="AM152">
            <v>2010</v>
          </cell>
          <cell r="AN152">
            <v>2010</v>
          </cell>
          <cell r="AO152">
            <v>2010</v>
          </cell>
          <cell r="AP152">
            <v>2011</v>
          </cell>
          <cell r="AQ152">
            <v>2011</v>
          </cell>
          <cell r="AR152">
            <v>2011</v>
          </cell>
          <cell r="AS152" t="str">
            <v>Q2 2010</v>
          </cell>
          <cell r="AT152" t="str">
            <v>Q3 2010</v>
          </cell>
          <cell r="AU152" t="str">
            <v>Q4 2010</v>
          </cell>
          <cell r="AV152" t="str">
            <v>Q1 2011</v>
          </cell>
          <cell r="AW152" t="str">
            <v>Q2 2011</v>
          </cell>
          <cell r="AX152" t="str">
            <v>Q3 2011</v>
          </cell>
          <cell r="AY152" t="str">
            <v>Q4 2011</v>
          </cell>
        </row>
        <row r="153">
          <cell r="B153">
            <v>201008</v>
          </cell>
          <cell r="C153" t="str">
            <v>jul</v>
          </cell>
          <cell r="D153" t="str">
            <v>aug</v>
          </cell>
          <cell r="E153" t="str">
            <v>sep</v>
          </cell>
          <cell r="F153" t="str">
            <v>oct</v>
          </cell>
          <cell r="G153" t="str">
            <v>nov</v>
          </cell>
          <cell r="H153" t="str">
            <v>dec</v>
          </cell>
          <cell r="I153" t="str">
            <v>jan</v>
          </cell>
          <cell r="J153" t="str">
            <v>feb</v>
          </cell>
          <cell r="K153" t="str">
            <v>mar</v>
          </cell>
          <cell r="L153" t="str">
            <v>apr</v>
          </cell>
          <cell r="M153" t="str">
            <v>may</v>
          </cell>
          <cell r="N153" t="str">
            <v>jun</v>
          </cell>
          <cell r="O153" t="str">
            <v>jul</v>
          </cell>
          <cell r="P153" t="str">
            <v>aug</v>
          </cell>
          <cell r="Q153" t="str">
            <v>sep</v>
          </cell>
          <cell r="R153" t="str">
            <v>oct</v>
          </cell>
          <cell r="S153" t="str">
            <v>nov</v>
          </cell>
          <cell r="T153" t="str">
            <v>dec</v>
          </cell>
          <cell r="U153" t="str">
            <v>jan</v>
          </cell>
          <cell r="V153" t="str">
            <v>feb</v>
          </cell>
          <cell r="W153" t="str">
            <v>mar</v>
          </cell>
          <cell r="X153">
            <v>2009</v>
          </cell>
          <cell r="Y153">
            <v>2009</v>
          </cell>
          <cell r="Z153">
            <v>2009</v>
          </cell>
          <cell r="AA153">
            <v>2009</v>
          </cell>
          <cell r="AB153">
            <v>2009</v>
          </cell>
          <cell r="AC153">
            <v>2009</v>
          </cell>
          <cell r="AD153">
            <v>2010</v>
          </cell>
          <cell r="AE153">
            <v>2010</v>
          </cell>
          <cell r="AF153">
            <v>2010</v>
          </cell>
          <cell r="AG153">
            <v>2010</v>
          </cell>
          <cell r="AH153">
            <v>2010</v>
          </cell>
          <cell r="AI153">
            <v>2010</v>
          </cell>
          <cell r="AJ153">
            <v>2010</v>
          </cell>
          <cell r="AK153">
            <v>2010</v>
          </cell>
          <cell r="AL153">
            <v>2010</v>
          </cell>
          <cell r="AM153">
            <v>2010</v>
          </cell>
          <cell r="AN153">
            <v>2010</v>
          </cell>
          <cell r="AO153">
            <v>2010</v>
          </cell>
          <cell r="AP153">
            <v>2011</v>
          </cell>
          <cell r="AQ153">
            <v>2011</v>
          </cell>
          <cell r="AR153">
            <v>2011</v>
          </cell>
          <cell r="AS153" t="str">
            <v>Q2 2010</v>
          </cell>
          <cell r="AT153" t="str">
            <v>Q3 2010</v>
          </cell>
          <cell r="AU153" t="str">
            <v>Q4 2010</v>
          </cell>
          <cell r="AV153" t="str">
            <v>Q1 2011</v>
          </cell>
          <cell r="AW153" t="str">
            <v>Q2 2011</v>
          </cell>
          <cell r="AX153" t="str">
            <v>Q3 2011</v>
          </cell>
          <cell r="AY153" t="str">
            <v>Q4 2011</v>
          </cell>
        </row>
        <row r="154">
          <cell r="B154">
            <v>201009</v>
          </cell>
          <cell r="C154" t="str">
            <v>jul</v>
          </cell>
          <cell r="D154" t="str">
            <v>aug</v>
          </cell>
          <cell r="E154" t="str">
            <v>sep</v>
          </cell>
          <cell r="F154" t="str">
            <v>oct</v>
          </cell>
          <cell r="G154" t="str">
            <v>nov</v>
          </cell>
          <cell r="H154" t="str">
            <v>dec</v>
          </cell>
          <cell r="I154" t="str">
            <v>jan</v>
          </cell>
          <cell r="J154" t="str">
            <v>feb</v>
          </cell>
          <cell r="K154" t="str">
            <v>mar</v>
          </cell>
          <cell r="L154" t="str">
            <v>apr</v>
          </cell>
          <cell r="M154" t="str">
            <v>may</v>
          </cell>
          <cell r="N154" t="str">
            <v>jun</v>
          </cell>
          <cell r="O154" t="str">
            <v>jul</v>
          </cell>
          <cell r="P154" t="str">
            <v>aug</v>
          </cell>
          <cell r="Q154" t="str">
            <v>sep</v>
          </cell>
          <cell r="R154" t="str">
            <v>oct</v>
          </cell>
          <cell r="S154" t="str">
            <v>nov</v>
          </cell>
          <cell r="T154" t="str">
            <v>dec</v>
          </cell>
          <cell r="U154" t="str">
            <v>jan</v>
          </cell>
          <cell r="V154" t="str">
            <v>feb</v>
          </cell>
          <cell r="W154" t="str">
            <v>mar</v>
          </cell>
          <cell r="X154">
            <v>2009</v>
          </cell>
          <cell r="Y154">
            <v>2009</v>
          </cell>
          <cell r="Z154">
            <v>2009</v>
          </cell>
          <cell r="AA154">
            <v>2009</v>
          </cell>
          <cell r="AB154">
            <v>2009</v>
          </cell>
          <cell r="AC154">
            <v>2009</v>
          </cell>
          <cell r="AD154">
            <v>2010</v>
          </cell>
          <cell r="AE154">
            <v>2010</v>
          </cell>
          <cell r="AF154">
            <v>2010</v>
          </cell>
          <cell r="AG154">
            <v>2010</v>
          </cell>
          <cell r="AH154">
            <v>2010</v>
          </cell>
          <cell r="AI154">
            <v>2010</v>
          </cell>
          <cell r="AJ154">
            <v>2010</v>
          </cell>
          <cell r="AK154">
            <v>2010</v>
          </cell>
          <cell r="AL154">
            <v>2010</v>
          </cell>
          <cell r="AM154">
            <v>2010</v>
          </cell>
          <cell r="AN154">
            <v>2010</v>
          </cell>
          <cell r="AO154">
            <v>2010</v>
          </cell>
          <cell r="AP154">
            <v>2011</v>
          </cell>
          <cell r="AQ154">
            <v>2011</v>
          </cell>
          <cell r="AR154">
            <v>2011</v>
          </cell>
          <cell r="AS154" t="str">
            <v>Q2 2010</v>
          </cell>
          <cell r="AT154" t="str">
            <v>Q3 2010</v>
          </cell>
          <cell r="AU154" t="str">
            <v>Q4 2010</v>
          </cell>
          <cell r="AV154" t="str">
            <v>Q1 2011</v>
          </cell>
          <cell r="AW154" t="str">
            <v>Q2 2011</v>
          </cell>
          <cell r="AX154" t="str">
            <v>Q3 2011</v>
          </cell>
          <cell r="AY154" t="str">
            <v>Q4 2011</v>
          </cell>
        </row>
        <row r="155">
          <cell r="B155">
            <v>201010</v>
          </cell>
          <cell r="C155" t="str">
            <v>oct</v>
          </cell>
          <cell r="D155" t="str">
            <v>nov</v>
          </cell>
          <cell r="E155" t="str">
            <v>dec</v>
          </cell>
          <cell r="F155" t="str">
            <v>jan</v>
          </cell>
          <cell r="G155" t="str">
            <v>feb</v>
          </cell>
          <cell r="H155" t="str">
            <v>mar</v>
          </cell>
          <cell r="I155" t="str">
            <v>apr</v>
          </cell>
          <cell r="J155" t="str">
            <v>may</v>
          </cell>
          <cell r="K155" t="str">
            <v>jun</v>
          </cell>
          <cell r="L155" t="str">
            <v>jul</v>
          </cell>
          <cell r="M155" t="str">
            <v>aug</v>
          </cell>
          <cell r="N155" t="str">
            <v>sep</v>
          </cell>
          <cell r="O155" t="str">
            <v>oct</v>
          </cell>
          <cell r="P155" t="str">
            <v>nov</v>
          </cell>
          <cell r="Q155" t="str">
            <v>dec</v>
          </cell>
          <cell r="R155" t="str">
            <v>jan</v>
          </cell>
          <cell r="S155" t="str">
            <v>feb</v>
          </cell>
          <cell r="T155" t="str">
            <v>mar</v>
          </cell>
          <cell r="U155" t="str">
            <v>apr</v>
          </cell>
          <cell r="V155" t="str">
            <v>may</v>
          </cell>
          <cell r="W155" t="str">
            <v>jun</v>
          </cell>
          <cell r="X155">
            <v>2009</v>
          </cell>
          <cell r="Y155">
            <v>2009</v>
          </cell>
          <cell r="Z155">
            <v>2009</v>
          </cell>
          <cell r="AA155">
            <v>2010</v>
          </cell>
          <cell r="AB155">
            <v>2010</v>
          </cell>
          <cell r="AC155">
            <v>2010</v>
          </cell>
          <cell r="AD155">
            <v>2010</v>
          </cell>
          <cell r="AE155">
            <v>2010</v>
          </cell>
          <cell r="AF155">
            <v>2010</v>
          </cell>
          <cell r="AG155">
            <v>2010</v>
          </cell>
          <cell r="AH155">
            <v>2010</v>
          </cell>
          <cell r="AI155">
            <v>2010</v>
          </cell>
          <cell r="AJ155">
            <v>2010</v>
          </cell>
          <cell r="AK155">
            <v>2010</v>
          </cell>
          <cell r="AL155">
            <v>2010</v>
          </cell>
          <cell r="AM155">
            <v>2011</v>
          </cell>
          <cell r="AN155">
            <v>2011</v>
          </cell>
          <cell r="AO155">
            <v>2011</v>
          </cell>
          <cell r="AP155">
            <v>2011</v>
          </cell>
          <cell r="AQ155">
            <v>2011</v>
          </cell>
          <cell r="AR155">
            <v>2011</v>
          </cell>
          <cell r="AS155" t="str">
            <v>Q3 2010</v>
          </cell>
          <cell r="AT155" t="str">
            <v>Q4 2010</v>
          </cell>
          <cell r="AU155" t="str">
            <v>Q1 2011</v>
          </cell>
          <cell r="AV155" t="str">
            <v>Q2 2011</v>
          </cell>
          <cell r="AW155" t="str">
            <v>Q3 2011</v>
          </cell>
          <cell r="AX155" t="str">
            <v>Q4 2011</v>
          </cell>
          <cell r="AY155" t="str">
            <v>Q1 2012</v>
          </cell>
        </row>
        <row r="156">
          <cell r="B156">
            <v>201011</v>
          </cell>
          <cell r="C156" t="str">
            <v>oct</v>
          </cell>
          <cell r="D156" t="str">
            <v>nov</v>
          </cell>
          <cell r="E156" t="str">
            <v>dec</v>
          </cell>
          <cell r="F156" t="str">
            <v>jan</v>
          </cell>
          <cell r="G156" t="str">
            <v>feb</v>
          </cell>
          <cell r="H156" t="str">
            <v>mar</v>
          </cell>
          <cell r="I156" t="str">
            <v>apr</v>
          </cell>
          <cell r="J156" t="str">
            <v>may</v>
          </cell>
          <cell r="K156" t="str">
            <v>jun</v>
          </cell>
          <cell r="L156" t="str">
            <v>jul</v>
          </cell>
          <cell r="M156" t="str">
            <v>aug</v>
          </cell>
          <cell r="N156" t="str">
            <v>sep</v>
          </cell>
          <cell r="O156" t="str">
            <v>oct</v>
          </cell>
          <cell r="P156" t="str">
            <v>nov</v>
          </cell>
          <cell r="Q156" t="str">
            <v>dec</v>
          </cell>
          <cell r="R156" t="str">
            <v>jan</v>
          </cell>
          <cell r="S156" t="str">
            <v>feb</v>
          </cell>
          <cell r="T156" t="str">
            <v>mar</v>
          </cell>
          <cell r="U156" t="str">
            <v>apr</v>
          </cell>
          <cell r="V156" t="str">
            <v>may</v>
          </cell>
          <cell r="W156" t="str">
            <v>jun</v>
          </cell>
          <cell r="X156">
            <v>2009</v>
          </cell>
          <cell r="Y156">
            <v>2009</v>
          </cell>
          <cell r="Z156">
            <v>2009</v>
          </cell>
          <cell r="AA156">
            <v>2010</v>
          </cell>
          <cell r="AB156">
            <v>2010</v>
          </cell>
          <cell r="AC156">
            <v>2010</v>
          </cell>
          <cell r="AD156">
            <v>2010</v>
          </cell>
          <cell r="AE156">
            <v>2010</v>
          </cell>
          <cell r="AF156">
            <v>2010</v>
          </cell>
          <cell r="AG156">
            <v>2010</v>
          </cell>
          <cell r="AH156">
            <v>2010</v>
          </cell>
          <cell r="AI156">
            <v>2010</v>
          </cell>
          <cell r="AJ156">
            <v>2010</v>
          </cell>
          <cell r="AK156">
            <v>2010</v>
          </cell>
          <cell r="AL156">
            <v>2010</v>
          </cell>
          <cell r="AM156">
            <v>2011</v>
          </cell>
          <cell r="AN156">
            <v>2011</v>
          </cell>
          <cell r="AO156">
            <v>2011</v>
          </cell>
          <cell r="AP156">
            <v>2011</v>
          </cell>
          <cell r="AQ156">
            <v>2011</v>
          </cell>
          <cell r="AR156">
            <v>2011</v>
          </cell>
          <cell r="AS156" t="str">
            <v>Q3 2010</v>
          </cell>
          <cell r="AT156" t="str">
            <v>Q4 2010</v>
          </cell>
          <cell r="AU156" t="str">
            <v>Q1 2011</v>
          </cell>
          <cell r="AV156" t="str">
            <v>Q2 2011</v>
          </cell>
          <cell r="AW156" t="str">
            <v>Q3 2011</v>
          </cell>
          <cell r="AX156" t="str">
            <v>Q4 2011</v>
          </cell>
          <cell r="AY156" t="str">
            <v>Q1 2012</v>
          </cell>
        </row>
        <row r="157">
          <cell r="B157">
            <v>201012</v>
          </cell>
          <cell r="C157" t="str">
            <v>oct</v>
          </cell>
          <cell r="D157" t="str">
            <v>nov</v>
          </cell>
          <cell r="E157" t="str">
            <v>dec</v>
          </cell>
          <cell r="F157" t="str">
            <v>jan</v>
          </cell>
          <cell r="G157" t="str">
            <v>feb</v>
          </cell>
          <cell r="H157" t="str">
            <v>mar</v>
          </cell>
          <cell r="I157" t="str">
            <v>apr</v>
          </cell>
          <cell r="J157" t="str">
            <v>may</v>
          </cell>
          <cell r="K157" t="str">
            <v>jun</v>
          </cell>
          <cell r="L157" t="str">
            <v>jul</v>
          </cell>
          <cell r="M157" t="str">
            <v>aug</v>
          </cell>
          <cell r="N157" t="str">
            <v>sep</v>
          </cell>
          <cell r="O157" t="str">
            <v>oct</v>
          </cell>
          <cell r="P157" t="str">
            <v>nov</v>
          </cell>
          <cell r="Q157" t="str">
            <v>dec</v>
          </cell>
          <cell r="R157" t="str">
            <v>jan</v>
          </cell>
          <cell r="S157" t="str">
            <v>feb</v>
          </cell>
          <cell r="T157" t="str">
            <v>mar</v>
          </cell>
          <cell r="U157" t="str">
            <v>apr</v>
          </cell>
          <cell r="V157" t="str">
            <v>may</v>
          </cell>
          <cell r="W157" t="str">
            <v>jun</v>
          </cell>
          <cell r="X157">
            <v>2009</v>
          </cell>
          <cell r="Y157">
            <v>2009</v>
          </cell>
          <cell r="Z157">
            <v>2009</v>
          </cell>
          <cell r="AA157">
            <v>2010</v>
          </cell>
          <cell r="AB157">
            <v>2010</v>
          </cell>
          <cell r="AC157">
            <v>2010</v>
          </cell>
          <cell r="AD157">
            <v>2010</v>
          </cell>
          <cell r="AE157">
            <v>2010</v>
          </cell>
          <cell r="AF157">
            <v>2010</v>
          </cell>
          <cell r="AG157">
            <v>2010</v>
          </cell>
          <cell r="AH157">
            <v>2010</v>
          </cell>
          <cell r="AI157">
            <v>2010</v>
          </cell>
          <cell r="AJ157">
            <v>2010</v>
          </cell>
          <cell r="AK157">
            <v>2010</v>
          </cell>
          <cell r="AL157">
            <v>2010</v>
          </cell>
          <cell r="AM157">
            <v>2011</v>
          </cell>
          <cell r="AN157">
            <v>2011</v>
          </cell>
          <cell r="AO157">
            <v>2011</v>
          </cell>
          <cell r="AP157">
            <v>2011</v>
          </cell>
          <cell r="AQ157">
            <v>2011</v>
          </cell>
          <cell r="AR157">
            <v>2011</v>
          </cell>
          <cell r="AS157" t="str">
            <v>Q3 2010</v>
          </cell>
          <cell r="AT157" t="str">
            <v>Q4 2010</v>
          </cell>
          <cell r="AU157" t="str">
            <v>Q1 2011</v>
          </cell>
          <cell r="AV157" t="str">
            <v>Q2 2011</v>
          </cell>
          <cell r="AW157" t="str">
            <v>Q3 2011</v>
          </cell>
          <cell r="AX157" t="str">
            <v>Q4 2011</v>
          </cell>
          <cell r="AY157" t="str">
            <v>Q1 2012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>
            <v>199801</v>
          </cell>
          <cell r="B1">
            <v>35704</v>
          </cell>
        </row>
        <row r="2">
          <cell r="A2">
            <v>199802</v>
          </cell>
          <cell r="B2">
            <v>35735</v>
          </cell>
        </row>
        <row r="3">
          <cell r="A3">
            <v>199803</v>
          </cell>
          <cell r="B3">
            <v>35765</v>
          </cell>
        </row>
        <row r="4">
          <cell r="A4">
            <v>199804</v>
          </cell>
          <cell r="B4">
            <v>35796</v>
          </cell>
        </row>
        <row r="5">
          <cell r="A5">
            <v>199805</v>
          </cell>
          <cell r="B5">
            <v>35827</v>
          </cell>
        </row>
        <row r="6">
          <cell r="A6">
            <v>199806</v>
          </cell>
          <cell r="B6">
            <v>35855</v>
          </cell>
        </row>
        <row r="7">
          <cell r="A7">
            <v>199807</v>
          </cell>
          <cell r="B7">
            <v>35886</v>
          </cell>
        </row>
        <row r="8">
          <cell r="A8">
            <v>199808</v>
          </cell>
          <cell r="B8">
            <v>35916</v>
          </cell>
        </row>
        <row r="9">
          <cell r="A9">
            <v>199809</v>
          </cell>
          <cell r="B9">
            <v>35947</v>
          </cell>
        </row>
        <row r="10">
          <cell r="A10">
            <v>199810</v>
          </cell>
          <cell r="B10">
            <v>35977</v>
          </cell>
        </row>
        <row r="11">
          <cell r="A11">
            <v>199811</v>
          </cell>
          <cell r="B11">
            <v>36008</v>
          </cell>
        </row>
        <row r="12">
          <cell r="A12">
            <v>199812</v>
          </cell>
          <cell r="B12">
            <v>36039</v>
          </cell>
        </row>
        <row r="13">
          <cell r="A13">
            <v>199901</v>
          </cell>
          <cell r="B13">
            <v>36069</v>
          </cell>
        </row>
        <row r="14">
          <cell r="A14">
            <v>199902</v>
          </cell>
          <cell r="B14">
            <v>36100</v>
          </cell>
        </row>
        <row r="15">
          <cell r="A15">
            <v>199903</v>
          </cell>
          <cell r="B15">
            <v>36130</v>
          </cell>
        </row>
        <row r="16">
          <cell r="A16">
            <v>199904</v>
          </cell>
          <cell r="B16">
            <v>36161</v>
          </cell>
        </row>
        <row r="17">
          <cell r="A17">
            <v>199905</v>
          </cell>
          <cell r="B17">
            <v>36192</v>
          </cell>
        </row>
        <row r="18">
          <cell r="A18">
            <v>199906</v>
          </cell>
          <cell r="B18">
            <v>36220</v>
          </cell>
        </row>
        <row r="19">
          <cell r="A19">
            <v>200001</v>
          </cell>
          <cell r="B19">
            <v>36251</v>
          </cell>
        </row>
        <row r="20">
          <cell r="A20">
            <v>200002</v>
          </cell>
          <cell r="B20">
            <v>36281</v>
          </cell>
        </row>
        <row r="21">
          <cell r="A21">
            <v>200003</v>
          </cell>
          <cell r="B21">
            <v>36312</v>
          </cell>
        </row>
        <row r="22">
          <cell r="A22">
            <v>200004</v>
          </cell>
          <cell r="B22">
            <v>36342</v>
          </cell>
        </row>
        <row r="23">
          <cell r="A23">
            <v>200005</v>
          </cell>
          <cell r="B23">
            <v>36373</v>
          </cell>
        </row>
        <row r="24">
          <cell r="A24">
            <v>200006</v>
          </cell>
          <cell r="B24">
            <v>36404</v>
          </cell>
        </row>
        <row r="25">
          <cell r="A25">
            <v>200007</v>
          </cell>
          <cell r="B25">
            <v>36434</v>
          </cell>
        </row>
        <row r="26">
          <cell r="A26">
            <v>200008</v>
          </cell>
          <cell r="B26">
            <v>36465</v>
          </cell>
        </row>
        <row r="27">
          <cell r="A27">
            <v>200009</v>
          </cell>
          <cell r="B27">
            <v>36495</v>
          </cell>
        </row>
        <row r="28">
          <cell r="A28">
            <v>200010</v>
          </cell>
          <cell r="B28">
            <v>36526</v>
          </cell>
        </row>
        <row r="29">
          <cell r="A29">
            <v>200011</v>
          </cell>
          <cell r="B29">
            <v>36557</v>
          </cell>
        </row>
        <row r="30">
          <cell r="A30">
            <v>200012</v>
          </cell>
          <cell r="B30">
            <v>36586</v>
          </cell>
        </row>
        <row r="31">
          <cell r="A31">
            <v>200101</v>
          </cell>
          <cell r="B31">
            <v>36617</v>
          </cell>
        </row>
        <row r="32">
          <cell r="A32">
            <v>200102</v>
          </cell>
          <cell r="B32">
            <v>36647</v>
          </cell>
        </row>
        <row r="33">
          <cell r="A33">
            <v>200103</v>
          </cell>
          <cell r="B33">
            <v>36678</v>
          </cell>
        </row>
        <row r="34">
          <cell r="A34">
            <v>200104</v>
          </cell>
          <cell r="B34">
            <v>36708</v>
          </cell>
        </row>
        <row r="35">
          <cell r="A35">
            <v>200105</v>
          </cell>
          <cell r="B35">
            <v>36739</v>
          </cell>
        </row>
        <row r="36">
          <cell r="A36">
            <v>200106</v>
          </cell>
          <cell r="B36">
            <v>36770</v>
          </cell>
        </row>
        <row r="37">
          <cell r="A37">
            <v>200107</v>
          </cell>
          <cell r="B37">
            <v>36800</v>
          </cell>
        </row>
        <row r="38">
          <cell r="A38">
            <v>200108</v>
          </cell>
          <cell r="B38">
            <v>36831</v>
          </cell>
        </row>
        <row r="39">
          <cell r="A39">
            <v>200109</v>
          </cell>
          <cell r="B39">
            <v>36861</v>
          </cell>
        </row>
        <row r="40">
          <cell r="A40">
            <v>200110</v>
          </cell>
          <cell r="B40">
            <v>36892</v>
          </cell>
        </row>
        <row r="41">
          <cell r="A41">
            <v>200111</v>
          </cell>
          <cell r="B41">
            <v>36923</v>
          </cell>
        </row>
        <row r="42">
          <cell r="A42">
            <v>200112</v>
          </cell>
          <cell r="B42">
            <v>36951</v>
          </cell>
        </row>
        <row r="43">
          <cell r="A43">
            <v>200201</v>
          </cell>
          <cell r="B43">
            <v>36982</v>
          </cell>
        </row>
        <row r="44">
          <cell r="A44">
            <v>200202</v>
          </cell>
          <cell r="B44">
            <v>37012</v>
          </cell>
        </row>
        <row r="45">
          <cell r="A45">
            <v>200203</v>
          </cell>
          <cell r="B45">
            <v>37043</v>
          </cell>
        </row>
        <row r="46">
          <cell r="A46">
            <v>200204</v>
          </cell>
          <cell r="B46">
            <v>37073</v>
          </cell>
        </row>
        <row r="47">
          <cell r="A47">
            <v>200205</v>
          </cell>
          <cell r="B47">
            <v>37104</v>
          </cell>
        </row>
        <row r="48">
          <cell r="A48">
            <v>200206</v>
          </cell>
          <cell r="B48">
            <v>37135</v>
          </cell>
        </row>
        <row r="49">
          <cell r="A49">
            <v>200207</v>
          </cell>
          <cell r="B49">
            <v>37165</v>
          </cell>
        </row>
        <row r="50">
          <cell r="A50">
            <v>200208</v>
          </cell>
          <cell r="B50">
            <v>37196</v>
          </cell>
        </row>
        <row r="51">
          <cell r="A51">
            <v>200209</v>
          </cell>
          <cell r="B51">
            <v>37226</v>
          </cell>
        </row>
        <row r="52">
          <cell r="A52">
            <v>200210</v>
          </cell>
          <cell r="B52">
            <v>37257</v>
          </cell>
        </row>
        <row r="53">
          <cell r="A53">
            <v>200211</v>
          </cell>
          <cell r="B53">
            <v>37288</v>
          </cell>
        </row>
        <row r="54">
          <cell r="A54">
            <v>200212</v>
          </cell>
          <cell r="B54">
            <v>37316</v>
          </cell>
        </row>
        <row r="55">
          <cell r="A55">
            <v>200301</v>
          </cell>
          <cell r="B55">
            <v>37347</v>
          </cell>
        </row>
        <row r="56">
          <cell r="A56">
            <v>200302</v>
          </cell>
          <cell r="B56">
            <v>37377</v>
          </cell>
        </row>
        <row r="57">
          <cell r="A57">
            <v>200303</v>
          </cell>
          <cell r="B57">
            <v>37408</v>
          </cell>
        </row>
        <row r="58">
          <cell r="A58">
            <v>200304</v>
          </cell>
          <cell r="B58">
            <v>37438</v>
          </cell>
        </row>
        <row r="59">
          <cell r="A59">
            <v>200305</v>
          </cell>
          <cell r="B59">
            <v>37469</v>
          </cell>
        </row>
        <row r="60">
          <cell r="A60">
            <v>200306</v>
          </cell>
          <cell r="B60">
            <v>37500</v>
          </cell>
        </row>
        <row r="61">
          <cell r="A61">
            <v>200307</v>
          </cell>
          <cell r="B61">
            <v>37530</v>
          </cell>
        </row>
        <row r="62">
          <cell r="A62">
            <v>200308</v>
          </cell>
          <cell r="B62">
            <v>37561</v>
          </cell>
        </row>
        <row r="63">
          <cell r="A63">
            <v>200309</v>
          </cell>
          <cell r="B63">
            <v>37591</v>
          </cell>
        </row>
        <row r="64">
          <cell r="A64">
            <v>200310</v>
          </cell>
          <cell r="B64">
            <v>37622</v>
          </cell>
        </row>
        <row r="65">
          <cell r="A65">
            <v>200311</v>
          </cell>
          <cell r="B65">
            <v>37653</v>
          </cell>
        </row>
        <row r="66">
          <cell r="A66">
            <v>200312</v>
          </cell>
          <cell r="B66">
            <v>37681</v>
          </cell>
        </row>
        <row r="67">
          <cell r="A67">
            <v>200401</v>
          </cell>
          <cell r="B67">
            <v>37712</v>
          </cell>
        </row>
        <row r="68">
          <cell r="A68">
            <v>200402</v>
          </cell>
          <cell r="B68">
            <v>37742</v>
          </cell>
        </row>
        <row r="69">
          <cell r="A69">
            <v>200403</v>
          </cell>
          <cell r="B69">
            <v>37773</v>
          </cell>
        </row>
        <row r="70">
          <cell r="A70">
            <v>200404</v>
          </cell>
          <cell r="B70">
            <v>37803</v>
          </cell>
        </row>
        <row r="71">
          <cell r="A71">
            <v>200405</v>
          </cell>
          <cell r="B71">
            <v>37834</v>
          </cell>
        </row>
        <row r="72">
          <cell r="A72">
            <v>200406</v>
          </cell>
          <cell r="B72">
            <v>37865</v>
          </cell>
        </row>
        <row r="73">
          <cell r="A73">
            <v>200407</v>
          </cell>
          <cell r="B73">
            <v>37895</v>
          </cell>
        </row>
        <row r="74">
          <cell r="A74">
            <v>200408</v>
          </cell>
          <cell r="B74">
            <v>37926</v>
          </cell>
        </row>
        <row r="75">
          <cell r="A75">
            <v>200409</v>
          </cell>
          <cell r="B75">
            <v>37956</v>
          </cell>
        </row>
        <row r="76">
          <cell r="A76">
            <v>200410</v>
          </cell>
          <cell r="B76">
            <v>37987</v>
          </cell>
        </row>
        <row r="77">
          <cell r="A77">
            <v>200411</v>
          </cell>
          <cell r="B77">
            <v>38018</v>
          </cell>
        </row>
        <row r="78">
          <cell r="A78">
            <v>200412</v>
          </cell>
          <cell r="B78">
            <v>38047</v>
          </cell>
        </row>
        <row r="79">
          <cell r="A79">
            <v>200501</v>
          </cell>
          <cell r="B79">
            <v>38078</v>
          </cell>
        </row>
        <row r="80">
          <cell r="A80">
            <v>200502</v>
          </cell>
          <cell r="B80">
            <v>38108</v>
          </cell>
        </row>
        <row r="81">
          <cell r="A81">
            <v>200503</v>
          </cell>
          <cell r="B81">
            <v>38139</v>
          </cell>
        </row>
        <row r="82">
          <cell r="A82">
            <v>200504</v>
          </cell>
          <cell r="B82">
            <v>38169</v>
          </cell>
        </row>
        <row r="83">
          <cell r="A83">
            <v>200505</v>
          </cell>
          <cell r="B83">
            <v>38200</v>
          </cell>
        </row>
        <row r="84">
          <cell r="A84">
            <v>200506</v>
          </cell>
          <cell r="B84">
            <v>38231</v>
          </cell>
        </row>
        <row r="85">
          <cell r="A85">
            <v>200507</v>
          </cell>
          <cell r="B85">
            <v>38261</v>
          </cell>
        </row>
        <row r="86">
          <cell r="A86">
            <v>200508</v>
          </cell>
          <cell r="B86">
            <v>38292</v>
          </cell>
        </row>
        <row r="87">
          <cell r="A87">
            <v>200509</v>
          </cell>
          <cell r="B87">
            <v>38322</v>
          </cell>
        </row>
        <row r="88">
          <cell r="A88">
            <v>200510</v>
          </cell>
          <cell r="B88">
            <v>38353</v>
          </cell>
        </row>
        <row r="89">
          <cell r="A89">
            <v>200511</v>
          </cell>
          <cell r="B89">
            <v>38384</v>
          </cell>
        </row>
        <row r="90">
          <cell r="A90">
            <v>200512</v>
          </cell>
          <cell r="B90">
            <v>38412</v>
          </cell>
        </row>
        <row r="91">
          <cell r="A91">
            <v>200601</v>
          </cell>
          <cell r="B91">
            <v>38443</v>
          </cell>
        </row>
        <row r="92">
          <cell r="A92">
            <v>200602</v>
          </cell>
          <cell r="B92">
            <v>38473</v>
          </cell>
        </row>
        <row r="93">
          <cell r="A93">
            <v>200603</v>
          </cell>
          <cell r="B93">
            <v>38504</v>
          </cell>
        </row>
        <row r="94">
          <cell r="A94">
            <v>200604</v>
          </cell>
          <cell r="B94">
            <v>38534</v>
          </cell>
        </row>
        <row r="95">
          <cell r="A95">
            <v>200605</v>
          </cell>
          <cell r="B95">
            <v>38565</v>
          </cell>
        </row>
        <row r="96">
          <cell r="A96">
            <v>200606</v>
          </cell>
          <cell r="B96">
            <v>38596</v>
          </cell>
        </row>
        <row r="97">
          <cell r="A97">
            <v>200607</v>
          </cell>
          <cell r="B97">
            <v>38626</v>
          </cell>
        </row>
        <row r="98">
          <cell r="A98">
            <v>200608</v>
          </cell>
          <cell r="B98">
            <v>38657</v>
          </cell>
        </row>
        <row r="99">
          <cell r="A99">
            <v>200609</v>
          </cell>
          <cell r="B99">
            <v>38687</v>
          </cell>
        </row>
        <row r="100">
          <cell r="A100">
            <v>200610</v>
          </cell>
          <cell r="B100">
            <v>38718</v>
          </cell>
        </row>
        <row r="101">
          <cell r="A101">
            <v>200611</v>
          </cell>
          <cell r="B101">
            <v>38749</v>
          </cell>
        </row>
        <row r="102">
          <cell r="A102">
            <v>200612</v>
          </cell>
          <cell r="B102">
            <v>38777</v>
          </cell>
        </row>
        <row r="103">
          <cell r="A103">
            <v>200701</v>
          </cell>
          <cell r="B103">
            <v>38808</v>
          </cell>
        </row>
        <row r="104">
          <cell r="A104">
            <v>200702</v>
          </cell>
          <cell r="B104">
            <v>38838</v>
          </cell>
        </row>
        <row r="105">
          <cell r="A105">
            <v>200703</v>
          </cell>
          <cell r="B105">
            <v>38869</v>
          </cell>
        </row>
        <row r="106">
          <cell r="A106">
            <v>200704</v>
          </cell>
          <cell r="B106">
            <v>38899</v>
          </cell>
        </row>
        <row r="107">
          <cell r="A107">
            <v>200705</v>
          </cell>
          <cell r="B107">
            <v>38930</v>
          </cell>
        </row>
        <row r="108">
          <cell r="A108">
            <v>200706</v>
          </cell>
          <cell r="B108">
            <v>38961</v>
          </cell>
        </row>
        <row r="109">
          <cell r="A109">
            <v>200707</v>
          </cell>
          <cell r="B109">
            <v>38991</v>
          </cell>
        </row>
        <row r="110">
          <cell r="A110">
            <v>200708</v>
          </cell>
          <cell r="B110">
            <v>39022</v>
          </cell>
        </row>
        <row r="111">
          <cell r="A111">
            <v>200709</v>
          </cell>
          <cell r="B111">
            <v>39052</v>
          </cell>
        </row>
        <row r="112">
          <cell r="A112">
            <v>200710</v>
          </cell>
          <cell r="B112">
            <v>39083</v>
          </cell>
        </row>
        <row r="113">
          <cell r="A113">
            <v>200711</v>
          </cell>
          <cell r="B113">
            <v>39114</v>
          </cell>
        </row>
        <row r="114">
          <cell r="A114">
            <v>200712</v>
          </cell>
          <cell r="B114">
            <v>39142</v>
          </cell>
        </row>
        <row r="115">
          <cell r="A115">
            <v>200801</v>
          </cell>
          <cell r="B115">
            <v>39173</v>
          </cell>
        </row>
        <row r="116">
          <cell r="A116">
            <v>200802</v>
          </cell>
          <cell r="B116">
            <v>39203</v>
          </cell>
        </row>
        <row r="117">
          <cell r="A117">
            <v>200803</v>
          </cell>
          <cell r="B117">
            <v>39234</v>
          </cell>
        </row>
        <row r="118">
          <cell r="A118">
            <v>200804</v>
          </cell>
          <cell r="B118">
            <v>39264</v>
          </cell>
        </row>
        <row r="119">
          <cell r="A119">
            <v>200805</v>
          </cell>
          <cell r="B119">
            <v>39295</v>
          </cell>
        </row>
        <row r="120">
          <cell r="A120">
            <v>200806</v>
          </cell>
          <cell r="B120">
            <v>39326</v>
          </cell>
        </row>
        <row r="121">
          <cell r="A121">
            <v>200807</v>
          </cell>
          <cell r="B121">
            <v>39356</v>
          </cell>
        </row>
        <row r="122">
          <cell r="A122">
            <v>200808</v>
          </cell>
          <cell r="B122">
            <v>39387</v>
          </cell>
        </row>
        <row r="123">
          <cell r="A123">
            <v>200809</v>
          </cell>
          <cell r="B123">
            <v>39417</v>
          </cell>
        </row>
        <row r="124">
          <cell r="A124">
            <v>200810</v>
          </cell>
          <cell r="B124">
            <v>39448</v>
          </cell>
        </row>
        <row r="125">
          <cell r="A125">
            <v>200811</v>
          </cell>
          <cell r="B125">
            <v>39479</v>
          </cell>
        </row>
        <row r="126">
          <cell r="A126">
            <v>200812</v>
          </cell>
          <cell r="B126">
            <v>39508</v>
          </cell>
        </row>
        <row r="127">
          <cell r="A127">
            <v>200901</v>
          </cell>
          <cell r="B127">
            <v>39539</v>
          </cell>
        </row>
        <row r="128">
          <cell r="A128">
            <v>200902</v>
          </cell>
          <cell r="B128">
            <v>39569</v>
          </cell>
        </row>
        <row r="129">
          <cell r="A129">
            <v>200903</v>
          </cell>
          <cell r="B129">
            <v>39600</v>
          </cell>
        </row>
        <row r="130">
          <cell r="A130">
            <v>200904</v>
          </cell>
          <cell r="B130">
            <v>39630</v>
          </cell>
        </row>
        <row r="131">
          <cell r="A131">
            <v>200905</v>
          </cell>
          <cell r="B131">
            <v>39661</v>
          </cell>
        </row>
        <row r="132">
          <cell r="A132">
            <v>200906</v>
          </cell>
          <cell r="B132">
            <v>39692</v>
          </cell>
        </row>
        <row r="133">
          <cell r="A133">
            <v>200907</v>
          </cell>
          <cell r="B133">
            <v>39722</v>
          </cell>
        </row>
        <row r="134">
          <cell r="A134">
            <v>200908</v>
          </cell>
          <cell r="B134">
            <v>39753</v>
          </cell>
        </row>
        <row r="135">
          <cell r="A135">
            <v>200909</v>
          </cell>
          <cell r="B135">
            <v>39783</v>
          </cell>
        </row>
        <row r="136">
          <cell r="A136">
            <v>200910</v>
          </cell>
          <cell r="B136">
            <v>39814</v>
          </cell>
        </row>
        <row r="137">
          <cell r="A137">
            <v>200911</v>
          </cell>
          <cell r="B137">
            <v>39845</v>
          </cell>
        </row>
        <row r="138">
          <cell r="A138">
            <v>200912</v>
          </cell>
          <cell r="B138">
            <v>39873</v>
          </cell>
        </row>
        <row r="139">
          <cell r="A139">
            <v>201001</v>
          </cell>
          <cell r="B139">
            <v>39904</v>
          </cell>
        </row>
        <row r="140">
          <cell r="A140">
            <v>201002</v>
          </cell>
          <cell r="B140">
            <v>39934</v>
          </cell>
        </row>
        <row r="141">
          <cell r="A141">
            <v>201003</v>
          </cell>
          <cell r="B141">
            <v>39965</v>
          </cell>
        </row>
        <row r="142">
          <cell r="A142">
            <v>201004</v>
          </cell>
          <cell r="B142">
            <v>39995</v>
          </cell>
        </row>
        <row r="143">
          <cell r="A143">
            <v>201005</v>
          </cell>
          <cell r="B143">
            <v>40026</v>
          </cell>
        </row>
        <row r="144">
          <cell r="A144">
            <v>201006</v>
          </cell>
          <cell r="B144">
            <v>40057</v>
          </cell>
        </row>
        <row r="145">
          <cell r="A145">
            <v>201007</v>
          </cell>
          <cell r="B145">
            <v>40087</v>
          </cell>
        </row>
        <row r="146">
          <cell r="A146">
            <v>201008</v>
          </cell>
          <cell r="B146">
            <v>40118</v>
          </cell>
        </row>
        <row r="147">
          <cell r="A147">
            <v>201009</v>
          </cell>
          <cell r="B147">
            <v>40148</v>
          </cell>
        </row>
        <row r="148">
          <cell r="A148">
            <v>201010</v>
          </cell>
          <cell r="B148">
            <v>40179</v>
          </cell>
        </row>
        <row r="149">
          <cell r="A149">
            <v>201011</v>
          </cell>
          <cell r="B149">
            <v>40210</v>
          </cell>
        </row>
        <row r="150">
          <cell r="A150">
            <v>201012</v>
          </cell>
          <cell r="B150">
            <v>40238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_Inc_St"/>
      <sheetName val="Bal_Sheet"/>
      <sheetName val="Narrative"/>
      <sheetName val="Cash Flow"/>
      <sheetName val="Inc_St"/>
      <sheetName val="Monthly"/>
      <sheetName val="Monthly per lb"/>
      <sheetName val="ND only"/>
      <sheetName val="ND Mos per lb"/>
      <sheetName val="Sheinman"/>
      <sheetName val="Sh Mos per lb"/>
      <sheetName val="class sls comp"/>
      <sheetName val="YTD class sls comp"/>
      <sheetName val="cust sls comp"/>
      <sheetName val="YTD cust sls comp"/>
      <sheetName val="D L Report"/>
      <sheetName val="Balance Sht Analysis"/>
      <sheetName val="Combined P &amp; L"/>
      <sheetName val="Sh Monthly per lb"/>
      <sheetName val="ND Monthly per 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loadData"/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Sales"/>
      <sheetName val="Std. Cost of Transfers"/>
      <sheetName val="Gross Margin by Product Group"/>
      <sheetName val="Summary of GP"/>
      <sheetName val="Summary of Transfers"/>
      <sheetName val="LbrTotal"/>
      <sheetName val="LbrGeneral"/>
      <sheetName val="LbrMatl"/>
      <sheetName val="LbrQuality"/>
      <sheetName val="LbrEng"/>
      <sheetName val="LbrPersonnel"/>
      <sheetName val="LbrEA"/>
      <sheetName val="LbrPanels"/>
      <sheetName val="LbrMtlFab"/>
      <sheetName val="LbrOpGen"/>
      <sheetName val="MfgExpSummary"/>
      <sheetName val="MfgExpGeneral"/>
      <sheetName val="MfgExpMatl"/>
      <sheetName val="MfgExpQuality"/>
      <sheetName val="MfgExpEng"/>
      <sheetName val="MfgExpPersonnel"/>
      <sheetName val="MfgExpEA"/>
      <sheetName val="MfgExpPanels"/>
      <sheetName val="MfgExpMtlFab"/>
      <sheetName val="MfgExpOpGen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 refreshError="1"/>
      <sheetData sheetId="1">
        <row r="1">
          <cell r="B1" t="str">
            <v>Controls Facility</v>
          </cell>
        </row>
        <row r="2">
          <cell r="B2">
            <v>0</v>
          </cell>
        </row>
        <row r="3">
          <cell r="B3" t="str">
            <v>FY 06</v>
          </cell>
        </row>
        <row r="31">
          <cell r="A31">
            <v>1</v>
          </cell>
          <cell r="B31" t="str">
            <v>October 29, 2005</v>
          </cell>
          <cell r="C31">
            <v>38654</v>
          </cell>
          <cell r="D31" t="str">
            <v>Sep</v>
          </cell>
          <cell r="E31" t="str">
            <v>October 2005</v>
          </cell>
          <cell r="F31" t="str">
            <v>October</v>
          </cell>
        </row>
        <row r="32">
          <cell r="A32">
            <v>2</v>
          </cell>
          <cell r="B32" t="str">
            <v>November 26, 2005</v>
          </cell>
          <cell r="C32">
            <v>38682</v>
          </cell>
          <cell r="D32" t="str">
            <v>Oct</v>
          </cell>
          <cell r="E32" t="str">
            <v>November 2005</v>
          </cell>
          <cell r="F32" t="str">
            <v>November</v>
          </cell>
        </row>
        <row r="33">
          <cell r="A33">
            <v>3</v>
          </cell>
          <cell r="B33" t="str">
            <v>December 31 2005</v>
          </cell>
          <cell r="C33">
            <v>38717</v>
          </cell>
          <cell r="D33" t="str">
            <v>Nov</v>
          </cell>
          <cell r="E33" t="str">
            <v>December 2005</v>
          </cell>
          <cell r="F33" t="str">
            <v>December</v>
          </cell>
        </row>
        <row r="34">
          <cell r="A34">
            <v>4</v>
          </cell>
          <cell r="B34" t="str">
            <v>January 28, 2006</v>
          </cell>
          <cell r="C34">
            <v>38745</v>
          </cell>
          <cell r="D34" t="str">
            <v>Dec</v>
          </cell>
          <cell r="E34" t="str">
            <v>January 2006</v>
          </cell>
          <cell r="F34" t="str">
            <v>January</v>
          </cell>
        </row>
        <row r="35">
          <cell r="A35">
            <v>5</v>
          </cell>
          <cell r="B35" t="str">
            <v>February 25, 2006</v>
          </cell>
          <cell r="C35">
            <v>38773</v>
          </cell>
          <cell r="D35" t="str">
            <v>Jan</v>
          </cell>
          <cell r="E35" t="str">
            <v>February 2006</v>
          </cell>
          <cell r="F35" t="str">
            <v>February</v>
          </cell>
        </row>
        <row r="36">
          <cell r="A36">
            <v>6</v>
          </cell>
          <cell r="B36" t="str">
            <v>April 01, 2006</v>
          </cell>
          <cell r="C36">
            <v>38808</v>
          </cell>
          <cell r="D36" t="str">
            <v>Feb</v>
          </cell>
          <cell r="E36" t="str">
            <v>March 2006</v>
          </cell>
          <cell r="F36" t="str">
            <v>March</v>
          </cell>
        </row>
        <row r="37">
          <cell r="A37">
            <v>7</v>
          </cell>
          <cell r="B37" t="str">
            <v>April 29, 2006</v>
          </cell>
          <cell r="C37">
            <v>38836</v>
          </cell>
          <cell r="D37" t="str">
            <v>Mar</v>
          </cell>
          <cell r="E37" t="str">
            <v>April 2006</v>
          </cell>
          <cell r="F37" t="str">
            <v>April</v>
          </cell>
        </row>
        <row r="38">
          <cell r="A38">
            <v>8</v>
          </cell>
          <cell r="B38" t="str">
            <v>May 27, 2006</v>
          </cell>
          <cell r="C38">
            <v>38864</v>
          </cell>
          <cell r="D38" t="str">
            <v>Apr</v>
          </cell>
          <cell r="E38" t="str">
            <v>May 2006</v>
          </cell>
          <cell r="F38" t="str">
            <v>May</v>
          </cell>
        </row>
        <row r="39">
          <cell r="A39">
            <v>9</v>
          </cell>
          <cell r="B39" t="str">
            <v>July 01, 2006</v>
          </cell>
          <cell r="C39">
            <v>38899</v>
          </cell>
          <cell r="D39" t="str">
            <v>May</v>
          </cell>
          <cell r="E39" t="str">
            <v>June 2006</v>
          </cell>
          <cell r="F39" t="str">
            <v>June</v>
          </cell>
        </row>
        <row r="40">
          <cell r="A40">
            <v>10</v>
          </cell>
          <cell r="B40" t="str">
            <v>July 29, 2006</v>
          </cell>
          <cell r="C40">
            <v>38927</v>
          </cell>
          <cell r="D40" t="str">
            <v>Jun</v>
          </cell>
          <cell r="E40" t="str">
            <v>July 2006</v>
          </cell>
          <cell r="F40" t="str">
            <v>July</v>
          </cell>
        </row>
        <row r="41">
          <cell r="A41">
            <v>11</v>
          </cell>
          <cell r="B41" t="str">
            <v>August 26, 2006</v>
          </cell>
          <cell r="C41">
            <v>38955</v>
          </cell>
          <cell r="D41" t="str">
            <v>Jul</v>
          </cell>
          <cell r="E41" t="str">
            <v>August 2006</v>
          </cell>
          <cell r="F41" t="str">
            <v>August</v>
          </cell>
        </row>
        <row r="42">
          <cell r="A42">
            <v>12</v>
          </cell>
          <cell r="B42" t="str">
            <v>September 30, 2006</v>
          </cell>
          <cell r="C42">
            <v>38990</v>
          </cell>
          <cell r="D42" t="str">
            <v>Aug</v>
          </cell>
          <cell r="E42" t="str">
            <v>September 2006</v>
          </cell>
          <cell r="F42" t="str">
            <v>September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S"/>
      <sheetName val="BS Notes"/>
      <sheetName val="PL"/>
      <sheetName val="PL Notes"/>
      <sheetName val="Split Sheet"/>
      <sheetName val="BIL"/>
      <sheetName val="BCL Conso"/>
      <sheetName val="BZL Conso"/>
      <sheetName val="3B Conso"/>
      <sheetName val="GGFL"/>
      <sheetName val="BIL Hoding III"/>
      <sheetName val="BIL Holding II"/>
      <sheetName val="Sankalp"/>
      <sheetName val="Abhinav"/>
      <sheetName val="BIL Infra"/>
      <sheetName val="BIL Infra MAURITUS"/>
      <sheetName val="WIEL"/>
      <sheetName val="BEPL "/>
      <sheetName val="BZL"/>
      <sheetName val="RBG"/>
      <sheetName val="BTCL"/>
      <sheetName val="CPI"/>
    </sheetNames>
    <sheetDataSet>
      <sheetData sheetId="0">
        <row r="9">
          <cell r="B9" t="str">
            <v>Binani Cement Limited</v>
          </cell>
        </row>
        <row r="10">
          <cell r="B10" t="str">
            <v>Krishna Holding Limited</v>
          </cell>
        </row>
        <row r="11">
          <cell r="B11" t="str">
            <v>Shandong Binani Rong'An Cement Company</v>
          </cell>
        </row>
        <row r="12">
          <cell r="B12" t="str">
            <v>Binani Mineral Resources (Mongolia) LLC</v>
          </cell>
        </row>
        <row r="13">
          <cell r="B13" t="str">
            <v>Mukundand Holding Limited</v>
          </cell>
        </row>
        <row r="14">
          <cell r="B14" t="str">
            <v>Murari Holding Limited</v>
          </cell>
        </row>
        <row r="15">
          <cell r="B15" t="str">
            <v>Binani Cement Factory LLC</v>
          </cell>
        </row>
        <row r="16">
          <cell r="B16" t="str">
            <v>Binani Cement Factory Mauratius</v>
          </cell>
        </row>
        <row r="17">
          <cell r="B17" t="str">
            <v>Binani Cement Factory (SFZ) Limited</v>
          </cell>
        </row>
        <row r="18">
          <cell r="B18" t="str">
            <v>BC Tradelink Limited</v>
          </cell>
        </row>
        <row r="19">
          <cell r="B19" t="str">
            <v>Binani Cement Co. Limited (Sudan)</v>
          </cell>
        </row>
        <row r="20">
          <cell r="B20" t="str">
            <v>Binani Cement Factory (Kenya) Limited</v>
          </cell>
        </row>
        <row r="21">
          <cell r="B21" t="str">
            <v>Binani Cement SARL  (Djibouti)</v>
          </cell>
        </row>
        <row r="22">
          <cell r="B22" t="str">
            <v>Binani Cement (Uganda) Limited</v>
          </cell>
        </row>
        <row r="23">
          <cell r="B23" t="str">
            <v>Binani Cement Factory WLL</v>
          </cell>
        </row>
        <row r="24">
          <cell r="B24" t="str">
            <v>Weighbridge Investments (Pty) Limited., Botswana</v>
          </cell>
        </row>
        <row r="25">
          <cell r="B25" t="str">
            <v>Christo Schutte Investments Number Nine (Pty) Limited., Namibia</v>
          </cell>
        </row>
        <row r="26">
          <cell r="B26" t="str">
            <v>Binani Cimentos (Mozambique) LDA</v>
          </cell>
        </row>
      </sheetData>
      <sheetData sheetId="1" refreshError="1"/>
      <sheetData sheetId="2"/>
      <sheetData sheetId="3" refreshError="1"/>
      <sheetData sheetId="4" refreshError="1"/>
      <sheetData sheetId="5">
        <row r="139">
          <cell r="U139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öpfe"/>
    </sheetNames>
    <sheetDataSet>
      <sheetData sheetId="0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en"/>
      <sheetName val="Struktur"/>
      <sheetName val="A 1"/>
      <sheetName val="A 2"/>
      <sheetName val="Dateneingabe MIS"/>
    </sheetNames>
    <sheetDataSet>
      <sheetData sheetId="0" refreshError="1">
        <row r="3">
          <cell r="G3" t="str">
            <v>EUR</v>
          </cell>
        </row>
        <row r="12">
          <cell r="B12" t="str">
            <v>10000</v>
          </cell>
        </row>
        <row r="13">
          <cell r="B13" t="str">
            <v>10100</v>
          </cell>
        </row>
        <row r="15">
          <cell r="B15" t="str">
            <v>10200</v>
          </cell>
        </row>
        <row r="20">
          <cell r="B20" t="str">
            <v>10300</v>
          </cell>
        </row>
        <row r="21">
          <cell r="B21" t="str">
            <v>10350</v>
          </cell>
        </row>
        <row r="22">
          <cell r="B22" t="str">
            <v>10400</v>
          </cell>
        </row>
        <row r="23">
          <cell r="B23" t="str">
            <v>10600</v>
          </cell>
        </row>
        <row r="25">
          <cell r="B25" t="str">
            <v>10700</v>
          </cell>
        </row>
        <row r="26">
          <cell r="B26" t="str">
            <v>10800</v>
          </cell>
        </row>
        <row r="27">
          <cell r="B27" t="str">
            <v>10900</v>
          </cell>
        </row>
        <row r="28">
          <cell r="B28" t="str">
            <v>11000</v>
          </cell>
        </row>
        <row r="29">
          <cell r="B29" t="str">
            <v>11100</v>
          </cell>
        </row>
        <row r="33">
          <cell r="B33" t="str">
            <v>11200</v>
          </cell>
        </row>
        <row r="34">
          <cell r="B34" t="str">
            <v>11300</v>
          </cell>
        </row>
        <row r="36">
          <cell r="B36" t="str">
            <v>11400</v>
          </cell>
        </row>
        <row r="37">
          <cell r="B37" t="str">
            <v>11405</v>
          </cell>
        </row>
        <row r="39">
          <cell r="B39" t="str">
            <v>11500</v>
          </cell>
        </row>
        <row r="40">
          <cell r="B40" t="str">
            <v>11600</v>
          </cell>
        </row>
        <row r="41">
          <cell r="B41" t="str">
            <v>11700</v>
          </cell>
        </row>
        <row r="43">
          <cell r="B43" t="str">
            <v>11800</v>
          </cell>
        </row>
        <row r="45">
          <cell r="B45" t="str">
            <v>11900</v>
          </cell>
        </row>
        <row r="47">
          <cell r="B47" t="str">
            <v>12000</v>
          </cell>
        </row>
        <row r="48">
          <cell r="B48" t="str">
            <v>12100</v>
          </cell>
        </row>
        <row r="56">
          <cell r="B56" t="str">
            <v>12200</v>
          </cell>
        </row>
        <row r="57">
          <cell r="B57" t="str">
            <v>12300</v>
          </cell>
        </row>
        <row r="58">
          <cell r="B58" t="str">
            <v>12350</v>
          </cell>
        </row>
        <row r="59">
          <cell r="B59" t="str">
            <v>12400</v>
          </cell>
        </row>
        <row r="60">
          <cell r="B60" t="str">
            <v>12450</v>
          </cell>
        </row>
        <row r="61">
          <cell r="B61" t="str">
            <v>12500</v>
          </cell>
        </row>
        <row r="62">
          <cell r="B62" t="str">
            <v>12550</v>
          </cell>
        </row>
        <row r="63">
          <cell r="B63" t="str">
            <v>12600</v>
          </cell>
        </row>
        <row r="65">
          <cell r="B65" t="str">
            <v>12700</v>
          </cell>
        </row>
        <row r="72">
          <cell r="B72" t="str">
            <v>12800</v>
          </cell>
        </row>
        <row r="73">
          <cell r="B73" t="str">
            <v>12900</v>
          </cell>
        </row>
        <row r="74">
          <cell r="B74" t="str">
            <v>13000</v>
          </cell>
        </row>
        <row r="75">
          <cell r="B75" t="str">
            <v>13100</v>
          </cell>
        </row>
        <row r="77">
          <cell r="B77" t="str">
            <v>13200</v>
          </cell>
        </row>
        <row r="78">
          <cell r="B78" t="str">
            <v>13300</v>
          </cell>
        </row>
        <row r="79">
          <cell r="B79" t="str">
            <v>13400</v>
          </cell>
        </row>
        <row r="80">
          <cell r="B80" t="str">
            <v>13500</v>
          </cell>
        </row>
        <row r="82">
          <cell r="B82" t="str">
            <v>13600</v>
          </cell>
        </row>
        <row r="83">
          <cell r="B83" t="str">
            <v>13700</v>
          </cell>
        </row>
        <row r="88">
          <cell r="B88" t="str">
            <v>13800</v>
          </cell>
        </row>
        <row r="89">
          <cell r="B89" t="str">
            <v>13805</v>
          </cell>
        </row>
        <row r="90">
          <cell r="B90" t="str">
            <v>13900</v>
          </cell>
        </row>
        <row r="91">
          <cell r="B91" t="str">
            <v>13905</v>
          </cell>
        </row>
        <row r="93">
          <cell r="B93" t="str">
            <v>14000</v>
          </cell>
        </row>
        <row r="94">
          <cell r="B94" t="str">
            <v>14005</v>
          </cell>
        </row>
        <row r="95">
          <cell r="B95" t="str">
            <v>14100</v>
          </cell>
        </row>
        <row r="96">
          <cell r="B96" t="str">
            <v>14105</v>
          </cell>
        </row>
        <row r="100">
          <cell r="B100" t="str">
            <v>14200</v>
          </cell>
        </row>
        <row r="101">
          <cell r="B101" t="str">
            <v>14300</v>
          </cell>
        </row>
        <row r="105">
          <cell r="B105" t="str">
            <v>15700</v>
          </cell>
        </row>
        <row r="107">
          <cell r="B107" t="str">
            <v>14400</v>
          </cell>
        </row>
        <row r="108">
          <cell r="B108" t="str">
            <v>14500</v>
          </cell>
        </row>
        <row r="109">
          <cell r="B109" t="str">
            <v>14600</v>
          </cell>
        </row>
        <row r="111">
          <cell r="B111" t="str">
            <v>14700</v>
          </cell>
        </row>
        <row r="112">
          <cell r="B112" t="str">
            <v>14800</v>
          </cell>
        </row>
        <row r="113">
          <cell r="B113" t="str">
            <v>14900</v>
          </cell>
        </row>
        <row r="114">
          <cell r="B114" t="str">
            <v>15000</v>
          </cell>
        </row>
        <row r="115">
          <cell r="B115" t="str">
            <v>15100</v>
          </cell>
        </row>
        <row r="117">
          <cell r="B117" t="str">
            <v>15200</v>
          </cell>
        </row>
        <row r="118">
          <cell r="B118" t="str">
            <v>15300</v>
          </cell>
        </row>
        <row r="119">
          <cell r="B119" t="str">
            <v>15400</v>
          </cell>
        </row>
        <row r="120">
          <cell r="B120" t="str">
            <v>15500</v>
          </cell>
        </row>
        <row r="121">
          <cell r="B121" t="str">
            <v>15600</v>
          </cell>
        </row>
        <row r="126">
          <cell r="B126" t="str">
            <v>15800</v>
          </cell>
        </row>
        <row r="127">
          <cell r="B127" t="str">
            <v>15900</v>
          </cell>
        </row>
        <row r="128">
          <cell r="B128" t="str">
            <v>16000</v>
          </cell>
        </row>
        <row r="131">
          <cell r="B131" t="str">
            <v>16100</v>
          </cell>
        </row>
        <row r="132">
          <cell r="B132" t="str">
            <v>16200</v>
          </cell>
        </row>
        <row r="137">
          <cell r="B137" t="str">
            <v>16300</v>
          </cell>
        </row>
        <row r="138">
          <cell r="B138" t="str">
            <v>16350</v>
          </cell>
        </row>
        <row r="140">
          <cell r="B140" t="str">
            <v>16400</v>
          </cell>
        </row>
        <row r="141">
          <cell r="B141" t="str">
            <v>16500</v>
          </cell>
        </row>
        <row r="145">
          <cell r="B145" t="str">
            <v>16600</v>
          </cell>
        </row>
        <row r="151">
          <cell r="B151" t="str">
            <v>20000</v>
          </cell>
        </row>
        <row r="152">
          <cell r="B152" t="str">
            <v>20100</v>
          </cell>
        </row>
        <row r="154">
          <cell r="B154" t="str">
            <v>20200</v>
          </cell>
        </row>
        <row r="156">
          <cell r="B156" t="str">
            <v>20600</v>
          </cell>
        </row>
        <row r="157">
          <cell r="B157" t="str">
            <v>20700</v>
          </cell>
        </row>
        <row r="158">
          <cell r="B158" t="str">
            <v>20800</v>
          </cell>
        </row>
        <row r="159">
          <cell r="B159" t="str">
            <v>20900</v>
          </cell>
        </row>
        <row r="160">
          <cell r="B160" t="str">
            <v>21000</v>
          </cell>
        </row>
        <row r="161">
          <cell r="B161" t="str">
            <v>21100</v>
          </cell>
        </row>
        <row r="165">
          <cell r="B165" t="str">
            <v>22700</v>
          </cell>
        </row>
        <row r="169">
          <cell r="B169" t="str">
            <v>23100</v>
          </cell>
        </row>
        <row r="170">
          <cell r="B170" t="str">
            <v>23200</v>
          </cell>
        </row>
        <row r="173">
          <cell r="B173" t="str">
            <v>23300</v>
          </cell>
        </row>
        <row r="177">
          <cell r="B177" t="str">
            <v>23400</v>
          </cell>
        </row>
        <row r="179">
          <cell r="B179" t="str">
            <v>23500</v>
          </cell>
        </row>
        <row r="180">
          <cell r="B180" t="str">
            <v>23600</v>
          </cell>
        </row>
        <row r="181">
          <cell r="B181" t="str">
            <v>23700</v>
          </cell>
        </row>
        <row r="182">
          <cell r="B182" t="str">
            <v>23800</v>
          </cell>
        </row>
        <row r="183">
          <cell r="B183" t="str">
            <v>23900</v>
          </cell>
        </row>
        <row r="184">
          <cell r="B184" t="str">
            <v>24000</v>
          </cell>
        </row>
        <row r="186">
          <cell r="B186" t="str">
            <v>24100</v>
          </cell>
        </row>
        <row r="187">
          <cell r="B187" t="str">
            <v>24200</v>
          </cell>
        </row>
        <row r="188">
          <cell r="B188" t="str">
            <v>24300</v>
          </cell>
        </row>
        <row r="189">
          <cell r="B189" t="str">
            <v>24400</v>
          </cell>
        </row>
        <row r="190">
          <cell r="B190" t="str">
            <v>24500</v>
          </cell>
        </row>
        <row r="191">
          <cell r="B191" t="str">
            <v>24600</v>
          </cell>
        </row>
        <row r="192">
          <cell r="B192" t="str">
            <v>24700</v>
          </cell>
        </row>
        <row r="193">
          <cell r="B193" t="str">
            <v>24800</v>
          </cell>
        </row>
        <row r="194">
          <cell r="B194" t="str">
            <v>24900</v>
          </cell>
        </row>
        <row r="195">
          <cell r="B195" t="str">
            <v>25000</v>
          </cell>
        </row>
        <row r="196">
          <cell r="B196" t="str">
            <v>25100</v>
          </cell>
        </row>
        <row r="197">
          <cell r="B197" t="str">
            <v>25200</v>
          </cell>
        </row>
        <row r="198">
          <cell r="B198" t="str">
            <v>25300</v>
          </cell>
        </row>
        <row r="199">
          <cell r="B199" t="str">
            <v>25400</v>
          </cell>
        </row>
        <row r="200">
          <cell r="B200" t="str">
            <v>25500</v>
          </cell>
        </row>
        <row r="201">
          <cell r="B201" t="str">
            <v>25600</v>
          </cell>
        </row>
        <row r="202">
          <cell r="B202" t="str">
            <v>25700</v>
          </cell>
        </row>
        <row r="203">
          <cell r="B203" t="str">
            <v>25800</v>
          </cell>
        </row>
        <row r="204">
          <cell r="B204" t="str">
            <v>25900</v>
          </cell>
        </row>
        <row r="205">
          <cell r="B205" t="str">
            <v>26000</v>
          </cell>
        </row>
        <row r="206">
          <cell r="B206" t="str">
            <v>26100</v>
          </cell>
        </row>
        <row r="207">
          <cell r="B207" t="str">
            <v>26200</v>
          </cell>
        </row>
        <row r="208">
          <cell r="B208" t="str">
            <v>26300</v>
          </cell>
        </row>
        <row r="209">
          <cell r="B209" t="str">
            <v>26400</v>
          </cell>
        </row>
        <row r="214">
          <cell r="B214" t="str">
            <v>27000</v>
          </cell>
        </row>
        <row r="215">
          <cell r="B215" t="str">
            <v>27050</v>
          </cell>
        </row>
        <row r="216">
          <cell r="B216" t="str">
            <v>27100</v>
          </cell>
        </row>
        <row r="218">
          <cell r="B218" t="str">
            <v>27150</v>
          </cell>
        </row>
        <row r="220">
          <cell r="B220" t="str">
            <v>27200</v>
          </cell>
        </row>
        <row r="223">
          <cell r="B223" t="str">
            <v>27250</v>
          </cell>
        </row>
        <row r="224">
          <cell r="B224" t="str">
            <v>27300</v>
          </cell>
        </row>
        <row r="225">
          <cell r="B225" t="str">
            <v>27350</v>
          </cell>
        </row>
        <row r="227">
          <cell r="B227" t="str">
            <v>27400</v>
          </cell>
        </row>
        <row r="230">
          <cell r="B230" t="str">
            <v>27450</v>
          </cell>
        </row>
        <row r="231">
          <cell r="B231" t="str">
            <v>27500</v>
          </cell>
        </row>
        <row r="232">
          <cell r="B232" t="str">
            <v>27550</v>
          </cell>
        </row>
        <row r="235">
          <cell r="B235" t="str">
            <v>27600</v>
          </cell>
        </row>
        <row r="236">
          <cell r="B236" t="str">
            <v>27650</v>
          </cell>
        </row>
        <row r="237">
          <cell r="B237" t="str">
            <v>27700</v>
          </cell>
        </row>
        <row r="239">
          <cell r="B239" t="str">
            <v>27750</v>
          </cell>
        </row>
        <row r="240">
          <cell r="B240" t="str">
            <v>27800</v>
          </cell>
        </row>
        <row r="241">
          <cell r="B241" t="str">
            <v>27850</v>
          </cell>
        </row>
        <row r="243">
          <cell r="B243" t="str">
            <v>27900</v>
          </cell>
        </row>
        <row r="244">
          <cell r="B244" t="str">
            <v>27950</v>
          </cell>
        </row>
        <row r="245">
          <cell r="B245" t="str">
            <v>28000</v>
          </cell>
        </row>
        <row r="249">
          <cell r="B249" t="str">
            <v>28050</v>
          </cell>
        </row>
        <row r="250">
          <cell r="B250" t="str">
            <v>28055</v>
          </cell>
        </row>
        <row r="251">
          <cell r="B251" t="str">
            <v>28100</v>
          </cell>
        </row>
        <row r="252">
          <cell r="B252" t="str">
            <v>28105</v>
          </cell>
        </row>
        <row r="253">
          <cell r="B253" t="str">
            <v>28150</v>
          </cell>
        </row>
        <row r="254">
          <cell r="B254" t="str">
            <v>28155</v>
          </cell>
        </row>
        <row r="256">
          <cell r="B256" t="str">
            <v>28200</v>
          </cell>
        </row>
        <row r="257">
          <cell r="B257" t="str">
            <v>28205</v>
          </cell>
        </row>
        <row r="258">
          <cell r="B258" t="str">
            <v>28210</v>
          </cell>
        </row>
        <row r="259">
          <cell r="B259" t="str">
            <v>28215</v>
          </cell>
        </row>
        <row r="260">
          <cell r="B260" t="str">
            <v>28250</v>
          </cell>
        </row>
        <row r="261">
          <cell r="B261" t="str">
            <v>28255</v>
          </cell>
        </row>
        <row r="264">
          <cell r="B264" t="str">
            <v>28300</v>
          </cell>
        </row>
        <row r="265">
          <cell r="B265" t="str">
            <v>28350</v>
          </cell>
        </row>
        <row r="266">
          <cell r="B266" t="str">
            <v>28400</v>
          </cell>
        </row>
        <row r="271">
          <cell r="B271" t="str">
            <v>28450</v>
          </cell>
        </row>
        <row r="272">
          <cell r="B272" t="str">
            <v>28500</v>
          </cell>
        </row>
        <row r="273">
          <cell r="B273" t="str">
            <v>28550</v>
          </cell>
        </row>
        <row r="274">
          <cell r="B274" t="str">
            <v>28600</v>
          </cell>
        </row>
        <row r="276">
          <cell r="B276" t="str">
            <v>28650</v>
          </cell>
        </row>
        <row r="277">
          <cell r="B277" t="str">
            <v>28700</v>
          </cell>
        </row>
        <row r="278">
          <cell r="B278" t="str">
            <v>28750</v>
          </cell>
        </row>
        <row r="279">
          <cell r="B279" t="str">
            <v>28900</v>
          </cell>
        </row>
        <row r="284">
          <cell r="B284" t="str">
            <v>28800</v>
          </cell>
        </row>
        <row r="285">
          <cell r="B285" t="str">
            <v>28950</v>
          </cell>
        </row>
        <row r="289">
          <cell r="B289" t="str">
            <v>28850</v>
          </cell>
        </row>
        <row r="290">
          <cell r="B290" t="str">
            <v>29000</v>
          </cell>
        </row>
        <row r="296">
          <cell r="B296" t="str">
            <v>29900</v>
          </cell>
        </row>
        <row r="301">
          <cell r="B301" t="str">
            <v>80000</v>
          </cell>
        </row>
        <row r="302">
          <cell r="B302" t="str">
            <v>80050</v>
          </cell>
        </row>
        <row r="303">
          <cell r="B303" t="str">
            <v>80150</v>
          </cell>
        </row>
        <row r="304">
          <cell r="B304" t="str">
            <v>80250</v>
          </cell>
        </row>
        <row r="305">
          <cell r="B305" t="str">
            <v>80350</v>
          </cell>
        </row>
        <row r="306">
          <cell r="B306" t="str">
            <v>80450</v>
          </cell>
        </row>
        <row r="309">
          <cell r="B309" t="str">
            <v>81150</v>
          </cell>
        </row>
        <row r="310">
          <cell r="B310" t="str">
            <v>81250</v>
          </cell>
        </row>
        <row r="311">
          <cell r="B311" t="str">
            <v>81350</v>
          </cell>
        </row>
        <row r="313">
          <cell r="B313" t="str">
            <v>81750</v>
          </cell>
        </row>
        <row r="314">
          <cell r="B314" t="str">
            <v>81850</v>
          </cell>
        </row>
        <row r="315">
          <cell r="B315" t="str">
            <v>81950</v>
          </cell>
        </row>
        <row r="323">
          <cell r="B323" t="str">
            <v>83000</v>
          </cell>
        </row>
        <row r="324">
          <cell r="B324" t="str">
            <v>83010</v>
          </cell>
        </row>
        <row r="326">
          <cell r="B326" t="str">
            <v>83020</v>
          </cell>
        </row>
        <row r="327">
          <cell r="B327" t="str">
            <v>83030</v>
          </cell>
        </row>
        <row r="329">
          <cell r="B329" t="str">
            <v>83040</v>
          </cell>
        </row>
        <row r="330">
          <cell r="B330" t="str">
            <v>83050</v>
          </cell>
        </row>
        <row r="332">
          <cell r="B332" t="str">
            <v>83060</v>
          </cell>
        </row>
        <row r="333">
          <cell r="B333" t="str">
            <v>83070</v>
          </cell>
        </row>
        <row r="336">
          <cell r="B336" t="str">
            <v>83100</v>
          </cell>
        </row>
        <row r="337">
          <cell r="B337" t="str">
            <v>83110</v>
          </cell>
        </row>
        <row r="338">
          <cell r="B338" t="str">
            <v>83120</v>
          </cell>
        </row>
        <row r="341">
          <cell r="B341" t="str">
            <v>83150</v>
          </cell>
        </row>
        <row r="342">
          <cell r="B342" t="str">
            <v>83160</v>
          </cell>
        </row>
        <row r="344">
          <cell r="B344" t="str">
            <v>83170</v>
          </cell>
        </row>
        <row r="345">
          <cell r="B345" t="str">
            <v>83180</v>
          </cell>
        </row>
        <row r="347">
          <cell r="B347" t="str">
            <v>83190</v>
          </cell>
        </row>
        <row r="348">
          <cell r="B348" t="str">
            <v>83200</v>
          </cell>
        </row>
        <row r="350">
          <cell r="B350" t="str">
            <v>83210</v>
          </cell>
        </row>
        <row r="351">
          <cell r="B351" t="str">
            <v>83220</v>
          </cell>
        </row>
        <row r="356">
          <cell r="B356" t="str">
            <v>83230</v>
          </cell>
        </row>
        <row r="357">
          <cell r="B357" t="str">
            <v>83240</v>
          </cell>
        </row>
        <row r="358">
          <cell r="B358" t="str">
            <v>83250</v>
          </cell>
        </row>
        <row r="359">
          <cell r="B359" t="str">
            <v>83260</v>
          </cell>
        </row>
        <row r="361">
          <cell r="B361" t="str">
            <v>83270</v>
          </cell>
        </row>
        <row r="362">
          <cell r="B362" t="str">
            <v>83280</v>
          </cell>
        </row>
        <row r="363">
          <cell r="B363" t="str">
            <v>83290</v>
          </cell>
        </row>
        <row r="367">
          <cell r="B367" t="str">
            <v>83295</v>
          </cell>
        </row>
        <row r="369">
          <cell r="B369" t="str">
            <v>83300</v>
          </cell>
        </row>
        <row r="370">
          <cell r="B370" t="str">
            <v>83310</v>
          </cell>
        </row>
        <row r="371">
          <cell r="B371" t="str">
            <v>83320</v>
          </cell>
        </row>
        <row r="372">
          <cell r="B372" t="str">
            <v>83330</v>
          </cell>
        </row>
        <row r="374">
          <cell r="B374" t="str">
            <v>83340</v>
          </cell>
        </row>
        <row r="379">
          <cell r="B379" t="str">
            <v>83350</v>
          </cell>
        </row>
        <row r="381">
          <cell r="B381" t="str">
            <v>83360</v>
          </cell>
        </row>
        <row r="383">
          <cell r="B383" t="str">
            <v>83365</v>
          </cell>
        </row>
        <row r="385">
          <cell r="B385" t="str">
            <v>83370</v>
          </cell>
        </row>
        <row r="386">
          <cell r="B386" t="str">
            <v>83380</v>
          </cell>
        </row>
        <row r="387">
          <cell r="B387" t="str">
            <v>83390</v>
          </cell>
        </row>
        <row r="388">
          <cell r="B388" t="str">
            <v>83400</v>
          </cell>
        </row>
        <row r="389">
          <cell r="B389" t="str">
            <v>83410</v>
          </cell>
        </row>
        <row r="390">
          <cell r="B390" t="str">
            <v>83420</v>
          </cell>
        </row>
        <row r="391">
          <cell r="B391" t="str">
            <v>83430</v>
          </cell>
        </row>
        <row r="394">
          <cell r="B394" t="str">
            <v>83450</v>
          </cell>
        </row>
        <row r="397">
          <cell r="B397" t="str">
            <v>83500</v>
          </cell>
        </row>
        <row r="399">
          <cell r="B399" t="str">
            <v>83510</v>
          </cell>
        </row>
        <row r="400">
          <cell r="B400" t="str">
            <v>83520</v>
          </cell>
        </row>
        <row r="404">
          <cell r="B404" t="str">
            <v>83600</v>
          </cell>
        </row>
        <row r="406">
          <cell r="B406" t="str">
            <v>83610</v>
          </cell>
        </row>
        <row r="408">
          <cell r="B408" t="str">
            <v>83620</v>
          </cell>
        </row>
        <row r="410">
          <cell r="B410" t="str">
            <v>83630</v>
          </cell>
        </row>
        <row r="414">
          <cell r="B414" t="str">
            <v>83700</v>
          </cell>
        </row>
        <row r="416">
          <cell r="B416" t="str">
            <v>83710</v>
          </cell>
        </row>
        <row r="418">
          <cell r="B418" t="str">
            <v>83720</v>
          </cell>
        </row>
        <row r="425">
          <cell r="B425" t="str">
            <v>30000</v>
          </cell>
        </row>
        <row r="426">
          <cell r="B426" t="str">
            <v>30100</v>
          </cell>
        </row>
        <row r="427">
          <cell r="B427" t="str">
            <v>30200</v>
          </cell>
        </row>
        <row r="428">
          <cell r="B428" t="str">
            <v>30300</v>
          </cell>
        </row>
        <row r="429">
          <cell r="B429" t="str">
            <v>30400</v>
          </cell>
        </row>
        <row r="430">
          <cell r="B430" t="str">
            <v>30500</v>
          </cell>
        </row>
        <row r="431">
          <cell r="B431" t="str">
            <v>30600</v>
          </cell>
        </row>
        <row r="432">
          <cell r="B432" t="str">
            <v>30700</v>
          </cell>
        </row>
        <row r="433">
          <cell r="B433" t="str">
            <v>30800</v>
          </cell>
        </row>
        <row r="434">
          <cell r="B434" t="str">
            <v>30900</v>
          </cell>
        </row>
        <row r="435">
          <cell r="B435" t="str">
            <v>31000</v>
          </cell>
        </row>
        <row r="436">
          <cell r="B436" t="str">
            <v>31100</v>
          </cell>
        </row>
        <row r="437">
          <cell r="B437" t="str">
            <v>31200</v>
          </cell>
        </row>
        <row r="439">
          <cell r="B439" t="str">
            <v>32000</v>
          </cell>
        </row>
        <row r="440">
          <cell r="B440" t="str">
            <v>32100</v>
          </cell>
        </row>
        <row r="442">
          <cell r="B442" t="str">
            <v>33000</v>
          </cell>
        </row>
        <row r="443">
          <cell r="B443" t="str">
            <v>33100</v>
          </cell>
        </row>
        <row r="448">
          <cell r="B448" t="str">
            <v>34000</v>
          </cell>
        </row>
        <row r="449">
          <cell r="B449" t="str">
            <v>34100</v>
          </cell>
        </row>
        <row r="450">
          <cell r="B450" t="str">
            <v>34200</v>
          </cell>
        </row>
        <row r="451">
          <cell r="B451" t="str">
            <v>34300</v>
          </cell>
        </row>
        <row r="452">
          <cell r="B452" t="str">
            <v>34400</v>
          </cell>
        </row>
        <row r="453">
          <cell r="B453" t="str">
            <v>34410</v>
          </cell>
        </row>
        <row r="455">
          <cell r="B455" t="str">
            <v>34420</v>
          </cell>
        </row>
        <row r="456">
          <cell r="B456" t="str">
            <v>34430</v>
          </cell>
        </row>
        <row r="457">
          <cell r="B457" t="str">
            <v>34440</v>
          </cell>
        </row>
        <row r="458">
          <cell r="B458" t="str">
            <v>34450</v>
          </cell>
        </row>
        <row r="459">
          <cell r="B459" t="str">
            <v>34460</v>
          </cell>
        </row>
        <row r="460">
          <cell r="B460" t="str">
            <v>34470</v>
          </cell>
        </row>
        <row r="461">
          <cell r="B461" t="str">
            <v>34480</v>
          </cell>
        </row>
        <row r="462">
          <cell r="B462" t="str">
            <v>34490</v>
          </cell>
        </row>
        <row r="463">
          <cell r="B463" t="str">
            <v>34500</v>
          </cell>
        </row>
        <row r="464">
          <cell r="B464" t="str">
            <v>34510</v>
          </cell>
        </row>
        <row r="465">
          <cell r="B465" t="str">
            <v>34520</v>
          </cell>
        </row>
        <row r="466">
          <cell r="B466" t="str">
            <v>34530</v>
          </cell>
        </row>
        <row r="467">
          <cell r="B467" t="str">
            <v>34535</v>
          </cell>
        </row>
        <row r="468">
          <cell r="B468" t="str">
            <v>34540</v>
          </cell>
        </row>
        <row r="469">
          <cell r="B469" t="str">
            <v>34550</v>
          </cell>
        </row>
        <row r="470">
          <cell r="B470" t="str">
            <v>34555</v>
          </cell>
        </row>
        <row r="471">
          <cell r="B471" t="str">
            <v>34560</v>
          </cell>
        </row>
        <row r="472">
          <cell r="B472" t="str">
            <v>34570</v>
          </cell>
        </row>
        <row r="473">
          <cell r="B473" t="str">
            <v>34580</v>
          </cell>
        </row>
        <row r="474">
          <cell r="B474" t="str">
            <v>34590</v>
          </cell>
        </row>
        <row r="475">
          <cell r="B475" t="str">
            <v>34600</v>
          </cell>
        </row>
        <row r="480">
          <cell r="B480" t="str">
            <v>40400</v>
          </cell>
        </row>
        <row r="482">
          <cell r="B482" t="str">
            <v>40000</v>
          </cell>
        </row>
        <row r="483">
          <cell r="B483" t="str">
            <v>40100</v>
          </cell>
        </row>
        <row r="485">
          <cell r="B485" t="str">
            <v>40200</v>
          </cell>
        </row>
        <row r="486">
          <cell r="B486" t="str">
            <v>40300</v>
          </cell>
        </row>
        <row r="491">
          <cell r="B491" t="str">
            <v>41950</v>
          </cell>
        </row>
        <row r="493">
          <cell r="B493" t="str">
            <v>41000</v>
          </cell>
        </row>
        <row r="494">
          <cell r="B494" t="str">
            <v>41100</v>
          </cell>
        </row>
        <row r="495">
          <cell r="B495" t="str">
            <v>41500</v>
          </cell>
        </row>
        <row r="496">
          <cell r="B496" t="str">
            <v>41600</v>
          </cell>
        </row>
        <row r="498">
          <cell r="B498" t="str">
            <v>41200</v>
          </cell>
        </row>
        <row r="499">
          <cell r="B499" t="str">
            <v>41300</v>
          </cell>
        </row>
        <row r="500">
          <cell r="B500" t="str">
            <v>41400</v>
          </cell>
        </row>
        <row r="501">
          <cell r="B501" t="str">
            <v>41700</v>
          </cell>
        </row>
        <row r="502">
          <cell r="B502" t="str">
            <v>41800</v>
          </cell>
        </row>
        <row r="503">
          <cell r="B503" t="str">
            <v>41900</v>
          </cell>
        </row>
        <row r="507">
          <cell r="B507" t="str">
            <v>42000</v>
          </cell>
        </row>
        <row r="508">
          <cell r="B508" t="str">
            <v>42100</v>
          </cell>
        </row>
        <row r="510">
          <cell r="B510" t="str">
            <v>42300</v>
          </cell>
        </row>
        <row r="512">
          <cell r="B512" t="str">
            <v>42400</v>
          </cell>
        </row>
        <row r="517">
          <cell r="B517" t="str">
            <v>45000</v>
          </cell>
        </row>
        <row r="518">
          <cell r="B518" t="str">
            <v>45010</v>
          </cell>
        </row>
        <row r="519">
          <cell r="B519" t="str">
            <v>45020</v>
          </cell>
        </row>
        <row r="521">
          <cell r="B521" t="str">
            <v>45030</v>
          </cell>
        </row>
        <row r="522">
          <cell r="B522" t="str">
            <v>45040</v>
          </cell>
        </row>
        <row r="523">
          <cell r="B523" t="str">
            <v>45050</v>
          </cell>
        </row>
        <row r="524">
          <cell r="B524" t="str">
            <v>45060</v>
          </cell>
        </row>
        <row r="525">
          <cell r="B525" t="str">
            <v>45070</v>
          </cell>
        </row>
        <row r="526">
          <cell r="B526" t="str">
            <v>45080</v>
          </cell>
        </row>
        <row r="527">
          <cell r="B527" t="str">
            <v>45090</v>
          </cell>
        </row>
        <row r="528">
          <cell r="B528" t="str">
            <v>45100</v>
          </cell>
        </row>
        <row r="529">
          <cell r="B529" t="str">
            <v>45110</v>
          </cell>
        </row>
        <row r="530">
          <cell r="B530" t="str">
            <v>45120</v>
          </cell>
        </row>
        <row r="531">
          <cell r="B531" t="str">
            <v>45130</v>
          </cell>
        </row>
        <row r="532">
          <cell r="B532" t="str">
            <v>45140</v>
          </cell>
        </row>
        <row r="533">
          <cell r="B533" t="str">
            <v>45145</v>
          </cell>
        </row>
        <row r="534">
          <cell r="B534" t="str">
            <v>45146</v>
          </cell>
        </row>
        <row r="535">
          <cell r="B535" t="str">
            <v>45150</v>
          </cell>
        </row>
        <row r="536">
          <cell r="B536" t="str">
            <v>45160</v>
          </cell>
        </row>
        <row r="537">
          <cell r="B537" t="str">
            <v>45161</v>
          </cell>
        </row>
        <row r="538">
          <cell r="B538" t="str">
            <v>45162</v>
          </cell>
        </row>
        <row r="539">
          <cell r="B539" t="str">
            <v>45170</v>
          </cell>
        </row>
        <row r="540">
          <cell r="B540" t="str">
            <v>45180</v>
          </cell>
        </row>
        <row r="541">
          <cell r="B541" t="str">
            <v>45190</v>
          </cell>
        </row>
        <row r="542">
          <cell r="B542" t="str">
            <v>45200</v>
          </cell>
        </row>
        <row r="543">
          <cell r="B543" t="str">
            <v>45210</v>
          </cell>
        </row>
        <row r="544">
          <cell r="B544" t="str">
            <v>45220</v>
          </cell>
        </row>
        <row r="545">
          <cell r="B545" t="str">
            <v>45230</v>
          </cell>
        </row>
        <row r="546">
          <cell r="B546" t="str">
            <v>45240</v>
          </cell>
        </row>
        <row r="550">
          <cell r="B550" t="str">
            <v>50000</v>
          </cell>
        </row>
        <row r="551">
          <cell r="B551" t="str">
            <v>50005</v>
          </cell>
        </row>
        <row r="552">
          <cell r="B552" t="str">
            <v>50100</v>
          </cell>
        </row>
        <row r="553">
          <cell r="B553" t="str">
            <v>50200</v>
          </cell>
        </row>
        <row r="554">
          <cell r="B554" t="str">
            <v>50300</v>
          </cell>
        </row>
        <row r="555">
          <cell r="B555" t="str">
            <v>50400</v>
          </cell>
        </row>
        <row r="556">
          <cell r="B556" t="str">
            <v>50500</v>
          </cell>
        </row>
        <row r="559">
          <cell r="B559" t="str">
            <v>50600</v>
          </cell>
        </row>
        <row r="560">
          <cell r="B560" t="str">
            <v>50700</v>
          </cell>
        </row>
        <row r="563">
          <cell r="B563" t="str">
            <v>50800</v>
          </cell>
        </row>
        <row r="564">
          <cell r="B564" t="str">
            <v>50900</v>
          </cell>
        </row>
        <row r="565">
          <cell r="B565" t="str">
            <v>51000</v>
          </cell>
        </row>
        <row r="568">
          <cell r="B568" t="str">
            <v>51050</v>
          </cell>
        </row>
        <row r="571">
          <cell r="B571" t="str">
            <v>51100</v>
          </cell>
        </row>
        <row r="572">
          <cell r="B572" t="str">
            <v>51200</v>
          </cell>
        </row>
        <row r="573">
          <cell r="B573" t="str">
            <v>51300</v>
          </cell>
        </row>
        <row r="576">
          <cell r="B576" t="str">
            <v>51350</v>
          </cell>
        </row>
        <row r="580">
          <cell r="B580" t="str">
            <v>51400</v>
          </cell>
        </row>
        <row r="581">
          <cell r="B581" t="str">
            <v>51450</v>
          </cell>
        </row>
        <row r="582">
          <cell r="B582" t="str">
            <v>51500</v>
          </cell>
        </row>
        <row r="588">
          <cell r="B588" t="str">
            <v>60000</v>
          </cell>
        </row>
        <row r="589">
          <cell r="B589" t="str">
            <v>60100</v>
          </cell>
        </row>
        <row r="590">
          <cell r="B590" t="str">
            <v>60200</v>
          </cell>
        </row>
        <row r="591">
          <cell r="B591" t="str">
            <v>60300</v>
          </cell>
        </row>
        <row r="593">
          <cell r="B593" t="str">
            <v>70000</v>
          </cell>
        </row>
        <row r="597">
          <cell r="B597" t="str">
            <v>70100</v>
          </cell>
        </row>
        <row r="598">
          <cell r="B598" t="str">
            <v>70150</v>
          </cell>
        </row>
        <row r="599">
          <cell r="B599" t="str">
            <v>70200</v>
          </cell>
        </row>
        <row r="600">
          <cell r="B600" t="str">
            <v>70300</v>
          </cell>
        </row>
        <row r="601">
          <cell r="B601" t="str">
            <v>70400</v>
          </cell>
        </row>
        <row r="602">
          <cell r="B602" t="str">
            <v>70500</v>
          </cell>
        </row>
        <row r="603">
          <cell r="B603" t="str">
            <v>70600</v>
          </cell>
        </row>
        <row r="604">
          <cell r="B604" t="str">
            <v>70650</v>
          </cell>
        </row>
        <row r="605">
          <cell r="B605" t="str">
            <v>70700</v>
          </cell>
        </row>
        <row r="607">
          <cell r="B607" t="str">
            <v>70650</v>
          </cell>
        </row>
        <row r="608">
          <cell r="B608" t="str">
            <v>70700</v>
          </cell>
        </row>
        <row r="610">
          <cell r="B610" t="str">
            <v>70800</v>
          </cell>
        </row>
        <row r="612">
          <cell r="B612" t="str">
            <v>70900</v>
          </cell>
        </row>
        <row r="615">
          <cell r="B615" t="str">
            <v>22000</v>
          </cell>
        </row>
        <row r="617">
          <cell r="B617" t="str">
            <v>75100</v>
          </cell>
        </row>
        <row r="618">
          <cell r="B618" t="str">
            <v>75200</v>
          </cell>
        </row>
        <row r="619">
          <cell r="B619" t="str">
            <v>75300</v>
          </cell>
        </row>
        <row r="620">
          <cell r="B620" t="str">
            <v>75400</v>
          </cell>
        </row>
        <row r="621">
          <cell r="B621" t="str">
            <v>75500</v>
          </cell>
        </row>
        <row r="623">
          <cell r="B623" t="str">
            <v>75600</v>
          </cell>
        </row>
        <row r="625">
          <cell r="B625" t="str">
            <v>75000</v>
          </cell>
        </row>
        <row r="626">
          <cell r="B626" t="str">
            <v>75900</v>
          </cell>
        </row>
        <row r="627">
          <cell r="B627" t="str">
            <v>76000</v>
          </cell>
        </row>
        <row r="628">
          <cell r="B628" t="str">
            <v>76100</v>
          </cell>
        </row>
        <row r="629">
          <cell r="B629" t="str">
            <v>76200</v>
          </cell>
        </row>
        <row r="631">
          <cell r="B631" t="str">
            <v>76600</v>
          </cell>
        </row>
        <row r="632">
          <cell r="B632" t="str">
            <v>76605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BASE"/>
    </sheetNames>
    <sheetDataSet>
      <sheetData sheetId="0" refreshError="1"/>
      <sheetData sheetId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"/>
      <sheetName val="Assmp"/>
      <sheetName val="past Sales to hide"/>
      <sheetName val="Growth Pattern"/>
      <sheetName val="Sales"/>
      <sheetName val="Prodn"/>
      <sheetName val="Sensitivity 1"/>
      <sheetName val="Sensitivity2"/>
      <sheetName val="P&amp;L Main"/>
      <sheetName val="Scenarios"/>
      <sheetName val="Product Cost- Var &amp; S.Var"/>
      <sheetName val="BOM"/>
      <sheetName val="Sum Fixed exp"/>
      <sheetName val="R&amp;M"/>
      <sheetName val="Int&amp;Dep"/>
      <sheetName val="Fixed exp HR"/>
      <sheetName val="Capex"/>
      <sheetName val="Sales-Dom"/>
      <sheetName val="Sales-Exp"/>
      <sheetName val="Sales-Consolidated"/>
      <sheetName val="RM Mthwise"/>
      <sheetName val="Chem Mthwise"/>
      <sheetName val="PM Mthwise"/>
      <sheetName val="LPG-CSM"/>
      <sheetName val="Power Mthwise"/>
      <sheetName val="Consu Mthwise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P&amp;L gradewise Rs.lacs&amp; per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O1">
            <v>1.0000000000000001E-5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S"/>
      <sheetName val="DCF (Exit Multiple)"/>
      <sheetName val="DCF (Exit Multiple) - Output"/>
      <sheetName val="DCF (Perp Grow)"/>
      <sheetName val="DCF (Perp Grow) - Output"/>
      <sheetName val="LBO"/>
      <sheetName val="AVP"/>
      <sheetName val="_CIQHiddenCacheSheet"/>
      <sheetName val="WACC Analysis"/>
    </sheetNames>
    <sheetDataSet>
      <sheetData sheetId="0" refreshError="1"/>
      <sheetData sheetId="1">
        <row r="11">
          <cell r="D11" t="str">
            <v>Net Debt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ect Tariffs"/>
    </sheetNames>
    <sheetDataSet>
      <sheetData sheetId="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rialBal"/>
      <sheetName val="link"/>
      <sheetName val="Stock"/>
      <sheetName val="Cost Allocation"/>
      <sheetName val="ProcessCost Sheet"/>
      <sheetName val="apr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</sheetNames>
    <sheetDataSet>
      <sheetData sheetId="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 Wise Sales "/>
      <sheetName val="Subsidy"/>
      <sheetName val="Sales"/>
      <sheetName val="Receivable"/>
      <sheetName val="RM"/>
      <sheetName val="Power "/>
      <sheetName val="Order Position"/>
      <sheetName val="Fruit - Year 2006"/>
      <sheetName val="Onion - Year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3">
          <cell r="I23">
            <v>3566.42</v>
          </cell>
        </row>
        <row r="26">
          <cell r="I26">
            <v>0</v>
          </cell>
        </row>
        <row r="35">
          <cell r="I35">
            <v>369.52</v>
          </cell>
        </row>
        <row r="40">
          <cell r="I40">
            <v>2030.04</v>
          </cell>
        </row>
        <row r="56">
          <cell r="I56">
            <v>2292.6970000000001</v>
          </cell>
        </row>
        <row r="64">
          <cell r="I64">
            <v>841.32299999999998</v>
          </cell>
        </row>
      </sheetData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&amp;L Summary"/>
      <sheetName val="Below EBITDA"/>
      <sheetName val="Cash Flow"/>
      <sheetName val="Maintenance Revenues"/>
      <sheetName val="Consolidated without NBC"/>
      <sheetName val="Sheet3"/>
      <sheetName val="Nextira LLC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put"/>
      <sheetName val="ActData"/>
      <sheetName val="ActDataByDept"/>
      <sheetName val="ActAll"/>
      <sheetName val="ActGenMfg"/>
      <sheetName val="ActMatl"/>
      <sheetName val="ActQuality"/>
      <sheetName val="ActMfgEng"/>
      <sheetName val="ActPersonnel"/>
      <sheetName val="ActPanels"/>
      <sheetName val="ActMtlFab"/>
      <sheetName val="ActEA"/>
      <sheetName val="ActProdPOGen"/>
      <sheetName val="BdgtAll"/>
      <sheetName val="BdgtGenMfg"/>
      <sheetName val="BdgtMatl"/>
      <sheetName val="BdgtQuality"/>
      <sheetName val="BdgtMfgEng"/>
      <sheetName val="BdgtPersonnel"/>
      <sheetName val="BdgtPanel"/>
      <sheetName val="BdgtMetalFab"/>
      <sheetName val="BdgtEA"/>
      <sheetName val="BdgtOP-Gen"/>
      <sheetName val="3001"/>
      <sheetName val="3202"/>
      <sheetName val="3301"/>
      <sheetName val="3302"/>
      <sheetName val="3306"/>
      <sheetName val="3308"/>
      <sheetName val="3401"/>
      <sheetName val="3501"/>
      <sheetName val="3505"/>
      <sheetName val="3525"/>
      <sheetName val="3601"/>
      <sheetName val="3602"/>
      <sheetName val="3901"/>
    </sheetNames>
    <sheetDataSet>
      <sheetData sheetId="0"/>
      <sheetData sheetId="1"/>
      <sheetData sheetId="2"/>
      <sheetData sheetId="3">
        <row r="2"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0</v>
          </cell>
          <cell r="E6">
            <v>-108.34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D7">
            <v>1464.09</v>
          </cell>
          <cell r="E7">
            <v>39.549999999999997</v>
          </cell>
          <cell r="F7">
            <v>2010.08</v>
          </cell>
          <cell r="G7">
            <v>67.510000000000005</v>
          </cell>
          <cell r="H7">
            <v>397.45</v>
          </cell>
          <cell r="I7">
            <v>136.06</v>
          </cell>
          <cell r="J7">
            <v>44.78</v>
          </cell>
          <cell r="K7">
            <v>27.5</v>
          </cell>
          <cell r="L7">
            <v>2023.17</v>
          </cell>
          <cell r="M7">
            <v>159.27000000000001</v>
          </cell>
          <cell r="N7">
            <v>0</v>
          </cell>
          <cell r="O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D10">
            <v>38.520000000000003</v>
          </cell>
          <cell r="E10">
            <v>38.520000000000003</v>
          </cell>
          <cell r="F10">
            <v>57.78</v>
          </cell>
          <cell r="G10">
            <v>40</v>
          </cell>
          <cell r="H10">
            <v>40</v>
          </cell>
          <cell r="I10">
            <v>40</v>
          </cell>
          <cell r="J10">
            <v>40</v>
          </cell>
          <cell r="K10">
            <v>40</v>
          </cell>
          <cell r="L10">
            <v>60</v>
          </cell>
          <cell r="M10">
            <v>40</v>
          </cell>
          <cell r="N10">
            <v>0</v>
          </cell>
          <cell r="O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70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13.17</v>
          </cell>
          <cell r="E13">
            <v>1596.52</v>
          </cell>
          <cell r="F13">
            <v>1442.17</v>
          </cell>
          <cell r="G13">
            <v>7</v>
          </cell>
          <cell r="H13">
            <v>1886.91</v>
          </cell>
          <cell r="I13">
            <v>415.06</v>
          </cell>
          <cell r="J13">
            <v>208.86</v>
          </cell>
          <cell r="K13">
            <v>2200.4699999999998</v>
          </cell>
          <cell r="L13">
            <v>927.1</v>
          </cell>
          <cell r="M13">
            <v>463.64</v>
          </cell>
          <cell r="N13">
            <v>0</v>
          </cell>
          <cell r="O13">
            <v>0</v>
          </cell>
        </row>
        <row r="14">
          <cell r="D14">
            <v>294</v>
          </cell>
          <cell r="E14">
            <v>141</v>
          </cell>
          <cell r="F14">
            <v>1226.6199999999999</v>
          </cell>
          <cell r="G14">
            <v>27</v>
          </cell>
          <cell r="H14">
            <v>157.44999999999999</v>
          </cell>
          <cell r="I14">
            <v>244.33</v>
          </cell>
          <cell r="J14">
            <v>56.99</v>
          </cell>
          <cell r="K14">
            <v>269.95999999999998</v>
          </cell>
          <cell r="L14">
            <v>482.59</v>
          </cell>
          <cell r="M14">
            <v>328.52</v>
          </cell>
          <cell r="N14">
            <v>0</v>
          </cell>
          <cell r="O14">
            <v>0</v>
          </cell>
        </row>
        <row r="15">
          <cell r="D15">
            <v>405.65</v>
          </cell>
          <cell r="E15">
            <v>414.93</v>
          </cell>
          <cell r="F15">
            <v>346.9</v>
          </cell>
          <cell r="G15">
            <v>208.62</v>
          </cell>
          <cell r="H15">
            <v>820.6</v>
          </cell>
          <cell r="I15">
            <v>432.72</v>
          </cell>
          <cell r="J15">
            <v>333.19</v>
          </cell>
          <cell r="K15">
            <v>285.11</v>
          </cell>
          <cell r="L15">
            <v>344.94</v>
          </cell>
          <cell r="M15">
            <v>246.17</v>
          </cell>
          <cell r="N15">
            <v>191.9</v>
          </cell>
          <cell r="O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D17">
            <v>18.260000000000002</v>
          </cell>
          <cell r="E17">
            <v>46.52</v>
          </cell>
          <cell r="F17">
            <v>-379.99</v>
          </cell>
          <cell r="G17">
            <v>35.14</v>
          </cell>
          <cell r="H17">
            <v>6.72</v>
          </cell>
          <cell r="I17">
            <v>131.93</v>
          </cell>
          <cell r="J17">
            <v>17.3</v>
          </cell>
          <cell r="K17">
            <v>66.55</v>
          </cell>
          <cell r="L17">
            <v>42.63</v>
          </cell>
          <cell r="M17">
            <v>14.4</v>
          </cell>
          <cell r="N17">
            <v>168.74</v>
          </cell>
          <cell r="O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350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153.66</v>
          </cell>
          <cell r="E22">
            <v>153.61000000000001</v>
          </cell>
          <cell r="F22">
            <v>285.91000000000003</v>
          </cell>
          <cell r="G22">
            <v>114.41</v>
          </cell>
          <cell r="H22">
            <v>193.77</v>
          </cell>
          <cell r="I22">
            <v>328.26</v>
          </cell>
          <cell r="J22">
            <v>117.75</v>
          </cell>
          <cell r="K22">
            <v>131.41</v>
          </cell>
          <cell r="L22">
            <v>119.41</v>
          </cell>
          <cell r="M22">
            <v>198.01</v>
          </cell>
          <cell r="N22">
            <v>207.15</v>
          </cell>
          <cell r="O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0</v>
          </cell>
          <cell r="E24">
            <v>86.24</v>
          </cell>
          <cell r="F24">
            <v>0</v>
          </cell>
          <cell r="G24">
            <v>0</v>
          </cell>
          <cell r="H24">
            <v>0</v>
          </cell>
          <cell r="I24">
            <v>35.1</v>
          </cell>
          <cell r="J24">
            <v>0</v>
          </cell>
          <cell r="K24">
            <v>0</v>
          </cell>
          <cell r="L24">
            <v>0</v>
          </cell>
          <cell r="M24">
            <v>70.2</v>
          </cell>
          <cell r="N24">
            <v>0</v>
          </cell>
          <cell r="O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D28">
            <v>2641.04</v>
          </cell>
          <cell r="E28">
            <v>1628.26</v>
          </cell>
          <cell r="F28">
            <v>1502.21</v>
          </cell>
          <cell r="G28">
            <v>1329.08</v>
          </cell>
          <cell r="H28">
            <v>1583.54</v>
          </cell>
          <cell r="I28">
            <v>1494.35</v>
          </cell>
          <cell r="J28">
            <v>1315.39</v>
          </cell>
          <cell r="K28">
            <v>1377.43</v>
          </cell>
          <cell r="L28">
            <v>1349.1</v>
          </cell>
          <cell r="M28">
            <v>1349.17</v>
          </cell>
          <cell r="N28">
            <v>627.01</v>
          </cell>
          <cell r="O28">
            <v>0</v>
          </cell>
        </row>
        <row r="29">
          <cell r="D29">
            <v>0</v>
          </cell>
          <cell r="E29">
            <v>0</v>
          </cell>
          <cell r="F29">
            <v>71.88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>
            <v>17210.75</v>
          </cell>
          <cell r="E30">
            <v>17349.310000000001</v>
          </cell>
          <cell r="F30">
            <v>21749.87</v>
          </cell>
          <cell r="G30">
            <v>17305.84</v>
          </cell>
          <cell r="H30">
            <v>17305.84</v>
          </cell>
          <cell r="I30">
            <v>21632.3</v>
          </cell>
          <cell r="J30">
            <v>17541.54</v>
          </cell>
          <cell r="K30">
            <v>11798.8</v>
          </cell>
          <cell r="L30">
            <v>13887.6</v>
          </cell>
          <cell r="M30">
            <v>12024</v>
          </cell>
          <cell r="N30">
            <v>0</v>
          </cell>
          <cell r="O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229.5</v>
          </cell>
          <cell r="N32">
            <v>0</v>
          </cell>
          <cell r="O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D38">
            <v>3535.41</v>
          </cell>
          <cell r="E38">
            <v>3621.16</v>
          </cell>
          <cell r="F38">
            <v>3872.74</v>
          </cell>
          <cell r="G38">
            <v>3513.78</v>
          </cell>
          <cell r="H38">
            <v>3995.46</v>
          </cell>
          <cell r="I38">
            <v>3621.97</v>
          </cell>
          <cell r="J38">
            <v>3540.08</v>
          </cell>
          <cell r="K38">
            <v>3290.82</v>
          </cell>
          <cell r="L38">
            <v>3370.24</v>
          </cell>
          <cell r="M38">
            <v>2615.52</v>
          </cell>
          <cell r="N38">
            <v>0</v>
          </cell>
          <cell r="O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D45">
            <v>-268323.30999999802</v>
          </cell>
          <cell r="E45">
            <v>-276467.84999999998</v>
          </cell>
          <cell r="F45">
            <v>-326289.64999999799</v>
          </cell>
          <cell r="G45">
            <v>-276154.11</v>
          </cell>
          <cell r="H45">
            <v>-283110.11999999901</v>
          </cell>
          <cell r="I45">
            <v>-324529.82999999798</v>
          </cell>
          <cell r="J45">
            <v>-262693.43999999901</v>
          </cell>
          <cell r="K45">
            <v>-274038.70999999897</v>
          </cell>
          <cell r="L45">
            <v>-330659.62999999902</v>
          </cell>
          <cell r="M45">
            <v>-274890.73</v>
          </cell>
          <cell r="N45">
            <v>-25661.87</v>
          </cell>
          <cell r="O4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 brkup 06-07"/>
      <sheetName val="Budget heads"/>
      <sheetName val="list"/>
      <sheetName val="process"/>
      <sheetName val="data"/>
      <sheetName val="rate"/>
      <sheetName val="GPR"/>
    </sheetNames>
    <sheetDataSet>
      <sheetData sheetId="0"/>
      <sheetData sheetId="1" refreshError="1">
        <row r="151">
          <cell r="C151" t="str">
            <v>APR-06</v>
          </cell>
        </row>
        <row r="152">
          <cell r="C152" t="str">
            <v>MAY-06</v>
          </cell>
        </row>
        <row r="153">
          <cell r="C153" t="str">
            <v>JUN-06</v>
          </cell>
        </row>
        <row r="154">
          <cell r="C154" t="str">
            <v>JUL-06</v>
          </cell>
        </row>
        <row r="155">
          <cell r="C155" t="str">
            <v>AUG-06</v>
          </cell>
        </row>
        <row r="156">
          <cell r="C156" t="str">
            <v>SEP-06</v>
          </cell>
        </row>
        <row r="157">
          <cell r="C157" t="str">
            <v>OCT-06</v>
          </cell>
        </row>
        <row r="158">
          <cell r="C158" t="str">
            <v>NOV-06</v>
          </cell>
        </row>
        <row r="159">
          <cell r="C159" t="str">
            <v>DEC-06</v>
          </cell>
        </row>
        <row r="160">
          <cell r="C160" t="str">
            <v>JAN-07</v>
          </cell>
        </row>
        <row r="161">
          <cell r="C161" t="str">
            <v>FEB-07</v>
          </cell>
        </row>
        <row r="162">
          <cell r="C162" t="str">
            <v>MAR-07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S"/>
      <sheetName val="Sales"/>
      <sheetName val="GP-MTD"/>
      <sheetName val="GP-YTD"/>
      <sheetName val="MfgVar"/>
      <sheetName val="Mfg"/>
      <sheetName val="Facility"/>
      <sheetName val="SGA"/>
    </sheetNames>
    <sheetDataSet>
      <sheetData sheetId="0">
        <row r="5">
          <cell r="A5">
            <v>1</v>
          </cell>
          <cell r="B5" t="str">
            <v>October 29, 2005</v>
          </cell>
          <cell r="C5">
            <v>38654</v>
          </cell>
          <cell r="D5" t="str">
            <v>Sep</v>
          </cell>
          <cell r="E5" t="str">
            <v>October 2005</v>
          </cell>
          <cell r="F5" t="str">
            <v>October</v>
          </cell>
        </row>
        <row r="6">
          <cell r="A6">
            <v>2</v>
          </cell>
          <cell r="B6" t="str">
            <v>November 26, 2005</v>
          </cell>
          <cell r="C6">
            <v>38682</v>
          </cell>
          <cell r="D6" t="str">
            <v>Oct</v>
          </cell>
          <cell r="E6" t="str">
            <v>November 2005</v>
          </cell>
          <cell r="F6" t="str">
            <v>November</v>
          </cell>
        </row>
        <row r="7">
          <cell r="A7">
            <v>3</v>
          </cell>
          <cell r="B7" t="str">
            <v>December 31, 2005</v>
          </cell>
          <cell r="C7">
            <v>38717</v>
          </cell>
          <cell r="D7" t="str">
            <v>Nov</v>
          </cell>
          <cell r="E7" t="str">
            <v>December 2005</v>
          </cell>
          <cell r="F7" t="str">
            <v>December</v>
          </cell>
        </row>
        <row r="8">
          <cell r="A8">
            <v>4</v>
          </cell>
          <cell r="B8" t="str">
            <v>January 28, 2006</v>
          </cell>
          <cell r="C8">
            <v>38745</v>
          </cell>
          <cell r="D8" t="str">
            <v>Dec</v>
          </cell>
          <cell r="E8" t="str">
            <v>January 2006</v>
          </cell>
          <cell r="F8" t="str">
            <v>January</v>
          </cell>
        </row>
        <row r="9">
          <cell r="A9">
            <v>5</v>
          </cell>
          <cell r="B9" t="str">
            <v>February 25, 2006</v>
          </cell>
          <cell r="C9">
            <v>38773</v>
          </cell>
          <cell r="D9" t="str">
            <v>Jan</v>
          </cell>
          <cell r="E9" t="str">
            <v>February 2006</v>
          </cell>
          <cell r="F9" t="str">
            <v>February</v>
          </cell>
        </row>
        <row r="10">
          <cell r="A10">
            <v>6</v>
          </cell>
          <cell r="B10" t="str">
            <v>April 01, 2006</v>
          </cell>
          <cell r="C10">
            <v>38808</v>
          </cell>
          <cell r="D10" t="str">
            <v>Feb</v>
          </cell>
          <cell r="E10" t="str">
            <v>March 2006</v>
          </cell>
          <cell r="F10" t="str">
            <v>March</v>
          </cell>
        </row>
        <row r="11">
          <cell r="A11">
            <v>7</v>
          </cell>
          <cell r="B11" t="str">
            <v>April 29, 2006</v>
          </cell>
          <cell r="C11">
            <v>38836</v>
          </cell>
          <cell r="D11" t="str">
            <v>Mar</v>
          </cell>
          <cell r="E11" t="str">
            <v>April 2006</v>
          </cell>
          <cell r="F11" t="str">
            <v>April</v>
          </cell>
        </row>
        <row r="12">
          <cell r="A12">
            <v>8</v>
          </cell>
          <cell r="B12" t="str">
            <v>May 27, 2006</v>
          </cell>
          <cell r="C12">
            <v>38864</v>
          </cell>
          <cell r="D12" t="str">
            <v>Apr</v>
          </cell>
          <cell r="E12" t="str">
            <v>May 2006</v>
          </cell>
          <cell r="F12" t="str">
            <v>May</v>
          </cell>
        </row>
        <row r="13">
          <cell r="A13">
            <v>9</v>
          </cell>
          <cell r="B13" t="str">
            <v>July 01, 2006</v>
          </cell>
          <cell r="C13">
            <v>38899</v>
          </cell>
          <cell r="D13" t="str">
            <v>May</v>
          </cell>
          <cell r="E13" t="str">
            <v>June 2006</v>
          </cell>
          <cell r="F13" t="str">
            <v>June</v>
          </cell>
        </row>
        <row r="14">
          <cell r="A14">
            <v>10</v>
          </cell>
          <cell r="B14" t="str">
            <v>July 29, 2006</v>
          </cell>
          <cell r="C14">
            <v>38927</v>
          </cell>
          <cell r="D14" t="str">
            <v>Jun</v>
          </cell>
          <cell r="E14" t="str">
            <v>July 2006</v>
          </cell>
          <cell r="F14" t="str">
            <v>July</v>
          </cell>
        </row>
        <row r="15">
          <cell r="A15">
            <v>11</v>
          </cell>
          <cell r="B15" t="str">
            <v>August 26, 2006</v>
          </cell>
          <cell r="C15">
            <v>38955</v>
          </cell>
          <cell r="D15" t="str">
            <v>Jul</v>
          </cell>
          <cell r="E15" t="str">
            <v>August 2006</v>
          </cell>
          <cell r="F15" t="str">
            <v>August</v>
          </cell>
        </row>
        <row r="16">
          <cell r="A16">
            <v>12</v>
          </cell>
          <cell r="B16" t="str">
            <v>September 30, 2006</v>
          </cell>
          <cell r="C16">
            <v>38990</v>
          </cell>
          <cell r="D16" t="str">
            <v>Aug</v>
          </cell>
          <cell r="E16" t="str">
            <v>September 2006</v>
          </cell>
          <cell r="F16" t="str">
            <v>September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"/>
      <sheetName val="WACC"/>
      <sheetName val="Sheet1"/>
      <sheetName val="DCF - 3% G&amp;A"/>
      <sheetName val="DCF - NO CUT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B CALCULATIONS (1)"/>
    </sheetNames>
    <sheetDataSet>
      <sheetData sheetId="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 Jun99"/>
      <sheetName val="Control"/>
      <sheetName val="PET Price 90-Presen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BS"/>
      <sheetName val="BS Notes"/>
      <sheetName val="PL"/>
      <sheetName val="PL Notes"/>
      <sheetName val="Split Sheet"/>
      <sheetName val="BIL"/>
      <sheetName val="BCL Conso"/>
      <sheetName val="BZL Conso"/>
      <sheetName val="3B Conso"/>
      <sheetName val="GGFL"/>
      <sheetName val="BIL Hoding III"/>
      <sheetName val="BIL Holding II"/>
      <sheetName val="Sankalp"/>
      <sheetName val="Abhinav"/>
      <sheetName val="BIL Infra"/>
      <sheetName val="BIL Infra MAURITUS"/>
      <sheetName val="WIEL"/>
      <sheetName val="BEPL "/>
      <sheetName val="BZL"/>
      <sheetName val="RBG"/>
      <sheetName val="BTCL"/>
      <sheetName val="CPI"/>
    </sheetNames>
    <sheetDataSet>
      <sheetData sheetId="0">
        <row r="6">
          <cell r="C6" t="str">
            <v>BIL</v>
          </cell>
        </row>
        <row r="8">
          <cell r="B8" t="str">
            <v>BIL</v>
          </cell>
        </row>
        <row r="9">
          <cell r="B9" t="str">
            <v>BCL Consolidated</v>
          </cell>
        </row>
        <row r="10">
          <cell r="B10" t="str">
            <v>BZL Consolidated</v>
          </cell>
        </row>
        <row r="11">
          <cell r="B11" t="str">
            <v>3B Consolidated</v>
          </cell>
        </row>
        <row r="12">
          <cell r="B12" t="str">
            <v>GGFL</v>
          </cell>
        </row>
        <row r="13">
          <cell r="B13" t="str">
            <v>CPI</v>
          </cell>
        </row>
        <row r="14">
          <cell r="B14" t="str">
            <v>BIL Holding II</v>
          </cell>
        </row>
        <row r="15">
          <cell r="B15" t="str">
            <v>BIL Holding III</v>
          </cell>
        </row>
        <row r="16">
          <cell r="B16" t="str">
            <v>WEIL</v>
          </cell>
        </row>
        <row r="17">
          <cell r="B17" t="str">
            <v>BEPL</v>
          </cell>
        </row>
        <row r="18">
          <cell r="B18" t="str">
            <v>Sankalp Holding</v>
          </cell>
        </row>
        <row r="19">
          <cell r="B19" t="str">
            <v>Abhinav Holding</v>
          </cell>
        </row>
        <row r="20">
          <cell r="B20" t="str">
            <v>BIL Infra</v>
          </cell>
        </row>
        <row r="21">
          <cell r="B21" t="str">
            <v>BIL Infra Mauritius</v>
          </cell>
        </row>
        <row r="22">
          <cell r="B22" t="str">
            <v>Sub Total</v>
          </cell>
        </row>
        <row r="23">
          <cell r="B23" t="str">
            <v>MI</v>
          </cell>
        </row>
        <row r="24">
          <cell r="B24" t="str">
            <v>Elimination</v>
          </cell>
        </row>
        <row r="25">
          <cell r="B25" t="str">
            <v>Consolidation Adjustments</v>
          </cell>
        </row>
        <row r="26">
          <cell r="B26" t="str">
            <v>BIL Conso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- WAH"/>
    </sheetNames>
    <sheetDataSet>
      <sheetData sheetId="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"/>
      <sheetName val="BS"/>
    </sheetNames>
    <sheetDataSet>
      <sheetData sheetId="0" refreshError="1"/>
      <sheetData sheetId="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 Company and by country sa"/>
      <sheetName val="#REF"/>
    </sheetNames>
    <sheetDataSet>
      <sheetData sheetId="0" refreshError="1"/>
      <sheetData sheetId="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umm"/>
      <sheetName val="bsheet"/>
      <sheetName val="expansion"/>
      <sheetName val="cshflw"/>
      <sheetName val="debt"/>
      <sheetName val="ratio"/>
      <sheetName val="returns"/>
      <sheetName val="ProjSum"/>
      <sheetName val="Memo"/>
      <sheetName val="IRRSUM"/>
      <sheetName val="Sources&amp;Uses"/>
      <sheetName val="Financials"/>
      <sheetName val="IRR CIBC"/>
      <sheetName val="IRR Units"/>
      <sheetName val="IRR ALLEQ"/>
      <sheetName val="Eqsum"/>
      <sheetName val="BaseSum"/>
      <sheetName val="MgmtSum"/>
      <sheetName val="DownSum"/>
      <sheetName val="fees"/>
    </sheetNames>
    <sheetDataSet>
      <sheetData sheetId="0" refreshError="1"/>
      <sheetData sheetId="1" refreshError="1">
        <row r="4">
          <cell r="AB4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d assets"/>
      <sheetName val="Solar assets"/>
      <sheetName val="Company acquisition"/>
      <sheetName val="Drop down"/>
      <sheetName val="Client Wind DB"/>
      <sheetName val="160317_Asset Transactions_rm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Summary P&amp;L-2"/>
      <sheetName val="Raw Material -3a"/>
      <sheetName val="Raw Material -3b "/>
      <sheetName val="Manuf. Detail -5 "/>
      <sheetName val="Direct cost var. -6"/>
      <sheetName val="SG&amp;A Mth -7"/>
      <sheetName val="SG&amp;A YTD -8"/>
      <sheetName val="Headcount - 9"/>
      <sheetName val="Balance sheet-10"/>
      <sheetName val="Cashflow -11 "/>
      <sheetName val="Stock report -12"/>
      <sheetName val="InputVoorraadQuery"/>
      <sheetName val="RelTabel"/>
      <sheetName val="BalanceSheet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>
        <row r="1">
          <cell r="A1" t="str">
            <v>CashflowstatementRubrieken</v>
          </cell>
        </row>
        <row r="2">
          <cell r="A2" t="str">
            <v>(In) Tangible Fixed Assets</v>
          </cell>
        </row>
        <row r="3">
          <cell r="A3" t="str">
            <v>(In) Tangible Fixed Assets</v>
          </cell>
        </row>
        <row r="4">
          <cell r="A4" t="str">
            <v>(In) Tangible Fixed Assets</v>
          </cell>
        </row>
        <row r="5">
          <cell r="A5" t="str">
            <v>(In) Tangible Fixed Assets</v>
          </cell>
        </row>
        <row r="6">
          <cell r="A6" t="str">
            <v>(In) Tangible Fixed Assets</v>
          </cell>
        </row>
        <row r="7">
          <cell r="A7" t="str">
            <v>(In) Tangible Fixed Assets</v>
          </cell>
        </row>
        <row r="8">
          <cell r="A8" t="str">
            <v>(In) Tangible Fixed Assets</v>
          </cell>
        </row>
        <row r="9">
          <cell r="A9" t="str">
            <v>(In) Tangible Fixed Assets</v>
          </cell>
        </row>
        <row r="10">
          <cell r="A10" t="str">
            <v>(In) Tangible Fixed Assets</v>
          </cell>
        </row>
        <row r="11">
          <cell r="A11" t="str">
            <v>(In) Tangible Fixed Assets</v>
          </cell>
        </row>
        <row r="12">
          <cell r="A12" t="str">
            <v>(In) Tangible Fixed Assets</v>
          </cell>
        </row>
        <row r="13">
          <cell r="A13" t="str">
            <v>(In) Tangible Fixed Assets</v>
          </cell>
        </row>
        <row r="14">
          <cell r="A14" t="str">
            <v>(In) Tangible Fixed Assets</v>
          </cell>
        </row>
        <row r="15">
          <cell r="A15" t="str">
            <v>(In) Tangible Fixed Assets</v>
          </cell>
        </row>
        <row r="16">
          <cell r="A16" t="str">
            <v>(In) Tangible Fixed Assets</v>
          </cell>
        </row>
        <row r="17">
          <cell r="A17" t="str">
            <v>Raw Materials</v>
          </cell>
        </row>
        <row r="18">
          <cell r="A18" t="str">
            <v>Raw Materials</v>
          </cell>
        </row>
        <row r="19">
          <cell r="A19" t="str">
            <v>WIP and Others</v>
          </cell>
        </row>
        <row r="20">
          <cell r="A20" t="str">
            <v>WIP and Others</v>
          </cell>
        </row>
        <row r="21">
          <cell r="A21" t="str">
            <v>WIP and Others</v>
          </cell>
        </row>
        <row r="22">
          <cell r="A22" t="str">
            <v>WIP and Others</v>
          </cell>
        </row>
        <row r="23">
          <cell r="A23" t="str">
            <v>WIP and Others</v>
          </cell>
        </row>
        <row r="24">
          <cell r="A24" t="str">
            <v>WIP and Others</v>
          </cell>
        </row>
        <row r="25">
          <cell r="A25" t="str">
            <v>WIP and Others</v>
          </cell>
        </row>
        <row r="26">
          <cell r="A26" t="str">
            <v>WIP and Others</v>
          </cell>
        </row>
        <row r="27">
          <cell r="A27" t="str">
            <v>WIP and Others</v>
          </cell>
        </row>
        <row r="28">
          <cell r="A28" t="str">
            <v>WIP and Others</v>
          </cell>
        </row>
        <row r="29">
          <cell r="A29" t="str">
            <v>WIP and Others</v>
          </cell>
        </row>
        <row r="30">
          <cell r="A30" t="str">
            <v>Finished Goods</v>
          </cell>
        </row>
        <row r="31">
          <cell r="A31" t="str">
            <v>Finished Goods</v>
          </cell>
        </row>
        <row r="32">
          <cell r="A32" t="str">
            <v>Finished Goods</v>
          </cell>
        </row>
        <row r="33">
          <cell r="A33" t="str">
            <v>Finished Goods</v>
          </cell>
        </row>
        <row r="34">
          <cell r="A34" t="str">
            <v>Finished Goods</v>
          </cell>
        </row>
        <row r="35">
          <cell r="A35" t="str">
            <v>-  3rd party  &lt; 1 year</v>
          </cell>
        </row>
        <row r="36">
          <cell r="A36" t="str">
            <v>-  3rd party  &lt; 1 year</v>
          </cell>
        </row>
        <row r="37">
          <cell r="A37" t="str">
            <v>-  3rd party  &lt; 1 year</v>
          </cell>
        </row>
        <row r="38">
          <cell r="A38" t="str">
            <v>-  Amylum Intercompany</v>
          </cell>
        </row>
        <row r="39">
          <cell r="A39" t="str">
            <v>-  Amylum Intercompany</v>
          </cell>
        </row>
        <row r="40">
          <cell r="A40" t="str">
            <v>- Associates</v>
          </cell>
        </row>
        <row r="41">
          <cell r="A41" t="str">
            <v>- Associates</v>
          </cell>
        </row>
        <row r="42">
          <cell r="A42" t="str">
            <v>- Associates</v>
          </cell>
        </row>
        <row r="43">
          <cell r="A43" t="str">
            <v>Other Debtors</v>
          </cell>
        </row>
        <row r="44">
          <cell r="A44" t="str">
            <v>Other Debtors</v>
          </cell>
        </row>
        <row r="45">
          <cell r="A45" t="str">
            <v>Other Debtors</v>
          </cell>
        </row>
        <row r="46">
          <cell r="A46" t="str">
            <v>Other Debtors</v>
          </cell>
        </row>
        <row r="47">
          <cell r="A47" t="str">
            <v>Other Debtors</v>
          </cell>
        </row>
        <row r="48">
          <cell r="A48" t="str">
            <v>Other Debtors</v>
          </cell>
        </row>
        <row r="49">
          <cell r="A49" t="str">
            <v>Other Debtors</v>
          </cell>
        </row>
        <row r="50">
          <cell r="A50" t="str">
            <v>Other Debtors</v>
          </cell>
        </row>
        <row r="51">
          <cell r="A51" t="str">
            <v>Other Debtors</v>
          </cell>
        </row>
        <row r="52">
          <cell r="A52" t="str">
            <v>Other Debtors</v>
          </cell>
        </row>
        <row r="53">
          <cell r="A53" t="str">
            <v>Other Debtors</v>
          </cell>
        </row>
        <row r="54">
          <cell r="A54" t="str">
            <v>Other Debtors</v>
          </cell>
        </row>
        <row r="55">
          <cell r="A55" t="str">
            <v>-  Amylum Intercompany</v>
          </cell>
        </row>
        <row r="56">
          <cell r="A56" t="str">
            <v>-  Amylum Intercompany</v>
          </cell>
        </row>
        <row r="57">
          <cell r="A57" t="str">
            <v>-  Amylum Intercompany</v>
          </cell>
        </row>
        <row r="58">
          <cell r="A58" t="str">
            <v>-  Amylum Intercompany</v>
          </cell>
        </row>
        <row r="59">
          <cell r="A59" t="str">
            <v>-  Amylum Intercompany</v>
          </cell>
        </row>
        <row r="60">
          <cell r="A60" t="str">
            <v>-  Amylum Intercompany</v>
          </cell>
        </row>
        <row r="61">
          <cell r="A61" t="str">
            <v>-  Amylum Intercompany</v>
          </cell>
        </row>
        <row r="62">
          <cell r="A62" t="str">
            <v>-  Amylum Intercompany</v>
          </cell>
        </row>
        <row r="63">
          <cell r="A63" t="str">
            <v>- 3rd party  &lt; 1 year</v>
          </cell>
        </row>
        <row r="64">
          <cell r="A64" t="str">
            <v>- 3rd party  &lt; 1 year</v>
          </cell>
        </row>
        <row r="65">
          <cell r="A65" t="str">
            <v>- 3rd party  &lt; 1 year</v>
          </cell>
        </row>
        <row r="66">
          <cell r="A66" t="str">
            <v>- 3rd party  &lt; 1 year</v>
          </cell>
        </row>
        <row r="67">
          <cell r="A67" t="str">
            <v>- 3rd party  &lt; 1 year</v>
          </cell>
        </row>
        <row r="68">
          <cell r="A68" t="str">
            <v>- 3rd party  &lt; 1 year</v>
          </cell>
        </row>
        <row r="69">
          <cell r="A69" t="str">
            <v>- 3rd party  &lt; 1 year</v>
          </cell>
        </row>
        <row r="70">
          <cell r="A70" t="str">
            <v>- 3rd party  &lt; 1 year</v>
          </cell>
        </row>
        <row r="71">
          <cell r="A71" t="str">
            <v>- 3rd party  &lt; 1 year</v>
          </cell>
        </row>
        <row r="72">
          <cell r="A72" t="str">
            <v>- 3rd party  &lt; 1 year</v>
          </cell>
        </row>
        <row r="73">
          <cell r="A73" t="str">
            <v>- 3rd party  &lt; 1 year</v>
          </cell>
        </row>
        <row r="74">
          <cell r="A74" t="str">
            <v>- 3rd party  &lt; 1 year</v>
          </cell>
        </row>
        <row r="75">
          <cell r="A75" t="str">
            <v>- 3rd party  &lt; 1 year</v>
          </cell>
        </row>
        <row r="76">
          <cell r="A76" t="str">
            <v>- 3rd party  &lt; 1 year</v>
          </cell>
        </row>
        <row r="77">
          <cell r="A77" t="str">
            <v>- 3rd party  &lt; 1 year</v>
          </cell>
        </row>
        <row r="78">
          <cell r="A78" t="str">
            <v>- 3rd party  &lt; 1 year</v>
          </cell>
        </row>
        <row r="79">
          <cell r="A79" t="str">
            <v>- 3rd party  &lt; 1 year</v>
          </cell>
        </row>
        <row r="80">
          <cell r="A80" t="str">
            <v>- 3rd party  &lt; 1 year</v>
          </cell>
        </row>
        <row r="81">
          <cell r="A81" t="str">
            <v>- 3rd party  &lt; 1 year</v>
          </cell>
        </row>
        <row r="82">
          <cell r="A82" t="str">
            <v>- 3rd party  &lt; 1 year</v>
          </cell>
        </row>
        <row r="83">
          <cell r="A83" t="str">
            <v>- 3rd party  &lt; 1 year</v>
          </cell>
        </row>
        <row r="84">
          <cell r="A84" t="str">
            <v>- 3rd party  &lt; 1 year</v>
          </cell>
        </row>
        <row r="85">
          <cell r="A85" t="str">
            <v>- 3rd party  &lt; 1 year</v>
          </cell>
        </row>
        <row r="86">
          <cell r="A86" t="str">
            <v>- 3rd party  &lt; 1 year</v>
          </cell>
        </row>
        <row r="87">
          <cell r="A87" t="str">
            <v>Other Debtors</v>
          </cell>
        </row>
        <row r="88">
          <cell r="A88" t="str">
            <v>Other Debtors</v>
          </cell>
        </row>
        <row r="89">
          <cell r="A89" t="str">
            <v>Other Debtors</v>
          </cell>
        </row>
        <row r="90">
          <cell r="A90" t="str">
            <v>Other Debtors</v>
          </cell>
        </row>
        <row r="91">
          <cell r="A91" t="str">
            <v>- 3rd party  &lt; 1 year</v>
          </cell>
        </row>
        <row r="92">
          <cell r="A92" t="str">
            <v>- 3rd party  &lt; 1 year</v>
          </cell>
        </row>
        <row r="93">
          <cell r="A93" t="str">
            <v>- 3rd party  &lt; 1 year</v>
          </cell>
        </row>
        <row r="94">
          <cell r="A94" t="str">
            <v>- 3rd party  &lt; 1 year</v>
          </cell>
        </row>
        <row r="95">
          <cell r="A95" t="str">
            <v>- 3rd party  &lt; 1 year</v>
          </cell>
        </row>
        <row r="96">
          <cell r="A96" t="str">
            <v>- 3rd party  &lt; 1 year</v>
          </cell>
        </row>
        <row r="97">
          <cell r="A97" t="str">
            <v>- 3rd party  &lt; 1 year</v>
          </cell>
        </row>
        <row r="98">
          <cell r="A98" t="str">
            <v>- 3rd party  &lt; 1 year</v>
          </cell>
        </row>
        <row r="99">
          <cell r="A99" t="str">
            <v>- 3rd party  &lt; 1 year</v>
          </cell>
        </row>
        <row r="100">
          <cell r="A100" t="str">
            <v>- 3rd party  &lt; 1 year</v>
          </cell>
        </row>
        <row r="101">
          <cell r="A101" t="str">
            <v>- 3rd party  &lt; 1 year</v>
          </cell>
        </row>
        <row r="102">
          <cell r="A102" t="str">
            <v>- 3rd party  &lt; 1 year</v>
          </cell>
        </row>
        <row r="103">
          <cell r="A103" t="str">
            <v>- 3rd party  &lt; 1 year</v>
          </cell>
        </row>
        <row r="104">
          <cell r="A104" t="str">
            <v>- 3rd party  &lt; 1 year</v>
          </cell>
        </row>
        <row r="105">
          <cell r="A105" t="str">
            <v>- 3rd party  &lt; 1 year</v>
          </cell>
        </row>
        <row r="106">
          <cell r="A106" t="str">
            <v>- 3rd party  &lt; 1 year</v>
          </cell>
        </row>
        <row r="107">
          <cell r="A107" t="str">
            <v>- 3rd party  &lt; 1 year</v>
          </cell>
        </row>
        <row r="108">
          <cell r="A108" t="str">
            <v>- 3rd party  &lt; 1 year</v>
          </cell>
        </row>
        <row r="109">
          <cell r="A109" t="str">
            <v>- 3rd party  &lt; 1 year</v>
          </cell>
        </row>
        <row r="110">
          <cell r="A110" t="str">
            <v>- 3rd party  &lt; 1 year</v>
          </cell>
        </row>
        <row r="111">
          <cell r="A111" t="str">
            <v>- 3rd party  &lt; 1 year</v>
          </cell>
        </row>
        <row r="112">
          <cell r="A112" t="str">
            <v>- 3rd party  &lt; 1 year</v>
          </cell>
        </row>
        <row r="113">
          <cell r="A113" t="str">
            <v>- 3rd party  &lt; 1 year</v>
          </cell>
        </row>
        <row r="114">
          <cell r="A114" t="str">
            <v>- 3rd party  &lt; 1 year</v>
          </cell>
        </row>
        <row r="115">
          <cell r="A115" t="str">
            <v>- 3rd party  &lt; 1 year</v>
          </cell>
        </row>
        <row r="116">
          <cell r="A116" t="str">
            <v>- 3rd party  &lt; 1 year</v>
          </cell>
        </row>
        <row r="117">
          <cell r="A117" t="str">
            <v>- 3rd party  &lt; 1 year</v>
          </cell>
        </row>
        <row r="118">
          <cell r="A118" t="str">
            <v>- 3rd party  &lt; 1 year</v>
          </cell>
        </row>
        <row r="119">
          <cell r="A119" t="str">
            <v>- 3rd party  &lt; 1 year</v>
          </cell>
        </row>
        <row r="120">
          <cell r="A120" t="str">
            <v>- 3rd party  &lt; 1 year</v>
          </cell>
        </row>
        <row r="121">
          <cell r="A121" t="str">
            <v>- 3rd party  &lt; 1 year</v>
          </cell>
        </row>
        <row r="122">
          <cell r="A122" t="str">
            <v>- 3rd party  &lt; 1 year</v>
          </cell>
        </row>
        <row r="123">
          <cell r="A123" t="str">
            <v>- 3rd party  &lt; 1 year</v>
          </cell>
        </row>
        <row r="124">
          <cell r="A124" t="str">
            <v>- 3rd party  &lt; 1 year</v>
          </cell>
        </row>
        <row r="125">
          <cell r="A125" t="str">
            <v>- 3rd party  &lt; 1 year</v>
          </cell>
        </row>
        <row r="126">
          <cell r="A126" t="str">
            <v>- 3rd party  &lt; 1 year</v>
          </cell>
        </row>
        <row r="127">
          <cell r="A127" t="str">
            <v>- 3rd party  &lt; 1 year</v>
          </cell>
        </row>
        <row r="128">
          <cell r="A128" t="str">
            <v>- 3rd party  &lt; 1 year</v>
          </cell>
        </row>
        <row r="129">
          <cell r="A129" t="str">
            <v>- 3rd party  &lt; 1 year</v>
          </cell>
        </row>
        <row r="130">
          <cell r="A130" t="str">
            <v>- 3rd party  &lt; 1 year</v>
          </cell>
        </row>
        <row r="131">
          <cell r="A131" t="str">
            <v>- 3rd party  &gt; 1 year</v>
          </cell>
        </row>
        <row r="132">
          <cell r="A132" t="str">
            <v>- 3rd party  &lt; 1 year</v>
          </cell>
        </row>
        <row r="133">
          <cell r="A133" t="str">
            <v>- 3rd party  &lt; 1 year</v>
          </cell>
        </row>
        <row r="134">
          <cell r="A134" t="str">
            <v>- 3rd party  &lt; 1 year</v>
          </cell>
        </row>
        <row r="135">
          <cell r="A135" t="str">
            <v>- 3rd party  &lt; 1 year</v>
          </cell>
        </row>
        <row r="136">
          <cell r="A136" t="str">
            <v>- 3rd party  &lt; 1 year</v>
          </cell>
        </row>
        <row r="137">
          <cell r="A137" t="str">
            <v>- 3rd party  &lt; 1 year</v>
          </cell>
        </row>
        <row r="138">
          <cell r="A138" t="str">
            <v>- 3rd party  &lt; 1 year</v>
          </cell>
        </row>
        <row r="140">
          <cell r="A140" t="str">
            <v>-  Amylum Intercompany</v>
          </cell>
        </row>
        <row r="141">
          <cell r="A141" t="str">
            <v>- 3rd party  &lt; 1 year</v>
          </cell>
        </row>
        <row r="142">
          <cell r="A142" t="str">
            <v>Provisions</v>
          </cell>
        </row>
        <row r="143">
          <cell r="A143" t="str">
            <v>Provisions</v>
          </cell>
        </row>
        <row r="144">
          <cell r="A144" t="str">
            <v>Capital and Reserves</v>
          </cell>
        </row>
        <row r="145">
          <cell r="A145" t="str">
            <v>Capital and Reserves</v>
          </cell>
        </row>
        <row r="146">
          <cell r="A146" t="str">
            <v>Capital and Reserves</v>
          </cell>
        </row>
        <row r="147">
          <cell r="A147" t="str">
            <v>Capital and Reserves</v>
          </cell>
        </row>
        <row r="148">
          <cell r="A148" t="str">
            <v>Capital and Reserves</v>
          </cell>
        </row>
        <row r="149">
          <cell r="A149" t="str">
            <v>Taxation</v>
          </cell>
        </row>
        <row r="150">
          <cell r="A150" t="str">
            <v>Taxation</v>
          </cell>
        </row>
        <row r="151">
          <cell r="A151" t="str">
            <v>Net Debt/Cash Balances</v>
          </cell>
        </row>
        <row r="152">
          <cell r="A152" t="str">
            <v>Net Debt/Cash Balances</v>
          </cell>
        </row>
        <row r="153">
          <cell r="A153" t="str">
            <v>Net Debt/Cash Balances</v>
          </cell>
        </row>
        <row r="154">
          <cell r="A154" t="str">
            <v>Net Debt/Cash Balances</v>
          </cell>
        </row>
        <row r="155">
          <cell r="A155" t="str">
            <v>Net Debt/Cash Balances</v>
          </cell>
        </row>
        <row r="156">
          <cell r="A156" t="str">
            <v>Net Debt/Cash Balances</v>
          </cell>
        </row>
        <row r="157">
          <cell r="A157" t="str">
            <v>Net Debt/Cash Balances</v>
          </cell>
        </row>
        <row r="158">
          <cell r="A158" t="str">
            <v>Net Debt/Cash Balances</v>
          </cell>
        </row>
        <row r="159">
          <cell r="A159" t="str">
            <v>Net Debt/Cash Balances</v>
          </cell>
        </row>
        <row r="160">
          <cell r="A160" t="str">
            <v>Net Debt/Cash Balances</v>
          </cell>
        </row>
        <row r="161">
          <cell r="A161" t="str">
            <v>Net Debt/Cash Balances</v>
          </cell>
        </row>
        <row r="162">
          <cell r="A162" t="str">
            <v>Net Debt/Cash Balances</v>
          </cell>
        </row>
        <row r="163">
          <cell r="A163" t="str">
            <v>Net Debt/Cash Balances</v>
          </cell>
        </row>
        <row r="164">
          <cell r="A164" t="str">
            <v>Net Debt/Cash Balances</v>
          </cell>
        </row>
        <row r="165">
          <cell r="A165" t="str">
            <v>Capital and Reserves</v>
          </cell>
        </row>
        <row r="169">
          <cell r="A169" t="str">
            <v>Taxation</v>
          </cell>
        </row>
        <row r="170">
          <cell r="A170" t="str">
            <v>Taxation</v>
          </cell>
        </row>
        <row r="171">
          <cell r="A171" t="str">
            <v>Taxation</v>
          </cell>
        </row>
        <row r="172">
          <cell r="A172" t="str">
            <v>- Depreciation</v>
          </cell>
        </row>
        <row r="173">
          <cell r="A173" t="str">
            <v>- Depreciation</v>
          </cell>
        </row>
        <row r="174">
          <cell r="A174" t="str">
            <v>- Depreciation</v>
          </cell>
        </row>
        <row r="176">
          <cell r="A176" t="str">
            <v>Interest received/(paid)</v>
          </cell>
        </row>
        <row r="177">
          <cell r="A177" t="str">
            <v>Interest received/(paid)</v>
          </cell>
        </row>
        <row r="178">
          <cell r="A178" t="str">
            <v>Interest received/(paid)</v>
          </cell>
        </row>
      </sheetData>
      <sheetData sheetId="1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mt Sales Main month all "/>
      <sheetName val="Shareholders month"/>
      <sheetName val="Mgmt Sales Byproducts month"/>
      <sheetName val="All sales YTD Alc Liq sw"/>
      <sheetName val="Copy sheet Alc Liq sw"/>
      <sheetName val="All sales YTD Food Feed Ind"/>
      <sheetName val="Copy sheet Feed"/>
      <sheetName val="Copy sheet Food"/>
      <sheetName val="Copy sheet Industrial"/>
      <sheetName val="Copy sheet Other"/>
      <sheetName val="Final analysis YTD"/>
      <sheetName val="Final analysis LY YTD"/>
      <sheetName val="Resales YTD Alc Liq sw"/>
      <sheetName val="Copy sheet Res Alc Liq sw"/>
      <sheetName val="Resales YTD Food Feed Ind"/>
      <sheetName val="Copy sheet Res Feed"/>
      <sheetName val="Copy sheet Res Food"/>
      <sheetName val="Copy sheet Res Industrial"/>
      <sheetName val="Copy sheet Res Other"/>
      <sheetName val="Final analysis YTD Res"/>
      <sheetName val="Final analysis LY YTD Res"/>
      <sheetName val="PT Alcohol ytd actuals "/>
      <sheetName val="PT Alcohol plan"/>
      <sheetName val="Copy sheet Alcohol"/>
      <sheetName val="PT coproducts"/>
      <sheetName val="Copy sheet coproducts ytd"/>
      <sheetName val="Final analysis coproducts YTD"/>
      <sheetName val="Final analysis coproductsLY YTD"/>
      <sheetName val="Mgmt Sales Main month fs"/>
      <sheetName val="Mgmt Sales Main month j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75">
          <cell r="B175" t="str">
            <v>Native Wheat</v>
          </cell>
          <cell r="C175">
            <v>0</v>
          </cell>
          <cell r="D175">
            <v>1.9970000000000001</v>
          </cell>
          <cell r="E175">
            <v>0</v>
          </cell>
          <cell r="F175">
            <v>763</v>
          </cell>
          <cell r="G175">
            <v>0</v>
          </cell>
          <cell r="H175">
            <v>-21</v>
          </cell>
          <cell r="I175">
            <v>0</v>
          </cell>
          <cell r="J175">
            <v>-324</v>
          </cell>
          <cell r="K175">
            <v>0</v>
          </cell>
          <cell r="L175">
            <v>418</v>
          </cell>
          <cell r="M175">
            <v>-1.9970000000000001</v>
          </cell>
          <cell r="N175">
            <v>-763</v>
          </cell>
          <cell r="O175">
            <v>0</v>
          </cell>
          <cell r="P175">
            <v>382.073109664497</v>
          </cell>
          <cell r="Q175">
            <v>0</v>
          </cell>
          <cell r="R175">
            <v>-10.5157736604907</v>
          </cell>
          <cell r="S175">
            <v>0</v>
          </cell>
          <cell r="T175">
            <v>-162.24336504757099</v>
          </cell>
          <cell r="U175">
            <v>0</v>
          </cell>
          <cell r="V175">
            <v>209.31397095643501</v>
          </cell>
          <cell r="W175">
            <v>-763</v>
          </cell>
          <cell r="X175">
            <v>0</v>
          </cell>
          <cell r="Y175">
            <v>0</v>
          </cell>
          <cell r="Z175">
            <v>0</v>
          </cell>
          <cell r="AA175">
            <v>-418</v>
          </cell>
          <cell r="AB175">
            <v>0</v>
          </cell>
          <cell r="AE175">
            <v>-382.073109664497</v>
          </cell>
          <cell r="AF175">
            <v>-4.1800000000000002E-4</v>
          </cell>
          <cell r="AG175">
            <v>-209.31397095643501</v>
          </cell>
        </row>
        <row r="176">
          <cell r="B176" t="str">
            <v>Native Maize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Native Waxy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Native Starch</v>
          </cell>
          <cell r="C178">
            <v>0</v>
          </cell>
          <cell r="D178">
            <v>1.9970000000000001</v>
          </cell>
          <cell r="E178">
            <v>0</v>
          </cell>
          <cell r="F178">
            <v>763</v>
          </cell>
          <cell r="G178">
            <v>0</v>
          </cell>
          <cell r="H178">
            <v>-21</v>
          </cell>
          <cell r="I178">
            <v>0</v>
          </cell>
          <cell r="J178">
            <v>-324</v>
          </cell>
          <cell r="K178">
            <v>0</v>
          </cell>
          <cell r="L178">
            <v>418</v>
          </cell>
          <cell r="M178">
            <v>-1.9970000000000001</v>
          </cell>
          <cell r="N178">
            <v>-763</v>
          </cell>
          <cell r="O178">
            <v>0</v>
          </cell>
          <cell r="P178">
            <v>382.073109664497</v>
          </cell>
          <cell r="Q178">
            <v>0</v>
          </cell>
          <cell r="R178">
            <v>-10.5157736604907</v>
          </cell>
          <cell r="S178">
            <v>0</v>
          </cell>
          <cell r="T178">
            <v>-162.24336504757099</v>
          </cell>
          <cell r="U178">
            <v>0</v>
          </cell>
          <cell r="V178">
            <v>209.31397095643501</v>
          </cell>
          <cell r="W178">
            <v>-763</v>
          </cell>
          <cell r="X178">
            <v>0</v>
          </cell>
          <cell r="Y178">
            <v>0</v>
          </cell>
          <cell r="Z178">
            <v>0</v>
          </cell>
          <cell r="AA178">
            <v>-418</v>
          </cell>
          <cell r="AB178">
            <v>0</v>
          </cell>
          <cell r="AE178">
            <v>-382.073109664497</v>
          </cell>
          <cell r="AF178">
            <v>-4.1800000000000002E-4</v>
          </cell>
          <cell r="AG178">
            <v>-209.31397095643501</v>
          </cell>
        </row>
        <row r="179">
          <cell r="B179" t="str">
            <v>Modified Wheat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Modified Maize</v>
          </cell>
          <cell r="C180">
            <v>3.6280000000000001</v>
          </cell>
          <cell r="D180">
            <v>0</v>
          </cell>
          <cell r="E180">
            <v>7496.24</v>
          </cell>
          <cell r="F180">
            <v>0</v>
          </cell>
          <cell r="G180">
            <v>-733.36</v>
          </cell>
          <cell r="H180">
            <v>0</v>
          </cell>
          <cell r="I180">
            <v>-5563.06</v>
          </cell>
          <cell r="J180">
            <v>0</v>
          </cell>
          <cell r="K180">
            <v>1199.82</v>
          </cell>
          <cell r="L180">
            <v>0</v>
          </cell>
          <cell r="M180">
            <v>3.6280000000000001</v>
          </cell>
          <cell r="N180">
            <v>7496.24</v>
          </cell>
          <cell r="O180">
            <v>2066.21830209482</v>
          </cell>
          <cell r="P180">
            <v>0</v>
          </cell>
          <cell r="Q180">
            <v>-202.13891951488401</v>
          </cell>
          <cell r="R180">
            <v>0</v>
          </cell>
          <cell r="S180">
            <v>-1533.36824696803</v>
          </cell>
          <cell r="T180">
            <v>0</v>
          </cell>
          <cell r="U180">
            <v>330.71113561190703</v>
          </cell>
          <cell r="V180">
            <v>0</v>
          </cell>
          <cell r="W180">
            <v>7496.24</v>
          </cell>
          <cell r="X180">
            <v>0</v>
          </cell>
          <cell r="Y180">
            <v>0</v>
          </cell>
          <cell r="Z180">
            <v>0</v>
          </cell>
          <cell r="AA180">
            <v>1199.82</v>
          </cell>
          <cell r="AB180">
            <v>0</v>
          </cell>
          <cell r="AE180">
            <v>2066.21830209482</v>
          </cell>
          <cell r="AF180">
            <v>1.1998200000000001E-3</v>
          </cell>
          <cell r="AG180">
            <v>330.71113561190703</v>
          </cell>
        </row>
        <row r="181">
          <cell r="B181" t="str">
            <v>Modified Waxy</v>
          </cell>
          <cell r="C181">
            <v>144.20400000000001</v>
          </cell>
          <cell r="D181">
            <v>123.029</v>
          </cell>
          <cell r="E181">
            <v>89410.7</v>
          </cell>
          <cell r="F181">
            <v>87254</v>
          </cell>
          <cell r="G181">
            <v>-5733.04</v>
          </cell>
          <cell r="H181">
            <v>-5008</v>
          </cell>
          <cell r="I181">
            <v>-49129</v>
          </cell>
          <cell r="J181">
            <v>-37521</v>
          </cell>
          <cell r="K181">
            <v>36032.300000000003</v>
          </cell>
          <cell r="L181">
            <v>45948</v>
          </cell>
          <cell r="M181">
            <v>21.175000000000001</v>
          </cell>
          <cell r="N181">
            <v>2156.7000000000098</v>
          </cell>
          <cell r="O181">
            <v>620.02926409808299</v>
          </cell>
          <cell r="P181">
            <v>709.21490055190202</v>
          </cell>
          <cell r="Q181">
            <v>-39.756456131591399</v>
          </cell>
          <cell r="R181">
            <v>-40.705849840281601</v>
          </cell>
          <cell r="S181">
            <v>-340.69096557654399</v>
          </cell>
          <cell r="T181">
            <v>-304.97687537084801</v>
          </cell>
          <cell r="U181">
            <v>249.87032259854101</v>
          </cell>
          <cell r="V181">
            <v>373.472921018622</v>
          </cell>
          <cell r="W181">
            <v>18474.5573358314</v>
          </cell>
          <cell r="X181">
            <v>-16317.857335831401</v>
          </cell>
          <cell r="Y181">
            <v>685.28376805468599</v>
          </cell>
          <cell r="Z181">
            <v>1091.37267595446</v>
          </cell>
          <cell r="AA181">
            <v>4507.7193479586103</v>
          </cell>
          <cell r="AB181">
            <v>-14423.419347958599</v>
          </cell>
          <cell r="AE181">
            <v>-89.1856364538191</v>
          </cell>
          <cell r="AF181">
            <v>-9.9156999999999995E-3</v>
          </cell>
          <cell r="AG181">
            <v>-123.60259842008099</v>
          </cell>
        </row>
        <row r="182">
          <cell r="B182" t="str">
            <v>Modified Starch</v>
          </cell>
          <cell r="C182">
            <v>147.83199999999999</v>
          </cell>
          <cell r="D182">
            <v>123.029</v>
          </cell>
          <cell r="E182">
            <v>96906.94</v>
          </cell>
          <cell r="F182">
            <v>87254</v>
          </cell>
          <cell r="G182">
            <v>-6466.4</v>
          </cell>
          <cell r="H182">
            <v>-5008</v>
          </cell>
          <cell r="I182">
            <v>-54692.06</v>
          </cell>
          <cell r="J182">
            <v>-37521</v>
          </cell>
          <cell r="K182">
            <v>37232.120000000003</v>
          </cell>
          <cell r="L182">
            <v>45948</v>
          </cell>
          <cell r="M182">
            <v>24.803000000000001</v>
          </cell>
          <cell r="N182">
            <v>9652.9400000000205</v>
          </cell>
          <cell r="O182">
            <v>655.52072622977403</v>
          </cell>
          <cell r="P182">
            <v>709.21490055190202</v>
          </cell>
          <cell r="Q182">
            <v>-43.741544455868798</v>
          </cell>
          <cell r="R182">
            <v>-40.705849840281601</v>
          </cell>
          <cell r="S182">
            <v>-369.960901563937</v>
          </cell>
          <cell r="T182">
            <v>-304.97687537084801</v>
          </cell>
          <cell r="U182">
            <v>251.85426700579001</v>
          </cell>
          <cell r="V182">
            <v>373.472921018622</v>
          </cell>
          <cell r="W182">
            <v>25970.797335831401</v>
          </cell>
          <cell r="X182">
            <v>-16317.857335831401</v>
          </cell>
          <cell r="Y182">
            <v>685.28376805468599</v>
          </cell>
          <cell r="Z182">
            <v>1091.37267595446</v>
          </cell>
          <cell r="AA182">
            <v>5707.5393479586101</v>
          </cell>
          <cell r="AB182">
            <v>-14423.419347958599</v>
          </cell>
          <cell r="AE182">
            <v>-53.694174322127999</v>
          </cell>
          <cell r="AF182">
            <v>-8.7158800000000005E-3</v>
          </cell>
          <cell r="AG182">
            <v>-121.618654012831</v>
          </cell>
        </row>
        <row r="183">
          <cell r="AE183">
            <v>0</v>
          </cell>
          <cell r="AF183">
            <v>0</v>
          </cell>
          <cell r="AG183">
            <v>0</v>
          </cell>
        </row>
        <row r="184">
          <cell r="B184" t="str">
            <v>TOTAL STARCH</v>
          </cell>
          <cell r="C184">
            <v>147.83199999999999</v>
          </cell>
          <cell r="D184">
            <v>125.026</v>
          </cell>
          <cell r="E184">
            <v>96906.94</v>
          </cell>
          <cell r="F184">
            <v>88017</v>
          </cell>
          <cell r="G184">
            <v>-6466.4</v>
          </cell>
          <cell r="H184">
            <v>-5029</v>
          </cell>
          <cell r="I184">
            <v>-54692.06</v>
          </cell>
          <cell r="J184">
            <v>-37845</v>
          </cell>
          <cell r="K184">
            <v>37232.120000000003</v>
          </cell>
          <cell r="L184">
            <v>46366</v>
          </cell>
          <cell r="M184">
            <v>22.806000000000001</v>
          </cell>
          <cell r="N184">
            <v>8889.9400000000205</v>
          </cell>
          <cell r="O184">
            <v>655.52072622977403</v>
          </cell>
          <cell r="P184">
            <v>703.98957016940506</v>
          </cell>
          <cell r="Q184">
            <v>-43.741544455868798</v>
          </cell>
          <cell r="R184">
            <v>-40.2236334842353</v>
          </cell>
          <cell r="S184">
            <v>-369.960901563937</v>
          </cell>
          <cell r="T184">
            <v>-302.69703901588503</v>
          </cell>
          <cell r="U184">
            <v>251.85426700579001</v>
          </cell>
          <cell r="V184">
            <v>370.850863020492</v>
          </cell>
          <cell r="W184">
            <v>25207.797335831401</v>
          </cell>
          <cell r="X184">
            <v>-16317.857335831401</v>
          </cell>
          <cell r="Y184">
            <v>685.28376805468599</v>
          </cell>
          <cell r="Z184">
            <v>1091.37267595446</v>
          </cell>
          <cell r="AA184">
            <v>5289.5393479586101</v>
          </cell>
          <cell r="AB184">
            <v>-14423.419347958599</v>
          </cell>
          <cell r="AE184">
            <v>-48.468843939630297</v>
          </cell>
          <cell r="AF184">
            <v>-9.1338800000000005E-3</v>
          </cell>
          <cell r="AG184">
            <v>-118.996596014701</v>
          </cell>
        </row>
        <row r="185">
          <cell r="AE185">
            <v>0</v>
          </cell>
          <cell r="AF185">
            <v>0</v>
          </cell>
          <cell r="AG185">
            <v>0</v>
          </cell>
        </row>
        <row r="186">
          <cell r="B186" t="str">
            <v>Fructose / Polydextrose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AE187">
            <v>0</v>
          </cell>
          <cell r="AF187">
            <v>0</v>
          </cell>
          <cell r="AG187">
            <v>0</v>
          </cell>
        </row>
        <row r="188">
          <cell r="B188" t="str">
            <v>Modified Proteins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B189" t="str">
            <v>Starch slurries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AE190">
            <v>0</v>
          </cell>
          <cell r="AF190">
            <v>0</v>
          </cell>
          <cell r="AG190">
            <v>0</v>
          </cell>
        </row>
        <row r="191">
          <cell r="B191" t="str">
            <v>Resales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</row>
        <row r="193">
          <cell r="B193" t="str">
            <v>Other Total</v>
          </cell>
          <cell r="C193">
            <v>147.83199999999999</v>
          </cell>
          <cell r="D193">
            <v>125.026</v>
          </cell>
          <cell r="E193">
            <v>96906.94</v>
          </cell>
          <cell r="F193">
            <v>88017</v>
          </cell>
          <cell r="G193">
            <v>-6466.4</v>
          </cell>
          <cell r="H193">
            <v>-5029</v>
          </cell>
          <cell r="I193">
            <v>-54692.06</v>
          </cell>
          <cell r="J193">
            <v>-37845</v>
          </cell>
          <cell r="K193">
            <v>37232.120000000003</v>
          </cell>
          <cell r="L193">
            <v>46366</v>
          </cell>
          <cell r="M193">
            <v>22.806000000000001</v>
          </cell>
          <cell r="N193">
            <v>8889.9400000000205</v>
          </cell>
          <cell r="O193">
            <v>655.52072622977403</v>
          </cell>
          <cell r="P193">
            <v>703.98957016940506</v>
          </cell>
          <cell r="Q193">
            <v>-43.741544455868798</v>
          </cell>
          <cell r="R193">
            <v>-40.2236334842353</v>
          </cell>
          <cell r="S193">
            <v>-369.960901563937</v>
          </cell>
          <cell r="T193">
            <v>-302.69703901588503</v>
          </cell>
          <cell r="U193">
            <v>251.85426700579001</v>
          </cell>
          <cell r="V193">
            <v>370.850863020492</v>
          </cell>
          <cell r="W193">
            <v>25207.797335831401</v>
          </cell>
          <cell r="X193">
            <v>-16317.857335831401</v>
          </cell>
          <cell r="Y193">
            <v>685.28376805468599</v>
          </cell>
          <cell r="Z193">
            <v>1091.37267595446</v>
          </cell>
          <cell r="AA193">
            <v>5289.5393479586101</v>
          </cell>
          <cell r="AB193">
            <v>-14423.419347958599</v>
          </cell>
          <cell r="AE193">
            <v>-48.468843939630297</v>
          </cell>
          <cell r="AF193">
            <v>-9.1338800000000005E-3</v>
          </cell>
          <cell r="AG193">
            <v>-118.996596014701</v>
          </cell>
        </row>
      </sheetData>
      <sheetData sheetId="11" refreshError="1">
        <row r="175">
          <cell r="B175" t="str">
            <v>Native Wheat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B176" t="str">
            <v>Native Maize</v>
          </cell>
          <cell r="C176">
            <v>0</v>
          </cell>
          <cell r="D176">
            <v>24</v>
          </cell>
          <cell r="E176">
            <v>0</v>
          </cell>
          <cell r="F176">
            <v>6719.92</v>
          </cell>
          <cell r="G176">
            <v>0</v>
          </cell>
          <cell r="H176">
            <v>0</v>
          </cell>
          <cell r="I176">
            <v>0</v>
          </cell>
          <cell r="J176">
            <v>-5558.26</v>
          </cell>
          <cell r="K176">
            <v>0</v>
          </cell>
          <cell r="L176">
            <v>1161.6600000000001</v>
          </cell>
          <cell r="M176">
            <v>-24</v>
          </cell>
          <cell r="N176">
            <v>-6719.92</v>
          </cell>
          <cell r="O176">
            <v>0</v>
          </cell>
          <cell r="P176">
            <v>279.99666666666701</v>
          </cell>
          <cell r="Q176">
            <v>0</v>
          </cell>
          <cell r="R176">
            <v>0</v>
          </cell>
          <cell r="S176">
            <v>0</v>
          </cell>
          <cell r="T176">
            <v>-231.59416666666701</v>
          </cell>
          <cell r="U176">
            <v>0</v>
          </cell>
          <cell r="V176">
            <v>48.402500000000003</v>
          </cell>
          <cell r="W176">
            <v>-6719.92</v>
          </cell>
          <cell r="X176">
            <v>0</v>
          </cell>
          <cell r="Y176">
            <v>0</v>
          </cell>
          <cell r="Z176">
            <v>0</v>
          </cell>
          <cell r="AA176">
            <v>-1161.6600000000001</v>
          </cell>
          <cell r="AB176">
            <v>0</v>
          </cell>
          <cell r="AE176">
            <v>-279.99666666666701</v>
          </cell>
          <cell r="AF176">
            <v>-1.1616599999999999E-3</v>
          </cell>
          <cell r="AG176">
            <v>-48.402500000000003</v>
          </cell>
        </row>
        <row r="177">
          <cell r="B177" t="str">
            <v>Native Waxy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Native Starch</v>
          </cell>
          <cell r="C178">
            <v>0</v>
          </cell>
          <cell r="D178">
            <v>24</v>
          </cell>
          <cell r="E178">
            <v>0</v>
          </cell>
          <cell r="F178">
            <v>6719.92</v>
          </cell>
          <cell r="G178">
            <v>0</v>
          </cell>
          <cell r="H178">
            <v>0</v>
          </cell>
          <cell r="I178">
            <v>0</v>
          </cell>
          <cell r="J178">
            <v>-5558.26</v>
          </cell>
          <cell r="K178">
            <v>0</v>
          </cell>
          <cell r="L178">
            <v>1161.6600000000001</v>
          </cell>
          <cell r="M178">
            <v>-24</v>
          </cell>
          <cell r="N178">
            <v>-6719.92</v>
          </cell>
          <cell r="O178">
            <v>0</v>
          </cell>
          <cell r="P178">
            <v>279.99666666666701</v>
          </cell>
          <cell r="Q178">
            <v>0</v>
          </cell>
          <cell r="R178">
            <v>0</v>
          </cell>
          <cell r="S178">
            <v>0</v>
          </cell>
          <cell r="T178">
            <v>-231.59416666666701</v>
          </cell>
          <cell r="U178">
            <v>0</v>
          </cell>
          <cell r="V178">
            <v>48.402500000000003</v>
          </cell>
          <cell r="W178">
            <v>-6719.92</v>
          </cell>
          <cell r="X178">
            <v>0</v>
          </cell>
          <cell r="Y178">
            <v>0</v>
          </cell>
          <cell r="Z178">
            <v>0</v>
          </cell>
          <cell r="AA178">
            <v>-1161.6600000000001</v>
          </cell>
          <cell r="AB178">
            <v>0</v>
          </cell>
          <cell r="AE178">
            <v>-279.99666666666701</v>
          </cell>
          <cell r="AF178">
            <v>-1.1616599999999999E-3</v>
          </cell>
          <cell r="AG178">
            <v>-48.402500000000003</v>
          </cell>
        </row>
        <row r="179">
          <cell r="B179" t="str">
            <v>Modified Wheat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B180" t="str">
            <v>Modified Maize</v>
          </cell>
          <cell r="C180">
            <v>3.6280000000000001</v>
          </cell>
          <cell r="D180">
            <v>0</v>
          </cell>
          <cell r="E180">
            <v>7496.24</v>
          </cell>
          <cell r="F180">
            <v>0</v>
          </cell>
          <cell r="G180">
            <v>-733.36</v>
          </cell>
          <cell r="H180">
            <v>0</v>
          </cell>
          <cell r="I180">
            <v>-5563.06</v>
          </cell>
          <cell r="J180">
            <v>0</v>
          </cell>
          <cell r="K180">
            <v>1199.82</v>
          </cell>
          <cell r="L180">
            <v>0</v>
          </cell>
          <cell r="M180">
            <v>3.6280000000000001</v>
          </cell>
          <cell r="N180">
            <v>7496.24</v>
          </cell>
          <cell r="O180">
            <v>2066.21830209482</v>
          </cell>
          <cell r="P180">
            <v>0</v>
          </cell>
          <cell r="Q180">
            <v>-202.13891951488401</v>
          </cell>
          <cell r="R180">
            <v>0</v>
          </cell>
          <cell r="S180">
            <v>-1533.36824696803</v>
          </cell>
          <cell r="T180">
            <v>0</v>
          </cell>
          <cell r="U180">
            <v>330.71113561190703</v>
          </cell>
          <cell r="V180">
            <v>0</v>
          </cell>
          <cell r="W180">
            <v>7496.24</v>
          </cell>
          <cell r="X180">
            <v>0</v>
          </cell>
          <cell r="Y180">
            <v>0</v>
          </cell>
          <cell r="Z180">
            <v>0</v>
          </cell>
          <cell r="AA180">
            <v>1199.82</v>
          </cell>
          <cell r="AB180">
            <v>0</v>
          </cell>
          <cell r="AE180">
            <v>2066.21830209482</v>
          </cell>
          <cell r="AF180">
            <v>1.1998200000000001E-3</v>
          </cell>
          <cell r="AG180">
            <v>330.71113561190703</v>
          </cell>
        </row>
        <row r="181">
          <cell r="B181" t="str">
            <v>Modified Waxy</v>
          </cell>
          <cell r="C181">
            <v>144.20400000000001</v>
          </cell>
          <cell r="D181">
            <v>57.55</v>
          </cell>
          <cell r="E181">
            <v>89410.7</v>
          </cell>
          <cell r="F181">
            <v>43895.31</v>
          </cell>
          <cell r="G181">
            <v>-5733.04</v>
          </cell>
          <cell r="H181">
            <v>-1419.75</v>
          </cell>
          <cell r="I181">
            <v>-49129</v>
          </cell>
          <cell r="J181">
            <v>-20260.72</v>
          </cell>
          <cell r="K181">
            <v>36032.300000000003</v>
          </cell>
          <cell r="L181">
            <v>22927.74</v>
          </cell>
          <cell r="M181">
            <v>86.653999999999996</v>
          </cell>
          <cell r="N181">
            <v>45515.39</v>
          </cell>
          <cell r="O181">
            <v>620.02926409808299</v>
          </cell>
          <cell r="P181">
            <v>762.73344917463101</v>
          </cell>
          <cell r="Q181">
            <v>-39.756456131591399</v>
          </cell>
          <cell r="R181">
            <v>-24.669852302345799</v>
          </cell>
          <cell r="S181">
            <v>-340.69096557654399</v>
          </cell>
          <cell r="T181">
            <v>-352.054213727194</v>
          </cell>
          <cell r="U181">
            <v>249.87032259854101</v>
          </cell>
          <cell r="V181">
            <v>398.39687228497002</v>
          </cell>
          <cell r="W181">
            <v>69186.695916594297</v>
          </cell>
          <cell r="X181">
            <v>-23671.305916594301</v>
          </cell>
          <cell r="Y181">
            <v>-1518.0622936576899</v>
          </cell>
          <cell r="Z181">
            <v>7559.7989661164302</v>
          </cell>
          <cell r="AA181">
            <v>30952.530251954799</v>
          </cell>
          <cell r="AB181">
            <v>-17847.970251954801</v>
          </cell>
          <cell r="AE181">
            <v>-142.70418507654699</v>
          </cell>
          <cell r="AF181">
            <v>1.3104559999999999E-2</v>
          </cell>
          <cell r="AG181">
            <v>-148.52654968642901</v>
          </cell>
        </row>
        <row r="182">
          <cell r="B182" t="str">
            <v>Modified Starch</v>
          </cell>
          <cell r="C182">
            <v>147.83199999999999</v>
          </cell>
          <cell r="D182">
            <v>57.55</v>
          </cell>
          <cell r="E182">
            <v>96906.94</v>
          </cell>
          <cell r="F182">
            <v>43895.31</v>
          </cell>
          <cell r="G182">
            <v>-6466.4</v>
          </cell>
          <cell r="H182">
            <v>-1419.75</v>
          </cell>
          <cell r="I182">
            <v>-54692.06</v>
          </cell>
          <cell r="J182">
            <v>-20260.72</v>
          </cell>
          <cell r="K182">
            <v>37232.120000000003</v>
          </cell>
          <cell r="L182">
            <v>22927.74</v>
          </cell>
          <cell r="M182">
            <v>90.281999999999996</v>
          </cell>
          <cell r="N182">
            <v>53011.63</v>
          </cell>
          <cell r="O182">
            <v>655.52072622977403</v>
          </cell>
          <cell r="P182">
            <v>762.73344917463101</v>
          </cell>
          <cell r="Q182">
            <v>-43.741544455868798</v>
          </cell>
          <cell r="R182">
            <v>-24.669852302345799</v>
          </cell>
          <cell r="S182">
            <v>-369.960901563937</v>
          </cell>
          <cell r="T182">
            <v>-352.054213727194</v>
          </cell>
          <cell r="U182">
            <v>251.85426700579001</v>
          </cell>
          <cell r="V182">
            <v>398.39687228497002</v>
          </cell>
          <cell r="W182">
            <v>76682.935916594302</v>
          </cell>
          <cell r="X182">
            <v>-23671.305916594301</v>
          </cell>
          <cell r="Y182">
            <v>-1518.0622936576899</v>
          </cell>
          <cell r="Z182">
            <v>7559.7989661164302</v>
          </cell>
          <cell r="AA182">
            <v>32152.350251954798</v>
          </cell>
          <cell r="AB182">
            <v>-17847.970251954801</v>
          </cell>
          <cell r="AE182">
            <v>-107.212722944856</v>
          </cell>
          <cell r="AF182">
            <v>1.430438E-2</v>
          </cell>
          <cell r="AG182">
            <v>-146.54260527917901</v>
          </cell>
        </row>
        <row r="183">
          <cell r="AE183">
            <v>0</v>
          </cell>
          <cell r="AF183">
            <v>0</v>
          </cell>
          <cell r="AG183">
            <v>0</v>
          </cell>
        </row>
        <row r="184">
          <cell r="B184" t="str">
            <v>TOTAL STARCH</v>
          </cell>
          <cell r="C184">
            <v>147.83199999999999</v>
          </cell>
          <cell r="D184">
            <v>81.55</v>
          </cell>
          <cell r="E184">
            <v>96906.94</v>
          </cell>
          <cell r="F184">
            <v>50615.23</v>
          </cell>
          <cell r="G184">
            <v>-6466.4</v>
          </cell>
          <cell r="H184">
            <v>-1419.75</v>
          </cell>
          <cell r="I184">
            <v>-54692.06</v>
          </cell>
          <cell r="J184">
            <v>-25818.98</v>
          </cell>
          <cell r="K184">
            <v>37232.120000000003</v>
          </cell>
          <cell r="L184">
            <v>24089.4</v>
          </cell>
          <cell r="M184">
            <v>66.281999999999996</v>
          </cell>
          <cell r="N184">
            <v>46291.71</v>
          </cell>
          <cell r="O184">
            <v>655.52072622977403</v>
          </cell>
          <cell r="P184">
            <v>620.66499080318795</v>
          </cell>
          <cell r="Q184">
            <v>-43.741544455868798</v>
          </cell>
          <cell r="R184">
            <v>-17.409564684242799</v>
          </cell>
          <cell r="S184">
            <v>-369.960901563937</v>
          </cell>
          <cell r="T184">
            <v>-316.60306560392399</v>
          </cell>
          <cell r="U184">
            <v>251.85426700579001</v>
          </cell>
          <cell r="V184">
            <v>295.39423666462301</v>
          </cell>
          <cell r="W184">
            <v>69963.015916594304</v>
          </cell>
          <cell r="X184">
            <v>-23671.305916594301</v>
          </cell>
          <cell r="Y184">
            <v>-1518.0622936576899</v>
          </cell>
          <cell r="Z184">
            <v>7559.7989661164302</v>
          </cell>
          <cell r="AA184">
            <v>30990.690251954798</v>
          </cell>
          <cell r="AB184">
            <v>-17847.970251954801</v>
          </cell>
          <cell r="AE184">
            <v>34.8557354265863</v>
          </cell>
          <cell r="AF184">
            <v>1.314272E-2</v>
          </cell>
          <cell r="AG184">
            <v>-43.539969658832597</v>
          </cell>
        </row>
        <row r="185">
          <cell r="AE185">
            <v>0</v>
          </cell>
          <cell r="AF185">
            <v>0</v>
          </cell>
          <cell r="AG185">
            <v>0</v>
          </cell>
        </row>
        <row r="186">
          <cell r="B186" t="str">
            <v>Fructose / Polydextrose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AE187">
            <v>0</v>
          </cell>
          <cell r="AF187">
            <v>0</v>
          </cell>
          <cell r="AG187">
            <v>0</v>
          </cell>
        </row>
        <row r="188">
          <cell r="B188" t="str">
            <v>Modified Proteins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B189" t="str">
            <v>Starch slurries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G189">
            <v>0</v>
          </cell>
        </row>
        <row r="190">
          <cell r="AE190">
            <v>0</v>
          </cell>
          <cell r="AF190">
            <v>0</v>
          </cell>
          <cell r="AG190">
            <v>0</v>
          </cell>
        </row>
        <row r="191">
          <cell r="B191" t="str">
            <v>Resales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AE192">
            <v>0</v>
          </cell>
          <cell r="AF192">
            <v>0</v>
          </cell>
          <cell r="AG192">
            <v>0</v>
          </cell>
        </row>
        <row r="193">
          <cell r="B193" t="str">
            <v>Other Total</v>
          </cell>
          <cell r="C193">
            <v>147.83199999999999</v>
          </cell>
          <cell r="D193">
            <v>81.55</v>
          </cell>
          <cell r="E193">
            <v>96906.94</v>
          </cell>
          <cell r="F193">
            <v>50615.23</v>
          </cell>
          <cell r="G193">
            <v>-6466.4</v>
          </cell>
          <cell r="H193">
            <v>-1419.75</v>
          </cell>
          <cell r="I193">
            <v>-54692.06</v>
          </cell>
          <cell r="J193">
            <v>-25818.98</v>
          </cell>
          <cell r="K193">
            <v>37232.120000000003</v>
          </cell>
          <cell r="L193">
            <v>24089.4</v>
          </cell>
          <cell r="M193">
            <v>66.281999999999996</v>
          </cell>
          <cell r="N193">
            <v>46291.71</v>
          </cell>
          <cell r="O193">
            <v>655.52072622977403</v>
          </cell>
          <cell r="P193">
            <v>620.66499080318795</v>
          </cell>
          <cell r="Q193">
            <v>-43.741544455868798</v>
          </cell>
          <cell r="R193">
            <v>-17.409564684242799</v>
          </cell>
          <cell r="S193">
            <v>-369.960901563937</v>
          </cell>
          <cell r="T193">
            <v>-316.60306560392399</v>
          </cell>
          <cell r="U193">
            <v>251.85426700579001</v>
          </cell>
          <cell r="V193">
            <v>295.39423666462301</v>
          </cell>
          <cell r="W193">
            <v>69963.015916594304</v>
          </cell>
          <cell r="X193">
            <v>-23671.305916594301</v>
          </cell>
          <cell r="Y193">
            <v>-1518.0622936576899</v>
          </cell>
          <cell r="Z193">
            <v>7559.7989661164302</v>
          </cell>
          <cell r="AA193">
            <v>30990.690251954798</v>
          </cell>
          <cell r="AB193">
            <v>-17847.970251954801</v>
          </cell>
          <cell r="AE193">
            <v>34.8557354265863</v>
          </cell>
          <cell r="AF193">
            <v>1.314272E-2</v>
          </cell>
          <cell r="AG193">
            <v>-43.539969658832597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Summary"/>
      <sheetName val="Tale"/>
      <sheetName val="Cash Flow"/>
      <sheetName val="P&amp;L"/>
      <sheetName val="Bal Sht"/>
      <sheetName val="Trans Cost"/>
      <sheetName val="Z2"/>
      <sheetName val="Z3"/>
      <sheetName val="Z5"/>
      <sheetName val="Z6"/>
      <sheetName val="Z7"/>
      <sheetName val="Z8"/>
      <sheetName val="Z9"/>
      <sheetName val="Z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 month"/>
      <sheetName val="Mgmt Sales Main month fs"/>
      <sheetName val="Mgmt Sales Main month jv"/>
      <sheetName val="Summary sheet byproducts month"/>
      <sheetName val="Mgmt Sales Byproducts fs month"/>
      <sheetName val="Mgmt Sales Byproducts month jv"/>
      <sheetName val="Shareholders fs"/>
      <sheetName val="Shareholders jv"/>
    </sheetNames>
    <sheetDataSet>
      <sheetData sheetId="0"/>
      <sheetData sheetId="1" refreshError="1">
        <row r="58">
          <cell r="A58" t="str">
            <v>Native Wheat</v>
          </cell>
          <cell r="B58">
            <v>0</v>
          </cell>
          <cell r="C58">
            <v>-1.9970000000000001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-4.1800000000000002E-4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-4.1800000000000002E-4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 t="str">
            <v>Native Maize</v>
          </cell>
          <cell r="B59">
            <v>0</v>
          </cell>
          <cell r="C59">
            <v>0</v>
          </cell>
          <cell r="D59">
            <v>-24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-1.1616599999999999E-3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-1.1616599999999999E-3</v>
          </cell>
          <cell r="S59">
            <v>0</v>
          </cell>
          <cell r="T59">
            <v>0</v>
          </cell>
          <cell r="U59">
            <v>0</v>
          </cell>
        </row>
        <row r="60">
          <cell r="A60" t="str">
            <v>Native Potato</v>
          </cell>
        </row>
        <row r="61">
          <cell r="A61" t="str">
            <v>Native Waxy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Modified Wheat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 t="str">
            <v>Modified Maize</v>
          </cell>
          <cell r="B63">
            <v>3.6280000000000001</v>
          </cell>
          <cell r="C63">
            <v>3.6280000000000001</v>
          </cell>
          <cell r="D63">
            <v>3.6280000000000001</v>
          </cell>
          <cell r="E63">
            <v>2066.21830209482</v>
          </cell>
          <cell r="F63">
            <v>2066.21830209482</v>
          </cell>
          <cell r="G63">
            <v>2066.21830209482</v>
          </cell>
          <cell r="H63">
            <v>1.1998200000000001E-3</v>
          </cell>
          <cell r="I63">
            <v>1.1998200000000001E-3</v>
          </cell>
          <cell r="J63">
            <v>1.1998200000000001E-3</v>
          </cell>
          <cell r="K63">
            <v>330.71113561190703</v>
          </cell>
          <cell r="L63">
            <v>330.71113561190703</v>
          </cell>
          <cell r="M63">
            <v>330.71113561190703</v>
          </cell>
          <cell r="N63">
            <v>1.1998200000000001E-3</v>
          </cell>
          <cell r="O63">
            <v>0</v>
          </cell>
          <cell r="P63">
            <v>0</v>
          </cell>
          <cell r="Q63">
            <v>0</v>
          </cell>
          <cell r="R63">
            <v>1.1998200000000001E-3</v>
          </cell>
          <cell r="S63">
            <v>0</v>
          </cell>
          <cell r="T63">
            <v>0</v>
          </cell>
          <cell r="U63">
            <v>0</v>
          </cell>
        </row>
        <row r="64">
          <cell r="A64" t="str">
            <v>Modified Waxy</v>
          </cell>
          <cell r="B64">
            <v>144.20400000000001</v>
          </cell>
          <cell r="C64">
            <v>21.175000000000001</v>
          </cell>
          <cell r="D64">
            <v>86.653999999999996</v>
          </cell>
          <cell r="E64">
            <v>620.02926409808299</v>
          </cell>
          <cell r="F64">
            <v>-89.1856364538191</v>
          </cell>
          <cell r="G64">
            <v>-142.70418507654699</v>
          </cell>
          <cell r="H64">
            <v>3.6032300000000003E-2</v>
          </cell>
          <cell r="I64">
            <v>-9.9156999999999995E-3</v>
          </cell>
          <cell r="J64">
            <v>1.3104559999999999E-2</v>
          </cell>
          <cell r="K64">
            <v>249.87032259854101</v>
          </cell>
          <cell r="L64">
            <v>-123.60259842008099</v>
          </cell>
          <cell r="M64">
            <v>-148.52654968642901</v>
          </cell>
          <cell r="N64">
            <v>4.5077193479586102E-3</v>
          </cell>
          <cell r="O64">
            <v>-1.6317857335831399E-2</v>
          </cell>
          <cell r="P64">
            <v>6.85283768054686E-4</v>
          </cell>
          <cell r="Q64">
            <v>1.0913726759544599E-3</v>
          </cell>
          <cell r="R64">
            <v>3.09525302519548E-2</v>
          </cell>
          <cell r="S64">
            <v>-2.3671305916594301E-2</v>
          </cell>
          <cell r="T64">
            <v>-1.5180622936576901E-3</v>
          </cell>
          <cell r="U64">
            <v>7.5597989661164303E-3</v>
          </cell>
        </row>
        <row r="65">
          <cell r="A65" t="str">
            <v>Modified Proteins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 t="str">
            <v>Resales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Other Total</v>
          </cell>
          <cell r="B67">
            <v>147.83199999999999</v>
          </cell>
          <cell r="C67">
            <v>22.806000000000001</v>
          </cell>
          <cell r="D67">
            <v>66.281999999999996</v>
          </cell>
          <cell r="E67">
            <v>655.52072622977403</v>
          </cell>
          <cell r="F67">
            <v>-48.468843939630297</v>
          </cell>
          <cell r="G67">
            <v>34.8557354265863</v>
          </cell>
          <cell r="H67">
            <v>3.723212E-2</v>
          </cell>
          <cell r="I67">
            <v>-9.1338800000000005E-3</v>
          </cell>
          <cell r="J67">
            <v>1.314272E-2</v>
          </cell>
          <cell r="K67">
            <v>251.85426700579001</v>
          </cell>
          <cell r="L67">
            <v>-118.996596014701</v>
          </cell>
          <cell r="M67">
            <v>-43.539969658832597</v>
          </cell>
          <cell r="N67">
            <v>5.2895393479586101E-3</v>
          </cell>
          <cell r="O67">
            <v>-1.6317857335831399E-2</v>
          </cell>
          <cell r="P67">
            <v>6.85283768054686E-4</v>
          </cell>
          <cell r="Q67">
            <v>1.0913726759544599E-3</v>
          </cell>
          <cell r="R67">
            <v>3.0990690251954799E-2</v>
          </cell>
          <cell r="S67">
            <v>-2.3671305916594301E-2</v>
          </cell>
          <cell r="T67">
            <v>-1.5180622936576901E-3</v>
          </cell>
          <cell r="U67">
            <v>7.5597989661164303E-3</v>
          </cell>
        </row>
      </sheetData>
      <sheetData sheetId="2" refreshError="1">
        <row r="66">
          <cell r="A66" t="str">
            <v>Native Wheat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Native Potato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 t="str">
            <v>Native Maize</v>
          </cell>
          <cell r="B68">
            <v>39.299999999999997</v>
          </cell>
          <cell r="C68">
            <v>39.299999999999997</v>
          </cell>
          <cell r="D68">
            <v>30.3</v>
          </cell>
          <cell r="E68">
            <v>295.60162849872802</v>
          </cell>
          <cell r="F68">
            <v>295.60162849872802</v>
          </cell>
          <cell r="G68">
            <v>-74.170038167938998</v>
          </cell>
          <cell r="H68">
            <v>1.9928659999999998E-3</v>
          </cell>
          <cell r="I68">
            <v>1.9928659999999998E-3</v>
          </cell>
          <cell r="J68">
            <v>5.2191900000000003E-4</v>
          </cell>
          <cell r="K68">
            <v>50.709058524173003</v>
          </cell>
          <cell r="L68">
            <v>50.709058524173003</v>
          </cell>
          <cell r="M68">
            <v>-112.729497031383</v>
          </cell>
          <cell r="N68">
            <v>1.9928659999999998E-3</v>
          </cell>
          <cell r="O68">
            <v>0</v>
          </cell>
          <cell r="P68">
            <v>0</v>
          </cell>
          <cell r="Q68">
            <v>0</v>
          </cell>
          <cell r="R68">
            <v>9.9851083333333309E-4</v>
          </cell>
          <cell r="S68">
            <v>-6.0905949999999996E-4</v>
          </cell>
          <cell r="T68">
            <v>-5.5301166666666597E-5</v>
          </cell>
          <cell r="U68">
            <v>1.87768833333333E-4</v>
          </cell>
        </row>
        <row r="69">
          <cell r="A69" t="str">
            <v>Native Waxy</v>
          </cell>
        </row>
        <row r="70">
          <cell r="A70" t="str">
            <v>Modified Wheat</v>
          </cell>
        </row>
        <row r="71">
          <cell r="A71" t="str">
            <v>Modified Maize</v>
          </cell>
          <cell r="B71">
            <v>0</v>
          </cell>
          <cell r="C71">
            <v>-0.99299999999999999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-5.9599999999999996E-4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-5.9599999999999996E-4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Modified Waxy</v>
          </cell>
          <cell r="B72">
            <v>0.8</v>
          </cell>
          <cell r="C72">
            <v>0.8</v>
          </cell>
          <cell r="D72">
            <v>0.8</v>
          </cell>
          <cell r="E72">
            <v>877.02125000000001</v>
          </cell>
          <cell r="F72">
            <v>877.02125000000001</v>
          </cell>
          <cell r="G72">
            <v>877.02125000000001</v>
          </cell>
          <cell r="H72">
            <v>1.3818000000000001E-5</v>
          </cell>
          <cell r="I72">
            <v>1.3818000000000001E-5</v>
          </cell>
          <cell r="J72">
            <v>1.3818000000000001E-5</v>
          </cell>
          <cell r="K72">
            <v>17.272500000000001</v>
          </cell>
          <cell r="L72">
            <v>17.272500000000001</v>
          </cell>
          <cell r="M72">
            <v>17.272500000000001</v>
          </cell>
          <cell r="N72">
            <v>1.3818000000000001E-5</v>
          </cell>
          <cell r="O72">
            <v>0</v>
          </cell>
          <cell r="P72">
            <v>0</v>
          </cell>
          <cell r="Q72">
            <v>0</v>
          </cell>
          <cell r="R72">
            <v>1.3818000000000001E-5</v>
          </cell>
          <cell r="S72">
            <v>0</v>
          </cell>
          <cell r="T72">
            <v>0</v>
          </cell>
          <cell r="U72">
            <v>0</v>
          </cell>
        </row>
        <row r="73">
          <cell r="A73" t="str">
            <v>Modified Proteins</v>
          </cell>
          <cell r="B73">
            <v>0</v>
          </cell>
          <cell r="C73">
            <v>0</v>
          </cell>
          <cell r="D73">
            <v>-114</v>
          </cell>
          <cell r="E73">
            <v>0</v>
          </cell>
          <cell r="F73">
            <v>0</v>
          </cell>
          <cell r="G73">
            <v>-1042.2750000000001</v>
          </cell>
          <cell r="H73">
            <v>0</v>
          </cell>
          <cell r="I73">
            <v>0</v>
          </cell>
          <cell r="J73">
            <v>-1.536909E-2</v>
          </cell>
          <cell r="K73">
            <v>0</v>
          </cell>
          <cell r="L73">
            <v>0</v>
          </cell>
          <cell r="M73">
            <v>-134.81657894736799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-1.536909E-2</v>
          </cell>
          <cell r="S73">
            <v>0</v>
          </cell>
          <cell r="T73">
            <v>0</v>
          </cell>
          <cell r="U73">
            <v>0</v>
          </cell>
        </row>
        <row r="74">
          <cell r="A74" t="str">
            <v>Resales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A75" t="str">
            <v>Other Total</v>
          </cell>
          <cell r="B75">
            <v>40.1</v>
          </cell>
          <cell r="C75">
            <v>39.106999999999999</v>
          </cell>
          <cell r="D75">
            <v>-82.9</v>
          </cell>
          <cell r="E75">
            <v>307.20102244389</v>
          </cell>
          <cell r="F75">
            <v>-524.62173687131599</v>
          </cell>
          <cell r="G75">
            <v>-685.86641658049996</v>
          </cell>
          <cell r="H75">
            <v>2.0066839999999999E-3</v>
          </cell>
          <cell r="I75">
            <v>1.4106839999999999E-3</v>
          </cell>
          <cell r="J75">
            <v>-1.4833353000000001E-2</v>
          </cell>
          <cell r="K75">
            <v>50.041995012468803</v>
          </cell>
          <cell r="L75">
            <v>-550.15941485661494</v>
          </cell>
          <cell r="M75">
            <v>-86.868874906230303</v>
          </cell>
          <cell r="N75">
            <v>1.4106839999999999E-3</v>
          </cell>
          <cell r="O75">
            <v>0</v>
          </cell>
          <cell r="P75">
            <v>0</v>
          </cell>
          <cell r="Q75">
            <v>0</v>
          </cell>
          <cell r="R75">
            <v>-1.43567611666667E-2</v>
          </cell>
          <cell r="S75">
            <v>-6.0905949999999996E-4</v>
          </cell>
          <cell r="T75">
            <v>-5.5301166666666597E-5</v>
          </cell>
          <cell r="U75">
            <v>1.87768833333333E-4</v>
          </cell>
        </row>
      </sheetData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Summary"/>
      <sheetName val="Additional Data Analysis"/>
      <sheetName val="Issue List"/>
      <sheetName val="Chart"/>
      <sheetName val="FILTER_DCK_AUDIT_SUMMARY_1"/>
      <sheetName val="AUDIT_SUMMARY"/>
      <sheetName val="Introduction"/>
      <sheetName val="1-Company Data"/>
      <sheetName val="ORGDATA"/>
      <sheetName val="SALSTAFF1"/>
      <sheetName val="SALSTAFF2"/>
      <sheetName val="FILTER_DCK_POSDATA_2"/>
      <sheetName val="2-Incumbents"/>
      <sheetName val="FILTER_DCK_LTIPLAN_3"/>
      <sheetName val="3-LTI Plans"/>
      <sheetName val="4-Short Term Incentives"/>
      <sheetName val="STIDATA"/>
      <sheetName val="5-Flex Benefits"/>
      <sheetName val="FLEXDATA"/>
      <sheetName val="6-Retirement"/>
      <sheetName val="PLANDATA"/>
      <sheetName val="DCDATA"/>
      <sheetName val="7-Medical"/>
      <sheetName val="HEALTHDATA"/>
      <sheetName val="8-Life Insurance"/>
      <sheetName val="LIFEDATA"/>
      <sheetName val="9-Company Cars"/>
      <sheetName val="CARPOLICY"/>
      <sheetName val="10-Loans"/>
      <sheetName val="LOANDATA"/>
      <sheetName val="Working Tab"/>
      <sheetName val="Guide"/>
      <sheetName val="Job Catalogue"/>
      <sheetName val="Terms &amp; Conditions"/>
      <sheetName val="SE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">
          <cell r="AH3" t="str">
            <v>100.000.110</v>
          </cell>
          <cell r="AK3" t="str">
            <v>Able-bodied Seaman</v>
          </cell>
        </row>
        <row r="4">
          <cell r="AH4" t="str">
            <v>100.000.111</v>
          </cell>
          <cell r="AK4" t="str">
            <v>Account Management Manager (Key &amp; Non-Key Accounts)</v>
          </cell>
        </row>
        <row r="5">
          <cell r="AH5" t="str">
            <v>100.000.112</v>
          </cell>
          <cell r="AK5" t="str">
            <v>Account Management Supervisor (Key Accounts only)</v>
          </cell>
        </row>
        <row r="6">
          <cell r="AH6" t="str">
            <v>100.000.120</v>
          </cell>
          <cell r="AK6" t="str">
            <v>Account Manager - Chemical</v>
          </cell>
        </row>
        <row r="7">
          <cell r="AH7" t="str">
            <v>100.010.110</v>
          </cell>
          <cell r="AK7" t="str">
            <v>Account Manager - Entry</v>
          </cell>
        </row>
        <row r="8">
          <cell r="AH8" t="str">
            <v>100.010.120</v>
          </cell>
          <cell r="AK8" t="str">
            <v>Account Manager - Experienced</v>
          </cell>
        </row>
        <row r="9">
          <cell r="AH9" t="str">
            <v>100.020.110</v>
          </cell>
          <cell r="AK9" t="str">
            <v>Account Manager - Experienced - Channel Sales</v>
          </cell>
        </row>
        <row r="10">
          <cell r="AH10" t="str">
            <v>100.020.120</v>
          </cell>
          <cell r="AK10" t="str">
            <v>Account Manager - Project Sales</v>
          </cell>
        </row>
        <row r="11">
          <cell r="AH11" t="str">
            <v>100.030.110</v>
          </cell>
          <cell r="AK11" t="str">
            <v>Account Manager - Senior / Jr. Key Account Manager</v>
          </cell>
        </row>
        <row r="12">
          <cell r="AH12" t="str">
            <v>100.030.120</v>
          </cell>
          <cell r="AK12" t="str">
            <v>Account Manager - Specialist / Key Account Manager</v>
          </cell>
        </row>
        <row r="13">
          <cell r="AH13" t="str">
            <v>100.030.121</v>
          </cell>
          <cell r="AK13" t="str">
            <v>Accountant - Entry</v>
          </cell>
        </row>
        <row r="14">
          <cell r="AH14" t="str">
            <v>100.030.122</v>
          </cell>
          <cell r="AK14" t="str">
            <v>Accountant - Experienced</v>
          </cell>
        </row>
        <row r="15">
          <cell r="AH15" t="str">
            <v>100.030.123</v>
          </cell>
          <cell r="AK15" t="str">
            <v>Accountant - Senior</v>
          </cell>
        </row>
        <row r="16">
          <cell r="AH16" t="str">
            <v>100.100.130</v>
          </cell>
          <cell r="AK16" t="str">
            <v>Accounting - Senior Manager</v>
          </cell>
        </row>
        <row r="17">
          <cell r="AH17" t="str">
            <v>100.100.133</v>
          </cell>
          <cell r="AK17" t="str">
            <v>Accounting - Team Leader</v>
          </cell>
        </row>
        <row r="18">
          <cell r="AH18" t="str">
            <v>100.100.221</v>
          </cell>
          <cell r="AK18" t="str">
            <v>Accounting Clerk - Entry</v>
          </cell>
        </row>
        <row r="19">
          <cell r="AH19" t="str">
            <v>100.200.313</v>
          </cell>
          <cell r="AK19" t="str">
            <v>Accounting Clerk - Experienced</v>
          </cell>
        </row>
        <row r="20">
          <cell r="AH20" t="str">
            <v>110.000.121</v>
          </cell>
          <cell r="AK20" t="str">
            <v>Accounting Clerk - Senior</v>
          </cell>
        </row>
        <row r="21">
          <cell r="AH21" t="str">
            <v>110.010.121</v>
          </cell>
          <cell r="AK21" t="str">
            <v>Accounting Manager</v>
          </cell>
        </row>
        <row r="22">
          <cell r="AH22" t="str">
            <v>110.020.121</v>
          </cell>
          <cell r="AK22" t="str">
            <v>Acquisitions Analyst - Experienced</v>
          </cell>
        </row>
        <row r="23">
          <cell r="AH23" t="str">
            <v>110.030.121</v>
          </cell>
          <cell r="AK23" t="str">
            <v>Actuarial Services Manager</v>
          </cell>
        </row>
        <row r="24">
          <cell r="AH24" t="str">
            <v>110.100.130</v>
          </cell>
          <cell r="AK24" t="str">
            <v>Actuarial Services Manager - Insurance</v>
          </cell>
        </row>
        <row r="25">
          <cell r="AH25" t="str">
            <v>110.101.130</v>
          </cell>
          <cell r="AK25" t="str">
            <v>Actuary - Entry - Insurance</v>
          </cell>
        </row>
        <row r="26">
          <cell r="AH26" t="str">
            <v>110.101.210</v>
          </cell>
          <cell r="AK26" t="str">
            <v>Actuary - Experienced - Insurance</v>
          </cell>
        </row>
        <row r="27">
          <cell r="AH27" t="str">
            <v>110.101.220</v>
          </cell>
          <cell r="AK27" t="str">
            <v>Actuary - Expert</v>
          </cell>
        </row>
        <row r="28">
          <cell r="AH28" t="str">
            <v>110.101.340</v>
          </cell>
          <cell r="AK28" t="str">
            <v>Actuary - Senior - Insurance</v>
          </cell>
        </row>
        <row r="29">
          <cell r="AH29" t="str">
            <v>110.101.350</v>
          </cell>
          <cell r="AK29" t="str">
            <v>Actuary (ASA) - Specialist - Insurance</v>
          </cell>
        </row>
        <row r="30">
          <cell r="AH30" t="str">
            <v>110.200.130</v>
          </cell>
          <cell r="AK30" t="str">
            <v>Administration Clerk/Assistant - Experienced</v>
          </cell>
        </row>
        <row r="31">
          <cell r="AH31" t="str">
            <v>110.200.133</v>
          </cell>
          <cell r="AK31" t="str">
            <v>Administration Manager</v>
          </cell>
        </row>
        <row r="32">
          <cell r="AH32" t="str">
            <v>110.200.210</v>
          </cell>
          <cell r="AK32" t="str">
            <v>Administrative Assistant - Entry</v>
          </cell>
        </row>
        <row r="33">
          <cell r="AH33" t="str">
            <v>110.200.213</v>
          </cell>
          <cell r="AK33" t="str">
            <v>Administrative Assistant - Experienced</v>
          </cell>
        </row>
        <row r="34">
          <cell r="AH34" t="str">
            <v>110.200.220</v>
          </cell>
          <cell r="AK34" t="str">
            <v>Administrative Clerk - Experienced</v>
          </cell>
        </row>
        <row r="35">
          <cell r="AH35" t="str">
            <v>110.200.223</v>
          </cell>
          <cell r="AK35" t="str">
            <v>Advertising / Marketing Communications Manager</v>
          </cell>
        </row>
        <row r="36">
          <cell r="AH36" t="str">
            <v>110.200.230</v>
          </cell>
          <cell r="AK36" t="str">
            <v>Advertising / Marketing Communications Professional - Experienced</v>
          </cell>
        </row>
        <row r="37">
          <cell r="AH37" t="str">
            <v>110.200.232</v>
          </cell>
          <cell r="AK37" t="str">
            <v>Advertising / Marketing Communications Professional - Senior</v>
          </cell>
        </row>
        <row r="38">
          <cell r="AH38" t="str">
            <v>110.200.310</v>
          </cell>
          <cell r="AK38" t="str">
            <v>Advertising Manager</v>
          </cell>
        </row>
        <row r="39">
          <cell r="AH39" t="str">
            <v>110.200.320</v>
          </cell>
          <cell r="AK39" t="str">
            <v>Advertising Professional - Entry</v>
          </cell>
        </row>
        <row r="40">
          <cell r="AH40" t="str">
            <v>110.200.323</v>
          </cell>
          <cell r="AK40" t="str">
            <v>Advertising Supervisor</v>
          </cell>
        </row>
        <row r="41">
          <cell r="AH41" t="str">
            <v>110.200.330</v>
          </cell>
          <cell r="AK41" t="str">
            <v>Agency Administration &amp; Development Manager</v>
          </cell>
        </row>
        <row r="42">
          <cell r="AH42" t="str">
            <v>110.200.333</v>
          </cell>
          <cell r="AK42" t="str">
            <v>Agency Administration Manager</v>
          </cell>
        </row>
        <row r="43">
          <cell r="AH43" t="str">
            <v>110.200.340</v>
          </cell>
          <cell r="AK43" t="str">
            <v>Agency Administration Officer - Experienced</v>
          </cell>
        </row>
        <row r="44">
          <cell r="AH44" t="str">
            <v>110.200.343</v>
          </cell>
          <cell r="AK44" t="str">
            <v>Agency Administration Officer - Senior</v>
          </cell>
        </row>
        <row r="45">
          <cell r="AH45" t="str">
            <v>110.200.350</v>
          </cell>
          <cell r="AK45" t="str">
            <v>Agency Compensation Manager</v>
          </cell>
        </row>
        <row r="46">
          <cell r="AH46" t="str">
            <v>110.200.353</v>
          </cell>
          <cell r="AK46" t="str">
            <v>Agency Compensation Officer - Experienced</v>
          </cell>
        </row>
        <row r="47">
          <cell r="AH47" t="str">
            <v>110.200.360</v>
          </cell>
          <cell r="AK47" t="str">
            <v>Agency Compensation Officer - Senior</v>
          </cell>
        </row>
        <row r="48">
          <cell r="AH48" t="str">
            <v>110.200.362</v>
          </cell>
          <cell r="AK48" t="str">
            <v>Agency Development - Team Leader</v>
          </cell>
        </row>
        <row r="49">
          <cell r="AH49" t="str">
            <v>110.200.430</v>
          </cell>
          <cell r="AK49" t="str">
            <v>Agency Development Assistant - Entry</v>
          </cell>
        </row>
        <row r="50">
          <cell r="AH50" t="str">
            <v>110.204.130</v>
          </cell>
          <cell r="AK50" t="str">
            <v>Agency Development Officer - Senior</v>
          </cell>
        </row>
        <row r="51">
          <cell r="AH51" t="str">
            <v>110.204.210</v>
          </cell>
          <cell r="AK51" t="str">
            <v>Airfreight Director</v>
          </cell>
        </row>
        <row r="52">
          <cell r="AH52" t="str">
            <v>110.204.220</v>
          </cell>
          <cell r="AK52" t="str">
            <v>Airfreight Export Operator - Experienced</v>
          </cell>
        </row>
        <row r="53">
          <cell r="AH53" t="str">
            <v>110.204.230</v>
          </cell>
          <cell r="AK53" t="str">
            <v>Airfreight Import Manager</v>
          </cell>
        </row>
        <row r="54">
          <cell r="AH54" t="str">
            <v>110.204.320</v>
          </cell>
          <cell r="AK54" t="str">
            <v>Airfreight Import Operator - Senior</v>
          </cell>
        </row>
        <row r="55">
          <cell r="AH55" t="str">
            <v>110.204.330</v>
          </cell>
          <cell r="AK55" t="str">
            <v>Airfreight Operations Deputy Manager</v>
          </cell>
        </row>
        <row r="56">
          <cell r="AH56" t="str">
            <v>110.204.340</v>
          </cell>
          <cell r="AK56" t="str">
            <v>Airfreight Procurement &amp; Tender Center Senior Manager</v>
          </cell>
        </row>
        <row r="57">
          <cell r="AH57" t="str">
            <v>110.204.350</v>
          </cell>
          <cell r="AK57" t="str">
            <v>Airfreight Warehouse Manager</v>
          </cell>
        </row>
        <row r="58">
          <cell r="AH58" t="str">
            <v>110.204.351</v>
          </cell>
          <cell r="AK58" t="str">
            <v>Airport Terminal Services Manager</v>
          </cell>
        </row>
        <row r="59">
          <cell r="AH59" t="str">
            <v>110.204.360</v>
          </cell>
          <cell r="AK59" t="str">
            <v>Airport Terminal Services Officer - Experienced</v>
          </cell>
        </row>
        <row r="60">
          <cell r="AH60" t="str">
            <v>110.208.130</v>
          </cell>
          <cell r="AK60" t="str">
            <v>Alliance Consultant - Entry</v>
          </cell>
        </row>
        <row r="61">
          <cell r="AH61" t="str">
            <v>110.208.210</v>
          </cell>
          <cell r="AK61" t="str">
            <v>Alliance Consultant - Experienced</v>
          </cell>
        </row>
        <row r="62">
          <cell r="AH62" t="str">
            <v>110.208.220</v>
          </cell>
          <cell r="AK62" t="str">
            <v>Alliance Consultant - Expert</v>
          </cell>
        </row>
        <row r="63">
          <cell r="AH63" t="str">
            <v>110.208.230</v>
          </cell>
          <cell r="AK63" t="str">
            <v>Alliance Consultant - Preeminent</v>
          </cell>
        </row>
        <row r="64">
          <cell r="AH64" t="str">
            <v>110.208.320</v>
          </cell>
          <cell r="AK64" t="str">
            <v>Alliance Consultant - Senior</v>
          </cell>
        </row>
        <row r="65">
          <cell r="AH65" t="str">
            <v>110.208.330</v>
          </cell>
          <cell r="AK65" t="str">
            <v>Alliance Consultant - Specialist</v>
          </cell>
        </row>
        <row r="66">
          <cell r="AH66" t="str">
            <v>110.208.340</v>
          </cell>
          <cell r="AK66" t="str">
            <v>Alliance Management - Senior Manager</v>
          </cell>
        </row>
        <row r="67">
          <cell r="AH67" t="str">
            <v>110.208.350</v>
          </cell>
          <cell r="AK67" t="str">
            <v>Alliance Management Manager</v>
          </cell>
        </row>
        <row r="68">
          <cell r="AH68" t="str">
            <v>110.208.360</v>
          </cell>
          <cell r="AK68" t="str">
            <v>Alliance Management Supervisor</v>
          </cell>
        </row>
        <row r="69">
          <cell r="AH69" t="str">
            <v>110.209.130</v>
          </cell>
          <cell r="AK69" t="str">
            <v>Alternate Investments Assistant - Experienced</v>
          </cell>
        </row>
        <row r="70">
          <cell r="AH70" t="str">
            <v>110.209.210</v>
          </cell>
          <cell r="AK70" t="str">
            <v>Alternate Investments Assistant - Experienced - Derivative / Hedge Funds</v>
          </cell>
        </row>
        <row r="71">
          <cell r="AH71" t="str">
            <v>110.209.220</v>
          </cell>
          <cell r="AK71" t="str">
            <v>Alternate Investments Assistant - Senior</v>
          </cell>
        </row>
        <row r="72">
          <cell r="AH72" t="str">
            <v>110.209.230</v>
          </cell>
          <cell r="AK72" t="str">
            <v>Alternate Investments Assistant - Senior - Derivative / Hedge Funds</v>
          </cell>
        </row>
        <row r="73">
          <cell r="AH73" t="str">
            <v>110.209.320</v>
          </cell>
          <cell r="AK73" t="str">
            <v>Animal Care Manager</v>
          </cell>
        </row>
        <row r="74">
          <cell r="AH74" t="str">
            <v>110.209.330</v>
          </cell>
          <cell r="AK74" t="str">
            <v>Animal Care Professional - Entry</v>
          </cell>
        </row>
        <row r="75">
          <cell r="AH75" t="str">
            <v>110.209.340</v>
          </cell>
          <cell r="AK75" t="str">
            <v>Animal Care Professional - Experienced</v>
          </cell>
        </row>
        <row r="76">
          <cell r="AH76" t="str">
            <v>110.209.350</v>
          </cell>
          <cell r="AK76" t="str">
            <v>Animal Care Professional - Senior</v>
          </cell>
        </row>
        <row r="77">
          <cell r="AH77" t="str">
            <v>110.209.360</v>
          </cell>
          <cell r="AK77" t="str">
            <v>Animal Care Supervisor</v>
          </cell>
        </row>
        <row r="78">
          <cell r="AH78" t="str">
            <v>110.212.130</v>
          </cell>
          <cell r="AK78" t="str">
            <v>Apparel Design Manager</v>
          </cell>
        </row>
        <row r="79">
          <cell r="AH79" t="str">
            <v>110.212.220</v>
          </cell>
          <cell r="AK79" t="str">
            <v>Apparel Designer - Experienced</v>
          </cell>
        </row>
        <row r="80">
          <cell r="AH80" t="str">
            <v>110.212.230</v>
          </cell>
          <cell r="AK80" t="str">
            <v>Applications Development - Senior Manager</v>
          </cell>
        </row>
        <row r="81">
          <cell r="AH81" t="str">
            <v>110.212.340</v>
          </cell>
          <cell r="AK81" t="str">
            <v>Applications Development Analyst - Entry</v>
          </cell>
        </row>
        <row r="82">
          <cell r="AH82" t="str">
            <v>110.358.320</v>
          </cell>
          <cell r="AK82" t="str">
            <v>Applications Development Analyst - Experienced</v>
          </cell>
        </row>
        <row r="83">
          <cell r="AH83" t="str">
            <v>110.358.350</v>
          </cell>
          <cell r="AK83" t="str">
            <v>Applications Development Analyst - Senior</v>
          </cell>
        </row>
        <row r="84">
          <cell r="AH84" t="str">
            <v>115.000.120</v>
          </cell>
          <cell r="AK84" t="str">
            <v>Applications Development Engineer - Entry</v>
          </cell>
        </row>
        <row r="85">
          <cell r="AH85" t="str">
            <v>115.010.120</v>
          </cell>
          <cell r="AK85" t="str">
            <v>Applications Development Engineer - Experienced</v>
          </cell>
        </row>
        <row r="86">
          <cell r="AH86" t="str">
            <v>115.020.120</v>
          </cell>
          <cell r="AK86" t="str">
            <v>Applications Development Engineer - Senior</v>
          </cell>
        </row>
        <row r="87">
          <cell r="AH87" t="str">
            <v>115.030.120</v>
          </cell>
          <cell r="AK87" t="str">
            <v>Applications Development Engineering Manager</v>
          </cell>
        </row>
        <row r="88">
          <cell r="AH88" t="str">
            <v>115.100.130</v>
          </cell>
          <cell r="AK88" t="str">
            <v>Applications Development Professional - Preeminent</v>
          </cell>
        </row>
        <row r="89">
          <cell r="AH89" t="str">
            <v>115.100.210</v>
          </cell>
          <cell r="AK89" t="str">
            <v>Applications Systems Analysis &amp; Programming Supervisor</v>
          </cell>
        </row>
        <row r="90">
          <cell r="AH90" t="str">
            <v>115.100.220</v>
          </cell>
          <cell r="AK90" t="str">
            <v>Applications Systems Programmer - Expert</v>
          </cell>
        </row>
        <row r="91">
          <cell r="AH91" t="str">
            <v>115.100.224</v>
          </cell>
          <cell r="AK91" t="str">
            <v>Applications Systems Programmer/Applications Development - Specialist</v>
          </cell>
        </row>
        <row r="92">
          <cell r="AH92" t="str">
            <v>115.100.230</v>
          </cell>
          <cell r="AK92" t="str">
            <v>Area Component / Fleet Sales - Senior Manager</v>
          </cell>
        </row>
        <row r="93">
          <cell r="AH93" t="str">
            <v>115.100.310</v>
          </cell>
          <cell r="AK93" t="str">
            <v>Area Medical Sales Manager</v>
          </cell>
        </row>
        <row r="94">
          <cell r="AH94" t="str">
            <v>115.100.320</v>
          </cell>
          <cell r="AK94" t="str">
            <v>Area Technical Sales Manager</v>
          </cell>
        </row>
        <row r="95">
          <cell r="AH95" t="str">
            <v>115.100.330</v>
          </cell>
          <cell r="AK95" t="str">
            <v>Assembler - Entry</v>
          </cell>
        </row>
        <row r="96">
          <cell r="AH96" t="str">
            <v>115.100.340</v>
          </cell>
          <cell r="AK96" t="str">
            <v>Assembler - Experienced</v>
          </cell>
        </row>
        <row r="97">
          <cell r="AH97" t="str">
            <v>115.100.350</v>
          </cell>
          <cell r="AK97" t="str">
            <v>Assembler - Senior</v>
          </cell>
        </row>
        <row r="98">
          <cell r="AH98" t="str">
            <v>115.100.360</v>
          </cell>
          <cell r="AK98" t="str">
            <v>Assembly Engineer - Experienced</v>
          </cell>
        </row>
        <row r="99">
          <cell r="AH99" t="str">
            <v>115.100.420</v>
          </cell>
          <cell r="AK99" t="str">
            <v>Assembly Engineer - Senior</v>
          </cell>
        </row>
        <row r="100">
          <cell r="AH100" t="str">
            <v>115.100.421</v>
          </cell>
          <cell r="AK100" t="str">
            <v>Assembly Engineering Manager</v>
          </cell>
        </row>
        <row r="101">
          <cell r="AH101" t="str">
            <v>115.100.430</v>
          </cell>
          <cell r="AK101" t="str">
            <v>Assembly Engineering Supervisor</v>
          </cell>
        </row>
        <row r="102">
          <cell r="AH102" t="str">
            <v>115.217.130</v>
          </cell>
          <cell r="AK102" t="str">
            <v>Asset Management Engineer - Experienced</v>
          </cell>
        </row>
        <row r="103">
          <cell r="AH103" t="str">
            <v>115.217.134</v>
          </cell>
          <cell r="AK103" t="str">
            <v>Asset Management Operations - Senior Manager</v>
          </cell>
        </row>
        <row r="104">
          <cell r="AH104" t="str">
            <v>115.217.211</v>
          </cell>
          <cell r="AK104" t="str">
            <v>Asset Management Operations Manager</v>
          </cell>
        </row>
        <row r="105">
          <cell r="AH105" t="str">
            <v>115.217.214</v>
          </cell>
          <cell r="AK105" t="str">
            <v>Asset Management Operations Officer - Experienced</v>
          </cell>
        </row>
        <row r="106">
          <cell r="AH106" t="str">
            <v>115.217.224</v>
          </cell>
          <cell r="AK106" t="str">
            <v>Asset Management Operations Officer - Senior</v>
          </cell>
        </row>
        <row r="107">
          <cell r="AH107" t="str">
            <v>115.217.230</v>
          </cell>
          <cell r="AK107" t="str">
            <v>Asset Management Operations Supervisor</v>
          </cell>
        </row>
        <row r="108">
          <cell r="AH108" t="str">
            <v>115.217.234</v>
          </cell>
          <cell r="AK108" t="str">
            <v>Audio / Sound Engineer - Experienced</v>
          </cell>
        </row>
        <row r="109">
          <cell r="AH109" t="str">
            <v>115.217.310</v>
          </cell>
          <cell r="AK109" t="str">
            <v>Audit Manager</v>
          </cell>
        </row>
        <row r="110">
          <cell r="AH110" t="str">
            <v>115.217.320</v>
          </cell>
          <cell r="AK110" t="str">
            <v>Audit Supervisor</v>
          </cell>
        </row>
        <row r="111">
          <cell r="AH111" t="str">
            <v>115.217.330</v>
          </cell>
          <cell r="AK111" t="str">
            <v>Auditor - Entry</v>
          </cell>
        </row>
        <row r="112">
          <cell r="AH112" t="str">
            <v>115.217.334</v>
          </cell>
          <cell r="AK112" t="str">
            <v>Auditor - Experienced</v>
          </cell>
        </row>
        <row r="113">
          <cell r="AH113" t="str">
            <v>115.217.340</v>
          </cell>
          <cell r="AK113" t="str">
            <v>Auditor - Senior</v>
          </cell>
        </row>
        <row r="114">
          <cell r="AH114" t="str">
            <v>115.217.344</v>
          </cell>
          <cell r="AK114" t="str">
            <v>Automation Engineer - Entry</v>
          </cell>
        </row>
        <row r="115">
          <cell r="AH115" t="str">
            <v>115.217.354</v>
          </cell>
          <cell r="AK115" t="str">
            <v>Automation Engineer - Experienced</v>
          </cell>
        </row>
        <row r="116">
          <cell r="AH116" t="str">
            <v>115.217.360</v>
          </cell>
          <cell r="AK116" t="str">
            <v>Automation Engineer - Senior</v>
          </cell>
        </row>
        <row r="117">
          <cell r="AH117" t="str">
            <v>115.217.364</v>
          </cell>
          <cell r="AK117" t="str">
            <v>Automation Manager</v>
          </cell>
        </row>
        <row r="118">
          <cell r="AH118" t="str">
            <v>115.230.130</v>
          </cell>
          <cell r="AK118" t="str">
            <v>Automotive Design Engineer - Experienced</v>
          </cell>
        </row>
        <row r="119">
          <cell r="AH119" t="str">
            <v>115.230.220</v>
          </cell>
          <cell r="AK119" t="str">
            <v>Automotive Design Manager</v>
          </cell>
        </row>
        <row r="120">
          <cell r="AH120" t="str">
            <v>115.230.330</v>
          </cell>
          <cell r="AK120" t="str">
            <v>Auxiliary Operator - Experienced</v>
          </cell>
        </row>
        <row r="121">
          <cell r="AH121" t="str">
            <v>115.230.340</v>
          </cell>
          <cell r="AK121" t="str">
            <v>Aviation Manager</v>
          </cell>
        </row>
        <row r="122">
          <cell r="AH122" t="str">
            <v>115.230.350</v>
          </cell>
          <cell r="AK122" t="str">
            <v>Bank Assurance Sales Manager</v>
          </cell>
        </row>
        <row r="123">
          <cell r="AH123" t="str">
            <v>115.230.360</v>
          </cell>
          <cell r="AK123" t="str">
            <v>Bank Assurance Sales Representative - Entry</v>
          </cell>
        </row>
        <row r="124">
          <cell r="AH124" t="str">
            <v>115.230.420</v>
          </cell>
          <cell r="AK124" t="str">
            <v>Bank Assurance Sales Representative - Experienced</v>
          </cell>
        </row>
        <row r="125">
          <cell r="AH125" t="str">
            <v>120.000.120</v>
          </cell>
          <cell r="AK125" t="str">
            <v>Bank Assurance Sales Representative - Senior</v>
          </cell>
        </row>
        <row r="126">
          <cell r="AH126" t="str">
            <v>120.010.120</v>
          </cell>
          <cell r="AK126" t="str">
            <v>Banquet Manager</v>
          </cell>
        </row>
        <row r="127">
          <cell r="AH127" t="str">
            <v>120.020.120</v>
          </cell>
          <cell r="AK127" t="str">
            <v>Banquet Supervisor</v>
          </cell>
        </row>
        <row r="128">
          <cell r="AH128" t="str">
            <v>120.030.120</v>
          </cell>
          <cell r="AK128" t="str">
            <v>Barge Master</v>
          </cell>
        </row>
        <row r="129">
          <cell r="AH129" t="str">
            <v>120.100.130</v>
          </cell>
          <cell r="AK129" t="str">
            <v>Barge Master - Assistant</v>
          </cell>
        </row>
        <row r="130">
          <cell r="AH130" t="str">
            <v>120.100.210</v>
          </cell>
          <cell r="AK130" t="str">
            <v>Barge Supervisor</v>
          </cell>
        </row>
        <row r="131">
          <cell r="AH131" t="str">
            <v>120.100.220</v>
          </cell>
          <cell r="AK131" t="str">
            <v>Barge Supervisor - Assistant</v>
          </cell>
        </row>
        <row r="132">
          <cell r="AH132" t="str">
            <v>120.100.230</v>
          </cell>
          <cell r="AK132" t="str">
            <v>Beauty Advisor - Entry</v>
          </cell>
        </row>
        <row r="133">
          <cell r="AH133" t="str">
            <v>120.100.330</v>
          </cell>
          <cell r="AK133" t="str">
            <v>Beauty Advisor - Experienced</v>
          </cell>
        </row>
        <row r="134">
          <cell r="AH134" t="str">
            <v>120.100.340</v>
          </cell>
          <cell r="AK134" t="str">
            <v>Beauty Advisor - Senior</v>
          </cell>
        </row>
        <row r="135">
          <cell r="AH135" t="str">
            <v>120.100.350</v>
          </cell>
          <cell r="AK135" t="str">
            <v>Beauty Advisor Counter - Team Leader</v>
          </cell>
        </row>
        <row r="136">
          <cell r="AH136" t="str">
            <v>120.100.360</v>
          </cell>
          <cell r="AK136" t="str">
            <v>Beauty Advisor, Promotion - Experienced</v>
          </cell>
        </row>
        <row r="137">
          <cell r="AH137" t="str">
            <v>120.100.410</v>
          </cell>
          <cell r="AK137" t="str">
            <v>Benefits Analyst - Experienced</v>
          </cell>
        </row>
        <row r="138">
          <cell r="AH138" t="str">
            <v>120.100.420</v>
          </cell>
          <cell r="AK138" t="str">
            <v>Benefits Manager</v>
          </cell>
        </row>
        <row r="139">
          <cell r="AH139" t="str">
            <v>120.100.430</v>
          </cell>
          <cell r="AK139" t="str">
            <v>Billing &amp; Shipping Clerk - Entry</v>
          </cell>
        </row>
        <row r="140">
          <cell r="AH140" t="str">
            <v>120.220.130</v>
          </cell>
          <cell r="AK140" t="str">
            <v>Billing Operations Analyst - Entry</v>
          </cell>
        </row>
        <row r="141">
          <cell r="AH141" t="str">
            <v>120.220.210</v>
          </cell>
          <cell r="AK141" t="str">
            <v>Billing Operations Analyst - Experienced</v>
          </cell>
        </row>
        <row r="142">
          <cell r="AH142" t="str">
            <v>120.220.220</v>
          </cell>
          <cell r="AK142" t="str">
            <v>Billing Operations Analyst - Senior</v>
          </cell>
        </row>
        <row r="143">
          <cell r="AH143" t="str">
            <v>120.220.230</v>
          </cell>
          <cell r="AK143" t="str">
            <v>Billing Operations Manager</v>
          </cell>
        </row>
        <row r="144">
          <cell r="AH144" t="str">
            <v>120.220.340</v>
          </cell>
          <cell r="AK144" t="str">
            <v>Billing Operations Officer - Experienced</v>
          </cell>
        </row>
        <row r="145">
          <cell r="AH145" t="str">
            <v>120.220.350</v>
          </cell>
          <cell r="AK145" t="str">
            <v>Biochemical Manufacturing Technician - Entry</v>
          </cell>
        </row>
        <row r="146">
          <cell r="AH146" t="str">
            <v>120.220.360</v>
          </cell>
          <cell r="AK146" t="str">
            <v>Biochemical Manufacturing Technician - Experienced</v>
          </cell>
        </row>
        <row r="147">
          <cell r="AH147" t="str">
            <v>120.224.130</v>
          </cell>
          <cell r="AK147" t="str">
            <v>Biochemical Manufacturing Technician - Senior</v>
          </cell>
        </row>
        <row r="148">
          <cell r="AH148" t="str">
            <v>120.224.210</v>
          </cell>
          <cell r="AK148" t="str">
            <v>Biochemical Manufacturing Technician - Specialist</v>
          </cell>
        </row>
        <row r="149">
          <cell r="AH149" t="str">
            <v>120.224.220</v>
          </cell>
          <cell r="AK149" t="str">
            <v>Bioinformatics - Senior Manager</v>
          </cell>
        </row>
        <row r="150">
          <cell r="AH150" t="str">
            <v>120.224.230</v>
          </cell>
          <cell r="AK150" t="str">
            <v>Bioinformatics - Team Leader (Para-Professionals)</v>
          </cell>
        </row>
        <row r="151">
          <cell r="AH151" t="str">
            <v>120.224.340</v>
          </cell>
          <cell r="AK151" t="str">
            <v>Bioinformatics - Team Leader (Professionals)</v>
          </cell>
        </row>
        <row r="152">
          <cell r="AH152" t="str">
            <v>120.224.350</v>
          </cell>
          <cell r="AK152" t="str">
            <v>Bioinformatics Manager</v>
          </cell>
        </row>
        <row r="153">
          <cell r="AH153" t="str">
            <v>120.224.360</v>
          </cell>
          <cell r="AK153" t="str">
            <v>Bioinformatics Professional - Entry</v>
          </cell>
        </row>
        <row r="154">
          <cell r="AH154" t="str">
            <v>120.228.220</v>
          </cell>
          <cell r="AK154" t="str">
            <v>Bioinformatics Professional - Experienced</v>
          </cell>
        </row>
        <row r="155">
          <cell r="AH155" t="str">
            <v>120.228.350</v>
          </cell>
          <cell r="AK155" t="str">
            <v>Bioinformatics Professional - Expert</v>
          </cell>
        </row>
        <row r="156">
          <cell r="AH156" t="str">
            <v>120.232.220</v>
          </cell>
          <cell r="AK156" t="str">
            <v>Bioinformatics Professional - Senior</v>
          </cell>
        </row>
        <row r="157">
          <cell r="AH157" t="str">
            <v>120.232.350</v>
          </cell>
          <cell r="AK157" t="str">
            <v>Bioinformatics Professional - Specialist</v>
          </cell>
        </row>
        <row r="158">
          <cell r="AH158" t="str">
            <v>120.236.220</v>
          </cell>
          <cell r="AK158" t="str">
            <v>Biostatistician - Entry</v>
          </cell>
        </row>
        <row r="159">
          <cell r="AH159" t="str">
            <v>120.236.230</v>
          </cell>
          <cell r="AK159" t="str">
            <v>Biostatistician - Experienced</v>
          </cell>
        </row>
        <row r="160">
          <cell r="AH160" t="str">
            <v>120.236.350</v>
          </cell>
          <cell r="AK160" t="str">
            <v>Biostatistician - Expert</v>
          </cell>
        </row>
        <row r="161">
          <cell r="AH161" t="str">
            <v>120.236.360</v>
          </cell>
          <cell r="AK161" t="str">
            <v>Biostatistician - Pre-eminent</v>
          </cell>
        </row>
        <row r="162">
          <cell r="AH162" t="str">
            <v>120.240.130</v>
          </cell>
          <cell r="AK162" t="str">
            <v>Biostatistician - Senior</v>
          </cell>
        </row>
        <row r="163">
          <cell r="AH163" t="str">
            <v>120.240.210</v>
          </cell>
          <cell r="AK163" t="str">
            <v>Biostatistician - Senior Manager</v>
          </cell>
        </row>
        <row r="164">
          <cell r="AH164" t="str">
            <v>120.240.220</v>
          </cell>
          <cell r="AK164" t="str">
            <v>Biostatistician - Specialist</v>
          </cell>
        </row>
        <row r="165">
          <cell r="AH165" t="str">
            <v>120.240.221</v>
          </cell>
          <cell r="AK165" t="str">
            <v>Biostatistician - Supervisor</v>
          </cell>
        </row>
        <row r="166">
          <cell r="AH166" t="str">
            <v>120.240.230</v>
          </cell>
          <cell r="AK166" t="str">
            <v>Biostatistician Manager</v>
          </cell>
        </row>
        <row r="167">
          <cell r="AH167" t="str">
            <v>120.240.331</v>
          </cell>
          <cell r="AK167" t="str">
            <v>Bit Operator - Entry</v>
          </cell>
        </row>
        <row r="168">
          <cell r="AH168" t="str">
            <v>120.240.340</v>
          </cell>
          <cell r="AK168" t="str">
            <v>Bit Operator - Experienced</v>
          </cell>
        </row>
        <row r="169">
          <cell r="AH169" t="str">
            <v>120.240.350</v>
          </cell>
          <cell r="AK169" t="str">
            <v>Boarding Officer - Experienced</v>
          </cell>
        </row>
        <row r="170">
          <cell r="AH170" t="str">
            <v>120.240.360</v>
          </cell>
          <cell r="AK170" t="str">
            <v>Body Engineer - Experienced</v>
          </cell>
        </row>
        <row r="171">
          <cell r="AH171" t="str">
            <v>120.244.130</v>
          </cell>
          <cell r="AK171" t="str">
            <v>Body Engineer - Senior</v>
          </cell>
        </row>
        <row r="172">
          <cell r="AH172" t="str">
            <v>120.244.210</v>
          </cell>
          <cell r="AK172" t="str">
            <v>Body Engineering Manager</v>
          </cell>
        </row>
        <row r="173">
          <cell r="AH173" t="str">
            <v>120.244.220</v>
          </cell>
          <cell r="AK173" t="str">
            <v>Body Engineering Supervisor</v>
          </cell>
        </row>
        <row r="174">
          <cell r="AH174" t="str">
            <v>120.244.340</v>
          </cell>
          <cell r="AK174" t="str">
            <v>Body Line Supervisor</v>
          </cell>
        </row>
        <row r="175">
          <cell r="AH175" t="str">
            <v>120.244.350</v>
          </cell>
          <cell r="AK175" t="str">
            <v>Bosun</v>
          </cell>
        </row>
        <row r="176">
          <cell r="AH176" t="str">
            <v>120.244.360</v>
          </cell>
          <cell r="AK176" t="str">
            <v>Branch - Team Leader - Automotive</v>
          </cell>
        </row>
        <row r="177">
          <cell r="AH177" t="str">
            <v>120.252.221</v>
          </cell>
          <cell r="AK177" t="str">
            <v>Branch Manager</v>
          </cell>
        </row>
        <row r="178">
          <cell r="AH178" t="str">
            <v>120.252.230</v>
          </cell>
          <cell r="AK178" t="str">
            <v>Branch Manager - Automotive</v>
          </cell>
        </row>
        <row r="179">
          <cell r="AH179" t="str">
            <v>120.252.340</v>
          </cell>
          <cell r="AK179" t="str">
            <v>Brand Protection Assistant - Experienced</v>
          </cell>
        </row>
        <row r="180">
          <cell r="AH180" t="str">
            <v>120.252.350</v>
          </cell>
          <cell r="AK180" t="str">
            <v>Brand Protection Manager - Intellectual Property</v>
          </cell>
        </row>
        <row r="181">
          <cell r="AH181" t="str">
            <v>120.252.360</v>
          </cell>
          <cell r="AK181" t="str">
            <v>Brand Protection Professional - Entry</v>
          </cell>
        </row>
        <row r="182">
          <cell r="AH182" t="str">
            <v>120.252.420</v>
          </cell>
          <cell r="AK182" t="str">
            <v>Brand Protection Professional - Experienced</v>
          </cell>
        </row>
        <row r="183">
          <cell r="AH183" t="str">
            <v>120.256.220</v>
          </cell>
          <cell r="AK183" t="str">
            <v>Brand Protection Professional - Senior</v>
          </cell>
        </row>
        <row r="184">
          <cell r="AH184" t="str">
            <v>120.256.230</v>
          </cell>
          <cell r="AK184" t="str">
            <v>Brand Protection Professional - Specialist</v>
          </cell>
        </row>
        <row r="185">
          <cell r="AH185" t="str">
            <v>120.256.350</v>
          </cell>
          <cell r="AK185" t="str">
            <v>Broadcast Engineer - Experienced</v>
          </cell>
        </row>
        <row r="186">
          <cell r="AH186" t="str">
            <v>120.256.360</v>
          </cell>
          <cell r="AK186" t="str">
            <v>Broadcast Engineering - Senior Manager</v>
          </cell>
        </row>
        <row r="187">
          <cell r="AH187" t="str">
            <v>120.256.420</v>
          </cell>
          <cell r="AK187" t="str">
            <v>Broadcast Engineering Manager</v>
          </cell>
        </row>
        <row r="188">
          <cell r="AH188" t="str">
            <v>120.268.130</v>
          </cell>
          <cell r="AK188" t="str">
            <v>Budget Analyst - Experienced</v>
          </cell>
        </row>
        <row r="189">
          <cell r="AH189" t="str">
            <v>120.268.220</v>
          </cell>
          <cell r="AK189" t="str">
            <v>Budget Analyst - Senior</v>
          </cell>
        </row>
        <row r="190">
          <cell r="AH190" t="str">
            <v>120.268.230</v>
          </cell>
          <cell r="AK190" t="str">
            <v>Budget Manager</v>
          </cell>
        </row>
        <row r="191">
          <cell r="AH191" t="str">
            <v>120.268.340</v>
          </cell>
          <cell r="AK191" t="str">
            <v>Bunkering Supervisor</v>
          </cell>
        </row>
        <row r="192">
          <cell r="AH192" t="str">
            <v>120.268.350</v>
          </cell>
          <cell r="AK192" t="str">
            <v>Bus Driver - Experienced</v>
          </cell>
        </row>
        <row r="193">
          <cell r="AH193" t="str">
            <v>120.268.360</v>
          </cell>
          <cell r="AK193" t="str">
            <v>Business Analyst - Experienced</v>
          </cell>
        </row>
        <row r="194">
          <cell r="AH194" t="str">
            <v>120.272.130</v>
          </cell>
          <cell r="AK194" t="str">
            <v>Business Analyst - Senior</v>
          </cell>
        </row>
        <row r="195">
          <cell r="AH195" t="str">
            <v>120.272.220</v>
          </cell>
          <cell r="AK195" t="str">
            <v>Business Analytics - Supervisor (Shared Services &amp; Outsourcing)</v>
          </cell>
        </row>
        <row r="196">
          <cell r="AH196" t="str">
            <v>120.272.230</v>
          </cell>
          <cell r="AK196" t="str">
            <v>Business Continuity Planning Manager</v>
          </cell>
        </row>
        <row r="197">
          <cell r="AH197" t="str">
            <v>120.272.340</v>
          </cell>
          <cell r="AK197" t="str">
            <v>Business Continuity Planning Officer - Senior</v>
          </cell>
        </row>
        <row r="198">
          <cell r="AH198" t="str">
            <v>120.272.350</v>
          </cell>
          <cell r="AK198" t="str">
            <v>Business Development Analyst - Entry</v>
          </cell>
        </row>
        <row r="199">
          <cell r="AH199" t="str">
            <v>120.272.360</v>
          </cell>
          <cell r="AK199" t="str">
            <v>Business Development Analyst - Experienced</v>
          </cell>
        </row>
        <row r="200">
          <cell r="AH200" t="str">
            <v>120.272.430</v>
          </cell>
          <cell r="AK200" t="str">
            <v>Business Development Analyst - Experienced - Insurance</v>
          </cell>
        </row>
        <row r="201">
          <cell r="AH201" t="str">
            <v>120.276.131</v>
          </cell>
          <cell r="AK201" t="str">
            <v>Business Development Analyst - Senior</v>
          </cell>
        </row>
        <row r="202">
          <cell r="AH202" t="str">
            <v>120.276.133</v>
          </cell>
          <cell r="AK202" t="str">
            <v>Business Development Analyst - Senior - Insurance</v>
          </cell>
        </row>
        <row r="203">
          <cell r="AH203" t="str">
            <v>120.276.221</v>
          </cell>
          <cell r="AK203" t="str">
            <v>Business Development Assistant - Experienced</v>
          </cell>
        </row>
        <row r="204">
          <cell r="AH204" t="str">
            <v>120.276.223</v>
          </cell>
          <cell r="AK204" t="str">
            <v>Business Development Assistant - Experienced - Insurance</v>
          </cell>
        </row>
        <row r="205">
          <cell r="AH205" t="str">
            <v>120.276.230</v>
          </cell>
          <cell r="AK205" t="str">
            <v>Business Development Manager</v>
          </cell>
        </row>
        <row r="206">
          <cell r="AH206" t="str">
            <v>120.276.233</v>
          </cell>
          <cell r="AK206" t="str">
            <v>Business Development Manager - Insurance</v>
          </cell>
        </row>
        <row r="207">
          <cell r="AH207" t="str">
            <v>120.276.341</v>
          </cell>
          <cell r="AK207" t="str">
            <v>Business Development Supervisor</v>
          </cell>
        </row>
        <row r="208">
          <cell r="AH208" t="str">
            <v>120.276.343</v>
          </cell>
          <cell r="AK208" t="str">
            <v>Business Process Consultant - Entry</v>
          </cell>
        </row>
        <row r="209">
          <cell r="AH209" t="str">
            <v>120.276.351</v>
          </cell>
          <cell r="AK209" t="str">
            <v>Business Process Consultant - Experienced</v>
          </cell>
        </row>
        <row r="210">
          <cell r="AH210" t="str">
            <v>120.276.353</v>
          </cell>
          <cell r="AK210" t="str">
            <v>Business Process Consultant - Senior</v>
          </cell>
        </row>
        <row r="211">
          <cell r="AH211" t="str">
            <v>120.276.361</v>
          </cell>
          <cell r="AK211" t="str">
            <v>Business Process Manager</v>
          </cell>
        </row>
        <row r="212">
          <cell r="AH212" t="str">
            <v>120.276.363</v>
          </cell>
          <cell r="AK212" t="str">
            <v>Business Systems Analysis Supervisor</v>
          </cell>
        </row>
        <row r="213">
          <cell r="AH213" t="str">
            <v>120.276.430</v>
          </cell>
          <cell r="AK213" t="str">
            <v>Buyer - Entry - Supply &amp; Logistics</v>
          </cell>
        </row>
        <row r="214">
          <cell r="AH214" t="str">
            <v>120.416.220</v>
          </cell>
          <cell r="AK214" t="str">
            <v>Buyer - Experienced - Supply &amp; Logistics</v>
          </cell>
        </row>
        <row r="215">
          <cell r="AH215" t="str">
            <v>120.416.340</v>
          </cell>
          <cell r="AK215" t="str">
            <v>Buyer - Senior - Supply &amp; Logistics</v>
          </cell>
        </row>
        <row r="216">
          <cell r="AH216" t="str">
            <v>120.416.350</v>
          </cell>
          <cell r="AK216" t="str">
            <v>Cabling - Team Leader</v>
          </cell>
        </row>
        <row r="217">
          <cell r="AH217" t="str">
            <v>140.010.120</v>
          </cell>
          <cell r="AK217" t="str">
            <v>CAD Drafter - Experienced</v>
          </cell>
        </row>
        <row r="218">
          <cell r="AH218" t="str">
            <v>140.100.220</v>
          </cell>
          <cell r="AK218" t="str">
            <v>Call Center Manager</v>
          </cell>
        </row>
        <row r="219">
          <cell r="AH219" t="str">
            <v>140.284.342</v>
          </cell>
          <cell r="AK219" t="str">
            <v>Capacity Analyst - Senior</v>
          </cell>
        </row>
        <row r="220">
          <cell r="AH220" t="str">
            <v>140.284.352</v>
          </cell>
          <cell r="AK220" t="str">
            <v>Capacity Manager</v>
          </cell>
        </row>
        <row r="221">
          <cell r="AH221" t="str">
            <v>140.285.220</v>
          </cell>
          <cell r="AK221" t="str">
            <v>Capacity Planning Supervisor</v>
          </cell>
        </row>
        <row r="222">
          <cell r="AH222" t="str">
            <v>140.285.340</v>
          </cell>
          <cell r="AK222" t="str">
            <v>Cargo - Team Leader</v>
          </cell>
        </row>
        <row r="223">
          <cell r="AH223" t="str">
            <v>140.285.350</v>
          </cell>
          <cell r="AK223" t="str">
            <v>Cargo Assistant - Experienced</v>
          </cell>
        </row>
        <row r="224">
          <cell r="AH224" t="str">
            <v>140.285.360</v>
          </cell>
          <cell r="AK224" t="str">
            <v>Cargo Claims Adjuster - Experienced</v>
          </cell>
        </row>
        <row r="225">
          <cell r="AH225" t="str">
            <v>140.286.330</v>
          </cell>
          <cell r="AK225" t="str">
            <v>Cashier - Experienced</v>
          </cell>
        </row>
        <row r="226">
          <cell r="AH226" t="str">
            <v>140.286.340</v>
          </cell>
          <cell r="AK226" t="str">
            <v>Cataloguer - Entry</v>
          </cell>
        </row>
        <row r="227">
          <cell r="AH227" t="str">
            <v>140.286.350</v>
          </cell>
          <cell r="AK227" t="str">
            <v>Category Analysis &amp; Sourcing Professional - Experienced</v>
          </cell>
        </row>
        <row r="228">
          <cell r="AH228" t="str">
            <v>140.287.230</v>
          </cell>
          <cell r="AK228" t="str">
            <v>Category Management Analyst - Experienced</v>
          </cell>
        </row>
        <row r="229">
          <cell r="AH229" t="str">
            <v>140.287.351</v>
          </cell>
          <cell r="AK229" t="str">
            <v>Category Management Analyst - Senior</v>
          </cell>
        </row>
        <row r="230">
          <cell r="AH230" t="str">
            <v>140.288.220</v>
          </cell>
          <cell r="AK230" t="str">
            <v>Category Management Manager</v>
          </cell>
        </row>
        <row r="231">
          <cell r="AH231" t="str">
            <v>140.288.230</v>
          </cell>
          <cell r="AK231" t="str">
            <v>Category/ International Products Procurement Manager</v>
          </cell>
        </row>
        <row r="232">
          <cell r="AH232" t="str">
            <v>140.288.330</v>
          </cell>
          <cell r="AK232" t="str">
            <v>Central Service Manager - Automotive</v>
          </cell>
        </row>
        <row r="233">
          <cell r="AH233" t="str">
            <v>140.288.340</v>
          </cell>
          <cell r="AK233" t="str">
            <v>Chairman and Chief Executive Officer (CEO)</v>
          </cell>
        </row>
        <row r="234">
          <cell r="AH234" t="str">
            <v>140.288.350</v>
          </cell>
          <cell r="AK234" t="str">
            <v>Chairman of the Board - Tier 0</v>
          </cell>
        </row>
        <row r="235">
          <cell r="AH235" t="str">
            <v>140.288.360</v>
          </cell>
          <cell r="AK235" t="str">
            <v>Channel / Distributor Sales - Senior Manager</v>
          </cell>
        </row>
        <row r="236">
          <cell r="AH236" t="str">
            <v>150.100.130</v>
          </cell>
          <cell r="AK236" t="str">
            <v>Channel / Distributor Sales Manager</v>
          </cell>
        </row>
        <row r="237">
          <cell r="AH237" t="str">
            <v>150.100.131</v>
          </cell>
          <cell r="AK237" t="str">
            <v>Channel / Distributor Sales Representative - Entry</v>
          </cell>
        </row>
        <row r="238">
          <cell r="AH238" t="str">
            <v>150.100.211</v>
          </cell>
          <cell r="AK238" t="str">
            <v>Channel / Distributor Sales Representative - Experienced</v>
          </cell>
        </row>
        <row r="239">
          <cell r="AH239" t="str">
            <v>150.100.221</v>
          </cell>
          <cell r="AK239" t="str">
            <v>Channel / Distributor Sales Representative - Senior</v>
          </cell>
        </row>
        <row r="240">
          <cell r="AH240" t="str">
            <v>150.100.231</v>
          </cell>
          <cell r="AK240" t="str">
            <v>Channel / Distributor Sales Representative - Specialist</v>
          </cell>
        </row>
        <row r="241">
          <cell r="AH241" t="str">
            <v>150.100.321</v>
          </cell>
          <cell r="AK241" t="str">
            <v>Channel / Distributor Sales Supervisor</v>
          </cell>
        </row>
        <row r="242">
          <cell r="AH242" t="str">
            <v>150.100.331</v>
          </cell>
          <cell r="AK242" t="str">
            <v>Channel Development &amp; Evaluation Manager</v>
          </cell>
        </row>
        <row r="243">
          <cell r="AH243" t="str">
            <v>150.100.341</v>
          </cell>
          <cell r="AK243" t="str">
            <v>Channel Development &amp; Evaluation Officer - Experienced</v>
          </cell>
        </row>
        <row r="244">
          <cell r="AH244" t="str">
            <v>150.100.351</v>
          </cell>
          <cell r="AK244" t="str">
            <v>Channel Development &amp; Evaluation Officer - Senior</v>
          </cell>
        </row>
        <row r="245">
          <cell r="AH245" t="str">
            <v>150.100.361</v>
          </cell>
          <cell r="AK245" t="str">
            <v>Channel Development &amp; Management Assistant - Experienced</v>
          </cell>
        </row>
        <row r="246">
          <cell r="AH246" t="str">
            <v>150.490.130</v>
          </cell>
          <cell r="AK246" t="str">
            <v>Channel Management Manager</v>
          </cell>
        </row>
        <row r="247">
          <cell r="AH247" t="str">
            <v>150.490.211</v>
          </cell>
          <cell r="AK247" t="str">
            <v>Channel Management Officer - Experienced</v>
          </cell>
        </row>
        <row r="248">
          <cell r="AH248" t="str">
            <v>150.490.220</v>
          </cell>
          <cell r="AK248" t="str">
            <v>Channel Management Officer - Senior</v>
          </cell>
        </row>
        <row r="249">
          <cell r="AH249" t="str">
            <v>150.490.221</v>
          </cell>
          <cell r="AK249" t="str">
            <v>Channel Marketing - Senior Manager</v>
          </cell>
        </row>
        <row r="250">
          <cell r="AH250" t="str">
            <v>150.490.340</v>
          </cell>
          <cell r="AK250" t="str">
            <v>Channel Marketing Manager</v>
          </cell>
        </row>
        <row r="251">
          <cell r="AH251" t="str">
            <v>150.490.350</v>
          </cell>
          <cell r="AK251" t="str">
            <v>Channel Sales - Team Leader</v>
          </cell>
        </row>
        <row r="252">
          <cell r="AH252" t="str">
            <v>150.490.360</v>
          </cell>
          <cell r="AK252" t="str">
            <v>Channel Sales Manager - Insurance</v>
          </cell>
        </row>
        <row r="253">
          <cell r="AH253" t="str">
            <v>150.808.131</v>
          </cell>
          <cell r="AK253" t="str">
            <v>Channel Sales Representative - Entry</v>
          </cell>
        </row>
        <row r="254">
          <cell r="AH254" t="str">
            <v>150.808.221</v>
          </cell>
          <cell r="AK254" t="str">
            <v>Channel Sales Representative - Experienced</v>
          </cell>
        </row>
        <row r="255">
          <cell r="AH255" t="str">
            <v>150.808.341</v>
          </cell>
          <cell r="AK255" t="str">
            <v>Channel Sales Representative - Senior</v>
          </cell>
        </row>
        <row r="256">
          <cell r="AH256" t="str">
            <v>150.808.351</v>
          </cell>
          <cell r="AK256" t="str">
            <v>Chargehand - Senior - Automotive</v>
          </cell>
        </row>
        <row r="257">
          <cell r="AH257" t="str">
            <v>150.808.361</v>
          </cell>
          <cell r="AK257" t="str">
            <v>Chartering Manager</v>
          </cell>
        </row>
        <row r="258">
          <cell r="AH258" t="str">
            <v>150.817.130</v>
          </cell>
          <cell r="AK258" t="str">
            <v>Chartering Officer - Experienced</v>
          </cell>
        </row>
        <row r="259">
          <cell r="AH259" t="str">
            <v>150.817.210</v>
          </cell>
          <cell r="AK259" t="str">
            <v>Checkout - Team Leader</v>
          </cell>
        </row>
        <row r="260">
          <cell r="AH260" t="str">
            <v>150.817.220</v>
          </cell>
          <cell r="AK260" t="str">
            <v>Checkout Assistant - Experienced</v>
          </cell>
        </row>
        <row r="261">
          <cell r="AH261" t="str">
            <v>150.817.230</v>
          </cell>
          <cell r="AK261" t="str">
            <v>Chemical Engineer - Entry</v>
          </cell>
        </row>
        <row r="262">
          <cell r="AH262" t="str">
            <v>150.817.310</v>
          </cell>
          <cell r="AK262" t="str">
            <v>Chemical Engineer - Experienced</v>
          </cell>
        </row>
        <row r="263">
          <cell r="AH263" t="str">
            <v>150.817.320</v>
          </cell>
          <cell r="AK263" t="str">
            <v>Chemical Engineer - Senior</v>
          </cell>
        </row>
        <row r="264">
          <cell r="AH264" t="str">
            <v>150.817.330</v>
          </cell>
          <cell r="AK264" t="str">
            <v>Chemical Engineering Manager</v>
          </cell>
        </row>
        <row r="265">
          <cell r="AH265" t="str">
            <v>150.817.340</v>
          </cell>
          <cell r="AK265" t="str">
            <v>Chemist - Entry</v>
          </cell>
        </row>
        <row r="266">
          <cell r="AH266" t="str">
            <v>150.817.350</v>
          </cell>
          <cell r="AK266" t="str">
            <v>Chemist - Experienced</v>
          </cell>
        </row>
        <row r="267">
          <cell r="AH267" t="str">
            <v>150.817.360</v>
          </cell>
          <cell r="AK267" t="str">
            <v>Chemist - Senior</v>
          </cell>
        </row>
        <row r="268">
          <cell r="AH268" t="str">
            <v>150.818.131</v>
          </cell>
          <cell r="AK268" t="str">
            <v>Chemist Assistant</v>
          </cell>
        </row>
        <row r="269">
          <cell r="AH269" t="str">
            <v>150.818.211</v>
          </cell>
          <cell r="AK269" t="str">
            <v>Chief Mate</v>
          </cell>
        </row>
        <row r="270">
          <cell r="AH270" t="str">
            <v>150.818.231</v>
          </cell>
          <cell r="AK270" t="str">
            <v>Chief Scientific Officer - Tier 0</v>
          </cell>
        </row>
        <row r="271">
          <cell r="AH271" t="str">
            <v>150.818.311</v>
          </cell>
          <cell r="AK271" t="str">
            <v>Chief Scientific Officer - Tier 1</v>
          </cell>
        </row>
        <row r="272">
          <cell r="AH272" t="str">
            <v>150.818.321</v>
          </cell>
          <cell r="AK272" t="str">
            <v>Chief Scientific Officer - Tier 2</v>
          </cell>
        </row>
        <row r="273">
          <cell r="AH273" t="str">
            <v>200.100.131</v>
          </cell>
          <cell r="AK273" t="str">
            <v>Chief Scientific Officer - Tier 3</v>
          </cell>
        </row>
        <row r="274">
          <cell r="AH274" t="str">
            <v>200.100.220</v>
          </cell>
          <cell r="AK274" t="str">
            <v>Civil / Construction / Structural Engineering Engineer - Entry</v>
          </cell>
        </row>
        <row r="275">
          <cell r="AH275" t="str">
            <v>200.100.221</v>
          </cell>
          <cell r="AK275" t="str">
            <v>Civil / Construction / Structural Engineering Engineer - Experienced</v>
          </cell>
        </row>
        <row r="276">
          <cell r="AH276" t="str">
            <v>200.100.231</v>
          </cell>
          <cell r="AK276" t="str">
            <v>Civil / Construction / Structural Engineering Engineer - Expert</v>
          </cell>
        </row>
        <row r="277">
          <cell r="AH277" t="str">
            <v>200.100.341</v>
          </cell>
          <cell r="AK277" t="str">
            <v>Civil / Construction / Structural Engineering Engineer - Pre-eminent</v>
          </cell>
        </row>
        <row r="278">
          <cell r="AH278" t="str">
            <v>200.100.351</v>
          </cell>
          <cell r="AK278" t="str">
            <v>Civil / Construction / Structural Engineering Engineer - Senior</v>
          </cell>
        </row>
        <row r="279">
          <cell r="AH279" t="str">
            <v>210.000.120</v>
          </cell>
          <cell r="AK279" t="str">
            <v>Civil / Construction / Structural Engineering Engineer - Specialist</v>
          </cell>
        </row>
        <row r="280">
          <cell r="AH280" t="str">
            <v>210.010.120</v>
          </cell>
          <cell r="AK280" t="str">
            <v>Civil / Construction / Structural Engineering Manager</v>
          </cell>
        </row>
        <row r="281">
          <cell r="AH281" t="str">
            <v>210.020.120</v>
          </cell>
          <cell r="AK281" t="str">
            <v>Civil / Construction / Structural Engineering Supervisor</v>
          </cell>
        </row>
        <row r="282">
          <cell r="AH282" t="str">
            <v>210.030.120</v>
          </cell>
          <cell r="AK282" t="str">
            <v>Civil / Construction / Structural Engineering Technician - Entry</v>
          </cell>
        </row>
        <row r="283">
          <cell r="AH283" t="str">
            <v>210.100.130</v>
          </cell>
          <cell r="AK283" t="str">
            <v>Civil / Construction / Structural Engineering Technician - Experienced</v>
          </cell>
        </row>
        <row r="284">
          <cell r="AH284" t="str">
            <v>210.100.210</v>
          </cell>
          <cell r="AK284" t="str">
            <v>Civil / Construction / Structural Engineering Technician - Senior</v>
          </cell>
        </row>
        <row r="285">
          <cell r="AH285" t="str">
            <v>210.100.220</v>
          </cell>
          <cell r="AK285" t="str">
            <v>Claims Adjuster - Entry - Insurance</v>
          </cell>
        </row>
        <row r="286">
          <cell r="AH286" t="str">
            <v>210.100.231</v>
          </cell>
          <cell r="AK286" t="str">
            <v>Claims Adjuster - Experienced - Insurance</v>
          </cell>
        </row>
        <row r="287">
          <cell r="AH287" t="str">
            <v>210.100.340</v>
          </cell>
          <cell r="AK287" t="str">
            <v>Claims Adjuster - Senior - Insurance</v>
          </cell>
        </row>
        <row r="288">
          <cell r="AH288" t="str">
            <v>210.100.350</v>
          </cell>
          <cell r="AK288" t="str">
            <v>Claims Assistant - Experienced - Insurance</v>
          </cell>
        </row>
        <row r="289">
          <cell r="AH289" t="str">
            <v>210.100.360</v>
          </cell>
          <cell r="AK289" t="str">
            <v>Claims Manager - Insurance</v>
          </cell>
        </row>
        <row r="290">
          <cell r="AH290" t="str">
            <v>210.300.122</v>
          </cell>
          <cell r="AK290" t="str">
            <v>Cleaner - Entry</v>
          </cell>
        </row>
        <row r="291">
          <cell r="AH291" t="str">
            <v>210.300.130</v>
          </cell>
          <cell r="AK291" t="str">
            <v>Client / Server Operations Analyst - Entry</v>
          </cell>
        </row>
        <row r="292">
          <cell r="AH292" t="str">
            <v>210.300.131</v>
          </cell>
          <cell r="AK292" t="str">
            <v>Client / Server Operations Analyst - Experienced</v>
          </cell>
        </row>
        <row r="293">
          <cell r="AH293" t="str">
            <v>210.300.220</v>
          </cell>
          <cell r="AK293" t="str">
            <v>Client / Server Operations Analyst - Senior</v>
          </cell>
        </row>
        <row r="294">
          <cell r="AH294" t="str">
            <v>210.300.221</v>
          </cell>
          <cell r="AK294" t="str">
            <v>Client Service Assistant - Experienced - Asset Management</v>
          </cell>
        </row>
        <row r="295">
          <cell r="AH295" t="str">
            <v>210.300.223</v>
          </cell>
          <cell r="AK295" t="str">
            <v>Client Service Manager - Asset Management</v>
          </cell>
        </row>
        <row r="296">
          <cell r="AH296" t="str">
            <v>210.300.340</v>
          </cell>
          <cell r="AK296" t="str">
            <v>Client Service Officer - Experienced - Asset Management</v>
          </cell>
        </row>
        <row r="297">
          <cell r="AH297" t="str">
            <v>210.300.342</v>
          </cell>
          <cell r="AK297" t="str">
            <v>Client Service Officer - Senior - Asset Management</v>
          </cell>
        </row>
        <row r="298">
          <cell r="AH298" t="str">
            <v>210.300.350</v>
          </cell>
          <cell r="AK298" t="str">
            <v>Clinical Data Management - Senior Manager</v>
          </cell>
        </row>
        <row r="299">
          <cell r="AH299" t="str">
            <v>210.300.351</v>
          </cell>
          <cell r="AK299" t="str">
            <v>Clinical Data Management Analyst - Entry</v>
          </cell>
        </row>
        <row r="300">
          <cell r="AH300" t="str">
            <v>210.300.352</v>
          </cell>
          <cell r="AK300" t="str">
            <v>Clinical Data Management Analyst - Experienced</v>
          </cell>
        </row>
        <row r="301">
          <cell r="AH301" t="str">
            <v>210.300.360</v>
          </cell>
          <cell r="AK301" t="str">
            <v>Clinical Data Management Analyst - Senior</v>
          </cell>
        </row>
        <row r="302">
          <cell r="AH302" t="str">
            <v>210.308.130</v>
          </cell>
          <cell r="AK302" t="str">
            <v>Clinical Data Management Analyst - Specialist</v>
          </cell>
        </row>
        <row r="303">
          <cell r="AH303" t="str">
            <v>210.308.220</v>
          </cell>
          <cell r="AK303" t="str">
            <v>Clinical Data Management Manager</v>
          </cell>
        </row>
        <row r="304">
          <cell r="AH304" t="str">
            <v>210.308.230</v>
          </cell>
          <cell r="AK304" t="str">
            <v>Clinical Data Management Supervisor</v>
          </cell>
        </row>
        <row r="305">
          <cell r="AH305" t="str">
            <v>210.308.340</v>
          </cell>
          <cell r="AK305" t="str">
            <v>Clinical Education - Senior Manager</v>
          </cell>
        </row>
        <row r="306">
          <cell r="AH306" t="str">
            <v>210.308.350</v>
          </cell>
          <cell r="AK306" t="str">
            <v>Clinical Education Manager</v>
          </cell>
        </row>
        <row r="307">
          <cell r="AH307" t="str">
            <v>210.308.360</v>
          </cell>
          <cell r="AK307" t="str">
            <v>Clinical Education Professional - Entry</v>
          </cell>
        </row>
        <row r="308">
          <cell r="AH308" t="str">
            <v>210.308.420</v>
          </cell>
          <cell r="AK308" t="str">
            <v>Clinical Education Professional - Experienced</v>
          </cell>
        </row>
        <row r="309">
          <cell r="AH309" t="str">
            <v>210.312.130</v>
          </cell>
          <cell r="AK309" t="str">
            <v>Clinical Education Professional - Senior</v>
          </cell>
        </row>
        <row r="310">
          <cell r="AH310" t="str">
            <v>210.312.220</v>
          </cell>
          <cell r="AK310" t="str">
            <v>Clinical Education Professional - Specialist</v>
          </cell>
        </row>
        <row r="311">
          <cell r="AH311" t="str">
            <v>210.312.230</v>
          </cell>
          <cell r="AK311" t="str">
            <v>Clinical Education Supervisor</v>
          </cell>
        </row>
        <row r="312">
          <cell r="AH312" t="str">
            <v>210.312.340</v>
          </cell>
          <cell r="AK312" t="str">
            <v>Clinical Pharmacologist - Entry</v>
          </cell>
        </row>
        <row r="313">
          <cell r="AH313" t="str">
            <v>210.312.350</v>
          </cell>
          <cell r="AK313" t="str">
            <v>Clinical Pharmacologist - Experienced</v>
          </cell>
        </row>
        <row r="314">
          <cell r="AH314" t="str">
            <v>210.312.360</v>
          </cell>
          <cell r="AK314" t="str">
            <v>Clinical Pharmacologist - Expert</v>
          </cell>
        </row>
        <row r="315">
          <cell r="AH315" t="str">
            <v>210.312.420</v>
          </cell>
          <cell r="AK315" t="str">
            <v>Clinical Pharmacologist - Pre-eminent</v>
          </cell>
        </row>
        <row r="316">
          <cell r="AH316" t="str">
            <v>210.316.130</v>
          </cell>
          <cell r="AK316" t="str">
            <v>Clinical Pharmacologist - Senior</v>
          </cell>
        </row>
        <row r="317">
          <cell r="AH317" t="str">
            <v>210.316.210</v>
          </cell>
          <cell r="AK317" t="str">
            <v>Clinical Pharmacologist - Specialist</v>
          </cell>
        </row>
        <row r="318">
          <cell r="AH318" t="str">
            <v>210.316.220</v>
          </cell>
          <cell r="AK318" t="str">
            <v>Clinical Research - Senior Manager</v>
          </cell>
        </row>
        <row r="319">
          <cell r="AH319" t="str">
            <v>210.316.230</v>
          </cell>
          <cell r="AK319" t="str">
            <v>Clinical Research - Team Leader</v>
          </cell>
        </row>
        <row r="320">
          <cell r="AH320" t="str">
            <v>210.316.340</v>
          </cell>
          <cell r="AK320" t="str">
            <v>Clinical Research Clerk - Entry</v>
          </cell>
        </row>
        <row r="321">
          <cell r="AH321" t="str">
            <v>210.316.350</v>
          </cell>
          <cell r="AK321" t="str">
            <v>Clinical Research Clerk - Experienced</v>
          </cell>
        </row>
        <row r="322">
          <cell r="AH322" t="str">
            <v>210.316.360</v>
          </cell>
          <cell r="AK322" t="str">
            <v>Clinical Research Clerk - Senior</v>
          </cell>
        </row>
        <row r="323">
          <cell r="AH323" t="str">
            <v>210.316.410</v>
          </cell>
          <cell r="AK323" t="str">
            <v>Clinical Research Manager</v>
          </cell>
        </row>
        <row r="324">
          <cell r="AH324" t="str">
            <v>210.316.420</v>
          </cell>
          <cell r="AK324" t="str">
            <v>Clinical Research Monitoring (CRA) - Team Leader</v>
          </cell>
        </row>
        <row r="325">
          <cell r="AH325" t="str">
            <v>210.316.430</v>
          </cell>
          <cell r="AK325" t="str">
            <v>Clinical Research Monitoring (CRA) Manager</v>
          </cell>
        </row>
        <row r="326">
          <cell r="AH326" t="str">
            <v>210.324.130</v>
          </cell>
          <cell r="AK326" t="str">
            <v>Clinical Research Monitoring (CRA) Professional - Entry</v>
          </cell>
        </row>
        <row r="327">
          <cell r="AH327" t="str">
            <v>210.324.220</v>
          </cell>
          <cell r="AK327" t="str">
            <v>Clinical Research Monitoring (CRA) Professional - Experienced</v>
          </cell>
        </row>
        <row r="328">
          <cell r="AH328" t="str">
            <v>210.324.230</v>
          </cell>
          <cell r="AK328" t="str">
            <v>Clinical Research Monitoring (CRA) Professional - Senior</v>
          </cell>
        </row>
        <row r="329">
          <cell r="AH329" t="str">
            <v>210.324.340</v>
          </cell>
          <cell r="AK329" t="str">
            <v>Clinical Research Monitoring (CRA) Professional - Specialist</v>
          </cell>
        </row>
        <row r="330">
          <cell r="AH330" t="str">
            <v>210.324.350</v>
          </cell>
          <cell r="AK330" t="str">
            <v>Clinical Research Monitoring (CRA) Supervisor</v>
          </cell>
        </row>
        <row r="331">
          <cell r="AH331" t="str">
            <v>210.324.360</v>
          </cell>
          <cell r="AK331" t="str">
            <v>Clinical Research Scientist - Entry</v>
          </cell>
        </row>
        <row r="332">
          <cell r="AH332" t="str">
            <v>210.328.130</v>
          </cell>
          <cell r="AK332" t="str">
            <v>Clinical Research Scientist - Experienced</v>
          </cell>
        </row>
        <row r="333">
          <cell r="AH333" t="str">
            <v>210.328.220</v>
          </cell>
          <cell r="AK333" t="str">
            <v>Clinical Research Scientist - Expert</v>
          </cell>
        </row>
        <row r="334">
          <cell r="AH334" t="str">
            <v>210.328.340</v>
          </cell>
          <cell r="AK334" t="str">
            <v>Clinical Research Scientist - Pre-eminent</v>
          </cell>
        </row>
        <row r="335">
          <cell r="AH335" t="str">
            <v>210.328.350</v>
          </cell>
          <cell r="AK335" t="str">
            <v>Clinical Research Scientist - Senior</v>
          </cell>
        </row>
        <row r="336">
          <cell r="AH336" t="str">
            <v>210.328.360</v>
          </cell>
          <cell r="AK336" t="str">
            <v>Clinical Research Scientist - Specialist</v>
          </cell>
        </row>
        <row r="337">
          <cell r="AH337" t="str">
            <v>210.328.420</v>
          </cell>
          <cell r="AK337" t="str">
            <v>Clinical Research Supervisor</v>
          </cell>
        </row>
        <row r="338">
          <cell r="AH338" t="str">
            <v>210.332.130</v>
          </cell>
          <cell r="AK338" t="str">
            <v>Clinical Trial Operations Administrator - Entry</v>
          </cell>
        </row>
        <row r="339">
          <cell r="AH339" t="str">
            <v>210.332.220</v>
          </cell>
          <cell r="AK339" t="str">
            <v>Clinical Trial Operations Administrator - Experienced</v>
          </cell>
        </row>
        <row r="340">
          <cell r="AH340" t="str">
            <v>210.332.340</v>
          </cell>
          <cell r="AK340" t="str">
            <v>Clinical Trial Operations Administrator - Senior</v>
          </cell>
        </row>
        <row r="341">
          <cell r="AH341" t="str">
            <v>210.332.350</v>
          </cell>
          <cell r="AK341" t="str">
            <v>Clinical Trial Recruitment - Senior Manager</v>
          </cell>
        </row>
        <row r="342">
          <cell r="AH342" t="str">
            <v>210.336.420</v>
          </cell>
          <cell r="AK342" t="str">
            <v>Clinical Trial Recruitment Manager</v>
          </cell>
        </row>
        <row r="343">
          <cell r="AH343" t="str">
            <v>210.340.220</v>
          </cell>
          <cell r="AK343" t="str">
            <v>Clinical Trial Recruitment Officer - Entry</v>
          </cell>
        </row>
        <row r="344">
          <cell r="AH344" t="str">
            <v>210.340.221</v>
          </cell>
          <cell r="AK344" t="str">
            <v>Clinical Trial Recruitment Officer - Experienced</v>
          </cell>
        </row>
        <row r="345">
          <cell r="AH345" t="str">
            <v>210.340.230</v>
          </cell>
          <cell r="AK345" t="str">
            <v>Clinical Trial Recruitment Officer - Senior</v>
          </cell>
        </row>
        <row r="346">
          <cell r="AH346" t="str">
            <v>210.340.340</v>
          </cell>
          <cell r="AK346" t="str">
            <v>Clinical Trial Recruitment Officer - Specialist</v>
          </cell>
        </row>
        <row r="347">
          <cell r="AH347" t="str">
            <v>210.340.350</v>
          </cell>
          <cell r="AK347" t="str">
            <v>Clinical Trial Recruitment Supervisor</v>
          </cell>
        </row>
        <row r="348">
          <cell r="AH348" t="str">
            <v>210.340.351</v>
          </cell>
          <cell r="AK348" t="str">
            <v>Collector - Experienced</v>
          </cell>
        </row>
        <row r="349">
          <cell r="AH349" t="str">
            <v>210.340.360</v>
          </cell>
          <cell r="AK349" t="str">
            <v>Commercial Administration &amp; Planning - Senior Manager</v>
          </cell>
        </row>
        <row r="350">
          <cell r="AH350" t="str">
            <v>210.340.430</v>
          </cell>
          <cell r="AK350" t="str">
            <v>Commercial Analyst - Experienced - Contract &amp; Bid Management</v>
          </cell>
        </row>
        <row r="351">
          <cell r="AH351" t="str">
            <v>210.348.130</v>
          </cell>
          <cell r="AK351" t="str">
            <v>Commercial Analyst - Senior - Contract &amp; Bid Management</v>
          </cell>
        </row>
        <row r="352">
          <cell r="AH352" t="str">
            <v>210.348.132</v>
          </cell>
          <cell r="AK352" t="str">
            <v>Commercial Manager - Contract &amp; Bid Management</v>
          </cell>
        </row>
        <row r="353">
          <cell r="AH353" t="str">
            <v>210.348.210</v>
          </cell>
          <cell r="AK353" t="str">
            <v>Commissioning Manager - Exploration &amp; Extraction</v>
          </cell>
        </row>
        <row r="354">
          <cell r="AH354" t="str">
            <v>210.352.130</v>
          </cell>
          <cell r="AK354" t="str">
            <v>Communications Manager</v>
          </cell>
        </row>
        <row r="355">
          <cell r="AH355" t="str">
            <v>210.352.220</v>
          </cell>
          <cell r="AK355" t="str">
            <v>Compensation &amp; Benefits - Senior Manager</v>
          </cell>
        </row>
        <row r="356">
          <cell r="AH356" t="str">
            <v>210.352.230</v>
          </cell>
          <cell r="AK356" t="str">
            <v>Compensation &amp; Benefits Analyst - Entry</v>
          </cell>
        </row>
        <row r="357">
          <cell r="AH357" t="str">
            <v>210.352.340</v>
          </cell>
          <cell r="AK357" t="str">
            <v>Compensation &amp; Benefits Analyst - Experienced</v>
          </cell>
        </row>
        <row r="358">
          <cell r="AH358" t="str">
            <v>210.352.350</v>
          </cell>
          <cell r="AK358" t="str">
            <v>Compensation &amp; Benefits Analyst - Senior</v>
          </cell>
        </row>
        <row r="359">
          <cell r="AH359" t="str">
            <v>210.352.360</v>
          </cell>
          <cell r="AK359" t="str">
            <v>Compensation &amp; Benefits Manager</v>
          </cell>
        </row>
        <row r="360">
          <cell r="AH360" t="str">
            <v>210.356.220</v>
          </cell>
          <cell r="AK360" t="str">
            <v>Compensation &amp; Benefits Supervisor</v>
          </cell>
        </row>
        <row r="361">
          <cell r="AH361" t="str">
            <v>210.356.340</v>
          </cell>
          <cell r="AK361" t="str">
            <v>Compensation Analyst - Experienced</v>
          </cell>
        </row>
        <row r="362">
          <cell r="AH362" t="str">
            <v>210.356.350</v>
          </cell>
          <cell r="AK362" t="str">
            <v>Compensation Manager</v>
          </cell>
        </row>
        <row r="363">
          <cell r="AH363" t="str">
            <v>210.360.130</v>
          </cell>
          <cell r="AK363" t="str">
            <v>Completion Tool Operator - Entry</v>
          </cell>
        </row>
        <row r="364">
          <cell r="AH364" t="str">
            <v>210.360.220</v>
          </cell>
          <cell r="AK364" t="str">
            <v>Completion Tool Operator - Experienced</v>
          </cell>
        </row>
        <row r="365">
          <cell r="AH365" t="str">
            <v>210.360.350</v>
          </cell>
          <cell r="AK365" t="str">
            <v>Completion Tool Operator - Senior</v>
          </cell>
        </row>
        <row r="366">
          <cell r="AH366" t="str">
            <v>210.364.130</v>
          </cell>
          <cell r="AK366" t="str">
            <v>Compliance - Senior Manager - Insurance</v>
          </cell>
        </row>
        <row r="367">
          <cell r="AH367" t="str">
            <v>210.364.220</v>
          </cell>
          <cell r="AK367" t="str">
            <v>Compliance Assistant - Entry</v>
          </cell>
        </row>
        <row r="368">
          <cell r="AH368" t="str">
            <v>210.364.230</v>
          </cell>
          <cell r="AK368" t="str">
            <v>Compliance Manager</v>
          </cell>
        </row>
        <row r="369">
          <cell r="AH369" t="str">
            <v>210.364.340</v>
          </cell>
          <cell r="AK369" t="str">
            <v>Compliance Manager - Insurance</v>
          </cell>
        </row>
        <row r="370">
          <cell r="AH370" t="str">
            <v>210.364.350</v>
          </cell>
          <cell r="AK370" t="str">
            <v>Compliance Officer - Entry</v>
          </cell>
        </row>
        <row r="371">
          <cell r="AH371" t="str">
            <v>210.364.360</v>
          </cell>
          <cell r="AK371" t="str">
            <v>Compliance Officer - Experienced</v>
          </cell>
        </row>
        <row r="372">
          <cell r="AH372" t="str">
            <v>220.000.120</v>
          </cell>
          <cell r="AK372" t="str">
            <v>Compliance Officer - Senior</v>
          </cell>
        </row>
        <row r="373">
          <cell r="AH373" t="str">
            <v>220.010.120</v>
          </cell>
          <cell r="AK373" t="str">
            <v>Compliance Officer - Senior - Insurance</v>
          </cell>
        </row>
        <row r="374">
          <cell r="AH374" t="str">
            <v>220.020.120</v>
          </cell>
          <cell r="AK374" t="str">
            <v>Compliance Supervisor</v>
          </cell>
        </row>
        <row r="375">
          <cell r="AH375" t="str">
            <v>220.030.120</v>
          </cell>
          <cell r="AK375" t="str">
            <v>Component / Fleet Sales Representative - Senior</v>
          </cell>
        </row>
        <row r="376">
          <cell r="AH376" t="str">
            <v>220.100.220</v>
          </cell>
          <cell r="AK376" t="str">
            <v>Component Export - Senior Manager</v>
          </cell>
        </row>
        <row r="377">
          <cell r="AH377" t="str">
            <v>220.100.360</v>
          </cell>
          <cell r="AK377" t="str">
            <v>Component Sales Representative - Entry</v>
          </cell>
        </row>
        <row r="378">
          <cell r="AH378" t="str">
            <v>220.100.361</v>
          </cell>
          <cell r="AK378" t="str">
            <v>Component Sales Representative - Experienced</v>
          </cell>
        </row>
        <row r="379">
          <cell r="AH379" t="str">
            <v>220.104.131</v>
          </cell>
          <cell r="AK379" t="str">
            <v>Computer Numerical Control (CNC) Programmer - Senior</v>
          </cell>
        </row>
        <row r="380">
          <cell r="AH380" t="str">
            <v>220.104.220</v>
          </cell>
          <cell r="AK380" t="str">
            <v>Computer Operator - Experienced</v>
          </cell>
        </row>
        <row r="381">
          <cell r="AH381" t="str">
            <v>220.104.230</v>
          </cell>
          <cell r="AK381" t="str">
            <v>Congress &amp; Events Coordinator - Experienced</v>
          </cell>
        </row>
        <row r="382">
          <cell r="AH382" t="str">
            <v>220.104.340</v>
          </cell>
          <cell r="AK382" t="str">
            <v>Congress &amp; Events Manager</v>
          </cell>
        </row>
        <row r="383">
          <cell r="AH383" t="str">
            <v>220.104.350</v>
          </cell>
          <cell r="AK383" t="str">
            <v>Consignment Manager</v>
          </cell>
        </row>
        <row r="384">
          <cell r="AH384" t="str">
            <v>220.104.360</v>
          </cell>
          <cell r="AK384" t="str">
            <v>Consignment Officer - Experienced</v>
          </cell>
        </row>
        <row r="385">
          <cell r="AH385" t="str">
            <v>220.104.361</v>
          </cell>
          <cell r="AK385" t="str">
            <v>Consignment Supervisor</v>
          </cell>
        </row>
        <row r="386">
          <cell r="AH386" t="str">
            <v>220.104.420</v>
          </cell>
          <cell r="AK386" t="str">
            <v>Construction Manager</v>
          </cell>
        </row>
        <row r="387">
          <cell r="AH387" t="str">
            <v>220.108.330</v>
          </cell>
          <cell r="AK387" t="str">
            <v>Construction Officer - Experienced</v>
          </cell>
        </row>
        <row r="388">
          <cell r="AH388" t="str">
            <v>220.108.410</v>
          </cell>
          <cell r="AK388" t="str">
            <v>Construction Officer - Senior</v>
          </cell>
        </row>
        <row r="389">
          <cell r="AH389" t="str">
            <v>220.108.411</v>
          </cell>
          <cell r="AK389" t="str">
            <v>Construction Project Manager</v>
          </cell>
        </row>
        <row r="390">
          <cell r="AH390" t="str">
            <v>220.108.420</v>
          </cell>
          <cell r="AK390" t="str">
            <v>Construction Project Officer - Experienced</v>
          </cell>
        </row>
        <row r="391">
          <cell r="AH391" t="str">
            <v>220.108.422</v>
          </cell>
          <cell r="AK391" t="str">
            <v>Construction Superintendent</v>
          </cell>
        </row>
        <row r="392">
          <cell r="AH392" t="str">
            <v>220.108.424</v>
          </cell>
          <cell r="AK392" t="str">
            <v>Consultant - Entry</v>
          </cell>
        </row>
        <row r="393">
          <cell r="AH393" t="str">
            <v>220.108.426</v>
          </cell>
          <cell r="AK393" t="str">
            <v>Consultant - Experienced</v>
          </cell>
        </row>
        <row r="394">
          <cell r="AH394" t="str">
            <v>220.108.430</v>
          </cell>
          <cell r="AK394" t="str">
            <v>Consultant - Expert</v>
          </cell>
        </row>
        <row r="395">
          <cell r="AH395" t="str">
            <v>220.108.434</v>
          </cell>
          <cell r="AK395" t="str">
            <v>Consultant - Senior</v>
          </cell>
        </row>
        <row r="396">
          <cell r="AH396" t="str">
            <v>220.108.436</v>
          </cell>
          <cell r="AK396" t="str">
            <v>Consultant - Specialist</v>
          </cell>
        </row>
        <row r="397">
          <cell r="AH397" t="str">
            <v>220.110.420</v>
          </cell>
          <cell r="AK397" t="str">
            <v>Consultant (Solution Architect / Technical) - Preeminent</v>
          </cell>
        </row>
        <row r="398">
          <cell r="AH398" t="str">
            <v>220.112.130</v>
          </cell>
          <cell r="AK398" t="str">
            <v>Consulting Senior Manager</v>
          </cell>
        </row>
        <row r="399">
          <cell r="AH399" t="str">
            <v>220.112.220</v>
          </cell>
          <cell r="AK399" t="str">
            <v>Consulting Supervisor</v>
          </cell>
        </row>
        <row r="400">
          <cell r="AH400" t="str">
            <v>220.112.230</v>
          </cell>
          <cell r="AK400" t="str">
            <v>Contact Center Quality Assurance Analyst - Experienced</v>
          </cell>
        </row>
        <row r="401">
          <cell r="AH401" t="str">
            <v>220.112.340</v>
          </cell>
          <cell r="AK401" t="str">
            <v>Contact Center Quality Assurance Manager</v>
          </cell>
        </row>
        <row r="402">
          <cell r="AH402" t="str">
            <v>220.112.350</v>
          </cell>
          <cell r="AK402" t="str">
            <v>Container Maintenance &amp; Repair Engineer</v>
          </cell>
        </row>
        <row r="403">
          <cell r="AH403" t="str">
            <v>220.112.360</v>
          </cell>
          <cell r="AK403" t="str">
            <v>Container Maintenance &amp; Repair Manager</v>
          </cell>
        </row>
        <row r="404">
          <cell r="AH404" t="str">
            <v>220.112.420</v>
          </cell>
          <cell r="AK404" t="str">
            <v>Continuous Improvement Process (CIP) Engineer - Experienced</v>
          </cell>
        </row>
        <row r="405">
          <cell r="AH405" t="str">
            <v>220.112.431</v>
          </cell>
          <cell r="AK405" t="str">
            <v>Continuous Improvement Process (CIP) Manager</v>
          </cell>
        </row>
        <row r="406">
          <cell r="AH406" t="str">
            <v>220.112.432</v>
          </cell>
          <cell r="AK406" t="str">
            <v>Continuous Improvement Process (CIP) Supervisor</v>
          </cell>
        </row>
        <row r="407">
          <cell r="AH407" t="str">
            <v>220.114.430</v>
          </cell>
          <cell r="AK407" t="str">
            <v>Contract &amp; Bid Management Consultant - Experienced</v>
          </cell>
        </row>
        <row r="408">
          <cell r="AH408" t="str">
            <v>220.115.430</v>
          </cell>
          <cell r="AK408" t="str">
            <v>Contract &amp; Bid Management Consultant - Senior</v>
          </cell>
        </row>
        <row r="409">
          <cell r="AH409" t="str">
            <v>220.116.220</v>
          </cell>
          <cell r="AK409" t="str">
            <v>Contract &amp; Bid Management Manager</v>
          </cell>
        </row>
        <row r="410">
          <cell r="AH410" t="str">
            <v>220.116.340</v>
          </cell>
          <cell r="AK410" t="str">
            <v>Contract Administration Manager</v>
          </cell>
        </row>
        <row r="411">
          <cell r="AH411" t="str">
            <v>220.116.350</v>
          </cell>
          <cell r="AK411" t="str">
            <v>Contract Administrator - Specialist</v>
          </cell>
        </row>
        <row r="412">
          <cell r="AH412" t="str">
            <v>220.116.360</v>
          </cell>
          <cell r="AK412" t="str">
            <v>Contract Manufacturing - Senior Manager</v>
          </cell>
        </row>
        <row r="413">
          <cell r="AH413" t="str">
            <v>220.116.361</v>
          </cell>
          <cell r="AK413" t="str">
            <v>Contract Manufacturing - Team Leader (Professionals)</v>
          </cell>
        </row>
        <row r="414">
          <cell r="AH414" t="str">
            <v>220.116.420</v>
          </cell>
          <cell r="AK414" t="str">
            <v>Contract Manufacturing Manager</v>
          </cell>
        </row>
        <row r="415">
          <cell r="AH415" t="str">
            <v>220.118.410</v>
          </cell>
          <cell r="AK415" t="str">
            <v>Contract Manufacturing Professional - Experienced</v>
          </cell>
        </row>
        <row r="416">
          <cell r="AH416" t="str">
            <v>220.118.420</v>
          </cell>
          <cell r="AK416" t="str">
            <v>Contract Manufacturing Professional - Senior</v>
          </cell>
        </row>
        <row r="417">
          <cell r="AH417" t="str">
            <v>220.120.130</v>
          </cell>
          <cell r="AK417" t="str">
            <v>Contracts Administrator - Experienced</v>
          </cell>
        </row>
        <row r="418">
          <cell r="AH418" t="str">
            <v>220.120.220</v>
          </cell>
          <cell r="AK418" t="str">
            <v>Contracts Manager - General Construction</v>
          </cell>
        </row>
        <row r="419">
          <cell r="AH419" t="str">
            <v>220.120.222</v>
          </cell>
          <cell r="AK419" t="str">
            <v>Contracts Officer - Experienced - Construction</v>
          </cell>
        </row>
        <row r="420">
          <cell r="AH420" t="str">
            <v>220.120.240</v>
          </cell>
          <cell r="AK420" t="str">
            <v>Contracts Officer - Senior - Construction</v>
          </cell>
        </row>
        <row r="421">
          <cell r="AH421" t="str">
            <v>220.120.241</v>
          </cell>
          <cell r="AK421" t="str">
            <v>Control Room Operator - Experienced</v>
          </cell>
        </row>
        <row r="422">
          <cell r="AH422" t="str">
            <v>220.120.420</v>
          </cell>
          <cell r="AK422" t="str">
            <v>Copy Writer - Senior</v>
          </cell>
        </row>
        <row r="423">
          <cell r="AH423" t="str">
            <v>220.120.421</v>
          </cell>
          <cell r="AK423" t="str">
            <v>Copywriter - Experienced</v>
          </cell>
        </row>
        <row r="424">
          <cell r="AH424" t="str">
            <v>220.120.430</v>
          </cell>
          <cell r="AK424" t="str">
            <v>Corporate Accounts Sales Manager</v>
          </cell>
        </row>
        <row r="425">
          <cell r="AH425" t="str">
            <v>220.132.220</v>
          </cell>
          <cell r="AK425" t="str">
            <v>Corporate Accounts Sales Representative - Entry</v>
          </cell>
        </row>
        <row r="426">
          <cell r="AH426" t="str">
            <v>220.368.420</v>
          </cell>
          <cell r="AK426" t="str">
            <v>Corporate Accounts Sales Representative - Experienced</v>
          </cell>
        </row>
        <row r="427">
          <cell r="AH427" t="str">
            <v>220.372.221</v>
          </cell>
          <cell r="AK427" t="str">
            <v>Corporate Accounts Sales Representative - Senior</v>
          </cell>
        </row>
        <row r="428">
          <cell r="AH428" t="str">
            <v>220.372.340</v>
          </cell>
          <cell r="AK428" t="str">
            <v>Corporate Affairs - Senior Manager</v>
          </cell>
        </row>
        <row r="429">
          <cell r="AH429" t="str">
            <v>220.372.420</v>
          </cell>
          <cell r="AK429" t="str">
            <v>Corporate Affairs Supervisor</v>
          </cell>
        </row>
        <row r="430">
          <cell r="AH430" t="str">
            <v>220.372.422</v>
          </cell>
          <cell r="AK430" t="str">
            <v>Corporate Doctor - Expert</v>
          </cell>
        </row>
        <row r="431">
          <cell r="AH431" t="str">
            <v>220.396.240</v>
          </cell>
          <cell r="AK431" t="str">
            <v>Corporate Nurse - Experienced</v>
          </cell>
        </row>
        <row r="432">
          <cell r="AH432" t="str">
            <v>220.396.410</v>
          </cell>
          <cell r="AK432" t="str">
            <v>Corporate Planning - Senior Manager</v>
          </cell>
        </row>
        <row r="433">
          <cell r="AH433" t="str">
            <v>220.396.420</v>
          </cell>
          <cell r="AK433" t="str">
            <v>Corporate Planning Manager</v>
          </cell>
        </row>
        <row r="434">
          <cell r="AH434" t="str">
            <v>220.396.430</v>
          </cell>
          <cell r="AK434" t="str">
            <v>Corporate Planning Officer - Entry</v>
          </cell>
        </row>
        <row r="435">
          <cell r="AH435" t="str">
            <v>220.452.220</v>
          </cell>
          <cell r="AK435" t="str">
            <v>Corporate Planning Officer - Experienced</v>
          </cell>
        </row>
        <row r="436">
          <cell r="AH436" t="str">
            <v>220.452.340</v>
          </cell>
          <cell r="AK436" t="str">
            <v>Corporate Planning Officer - Expert</v>
          </cell>
        </row>
        <row r="437">
          <cell r="AH437" t="str">
            <v>220.879.236</v>
          </cell>
          <cell r="AK437" t="str">
            <v>Corporate Planning Officer - Senior</v>
          </cell>
        </row>
        <row r="438">
          <cell r="AH438" t="str">
            <v>220.879.340</v>
          </cell>
          <cell r="AK438" t="str">
            <v>Corporate Planning Officer - Specialist</v>
          </cell>
        </row>
        <row r="439">
          <cell r="AH439" t="str">
            <v>220.879.350</v>
          </cell>
          <cell r="AK439" t="str">
            <v>Corporate Planning Supervisor</v>
          </cell>
        </row>
        <row r="440">
          <cell r="AH440" t="str">
            <v>220.918.430</v>
          </cell>
          <cell r="AK440" t="str">
            <v>Corporate Sales Supervisor</v>
          </cell>
        </row>
        <row r="441">
          <cell r="AH441" t="str">
            <v>220.928.220</v>
          </cell>
          <cell r="AK441" t="str">
            <v>Corporate Secretary</v>
          </cell>
        </row>
        <row r="442">
          <cell r="AH442" t="str">
            <v>220.928.221</v>
          </cell>
          <cell r="AK442" t="str">
            <v>Corporate Services Manager</v>
          </cell>
        </row>
        <row r="443">
          <cell r="AH443" t="str">
            <v>220.928.422</v>
          </cell>
          <cell r="AK443" t="str">
            <v>Cost Accountant - Entry</v>
          </cell>
        </row>
        <row r="444">
          <cell r="AH444" t="str">
            <v>310.000.120</v>
          </cell>
          <cell r="AK444" t="str">
            <v>Cost Accountant - Experienced</v>
          </cell>
        </row>
        <row r="445">
          <cell r="AH445" t="str">
            <v>310.010.120</v>
          </cell>
          <cell r="AK445" t="str">
            <v>Cost Accountant - Senior</v>
          </cell>
        </row>
        <row r="446">
          <cell r="AH446" t="str">
            <v>310.020.120</v>
          </cell>
          <cell r="AK446" t="str">
            <v>Cost Accounting Manager</v>
          </cell>
        </row>
        <row r="447">
          <cell r="AH447" t="str">
            <v>310.030.120</v>
          </cell>
          <cell r="AK447" t="str">
            <v>Cost Accounting Supervisor</v>
          </cell>
        </row>
        <row r="448">
          <cell r="AH448" t="str">
            <v>310.100.122</v>
          </cell>
          <cell r="AK448" t="str">
            <v>Cost Control Operations Analyst - Experienced</v>
          </cell>
        </row>
        <row r="449">
          <cell r="AH449" t="str">
            <v>310.100.130</v>
          </cell>
          <cell r="AK449" t="str">
            <v>Cost Control Operations Assistant - Entry</v>
          </cell>
        </row>
        <row r="450">
          <cell r="AH450" t="str">
            <v>310.100.131</v>
          </cell>
          <cell r="AK450" t="str">
            <v>Cost Control Operations Manager</v>
          </cell>
        </row>
        <row r="451">
          <cell r="AH451" t="str">
            <v>310.100.210</v>
          </cell>
          <cell r="AK451" t="str">
            <v>Cost Estimation - Senior Manager</v>
          </cell>
        </row>
        <row r="452">
          <cell r="AH452" t="str">
            <v>310.100.220</v>
          </cell>
          <cell r="AK452" t="str">
            <v>Cost Estimation Manager</v>
          </cell>
        </row>
        <row r="453">
          <cell r="AH453" t="str">
            <v>310.100.230</v>
          </cell>
          <cell r="AK453" t="str">
            <v>Cost Estimator - Entry</v>
          </cell>
        </row>
        <row r="454">
          <cell r="AH454" t="str">
            <v>310.100.330</v>
          </cell>
          <cell r="AK454" t="str">
            <v>Cost Estimator - Experienced</v>
          </cell>
        </row>
        <row r="455">
          <cell r="AH455" t="str">
            <v>310.100.340</v>
          </cell>
          <cell r="AK455" t="str">
            <v>Cost Estimator - Senior</v>
          </cell>
        </row>
        <row r="456">
          <cell r="AH456" t="str">
            <v>310.100.350</v>
          </cell>
          <cell r="AK456" t="str">
            <v>Cost Estimator - Specialist</v>
          </cell>
        </row>
        <row r="457">
          <cell r="AH457" t="str">
            <v>310.100.360</v>
          </cell>
          <cell r="AK457" t="str">
            <v>Courier - Experienced</v>
          </cell>
        </row>
        <row r="458">
          <cell r="AH458" t="str">
            <v>310.104.130</v>
          </cell>
          <cell r="AK458" t="str">
            <v>Crane Operator - Experienced</v>
          </cell>
        </row>
        <row r="459">
          <cell r="AH459" t="str">
            <v>310.104.220</v>
          </cell>
          <cell r="AK459" t="str">
            <v>Crashworthiness Engineer - Entry</v>
          </cell>
        </row>
        <row r="460">
          <cell r="AH460" t="str">
            <v>310.104.230</v>
          </cell>
          <cell r="AK460" t="str">
            <v>Crashworthiness Engineer - Experienced</v>
          </cell>
        </row>
        <row r="461">
          <cell r="AH461" t="str">
            <v>310.104.420</v>
          </cell>
          <cell r="AK461" t="str">
            <v>Crashworthiness Engineer - Senior</v>
          </cell>
        </row>
        <row r="462">
          <cell r="AH462" t="str">
            <v>310.396.130</v>
          </cell>
          <cell r="AK462" t="str">
            <v>Credit &amp; Collections Analyst - Entry</v>
          </cell>
        </row>
        <row r="463">
          <cell r="AH463" t="str">
            <v>310.418.210</v>
          </cell>
          <cell r="AK463" t="str">
            <v>Credit &amp; Collections Analyst - Experienced</v>
          </cell>
        </row>
        <row r="464">
          <cell r="AH464" t="str">
            <v>310.418.220</v>
          </cell>
          <cell r="AK464" t="str">
            <v>Credit &amp; Collections Analyst - Senior</v>
          </cell>
        </row>
        <row r="465">
          <cell r="AH465" t="str">
            <v>310.418.230</v>
          </cell>
          <cell r="AK465" t="str">
            <v>Credit &amp; Collections Clerk - Experienced</v>
          </cell>
        </row>
        <row r="466">
          <cell r="AH466" t="str">
            <v>310.418.240</v>
          </cell>
          <cell r="AK466" t="str">
            <v>Credit &amp; Collections Manager</v>
          </cell>
        </row>
        <row r="467">
          <cell r="AH467" t="str">
            <v>310.418.320</v>
          </cell>
          <cell r="AK467" t="str">
            <v>Credit &amp; Collections Supervisor</v>
          </cell>
        </row>
        <row r="468">
          <cell r="AH468" t="str">
            <v>310.418.330</v>
          </cell>
          <cell r="AK468" t="str">
            <v>Credit / Collections - Team Leader - Contact Center</v>
          </cell>
        </row>
        <row r="469">
          <cell r="AH469" t="str">
            <v>310.418.340</v>
          </cell>
          <cell r="AK469" t="str">
            <v>Credit / Collections Manager - Contact Center</v>
          </cell>
        </row>
        <row r="470">
          <cell r="AH470" t="str">
            <v>310.418.350</v>
          </cell>
          <cell r="AK470" t="str">
            <v>Credit / Collections Representative - Entry - Contact Center</v>
          </cell>
        </row>
        <row r="471">
          <cell r="AH471" t="str">
            <v>310.418.360</v>
          </cell>
          <cell r="AK471" t="str">
            <v>Credit / Collections Representative - Experienced - Contact Center</v>
          </cell>
        </row>
        <row r="472">
          <cell r="AH472" t="str">
            <v>310.418.410</v>
          </cell>
          <cell r="AK472" t="str">
            <v>Credit / Collections Representative - Senior - Contact Center</v>
          </cell>
        </row>
        <row r="473">
          <cell r="AH473" t="str">
            <v>310.418.420</v>
          </cell>
          <cell r="AK473" t="str">
            <v>Crew Member - Experienced</v>
          </cell>
        </row>
        <row r="474">
          <cell r="AH474" t="str">
            <v>310.418.430</v>
          </cell>
          <cell r="AK474" t="str">
            <v>Customer Engineer - Entry</v>
          </cell>
        </row>
        <row r="475">
          <cell r="AH475" t="str">
            <v>310.432.220</v>
          </cell>
          <cell r="AK475" t="str">
            <v>Customer Engineer - Experienced</v>
          </cell>
        </row>
        <row r="476">
          <cell r="AH476" t="str">
            <v>310.596.130</v>
          </cell>
          <cell r="AK476" t="str">
            <v>Customer Engineer - Senior</v>
          </cell>
        </row>
        <row r="477">
          <cell r="AH477" t="str">
            <v>310.596.210</v>
          </cell>
          <cell r="AK477" t="str">
            <v>Customer Engineering Manager</v>
          </cell>
        </row>
        <row r="478">
          <cell r="AH478" t="str">
            <v>310.596.220</v>
          </cell>
          <cell r="AK478" t="str">
            <v>Customer Relations Supervisor</v>
          </cell>
        </row>
        <row r="479">
          <cell r="AH479" t="str">
            <v>310.596.230</v>
          </cell>
          <cell r="AK479" t="str">
            <v>Customer Relationship - Senior Manager - Freight Forwarding (Air)</v>
          </cell>
        </row>
        <row r="480">
          <cell r="AH480" t="str">
            <v>310.596.240</v>
          </cell>
          <cell r="AK480" t="str">
            <v>Customer Relationship - Senior Manager - Freight Forwarding (Sea)</v>
          </cell>
        </row>
        <row r="481">
          <cell r="AH481" t="str">
            <v>310.596.320</v>
          </cell>
          <cell r="AK481" t="str">
            <v>Customer Relationship - Team Leader (Para-Professionals) - Freight Forwarding (Air)</v>
          </cell>
        </row>
        <row r="482">
          <cell r="AH482" t="str">
            <v>310.596.330</v>
          </cell>
          <cell r="AK482" t="str">
            <v>Customer Relationship - Team Leader (Para-Professionals) - Freight Forwarding (Sea)</v>
          </cell>
        </row>
        <row r="483">
          <cell r="AH483" t="str">
            <v>310.596.340</v>
          </cell>
          <cell r="AK483" t="str">
            <v>Customer Relationship Analyst - Senior</v>
          </cell>
        </row>
        <row r="484">
          <cell r="AH484" t="str">
            <v>310.596.350</v>
          </cell>
          <cell r="AK484" t="str">
            <v>Customer Relationship Manager</v>
          </cell>
        </row>
        <row r="485">
          <cell r="AH485" t="str">
            <v>310.596.360</v>
          </cell>
          <cell r="AK485" t="str">
            <v>Customer Relationship Manager - Freight Forwarding (Air)</v>
          </cell>
        </row>
        <row r="486">
          <cell r="AH486" t="str">
            <v>310.596.410</v>
          </cell>
          <cell r="AK486" t="str">
            <v>Customer Relationship Manager - Freight Forwarding (Sea)</v>
          </cell>
        </row>
        <row r="487">
          <cell r="AH487" t="str">
            <v>310.596.420</v>
          </cell>
          <cell r="AK487" t="str">
            <v>Customer Relationship Representative - Entry - Freight Forwarding (Air)</v>
          </cell>
        </row>
        <row r="488">
          <cell r="AH488" t="str">
            <v>310.596.430</v>
          </cell>
          <cell r="AK488" t="str">
            <v>Customer Relationship Representative - Entry - Freight Forwarding (Sea)</v>
          </cell>
        </row>
        <row r="489">
          <cell r="AH489" t="str">
            <v>320.124.220</v>
          </cell>
          <cell r="AK489" t="str">
            <v>Customer Relationship Representative - Experienced - Freight Forwarding (Air)</v>
          </cell>
        </row>
        <row r="490">
          <cell r="AH490" t="str">
            <v>320.124.350</v>
          </cell>
          <cell r="AK490" t="str">
            <v>Customer Relationship Representative - Experienced - Freight Forwarding (Sea)</v>
          </cell>
        </row>
        <row r="491">
          <cell r="AH491" t="str">
            <v>320.381.130</v>
          </cell>
          <cell r="AK491" t="str">
            <v>Customer Relationship Representative - Senior - Freight Forwarding (Air)</v>
          </cell>
        </row>
        <row r="492">
          <cell r="AH492" t="str">
            <v>320.381.210</v>
          </cell>
          <cell r="AK492" t="str">
            <v>Customer Relationship Representative - Senior - Freight Forwarding (Sea)</v>
          </cell>
        </row>
        <row r="493">
          <cell r="AH493" t="str">
            <v>320.381.220</v>
          </cell>
          <cell r="AK493" t="str">
            <v>Customer Relationship Supervisor</v>
          </cell>
        </row>
        <row r="494">
          <cell r="AH494" t="str">
            <v>320.381.230</v>
          </cell>
          <cell r="AK494" t="str">
            <v>Customer Service - Senior Manager</v>
          </cell>
        </row>
        <row r="495">
          <cell r="AH495" t="str">
            <v>320.381.310</v>
          </cell>
          <cell r="AK495" t="str">
            <v>Customer Service - Team Leader - Contact Center</v>
          </cell>
        </row>
        <row r="496">
          <cell r="AH496" t="str">
            <v>320.381.320</v>
          </cell>
          <cell r="AK496" t="str">
            <v>Customer Service Agent - Experienced - Business to Consumer</v>
          </cell>
        </row>
        <row r="497">
          <cell r="AH497" t="str">
            <v>320.381.330</v>
          </cell>
          <cell r="AK497" t="str">
            <v>Customer Service Analyst - Entry</v>
          </cell>
        </row>
        <row r="498">
          <cell r="AH498" t="str">
            <v>320.381.340</v>
          </cell>
          <cell r="AK498" t="str">
            <v>Customer Service Analyst - Entry - Contact Center</v>
          </cell>
        </row>
        <row r="499">
          <cell r="AH499" t="str">
            <v>320.381.350</v>
          </cell>
          <cell r="AK499" t="str">
            <v>Customer Service Analyst - Experienced - Business to Consumer</v>
          </cell>
        </row>
        <row r="500">
          <cell r="AH500" t="str">
            <v>320.381.360</v>
          </cell>
          <cell r="AK500" t="str">
            <v>Customer Service Analyst - Experienced - Walk In</v>
          </cell>
        </row>
        <row r="501">
          <cell r="AH501" t="str">
            <v>320.392.130</v>
          </cell>
          <cell r="AK501" t="str">
            <v>Customer Service Analyst - Senior</v>
          </cell>
        </row>
        <row r="502">
          <cell r="AH502" t="str">
            <v>320.392.210</v>
          </cell>
          <cell r="AK502" t="str">
            <v>Customer Service Analyst - Senior - Contact Center</v>
          </cell>
        </row>
        <row r="503">
          <cell r="AH503" t="str">
            <v>320.392.220</v>
          </cell>
          <cell r="AK503" t="str">
            <v>Customer Service Analyst - Senior - Walk In</v>
          </cell>
        </row>
        <row r="504">
          <cell r="AH504" t="str">
            <v>320.392.230</v>
          </cell>
          <cell r="AK504" t="str">
            <v>Customer Service Analyst - Specialist - Contact Center</v>
          </cell>
        </row>
        <row r="505">
          <cell r="AH505" t="str">
            <v>320.392.240</v>
          </cell>
          <cell r="AK505" t="str">
            <v>Customer Service Assistant - Entry - Contact Center</v>
          </cell>
        </row>
        <row r="506">
          <cell r="AH506" t="str">
            <v>320.392.310</v>
          </cell>
          <cell r="AK506" t="str">
            <v>Customer Service Assistant - Entry - Walk In</v>
          </cell>
        </row>
        <row r="507">
          <cell r="AH507" t="str">
            <v>320.392.330</v>
          </cell>
          <cell r="AK507" t="str">
            <v>Customer Service Consultant - Expert - Non-Technical</v>
          </cell>
        </row>
        <row r="508">
          <cell r="AH508" t="str">
            <v>320.392.340</v>
          </cell>
          <cell r="AK508" t="str">
            <v>Customer Service Manager</v>
          </cell>
        </row>
        <row r="509">
          <cell r="AH509" t="str">
            <v>320.392.350</v>
          </cell>
          <cell r="AK509" t="str">
            <v>Customer Service Manager - Inbound / Outbound</v>
          </cell>
        </row>
        <row r="510">
          <cell r="AH510" t="str">
            <v>320.392.360</v>
          </cell>
          <cell r="AK510" t="str">
            <v>Customer Service Manager - Walk In</v>
          </cell>
        </row>
        <row r="511">
          <cell r="AH511" t="str">
            <v>320.392.410</v>
          </cell>
          <cell r="AK511" t="str">
            <v>Customer Service Operations - Team Leader</v>
          </cell>
        </row>
        <row r="512">
          <cell r="AH512" t="str">
            <v>320.392.420</v>
          </cell>
          <cell r="AK512" t="str">
            <v>Customer Service Operations Analyst - Expert</v>
          </cell>
        </row>
        <row r="513">
          <cell r="AH513" t="str">
            <v>320.392.430</v>
          </cell>
          <cell r="AK513" t="str">
            <v>Customer Service Representative - Entry - Contact Center</v>
          </cell>
        </row>
        <row r="514">
          <cell r="AH514" t="str">
            <v>320.394.130</v>
          </cell>
          <cell r="AK514" t="str">
            <v>Customer Service Representative - Entry - Inbound / Outbound</v>
          </cell>
        </row>
        <row r="515">
          <cell r="AH515" t="str">
            <v>320.394.210</v>
          </cell>
          <cell r="AK515" t="str">
            <v>Customer Service Representative - Experienced - Contact Center</v>
          </cell>
        </row>
        <row r="516">
          <cell r="AH516" t="str">
            <v>320.394.220</v>
          </cell>
          <cell r="AK516" t="str">
            <v>Customer Service Representative - Experienced - Inbound / Outbound</v>
          </cell>
        </row>
        <row r="517">
          <cell r="AH517" t="str">
            <v>320.394.230</v>
          </cell>
          <cell r="AK517" t="str">
            <v>Customer Service Representative - Senior - Contact Center</v>
          </cell>
        </row>
        <row r="518">
          <cell r="AH518" t="str">
            <v>320.394.240</v>
          </cell>
          <cell r="AK518" t="str">
            <v>Customer Service Representative - Senior - Inbound / Outbound</v>
          </cell>
        </row>
        <row r="519">
          <cell r="AH519" t="str">
            <v>320.394.310</v>
          </cell>
          <cell r="AK519" t="str">
            <v>Customer Service Supervisor</v>
          </cell>
        </row>
        <row r="520">
          <cell r="AH520" t="str">
            <v>320.394.320</v>
          </cell>
          <cell r="AK520" t="str">
            <v>Customer Service Supervisor - Non-Technical</v>
          </cell>
        </row>
        <row r="521">
          <cell r="AH521" t="str">
            <v>320.394.340</v>
          </cell>
          <cell r="AK521" t="str">
            <v>Customer Service Supervisor - Walk In</v>
          </cell>
        </row>
        <row r="522">
          <cell r="AH522" t="str">
            <v>320.394.350</v>
          </cell>
          <cell r="AK522" t="str">
            <v>Customer Support - Manager - Online</v>
          </cell>
        </row>
        <row r="523">
          <cell r="AH523" t="str">
            <v>320.394.360</v>
          </cell>
          <cell r="AK523" t="str">
            <v>Customer Support - Supervisor - Online</v>
          </cell>
        </row>
        <row r="524">
          <cell r="AH524" t="str">
            <v>320.394.410</v>
          </cell>
          <cell r="AK524" t="str">
            <v>Customer Support Manager</v>
          </cell>
        </row>
        <row r="525">
          <cell r="AH525" t="str">
            <v>320.394.420</v>
          </cell>
          <cell r="AK525" t="str">
            <v>Customer Support Representative - Entry - Online</v>
          </cell>
        </row>
        <row r="526">
          <cell r="AH526" t="str">
            <v>320.394.430</v>
          </cell>
          <cell r="AK526" t="str">
            <v>Customer Support Representative - Senior - Online</v>
          </cell>
        </row>
        <row r="527">
          <cell r="AH527" t="str">
            <v>320.409.212</v>
          </cell>
          <cell r="AK527" t="str">
            <v>Customs Clearance Clerk - Entry</v>
          </cell>
        </row>
        <row r="528">
          <cell r="AH528" t="str">
            <v>320.409.222</v>
          </cell>
          <cell r="AK528" t="str">
            <v>Customs Clearance Clerk - Experienced</v>
          </cell>
        </row>
        <row r="529">
          <cell r="AH529" t="str">
            <v>320.409.230</v>
          </cell>
          <cell r="AK529" t="str">
            <v>Customs Clearance Clerk - Senior</v>
          </cell>
        </row>
        <row r="530">
          <cell r="AH530" t="str">
            <v>320.409.240</v>
          </cell>
          <cell r="AK530" t="str">
            <v>Customs Clearance Manager</v>
          </cell>
        </row>
        <row r="531">
          <cell r="AH531" t="str">
            <v>320.409.310</v>
          </cell>
          <cell r="AK531" t="str">
            <v>Customs Clearance Professional - Entry</v>
          </cell>
        </row>
        <row r="532">
          <cell r="AH532" t="str">
            <v>320.409.320</v>
          </cell>
          <cell r="AK532" t="str">
            <v>Customs Clearance Professional - Experienced</v>
          </cell>
        </row>
        <row r="533">
          <cell r="AH533" t="str">
            <v>320.409.333</v>
          </cell>
          <cell r="AK533" t="str">
            <v>Customs Clearance Professional - Senior</v>
          </cell>
        </row>
        <row r="534">
          <cell r="AH534" t="str">
            <v>320.409.340</v>
          </cell>
          <cell r="AK534" t="str">
            <v>Customs Clearance Supervisor</v>
          </cell>
        </row>
        <row r="535">
          <cell r="AH535" t="str">
            <v>320.409.350</v>
          </cell>
          <cell r="AK535" t="str">
            <v>Customs Clearance Supervisor - (Para-Professionals)</v>
          </cell>
        </row>
        <row r="536">
          <cell r="AH536" t="str">
            <v>320.409.360</v>
          </cell>
          <cell r="AK536" t="str">
            <v>Data Engineer - Experienced</v>
          </cell>
        </row>
        <row r="537">
          <cell r="AH537" t="str">
            <v>320.409.410</v>
          </cell>
          <cell r="AK537" t="str">
            <v>Data Engineer - Senior</v>
          </cell>
        </row>
        <row r="538">
          <cell r="AH538" t="str">
            <v>320.409.420</v>
          </cell>
          <cell r="AK538" t="str">
            <v>Data Engineering Manager</v>
          </cell>
        </row>
        <row r="539">
          <cell r="AH539" t="str">
            <v>320.409.430</v>
          </cell>
          <cell r="AK539" t="str">
            <v>Data Entry Operator - Experienced</v>
          </cell>
        </row>
        <row r="540">
          <cell r="AH540" t="str">
            <v>320.413.130</v>
          </cell>
          <cell r="AK540" t="str">
            <v>Data Entry Operator - Senior</v>
          </cell>
        </row>
        <row r="541">
          <cell r="AH541" t="str">
            <v>320.413.210</v>
          </cell>
          <cell r="AK541" t="str">
            <v>Data Processing Director - Market Research</v>
          </cell>
        </row>
        <row r="542">
          <cell r="AH542" t="str">
            <v>320.413.230</v>
          </cell>
          <cell r="AK542" t="str">
            <v>Data Processing Manager - Market Research</v>
          </cell>
        </row>
        <row r="543">
          <cell r="AH543" t="str">
            <v>320.413.310</v>
          </cell>
          <cell r="AK543" t="str">
            <v>Data Processing Professional - Entry - Market Research</v>
          </cell>
        </row>
        <row r="544">
          <cell r="AH544" t="str">
            <v>320.413.320</v>
          </cell>
          <cell r="AK544" t="str">
            <v>Data Processing Professional - Experienced - Market Research</v>
          </cell>
        </row>
        <row r="545">
          <cell r="AH545" t="str">
            <v>320.413.330</v>
          </cell>
          <cell r="AK545" t="str">
            <v>Data Processing Professional - Senior - Market Research</v>
          </cell>
        </row>
        <row r="546">
          <cell r="AH546" t="str">
            <v>320.413.340</v>
          </cell>
          <cell r="AK546" t="str">
            <v>Database Administration Supervisor - IT Support</v>
          </cell>
        </row>
        <row r="547">
          <cell r="AH547" t="str">
            <v>320.413.350</v>
          </cell>
          <cell r="AK547" t="str">
            <v>Database Administrator - Entry - IT Support</v>
          </cell>
        </row>
        <row r="548">
          <cell r="AH548" t="str">
            <v>320.413.360</v>
          </cell>
          <cell r="AK548" t="str">
            <v>Database Administrator - Experienced - IT Support</v>
          </cell>
        </row>
        <row r="549">
          <cell r="AH549" t="str">
            <v>320.414.133</v>
          </cell>
          <cell r="AK549" t="str">
            <v>Database Administrator - Senior - IT Support</v>
          </cell>
        </row>
        <row r="550">
          <cell r="AH550" t="str">
            <v>320.414.138</v>
          </cell>
          <cell r="AK550" t="str">
            <v>Database Manager - IT Support</v>
          </cell>
        </row>
        <row r="551">
          <cell r="AH551" t="str">
            <v>320.414.218</v>
          </cell>
          <cell r="AK551" t="str">
            <v>Database Marketing Analyst - Entry</v>
          </cell>
        </row>
        <row r="552">
          <cell r="AH552" t="str">
            <v>320.414.220</v>
          </cell>
          <cell r="AK552" t="str">
            <v>Database Marketing Analyst - Experienced</v>
          </cell>
        </row>
        <row r="553">
          <cell r="AH553" t="str">
            <v>320.414.223</v>
          </cell>
          <cell r="AK553" t="str">
            <v>Dealer Technical Development Engineer - Experienced</v>
          </cell>
        </row>
        <row r="554">
          <cell r="AH554" t="str">
            <v>320.414.230</v>
          </cell>
          <cell r="AK554" t="str">
            <v>Dealer Technical Development Engineer - Senior</v>
          </cell>
        </row>
        <row r="555">
          <cell r="AH555" t="str">
            <v>320.414.318</v>
          </cell>
          <cell r="AK555" t="str">
            <v>Dealer Technical Development Manager</v>
          </cell>
        </row>
        <row r="556">
          <cell r="AH556" t="str">
            <v>320.414.328</v>
          </cell>
          <cell r="AK556" t="str">
            <v>Delivery Driver - Experienced</v>
          </cell>
        </row>
        <row r="557">
          <cell r="AH557" t="str">
            <v>320.414.338</v>
          </cell>
          <cell r="AK557" t="str">
            <v>Depot Manager</v>
          </cell>
        </row>
        <row r="558">
          <cell r="AH558" t="str">
            <v>320.414.340</v>
          </cell>
          <cell r="AK558" t="str">
            <v>Deputy General Manager</v>
          </cell>
        </row>
        <row r="559">
          <cell r="AH559" t="str">
            <v>320.414.341</v>
          </cell>
          <cell r="AK559" t="str">
            <v>Derrickman - Entry</v>
          </cell>
        </row>
        <row r="560">
          <cell r="AH560" t="str">
            <v>320.414.342</v>
          </cell>
          <cell r="AK560" t="str">
            <v>Design / Drafting Manager</v>
          </cell>
        </row>
        <row r="561">
          <cell r="AH561" t="str">
            <v>320.414.343</v>
          </cell>
          <cell r="AK561" t="str">
            <v>Design and Construction Manager</v>
          </cell>
        </row>
        <row r="562">
          <cell r="AH562" t="str">
            <v>320.414.350</v>
          </cell>
          <cell r="AK562" t="str">
            <v>Design Assistant - Entry</v>
          </cell>
        </row>
        <row r="563">
          <cell r="AH563" t="str">
            <v>320.414.351</v>
          </cell>
          <cell r="AK563" t="str">
            <v>Design Engineer - Entry</v>
          </cell>
        </row>
        <row r="564">
          <cell r="AH564" t="str">
            <v>320.414.352</v>
          </cell>
          <cell r="AK564" t="str">
            <v>Design Engineer - Experienced</v>
          </cell>
        </row>
        <row r="565">
          <cell r="AH565" t="str">
            <v>320.414.353</v>
          </cell>
          <cell r="AK565" t="str">
            <v>Design Engineer - Senior</v>
          </cell>
        </row>
        <row r="566">
          <cell r="AH566" t="str">
            <v>320.414.360</v>
          </cell>
          <cell r="AK566" t="str">
            <v>Design Engineer - Specialist</v>
          </cell>
        </row>
        <row r="567">
          <cell r="AH567" t="str">
            <v>320.414.361</v>
          </cell>
          <cell r="AK567" t="str">
            <v>Design Engineering Manager</v>
          </cell>
        </row>
        <row r="568">
          <cell r="AH568" t="str">
            <v>320.414.362</v>
          </cell>
          <cell r="AK568" t="str">
            <v>Design Engineering Professional - Entry</v>
          </cell>
        </row>
        <row r="569">
          <cell r="AH569" t="str">
            <v>320.414.363</v>
          </cell>
          <cell r="AK569" t="str">
            <v>Design Engineering Professional - Experienced</v>
          </cell>
        </row>
        <row r="570">
          <cell r="AH570" t="str">
            <v>320.428.211</v>
          </cell>
          <cell r="AK570" t="str">
            <v>Design Engineering Professional - Senior</v>
          </cell>
        </row>
        <row r="571">
          <cell r="AH571" t="str">
            <v>320.428.220</v>
          </cell>
          <cell r="AK571" t="str">
            <v>Design Engineering Professional - Specialist</v>
          </cell>
        </row>
        <row r="572">
          <cell r="AH572" t="str">
            <v>320.428.221</v>
          </cell>
          <cell r="AK572" t="str">
            <v>Design Manager</v>
          </cell>
        </row>
        <row r="573">
          <cell r="AH573" t="str">
            <v>320.428.231</v>
          </cell>
          <cell r="AK573" t="str">
            <v>Design Supervisor</v>
          </cell>
        </row>
        <row r="574">
          <cell r="AH574" t="str">
            <v>320.428.241</v>
          </cell>
          <cell r="AK574" t="str">
            <v>Designer - Entry - Retail</v>
          </cell>
        </row>
        <row r="575">
          <cell r="AH575" t="str">
            <v>320.428.311</v>
          </cell>
          <cell r="AK575" t="str">
            <v>Designer - Experienced</v>
          </cell>
        </row>
        <row r="576">
          <cell r="AH576" t="str">
            <v>320.428.321</v>
          </cell>
          <cell r="AK576" t="str">
            <v>Designer - Experienced - Engineering</v>
          </cell>
        </row>
        <row r="577">
          <cell r="AH577" t="str">
            <v>320.428.331</v>
          </cell>
          <cell r="AK577" t="str">
            <v>Designer - Experienced - Research &amp; Development (R&amp;D)</v>
          </cell>
        </row>
        <row r="578">
          <cell r="AH578" t="str">
            <v>320.428.340</v>
          </cell>
          <cell r="AK578" t="str">
            <v>Digital Sales / E-Commerce Analyst - Experienced</v>
          </cell>
        </row>
        <row r="579">
          <cell r="AH579" t="str">
            <v>320.428.341</v>
          </cell>
          <cell r="AK579" t="str">
            <v>Direct Marketing &amp; Telemarketing Sales Professional - Senior</v>
          </cell>
        </row>
        <row r="580">
          <cell r="AH580" t="str">
            <v>320.428.350</v>
          </cell>
          <cell r="AK580" t="str">
            <v>Disaster Recovery Administrator - Specialist</v>
          </cell>
        </row>
        <row r="581">
          <cell r="AH581" t="str">
            <v>320.428.351</v>
          </cell>
          <cell r="AK581" t="str">
            <v>Display Artist - Entry</v>
          </cell>
        </row>
        <row r="582">
          <cell r="AH582" t="str">
            <v>320.428.361</v>
          </cell>
          <cell r="AK582" t="str">
            <v>Distribution Analyst - Experienced</v>
          </cell>
        </row>
        <row r="583">
          <cell r="AH583" t="str">
            <v>320.428.362</v>
          </cell>
          <cell r="AK583" t="str">
            <v>Distribution Center Sorter - Experienced</v>
          </cell>
        </row>
        <row r="584">
          <cell r="AH584" t="str">
            <v>320.640.130</v>
          </cell>
          <cell r="AK584" t="str">
            <v>Distribution Center Sorting Analyst - Experienced</v>
          </cell>
        </row>
        <row r="585">
          <cell r="AH585" t="str">
            <v>320.640.210</v>
          </cell>
          <cell r="AK585" t="str">
            <v>Distribution Center Sorting Manager</v>
          </cell>
        </row>
        <row r="586">
          <cell r="AH586" t="str">
            <v>320.640.310</v>
          </cell>
          <cell r="AK586" t="str">
            <v>Distribution Center Sorting Supervisor (Para-Professionals)</v>
          </cell>
        </row>
        <row r="587">
          <cell r="AH587" t="str">
            <v>320.640.320</v>
          </cell>
          <cell r="AK587" t="str">
            <v>Distribution Manager</v>
          </cell>
        </row>
        <row r="588">
          <cell r="AH588" t="str">
            <v>320.640.330</v>
          </cell>
          <cell r="AK588" t="str">
            <v>Distribution Operations Systems Coordinator - Experienced</v>
          </cell>
        </row>
        <row r="589">
          <cell r="AH589" t="str">
            <v>330.124.220</v>
          </cell>
          <cell r="AK589" t="str">
            <v>Document Control - Team Leader</v>
          </cell>
        </row>
        <row r="590">
          <cell r="AH590" t="str">
            <v>330.124.340</v>
          </cell>
          <cell r="AK590" t="str">
            <v>Document Control / Records Clerk - Entry</v>
          </cell>
        </row>
        <row r="591">
          <cell r="AH591" t="str">
            <v>330.124.350</v>
          </cell>
          <cell r="AK591" t="str">
            <v>Document Control / Records Clerk - Experienced</v>
          </cell>
        </row>
        <row r="592">
          <cell r="AH592" t="str">
            <v>330.124.360</v>
          </cell>
          <cell r="AK592" t="str">
            <v>Document Control / Records Clerk - Senior</v>
          </cell>
        </row>
        <row r="593">
          <cell r="AH593" t="str">
            <v>330.384.350</v>
          </cell>
          <cell r="AK593" t="str">
            <v>Documentation - Team Leader</v>
          </cell>
        </row>
        <row r="594">
          <cell r="AH594" t="str">
            <v>330.388.130</v>
          </cell>
          <cell r="AK594" t="str">
            <v>Documentation Administrator - Entry</v>
          </cell>
        </row>
        <row r="595">
          <cell r="AH595" t="str">
            <v>330.388.210</v>
          </cell>
          <cell r="AK595" t="str">
            <v>Documentation Administrator - Entry - Freight Forwarding (Air)</v>
          </cell>
        </row>
        <row r="596">
          <cell r="AH596" t="str">
            <v>330.388.220</v>
          </cell>
          <cell r="AK596" t="str">
            <v>Documentation Administrator - Entry - Freight Forwarding (Sea)</v>
          </cell>
        </row>
        <row r="597">
          <cell r="AH597" t="str">
            <v>330.388.230</v>
          </cell>
          <cell r="AK597" t="str">
            <v>Documentation Administrator - Experienced</v>
          </cell>
        </row>
        <row r="598">
          <cell r="AH598" t="str">
            <v>330.388.320</v>
          </cell>
          <cell r="AK598" t="str">
            <v>Documentation Administrator - Experienced - Freight Forwarding (Air)</v>
          </cell>
        </row>
        <row r="599">
          <cell r="AH599" t="str">
            <v>330.388.330</v>
          </cell>
          <cell r="AK599" t="str">
            <v>Documentation Administrator - Experienced - Freight Forwarding (Sea)</v>
          </cell>
        </row>
        <row r="600">
          <cell r="AH600" t="str">
            <v>330.388.340</v>
          </cell>
          <cell r="AK600" t="str">
            <v>Documentation Administrator - Senior</v>
          </cell>
        </row>
        <row r="601">
          <cell r="AH601" t="str">
            <v>330.388.350</v>
          </cell>
          <cell r="AK601" t="str">
            <v>Documentation Administrator - Senior - Freight Forwarding (Air)</v>
          </cell>
        </row>
        <row r="602">
          <cell r="AH602" t="str">
            <v>330.388.360</v>
          </cell>
          <cell r="AK602" t="str">
            <v>Documentation Administrator - Senior - Freight Forwarding (Sea)</v>
          </cell>
        </row>
        <row r="603">
          <cell r="AH603" t="str">
            <v>330.398.220</v>
          </cell>
          <cell r="AK603" t="str">
            <v>Documentation Coordinator - Experienced</v>
          </cell>
        </row>
        <row r="604">
          <cell r="AH604" t="str">
            <v>330.398.230</v>
          </cell>
          <cell r="AK604" t="str">
            <v>Documentation Manager</v>
          </cell>
        </row>
        <row r="605">
          <cell r="AH605" t="str">
            <v>330.398.340</v>
          </cell>
          <cell r="AK605" t="str">
            <v>Documentation Manager - Freight Forwarding (Air)</v>
          </cell>
        </row>
        <row r="606">
          <cell r="AH606" t="str">
            <v>330.398.350</v>
          </cell>
          <cell r="AK606" t="str">
            <v>Documentation Manager - Freight Forwarding (Sea)</v>
          </cell>
        </row>
        <row r="607">
          <cell r="AH607" t="str">
            <v>330.398.360</v>
          </cell>
          <cell r="AK607" t="str">
            <v>Documentation Team Leader (Para-Professionals) - Freight Forwarding (Air)</v>
          </cell>
        </row>
        <row r="608">
          <cell r="AH608" t="str">
            <v>330.404.220</v>
          </cell>
          <cell r="AK608" t="str">
            <v>Documentation Team Leader (Para-Professionals) - Freight Forwarding (Sea)</v>
          </cell>
        </row>
        <row r="609">
          <cell r="AH609" t="str">
            <v>330.404.230</v>
          </cell>
          <cell r="AK609" t="str">
            <v>Drafter - Experienced</v>
          </cell>
        </row>
        <row r="610">
          <cell r="AH610" t="str">
            <v>330.404.340</v>
          </cell>
          <cell r="AK610" t="str">
            <v>Draftsman - Experienced</v>
          </cell>
        </row>
        <row r="611">
          <cell r="AH611" t="str">
            <v>330.404.350</v>
          </cell>
          <cell r="AK611" t="str">
            <v>Draftsman - Senior</v>
          </cell>
        </row>
        <row r="612">
          <cell r="AH612" t="str">
            <v>330.404.360</v>
          </cell>
          <cell r="AK612" t="str">
            <v>Drawing Coordinator - Experienced</v>
          </cell>
        </row>
        <row r="613">
          <cell r="AH613" t="str">
            <v>330.404.410</v>
          </cell>
          <cell r="AK613" t="str">
            <v>Driller - Experienced</v>
          </cell>
        </row>
        <row r="614">
          <cell r="AH614" t="str">
            <v>330.404.420</v>
          </cell>
          <cell r="AK614" t="str">
            <v>Driller - Senior</v>
          </cell>
        </row>
        <row r="615">
          <cell r="AH615" t="str">
            <v>330.408.210</v>
          </cell>
          <cell r="AK615" t="str">
            <v>Drilling Manager</v>
          </cell>
        </row>
        <row r="616">
          <cell r="AH616" t="str">
            <v>330.408.220</v>
          </cell>
          <cell r="AK616" t="str">
            <v>Drilling Superintendent - Offshore</v>
          </cell>
        </row>
        <row r="617">
          <cell r="AH617" t="str">
            <v>330.408.221</v>
          </cell>
          <cell r="AK617" t="str">
            <v>Driver - Experienced</v>
          </cell>
        </row>
        <row r="618">
          <cell r="AH618" t="str">
            <v>330.408.230</v>
          </cell>
          <cell r="AK618" t="str">
            <v>Driver - Experienced - Automotive</v>
          </cell>
        </row>
        <row r="619">
          <cell r="AH619" t="str">
            <v>330.408.242</v>
          </cell>
          <cell r="AK619" t="str">
            <v>Drug Supply Clerk - Experienced</v>
          </cell>
        </row>
        <row r="620">
          <cell r="AH620" t="str">
            <v>330.408.320</v>
          </cell>
          <cell r="AK620" t="str">
            <v>Drug Supply Clerk - Senior</v>
          </cell>
        </row>
        <row r="621">
          <cell r="AH621" t="str">
            <v>330.408.330</v>
          </cell>
          <cell r="AK621" t="str">
            <v>Drug Supply Coordinator - Entry</v>
          </cell>
        </row>
        <row r="622">
          <cell r="AH622" t="str">
            <v>330.408.332</v>
          </cell>
          <cell r="AK622" t="str">
            <v>Drug Supply Coordinator - Experienced</v>
          </cell>
        </row>
        <row r="623">
          <cell r="AH623" t="str">
            <v>330.408.340</v>
          </cell>
          <cell r="AK623" t="str">
            <v>Drug Supply Coordinator - Senior</v>
          </cell>
        </row>
        <row r="624">
          <cell r="AH624" t="str">
            <v>330.408.350</v>
          </cell>
          <cell r="AK624" t="str">
            <v>Drug Supply Coordinator - Specialist</v>
          </cell>
        </row>
        <row r="625">
          <cell r="AH625" t="str">
            <v>330.408.360</v>
          </cell>
          <cell r="AK625" t="str">
            <v>Drug Supply Manager</v>
          </cell>
        </row>
        <row r="626">
          <cell r="AH626" t="str">
            <v>330.408.410</v>
          </cell>
          <cell r="AK626" t="str">
            <v>Drug Supply Supervisor</v>
          </cell>
        </row>
        <row r="627">
          <cell r="AH627" t="str">
            <v>330.408.420</v>
          </cell>
          <cell r="AK627" t="str">
            <v>Duty Manager</v>
          </cell>
        </row>
        <row r="628">
          <cell r="AH628" t="str">
            <v>330.408.430</v>
          </cell>
          <cell r="AK628" t="str">
            <v>E-commerce Manager - Non-Technical</v>
          </cell>
        </row>
        <row r="629">
          <cell r="AH629" t="str">
            <v>330.416.350</v>
          </cell>
          <cell r="AK629" t="str">
            <v>E-commerce Marketing - Senior Manager</v>
          </cell>
        </row>
        <row r="630">
          <cell r="AH630" t="str">
            <v>330.418.130</v>
          </cell>
          <cell r="AK630" t="str">
            <v>E-commerce Marketing Analyst - Senior</v>
          </cell>
        </row>
        <row r="631">
          <cell r="AH631" t="str">
            <v>330.418.220</v>
          </cell>
          <cell r="AK631" t="str">
            <v>E-commerce Marketing Manager</v>
          </cell>
        </row>
        <row r="632">
          <cell r="AH632" t="str">
            <v>330.418.240</v>
          </cell>
          <cell r="AK632" t="str">
            <v>E-commerce Sales Representative - Experienced</v>
          </cell>
        </row>
        <row r="633">
          <cell r="AH633" t="str">
            <v>330.418.340</v>
          </cell>
          <cell r="AK633" t="str">
            <v>Economist - Experienced</v>
          </cell>
        </row>
        <row r="634">
          <cell r="AH634" t="str">
            <v>330.418.350</v>
          </cell>
          <cell r="AK634" t="str">
            <v>Economist - Expert</v>
          </cell>
        </row>
        <row r="635">
          <cell r="AH635" t="str">
            <v>330.418.360</v>
          </cell>
          <cell r="AK635" t="str">
            <v>Electrical &amp; Instrument Engineering - Senior Manager</v>
          </cell>
        </row>
        <row r="636">
          <cell r="AH636" t="str">
            <v>330.418.420</v>
          </cell>
          <cell r="AK636" t="str">
            <v>Electrical &amp; Instrument Engineering - Team Leader</v>
          </cell>
        </row>
        <row r="637">
          <cell r="AH637" t="str">
            <v>330.420.130</v>
          </cell>
          <cell r="AK637" t="str">
            <v>Electrical &amp; Instrument Engineering Supervisor</v>
          </cell>
        </row>
        <row r="638">
          <cell r="AH638" t="str">
            <v>330.420.210</v>
          </cell>
          <cell r="AK638" t="str">
            <v>Electrical Engineer - Entry</v>
          </cell>
        </row>
        <row r="639">
          <cell r="AH639" t="str">
            <v>330.420.211</v>
          </cell>
          <cell r="AK639" t="str">
            <v>Electrical Engineer - Experienced</v>
          </cell>
        </row>
        <row r="640">
          <cell r="AH640" t="str">
            <v>330.420.214</v>
          </cell>
          <cell r="AK640" t="str">
            <v>Electrical Engineer - Expert</v>
          </cell>
        </row>
        <row r="641">
          <cell r="AH641" t="str">
            <v>330.420.220</v>
          </cell>
          <cell r="AK641" t="str">
            <v>Electrical Engineer - Pre-eminent</v>
          </cell>
        </row>
        <row r="642">
          <cell r="AH642" t="str">
            <v>330.420.221</v>
          </cell>
          <cell r="AK642" t="str">
            <v>Electrical Engineer - Senior</v>
          </cell>
        </row>
        <row r="643">
          <cell r="AH643" t="str">
            <v>330.420.224</v>
          </cell>
          <cell r="AK643" t="str">
            <v>Electrical Engineer - Specialist</v>
          </cell>
        </row>
        <row r="644">
          <cell r="AH644" t="str">
            <v>330.420.230</v>
          </cell>
          <cell r="AK644" t="str">
            <v>Electrical Engineering Manager</v>
          </cell>
        </row>
        <row r="645">
          <cell r="AH645" t="str">
            <v>330.420.231</v>
          </cell>
          <cell r="AK645" t="str">
            <v>Electrical Engineering Technician - Experienced</v>
          </cell>
        </row>
        <row r="646">
          <cell r="AH646" t="str">
            <v>330.420.234</v>
          </cell>
          <cell r="AK646" t="str">
            <v>Electrician - Entry</v>
          </cell>
        </row>
        <row r="647">
          <cell r="AH647" t="str">
            <v>330.420.240</v>
          </cell>
          <cell r="AK647" t="str">
            <v>Electrician - Experienced</v>
          </cell>
        </row>
        <row r="648">
          <cell r="AH648" t="str">
            <v>330.420.241</v>
          </cell>
          <cell r="AK648" t="str">
            <v>Electrician - Senior</v>
          </cell>
        </row>
        <row r="649">
          <cell r="AH649" t="str">
            <v>330.420.244</v>
          </cell>
          <cell r="AK649" t="str">
            <v>Electronic / Electrical Engineer - Entry</v>
          </cell>
        </row>
        <row r="650">
          <cell r="AH650" t="str">
            <v>330.420.310</v>
          </cell>
          <cell r="AK650" t="str">
            <v>Electronic / Electrical Engineer - Experienced</v>
          </cell>
        </row>
        <row r="651">
          <cell r="AH651" t="str">
            <v>330.420.311</v>
          </cell>
          <cell r="AK651" t="str">
            <v>Electronic / Electrical Engineer - Expert</v>
          </cell>
        </row>
        <row r="652">
          <cell r="AH652" t="str">
            <v>330.420.320</v>
          </cell>
          <cell r="AK652" t="str">
            <v>Electronic / Electrical Engineer - Senior</v>
          </cell>
        </row>
        <row r="653">
          <cell r="AH653" t="str">
            <v>330.420.321</v>
          </cell>
          <cell r="AK653" t="str">
            <v>Electronic / Electrical Engineer - Specialist</v>
          </cell>
        </row>
        <row r="654">
          <cell r="AH654" t="str">
            <v>330.420.324</v>
          </cell>
          <cell r="AK654" t="str">
            <v>Electronic / Electrical Engineering - Manager</v>
          </cell>
        </row>
        <row r="655">
          <cell r="AH655" t="str">
            <v>330.420.330</v>
          </cell>
          <cell r="AK655" t="str">
            <v>Electronic / Electrical Engineering - Senior Manager</v>
          </cell>
        </row>
        <row r="656">
          <cell r="AH656" t="str">
            <v>330.420.331</v>
          </cell>
          <cell r="AK656" t="str">
            <v>Electronic / Electrical Engineering - Supervisor</v>
          </cell>
        </row>
        <row r="657">
          <cell r="AH657" t="str">
            <v>330.420.334</v>
          </cell>
          <cell r="AK657" t="str">
            <v>Electronic / Electrical Engineering - Team Leader</v>
          </cell>
        </row>
        <row r="658">
          <cell r="AH658" t="str">
            <v>330.420.340</v>
          </cell>
          <cell r="AK658" t="str">
            <v>Electronic Commerce Analyst - Experienced</v>
          </cell>
        </row>
        <row r="659">
          <cell r="AH659" t="str">
            <v>330.420.344</v>
          </cell>
          <cell r="AK659" t="str">
            <v>Electronic Engineer - Senior</v>
          </cell>
        </row>
        <row r="660">
          <cell r="AH660" t="str">
            <v>330.420.345</v>
          </cell>
          <cell r="AK660" t="str">
            <v>Electronics Engineer - Entry</v>
          </cell>
        </row>
        <row r="661">
          <cell r="AH661" t="str">
            <v>330.420.350</v>
          </cell>
          <cell r="AK661" t="str">
            <v>Electronics Engineer - Experienced</v>
          </cell>
        </row>
        <row r="662">
          <cell r="AH662" t="str">
            <v>330.420.351</v>
          </cell>
          <cell r="AK662" t="str">
            <v>Employee Communications Manager</v>
          </cell>
        </row>
        <row r="663">
          <cell r="AH663" t="str">
            <v>330.420.354</v>
          </cell>
          <cell r="AK663" t="str">
            <v>Employee Communications Officer - Entry</v>
          </cell>
        </row>
        <row r="664">
          <cell r="AH664" t="str">
            <v>330.420.360</v>
          </cell>
          <cell r="AK664" t="str">
            <v>Employee Communications Officer - Experienced</v>
          </cell>
        </row>
        <row r="665">
          <cell r="AH665" t="str">
            <v>330.420.361</v>
          </cell>
          <cell r="AK665" t="str">
            <v>Employee Communications Supervisor</v>
          </cell>
        </row>
        <row r="666">
          <cell r="AH666" t="str">
            <v>330.420.364</v>
          </cell>
          <cell r="AK666" t="str">
            <v>Employee Relations - Senior Manager</v>
          </cell>
        </row>
        <row r="667">
          <cell r="AH667" t="str">
            <v>330.420.410</v>
          </cell>
          <cell r="AK667" t="str">
            <v>Employee Relations Manager</v>
          </cell>
        </row>
        <row r="668">
          <cell r="AH668" t="str">
            <v>330.420.411</v>
          </cell>
          <cell r="AK668" t="str">
            <v>Employee Relations Professional - Entry</v>
          </cell>
        </row>
        <row r="669">
          <cell r="AH669" t="str">
            <v>330.420.414</v>
          </cell>
          <cell r="AK669" t="str">
            <v>Employee Relations Professional - Experienced</v>
          </cell>
        </row>
        <row r="670">
          <cell r="AH670" t="str">
            <v>330.420.420</v>
          </cell>
          <cell r="AK670" t="str">
            <v>Employee Relations Professional - Senior</v>
          </cell>
        </row>
        <row r="671">
          <cell r="AH671" t="str">
            <v>330.420.421</v>
          </cell>
          <cell r="AK671" t="str">
            <v>Encryption Engineer - Experienced</v>
          </cell>
        </row>
        <row r="672">
          <cell r="AH672" t="str">
            <v>330.420.424</v>
          </cell>
          <cell r="AK672" t="str">
            <v>Energy Trader - Experienced</v>
          </cell>
        </row>
        <row r="673">
          <cell r="AH673" t="str">
            <v>330.420.430</v>
          </cell>
          <cell r="AK673" t="str">
            <v>Energy Trading Manager</v>
          </cell>
        </row>
        <row r="674">
          <cell r="AH674" t="str">
            <v>330.420.431</v>
          </cell>
          <cell r="AK674" t="str">
            <v>Engine Calibration Engineer - Entry</v>
          </cell>
        </row>
        <row r="675">
          <cell r="AH675" t="str">
            <v>330.420.434</v>
          </cell>
          <cell r="AK675" t="str">
            <v>Engine Calibration Engineer - Experienced</v>
          </cell>
        </row>
        <row r="676">
          <cell r="AH676" t="str">
            <v>330.424.130</v>
          </cell>
          <cell r="AK676" t="str">
            <v>Engine Engineer - Experienced</v>
          </cell>
        </row>
        <row r="677">
          <cell r="AH677" t="str">
            <v>330.424.220</v>
          </cell>
          <cell r="AK677" t="str">
            <v>Engine Engineering Manager</v>
          </cell>
        </row>
        <row r="678">
          <cell r="AH678" t="str">
            <v>330.424.230</v>
          </cell>
          <cell r="AK678" t="str">
            <v>Engine Engineering Supervisor</v>
          </cell>
        </row>
        <row r="679">
          <cell r="AH679" t="str">
            <v>330.424.340</v>
          </cell>
          <cell r="AK679" t="str">
            <v>Engine Line Supervisor</v>
          </cell>
        </row>
        <row r="680">
          <cell r="AH680" t="str">
            <v>330.424.350</v>
          </cell>
          <cell r="AK680" t="str">
            <v>Engine Operator - Experienced</v>
          </cell>
        </row>
        <row r="681">
          <cell r="AH681" t="str">
            <v>330.424.351</v>
          </cell>
          <cell r="AK681" t="str">
            <v>Engineering Support Manager</v>
          </cell>
        </row>
        <row r="682">
          <cell r="AH682" t="str">
            <v>330.424.360</v>
          </cell>
          <cell r="AK682" t="str">
            <v>Engineering Technician - Entry</v>
          </cell>
        </row>
        <row r="683">
          <cell r="AH683" t="str">
            <v>330.424.420</v>
          </cell>
          <cell r="AK683" t="str">
            <v>Engineering Technician - Experienced</v>
          </cell>
        </row>
        <row r="684">
          <cell r="AH684" t="str">
            <v>330.432.134</v>
          </cell>
          <cell r="AK684" t="str">
            <v>Engineering Technician - Senior</v>
          </cell>
        </row>
        <row r="685">
          <cell r="AH685" t="str">
            <v>330.432.210</v>
          </cell>
          <cell r="AK685" t="str">
            <v>Enterprise Architect - Entry</v>
          </cell>
        </row>
        <row r="686">
          <cell r="AH686" t="str">
            <v>330.432.213</v>
          </cell>
          <cell r="AK686" t="str">
            <v>Enterprise Architect - Experienced</v>
          </cell>
        </row>
        <row r="687">
          <cell r="AH687" t="str">
            <v>330.432.214</v>
          </cell>
          <cell r="AK687" t="str">
            <v>Enterprise Architect - Expert</v>
          </cell>
        </row>
        <row r="688">
          <cell r="AH688" t="str">
            <v>330.432.220</v>
          </cell>
          <cell r="AK688" t="str">
            <v>Enterprise Architect - Senior</v>
          </cell>
        </row>
        <row r="689">
          <cell r="AH689" t="str">
            <v>330.432.223</v>
          </cell>
          <cell r="AK689" t="str">
            <v>Enterprise Architect - Specialist</v>
          </cell>
        </row>
        <row r="690">
          <cell r="AH690" t="str">
            <v>330.432.224</v>
          </cell>
          <cell r="AK690" t="str">
            <v>Enterprise Resource Planning (ERP) - Team Leader</v>
          </cell>
        </row>
        <row r="691">
          <cell r="AH691" t="str">
            <v>330.432.230</v>
          </cell>
          <cell r="AK691" t="str">
            <v>Enterprise Resource Planning (ERP) Assistant - Entry</v>
          </cell>
        </row>
        <row r="692">
          <cell r="AH692" t="str">
            <v>330.432.233</v>
          </cell>
          <cell r="AK692" t="str">
            <v>Enterprise Resource Planning (ERP) Assistant - Experienced</v>
          </cell>
        </row>
        <row r="693">
          <cell r="AH693" t="str">
            <v>330.432.234</v>
          </cell>
          <cell r="AK693" t="str">
            <v>Enterprise Resource Planning (ERP) Assistant - Senior</v>
          </cell>
        </row>
        <row r="694">
          <cell r="AH694" t="str">
            <v>330.432.240</v>
          </cell>
          <cell r="AK694" t="str">
            <v>Enterprise Resource Planning (ERP) Business Analysis - Senior Manager</v>
          </cell>
        </row>
        <row r="695">
          <cell r="AH695" t="str">
            <v>330.432.243</v>
          </cell>
          <cell r="AK695" t="str">
            <v>Enterprise Resource Planning (ERP) Business Analysis Manager</v>
          </cell>
        </row>
        <row r="696">
          <cell r="AH696" t="str">
            <v>330.432.244</v>
          </cell>
          <cell r="AK696" t="str">
            <v>Enterprise Resource Planning (ERP) Business Analyst - Entry</v>
          </cell>
        </row>
        <row r="697">
          <cell r="AH697" t="str">
            <v>330.432.314</v>
          </cell>
          <cell r="AK697" t="str">
            <v>Enterprise Resource Planning (ERP) Business Analyst - Experienced</v>
          </cell>
        </row>
        <row r="698">
          <cell r="AH698" t="str">
            <v>330.432.320</v>
          </cell>
          <cell r="AK698" t="str">
            <v>Enterprise Resource Planning (ERP) Business Analyst - Expert</v>
          </cell>
        </row>
        <row r="699">
          <cell r="AH699" t="str">
            <v>330.432.323</v>
          </cell>
          <cell r="AK699" t="str">
            <v>Enterprise Resource Planning (ERP) Business Analyst - Preeminent</v>
          </cell>
        </row>
        <row r="700">
          <cell r="AH700" t="str">
            <v>330.432.324</v>
          </cell>
          <cell r="AK700" t="str">
            <v>Enterprise Resource Planning (ERP) Business Analyst - Senior</v>
          </cell>
        </row>
        <row r="701">
          <cell r="AH701" t="str">
            <v>330.432.330</v>
          </cell>
          <cell r="AK701" t="str">
            <v>Enterprise Resource Planning (ERP) Supervisor</v>
          </cell>
        </row>
        <row r="702">
          <cell r="AH702" t="str">
            <v>330.432.333</v>
          </cell>
          <cell r="AK702" t="str">
            <v>Environmental Affairs Manager</v>
          </cell>
        </row>
        <row r="703">
          <cell r="AH703" t="str">
            <v>330.432.334</v>
          </cell>
          <cell r="AK703" t="str">
            <v>Environmental Engineer - Entry</v>
          </cell>
        </row>
        <row r="704">
          <cell r="AH704" t="str">
            <v>330.432.340</v>
          </cell>
          <cell r="AK704" t="str">
            <v>Environmental Engineer - Experienced</v>
          </cell>
        </row>
        <row r="705">
          <cell r="AH705" t="str">
            <v>330.432.343</v>
          </cell>
          <cell r="AK705" t="str">
            <v>Environmental Engineer - Senior</v>
          </cell>
        </row>
        <row r="706">
          <cell r="AH706" t="str">
            <v>330.432.344</v>
          </cell>
          <cell r="AK706" t="str">
            <v>Environmental Health &amp; Safety - Entry</v>
          </cell>
        </row>
        <row r="707">
          <cell r="AH707" t="str">
            <v>330.432.350</v>
          </cell>
          <cell r="AK707" t="str">
            <v>Environmental Health &amp; Safety - Experienced</v>
          </cell>
        </row>
        <row r="708">
          <cell r="AH708" t="str">
            <v>330.432.353</v>
          </cell>
          <cell r="AK708" t="str">
            <v>Environmental Health &amp; Safety - Team Leader</v>
          </cell>
        </row>
        <row r="709">
          <cell r="AH709" t="str">
            <v>330.432.354</v>
          </cell>
          <cell r="AK709" t="str">
            <v>Environmental Health &amp; Safety Engineer - Senior</v>
          </cell>
        </row>
        <row r="710">
          <cell r="AH710" t="str">
            <v>330.432.360</v>
          </cell>
          <cell r="AK710" t="str">
            <v>Environmental Health &amp; Safety Manager</v>
          </cell>
        </row>
        <row r="711">
          <cell r="AH711" t="str">
            <v>330.432.363</v>
          </cell>
          <cell r="AK711" t="str">
            <v>Environmental Health &amp; Safety Supervisor</v>
          </cell>
        </row>
        <row r="712">
          <cell r="AH712" t="str">
            <v>330.432.364</v>
          </cell>
          <cell r="AK712" t="str">
            <v>Environmental Supervisor</v>
          </cell>
        </row>
        <row r="713">
          <cell r="AH713" t="str">
            <v>330.432.410</v>
          </cell>
          <cell r="AK713" t="str">
            <v>Epidemiology - Senior Manager</v>
          </cell>
        </row>
        <row r="714">
          <cell r="AH714" t="str">
            <v>330.432.420</v>
          </cell>
          <cell r="AK714" t="str">
            <v>Epidemiology - Team Leader (Para-Professionals)</v>
          </cell>
        </row>
        <row r="715">
          <cell r="AH715" t="str">
            <v>330.432.430</v>
          </cell>
          <cell r="AK715" t="str">
            <v>Epidemiology - Team Leader (Professionals)</v>
          </cell>
        </row>
        <row r="716">
          <cell r="AH716" t="str">
            <v>400.000.120</v>
          </cell>
          <cell r="AK716" t="str">
            <v>Epidemiology Manager</v>
          </cell>
        </row>
        <row r="717">
          <cell r="AH717" t="str">
            <v>400.010.120</v>
          </cell>
          <cell r="AK717" t="str">
            <v>Epidemiology Scientist - Entry</v>
          </cell>
        </row>
        <row r="718">
          <cell r="AH718" t="str">
            <v>400.020.120</v>
          </cell>
          <cell r="AK718" t="str">
            <v>Epidemiology Scientist - Experienced</v>
          </cell>
        </row>
        <row r="719">
          <cell r="AH719" t="str">
            <v>400.030.120</v>
          </cell>
          <cell r="AK719" t="str">
            <v>Epidemiology Scientist - Expert</v>
          </cell>
        </row>
        <row r="720">
          <cell r="AH720" t="str">
            <v>400.100.130</v>
          </cell>
          <cell r="AK720" t="str">
            <v>Epidemiology Scientist - Senior</v>
          </cell>
        </row>
        <row r="721">
          <cell r="AH721" t="str">
            <v>400.100.210</v>
          </cell>
          <cell r="AK721" t="str">
            <v>Epidemiology Scientist - Specialist</v>
          </cell>
        </row>
        <row r="722">
          <cell r="AH722" t="str">
            <v>400.100.220</v>
          </cell>
          <cell r="AK722" t="str">
            <v>Equipment Control Coordinator - Experienced</v>
          </cell>
        </row>
        <row r="723">
          <cell r="AH723" t="str">
            <v>400.100.340</v>
          </cell>
          <cell r="AK723" t="str">
            <v>Equipment Engineer - Entry</v>
          </cell>
        </row>
        <row r="724">
          <cell r="AH724" t="str">
            <v>400.100.350</v>
          </cell>
          <cell r="AK724" t="str">
            <v>Equipment Engineer - Experienced</v>
          </cell>
        </row>
        <row r="725">
          <cell r="AH725" t="str">
            <v>400.100.360</v>
          </cell>
          <cell r="AK725" t="str">
            <v>Equipment Engineer - Senior</v>
          </cell>
        </row>
        <row r="726">
          <cell r="AH726" t="str">
            <v>400.436.130</v>
          </cell>
          <cell r="AK726" t="str">
            <v>Equipment Management Manager</v>
          </cell>
        </row>
        <row r="727">
          <cell r="AH727" t="str">
            <v>400.436.220</v>
          </cell>
          <cell r="AK727" t="str">
            <v>Equipment Management Officer - Experienced</v>
          </cell>
        </row>
        <row r="728">
          <cell r="AH728" t="str">
            <v>400.436.230</v>
          </cell>
          <cell r="AK728" t="str">
            <v>Equipment Management Supervisor</v>
          </cell>
        </row>
        <row r="729">
          <cell r="AH729" t="str">
            <v>400.436.340</v>
          </cell>
          <cell r="AK729" t="str">
            <v>Equipment Manager</v>
          </cell>
        </row>
        <row r="730">
          <cell r="AH730" t="str">
            <v>400.436.350</v>
          </cell>
          <cell r="AK730" t="str">
            <v>Equity Fund Trader - Experienced</v>
          </cell>
        </row>
        <row r="731">
          <cell r="AH731" t="str">
            <v>400.436.360</v>
          </cell>
          <cell r="AK731" t="str">
            <v>Events Planner - Senior</v>
          </cell>
        </row>
        <row r="732">
          <cell r="AH732" t="str">
            <v>400.436.420</v>
          </cell>
          <cell r="AK732" t="str">
            <v>Executive Chef</v>
          </cell>
        </row>
        <row r="733">
          <cell r="AH733" t="str">
            <v>400.440.130</v>
          </cell>
          <cell r="AK733" t="str">
            <v>Executive Secretary - Senior</v>
          </cell>
        </row>
        <row r="734">
          <cell r="AH734" t="str">
            <v>400.440.220</v>
          </cell>
          <cell r="AK734" t="str">
            <v>Executive Sous Chef</v>
          </cell>
        </row>
        <row r="735">
          <cell r="AH735" t="str">
            <v>400.440.221</v>
          </cell>
          <cell r="AK735" t="str">
            <v>Expediter - Experienced - Construction</v>
          </cell>
        </row>
        <row r="736">
          <cell r="AH736" t="str">
            <v>400.440.340</v>
          </cell>
          <cell r="AK736" t="str">
            <v>Exploration - Senior Manager</v>
          </cell>
        </row>
        <row r="737">
          <cell r="AH737" t="str">
            <v>400.440.341</v>
          </cell>
          <cell r="AK737" t="str">
            <v>Exploration &amp; Production - Senior Manager</v>
          </cell>
        </row>
        <row r="738">
          <cell r="AH738" t="str">
            <v>400.440.350</v>
          </cell>
          <cell r="AK738" t="str">
            <v>Exploration Manager</v>
          </cell>
        </row>
        <row r="739">
          <cell r="AH739" t="str">
            <v>400.440.351</v>
          </cell>
          <cell r="AK739" t="str">
            <v>Export Officer - Experienced - Freight Forwarding (Air)</v>
          </cell>
        </row>
        <row r="740">
          <cell r="AH740" t="str">
            <v>400.528.130</v>
          </cell>
          <cell r="AK740" t="str">
            <v>Export Officer - Experienced - Freight Forwarding (Sea)</v>
          </cell>
        </row>
        <row r="741">
          <cell r="AH741" t="str">
            <v>400.528.220</v>
          </cell>
          <cell r="AK741" t="str">
            <v>Export Supervisor (Professionals) - Freight Forwarding (Air)</v>
          </cell>
        </row>
        <row r="742">
          <cell r="AH742" t="str">
            <v>400.528.230</v>
          </cell>
          <cell r="AK742" t="str">
            <v>Export Supervisor (Professionals) - Freight Forwarding (Sea)</v>
          </cell>
        </row>
        <row r="743">
          <cell r="AH743" t="str">
            <v>400.528.340</v>
          </cell>
          <cell r="AK743" t="str">
            <v>Express Operation Manager</v>
          </cell>
        </row>
        <row r="744">
          <cell r="AH744" t="str">
            <v>410.000.120</v>
          </cell>
          <cell r="AK744" t="str">
            <v>Express Operation Site Assistant - Experienced</v>
          </cell>
        </row>
        <row r="745">
          <cell r="AH745" t="str">
            <v>410.010.120</v>
          </cell>
          <cell r="AK745" t="str">
            <v>Express Operation Site Manager</v>
          </cell>
        </row>
        <row r="746">
          <cell r="AH746" t="str">
            <v>410.020.120</v>
          </cell>
          <cell r="AK746" t="str">
            <v>Express Operation Sorter - Experienced</v>
          </cell>
        </row>
        <row r="747">
          <cell r="AH747" t="str">
            <v>410.030.120</v>
          </cell>
          <cell r="AK747" t="str">
            <v>Express Operation Sorting Center Analyst - Experienced</v>
          </cell>
        </row>
        <row r="748">
          <cell r="AH748" t="str">
            <v>410.100.130</v>
          </cell>
          <cell r="AK748" t="str">
            <v>Express Operation Sorting Center Manager</v>
          </cell>
        </row>
        <row r="749">
          <cell r="AH749" t="str">
            <v>410.100.131</v>
          </cell>
          <cell r="AK749" t="str">
            <v>Express Operation Sorting Center Supervisor (Para-Professionals)</v>
          </cell>
        </row>
        <row r="750">
          <cell r="AH750" t="str">
            <v>410.100.210</v>
          </cell>
          <cell r="AK750" t="str">
            <v>Exterior Engineer - Entry</v>
          </cell>
        </row>
        <row r="751">
          <cell r="AH751" t="str">
            <v>410.100.220</v>
          </cell>
          <cell r="AK751" t="str">
            <v>Exterior Engineer - Experienced</v>
          </cell>
        </row>
        <row r="752">
          <cell r="AH752" t="str">
            <v>410.100.221</v>
          </cell>
          <cell r="AK752" t="str">
            <v>Exterior Engineer - Senior</v>
          </cell>
        </row>
        <row r="753">
          <cell r="AH753" t="str">
            <v>410.100.222</v>
          </cell>
          <cell r="AK753" t="str">
            <v>Exterior Engineering Manager</v>
          </cell>
        </row>
        <row r="754">
          <cell r="AH754" t="str">
            <v>410.100.230</v>
          </cell>
          <cell r="AK754" t="str">
            <v>External Investments Analyst - Experienced</v>
          </cell>
        </row>
        <row r="755">
          <cell r="AH755" t="str">
            <v>410.100.330</v>
          </cell>
          <cell r="AK755" t="str">
            <v>External Investments Analyst - Senior</v>
          </cell>
        </row>
        <row r="756">
          <cell r="AH756" t="str">
            <v>410.100.340</v>
          </cell>
          <cell r="AK756" t="str">
            <v>External Investments Manager</v>
          </cell>
        </row>
        <row r="757">
          <cell r="AH757" t="str">
            <v>410.100.341</v>
          </cell>
          <cell r="AK757" t="str">
            <v>Facilities / Building Services - Senior Manager</v>
          </cell>
        </row>
        <row r="758">
          <cell r="AH758" t="str">
            <v>410.100.350</v>
          </cell>
          <cell r="AK758" t="str">
            <v>Facilities / Building Services - Team Leader</v>
          </cell>
        </row>
        <row r="759">
          <cell r="AH759" t="str">
            <v>410.100.351</v>
          </cell>
          <cell r="AK759" t="str">
            <v>Facilities / Building Services Engineer - Entry</v>
          </cell>
        </row>
        <row r="760">
          <cell r="AH760" t="str">
            <v>410.100.352</v>
          </cell>
          <cell r="AK760" t="str">
            <v>Facilities / Building Services Engineer - Experienced</v>
          </cell>
        </row>
        <row r="761">
          <cell r="AH761" t="str">
            <v>410.100.360</v>
          </cell>
          <cell r="AK761" t="str">
            <v>Facilities / Building Services Engineer - Expert</v>
          </cell>
        </row>
        <row r="762">
          <cell r="AH762" t="str">
            <v>410.100.410</v>
          </cell>
          <cell r="AK762" t="str">
            <v>Facilities / Building Services Engineer - Senior</v>
          </cell>
        </row>
        <row r="763">
          <cell r="AH763" t="str">
            <v>410.100.420</v>
          </cell>
          <cell r="AK763" t="str">
            <v>Facilities / Building Services Manager</v>
          </cell>
        </row>
        <row r="764">
          <cell r="AH764" t="str">
            <v>410.100.430</v>
          </cell>
          <cell r="AK764" t="str">
            <v>Facilities / Building Services Supervisor</v>
          </cell>
        </row>
        <row r="765">
          <cell r="AH765" t="str">
            <v>410.444.220</v>
          </cell>
          <cell r="AK765" t="str">
            <v>Facilities / Building Services Technician - Entry</v>
          </cell>
        </row>
        <row r="766">
          <cell r="AH766" t="str">
            <v>410.444.230</v>
          </cell>
          <cell r="AK766" t="str">
            <v>Facilities / Building Services Technician - Senior</v>
          </cell>
        </row>
        <row r="767">
          <cell r="AH767" t="str">
            <v>410.444.340</v>
          </cell>
          <cell r="AK767" t="str">
            <v>Facilities Manager</v>
          </cell>
        </row>
        <row r="768">
          <cell r="AH768" t="str">
            <v>410.444.350</v>
          </cell>
          <cell r="AK768" t="str">
            <v>Facilities Officer - Experienced</v>
          </cell>
        </row>
        <row r="769">
          <cell r="AH769" t="str">
            <v>410.444.351</v>
          </cell>
          <cell r="AK769" t="str">
            <v>Facilities Technician - Senior</v>
          </cell>
        </row>
        <row r="770">
          <cell r="AH770" t="str">
            <v>410.444.360</v>
          </cell>
          <cell r="AK770" t="str">
            <v>Facility Clerk - Experienced</v>
          </cell>
        </row>
        <row r="771">
          <cell r="AH771" t="str">
            <v>410.448.130</v>
          </cell>
          <cell r="AK771" t="str">
            <v>Field Auditor - Experienced</v>
          </cell>
        </row>
        <row r="772">
          <cell r="AH772" t="str">
            <v>410.448.220</v>
          </cell>
          <cell r="AK772" t="str">
            <v>Field Operations - Team Leader</v>
          </cell>
        </row>
        <row r="773">
          <cell r="AH773" t="str">
            <v>410.448.340</v>
          </cell>
          <cell r="AK773" t="str">
            <v>Field Operator - Entry</v>
          </cell>
        </row>
        <row r="774">
          <cell r="AH774" t="str">
            <v>410.448.350</v>
          </cell>
          <cell r="AK774" t="str">
            <v>Field Operator - Experienced</v>
          </cell>
        </row>
        <row r="775">
          <cell r="AH775" t="str">
            <v>410.452.220</v>
          </cell>
          <cell r="AK775" t="str">
            <v>Field Operator - Senior</v>
          </cell>
        </row>
        <row r="776">
          <cell r="AH776" t="str">
            <v>410.452.350</v>
          </cell>
          <cell r="AK776" t="str">
            <v>Field Service - Senior Manager</v>
          </cell>
        </row>
        <row r="777">
          <cell r="AH777" t="str">
            <v>410.456.130</v>
          </cell>
          <cell r="AK777" t="str">
            <v>Field Service - Team Leader</v>
          </cell>
        </row>
        <row r="778">
          <cell r="AH778" t="str">
            <v>410.456.210</v>
          </cell>
          <cell r="AK778" t="str">
            <v>Field Service - Team Leader - Exploration &amp; Extraction</v>
          </cell>
        </row>
        <row r="779">
          <cell r="AH779" t="str">
            <v>410.456.221</v>
          </cell>
          <cell r="AK779" t="str">
            <v>Field Service Engineering Technician - Experienced</v>
          </cell>
        </row>
        <row r="780">
          <cell r="AH780" t="str">
            <v>410.456.222</v>
          </cell>
          <cell r="AK780" t="str">
            <v>Field Service Engineering Technician - Senior</v>
          </cell>
        </row>
        <row r="781">
          <cell r="AH781" t="str">
            <v>410.456.230</v>
          </cell>
          <cell r="AK781" t="str">
            <v>Field Service Manager</v>
          </cell>
        </row>
        <row r="782">
          <cell r="AH782" t="str">
            <v>410.456.240</v>
          </cell>
          <cell r="AK782" t="str">
            <v>Field Service Officer - Experienced - Exploration &amp; Extraction</v>
          </cell>
        </row>
        <row r="783">
          <cell r="AH783" t="str">
            <v>410.456.310</v>
          </cell>
          <cell r="AK783" t="str">
            <v>Field Service Representative - Entry</v>
          </cell>
        </row>
        <row r="784">
          <cell r="AH784" t="str">
            <v>410.456.320</v>
          </cell>
          <cell r="AK784" t="str">
            <v>Field Service Representative - Experienced</v>
          </cell>
        </row>
        <row r="785">
          <cell r="AH785" t="str">
            <v>410.456.330</v>
          </cell>
          <cell r="AK785" t="str">
            <v>Field Service Representative - Senior</v>
          </cell>
        </row>
        <row r="786">
          <cell r="AH786" t="str">
            <v>410.456.340</v>
          </cell>
          <cell r="AK786" t="str">
            <v>Field Service Representative - Specialist</v>
          </cell>
        </row>
        <row r="787">
          <cell r="AH787" t="str">
            <v>410.456.342</v>
          </cell>
          <cell r="AK787" t="str">
            <v>Field Service Supervisor</v>
          </cell>
        </row>
        <row r="788">
          <cell r="AH788" t="str">
            <v>410.456.350</v>
          </cell>
          <cell r="AK788" t="str">
            <v>Field Service Technician - Entry</v>
          </cell>
        </row>
        <row r="789">
          <cell r="AH789" t="str">
            <v>410.456.352</v>
          </cell>
          <cell r="AK789" t="str">
            <v>Field Service Technician - Experienced</v>
          </cell>
        </row>
        <row r="790">
          <cell r="AH790" t="str">
            <v>410.456.360</v>
          </cell>
          <cell r="AK790" t="str">
            <v>Field Service Technician - Senior</v>
          </cell>
        </row>
        <row r="791">
          <cell r="AH791" t="str">
            <v>410.456.410</v>
          </cell>
          <cell r="AK791" t="str">
            <v>Field Services - Senior Manager - Medical Devices</v>
          </cell>
        </row>
        <row r="792">
          <cell r="AH792" t="str">
            <v>410.456.420</v>
          </cell>
          <cell r="AK792" t="str">
            <v>Field Services Manager - Medical Devices</v>
          </cell>
        </row>
        <row r="793">
          <cell r="AH793" t="str">
            <v>410.456.430</v>
          </cell>
          <cell r="AK793" t="str">
            <v>Field Services Professional - Entry - Medical Devices</v>
          </cell>
        </row>
        <row r="794">
          <cell r="AH794" t="str">
            <v>410.460.130</v>
          </cell>
          <cell r="AK794" t="str">
            <v>Field Services Professional - Experienced - Medical Devices</v>
          </cell>
        </row>
        <row r="795">
          <cell r="AH795" t="str">
            <v>410.460.132</v>
          </cell>
          <cell r="AK795" t="str">
            <v>Field Services Professional - Senior - Medical Devices</v>
          </cell>
        </row>
        <row r="796">
          <cell r="AH796" t="str">
            <v>410.460.220</v>
          </cell>
          <cell r="AK796" t="str">
            <v>Field Services Professional - Specialist - Medical Devices</v>
          </cell>
        </row>
        <row r="797">
          <cell r="AH797" t="str">
            <v>410.460.222</v>
          </cell>
          <cell r="AK797" t="str">
            <v>Field Services Supervisor - Medical Devices</v>
          </cell>
        </row>
        <row r="798">
          <cell r="AH798" t="str">
            <v>410.460.230</v>
          </cell>
          <cell r="AK798" t="str">
            <v>Field Services Technician - Entry - Medical Devices</v>
          </cell>
        </row>
        <row r="799">
          <cell r="AH799" t="str">
            <v>410.460.340</v>
          </cell>
          <cell r="AK799" t="str">
            <v>Field Services Technician - Experienced - Medical Devices</v>
          </cell>
        </row>
        <row r="800">
          <cell r="AH800" t="str">
            <v>410.460.350</v>
          </cell>
          <cell r="AK800" t="str">
            <v>Field Services Technician - Senior - Medical Devices</v>
          </cell>
        </row>
        <row r="801">
          <cell r="AH801" t="str">
            <v>410.460.352</v>
          </cell>
          <cell r="AK801" t="str">
            <v>Field Supervisor - Market Research</v>
          </cell>
        </row>
        <row r="802">
          <cell r="AH802" t="str">
            <v>410.460.360</v>
          </cell>
          <cell r="AK802" t="str">
            <v>Fieldwork Director - Market Research</v>
          </cell>
        </row>
        <row r="803">
          <cell r="AH803" t="str">
            <v>410.460.362</v>
          </cell>
          <cell r="AK803" t="str">
            <v>Fieldwork Professional - Entry - Market Research</v>
          </cell>
        </row>
        <row r="804">
          <cell r="AH804" t="str">
            <v>410.464.130</v>
          </cell>
          <cell r="AK804" t="str">
            <v>Fieldwork Professional - Experienced - Market Research</v>
          </cell>
        </row>
        <row r="805">
          <cell r="AH805" t="str">
            <v>410.464.220</v>
          </cell>
          <cell r="AK805" t="str">
            <v>Fieldwork Professional - Senior - Market Research</v>
          </cell>
        </row>
        <row r="806">
          <cell r="AH806" t="str">
            <v>410.464.340</v>
          </cell>
          <cell r="AK806" t="str">
            <v>File Clerk - Entry</v>
          </cell>
        </row>
        <row r="807">
          <cell r="AH807" t="str">
            <v>410.464.350</v>
          </cell>
          <cell r="AK807" t="str">
            <v>Finance - Senior Manager</v>
          </cell>
        </row>
        <row r="808">
          <cell r="AH808" t="str">
            <v>410.464.360</v>
          </cell>
          <cell r="AK808" t="str">
            <v>Finance &amp; Administration Manager</v>
          </cell>
        </row>
        <row r="809">
          <cell r="AH809" t="str">
            <v>410.472.130</v>
          </cell>
          <cell r="AK809" t="str">
            <v>Finance Analyst - Entry</v>
          </cell>
        </row>
        <row r="810">
          <cell r="AH810" t="str">
            <v>410.472.220</v>
          </cell>
          <cell r="AK810" t="str">
            <v>Finance Analyst - Experienced</v>
          </cell>
        </row>
        <row r="811">
          <cell r="AH811" t="str">
            <v>410.472.230</v>
          </cell>
          <cell r="AK811" t="str">
            <v>Finance Analyst - Senior</v>
          </cell>
        </row>
        <row r="812">
          <cell r="AH812" t="str">
            <v>410.472.231</v>
          </cell>
          <cell r="AK812" t="str">
            <v>Finance Manager</v>
          </cell>
        </row>
        <row r="813">
          <cell r="AH813" t="str">
            <v>410.472.350</v>
          </cell>
          <cell r="AK813" t="str">
            <v>Finance Supervisor</v>
          </cell>
        </row>
        <row r="814">
          <cell r="AH814" t="str">
            <v>410.472.360</v>
          </cell>
          <cell r="AK814" t="str">
            <v>Financial Control - Senior Manager - Business Unit</v>
          </cell>
        </row>
        <row r="815">
          <cell r="AH815" t="str">
            <v>410.472.420</v>
          </cell>
          <cell r="AK815" t="str">
            <v>Financial Planning / Analysis Manager</v>
          </cell>
        </row>
        <row r="816">
          <cell r="AH816" t="str">
            <v>410.472.430</v>
          </cell>
          <cell r="AK816" t="str">
            <v>Financial Planning / Analysis Supervisor</v>
          </cell>
        </row>
        <row r="817">
          <cell r="AH817" t="str">
            <v>410.472.431</v>
          </cell>
          <cell r="AK817" t="str">
            <v>Financial Planning Analyst - Entry</v>
          </cell>
        </row>
        <row r="818">
          <cell r="AH818" t="str">
            <v>410.476.130</v>
          </cell>
          <cell r="AK818" t="str">
            <v>Financial Planning Analyst - Experienced</v>
          </cell>
        </row>
        <row r="819">
          <cell r="AH819" t="str">
            <v>410.476.210</v>
          </cell>
          <cell r="AK819" t="str">
            <v>Financial Planning Analyst - Senior</v>
          </cell>
        </row>
        <row r="820">
          <cell r="AH820" t="str">
            <v>410.476.220</v>
          </cell>
          <cell r="AK820" t="str">
            <v>Fire Station - Team Leader</v>
          </cell>
        </row>
        <row r="821">
          <cell r="AH821" t="str">
            <v>410.476.230</v>
          </cell>
          <cell r="AK821" t="str">
            <v>Fire Station Manager</v>
          </cell>
        </row>
        <row r="822">
          <cell r="AH822" t="str">
            <v>410.476.240</v>
          </cell>
          <cell r="AK822" t="str">
            <v>Fireman - Experienced</v>
          </cell>
        </row>
        <row r="823">
          <cell r="AH823" t="str">
            <v>410.476.330</v>
          </cell>
          <cell r="AK823" t="str">
            <v>Fishing Tool Operator - Experienced</v>
          </cell>
        </row>
        <row r="824">
          <cell r="AH824" t="str">
            <v>410.476.340</v>
          </cell>
          <cell r="AK824" t="str">
            <v>Fishing Tools - Team Leader</v>
          </cell>
        </row>
        <row r="825">
          <cell r="AH825" t="str">
            <v>410.476.350</v>
          </cell>
          <cell r="AK825" t="str">
            <v>Fixed Income Fund Trader - Experienced</v>
          </cell>
        </row>
        <row r="826">
          <cell r="AH826" t="str">
            <v>410.476.360</v>
          </cell>
          <cell r="AK826" t="str">
            <v>Fleet Personnel &amp; Quality Management Manager</v>
          </cell>
        </row>
        <row r="827">
          <cell r="AH827" t="str">
            <v>410.476.410</v>
          </cell>
          <cell r="AK827" t="str">
            <v>Fleet Personnel Management Officer - Experienced</v>
          </cell>
        </row>
        <row r="828">
          <cell r="AH828" t="str">
            <v>410.492.130</v>
          </cell>
          <cell r="AK828" t="str">
            <v>Fleet Personnel Management Supervisor</v>
          </cell>
        </row>
        <row r="829">
          <cell r="AH829" t="str">
            <v>410.492.210</v>
          </cell>
          <cell r="AK829" t="str">
            <v>Fleet Supervisor - (Para-Professionals)</v>
          </cell>
        </row>
        <row r="830">
          <cell r="AH830" t="str">
            <v>410.492.220</v>
          </cell>
          <cell r="AK830" t="str">
            <v>Floorman - Entry</v>
          </cell>
        </row>
        <row r="831">
          <cell r="AH831" t="str">
            <v>410.576.221</v>
          </cell>
          <cell r="AK831" t="str">
            <v>Fluids Service Representative - Experienced</v>
          </cell>
        </row>
        <row r="832">
          <cell r="AH832" t="str">
            <v>410.576.340</v>
          </cell>
          <cell r="AK832" t="str">
            <v>Fluids Service Representative - Senior</v>
          </cell>
        </row>
        <row r="833">
          <cell r="AH833" t="str">
            <v>410.576.350</v>
          </cell>
          <cell r="AK833" t="str">
            <v>Food &amp; Beverage Manager</v>
          </cell>
        </row>
        <row r="834">
          <cell r="AH834" t="str">
            <v>410.826.220</v>
          </cell>
          <cell r="AK834" t="str">
            <v>Food &amp; Beverage Officer - Experienced</v>
          </cell>
        </row>
        <row r="835">
          <cell r="AH835" t="str">
            <v>410.874.130</v>
          </cell>
          <cell r="AK835" t="str">
            <v>Food &amp; Beverage Supervisor</v>
          </cell>
        </row>
        <row r="836">
          <cell r="AH836" t="str">
            <v>410.874.210</v>
          </cell>
          <cell r="AK836" t="str">
            <v>Forecasting Manager</v>
          </cell>
        </row>
        <row r="837">
          <cell r="AH837" t="str">
            <v>410.874.220</v>
          </cell>
          <cell r="AK837" t="str">
            <v>Forklift Operator - Entry</v>
          </cell>
        </row>
        <row r="838">
          <cell r="AH838" t="str">
            <v>410.874.230</v>
          </cell>
          <cell r="AK838" t="str">
            <v>Fragrance Professional - Experienced</v>
          </cell>
        </row>
        <row r="839">
          <cell r="AH839" t="str">
            <v>410.874.330</v>
          </cell>
          <cell r="AK839" t="str">
            <v>Franchise Business Consultant - Experienced</v>
          </cell>
        </row>
        <row r="840">
          <cell r="AH840" t="str">
            <v>410.874.340</v>
          </cell>
          <cell r="AK840" t="str">
            <v>Franchising - Senior Manager</v>
          </cell>
        </row>
        <row r="841">
          <cell r="AH841" t="str">
            <v>410.874.350</v>
          </cell>
          <cell r="AK841" t="str">
            <v>Franchising Manager</v>
          </cell>
        </row>
        <row r="842">
          <cell r="AH842" t="str">
            <v>410.874.360</v>
          </cell>
          <cell r="AK842" t="str">
            <v>Freight Rate Specialist - Experienced - Freight Forwarding (Sea)</v>
          </cell>
        </row>
        <row r="843">
          <cell r="AH843" t="str">
            <v>420.000.120</v>
          </cell>
          <cell r="AK843" t="str">
            <v>Freight Rate Specialist -Experienced - Freight Forwarding (Air)</v>
          </cell>
        </row>
        <row r="844">
          <cell r="AH844" t="str">
            <v>420.010.120</v>
          </cell>
          <cell r="AK844" t="str">
            <v>Fund Accounting Manager</v>
          </cell>
        </row>
        <row r="845">
          <cell r="AH845" t="str">
            <v>420.020.120</v>
          </cell>
          <cell r="AK845" t="str">
            <v>Fund Accounting Officer - Entry</v>
          </cell>
        </row>
        <row r="846">
          <cell r="AH846" t="str">
            <v>420.030.120</v>
          </cell>
          <cell r="AK846" t="str">
            <v>Fund Accounting Officer - Experienced</v>
          </cell>
        </row>
        <row r="847">
          <cell r="AH847" t="str">
            <v>420.100.130</v>
          </cell>
          <cell r="AK847" t="str">
            <v>Fund Accounting Officer - Senior</v>
          </cell>
        </row>
        <row r="848">
          <cell r="AH848" t="str">
            <v>420.100.131</v>
          </cell>
          <cell r="AK848" t="str">
            <v>Fund Accounting Section Supervisor</v>
          </cell>
        </row>
        <row r="849">
          <cell r="AH849" t="str">
            <v>420.100.210</v>
          </cell>
          <cell r="AK849" t="str">
            <v>Fund Management - Senior Manager - Derivative / Hedge Funds</v>
          </cell>
        </row>
        <row r="850">
          <cell r="AH850" t="str">
            <v>420.100.220</v>
          </cell>
          <cell r="AK850" t="str">
            <v>Fund Management - Senior Manager - Equity</v>
          </cell>
        </row>
        <row r="851">
          <cell r="AH851" t="str">
            <v>420.100.222</v>
          </cell>
          <cell r="AK851" t="str">
            <v>Fund Management - Senior Manager - Fixed Income</v>
          </cell>
        </row>
        <row r="852">
          <cell r="AH852" t="str">
            <v>420.100.223</v>
          </cell>
          <cell r="AK852" t="str">
            <v>Fund Management - Senior Manager - Real Estate</v>
          </cell>
        </row>
        <row r="853">
          <cell r="AH853" t="str">
            <v>420.100.231</v>
          </cell>
          <cell r="AK853" t="str">
            <v>Fund Manager</v>
          </cell>
        </row>
        <row r="854">
          <cell r="AH854" t="str">
            <v>420.100.330</v>
          </cell>
          <cell r="AK854" t="str">
            <v>Fund Manager - Derivative / Hedge Funds</v>
          </cell>
        </row>
        <row r="855">
          <cell r="AH855" t="str">
            <v>420.100.340</v>
          </cell>
          <cell r="AK855" t="str">
            <v>Fund Manager - Equity</v>
          </cell>
        </row>
        <row r="856">
          <cell r="AH856" t="str">
            <v>420.100.350</v>
          </cell>
          <cell r="AK856" t="str">
            <v>Fund Manager - Fixed Income</v>
          </cell>
        </row>
        <row r="857">
          <cell r="AH857" t="str">
            <v>420.100.360</v>
          </cell>
          <cell r="AK857" t="str">
            <v>Fund Manager - Real Estate</v>
          </cell>
        </row>
        <row r="858">
          <cell r="AH858" t="str">
            <v>420.132.130</v>
          </cell>
          <cell r="AK858" t="str">
            <v>Funds Management Officer - Experienced</v>
          </cell>
        </row>
        <row r="859">
          <cell r="AH859" t="str">
            <v>420.456.130</v>
          </cell>
          <cell r="AK859" t="str">
            <v>Gas Contract Analyst - Experienced</v>
          </cell>
        </row>
        <row r="860">
          <cell r="AH860" t="str">
            <v>420.456.350</v>
          </cell>
          <cell r="AK860" t="str">
            <v>Gas Contract Analyst - Senior</v>
          </cell>
        </row>
        <row r="861">
          <cell r="AH861" t="str">
            <v>420.456.351</v>
          </cell>
          <cell r="AK861" t="str">
            <v>Gas Contract Analyst - Specialist</v>
          </cell>
        </row>
        <row r="862">
          <cell r="AH862" t="str">
            <v>420.488.130</v>
          </cell>
          <cell r="AK862" t="str">
            <v>Gas Controller - Experienced</v>
          </cell>
        </row>
        <row r="863">
          <cell r="AH863" t="str">
            <v>420.488.210</v>
          </cell>
          <cell r="AK863" t="str">
            <v>Gas Controller - Senior</v>
          </cell>
        </row>
        <row r="864">
          <cell r="AH864" t="str">
            <v>420.488.211</v>
          </cell>
          <cell r="AK864" t="str">
            <v>Gas Controller - Specialist</v>
          </cell>
        </row>
        <row r="865">
          <cell r="AH865" t="str">
            <v>420.488.220</v>
          </cell>
          <cell r="AK865" t="str">
            <v>Gas Supply Representative - Experienced</v>
          </cell>
        </row>
        <row r="866">
          <cell r="AH866" t="str">
            <v>420.488.230</v>
          </cell>
          <cell r="AK866" t="str">
            <v>Gas Supply Representative - Senior</v>
          </cell>
        </row>
        <row r="867">
          <cell r="AH867" t="str">
            <v>420.488.330</v>
          </cell>
          <cell r="AK867" t="str">
            <v>Gas Supply Representative - Specialist</v>
          </cell>
        </row>
        <row r="868">
          <cell r="AH868" t="str">
            <v>420.488.340</v>
          </cell>
          <cell r="AK868" t="str">
            <v>General Consulting Manager</v>
          </cell>
        </row>
        <row r="869">
          <cell r="AH869" t="str">
            <v>420.488.350</v>
          </cell>
          <cell r="AK869" t="str">
            <v>General Engineer - Entry</v>
          </cell>
        </row>
        <row r="870">
          <cell r="AH870" t="str">
            <v>420.488.360</v>
          </cell>
          <cell r="AK870" t="str">
            <v>General Engineer - Experienced</v>
          </cell>
        </row>
        <row r="871">
          <cell r="AH871" t="str">
            <v>420.489.130</v>
          </cell>
          <cell r="AK871" t="str">
            <v>General Engineer - Senior</v>
          </cell>
        </row>
        <row r="872">
          <cell r="AH872" t="str">
            <v>420.489.220</v>
          </cell>
          <cell r="AK872" t="str">
            <v>General Engineering - Senior Manager</v>
          </cell>
        </row>
        <row r="873">
          <cell r="AH873" t="str">
            <v>420.489.230</v>
          </cell>
          <cell r="AK873" t="str">
            <v>General Engineering Manager</v>
          </cell>
        </row>
        <row r="874">
          <cell r="AH874" t="str">
            <v>420.489.340</v>
          </cell>
          <cell r="AK874" t="str">
            <v>General Engineering Supervisor</v>
          </cell>
        </row>
        <row r="875">
          <cell r="AH875" t="str">
            <v>420.489.350</v>
          </cell>
          <cell r="AK875" t="str">
            <v>General Manager Assistant</v>
          </cell>
        </row>
        <row r="876">
          <cell r="AH876" t="str">
            <v>420.489.360</v>
          </cell>
          <cell r="AK876" t="str">
            <v>General Sales - Senior Manager</v>
          </cell>
        </row>
        <row r="877">
          <cell r="AH877" t="str">
            <v>420.490.131</v>
          </cell>
          <cell r="AK877" t="str">
            <v>Geographic Information Systems (GIS) Analyst - Expert</v>
          </cell>
        </row>
        <row r="878">
          <cell r="AH878" t="str">
            <v>420.492.220</v>
          </cell>
          <cell r="AK878" t="str">
            <v>Geographic Information Systems (GIS) Analyst - Senior</v>
          </cell>
        </row>
        <row r="879">
          <cell r="AH879" t="str">
            <v>420.492.221</v>
          </cell>
          <cell r="AK879" t="str">
            <v>Geographic Information Systems (GIS) Analyst - Specialist</v>
          </cell>
        </row>
        <row r="880">
          <cell r="AH880" t="str">
            <v>420.492.230</v>
          </cell>
          <cell r="AK880" t="str">
            <v>Geologist - Entry</v>
          </cell>
        </row>
        <row r="881">
          <cell r="AH881" t="str">
            <v>420.492.340</v>
          </cell>
          <cell r="AK881" t="str">
            <v>Geologist - Experienced</v>
          </cell>
        </row>
        <row r="882">
          <cell r="AH882" t="str">
            <v>420.492.350</v>
          </cell>
          <cell r="AK882" t="str">
            <v>Geologist - Expert</v>
          </cell>
        </row>
        <row r="883">
          <cell r="AH883" t="str">
            <v>420.492.351</v>
          </cell>
          <cell r="AK883" t="str">
            <v>Geologist - Pre-eminent</v>
          </cell>
        </row>
        <row r="884">
          <cell r="AH884" t="str">
            <v>420.492.360</v>
          </cell>
          <cell r="AK884" t="str">
            <v>Geologist - Senior</v>
          </cell>
        </row>
        <row r="885">
          <cell r="AH885" t="str">
            <v>420.494.130</v>
          </cell>
          <cell r="AK885" t="str">
            <v>Geologist - Specialist</v>
          </cell>
        </row>
        <row r="886">
          <cell r="AH886" t="str">
            <v>420.494.131</v>
          </cell>
          <cell r="AK886" t="str">
            <v>Geology - Manager - Exploration</v>
          </cell>
        </row>
        <row r="887">
          <cell r="AH887" t="str">
            <v>420.494.210</v>
          </cell>
          <cell r="AK887" t="str">
            <v>Geology - Senior Manager</v>
          </cell>
        </row>
        <row r="888">
          <cell r="AH888" t="str">
            <v>420.494.220</v>
          </cell>
          <cell r="AK888" t="str">
            <v>Geology Manager</v>
          </cell>
        </row>
        <row r="889">
          <cell r="AH889" t="str">
            <v>420.494.221</v>
          </cell>
          <cell r="AK889" t="str">
            <v>Geology Supervisor</v>
          </cell>
        </row>
        <row r="890">
          <cell r="AH890" t="str">
            <v>420.494.230</v>
          </cell>
          <cell r="AK890" t="str">
            <v>Geophysicist - Entry</v>
          </cell>
        </row>
        <row r="891">
          <cell r="AH891" t="str">
            <v>420.494.310</v>
          </cell>
          <cell r="AK891" t="str">
            <v>Geophysicist - Experienced</v>
          </cell>
        </row>
        <row r="892">
          <cell r="AH892" t="str">
            <v>420.494.320</v>
          </cell>
          <cell r="AK892" t="str">
            <v>Geophysicist - Expert</v>
          </cell>
        </row>
        <row r="893">
          <cell r="AH893" t="str">
            <v>420.494.330</v>
          </cell>
          <cell r="AK893" t="str">
            <v>Geophysicist - Pre-eminent</v>
          </cell>
        </row>
        <row r="894">
          <cell r="AH894" t="str">
            <v>420.494.340</v>
          </cell>
          <cell r="AK894" t="str">
            <v>Geophysicist - Senior</v>
          </cell>
        </row>
        <row r="895">
          <cell r="AH895" t="str">
            <v>420.494.341</v>
          </cell>
          <cell r="AK895" t="str">
            <v>Geophysicist - Specialist</v>
          </cell>
        </row>
        <row r="896">
          <cell r="AH896" t="str">
            <v>420.494.350</v>
          </cell>
          <cell r="AK896" t="str">
            <v>Geophysics - Senior Manager</v>
          </cell>
        </row>
        <row r="897">
          <cell r="AH897" t="str">
            <v>420.494.351</v>
          </cell>
          <cell r="AK897" t="str">
            <v>Geophysics Manager</v>
          </cell>
        </row>
        <row r="898">
          <cell r="AH898" t="str">
            <v>420.494.360</v>
          </cell>
          <cell r="AK898" t="str">
            <v>Geophysics Manager - Exploration</v>
          </cell>
        </row>
        <row r="899">
          <cell r="AH899" t="str">
            <v>420.496.130</v>
          </cell>
          <cell r="AK899" t="str">
            <v>Geophysics Supervisor</v>
          </cell>
        </row>
        <row r="900">
          <cell r="AH900" t="str">
            <v>420.496.132</v>
          </cell>
          <cell r="AK900" t="str">
            <v>Good Manufacturing Practices (GMP) - Senior Manager</v>
          </cell>
        </row>
        <row r="901">
          <cell r="AH901" t="str">
            <v>420.496.136</v>
          </cell>
          <cell r="AK901" t="str">
            <v>Good Manufacturing Practices (GMP) Manager</v>
          </cell>
        </row>
        <row r="902">
          <cell r="AH902" t="str">
            <v>420.496.210</v>
          </cell>
          <cell r="AK902" t="str">
            <v>Good Manufacturing Practices (GMP) Professional - Entry</v>
          </cell>
        </row>
        <row r="903">
          <cell r="AH903" t="str">
            <v>420.496.212</v>
          </cell>
          <cell r="AK903" t="str">
            <v>Good Manufacturing Practices (GMP) Professional - Experienced</v>
          </cell>
        </row>
        <row r="904">
          <cell r="AH904" t="str">
            <v>420.496.214</v>
          </cell>
          <cell r="AK904" t="str">
            <v>Good Manufacturing Practices (GMP) Professional - Senior</v>
          </cell>
        </row>
        <row r="905">
          <cell r="AH905" t="str">
            <v>420.496.215</v>
          </cell>
          <cell r="AK905" t="str">
            <v>Good Manufacturing Practices (GMP) Professional - Specialist</v>
          </cell>
        </row>
        <row r="906">
          <cell r="AH906" t="str">
            <v>420.496.216</v>
          </cell>
          <cell r="AK906" t="str">
            <v>Good Manufacturing Practices (GMP) Supervisor</v>
          </cell>
        </row>
        <row r="907">
          <cell r="AH907" t="str">
            <v>420.496.221</v>
          </cell>
          <cell r="AK907" t="str">
            <v>Government Relations Manager</v>
          </cell>
        </row>
        <row r="908">
          <cell r="AH908" t="str">
            <v>420.496.222</v>
          </cell>
          <cell r="AK908" t="str">
            <v>Government Relations Officer/Professional - Entry</v>
          </cell>
        </row>
        <row r="909">
          <cell r="AH909" t="str">
            <v>420.496.223</v>
          </cell>
          <cell r="AK909" t="str">
            <v>Government Relations Officer/Professional - Experienced</v>
          </cell>
        </row>
        <row r="910">
          <cell r="AH910" t="str">
            <v>420.496.224</v>
          </cell>
          <cell r="AK910" t="str">
            <v>Government Relations Officer/Professional - Expert</v>
          </cell>
        </row>
        <row r="911">
          <cell r="AH911" t="str">
            <v>420.496.225</v>
          </cell>
          <cell r="AK911" t="str">
            <v>Government Relations Officer/Professional - Senior</v>
          </cell>
        </row>
        <row r="912">
          <cell r="AH912" t="str">
            <v>420.496.226</v>
          </cell>
          <cell r="AK912" t="str">
            <v>Government Relations Officer/Professional - Specialist</v>
          </cell>
        </row>
        <row r="913">
          <cell r="AH913" t="str">
            <v>420.496.230</v>
          </cell>
          <cell r="AK913" t="str">
            <v>Graduate Trainee</v>
          </cell>
        </row>
        <row r="914">
          <cell r="AH914" t="str">
            <v>420.496.234</v>
          </cell>
          <cell r="AK914" t="str">
            <v>Graphic Design Manager</v>
          </cell>
        </row>
        <row r="915">
          <cell r="AH915" t="str">
            <v>420.496.236</v>
          </cell>
          <cell r="AK915" t="str">
            <v>Graphic Design Supervisor</v>
          </cell>
        </row>
        <row r="916">
          <cell r="AH916" t="str">
            <v>420.496.320</v>
          </cell>
          <cell r="AK916" t="str">
            <v>Graphic Designer - Entry</v>
          </cell>
        </row>
        <row r="917">
          <cell r="AH917" t="str">
            <v>420.496.324</v>
          </cell>
          <cell r="AK917" t="str">
            <v>Graphic Designer - Experienced</v>
          </cell>
        </row>
        <row r="918">
          <cell r="AH918" t="str">
            <v>420.496.326</v>
          </cell>
          <cell r="AK918" t="str">
            <v>Graphic Designer - Senior</v>
          </cell>
        </row>
        <row r="919">
          <cell r="AH919" t="str">
            <v>420.496.334</v>
          </cell>
          <cell r="AK919" t="str">
            <v>Graphic Designer - Specialist</v>
          </cell>
        </row>
        <row r="920">
          <cell r="AH920" t="str">
            <v>420.496.335</v>
          </cell>
          <cell r="AK920" t="str">
            <v>Ground Distribution - Team Leader</v>
          </cell>
        </row>
        <row r="921">
          <cell r="AH921" t="str">
            <v>420.496.336</v>
          </cell>
          <cell r="AK921" t="str">
            <v>Handbag Repairer - Experienced</v>
          </cell>
        </row>
        <row r="922">
          <cell r="AH922" t="str">
            <v>420.496.342</v>
          </cell>
          <cell r="AK922" t="str">
            <v>Harbor Master</v>
          </cell>
        </row>
        <row r="923">
          <cell r="AH923" t="str">
            <v>420.496.344</v>
          </cell>
          <cell r="AK923" t="str">
            <v>Hardware Design Engineer - Entry</v>
          </cell>
        </row>
        <row r="924">
          <cell r="AH924" t="str">
            <v>420.496.345</v>
          </cell>
          <cell r="AK924" t="str">
            <v>Hardware Design Engineer - Experienced</v>
          </cell>
        </row>
        <row r="925">
          <cell r="AH925" t="str">
            <v>420.496.346</v>
          </cell>
          <cell r="AK925" t="str">
            <v>Hardware Design Engineer - Senior</v>
          </cell>
        </row>
        <row r="926">
          <cell r="AH926" t="str">
            <v>420.496.352</v>
          </cell>
          <cell r="AK926" t="str">
            <v>Hardware Design Engineering Manager</v>
          </cell>
        </row>
        <row r="927">
          <cell r="AH927" t="str">
            <v>420.496.354</v>
          </cell>
          <cell r="AK927" t="str">
            <v>Head of Accounting</v>
          </cell>
        </row>
        <row r="928">
          <cell r="AH928" t="str">
            <v>420.496.355</v>
          </cell>
          <cell r="AK928" t="str">
            <v>Head of Actuarial Sub Function - Insurance</v>
          </cell>
        </row>
        <row r="929">
          <cell r="AH929" t="str">
            <v>420.496.356</v>
          </cell>
          <cell r="AK929" t="str">
            <v>Head of Administration</v>
          </cell>
        </row>
        <row r="930">
          <cell r="AH930" t="str">
            <v>420.496.360</v>
          </cell>
          <cell r="AK930" t="str">
            <v>Head of Administration - Tier 1</v>
          </cell>
        </row>
        <row r="931">
          <cell r="AH931" t="str">
            <v>420.496.362</v>
          </cell>
          <cell r="AK931" t="str">
            <v>Head of Administration - Tier 2</v>
          </cell>
        </row>
        <row r="932">
          <cell r="AH932" t="str">
            <v>420.504.130</v>
          </cell>
          <cell r="AK932" t="str">
            <v>Head of Administration - Tier 3</v>
          </cell>
        </row>
        <row r="933">
          <cell r="AH933" t="str">
            <v>420.504.210</v>
          </cell>
          <cell r="AK933" t="str">
            <v>Head of Agency Administration</v>
          </cell>
        </row>
        <row r="934">
          <cell r="AH934" t="str">
            <v>420.504.220</v>
          </cell>
          <cell r="AK934" t="str">
            <v>Head of Alliance Management</v>
          </cell>
        </row>
        <row r="935">
          <cell r="AH935" t="str">
            <v>420.504.230</v>
          </cell>
          <cell r="AK935" t="str">
            <v>Head of Alternate Investments - Derivative / Hedge Funds</v>
          </cell>
        </row>
        <row r="936">
          <cell r="AH936" t="str">
            <v>420.504.240</v>
          </cell>
          <cell r="AK936" t="str">
            <v>Head of Alternate Investments - Real Estate</v>
          </cell>
        </row>
        <row r="937">
          <cell r="AH937" t="str">
            <v>420.504.330</v>
          </cell>
          <cell r="AK937" t="str">
            <v>Head of Applications Development</v>
          </cell>
        </row>
        <row r="938">
          <cell r="AH938" t="str">
            <v>420.504.340</v>
          </cell>
          <cell r="AK938" t="str">
            <v>Head of Applications Development Engineering</v>
          </cell>
        </row>
        <row r="939">
          <cell r="AH939" t="str">
            <v>420.504.350</v>
          </cell>
          <cell r="AK939" t="str">
            <v>Head of Asset Management Operations</v>
          </cell>
        </row>
        <row r="940">
          <cell r="AH940" t="str">
            <v>420.504.360</v>
          </cell>
          <cell r="AK940" t="str">
            <v>Head of Asset Protection</v>
          </cell>
        </row>
        <row r="941">
          <cell r="AH941" t="str">
            <v>420.504.410</v>
          </cell>
          <cell r="AK941" t="str">
            <v>Head of Audit</v>
          </cell>
        </row>
        <row r="942">
          <cell r="AH942" t="str">
            <v>420.504.420</v>
          </cell>
          <cell r="AK942" t="str">
            <v>Head of Bank Assurance</v>
          </cell>
        </row>
        <row r="943">
          <cell r="AH943" t="str">
            <v>420.504.430</v>
          </cell>
          <cell r="AK943" t="str">
            <v>Head of Billing Operations</v>
          </cell>
        </row>
        <row r="944">
          <cell r="AH944" t="str">
            <v>420.508.130</v>
          </cell>
          <cell r="AK944" t="str">
            <v>Head of Bioinformatics - Sub-Function</v>
          </cell>
        </row>
        <row r="945">
          <cell r="AH945" t="str">
            <v>420.508.220</v>
          </cell>
          <cell r="AK945" t="str">
            <v>Head of Biostatistics</v>
          </cell>
        </row>
        <row r="946">
          <cell r="AH946" t="str">
            <v>420.508.230</v>
          </cell>
          <cell r="AK946" t="str">
            <v>Head of Branch Operations</v>
          </cell>
        </row>
        <row r="947">
          <cell r="AH947" t="str">
            <v>420.508.231</v>
          </cell>
          <cell r="AK947" t="str">
            <v>Head of Brand Protection</v>
          </cell>
        </row>
        <row r="948">
          <cell r="AH948" t="str">
            <v>420.508.340</v>
          </cell>
          <cell r="AK948" t="str">
            <v>Head of Budgeting</v>
          </cell>
        </row>
        <row r="949">
          <cell r="AH949" t="str">
            <v>420.508.350</v>
          </cell>
          <cell r="AK949" t="str">
            <v>Head of Business Continuity Planning</v>
          </cell>
        </row>
        <row r="950">
          <cell r="AH950" t="str">
            <v>420.508.360</v>
          </cell>
          <cell r="AK950" t="str">
            <v>Head of Business Development</v>
          </cell>
        </row>
        <row r="951">
          <cell r="AH951" t="str">
            <v>420.512.130</v>
          </cell>
          <cell r="AK951" t="str">
            <v>Head of Business Development - Insurance</v>
          </cell>
        </row>
        <row r="952">
          <cell r="AH952" t="str">
            <v>420.512.210</v>
          </cell>
          <cell r="AK952" t="str">
            <v>Head of Business Process</v>
          </cell>
        </row>
        <row r="953">
          <cell r="AH953" t="str">
            <v>420.512.220</v>
          </cell>
          <cell r="AK953" t="str">
            <v>Head of Call Center</v>
          </cell>
        </row>
        <row r="954">
          <cell r="AH954" t="str">
            <v>420.512.230</v>
          </cell>
          <cell r="AK954" t="str">
            <v>Head of Capacity</v>
          </cell>
        </row>
        <row r="955">
          <cell r="AH955" t="str">
            <v>420.512.330</v>
          </cell>
          <cell r="AK955" t="str">
            <v>Head of Category Management</v>
          </cell>
        </row>
        <row r="956">
          <cell r="AH956" t="str">
            <v>420.512.340</v>
          </cell>
          <cell r="AK956" t="str">
            <v>Head of Channel / Distributor Sales</v>
          </cell>
        </row>
        <row r="957">
          <cell r="AH957" t="str">
            <v>420.512.350</v>
          </cell>
          <cell r="AK957" t="str">
            <v>Head of Channel Marketing</v>
          </cell>
        </row>
        <row r="958">
          <cell r="AH958" t="str">
            <v>420.512.360</v>
          </cell>
          <cell r="AK958" t="str">
            <v>Head of Chartering</v>
          </cell>
        </row>
        <row r="959">
          <cell r="AH959" t="str">
            <v>420.520.130</v>
          </cell>
          <cell r="AK959" t="str">
            <v>Head of Civil / Construction / Structural Engineering</v>
          </cell>
        </row>
        <row r="960">
          <cell r="AH960" t="str">
            <v>420.520.211</v>
          </cell>
          <cell r="AK960" t="str">
            <v>Head of Claims - Insurance</v>
          </cell>
        </row>
        <row r="961">
          <cell r="AH961" t="str">
            <v>420.520.220</v>
          </cell>
          <cell r="AK961" t="str">
            <v>Head of Client Service - Asset Management</v>
          </cell>
        </row>
        <row r="962">
          <cell r="AH962" t="str">
            <v>420.520.221</v>
          </cell>
          <cell r="AK962" t="str">
            <v>Head of Clinical Data Management</v>
          </cell>
        </row>
        <row r="963">
          <cell r="AH963" t="str">
            <v>420.520.230</v>
          </cell>
          <cell r="AK963" t="str">
            <v>Head of Clinical Research</v>
          </cell>
        </row>
        <row r="964">
          <cell r="AH964" t="str">
            <v>420.520.340</v>
          </cell>
          <cell r="AK964" t="str">
            <v>Head of Clinical Research - Tier 0</v>
          </cell>
        </row>
        <row r="965">
          <cell r="AH965" t="str">
            <v>420.520.350</v>
          </cell>
          <cell r="AK965" t="str">
            <v>Head of Clinical Research - Tier 1</v>
          </cell>
        </row>
        <row r="966">
          <cell r="AH966" t="str">
            <v>420.520.360</v>
          </cell>
          <cell r="AK966" t="str">
            <v>Head of Clinical Research - Tier 2</v>
          </cell>
        </row>
        <row r="967">
          <cell r="AH967" t="str">
            <v>420.520.420</v>
          </cell>
          <cell r="AK967" t="str">
            <v>Head of Clinical Research - Tier 3</v>
          </cell>
        </row>
        <row r="968">
          <cell r="AH968" t="str">
            <v>420.524.130</v>
          </cell>
          <cell r="AK968" t="str">
            <v>Head of Clinical Trial Recruitment</v>
          </cell>
        </row>
        <row r="969">
          <cell r="AH969" t="str">
            <v>420.524.210</v>
          </cell>
          <cell r="AK969" t="str">
            <v>Head of Communications - Tier 1</v>
          </cell>
        </row>
        <row r="970">
          <cell r="AH970" t="str">
            <v>420.524.220</v>
          </cell>
          <cell r="AK970" t="str">
            <v>Head of Compensation &amp; Benefits</v>
          </cell>
        </row>
        <row r="971">
          <cell r="AH971" t="str">
            <v>420.524.230</v>
          </cell>
          <cell r="AK971" t="str">
            <v>Head of Compliance</v>
          </cell>
        </row>
        <row r="972">
          <cell r="AH972" t="str">
            <v>420.524.340</v>
          </cell>
          <cell r="AK972" t="str">
            <v>Head of Component Sales</v>
          </cell>
        </row>
        <row r="973">
          <cell r="AH973" t="str">
            <v>420.524.350</v>
          </cell>
          <cell r="AK973" t="str">
            <v>Head of Component Sales Sub-Function</v>
          </cell>
        </row>
        <row r="974">
          <cell r="AH974" t="str">
            <v>420.524.360</v>
          </cell>
          <cell r="AK974" t="str">
            <v>Head of Consignment</v>
          </cell>
        </row>
        <row r="975">
          <cell r="AH975" t="str">
            <v>420.524.420</v>
          </cell>
          <cell r="AK975" t="str">
            <v>Head of Construction</v>
          </cell>
        </row>
        <row r="976">
          <cell r="AH976" t="str">
            <v>420.526.130</v>
          </cell>
          <cell r="AK976" t="str">
            <v>Head of Consulting</v>
          </cell>
        </row>
        <row r="977">
          <cell r="AH977" t="str">
            <v>420.526.210</v>
          </cell>
          <cell r="AK977" t="str">
            <v>Head of Container Maintenance &amp; Repair</v>
          </cell>
        </row>
        <row r="978">
          <cell r="AH978" t="str">
            <v>420.526.220</v>
          </cell>
          <cell r="AK978" t="str">
            <v>Head of Content Development</v>
          </cell>
        </row>
        <row r="979">
          <cell r="AH979" t="str">
            <v>420.526.230</v>
          </cell>
          <cell r="AK979" t="str">
            <v>Head of Contract &amp; Bid Management</v>
          </cell>
        </row>
        <row r="980">
          <cell r="AH980" t="str">
            <v>420.526.240</v>
          </cell>
          <cell r="AK980" t="str">
            <v>Head of Corporate Planning</v>
          </cell>
        </row>
        <row r="981">
          <cell r="AH981" t="str">
            <v>420.526.320</v>
          </cell>
          <cell r="AK981" t="str">
            <v>Head of Corporate Sales</v>
          </cell>
        </row>
        <row r="982">
          <cell r="AH982" t="str">
            <v>420.526.330</v>
          </cell>
          <cell r="AK982" t="str">
            <v>Head of Credit &amp; Collections</v>
          </cell>
        </row>
        <row r="983">
          <cell r="AH983" t="str">
            <v>420.526.340</v>
          </cell>
          <cell r="AK983" t="str">
            <v>Head of Customer Engineering</v>
          </cell>
        </row>
        <row r="984">
          <cell r="AH984" t="str">
            <v>420.526.350</v>
          </cell>
          <cell r="AK984" t="str">
            <v>Head of Customer Relationship</v>
          </cell>
        </row>
        <row r="985">
          <cell r="AH985" t="str">
            <v>420.526.360</v>
          </cell>
          <cell r="AK985" t="str">
            <v>Head of Customer Service - Contact Center</v>
          </cell>
        </row>
        <row r="986">
          <cell r="AH986" t="str">
            <v>420.526.410</v>
          </cell>
          <cell r="AK986" t="str">
            <v>Head of Customer Service - Tier 0</v>
          </cell>
        </row>
        <row r="987">
          <cell r="AH987" t="str">
            <v>420.526.420</v>
          </cell>
          <cell r="AK987" t="str">
            <v>Head of Customer Service - Tier 1</v>
          </cell>
        </row>
        <row r="988">
          <cell r="AH988" t="str">
            <v>420.526.430</v>
          </cell>
          <cell r="AK988" t="str">
            <v>Head of Customer Service - Tier 2</v>
          </cell>
        </row>
        <row r="989">
          <cell r="AH989" t="str">
            <v>430.000.120</v>
          </cell>
          <cell r="AK989" t="str">
            <v>Head of Customer Service - Tier 3</v>
          </cell>
        </row>
        <row r="990">
          <cell r="AH990" t="str">
            <v>430.010.120</v>
          </cell>
          <cell r="AK990" t="str">
            <v>Head of Customer Service Operations</v>
          </cell>
        </row>
        <row r="991">
          <cell r="AH991" t="str">
            <v>430.020.120</v>
          </cell>
          <cell r="AK991" t="str">
            <v>Head of Data Engineering</v>
          </cell>
        </row>
        <row r="992">
          <cell r="AH992" t="str">
            <v>430.030.120</v>
          </cell>
          <cell r="AK992" t="str">
            <v>Head of Data Management - IT</v>
          </cell>
        </row>
        <row r="993">
          <cell r="AH993" t="str">
            <v>430.100.130</v>
          </cell>
          <cell r="AK993" t="str">
            <v>Head of Data Processing - Market Research</v>
          </cell>
        </row>
        <row r="994">
          <cell r="AH994" t="str">
            <v>430.100.220</v>
          </cell>
          <cell r="AK994" t="str">
            <v>Head of Database Marketing</v>
          </cell>
        </row>
        <row r="995">
          <cell r="AH995" t="str">
            <v>430.124.220</v>
          </cell>
          <cell r="AK995" t="str">
            <v>Head of Dealer Development &amp; Management</v>
          </cell>
        </row>
        <row r="996">
          <cell r="AH996" t="str">
            <v>430.124.350</v>
          </cell>
          <cell r="AK996" t="str">
            <v>Head of Dealer Support</v>
          </cell>
        </row>
        <row r="997">
          <cell r="AH997" t="str">
            <v>430.276.352</v>
          </cell>
          <cell r="AK997" t="str">
            <v>Head of Design - Textile</v>
          </cell>
        </row>
        <row r="998">
          <cell r="AH998" t="str">
            <v>430.312.220</v>
          </cell>
          <cell r="AK998" t="str">
            <v>Head of Direct Marketing &amp; Telemarketing</v>
          </cell>
        </row>
        <row r="999">
          <cell r="AH999" t="str">
            <v>430.312.240</v>
          </cell>
          <cell r="AK999" t="str">
            <v>Head of Distribution</v>
          </cell>
        </row>
        <row r="1000">
          <cell r="AH1000" t="str">
            <v>430.312.410</v>
          </cell>
          <cell r="AK1000" t="str">
            <v>Head of Distributor Service</v>
          </cell>
        </row>
        <row r="1001">
          <cell r="AH1001" t="str">
            <v>430.312.420</v>
          </cell>
          <cell r="AK1001" t="str">
            <v>Head of Division - excl. Manufacturing</v>
          </cell>
        </row>
        <row r="1002">
          <cell r="AH1002" t="str">
            <v>430.312.430</v>
          </cell>
          <cell r="AK1002" t="str">
            <v>Head of Division/Business Unit - incl. Manufacturing</v>
          </cell>
        </row>
        <row r="1003">
          <cell r="AH1003" t="str">
            <v>430.532.130</v>
          </cell>
          <cell r="AK1003" t="str">
            <v>Head of Drilling Operations</v>
          </cell>
        </row>
        <row r="1004">
          <cell r="AH1004" t="str">
            <v>430.532.210</v>
          </cell>
          <cell r="AK1004" t="str">
            <v>Head of E-commerce</v>
          </cell>
        </row>
        <row r="1005">
          <cell r="AH1005" t="str">
            <v>430.532.220</v>
          </cell>
          <cell r="AK1005" t="str">
            <v>Head of Electrical Engineering</v>
          </cell>
        </row>
        <row r="1006">
          <cell r="AH1006" t="str">
            <v>430.532.223</v>
          </cell>
          <cell r="AK1006" t="str">
            <v>Head of Employee Relations</v>
          </cell>
        </row>
        <row r="1007">
          <cell r="AH1007" t="str">
            <v>430.532.230</v>
          </cell>
          <cell r="AK1007" t="str">
            <v>Head of Energy Trading</v>
          </cell>
        </row>
        <row r="1008">
          <cell r="AH1008" t="str">
            <v>430.532.231</v>
          </cell>
          <cell r="AK1008" t="str">
            <v>Head of Engineering</v>
          </cell>
        </row>
        <row r="1009">
          <cell r="AH1009" t="str">
            <v>430.532.233</v>
          </cell>
          <cell r="AK1009" t="str">
            <v>Head of Engineering - Tier 0</v>
          </cell>
        </row>
        <row r="1010">
          <cell r="AH1010" t="str">
            <v>430.532.240</v>
          </cell>
          <cell r="AK1010" t="str">
            <v>Head of Engineering - Tier 1</v>
          </cell>
        </row>
        <row r="1011">
          <cell r="AH1011" t="str">
            <v>430.532.320</v>
          </cell>
          <cell r="AK1011" t="str">
            <v>Head of Engineering - Tier 2</v>
          </cell>
        </row>
        <row r="1012">
          <cell r="AH1012" t="str">
            <v>430.532.330</v>
          </cell>
          <cell r="AK1012" t="str">
            <v>Head of Engineering - Tier 3</v>
          </cell>
        </row>
        <row r="1013">
          <cell r="AH1013" t="str">
            <v>430.532.340</v>
          </cell>
          <cell r="AK1013" t="str">
            <v>Head of Engineering Support</v>
          </cell>
        </row>
        <row r="1014">
          <cell r="AH1014" t="str">
            <v>430.532.343</v>
          </cell>
          <cell r="AK1014" t="str">
            <v>Head of Enterprise Architecture</v>
          </cell>
        </row>
        <row r="1015">
          <cell r="AH1015" t="str">
            <v>430.532.350</v>
          </cell>
          <cell r="AK1015" t="str">
            <v>Head of Enterprise Resource Planning (ERP)</v>
          </cell>
        </row>
        <row r="1016">
          <cell r="AH1016" t="str">
            <v>430.532.353</v>
          </cell>
          <cell r="AK1016" t="str">
            <v>Head of Environmental</v>
          </cell>
        </row>
        <row r="1017">
          <cell r="AH1017" t="str">
            <v>430.532.358</v>
          </cell>
          <cell r="AK1017" t="str">
            <v>Head of Environmental Health &amp; Safety</v>
          </cell>
        </row>
        <row r="1018">
          <cell r="AH1018" t="str">
            <v>430.532.360</v>
          </cell>
          <cell r="AK1018" t="str">
            <v>Head of Epidemiology - Sub-Function</v>
          </cell>
        </row>
        <row r="1019">
          <cell r="AH1019" t="str">
            <v>430.532.363</v>
          </cell>
          <cell r="AK1019" t="str">
            <v>Head of Exploration</v>
          </cell>
        </row>
        <row r="1020">
          <cell r="AH1020" t="str">
            <v>430.532.410</v>
          </cell>
          <cell r="AK1020" t="str">
            <v>Head of Exploration &amp; Production</v>
          </cell>
        </row>
        <row r="1021">
          <cell r="AH1021" t="str">
            <v>430.532.420</v>
          </cell>
          <cell r="AK1021" t="str">
            <v>Head of Express Operation</v>
          </cell>
        </row>
        <row r="1022">
          <cell r="AH1022" t="str">
            <v>430.532.428</v>
          </cell>
          <cell r="AK1022" t="str">
            <v>Head of Exterior Engineering</v>
          </cell>
        </row>
        <row r="1023">
          <cell r="AH1023" t="str">
            <v>430.532.430</v>
          </cell>
          <cell r="AK1023" t="str">
            <v>Head of External Investments</v>
          </cell>
        </row>
        <row r="1024">
          <cell r="AH1024" t="str">
            <v>430.536.131</v>
          </cell>
          <cell r="AK1024" t="str">
            <v>Head of Facilities Engineering</v>
          </cell>
        </row>
        <row r="1025">
          <cell r="AH1025" t="str">
            <v>430.536.210</v>
          </cell>
          <cell r="AK1025" t="str">
            <v>Head of Field Service Engineering</v>
          </cell>
        </row>
        <row r="1026">
          <cell r="AH1026" t="str">
            <v>430.536.220</v>
          </cell>
          <cell r="AK1026" t="str">
            <v>Head of Fieldwork - Market Research</v>
          </cell>
        </row>
        <row r="1027">
          <cell r="AH1027" t="str">
            <v>430.536.240</v>
          </cell>
          <cell r="AK1027" t="str">
            <v>Head of Finance</v>
          </cell>
        </row>
        <row r="1028">
          <cell r="AH1028" t="str">
            <v>430.536.330</v>
          </cell>
          <cell r="AK1028" t="str">
            <v>Head of Finance &amp; Accounting - Tier 0</v>
          </cell>
        </row>
        <row r="1029">
          <cell r="AH1029" t="str">
            <v>430.536.340</v>
          </cell>
          <cell r="AK1029" t="str">
            <v>Head of Finance &amp; Accounting - Tier 1</v>
          </cell>
        </row>
        <row r="1030">
          <cell r="AH1030" t="str">
            <v>430.536.350</v>
          </cell>
          <cell r="AK1030" t="str">
            <v>Head of Finance &amp; Accounting - Tier 2</v>
          </cell>
        </row>
        <row r="1031">
          <cell r="AH1031" t="str">
            <v>430.536.360</v>
          </cell>
          <cell r="AK1031" t="str">
            <v>Head of Finance &amp; Accounting - Tier 3</v>
          </cell>
        </row>
        <row r="1032">
          <cell r="AH1032" t="str">
            <v>430.536.410</v>
          </cell>
          <cell r="AK1032" t="str">
            <v>Head of Financial Control</v>
          </cell>
        </row>
        <row r="1033">
          <cell r="AH1033" t="str">
            <v>430.536.420</v>
          </cell>
          <cell r="AK1033" t="str">
            <v>Head of Financial Control - Controller</v>
          </cell>
        </row>
        <row r="1034">
          <cell r="AH1034" t="str">
            <v>430.536.430</v>
          </cell>
          <cell r="AK1034" t="str">
            <v>Head of Financial Planning / Analysis</v>
          </cell>
        </row>
        <row r="1035">
          <cell r="AH1035" t="str">
            <v>430.548.220</v>
          </cell>
          <cell r="AK1035" t="str">
            <v>Head of Fixed Income - Insurance</v>
          </cell>
        </row>
        <row r="1036">
          <cell r="AH1036" t="str">
            <v>430.548.240</v>
          </cell>
          <cell r="AK1036" t="str">
            <v>Head of Flavor</v>
          </cell>
        </row>
        <row r="1037">
          <cell r="AH1037" t="str">
            <v>430.548.410</v>
          </cell>
          <cell r="AK1037" t="str">
            <v>Head of Food &amp; Beverage</v>
          </cell>
        </row>
        <row r="1038">
          <cell r="AH1038" t="str">
            <v>430.548.420</v>
          </cell>
          <cell r="AK1038" t="str">
            <v>Head of Franchising</v>
          </cell>
        </row>
        <row r="1039">
          <cell r="AH1039" t="str">
            <v>430.548.421</v>
          </cell>
          <cell r="AK1039" t="str">
            <v>Head of Fund Management - Equity</v>
          </cell>
        </row>
        <row r="1040">
          <cell r="AH1040" t="str">
            <v>430.548.430</v>
          </cell>
          <cell r="AK1040" t="str">
            <v>Head of Fund Management - Fixed Income</v>
          </cell>
        </row>
        <row r="1041">
          <cell r="AH1041" t="str">
            <v>430.552.220</v>
          </cell>
          <cell r="AK1041" t="str">
            <v>Head of Gateway Operations</v>
          </cell>
        </row>
        <row r="1042">
          <cell r="AH1042" t="str">
            <v>430.552.240</v>
          </cell>
          <cell r="AK1042" t="str">
            <v>Head of Good Manufacturing Practices (GMP) - Sub-Function</v>
          </cell>
        </row>
        <row r="1043">
          <cell r="AH1043" t="str">
            <v>430.552.410</v>
          </cell>
          <cell r="AK1043" t="str">
            <v>Head of Government Relations</v>
          </cell>
        </row>
        <row r="1044">
          <cell r="AH1044" t="str">
            <v>430.552.420</v>
          </cell>
          <cell r="AK1044" t="str">
            <v>Head of Hardware Development</v>
          </cell>
        </row>
        <row r="1045">
          <cell r="AH1045" t="str">
            <v>430.552.430</v>
          </cell>
          <cell r="AK1045" t="str">
            <v>Head of Hardware Product Development</v>
          </cell>
        </row>
        <row r="1046">
          <cell r="AH1046" t="str">
            <v>430.556.220</v>
          </cell>
          <cell r="AK1046" t="str">
            <v>Head of Health Economics</v>
          </cell>
        </row>
        <row r="1047">
          <cell r="AH1047" t="str">
            <v>430.556.240</v>
          </cell>
          <cell r="AK1047" t="str">
            <v>Head of Hotel Engineering</v>
          </cell>
        </row>
        <row r="1048">
          <cell r="AH1048" t="str">
            <v>430.556.410</v>
          </cell>
          <cell r="AK1048" t="str">
            <v>Head of Hotel Operations</v>
          </cell>
        </row>
        <row r="1049">
          <cell r="AH1049" t="str">
            <v>430.556.420</v>
          </cell>
          <cell r="AK1049" t="str">
            <v>Head of Housekeeping</v>
          </cell>
        </row>
        <row r="1050">
          <cell r="AH1050" t="str">
            <v>430.556.430</v>
          </cell>
          <cell r="AK1050" t="str">
            <v>Head of Human Resources - Generalist</v>
          </cell>
        </row>
        <row r="1051">
          <cell r="AH1051" t="str">
            <v>430.564.130</v>
          </cell>
          <cell r="AK1051" t="str">
            <v>Head of Human Resources - Tier 0</v>
          </cell>
        </row>
        <row r="1052">
          <cell r="AH1052" t="str">
            <v>430.564.131</v>
          </cell>
          <cell r="AK1052" t="str">
            <v>Head of Human Resources - Tier 1</v>
          </cell>
        </row>
        <row r="1053">
          <cell r="AH1053" t="str">
            <v>430.564.210</v>
          </cell>
          <cell r="AK1053" t="str">
            <v>Head of Human Resources - Tier 2</v>
          </cell>
        </row>
        <row r="1054">
          <cell r="AH1054" t="str">
            <v>430.564.211</v>
          </cell>
          <cell r="AK1054" t="str">
            <v>Head of Human Resources - Tier 3</v>
          </cell>
        </row>
        <row r="1055">
          <cell r="AH1055" t="str">
            <v>430.564.220</v>
          </cell>
          <cell r="AK1055" t="str">
            <v>Head of Information Security</v>
          </cell>
        </row>
        <row r="1056">
          <cell r="AH1056" t="str">
            <v>430.564.221</v>
          </cell>
          <cell r="AK1056" t="str">
            <v>Head of Information Systems</v>
          </cell>
        </row>
        <row r="1057">
          <cell r="AH1057" t="str">
            <v>430.564.230</v>
          </cell>
          <cell r="AK1057" t="str">
            <v>Head of Information Systems Operations</v>
          </cell>
        </row>
        <row r="1058">
          <cell r="AH1058" t="str">
            <v>430.564.231</v>
          </cell>
          <cell r="AK1058" t="str">
            <v>Head of Information Technology</v>
          </cell>
        </row>
        <row r="1059">
          <cell r="AH1059" t="str">
            <v>430.564.240</v>
          </cell>
          <cell r="AK1059" t="str">
            <v>Head of Information Technology - Tier 0</v>
          </cell>
        </row>
        <row r="1060">
          <cell r="AH1060" t="str">
            <v>430.564.241</v>
          </cell>
          <cell r="AK1060" t="str">
            <v>Head of Information Technology - Tier 1</v>
          </cell>
        </row>
        <row r="1061">
          <cell r="AH1061" t="str">
            <v>430.564.320</v>
          </cell>
          <cell r="AK1061" t="str">
            <v>Head of Information Technology - Tier 2</v>
          </cell>
        </row>
        <row r="1062">
          <cell r="AH1062" t="str">
            <v>430.564.321</v>
          </cell>
          <cell r="AK1062" t="str">
            <v>Head of Information Technology - Tier 3</v>
          </cell>
        </row>
        <row r="1063">
          <cell r="AH1063" t="str">
            <v>430.564.330</v>
          </cell>
          <cell r="AK1063" t="str">
            <v>Head of Information Technology Products</v>
          </cell>
        </row>
        <row r="1064">
          <cell r="AH1064" t="str">
            <v>430.564.331</v>
          </cell>
          <cell r="AK1064" t="str">
            <v>Head of Integrated Circuit (IC) Design Engineering</v>
          </cell>
        </row>
        <row r="1065">
          <cell r="AH1065" t="str">
            <v>430.564.340</v>
          </cell>
          <cell r="AK1065" t="str">
            <v>Head of Interior Engineering</v>
          </cell>
        </row>
        <row r="1066">
          <cell r="AH1066" t="str">
            <v>430.564.341</v>
          </cell>
          <cell r="AK1066" t="str">
            <v>Head of Internet Sales</v>
          </cell>
        </row>
        <row r="1067">
          <cell r="AH1067" t="str">
            <v>430.564.350</v>
          </cell>
          <cell r="AK1067" t="str">
            <v>Head of Inventory Control</v>
          </cell>
        </row>
        <row r="1068">
          <cell r="AH1068" t="str">
            <v>430.564.351</v>
          </cell>
          <cell r="AK1068" t="str">
            <v>Head of Investment Banking</v>
          </cell>
        </row>
        <row r="1069">
          <cell r="AH1069" t="str">
            <v>430.564.360</v>
          </cell>
          <cell r="AK1069" t="str">
            <v>Head of Investment Banking Function</v>
          </cell>
        </row>
        <row r="1070">
          <cell r="AH1070" t="str">
            <v>430.564.361</v>
          </cell>
          <cell r="AK1070" t="str">
            <v>Head of Investment Performance</v>
          </cell>
        </row>
        <row r="1071">
          <cell r="AH1071" t="str">
            <v>430.564.410</v>
          </cell>
          <cell r="AK1071" t="str">
            <v>Head of Investment Product Development</v>
          </cell>
        </row>
        <row r="1072">
          <cell r="AH1072" t="str">
            <v>430.564.411</v>
          </cell>
          <cell r="AK1072" t="str">
            <v>Head of Investment Research</v>
          </cell>
        </row>
        <row r="1073">
          <cell r="AH1073" t="str">
            <v>430.564.420</v>
          </cell>
          <cell r="AK1073" t="str">
            <v>Head of Investment Sales</v>
          </cell>
        </row>
        <row r="1074">
          <cell r="AH1074" t="str">
            <v>430.564.430</v>
          </cell>
          <cell r="AK1074" t="str">
            <v>Head of Investment Sales - Institutional</v>
          </cell>
        </row>
        <row r="1075">
          <cell r="AH1075" t="str">
            <v>430.568.130</v>
          </cell>
          <cell r="AK1075" t="str">
            <v>Head of Investment Sales - Retail</v>
          </cell>
        </row>
        <row r="1076">
          <cell r="AH1076" t="str">
            <v>430.568.210</v>
          </cell>
          <cell r="AK1076" t="str">
            <v>Head of Investment Strategy</v>
          </cell>
        </row>
        <row r="1077">
          <cell r="AH1077" t="str">
            <v>430.568.220</v>
          </cell>
          <cell r="AK1077" t="str">
            <v>Head of Investment Systems</v>
          </cell>
        </row>
        <row r="1078">
          <cell r="AH1078" t="str">
            <v>430.568.230</v>
          </cell>
          <cell r="AK1078" t="str">
            <v>Head of Investor Relations</v>
          </cell>
        </row>
        <row r="1079">
          <cell r="AH1079" t="str">
            <v>430.568.240</v>
          </cell>
          <cell r="AK1079" t="str">
            <v>Head of IT Business Analysis</v>
          </cell>
        </row>
        <row r="1080">
          <cell r="AH1080" t="str">
            <v>430.568.330</v>
          </cell>
          <cell r="AK1080" t="str">
            <v>Head of IT Consulting</v>
          </cell>
        </row>
        <row r="1081">
          <cell r="AH1081" t="str">
            <v>430.568.340</v>
          </cell>
          <cell r="AK1081" t="str">
            <v>Head of Labor Safety</v>
          </cell>
        </row>
        <row r="1082">
          <cell r="AH1082" t="str">
            <v>430.568.350</v>
          </cell>
          <cell r="AK1082" t="str">
            <v>Head of Legal - General Counsel</v>
          </cell>
        </row>
        <row r="1083">
          <cell r="AH1083" t="str">
            <v>430.568.360</v>
          </cell>
          <cell r="AK1083" t="str">
            <v>Head of Legal - Tier 0</v>
          </cell>
        </row>
        <row r="1084">
          <cell r="AH1084" t="str">
            <v>500.000.120</v>
          </cell>
          <cell r="AK1084" t="str">
            <v>Head of Legal - Tier 1</v>
          </cell>
        </row>
        <row r="1085">
          <cell r="AH1085" t="str">
            <v>500.000.122</v>
          </cell>
          <cell r="AK1085" t="str">
            <v>Head of Legal - Tier 2</v>
          </cell>
        </row>
        <row r="1086">
          <cell r="AH1086" t="str">
            <v>500.000.123</v>
          </cell>
          <cell r="AK1086" t="str">
            <v>Head of Legal - Tier 3</v>
          </cell>
        </row>
        <row r="1087">
          <cell r="AH1087" t="str">
            <v>500.010.120</v>
          </cell>
          <cell r="AK1087" t="str">
            <v>Head of Life Sciences Marketing Services - Sub-Function</v>
          </cell>
        </row>
        <row r="1088">
          <cell r="AH1088" t="str">
            <v>500.010.122</v>
          </cell>
          <cell r="AK1088" t="str">
            <v>Head of Line of Business - Insurance</v>
          </cell>
        </row>
        <row r="1089">
          <cell r="AH1089" t="str">
            <v>500.010.123</v>
          </cell>
          <cell r="AK1089" t="str">
            <v>Head of Logistics</v>
          </cell>
        </row>
        <row r="1090">
          <cell r="AH1090" t="str">
            <v>500.020.120</v>
          </cell>
          <cell r="AK1090" t="str">
            <v>Head of Logistics Management</v>
          </cell>
        </row>
        <row r="1091">
          <cell r="AH1091" t="str">
            <v>500.020.122</v>
          </cell>
          <cell r="AK1091" t="str">
            <v>Head of Logistics Operations</v>
          </cell>
        </row>
        <row r="1092">
          <cell r="AH1092" t="str">
            <v>500.020.123</v>
          </cell>
          <cell r="AK1092" t="str">
            <v>Head of Logistics Process Quality Control</v>
          </cell>
        </row>
        <row r="1093">
          <cell r="AH1093" t="str">
            <v>500.030.120</v>
          </cell>
          <cell r="AK1093" t="str">
            <v>Head of Manufacturing - Multi-Facility</v>
          </cell>
        </row>
        <row r="1094">
          <cell r="AH1094" t="str">
            <v>500.030.122</v>
          </cell>
          <cell r="AK1094" t="str">
            <v>Head of Manufacturing - Tier 0</v>
          </cell>
        </row>
        <row r="1095">
          <cell r="AH1095" t="str">
            <v>500.030.123</v>
          </cell>
          <cell r="AK1095" t="str">
            <v>Head of Manufacturing - Tier 1</v>
          </cell>
        </row>
        <row r="1096">
          <cell r="AH1096" t="str">
            <v>500.100.130</v>
          </cell>
          <cell r="AK1096" t="str">
            <v>Head of Manufacturing - Tier 2</v>
          </cell>
        </row>
        <row r="1097">
          <cell r="AH1097" t="str">
            <v>500.100.210</v>
          </cell>
          <cell r="AK1097" t="str">
            <v>Head of Manufacturing - Tier 3</v>
          </cell>
        </row>
        <row r="1098">
          <cell r="AH1098" t="str">
            <v>500.100.220</v>
          </cell>
          <cell r="AK1098" t="str">
            <v>Head of Manufacturing Engineering</v>
          </cell>
        </row>
        <row r="1099">
          <cell r="AH1099" t="str">
            <v>500.100.230</v>
          </cell>
          <cell r="AK1099" t="str">
            <v>Head of Market Access</v>
          </cell>
        </row>
        <row r="1100">
          <cell r="AH1100" t="str">
            <v>500.100.320</v>
          </cell>
          <cell r="AK1100" t="str">
            <v>Head of Market Research</v>
          </cell>
        </row>
        <row r="1101">
          <cell r="AH1101" t="str">
            <v>500.100.330</v>
          </cell>
          <cell r="AK1101" t="str">
            <v>Head of Market Research &amp; Data Analysis</v>
          </cell>
        </row>
        <row r="1102">
          <cell r="AH1102" t="str">
            <v>500.100.340</v>
          </cell>
          <cell r="AK1102" t="str">
            <v>Head of Marketing</v>
          </cell>
        </row>
        <row r="1103">
          <cell r="AH1103" t="str">
            <v>500.100.350</v>
          </cell>
          <cell r="AK1103" t="str">
            <v>Head of Marketing - Tier 0</v>
          </cell>
        </row>
        <row r="1104">
          <cell r="AH1104" t="str">
            <v>500.100.360</v>
          </cell>
          <cell r="AK1104" t="str">
            <v>Head of Marketing - Tier 1</v>
          </cell>
        </row>
        <row r="1105">
          <cell r="AH1105" t="str">
            <v>500.100.420</v>
          </cell>
          <cell r="AK1105" t="str">
            <v>Head of Marketing - Tier 2</v>
          </cell>
        </row>
        <row r="1106">
          <cell r="AH1106" t="str">
            <v>500.624.410</v>
          </cell>
          <cell r="AK1106" t="str">
            <v>Head of Marketing - Tier 3</v>
          </cell>
        </row>
        <row r="1107">
          <cell r="AH1107" t="str">
            <v>500.628.130</v>
          </cell>
          <cell r="AK1107" t="str">
            <v>Head of Materials Management</v>
          </cell>
        </row>
        <row r="1108">
          <cell r="AH1108" t="str">
            <v>500.628.210</v>
          </cell>
          <cell r="AK1108" t="str">
            <v>Head of Mechanical Engineering</v>
          </cell>
        </row>
        <row r="1109">
          <cell r="AH1109" t="str">
            <v>500.628.220</v>
          </cell>
          <cell r="AK1109" t="str">
            <v>Head of Medical Affairs</v>
          </cell>
        </row>
        <row r="1110">
          <cell r="AH1110" t="str">
            <v>500.628.230</v>
          </cell>
          <cell r="AK1110" t="str">
            <v>Head of Medical Devices Field Services - Sub-Function</v>
          </cell>
        </row>
        <row r="1111">
          <cell r="AH1111" t="str">
            <v>500.628.240</v>
          </cell>
          <cell r="AK1111" t="str">
            <v>Head of Medical Information</v>
          </cell>
        </row>
        <row r="1112">
          <cell r="AH1112" t="str">
            <v>500.628.310</v>
          </cell>
          <cell r="AK1112" t="str">
            <v>Head of Medical Sales</v>
          </cell>
        </row>
        <row r="1113">
          <cell r="AH1113" t="str">
            <v>500.628.320</v>
          </cell>
          <cell r="AK1113" t="str">
            <v>Head of Medical Scientific Liaison - Sub-Function</v>
          </cell>
        </row>
        <row r="1114">
          <cell r="AH1114" t="str">
            <v>500.628.330</v>
          </cell>
          <cell r="AK1114" t="str">
            <v>Head of Medical Writing - Sub-Function</v>
          </cell>
        </row>
        <row r="1115">
          <cell r="AH1115" t="str">
            <v>500.628.331</v>
          </cell>
          <cell r="AK1115" t="str">
            <v>Head of Merchandising</v>
          </cell>
        </row>
        <row r="1116">
          <cell r="AH1116" t="str">
            <v>500.628.340</v>
          </cell>
          <cell r="AK1116" t="str">
            <v>Head of Merchandising</v>
          </cell>
        </row>
        <row r="1117">
          <cell r="AH1117" t="str">
            <v>500.628.343</v>
          </cell>
          <cell r="AK1117" t="str">
            <v>Head of Merchandising</v>
          </cell>
        </row>
        <row r="1118">
          <cell r="AH1118" t="str">
            <v>500.628.350</v>
          </cell>
          <cell r="AK1118" t="str">
            <v>Head of Mergers &amp; Acquisitions</v>
          </cell>
        </row>
        <row r="1119">
          <cell r="AH1119" t="str">
            <v>500.628.353</v>
          </cell>
          <cell r="AK1119" t="str">
            <v>Head of Microbiology</v>
          </cell>
        </row>
        <row r="1120">
          <cell r="AH1120" t="str">
            <v>500.628.360</v>
          </cell>
          <cell r="AK1120" t="str">
            <v>Head of Multiple Lines of Business - Insurance</v>
          </cell>
        </row>
        <row r="1121">
          <cell r="AH1121" t="str">
            <v>500.628.363</v>
          </cell>
          <cell r="AK1121" t="str">
            <v>Head of National Accounts</v>
          </cell>
        </row>
        <row r="1122">
          <cell r="AH1122" t="str">
            <v>500.628.423</v>
          </cell>
          <cell r="AK1122" t="str">
            <v>Head of National Property Development</v>
          </cell>
        </row>
        <row r="1123">
          <cell r="AH1123" t="str">
            <v>500.630.130</v>
          </cell>
          <cell r="AK1123" t="str">
            <v>Head of Nutrition</v>
          </cell>
        </row>
        <row r="1124">
          <cell r="AH1124" t="str">
            <v>500.630.131</v>
          </cell>
          <cell r="AK1124" t="str">
            <v>Head of Office Administration</v>
          </cell>
        </row>
        <row r="1125">
          <cell r="AH1125" t="str">
            <v>500.630.132</v>
          </cell>
          <cell r="AK1125" t="str">
            <v>Head of Oil &amp; Gas Field Production</v>
          </cell>
        </row>
        <row r="1126">
          <cell r="AH1126" t="str">
            <v>500.630.133</v>
          </cell>
          <cell r="AK1126" t="str">
            <v>Head of Operations - Tier 0</v>
          </cell>
        </row>
        <row r="1127">
          <cell r="AH1127" t="str">
            <v>500.630.220</v>
          </cell>
          <cell r="AK1127" t="str">
            <v>Head of Operations - Tier 1</v>
          </cell>
        </row>
        <row r="1128">
          <cell r="AH1128" t="str">
            <v>500.704.220</v>
          </cell>
          <cell r="AK1128" t="str">
            <v>Head of Operations - Tier 2</v>
          </cell>
        </row>
        <row r="1129">
          <cell r="AH1129" t="str">
            <v>500.704.330</v>
          </cell>
          <cell r="AK1129" t="str">
            <v>Head of Operations - Tier 3</v>
          </cell>
        </row>
        <row r="1130">
          <cell r="AH1130" t="str">
            <v>500.704.340</v>
          </cell>
          <cell r="AK1130" t="str">
            <v>Head of Organization - Tier 0</v>
          </cell>
        </row>
        <row r="1131">
          <cell r="AH1131" t="str">
            <v>500.704.350</v>
          </cell>
          <cell r="AK1131" t="str">
            <v>Head of Organization - Tier 1</v>
          </cell>
        </row>
        <row r="1132">
          <cell r="AH1132" t="str">
            <v>500.704.360</v>
          </cell>
          <cell r="AK1132" t="str">
            <v>Head of Organization - Tier 2</v>
          </cell>
        </row>
        <row r="1133">
          <cell r="AH1133" t="str">
            <v>500.704.420</v>
          </cell>
          <cell r="AK1133" t="str">
            <v>Head of Organization - Tier 3</v>
          </cell>
        </row>
        <row r="1134">
          <cell r="AH1134" t="str">
            <v>510.000.120</v>
          </cell>
          <cell r="AK1134" t="str">
            <v>Head of Organization Development</v>
          </cell>
        </row>
        <row r="1135">
          <cell r="AH1135" t="str">
            <v>510.010.120</v>
          </cell>
          <cell r="AK1135" t="str">
            <v>Head of Outside Plant (OSP) Engineering</v>
          </cell>
        </row>
        <row r="1136">
          <cell r="AH1136" t="str">
            <v>510.020.120</v>
          </cell>
          <cell r="AK1136" t="str">
            <v>Head of Outsourcing</v>
          </cell>
        </row>
        <row r="1137">
          <cell r="AH1137" t="str">
            <v>510.030.120</v>
          </cell>
          <cell r="AK1137" t="str">
            <v>Head of Partnership Distribution</v>
          </cell>
        </row>
        <row r="1138">
          <cell r="AH1138" t="str">
            <v>510.100.130</v>
          </cell>
          <cell r="AK1138" t="str">
            <v>Head of Pathology Science - Sub-Function</v>
          </cell>
        </row>
        <row r="1139">
          <cell r="AH1139" t="str">
            <v>510.100.210</v>
          </cell>
          <cell r="AK1139" t="str">
            <v>Head of Patient Education</v>
          </cell>
        </row>
        <row r="1140">
          <cell r="AH1140" t="str">
            <v>510.100.220</v>
          </cell>
          <cell r="AK1140" t="str">
            <v>Head of Perfume</v>
          </cell>
        </row>
        <row r="1141">
          <cell r="AH1141" t="str">
            <v>510.100.230</v>
          </cell>
          <cell r="AK1141" t="str">
            <v>Head of Pharmaceutics</v>
          </cell>
        </row>
        <row r="1142">
          <cell r="AH1142" t="str">
            <v>510.100.340</v>
          </cell>
          <cell r="AK1142" t="str">
            <v>Head of Pharmacokinetics / Drug Metabolism - Sub-Function</v>
          </cell>
        </row>
        <row r="1143">
          <cell r="AH1143" t="str">
            <v>510.100.350</v>
          </cell>
          <cell r="AK1143" t="str">
            <v>Head of Pharmacovigilance</v>
          </cell>
        </row>
        <row r="1144">
          <cell r="AH1144" t="str">
            <v>510.100.360</v>
          </cell>
          <cell r="AK1144" t="str">
            <v>Head of Pharmacy Sales</v>
          </cell>
        </row>
        <row r="1145">
          <cell r="AH1145" t="str">
            <v>510.100.410</v>
          </cell>
          <cell r="AK1145" t="str">
            <v>Head of Pipelines</v>
          </cell>
        </row>
        <row r="1146">
          <cell r="AH1146" t="str">
            <v>510.100.420</v>
          </cell>
          <cell r="AK1146" t="str">
            <v>Head of Plant</v>
          </cell>
        </row>
        <row r="1147">
          <cell r="AH1147" t="str">
            <v>510.100.430</v>
          </cell>
          <cell r="AK1147" t="str">
            <v>Head of Portfolio Investment - Insurance</v>
          </cell>
        </row>
        <row r="1148">
          <cell r="AH1148" t="str">
            <v>510.130.220</v>
          </cell>
          <cell r="AK1148" t="str">
            <v>Head of Powertrain Engineering</v>
          </cell>
        </row>
        <row r="1149">
          <cell r="AH1149" t="str">
            <v>510.130.340</v>
          </cell>
          <cell r="AK1149" t="str">
            <v>Head of Practitioner / Physician Sales</v>
          </cell>
        </row>
        <row r="1150">
          <cell r="AH1150" t="str">
            <v>510.130.350</v>
          </cell>
          <cell r="AK1150" t="str">
            <v>Head of Pre-Clinical - Tier 0</v>
          </cell>
        </row>
        <row r="1151">
          <cell r="AH1151" t="str">
            <v>510.130.360</v>
          </cell>
          <cell r="AK1151" t="str">
            <v>Head of Pre-Clinical - Tier 1</v>
          </cell>
        </row>
        <row r="1152">
          <cell r="AH1152" t="str">
            <v>510.240.130</v>
          </cell>
          <cell r="AK1152" t="str">
            <v>Head of Pre-Clinical - Tier 2</v>
          </cell>
        </row>
        <row r="1153">
          <cell r="AH1153" t="str">
            <v>510.240.220</v>
          </cell>
          <cell r="AK1153" t="str">
            <v>Head of Pre-Clinical - Tier 3</v>
          </cell>
        </row>
        <row r="1154">
          <cell r="AH1154" t="str">
            <v>510.240.230</v>
          </cell>
          <cell r="AK1154" t="str">
            <v>Head of Pre-Sales Product / Technical Support</v>
          </cell>
        </row>
        <row r="1155">
          <cell r="AH1155" t="str">
            <v>510.240.240</v>
          </cell>
          <cell r="AK1155" t="str">
            <v>Head of Private Placement - Insurance</v>
          </cell>
        </row>
        <row r="1156">
          <cell r="AH1156" t="str">
            <v>510.240.320</v>
          </cell>
          <cell r="AK1156" t="str">
            <v>Head of Procurement</v>
          </cell>
        </row>
        <row r="1157">
          <cell r="AH1157" t="str">
            <v>510.240.340</v>
          </cell>
          <cell r="AK1157" t="str">
            <v>Head of Product Development - Insurance</v>
          </cell>
        </row>
        <row r="1158">
          <cell r="AH1158" t="str">
            <v>510.240.350</v>
          </cell>
          <cell r="AK1158" t="str">
            <v>Head of Product Development Engineering</v>
          </cell>
        </row>
        <row r="1159">
          <cell r="AH1159" t="str">
            <v>510.240.351</v>
          </cell>
          <cell r="AK1159" t="str">
            <v>Head of Product Development Engineering - Medical Devices - Sub-Function</v>
          </cell>
        </row>
        <row r="1160">
          <cell r="AH1160" t="str">
            <v>510.240.360</v>
          </cell>
          <cell r="AK1160" t="str">
            <v>Head of Product Engineering</v>
          </cell>
        </row>
        <row r="1161">
          <cell r="AH1161" t="str">
            <v>510.330.210</v>
          </cell>
          <cell r="AK1161" t="str">
            <v>Head of Product Management</v>
          </cell>
        </row>
        <row r="1162">
          <cell r="AH1162" t="str">
            <v>510.330.220</v>
          </cell>
          <cell r="AK1162" t="str">
            <v>Head of Production</v>
          </cell>
        </row>
        <row r="1163">
          <cell r="AH1163" t="str">
            <v>510.330.330</v>
          </cell>
          <cell r="AK1163" t="str">
            <v>Head of Production &amp; Inventory Management</v>
          </cell>
        </row>
        <row r="1164">
          <cell r="AH1164" t="str">
            <v>510.330.340</v>
          </cell>
          <cell r="AK1164" t="str">
            <v>Head of Project Engineering</v>
          </cell>
        </row>
        <row r="1165">
          <cell r="AH1165" t="str">
            <v>510.330.350</v>
          </cell>
          <cell r="AK1165" t="str">
            <v>Head of Project Management</v>
          </cell>
        </row>
        <row r="1166">
          <cell r="AH1166" t="str">
            <v>510.330.360</v>
          </cell>
          <cell r="AK1166" t="str">
            <v>Head of Project Management - Clinical Research</v>
          </cell>
        </row>
        <row r="1167">
          <cell r="AH1167" t="str">
            <v>510.340.220</v>
          </cell>
          <cell r="AK1167" t="str">
            <v>Head of Project Management - Project Engineering</v>
          </cell>
        </row>
        <row r="1168">
          <cell r="AH1168" t="str">
            <v>510.340.230</v>
          </cell>
          <cell r="AK1168" t="str">
            <v>Head of Project Management Office (PMO) - IT</v>
          </cell>
        </row>
        <row r="1169">
          <cell r="AH1169" t="str">
            <v>510.380.131</v>
          </cell>
          <cell r="AK1169" t="str">
            <v>Head of Public Relations Sub-Function</v>
          </cell>
        </row>
        <row r="1170">
          <cell r="AH1170" t="str">
            <v>510.380.221</v>
          </cell>
          <cell r="AK1170" t="str">
            <v>Head of Purchasing</v>
          </cell>
        </row>
        <row r="1171">
          <cell r="AH1171" t="str">
            <v>510.380.341</v>
          </cell>
          <cell r="AK1171" t="str">
            <v>Head of Quality</v>
          </cell>
        </row>
        <row r="1172">
          <cell r="AH1172" t="str">
            <v>510.380.351</v>
          </cell>
          <cell r="AK1172" t="str">
            <v>Head of Quality - Tier 0</v>
          </cell>
        </row>
        <row r="1173">
          <cell r="AH1173" t="str">
            <v>510.415.130</v>
          </cell>
          <cell r="AK1173" t="str">
            <v>Head of Quality - Tier 1</v>
          </cell>
        </row>
        <row r="1174">
          <cell r="AH1174" t="str">
            <v>510.415.220</v>
          </cell>
          <cell r="AK1174" t="str">
            <v>Head of Quality - Tier 2</v>
          </cell>
        </row>
        <row r="1175">
          <cell r="AH1175" t="str">
            <v>510.415.340</v>
          </cell>
          <cell r="AK1175" t="str">
            <v>Head of Quality - Tier 3</v>
          </cell>
        </row>
        <row r="1176">
          <cell r="AH1176" t="str">
            <v>510.415.350</v>
          </cell>
          <cell r="AK1176" t="str">
            <v>Head of Quality Assurance</v>
          </cell>
        </row>
        <row r="1177">
          <cell r="AH1177" t="str">
            <v>510.415.360</v>
          </cell>
          <cell r="AK1177" t="str">
            <v>Head of Quality Assurance - Clinical Trial</v>
          </cell>
        </row>
        <row r="1178">
          <cell r="AH1178" t="str">
            <v>510.482.220</v>
          </cell>
          <cell r="AK1178" t="str">
            <v>Head of Recruitment</v>
          </cell>
        </row>
        <row r="1179">
          <cell r="AH1179" t="str">
            <v>510.482.340</v>
          </cell>
          <cell r="AK1179" t="str">
            <v>Head of Regulatory Affairs</v>
          </cell>
        </row>
        <row r="1180">
          <cell r="AH1180" t="str">
            <v>510.482.350</v>
          </cell>
          <cell r="AK1180" t="str">
            <v>Head of Regulatory Affairs - Life Sciences</v>
          </cell>
        </row>
        <row r="1181">
          <cell r="AH1181" t="str">
            <v>510.482.360</v>
          </cell>
          <cell r="AK1181" t="str">
            <v>Head of Regulatory Affairs - Tier 0</v>
          </cell>
        </row>
        <row r="1182">
          <cell r="AH1182" t="str">
            <v>510.496.130</v>
          </cell>
          <cell r="AK1182" t="str">
            <v>Head of Regulatory Affairs - Tier 1</v>
          </cell>
        </row>
        <row r="1183">
          <cell r="AH1183" t="str">
            <v>510.496.220</v>
          </cell>
          <cell r="AK1183" t="str">
            <v>Head of Regulatory Affairs - Tier 2</v>
          </cell>
        </row>
        <row r="1184">
          <cell r="AH1184" t="str">
            <v>510.496.340</v>
          </cell>
          <cell r="AK1184" t="str">
            <v>Head of Regulatory Affairs - Tier 3</v>
          </cell>
        </row>
        <row r="1185">
          <cell r="AH1185" t="str">
            <v>510.496.350</v>
          </cell>
          <cell r="AK1185" t="str">
            <v>Head of Reimbursement</v>
          </cell>
        </row>
        <row r="1186">
          <cell r="AH1186" t="str">
            <v>510.496.360</v>
          </cell>
          <cell r="AK1186" t="str">
            <v>Head of Relationship Management - Asset Management</v>
          </cell>
        </row>
        <row r="1187">
          <cell r="AH1187" t="str">
            <v>510.526.340</v>
          </cell>
          <cell r="AK1187" t="str">
            <v>Head of Relationship Management - Insurance</v>
          </cell>
        </row>
        <row r="1188">
          <cell r="AH1188" t="str">
            <v>510.526.350</v>
          </cell>
          <cell r="AK1188" t="str">
            <v>Head of Repair &amp; Maintenance Engineering</v>
          </cell>
        </row>
        <row r="1189">
          <cell r="AH1189" t="str">
            <v>510.630.130</v>
          </cell>
          <cell r="AK1189" t="str">
            <v>Head of Research &amp; Development (R&amp;D)</v>
          </cell>
        </row>
        <row r="1190">
          <cell r="AH1190" t="str">
            <v>510.640.220</v>
          </cell>
          <cell r="AK1190" t="str">
            <v>Head of Research &amp; Development (R&amp;D) - Tier 0</v>
          </cell>
        </row>
        <row r="1191">
          <cell r="AH1191" t="str">
            <v>510.640.230</v>
          </cell>
          <cell r="AK1191" t="str">
            <v>Head of Research &amp; Development (R&amp;D) - Tier 1</v>
          </cell>
        </row>
        <row r="1192">
          <cell r="AH1192" t="str">
            <v>510.640.240</v>
          </cell>
          <cell r="AK1192" t="str">
            <v>Head of Research &amp; Development (R&amp;D) - Tier 2</v>
          </cell>
        </row>
        <row r="1193">
          <cell r="AH1193" t="str">
            <v>510.640.320</v>
          </cell>
          <cell r="AK1193" t="str">
            <v>Head of Research &amp; Development (R&amp;D) - Tier 3</v>
          </cell>
        </row>
        <row r="1194">
          <cell r="AH1194" t="str">
            <v>510.640.330</v>
          </cell>
          <cell r="AK1194" t="str">
            <v>Head of Research &amp; Development (R&amp;D) Science</v>
          </cell>
        </row>
        <row r="1195">
          <cell r="AH1195" t="str">
            <v>510.640.340</v>
          </cell>
          <cell r="AK1195" t="str">
            <v>Head of Research Pharmacy - Sub-Function</v>
          </cell>
        </row>
        <row r="1196">
          <cell r="AH1196" t="str">
            <v>510.640.350</v>
          </cell>
          <cell r="AK1196" t="str">
            <v>Head of Retail Operation Support</v>
          </cell>
        </row>
        <row r="1197">
          <cell r="AH1197" t="str">
            <v>510.640.360</v>
          </cell>
          <cell r="AK1197" t="str">
            <v>Head of Retail Operations</v>
          </cell>
        </row>
        <row r="1198">
          <cell r="AH1198" t="str">
            <v>510.640.420</v>
          </cell>
          <cell r="AK1198" t="str">
            <v>Head of Retail Training</v>
          </cell>
        </row>
        <row r="1199">
          <cell r="AH1199" t="str">
            <v>510.644.220</v>
          </cell>
          <cell r="AK1199" t="str">
            <v>Head of Risk / Insurance Management</v>
          </cell>
        </row>
        <row r="1200">
          <cell r="AH1200" t="str">
            <v>510.644.340</v>
          </cell>
          <cell r="AK1200" t="str">
            <v>Head of Risk Management</v>
          </cell>
        </row>
        <row r="1201">
          <cell r="AH1201" t="str">
            <v>510.644.350</v>
          </cell>
          <cell r="AK1201" t="str">
            <v>Head of Risk Management - Insurance</v>
          </cell>
        </row>
        <row r="1202">
          <cell r="AH1202" t="str">
            <v>510.644.360</v>
          </cell>
          <cell r="AK1202" t="str">
            <v>Head of Sales</v>
          </cell>
        </row>
        <row r="1203">
          <cell r="AH1203" t="str">
            <v>510.646.350</v>
          </cell>
          <cell r="AK1203" t="str">
            <v>Head of Sales - Chemical</v>
          </cell>
        </row>
        <row r="1204">
          <cell r="AH1204" t="str">
            <v>510.648.130</v>
          </cell>
          <cell r="AK1204" t="str">
            <v>Head of Sales - Project Sales</v>
          </cell>
        </row>
        <row r="1205">
          <cell r="AH1205" t="str">
            <v>510.648.220</v>
          </cell>
          <cell r="AK1205" t="str">
            <v>Head of Sales - Sub-Function</v>
          </cell>
        </row>
        <row r="1206">
          <cell r="AH1206" t="str">
            <v>510.648.230</v>
          </cell>
          <cell r="AK1206" t="str">
            <v>Head of Sales - Technical Sales</v>
          </cell>
        </row>
        <row r="1207">
          <cell r="AH1207" t="str">
            <v>510.648.310</v>
          </cell>
          <cell r="AK1207" t="str">
            <v>Head of Sales - Tier 0</v>
          </cell>
        </row>
        <row r="1208">
          <cell r="AH1208" t="str">
            <v>510.648.320</v>
          </cell>
          <cell r="AK1208" t="str">
            <v>Head of Sales - Tier 1</v>
          </cell>
        </row>
        <row r="1209">
          <cell r="AH1209" t="str">
            <v>510.648.330</v>
          </cell>
          <cell r="AK1209" t="str">
            <v>Head of Sales - Tier 2</v>
          </cell>
        </row>
        <row r="1210">
          <cell r="AH1210" t="str">
            <v>510.648.340</v>
          </cell>
          <cell r="AK1210" t="str">
            <v>Head of Sales - Tier 3</v>
          </cell>
        </row>
        <row r="1211">
          <cell r="AH1211" t="str">
            <v>510.648.350</v>
          </cell>
          <cell r="AK1211" t="str">
            <v>Head of Sales &amp; Marketing</v>
          </cell>
        </row>
        <row r="1212">
          <cell r="AH1212" t="str">
            <v>510.648.360</v>
          </cell>
          <cell r="AK1212" t="str">
            <v>Head of Sales &amp; Marketing - Tier 0</v>
          </cell>
        </row>
        <row r="1213">
          <cell r="AH1213" t="str">
            <v>510.648.410</v>
          </cell>
          <cell r="AK1213" t="str">
            <v>Head of Sales &amp; Marketing - Tier 1</v>
          </cell>
        </row>
        <row r="1214">
          <cell r="AH1214" t="str">
            <v>510.648.420</v>
          </cell>
          <cell r="AK1214" t="str">
            <v>Head of Sales &amp; Marketing - Tier 2</v>
          </cell>
        </row>
        <row r="1215">
          <cell r="AH1215" t="str">
            <v>510.648.430</v>
          </cell>
          <cell r="AK1215" t="str">
            <v>Head of Sales &amp; Marketing - Tier 3</v>
          </cell>
        </row>
        <row r="1216">
          <cell r="AH1216" t="str">
            <v>510.652.130</v>
          </cell>
          <cell r="AK1216" t="str">
            <v>Head of Sales Administration</v>
          </cell>
        </row>
        <row r="1217">
          <cell r="AH1217" t="str">
            <v>510.652.131</v>
          </cell>
          <cell r="AK1217" t="str">
            <v>Head of Sales Force Effectiveness (SFE)</v>
          </cell>
        </row>
        <row r="1218">
          <cell r="AH1218" t="str">
            <v>510.652.220</v>
          </cell>
          <cell r="AK1218" t="str">
            <v>Head of Sales Operations</v>
          </cell>
        </row>
        <row r="1219">
          <cell r="AH1219" t="str">
            <v>510.652.221</v>
          </cell>
          <cell r="AK1219" t="str">
            <v>Head of Sales Planning</v>
          </cell>
        </row>
        <row r="1220">
          <cell r="AH1220" t="str">
            <v>510.652.230</v>
          </cell>
          <cell r="AK1220" t="str">
            <v>Head of Sales Training</v>
          </cell>
        </row>
        <row r="1221">
          <cell r="AH1221" t="str">
            <v>510.652.340</v>
          </cell>
          <cell r="AK1221" t="str">
            <v>Head of Scientific Patents - Sub-Function</v>
          </cell>
        </row>
        <row r="1222">
          <cell r="AH1222" t="str">
            <v>510.652.341</v>
          </cell>
          <cell r="AK1222" t="str">
            <v>Head of Sea Freight</v>
          </cell>
        </row>
        <row r="1223">
          <cell r="AH1223" t="str">
            <v>510.652.350</v>
          </cell>
          <cell r="AK1223" t="str">
            <v>Head of Security</v>
          </cell>
        </row>
        <row r="1224">
          <cell r="AH1224" t="str">
            <v>510.652.351</v>
          </cell>
          <cell r="AK1224" t="str">
            <v>Head of Shared Services</v>
          </cell>
        </row>
        <row r="1225">
          <cell r="AH1225" t="str">
            <v>510.652.360</v>
          </cell>
          <cell r="AK1225" t="str">
            <v>Head of Software Development</v>
          </cell>
        </row>
        <row r="1226">
          <cell r="AH1226" t="str">
            <v>510.652.361</v>
          </cell>
          <cell r="AK1226" t="str">
            <v>Head of Specialist/Clinic Sales</v>
          </cell>
        </row>
        <row r="1227">
          <cell r="AH1227" t="str">
            <v>510.652.410</v>
          </cell>
          <cell r="AK1227" t="str">
            <v>Head of Station Operations</v>
          </cell>
        </row>
        <row r="1228">
          <cell r="AH1228" t="str">
            <v>510.652.420</v>
          </cell>
          <cell r="AK1228" t="str">
            <v>Head of Strategic Market Access</v>
          </cell>
        </row>
        <row r="1229">
          <cell r="AH1229" t="str">
            <v>510.652.430</v>
          </cell>
          <cell r="AK1229" t="str">
            <v>Head of Strategic Planning</v>
          </cell>
        </row>
        <row r="1230">
          <cell r="AH1230" t="str">
            <v>510.656.220</v>
          </cell>
          <cell r="AK1230" t="str">
            <v>Head of Strategy Consulting</v>
          </cell>
        </row>
        <row r="1231">
          <cell r="AH1231" t="str">
            <v>510.656.340</v>
          </cell>
          <cell r="AK1231" t="str">
            <v>Head of Supplier Quality Management</v>
          </cell>
        </row>
        <row r="1232">
          <cell r="AH1232" t="str">
            <v>510.656.350</v>
          </cell>
          <cell r="AK1232" t="str">
            <v>Head of Supply Chain - Corporate</v>
          </cell>
        </row>
        <row r="1233">
          <cell r="AH1233" t="str">
            <v>510.656.351</v>
          </cell>
          <cell r="AK1233" t="str">
            <v>Head of Supply Chain - Tier 0</v>
          </cell>
        </row>
        <row r="1234">
          <cell r="AH1234" t="str">
            <v>510.656.420</v>
          </cell>
          <cell r="AK1234" t="str">
            <v>Head of Supply Chain - Tier 1</v>
          </cell>
        </row>
        <row r="1235">
          <cell r="AH1235" t="str">
            <v>510.660.130</v>
          </cell>
          <cell r="AK1235" t="str">
            <v>Head of Supply Chain - Tier 2</v>
          </cell>
        </row>
        <row r="1236">
          <cell r="AH1236" t="str">
            <v>510.660.210</v>
          </cell>
          <cell r="AK1236" t="str">
            <v>Head of Supply Chain - Tier 3</v>
          </cell>
        </row>
        <row r="1237">
          <cell r="AH1237" t="str">
            <v>510.660.212</v>
          </cell>
          <cell r="AK1237" t="str">
            <v>Head of Supply Chain Solutions</v>
          </cell>
        </row>
        <row r="1238">
          <cell r="AH1238" t="str">
            <v>510.660.220</v>
          </cell>
          <cell r="AK1238" t="str">
            <v>Head of Systems Engineering</v>
          </cell>
        </row>
        <row r="1239">
          <cell r="AH1239" t="str">
            <v>510.660.222</v>
          </cell>
          <cell r="AK1239" t="str">
            <v>Head of Systems Software Engineering</v>
          </cell>
        </row>
        <row r="1240">
          <cell r="AH1240" t="str">
            <v>510.660.230</v>
          </cell>
          <cell r="AK1240" t="str">
            <v>Head of Systems Test Engineering</v>
          </cell>
        </row>
        <row r="1241">
          <cell r="AH1241" t="str">
            <v>510.660.232</v>
          </cell>
          <cell r="AK1241" t="str">
            <v>Head of Tax</v>
          </cell>
        </row>
        <row r="1242">
          <cell r="AH1242" t="str">
            <v>510.660.240</v>
          </cell>
          <cell r="AK1242" t="str">
            <v>Head of Technical Marketing</v>
          </cell>
        </row>
        <row r="1243">
          <cell r="AH1243" t="str">
            <v>510.660.242</v>
          </cell>
          <cell r="AK1243" t="str">
            <v>Head of Technical Sales</v>
          </cell>
        </row>
        <row r="1244">
          <cell r="AH1244" t="str">
            <v>510.660.310</v>
          </cell>
          <cell r="AK1244" t="str">
            <v>Head of Technical Services (Field)</v>
          </cell>
        </row>
        <row r="1245">
          <cell r="AH1245" t="str">
            <v>510.660.320</v>
          </cell>
          <cell r="AK1245" t="str">
            <v>Head of Technical Support - Contact Center</v>
          </cell>
        </row>
        <row r="1246">
          <cell r="AH1246" t="str">
            <v>510.660.322</v>
          </cell>
          <cell r="AK1246" t="str">
            <v>Head of Technical Writing</v>
          </cell>
        </row>
        <row r="1247">
          <cell r="AH1247" t="str">
            <v>510.660.330</v>
          </cell>
          <cell r="AK1247" t="str">
            <v>Head of Tele-Sales</v>
          </cell>
        </row>
        <row r="1248">
          <cell r="AH1248" t="str">
            <v>510.660.332</v>
          </cell>
          <cell r="AK1248" t="str">
            <v>Head of Testing &amp; Documentation</v>
          </cell>
        </row>
        <row r="1249">
          <cell r="AH1249" t="str">
            <v>510.660.340</v>
          </cell>
          <cell r="AK1249" t="str">
            <v>Head of Toxicology - Sub-Function</v>
          </cell>
        </row>
        <row r="1250">
          <cell r="AH1250" t="str">
            <v>510.660.342</v>
          </cell>
          <cell r="AK1250" t="str">
            <v>Head of Trade - Shipping</v>
          </cell>
        </row>
        <row r="1251">
          <cell r="AH1251" t="str">
            <v>510.660.350</v>
          </cell>
          <cell r="AK1251" t="str">
            <v>Head of Trade Marketing</v>
          </cell>
        </row>
        <row r="1252">
          <cell r="AH1252" t="str">
            <v>510.660.352</v>
          </cell>
          <cell r="AK1252" t="str">
            <v>Head of Trademarks</v>
          </cell>
        </row>
        <row r="1253">
          <cell r="AH1253" t="str">
            <v>510.660.360</v>
          </cell>
          <cell r="AK1253" t="str">
            <v>Head of Trading - Derivatives</v>
          </cell>
        </row>
        <row r="1254">
          <cell r="AH1254" t="str">
            <v>510.660.362</v>
          </cell>
          <cell r="AK1254" t="str">
            <v>Head of Trading - Equities</v>
          </cell>
        </row>
        <row r="1255">
          <cell r="AH1255" t="str">
            <v>510.660.410</v>
          </cell>
          <cell r="AK1255" t="str">
            <v>Head of Trading - Fixed Income</v>
          </cell>
        </row>
        <row r="1256">
          <cell r="AH1256" t="str">
            <v>510.660.420</v>
          </cell>
          <cell r="AK1256" t="str">
            <v>Head of Traffic &amp; Scheduling</v>
          </cell>
        </row>
        <row r="1257">
          <cell r="AH1257" t="str">
            <v>510.660.421</v>
          </cell>
          <cell r="AK1257" t="str">
            <v>Head of Training and Development</v>
          </cell>
        </row>
        <row r="1258">
          <cell r="AH1258" t="str">
            <v>510.660.430</v>
          </cell>
          <cell r="AK1258" t="str">
            <v>Head of Translational Medicine - Sub-Function</v>
          </cell>
        </row>
        <row r="1259">
          <cell r="AH1259" t="str">
            <v>510.664.340</v>
          </cell>
          <cell r="AK1259" t="str">
            <v>Head of Travel Retail</v>
          </cell>
        </row>
        <row r="1260">
          <cell r="AH1260" t="str">
            <v>510.664.350</v>
          </cell>
          <cell r="AK1260" t="str">
            <v>Head of Treasury</v>
          </cell>
        </row>
        <row r="1261">
          <cell r="AH1261" t="str">
            <v>510.664.360</v>
          </cell>
          <cell r="AK1261" t="str">
            <v>Head of Underwriting - Insurance</v>
          </cell>
        </row>
        <row r="1262">
          <cell r="AH1262" t="str">
            <v>510.668.130</v>
          </cell>
          <cell r="AK1262" t="str">
            <v>Head of Usability Engineering</v>
          </cell>
        </row>
        <row r="1263">
          <cell r="AH1263" t="str">
            <v>510.668.220</v>
          </cell>
          <cell r="AK1263" t="str">
            <v>Head of Validation</v>
          </cell>
        </row>
        <row r="1264">
          <cell r="AH1264" t="str">
            <v>510.668.230</v>
          </cell>
          <cell r="AK1264" t="str">
            <v>Head of Vehicle Sales</v>
          </cell>
        </row>
        <row r="1265">
          <cell r="AH1265" t="str">
            <v>510.668.340</v>
          </cell>
          <cell r="AK1265" t="str">
            <v>Head of Vehicle Sales Sub-Function</v>
          </cell>
        </row>
        <row r="1266">
          <cell r="AH1266" t="str">
            <v>510.668.350</v>
          </cell>
          <cell r="AK1266" t="str">
            <v>Head of Vehicle Simulation Engineering</v>
          </cell>
        </row>
        <row r="1267">
          <cell r="AH1267" t="str">
            <v>510.668.360</v>
          </cell>
          <cell r="AK1267" t="str">
            <v>Head of Vendor Management - IT</v>
          </cell>
        </row>
        <row r="1268">
          <cell r="AH1268" t="str">
            <v>510.672.130</v>
          </cell>
          <cell r="AK1268" t="str">
            <v>Head of Visual Merchandising</v>
          </cell>
        </row>
        <row r="1269">
          <cell r="AH1269" t="str">
            <v>510.672.210</v>
          </cell>
          <cell r="AK1269" t="str">
            <v>Head of Voice Process - Inbound /Outbound</v>
          </cell>
        </row>
        <row r="1270">
          <cell r="AH1270" t="str">
            <v>510.672.220</v>
          </cell>
          <cell r="AK1270" t="str">
            <v>Head of Web Operations Management</v>
          </cell>
        </row>
        <row r="1271">
          <cell r="AH1271" t="str">
            <v>510.672.230</v>
          </cell>
          <cell r="AK1271" t="str">
            <v>Head of Wireless Engineering</v>
          </cell>
        </row>
        <row r="1272">
          <cell r="AH1272" t="str">
            <v>510.672.240</v>
          </cell>
          <cell r="AK1272" t="str">
            <v>Head Technical Services &amp; Support</v>
          </cell>
        </row>
        <row r="1273">
          <cell r="AH1273" t="str">
            <v>510.672.310</v>
          </cell>
          <cell r="AK1273" t="str">
            <v>Headend Engineer - Experienced</v>
          </cell>
        </row>
        <row r="1274">
          <cell r="AH1274" t="str">
            <v>510.672.320</v>
          </cell>
          <cell r="AK1274" t="str">
            <v>Headend Engineer - Senior</v>
          </cell>
        </row>
        <row r="1275">
          <cell r="AH1275" t="str">
            <v>510.672.330</v>
          </cell>
          <cell r="AK1275" t="str">
            <v>Health Economics - Senior Manager</v>
          </cell>
        </row>
        <row r="1276">
          <cell r="AH1276" t="str">
            <v>510.672.340</v>
          </cell>
          <cell r="AK1276" t="str">
            <v>Health Economics Manager</v>
          </cell>
        </row>
        <row r="1277">
          <cell r="AH1277" t="str">
            <v>510.672.350</v>
          </cell>
          <cell r="AK1277" t="str">
            <v>Health Economics Supervisor</v>
          </cell>
        </row>
        <row r="1278">
          <cell r="AH1278" t="str">
            <v>510.672.360</v>
          </cell>
          <cell r="AK1278" t="str">
            <v>Health Economist - Entry</v>
          </cell>
        </row>
        <row r="1279">
          <cell r="AH1279" t="str">
            <v>510.676.210</v>
          </cell>
          <cell r="AK1279" t="str">
            <v>Health Economist - Experienced</v>
          </cell>
        </row>
        <row r="1280">
          <cell r="AH1280" t="str">
            <v>510.676.220</v>
          </cell>
          <cell r="AK1280" t="str">
            <v>Health Economist - Senior</v>
          </cell>
        </row>
        <row r="1281">
          <cell r="AH1281" t="str">
            <v>510.676.230</v>
          </cell>
          <cell r="AK1281" t="str">
            <v>Health Economist - Specialist</v>
          </cell>
        </row>
        <row r="1282">
          <cell r="AH1282" t="str">
            <v>510.676.240</v>
          </cell>
          <cell r="AK1282" t="str">
            <v>Heavy Equipment Operator - Experienced - Exploration &amp; Extraction</v>
          </cell>
        </row>
        <row r="1283">
          <cell r="AH1283" t="str">
            <v>510.676.310</v>
          </cell>
          <cell r="AK1283" t="str">
            <v>Heavy Oil Operations - Senior Manager</v>
          </cell>
        </row>
        <row r="1284">
          <cell r="AH1284" t="str">
            <v>510.676.320</v>
          </cell>
          <cell r="AK1284" t="str">
            <v>Helpdesk &amp; User Support Manager</v>
          </cell>
        </row>
        <row r="1285">
          <cell r="AH1285" t="str">
            <v>510.676.330</v>
          </cell>
          <cell r="AK1285" t="str">
            <v>Helpdesk &amp; User Support Supervisor</v>
          </cell>
        </row>
        <row r="1286">
          <cell r="AH1286" t="str">
            <v>510.676.340</v>
          </cell>
          <cell r="AK1286" t="str">
            <v>Helpdesk Analyst - Entry</v>
          </cell>
        </row>
        <row r="1287">
          <cell r="AH1287" t="str">
            <v>510.676.350</v>
          </cell>
          <cell r="AK1287" t="str">
            <v>Helpdesk Analyst - Experienced</v>
          </cell>
        </row>
        <row r="1288">
          <cell r="AH1288" t="str">
            <v>510.676.360</v>
          </cell>
          <cell r="AK1288" t="str">
            <v>Helpdesk Analyst - Senior</v>
          </cell>
        </row>
        <row r="1289">
          <cell r="AH1289" t="str">
            <v>510.680.220</v>
          </cell>
          <cell r="AK1289" t="str">
            <v>Helpdesk Coordinator - Senior</v>
          </cell>
        </row>
        <row r="1290">
          <cell r="AH1290" t="str">
            <v>510.680.340</v>
          </cell>
          <cell r="AK1290" t="str">
            <v>Helpdesk Representative - Experienced</v>
          </cell>
        </row>
        <row r="1291">
          <cell r="AH1291" t="str">
            <v>510.680.350</v>
          </cell>
          <cell r="AK1291" t="str">
            <v>Homologation Engineer - Senior</v>
          </cell>
        </row>
        <row r="1292">
          <cell r="AH1292" t="str">
            <v>510.680.360</v>
          </cell>
          <cell r="AK1292" t="str">
            <v>Hotel Front Desk Assistant - Experienced</v>
          </cell>
        </row>
        <row r="1293">
          <cell r="AH1293" t="str">
            <v>510.680.410</v>
          </cell>
          <cell r="AK1293" t="str">
            <v>Hotel Front Desk Manager</v>
          </cell>
        </row>
        <row r="1294">
          <cell r="AH1294" t="str">
            <v>510.682.220</v>
          </cell>
          <cell r="AK1294" t="str">
            <v>Hotel Front Desk Supervisor</v>
          </cell>
        </row>
        <row r="1295">
          <cell r="AH1295" t="str">
            <v>510.682.340</v>
          </cell>
          <cell r="AK1295" t="str">
            <v>Hotel Security Manager</v>
          </cell>
        </row>
        <row r="1296">
          <cell r="AH1296" t="str">
            <v>510.682.350</v>
          </cell>
          <cell r="AK1296" t="str">
            <v>Housekeeper - Experienced</v>
          </cell>
        </row>
        <row r="1297">
          <cell r="AH1297" t="str">
            <v>510.682.360</v>
          </cell>
          <cell r="AK1297" t="str">
            <v>Housekeeping - Team Leader</v>
          </cell>
        </row>
        <row r="1298">
          <cell r="AH1298" t="str">
            <v>510.684.130</v>
          </cell>
          <cell r="AK1298" t="str">
            <v>Housekeeping Manager</v>
          </cell>
        </row>
        <row r="1299">
          <cell r="AH1299" t="str">
            <v>510.684.350</v>
          </cell>
          <cell r="AK1299" t="str">
            <v>Housekeeping Supervisor</v>
          </cell>
        </row>
        <row r="1300">
          <cell r="AH1300" t="str">
            <v>510.684.351</v>
          </cell>
          <cell r="AK1300" t="str">
            <v>Human Factors Engineer - Entry</v>
          </cell>
        </row>
        <row r="1301">
          <cell r="AH1301" t="str">
            <v>510.688.130</v>
          </cell>
          <cell r="AK1301" t="str">
            <v>Human Factors Engineer - Experienced</v>
          </cell>
        </row>
        <row r="1302">
          <cell r="AH1302" t="str">
            <v>510.688.210</v>
          </cell>
          <cell r="AK1302" t="str">
            <v>Human Factors Engineer - Senior</v>
          </cell>
        </row>
        <row r="1303">
          <cell r="AH1303" t="str">
            <v>510.688.220</v>
          </cell>
          <cell r="AK1303" t="str">
            <v>Human Factors Engineer - Specialist</v>
          </cell>
        </row>
        <row r="1304">
          <cell r="AH1304" t="str">
            <v>510.688.230</v>
          </cell>
          <cell r="AK1304" t="str">
            <v>Human Resources - Senior Manager</v>
          </cell>
        </row>
        <row r="1305">
          <cell r="AH1305" t="str">
            <v>510.688.240</v>
          </cell>
          <cell r="AK1305" t="str">
            <v>Human Resources Administration Analyst - Entry</v>
          </cell>
        </row>
        <row r="1306">
          <cell r="AH1306" t="str">
            <v>510.688.310</v>
          </cell>
          <cell r="AK1306" t="str">
            <v>Human Resources Administration Analyst - Experienced</v>
          </cell>
        </row>
        <row r="1307">
          <cell r="AH1307" t="str">
            <v>510.688.320</v>
          </cell>
          <cell r="AK1307" t="str">
            <v>Human Resources Administration Analyst - Senior</v>
          </cell>
        </row>
        <row r="1308">
          <cell r="AH1308" t="str">
            <v>510.688.330</v>
          </cell>
          <cell r="AK1308" t="str">
            <v>Human Resources Administration Clerk - Experienced</v>
          </cell>
        </row>
        <row r="1309">
          <cell r="AH1309" t="str">
            <v>510.688.340</v>
          </cell>
          <cell r="AK1309" t="str">
            <v>Human Resources Administration Manager</v>
          </cell>
        </row>
        <row r="1310">
          <cell r="AH1310" t="str">
            <v>510.688.341</v>
          </cell>
          <cell r="AK1310" t="str">
            <v>Human Resources Administration Supervisor</v>
          </cell>
        </row>
        <row r="1311">
          <cell r="AH1311" t="str">
            <v>510.688.350</v>
          </cell>
          <cell r="AK1311" t="str">
            <v>Human Resources Assistant - Entry</v>
          </cell>
        </row>
        <row r="1312">
          <cell r="AH1312" t="str">
            <v>510.688.351</v>
          </cell>
          <cell r="AK1312" t="str">
            <v>Human Resources Assistant - Experienced</v>
          </cell>
        </row>
        <row r="1313">
          <cell r="AH1313" t="str">
            <v>510.688.360</v>
          </cell>
          <cell r="AK1313" t="str">
            <v>Human Resources Generalist - Entry</v>
          </cell>
        </row>
        <row r="1314">
          <cell r="AH1314" t="str">
            <v>510.688.410</v>
          </cell>
          <cell r="AK1314" t="str">
            <v>Human Resources Generalist - Experienced</v>
          </cell>
        </row>
        <row r="1315">
          <cell r="AH1315" t="str">
            <v>510.688.420</v>
          </cell>
          <cell r="AK1315" t="str">
            <v>Human Resources Generalist - Senior</v>
          </cell>
        </row>
        <row r="1316">
          <cell r="AH1316" t="str">
            <v>510.688.430</v>
          </cell>
          <cell r="AK1316" t="str">
            <v>Human Resources Generalist - Specialist</v>
          </cell>
        </row>
        <row r="1317">
          <cell r="AH1317" t="str">
            <v>510.691.350</v>
          </cell>
          <cell r="AK1317" t="str">
            <v>Human Resources Information System (HRIS) Analyst - Experienced</v>
          </cell>
        </row>
        <row r="1318">
          <cell r="AH1318" t="str">
            <v>510.691.410</v>
          </cell>
          <cell r="AK1318" t="str">
            <v>Human Resources Information System (HRIS) Analyst - Senior</v>
          </cell>
        </row>
        <row r="1319">
          <cell r="AH1319" t="str">
            <v>510.692.134</v>
          </cell>
          <cell r="AK1319" t="str">
            <v>Human Resources Information System (HRIS) Manager</v>
          </cell>
        </row>
        <row r="1320">
          <cell r="AH1320" t="str">
            <v>510.692.214</v>
          </cell>
          <cell r="AK1320" t="str">
            <v>Human Resources Manager</v>
          </cell>
        </row>
        <row r="1321">
          <cell r="AH1321" t="str">
            <v>510.692.223</v>
          </cell>
          <cell r="AK1321" t="str">
            <v>Human Resources Officer - Senior</v>
          </cell>
        </row>
        <row r="1322">
          <cell r="AH1322" t="str">
            <v>510.692.224</v>
          </cell>
          <cell r="AK1322" t="str">
            <v>Human Resources Supervisor - Business Unit</v>
          </cell>
        </row>
        <row r="1323">
          <cell r="AH1323" t="str">
            <v>510.692.225</v>
          </cell>
          <cell r="AK1323" t="str">
            <v>Hybrid/Electric Systems Engineer - Experienced</v>
          </cell>
        </row>
        <row r="1324">
          <cell r="AH1324" t="str">
            <v>510.692.234</v>
          </cell>
          <cell r="AK1324" t="str">
            <v>Hybrid/Electric Systems Engineer - Senior</v>
          </cell>
        </row>
        <row r="1325">
          <cell r="AH1325" t="str">
            <v>510.692.244</v>
          </cell>
          <cell r="AK1325" t="str">
            <v>Hybrid/Electric Systems Engineering Manager</v>
          </cell>
        </row>
        <row r="1326">
          <cell r="AH1326" t="str">
            <v>510.692.314</v>
          </cell>
          <cell r="AK1326" t="str">
            <v>Import / Export Assistant - Entry - Freight Forwarding (Air)</v>
          </cell>
        </row>
        <row r="1327">
          <cell r="AH1327" t="str">
            <v>510.692.324</v>
          </cell>
          <cell r="AK1327" t="str">
            <v>Import / Export Assistant - Entry - Freight Forwarding (Sea)</v>
          </cell>
        </row>
        <row r="1328">
          <cell r="AH1328" t="str">
            <v>510.692.330</v>
          </cell>
          <cell r="AK1328" t="str">
            <v>Import / Export Manager - Freight Forwarding (Air)</v>
          </cell>
        </row>
        <row r="1329">
          <cell r="AH1329" t="str">
            <v>510.692.343</v>
          </cell>
          <cell r="AK1329" t="str">
            <v>Import / Export Manager - Freight Forwarding (Sea)</v>
          </cell>
        </row>
        <row r="1330">
          <cell r="AH1330" t="str">
            <v>510.692.344</v>
          </cell>
          <cell r="AK1330" t="str">
            <v>Import / Export Supervisor (Professionals) - Freight Forwarding (Air)</v>
          </cell>
        </row>
        <row r="1331">
          <cell r="AH1331" t="str">
            <v>510.692.345</v>
          </cell>
          <cell r="AK1331" t="str">
            <v>Import / Export Supervisor (Professionals) - Freight Forwarding (Sea)</v>
          </cell>
        </row>
        <row r="1332">
          <cell r="AH1332" t="str">
            <v>510.692.350</v>
          </cell>
          <cell r="AK1332" t="str">
            <v>Industrial Engineer - Entry</v>
          </cell>
        </row>
        <row r="1333">
          <cell r="AH1333" t="str">
            <v>510.692.353</v>
          </cell>
          <cell r="AK1333" t="str">
            <v>Industrial Engineer - Experienced</v>
          </cell>
        </row>
        <row r="1334">
          <cell r="AH1334" t="str">
            <v>510.692.355</v>
          </cell>
          <cell r="AK1334" t="str">
            <v>Industrial Engineer - Expert</v>
          </cell>
        </row>
        <row r="1335">
          <cell r="AH1335" t="str">
            <v>510.692.363</v>
          </cell>
          <cell r="AK1335" t="str">
            <v>Industrial Engineer - Senior</v>
          </cell>
        </row>
        <row r="1336">
          <cell r="AH1336" t="str">
            <v>510.692.364</v>
          </cell>
          <cell r="AK1336" t="str">
            <v>Industrial Engineer - Specialist</v>
          </cell>
        </row>
        <row r="1337">
          <cell r="AH1337" t="str">
            <v>510.692.365</v>
          </cell>
          <cell r="AK1337" t="str">
            <v>Industrial Engineer - Team Leader</v>
          </cell>
        </row>
        <row r="1338">
          <cell r="AH1338" t="str">
            <v>510.696.220</v>
          </cell>
          <cell r="AK1338" t="str">
            <v>Industrial Engineering - Preeminent</v>
          </cell>
        </row>
        <row r="1339">
          <cell r="AH1339" t="str">
            <v>510.696.340</v>
          </cell>
          <cell r="AK1339" t="str">
            <v>Industrial Engineering - Senior Manager</v>
          </cell>
        </row>
        <row r="1340">
          <cell r="AH1340" t="str">
            <v>510.696.350</v>
          </cell>
          <cell r="AK1340" t="str">
            <v>Industrial Engineering Manager</v>
          </cell>
        </row>
        <row r="1341">
          <cell r="AH1341" t="str">
            <v>510.696.360</v>
          </cell>
          <cell r="AK1341" t="str">
            <v>Industrial Engineering Supervisor</v>
          </cell>
        </row>
        <row r="1342">
          <cell r="AH1342" t="str">
            <v>510.700.220</v>
          </cell>
          <cell r="AK1342" t="str">
            <v>Information Security - Senior Manager</v>
          </cell>
        </row>
        <row r="1343">
          <cell r="AH1343" t="str">
            <v>510.700.221</v>
          </cell>
          <cell r="AK1343" t="str">
            <v>Information Security Manager</v>
          </cell>
        </row>
        <row r="1344">
          <cell r="AH1344" t="str">
            <v>510.700.340</v>
          </cell>
          <cell r="AK1344" t="str">
            <v>Information Security Professional - Entry</v>
          </cell>
        </row>
        <row r="1345">
          <cell r="AH1345" t="str">
            <v>510.700.341</v>
          </cell>
          <cell r="AK1345" t="str">
            <v>Information Security Professional - Experienced</v>
          </cell>
        </row>
        <row r="1346">
          <cell r="AH1346" t="str">
            <v>510.700.350</v>
          </cell>
          <cell r="AK1346" t="str">
            <v>Information Security Professional - Expert</v>
          </cell>
        </row>
        <row r="1347">
          <cell r="AH1347" t="str">
            <v>510.700.351</v>
          </cell>
          <cell r="AK1347" t="str">
            <v>Information Security Professional - Senior</v>
          </cell>
        </row>
        <row r="1348">
          <cell r="AH1348" t="str">
            <v>510.700.360</v>
          </cell>
          <cell r="AK1348" t="str">
            <v>Information Security Technician - Entry</v>
          </cell>
        </row>
        <row r="1349">
          <cell r="AH1349" t="str">
            <v>510.700.361</v>
          </cell>
          <cell r="AK1349" t="str">
            <v>Information Security Technician - Experienced</v>
          </cell>
        </row>
        <row r="1350">
          <cell r="AH1350" t="str">
            <v>510.700.420</v>
          </cell>
          <cell r="AK1350" t="str">
            <v>Information Security Technician - Senior</v>
          </cell>
        </row>
        <row r="1351">
          <cell r="AH1351" t="str">
            <v>510.704.130</v>
          </cell>
          <cell r="AK1351" t="str">
            <v>Information Systems Operations Manager</v>
          </cell>
        </row>
        <row r="1352">
          <cell r="AH1352" t="str">
            <v>510.704.210</v>
          </cell>
          <cell r="AK1352" t="str">
            <v>Information Systems Operations Supervisor</v>
          </cell>
        </row>
        <row r="1353">
          <cell r="AH1353" t="str">
            <v>510.704.221</v>
          </cell>
          <cell r="AK1353" t="str">
            <v>Information Technology - Senior Manager</v>
          </cell>
        </row>
        <row r="1354">
          <cell r="AH1354" t="str">
            <v>510.704.222</v>
          </cell>
          <cell r="AK1354" t="str">
            <v>Inspection / Expediting Manager - Construction</v>
          </cell>
        </row>
        <row r="1355">
          <cell r="AH1355" t="str">
            <v>510.704.230</v>
          </cell>
          <cell r="AK1355" t="str">
            <v>Instrument &amp; Control Engineer - Entry</v>
          </cell>
        </row>
        <row r="1356">
          <cell r="AH1356" t="str">
            <v>510.704.310</v>
          </cell>
          <cell r="AK1356" t="str">
            <v>Instrument &amp; Control Engineer - Experienced</v>
          </cell>
        </row>
        <row r="1357">
          <cell r="AH1357" t="str">
            <v>510.704.320</v>
          </cell>
          <cell r="AK1357" t="str">
            <v>Instrument &amp; Control Engineer - Senior</v>
          </cell>
        </row>
        <row r="1358">
          <cell r="AH1358" t="str">
            <v>510.704.330</v>
          </cell>
          <cell r="AK1358" t="str">
            <v>Instrument &amp; Control Engineering Manager</v>
          </cell>
        </row>
        <row r="1359">
          <cell r="AH1359" t="str">
            <v>510.704.332</v>
          </cell>
          <cell r="AK1359" t="str">
            <v>Instrumentation Technician - Senior</v>
          </cell>
        </row>
        <row r="1360">
          <cell r="AH1360" t="str">
            <v>510.704.340</v>
          </cell>
          <cell r="AK1360" t="str">
            <v>Insurance &amp; Risk Manager</v>
          </cell>
        </row>
        <row r="1361">
          <cell r="AH1361" t="str">
            <v>510.704.342</v>
          </cell>
          <cell r="AK1361" t="str">
            <v>Insurance Analyst - Experienced</v>
          </cell>
        </row>
        <row r="1362">
          <cell r="AH1362" t="str">
            <v>510.704.350</v>
          </cell>
          <cell r="AK1362" t="str">
            <v>Insurance Manager</v>
          </cell>
        </row>
        <row r="1363">
          <cell r="AH1363" t="str">
            <v>510.704.352</v>
          </cell>
          <cell r="AK1363" t="str">
            <v>Intellectual Property (IP) / Patents Professional - Preeminent</v>
          </cell>
        </row>
        <row r="1364">
          <cell r="AH1364" t="str">
            <v>510.704.360</v>
          </cell>
          <cell r="AK1364" t="str">
            <v>Intellectual Property (IP) / Patents Professional - Senior</v>
          </cell>
        </row>
        <row r="1365">
          <cell r="AH1365" t="str">
            <v>510.704.362</v>
          </cell>
          <cell r="AK1365" t="str">
            <v>Intellectual Property (IP) / Patents Professional - Specialist</v>
          </cell>
        </row>
        <row r="1366">
          <cell r="AH1366" t="str">
            <v>510.704.420</v>
          </cell>
          <cell r="AK1366" t="str">
            <v>Interior Engineer - Entry</v>
          </cell>
        </row>
        <row r="1367">
          <cell r="AH1367" t="str">
            <v>510.715.130</v>
          </cell>
          <cell r="AK1367" t="str">
            <v>Interior Engineer - Experienced</v>
          </cell>
        </row>
        <row r="1368">
          <cell r="AH1368" t="str">
            <v>510.715.220</v>
          </cell>
          <cell r="AK1368" t="str">
            <v>Interior Engineer - Senior</v>
          </cell>
        </row>
        <row r="1369">
          <cell r="AH1369" t="str">
            <v>510.715.340</v>
          </cell>
          <cell r="AK1369" t="str">
            <v>Interior Engineering Manager</v>
          </cell>
        </row>
        <row r="1370">
          <cell r="AH1370" t="str">
            <v>510.715.350</v>
          </cell>
          <cell r="AK1370" t="str">
            <v>Intermediate Level Representative - Internet</v>
          </cell>
        </row>
        <row r="1371">
          <cell r="AH1371" t="str">
            <v>510.715.360</v>
          </cell>
          <cell r="AK1371" t="str">
            <v>Internal Helpdesk Support - Experienced</v>
          </cell>
        </row>
        <row r="1372">
          <cell r="AH1372" t="str">
            <v>510.718.130</v>
          </cell>
          <cell r="AK1372" t="str">
            <v>Internet Engineer - Specialist</v>
          </cell>
        </row>
        <row r="1373">
          <cell r="AH1373" t="str">
            <v>510.718.220</v>
          </cell>
          <cell r="AK1373" t="str">
            <v>Internet Marketing - Entry</v>
          </cell>
        </row>
        <row r="1374">
          <cell r="AH1374" t="str">
            <v>510.718.340</v>
          </cell>
          <cell r="AK1374" t="str">
            <v>Internet Marketing - Expert</v>
          </cell>
        </row>
        <row r="1375">
          <cell r="AH1375" t="str">
            <v>510.718.350</v>
          </cell>
          <cell r="AK1375" t="str">
            <v>Internet Marketing - Preeminent</v>
          </cell>
        </row>
        <row r="1376">
          <cell r="AH1376" t="str">
            <v>510.725.320</v>
          </cell>
          <cell r="AK1376" t="str">
            <v>Internet Marketing - Specialist</v>
          </cell>
        </row>
        <row r="1377">
          <cell r="AH1377" t="str">
            <v>510.725.330</v>
          </cell>
          <cell r="AK1377" t="str">
            <v>Internet Marketing - Supervisor</v>
          </cell>
        </row>
        <row r="1378">
          <cell r="AH1378" t="str">
            <v>510.725.340</v>
          </cell>
          <cell r="AK1378" t="str">
            <v>Internet Marketing - Team Leader</v>
          </cell>
        </row>
        <row r="1379">
          <cell r="AH1379" t="str">
            <v>510.725.350</v>
          </cell>
          <cell r="AK1379" t="str">
            <v>Internet Marketing Assistant - Senior</v>
          </cell>
        </row>
        <row r="1380">
          <cell r="AH1380" t="str">
            <v>510.725.360</v>
          </cell>
          <cell r="AK1380" t="str">
            <v>Internet Marketing Assistant- Entry</v>
          </cell>
        </row>
        <row r="1381">
          <cell r="AH1381" t="str">
            <v>510.725.410</v>
          </cell>
          <cell r="AK1381" t="str">
            <v>Internet Marketing Assistant- Experienced</v>
          </cell>
        </row>
        <row r="1382">
          <cell r="AH1382" t="str">
            <v>510.725.420</v>
          </cell>
          <cell r="AK1382" t="str">
            <v>Internet/Digital Marketing Analyst - Experienced</v>
          </cell>
        </row>
        <row r="1383">
          <cell r="AH1383" t="str">
            <v>510.725.430</v>
          </cell>
          <cell r="AK1383" t="str">
            <v>Internet/Digital Marketing Manager</v>
          </cell>
        </row>
        <row r="1384">
          <cell r="AH1384" t="str">
            <v>510.728.220</v>
          </cell>
          <cell r="AK1384" t="str">
            <v>Inventory Control Analyst - Entry</v>
          </cell>
        </row>
        <row r="1385">
          <cell r="AH1385" t="str">
            <v>510.728.230</v>
          </cell>
          <cell r="AK1385" t="str">
            <v>Inventory Control Analyst - Experienced</v>
          </cell>
        </row>
        <row r="1386">
          <cell r="AH1386" t="str">
            <v>510.728.340</v>
          </cell>
          <cell r="AK1386" t="str">
            <v>Inventory Control Analyst - Senior</v>
          </cell>
        </row>
        <row r="1387">
          <cell r="AH1387" t="str">
            <v>510.728.350</v>
          </cell>
          <cell r="AK1387" t="str">
            <v>Inventory Control Clerk - Experienced</v>
          </cell>
        </row>
        <row r="1388">
          <cell r="AH1388" t="str">
            <v>510.791.340</v>
          </cell>
          <cell r="AK1388" t="str">
            <v>Inventory Control Manager</v>
          </cell>
        </row>
        <row r="1389">
          <cell r="AH1389" t="str">
            <v>510.791.350</v>
          </cell>
          <cell r="AK1389" t="str">
            <v>Investment Assistant - Experienced - Equity</v>
          </cell>
        </row>
        <row r="1390">
          <cell r="AH1390" t="str">
            <v>510.800.210</v>
          </cell>
          <cell r="AK1390" t="str">
            <v>Investment Assistant - Experienced - Fixed Income</v>
          </cell>
        </row>
        <row r="1391">
          <cell r="AH1391" t="str">
            <v>510.800.220</v>
          </cell>
          <cell r="AK1391" t="str">
            <v>Investment Assistant - Senior - Equity</v>
          </cell>
        </row>
        <row r="1392">
          <cell r="AH1392" t="str">
            <v>510.800.230</v>
          </cell>
          <cell r="AK1392" t="str">
            <v>Investment Assistant - Senior - Fixed Income</v>
          </cell>
        </row>
        <row r="1393">
          <cell r="AH1393" t="str">
            <v>510.800.340</v>
          </cell>
          <cell r="AK1393" t="str">
            <v>Investment Banking Manager</v>
          </cell>
        </row>
        <row r="1394">
          <cell r="AH1394" t="str">
            <v>510.800.350</v>
          </cell>
          <cell r="AK1394" t="str">
            <v>Investment Officer - Entry - Derivative / Hedge Funds</v>
          </cell>
        </row>
        <row r="1395">
          <cell r="AH1395" t="str">
            <v>510.800.360</v>
          </cell>
          <cell r="AK1395" t="str">
            <v>Investment Officer - Entry - Equity</v>
          </cell>
        </row>
        <row r="1396">
          <cell r="AH1396" t="str">
            <v>510.800.420</v>
          </cell>
          <cell r="AK1396" t="str">
            <v>Investment Officer - Entry - Fixed Income</v>
          </cell>
        </row>
        <row r="1397">
          <cell r="AH1397" t="str">
            <v>510.828.210</v>
          </cell>
          <cell r="AK1397" t="str">
            <v>Investment Officer - Entry - Real Estate</v>
          </cell>
        </row>
        <row r="1398">
          <cell r="AH1398" t="str">
            <v>510.828.220</v>
          </cell>
          <cell r="AK1398" t="str">
            <v>Investment Officer - Senior - Derivative / Hedge Funds</v>
          </cell>
        </row>
        <row r="1399">
          <cell r="AH1399" t="str">
            <v>510.828.221</v>
          </cell>
          <cell r="AK1399" t="str">
            <v>Investment Officer - Senior - Equity</v>
          </cell>
        </row>
        <row r="1400">
          <cell r="AH1400" t="str">
            <v>510.828.330</v>
          </cell>
          <cell r="AK1400" t="str">
            <v>Investment Officer - Senior - Fixed Income</v>
          </cell>
        </row>
        <row r="1401">
          <cell r="AH1401" t="str">
            <v>510.828.344</v>
          </cell>
          <cell r="AK1401" t="str">
            <v>Investment Officer - Senior - Real Estate</v>
          </cell>
        </row>
        <row r="1402">
          <cell r="AH1402" t="str">
            <v>510.828.350</v>
          </cell>
          <cell r="AK1402" t="str">
            <v>Investment Performance Analyst - Experienced</v>
          </cell>
        </row>
        <row r="1403">
          <cell r="AH1403" t="str">
            <v>510.828.351</v>
          </cell>
          <cell r="AK1403" t="str">
            <v>Investment Performance Analyst - Senior</v>
          </cell>
        </row>
        <row r="1404">
          <cell r="AH1404" t="str">
            <v>510.828.352</v>
          </cell>
          <cell r="AK1404" t="str">
            <v>Investment Product Development Analyst - Experienced</v>
          </cell>
        </row>
        <row r="1405">
          <cell r="AH1405" t="str">
            <v>510.828.353</v>
          </cell>
          <cell r="AK1405" t="str">
            <v>Investment Product Development Analyst - Senior</v>
          </cell>
        </row>
        <row r="1406">
          <cell r="AH1406" t="str">
            <v>510.828.354</v>
          </cell>
          <cell r="AK1406" t="str">
            <v>Investment Product Development Manager</v>
          </cell>
        </row>
        <row r="1407">
          <cell r="AH1407" t="str">
            <v>510.928.130</v>
          </cell>
          <cell r="AK1407" t="str">
            <v>Investment Research Analyst - Experienced</v>
          </cell>
        </row>
        <row r="1408">
          <cell r="AH1408" t="str">
            <v>510.928.210</v>
          </cell>
          <cell r="AK1408" t="str">
            <v>Investment Research Analyst - Senior</v>
          </cell>
        </row>
        <row r="1409">
          <cell r="AH1409" t="str">
            <v>510.928.220</v>
          </cell>
          <cell r="AK1409" t="str">
            <v>Investment Research Manager</v>
          </cell>
        </row>
        <row r="1410">
          <cell r="AH1410" t="str">
            <v>510.928.230</v>
          </cell>
          <cell r="AK1410" t="str">
            <v>Investment Sales Assistant - Experienced</v>
          </cell>
        </row>
        <row r="1411">
          <cell r="AH1411" t="str">
            <v>510.928.240</v>
          </cell>
          <cell r="AK1411" t="str">
            <v>Investment Sales Assistant - Experienced - Institutional</v>
          </cell>
        </row>
        <row r="1412">
          <cell r="AH1412" t="str">
            <v>510.928.320</v>
          </cell>
          <cell r="AK1412" t="str">
            <v>Investment Sales Assistant - Experienced - Retail</v>
          </cell>
        </row>
        <row r="1413">
          <cell r="AH1413" t="str">
            <v>510.928.330</v>
          </cell>
          <cell r="AK1413" t="str">
            <v>Investment Sales Assistant - Senior</v>
          </cell>
        </row>
        <row r="1414">
          <cell r="AH1414" t="str">
            <v>510.928.340</v>
          </cell>
          <cell r="AK1414" t="str">
            <v>Investment Sales Assistant - Senior - Institutional</v>
          </cell>
        </row>
        <row r="1415">
          <cell r="AH1415" t="str">
            <v>510.928.341</v>
          </cell>
          <cell r="AK1415" t="str">
            <v>Investment Sales Assistant - Senior - Retail</v>
          </cell>
        </row>
        <row r="1416">
          <cell r="AH1416" t="str">
            <v>510.928.351</v>
          </cell>
          <cell r="AK1416" t="str">
            <v>Investment Sales Manager</v>
          </cell>
        </row>
        <row r="1417">
          <cell r="AH1417" t="str">
            <v>510.928.354</v>
          </cell>
          <cell r="AK1417" t="str">
            <v>Investment Sales Manager - Institutional</v>
          </cell>
        </row>
        <row r="1418">
          <cell r="AH1418" t="str">
            <v>510.928.361</v>
          </cell>
          <cell r="AK1418" t="str">
            <v>Investment Sales Manager - Retail</v>
          </cell>
        </row>
        <row r="1419">
          <cell r="AH1419" t="str">
            <v>510.928.410</v>
          </cell>
          <cell r="AK1419" t="str">
            <v>Investment Sales Representative - Entry</v>
          </cell>
        </row>
        <row r="1420">
          <cell r="AH1420" t="str">
            <v>510.928.430</v>
          </cell>
          <cell r="AK1420" t="str">
            <v>Investment Sales Representative - Entry - Institutional</v>
          </cell>
        </row>
        <row r="1421">
          <cell r="AH1421" t="str">
            <v>510.932.130</v>
          </cell>
          <cell r="AK1421" t="str">
            <v>Investment Sales Representative - Entry - Retail</v>
          </cell>
        </row>
        <row r="1422">
          <cell r="AH1422" t="str">
            <v>510.932.220</v>
          </cell>
          <cell r="AK1422" t="str">
            <v>Investment Sales Representative - Experienced</v>
          </cell>
        </row>
        <row r="1423">
          <cell r="AH1423" t="str">
            <v>510.932.340</v>
          </cell>
          <cell r="AK1423" t="str">
            <v>Investment Sales Representative - Experienced - Institutional</v>
          </cell>
        </row>
        <row r="1424">
          <cell r="AH1424" t="str">
            <v>510.932.350</v>
          </cell>
          <cell r="AK1424" t="str">
            <v>Investment Sales Representative - Experienced - Retail</v>
          </cell>
        </row>
        <row r="1425">
          <cell r="AH1425" t="str">
            <v>510.936.130</v>
          </cell>
          <cell r="AK1425" t="str">
            <v>Investment Sales Representative - Senior</v>
          </cell>
        </row>
        <row r="1426">
          <cell r="AH1426" t="str">
            <v>510.936.220</v>
          </cell>
          <cell r="AK1426" t="str">
            <v>Investment Sales Representative - Senior - Institutional</v>
          </cell>
        </row>
        <row r="1427">
          <cell r="AH1427" t="str">
            <v>510.936.340</v>
          </cell>
          <cell r="AK1427" t="str">
            <v>Investment Sales Representative - Senior - Retail</v>
          </cell>
        </row>
        <row r="1428">
          <cell r="AH1428" t="str">
            <v>510.936.350</v>
          </cell>
          <cell r="AK1428" t="str">
            <v>Investment Strategy Analyst - Experienced</v>
          </cell>
        </row>
        <row r="1429">
          <cell r="AH1429" t="str">
            <v>510.936.360</v>
          </cell>
          <cell r="AK1429" t="str">
            <v>Investment Strategy Analyst - Senior</v>
          </cell>
        </row>
        <row r="1430">
          <cell r="AH1430" t="str">
            <v>510.937.130</v>
          </cell>
          <cell r="AK1430" t="str">
            <v>Investment Strategy Manager</v>
          </cell>
        </row>
        <row r="1431">
          <cell r="AH1431" t="str">
            <v>510.937.220</v>
          </cell>
          <cell r="AK1431" t="str">
            <v>Investment Systems Analyst - Experienced</v>
          </cell>
        </row>
        <row r="1432">
          <cell r="AH1432" t="str">
            <v>510.937.340</v>
          </cell>
          <cell r="AK1432" t="str">
            <v>Investment Systems Analyst - Senior</v>
          </cell>
        </row>
        <row r="1433">
          <cell r="AH1433" t="str">
            <v>510.937.350</v>
          </cell>
          <cell r="AK1433" t="str">
            <v>Investment Systems Manager</v>
          </cell>
        </row>
        <row r="1434">
          <cell r="AH1434" t="str">
            <v>510.937.360</v>
          </cell>
          <cell r="AK1434" t="str">
            <v>Investor Relations Analyst - Senior</v>
          </cell>
        </row>
        <row r="1435">
          <cell r="AH1435" t="str">
            <v>520.104.130</v>
          </cell>
          <cell r="AK1435" t="str">
            <v>Investor Relations Manager</v>
          </cell>
        </row>
        <row r="1436">
          <cell r="AH1436" t="str">
            <v>520.104.131</v>
          </cell>
          <cell r="AK1436" t="str">
            <v>Investor Relationship Supervisor</v>
          </cell>
        </row>
        <row r="1437">
          <cell r="AH1437" t="str">
            <v>520.104.210</v>
          </cell>
          <cell r="AK1437" t="str">
            <v>IT Analyst - Entry</v>
          </cell>
        </row>
        <row r="1438">
          <cell r="AH1438" t="str">
            <v>520.104.220</v>
          </cell>
          <cell r="AK1438" t="str">
            <v>IT Analyst - Experienced</v>
          </cell>
        </row>
        <row r="1439">
          <cell r="AH1439" t="str">
            <v>520.104.230</v>
          </cell>
          <cell r="AK1439" t="str">
            <v>IT Analyst - Senior</v>
          </cell>
        </row>
        <row r="1440">
          <cell r="AH1440" t="str">
            <v>520.104.240</v>
          </cell>
          <cell r="AK1440" t="str">
            <v>IT Analyst - Specialist</v>
          </cell>
        </row>
        <row r="1441">
          <cell r="AH1441" t="str">
            <v>520.104.320</v>
          </cell>
          <cell r="AK1441" t="str">
            <v>IT Auditor - Experienced</v>
          </cell>
        </row>
        <row r="1442">
          <cell r="AH1442" t="str">
            <v>520.104.330</v>
          </cell>
          <cell r="AK1442" t="str">
            <v>IT Business Analysis - Senior Manager</v>
          </cell>
        </row>
        <row r="1443">
          <cell r="AH1443" t="str">
            <v>520.104.340</v>
          </cell>
          <cell r="AK1443" t="str">
            <v>IT Business Analysis - Team Leader</v>
          </cell>
        </row>
        <row r="1444">
          <cell r="AH1444" t="str">
            <v>520.104.350</v>
          </cell>
          <cell r="AK1444" t="str">
            <v>IT Business Analysis Assistant - Entry</v>
          </cell>
        </row>
        <row r="1445">
          <cell r="AH1445" t="str">
            <v>520.104.360</v>
          </cell>
          <cell r="AK1445" t="str">
            <v>IT Business Analysis Assistant - Experienced</v>
          </cell>
        </row>
        <row r="1446">
          <cell r="AH1446" t="str">
            <v>550.380.410</v>
          </cell>
          <cell r="AK1446" t="str">
            <v>IT Business Analysis Assistant - Senior</v>
          </cell>
        </row>
        <row r="1447">
          <cell r="AH1447" t="str">
            <v>550.662.240</v>
          </cell>
          <cell r="AK1447" t="str">
            <v>IT Business Analysis Manager</v>
          </cell>
        </row>
        <row r="1448">
          <cell r="AH1448" t="str">
            <v>550.684.130</v>
          </cell>
          <cell r="AK1448" t="str">
            <v>IT Business Analyst - Entry</v>
          </cell>
        </row>
        <row r="1449">
          <cell r="AH1449" t="str">
            <v>550.684.210</v>
          </cell>
          <cell r="AK1449" t="str">
            <v>IT Business Analyst - Experienced</v>
          </cell>
        </row>
        <row r="1450">
          <cell r="AH1450" t="str">
            <v>550.684.220</v>
          </cell>
          <cell r="AK1450" t="str">
            <v>IT Business Analyst - Preeminent</v>
          </cell>
        </row>
        <row r="1451">
          <cell r="AH1451" t="str">
            <v>550.684.230</v>
          </cell>
          <cell r="AK1451" t="str">
            <v>IT Business Analyst - Senior</v>
          </cell>
        </row>
        <row r="1452">
          <cell r="AH1452" t="str">
            <v>550.684.240</v>
          </cell>
          <cell r="AK1452" t="str">
            <v>IT Business Analyst - Specialist</v>
          </cell>
        </row>
        <row r="1453">
          <cell r="AH1453" t="str">
            <v>550.684.320</v>
          </cell>
          <cell r="AK1453" t="str">
            <v>IT Consultant - Entry</v>
          </cell>
        </row>
        <row r="1454">
          <cell r="AH1454" t="str">
            <v>550.684.330</v>
          </cell>
          <cell r="AK1454" t="str">
            <v>IT Consultant - Experienced</v>
          </cell>
        </row>
        <row r="1455">
          <cell r="AH1455" t="str">
            <v>550.684.340</v>
          </cell>
          <cell r="AK1455" t="str">
            <v>IT Consultant - Expert</v>
          </cell>
        </row>
        <row r="1456">
          <cell r="AH1456" t="str">
            <v>550.684.350</v>
          </cell>
          <cell r="AK1456" t="str">
            <v>IT Consultant - Preeminent</v>
          </cell>
        </row>
        <row r="1457">
          <cell r="AH1457" t="str">
            <v>550.684.360</v>
          </cell>
          <cell r="AK1457" t="str">
            <v>IT Consultant - Senior</v>
          </cell>
        </row>
        <row r="1458">
          <cell r="AH1458" t="str">
            <v>550.684.410</v>
          </cell>
          <cell r="AK1458" t="str">
            <v>IT Consultant - Specialist</v>
          </cell>
        </row>
        <row r="1459">
          <cell r="AH1459" t="str">
            <v>550.684.420</v>
          </cell>
          <cell r="AK1459" t="str">
            <v>IT Consultant - Team Leader</v>
          </cell>
        </row>
        <row r="1460">
          <cell r="AH1460" t="str">
            <v>550.684.421</v>
          </cell>
          <cell r="AK1460" t="str">
            <v>IT Consulting - Senior Manager</v>
          </cell>
        </row>
        <row r="1461">
          <cell r="AH1461" t="str">
            <v>550.684.422</v>
          </cell>
          <cell r="AK1461" t="str">
            <v>IT Consulting Manager</v>
          </cell>
        </row>
        <row r="1462">
          <cell r="AH1462" t="str">
            <v>550.684.430</v>
          </cell>
          <cell r="AK1462" t="str">
            <v>IT Contract Analyst - Specialist</v>
          </cell>
        </row>
        <row r="1463">
          <cell r="AH1463" t="str">
            <v>600.000.120</v>
          </cell>
          <cell r="AK1463" t="str">
            <v>IT Infrastructure Development - Senior Manager</v>
          </cell>
        </row>
        <row r="1464">
          <cell r="AH1464" t="str">
            <v>600.010.120</v>
          </cell>
          <cell r="AK1464" t="str">
            <v>IT Infrastructure Development Manager</v>
          </cell>
        </row>
        <row r="1465">
          <cell r="AH1465" t="str">
            <v>600.020.120</v>
          </cell>
          <cell r="AK1465" t="str">
            <v>IT Infrastructure Development Supervisor</v>
          </cell>
        </row>
        <row r="1466">
          <cell r="AH1466" t="str">
            <v>600.030.120</v>
          </cell>
          <cell r="AK1466" t="str">
            <v>IT Manager</v>
          </cell>
        </row>
        <row r="1467">
          <cell r="AH1467" t="str">
            <v>600.100.130</v>
          </cell>
          <cell r="AK1467" t="str">
            <v>IT Quality Assurance Analyst - Entry</v>
          </cell>
        </row>
        <row r="1468">
          <cell r="AH1468" t="str">
            <v>600.100.131</v>
          </cell>
          <cell r="AK1468" t="str">
            <v>IT Quality Assurance Analyst - Experienced</v>
          </cell>
        </row>
        <row r="1469">
          <cell r="AH1469" t="str">
            <v>600.100.210</v>
          </cell>
          <cell r="AK1469" t="str">
            <v>IT Quality Assurance Analyst - Senior</v>
          </cell>
        </row>
        <row r="1470">
          <cell r="AH1470" t="str">
            <v>600.100.220</v>
          </cell>
          <cell r="AK1470" t="str">
            <v>IT Quality Assurance Manager</v>
          </cell>
        </row>
        <row r="1471">
          <cell r="AH1471" t="str">
            <v>600.100.222</v>
          </cell>
          <cell r="AK1471" t="str">
            <v>IT Security Administrator - Preeminent</v>
          </cell>
        </row>
        <row r="1472">
          <cell r="AH1472" t="str">
            <v>600.132.420</v>
          </cell>
          <cell r="AK1472" t="str">
            <v>IT Supervisor</v>
          </cell>
        </row>
        <row r="1473">
          <cell r="AH1473" t="str">
            <v>600.132.421</v>
          </cell>
          <cell r="AK1473" t="str">
            <v>IT Support &amp; Administration Clerk - Experienced</v>
          </cell>
        </row>
        <row r="1474">
          <cell r="AH1474" t="str">
            <v>600.132.422</v>
          </cell>
          <cell r="AK1474" t="str">
            <v>IT Support Analyst - Entry</v>
          </cell>
        </row>
        <row r="1475">
          <cell r="AH1475" t="str">
            <v>600.132.423</v>
          </cell>
          <cell r="AK1475" t="str">
            <v>IT Support Analyst - Experienced</v>
          </cell>
        </row>
        <row r="1476">
          <cell r="AH1476" t="str">
            <v>600.218.211</v>
          </cell>
          <cell r="AK1476" t="str">
            <v>IT Support Analyst - Senior</v>
          </cell>
        </row>
        <row r="1477">
          <cell r="AH1477" t="str">
            <v>600.218.221</v>
          </cell>
          <cell r="AK1477" t="str">
            <v>IT Support Engineer - Experienced</v>
          </cell>
        </row>
        <row r="1478">
          <cell r="AH1478" t="str">
            <v>600.218.231</v>
          </cell>
          <cell r="AK1478" t="str">
            <v>IT Support Manager</v>
          </cell>
        </row>
        <row r="1479">
          <cell r="AH1479" t="str">
            <v>600.218.341</v>
          </cell>
          <cell r="AK1479" t="str">
            <v>IT Support Supervisor</v>
          </cell>
        </row>
        <row r="1480">
          <cell r="AH1480" t="str">
            <v>600.218.351</v>
          </cell>
          <cell r="AK1480" t="str">
            <v>IT Test Analyst - Experienced</v>
          </cell>
        </row>
        <row r="1481">
          <cell r="AH1481" t="str">
            <v>600.681.350</v>
          </cell>
          <cell r="AK1481" t="str">
            <v>IT Test Manager</v>
          </cell>
        </row>
        <row r="1482">
          <cell r="AH1482" t="str">
            <v>600.681.411</v>
          </cell>
          <cell r="AK1482" t="str">
            <v>Jewelry Repairer - Experienced</v>
          </cell>
        </row>
        <row r="1483">
          <cell r="AH1483" t="str">
            <v>600.687.410</v>
          </cell>
          <cell r="AK1483" t="str">
            <v>Key Account Management Manager</v>
          </cell>
        </row>
        <row r="1484">
          <cell r="AH1484" t="str">
            <v>600.687.420</v>
          </cell>
          <cell r="AK1484" t="str">
            <v>Key National Accounts - Senior Manager</v>
          </cell>
        </row>
        <row r="1485">
          <cell r="AH1485" t="str">
            <v>600.696.220</v>
          </cell>
          <cell r="AK1485" t="str">
            <v>Labor Safety - Senior Manager</v>
          </cell>
        </row>
        <row r="1486">
          <cell r="AH1486" t="str">
            <v>600.696.420</v>
          </cell>
          <cell r="AK1486" t="str">
            <v>Labor Safety Engineer - Entry</v>
          </cell>
        </row>
        <row r="1487">
          <cell r="AH1487" t="str">
            <v>600.724.130</v>
          </cell>
          <cell r="AK1487" t="str">
            <v>Labor Safety Engineer - Experienced</v>
          </cell>
        </row>
        <row r="1488">
          <cell r="AH1488" t="str">
            <v>600.724.210</v>
          </cell>
          <cell r="AK1488" t="str">
            <v>Labor Safety Engineer - Senior</v>
          </cell>
        </row>
        <row r="1489">
          <cell r="AH1489" t="str">
            <v>600.724.220</v>
          </cell>
          <cell r="AK1489" t="str">
            <v>Labor Safety Manager</v>
          </cell>
        </row>
        <row r="1490">
          <cell r="AH1490" t="str">
            <v>600.724.230</v>
          </cell>
          <cell r="AK1490" t="str">
            <v>Labor Safety Supervisor</v>
          </cell>
        </row>
        <row r="1491">
          <cell r="AH1491" t="str">
            <v>600.724.240</v>
          </cell>
          <cell r="AK1491" t="str">
            <v>Laboratory Analyst - Entry</v>
          </cell>
        </row>
        <row r="1492">
          <cell r="AH1492" t="str">
            <v>600.724.320</v>
          </cell>
          <cell r="AK1492" t="str">
            <v>Laboratory Analyst - Experienced</v>
          </cell>
        </row>
        <row r="1493">
          <cell r="AH1493" t="str">
            <v>600.724.330</v>
          </cell>
          <cell r="AK1493" t="str">
            <v>Laboratory Analyst - Senior</v>
          </cell>
        </row>
        <row r="1494">
          <cell r="AH1494" t="str">
            <v>600.724.340</v>
          </cell>
          <cell r="AK1494" t="str">
            <v>Laboratory Technician - Entry - General</v>
          </cell>
        </row>
        <row r="1495">
          <cell r="AH1495" t="str">
            <v>600.724.350</v>
          </cell>
          <cell r="AK1495" t="str">
            <v>Laboratory Technician - Experienced - General</v>
          </cell>
        </row>
        <row r="1496">
          <cell r="AH1496" t="str">
            <v>600.724.360</v>
          </cell>
          <cell r="AK1496" t="str">
            <v>Laboratory Technician - Senior - General</v>
          </cell>
        </row>
        <row r="1497">
          <cell r="AH1497" t="str">
            <v>600.724.410</v>
          </cell>
          <cell r="AK1497" t="str">
            <v>Laboratory Technician - Specialist - General</v>
          </cell>
        </row>
        <row r="1498">
          <cell r="AH1498" t="str">
            <v>600.724.420</v>
          </cell>
          <cell r="AK1498" t="str">
            <v>Laboratory Technician/Assistant - Experienced</v>
          </cell>
        </row>
        <row r="1499">
          <cell r="AH1499" t="str">
            <v>600.724.421</v>
          </cell>
          <cell r="AK1499" t="str">
            <v>Laborer - Entry</v>
          </cell>
        </row>
        <row r="1500">
          <cell r="AH1500" t="str">
            <v>600.724.430</v>
          </cell>
          <cell r="AK1500" t="str">
            <v>LAN Administration Manager</v>
          </cell>
        </row>
        <row r="1501">
          <cell r="AH1501" t="str">
            <v>600.725.130</v>
          </cell>
          <cell r="AK1501" t="str">
            <v>LAN Support Technician - Entry</v>
          </cell>
        </row>
        <row r="1502">
          <cell r="AH1502" t="str">
            <v>600.725.210</v>
          </cell>
          <cell r="AK1502" t="str">
            <v>LAN Support Technician - Experienced</v>
          </cell>
        </row>
        <row r="1503">
          <cell r="AH1503" t="str">
            <v>600.725.220</v>
          </cell>
          <cell r="AK1503" t="str">
            <v>LAN Support Technician - Senior</v>
          </cell>
        </row>
        <row r="1504">
          <cell r="AH1504" t="str">
            <v>600.725.230</v>
          </cell>
          <cell r="AK1504" t="str">
            <v>Laundry Manager</v>
          </cell>
        </row>
        <row r="1505">
          <cell r="AH1505" t="str">
            <v>600.725.340</v>
          </cell>
          <cell r="AK1505" t="str">
            <v>Lead Generation - Team Leader</v>
          </cell>
        </row>
        <row r="1506">
          <cell r="AH1506" t="str">
            <v>600.725.350</v>
          </cell>
          <cell r="AK1506" t="str">
            <v>Lead Generation Manager</v>
          </cell>
        </row>
        <row r="1507">
          <cell r="AH1507" t="str">
            <v>600.725.360</v>
          </cell>
          <cell r="AK1507" t="str">
            <v>Lead Generation Representative - Entry</v>
          </cell>
        </row>
        <row r="1508">
          <cell r="AH1508" t="str">
            <v>600.725.420</v>
          </cell>
          <cell r="AK1508" t="str">
            <v>Lead Generation Representative - Experienced</v>
          </cell>
        </row>
        <row r="1509">
          <cell r="AH1509" t="str">
            <v>600.728.410</v>
          </cell>
          <cell r="AK1509" t="str">
            <v>Lead Generation Representative - Senior</v>
          </cell>
        </row>
        <row r="1510">
          <cell r="AH1510" t="str">
            <v>600.728.420</v>
          </cell>
          <cell r="AK1510" t="str">
            <v>Legal - Senior Manager</v>
          </cell>
        </row>
        <row r="1511">
          <cell r="AH1511" t="str">
            <v>600.728.430</v>
          </cell>
          <cell r="AK1511" t="str">
            <v>Legal Affairs Supervisor</v>
          </cell>
        </row>
        <row r="1512">
          <cell r="AH1512" t="str">
            <v>600.729.421</v>
          </cell>
          <cell r="AK1512" t="str">
            <v>Legal Assistant - Experienced</v>
          </cell>
        </row>
        <row r="1513">
          <cell r="AH1513" t="str">
            <v>600.729.423</v>
          </cell>
          <cell r="AK1513" t="str">
            <v>Legal Counsel - Entry</v>
          </cell>
        </row>
        <row r="1514">
          <cell r="AH1514" t="str">
            <v>600.729.426</v>
          </cell>
          <cell r="AK1514" t="str">
            <v>Legal Counsel - Experienced</v>
          </cell>
        </row>
        <row r="1515">
          <cell r="AH1515" t="str">
            <v>610.000.120</v>
          </cell>
          <cell r="AK1515" t="str">
            <v>Legal Counsel - Expert</v>
          </cell>
        </row>
        <row r="1516">
          <cell r="AH1516" t="str">
            <v>610.000.121</v>
          </cell>
          <cell r="AK1516" t="str">
            <v>Legal Counsel - Preeminent</v>
          </cell>
        </row>
        <row r="1517">
          <cell r="AH1517" t="str">
            <v>610.000.122</v>
          </cell>
          <cell r="AK1517" t="str">
            <v>Legal Counsel - Senior</v>
          </cell>
        </row>
        <row r="1518">
          <cell r="AH1518" t="str">
            <v>610.000.123</v>
          </cell>
          <cell r="AK1518" t="str">
            <v>Legal Counsel - Specialist</v>
          </cell>
        </row>
        <row r="1519">
          <cell r="AH1519" t="str">
            <v>610.010.120</v>
          </cell>
          <cell r="AK1519" t="str">
            <v>Legal Manager</v>
          </cell>
        </row>
        <row r="1520">
          <cell r="AH1520" t="str">
            <v>610.020.120</v>
          </cell>
          <cell r="AK1520" t="str">
            <v>Legal Secretary - Entry</v>
          </cell>
        </row>
        <row r="1521">
          <cell r="AH1521" t="str">
            <v>610.030.120</v>
          </cell>
          <cell r="AK1521" t="str">
            <v>Legal Secretary - Experienced</v>
          </cell>
        </row>
        <row r="1522">
          <cell r="AH1522" t="str">
            <v>610.100.130</v>
          </cell>
          <cell r="AK1522" t="str">
            <v>Librarian - Entry</v>
          </cell>
        </row>
        <row r="1523">
          <cell r="AH1523" t="str">
            <v>610.100.131</v>
          </cell>
          <cell r="AK1523" t="str">
            <v>Librarian - Senior</v>
          </cell>
        </row>
        <row r="1524">
          <cell r="AH1524" t="str">
            <v>610.100.210</v>
          </cell>
          <cell r="AK1524" t="str">
            <v>Librarian/Document Control - Experienced</v>
          </cell>
        </row>
        <row r="1525">
          <cell r="AH1525" t="str">
            <v>610.100.220</v>
          </cell>
          <cell r="AK1525" t="str">
            <v>Library Assistant - Experienced</v>
          </cell>
        </row>
        <row r="1526">
          <cell r="AH1526" t="str">
            <v>610.100.221</v>
          </cell>
          <cell r="AK1526" t="str">
            <v>Library Manager</v>
          </cell>
        </row>
        <row r="1527">
          <cell r="AH1527" t="str">
            <v>610.100.222</v>
          </cell>
          <cell r="AK1527" t="str">
            <v>Life Sciences Marketing Services - Senior Manager</v>
          </cell>
        </row>
        <row r="1528">
          <cell r="AH1528" t="str">
            <v>610.100.223</v>
          </cell>
          <cell r="AK1528" t="str">
            <v>Life Sciences Marketing Services Manager</v>
          </cell>
        </row>
        <row r="1529">
          <cell r="AH1529" t="str">
            <v>610.100.224</v>
          </cell>
          <cell r="AK1529" t="str">
            <v>Life Sciences Marketing Services Professional - Entry</v>
          </cell>
        </row>
        <row r="1530">
          <cell r="AH1530" t="str">
            <v>610.100.230</v>
          </cell>
          <cell r="AK1530" t="str">
            <v>Life Sciences Marketing Services Professional - Experienced</v>
          </cell>
        </row>
        <row r="1531">
          <cell r="AH1531" t="str">
            <v>610.100.231</v>
          </cell>
          <cell r="AK1531" t="str">
            <v>Life Sciences Marketing Services Professional - Senior</v>
          </cell>
        </row>
        <row r="1532">
          <cell r="AH1532" t="str">
            <v>610.100.234</v>
          </cell>
          <cell r="AK1532" t="str">
            <v>Life Sciences Marketing Services Professional - Specialist</v>
          </cell>
        </row>
        <row r="1533">
          <cell r="AH1533" t="str">
            <v>610.100.240</v>
          </cell>
          <cell r="AK1533" t="str">
            <v>Life Sciences Marketing Services Supervisor</v>
          </cell>
        </row>
        <row r="1534">
          <cell r="AH1534" t="str">
            <v>610.100.340</v>
          </cell>
          <cell r="AK1534" t="str">
            <v>Linehaul Manager</v>
          </cell>
        </row>
        <row r="1535">
          <cell r="AH1535" t="str">
            <v>610.100.341</v>
          </cell>
          <cell r="AK1535" t="str">
            <v>Linehaul Manager - Freight Forwarding (Air)</v>
          </cell>
        </row>
        <row r="1536">
          <cell r="AH1536" t="str">
            <v>610.100.342</v>
          </cell>
          <cell r="AK1536" t="str">
            <v>Logistic Planning Analyst - Entry</v>
          </cell>
        </row>
        <row r="1537">
          <cell r="AH1537" t="str">
            <v>610.100.350</v>
          </cell>
          <cell r="AK1537" t="str">
            <v>Logistic Planning Analyst - Experienced</v>
          </cell>
        </row>
        <row r="1538">
          <cell r="AH1538" t="str">
            <v>610.100.351</v>
          </cell>
          <cell r="AK1538" t="str">
            <v>Logistic Planning Analyst - Senior</v>
          </cell>
        </row>
        <row r="1539">
          <cell r="AH1539" t="str">
            <v>610.100.352</v>
          </cell>
          <cell r="AK1539" t="str">
            <v>Logistic Planning Supervisor</v>
          </cell>
        </row>
        <row r="1540">
          <cell r="AH1540" t="str">
            <v>610.100.360</v>
          </cell>
          <cell r="AK1540" t="str">
            <v>Logistic Planning Supervisor - (Para-Professionals)</v>
          </cell>
        </row>
        <row r="1541">
          <cell r="AH1541" t="str">
            <v>610.100.362</v>
          </cell>
          <cell r="AK1541" t="str">
            <v>Logistics Customer Service Manager</v>
          </cell>
        </row>
        <row r="1542">
          <cell r="AH1542" t="str">
            <v>610.100.420</v>
          </cell>
          <cell r="AK1542" t="str">
            <v>Logistics Customer Service Representative - Entry</v>
          </cell>
        </row>
        <row r="1543">
          <cell r="AH1543" t="str">
            <v>610.124.130</v>
          </cell>
          <cell r="AK1543" t="str">
            <v>Logistics Customer Service Representative - Experienced</v>
          </cell>
        </row>
        <row r="1544">
          <cell r="AH1544" t="str">
            <v>610.124.131</v>
          </cell>
          <cell r="AK1544" t="str">
            <v>Logistics Customer Service Representative - Senior</v>
          </cell>
        </row>
        <row r="1545">
          <cell r="AH1545" t="str">
            <v>610.124.220</v>
          </cell>
          <cell r="AK1545" t="str">
            <v>Logistics Customer Service Supervisor (Para-Professionals)</v>
          </cell>
        </row>
        <row r="1546">
          <cell r="AH1546" t="str">
            <v>610.124.221</v>
          </cell>
          <cell r="AK1546" t="str">
            <v>Logistics Documentation Process Manager</v>
          </cell>
        </row>
        <row r="1547">
          <cell r="AH1547" t="str">
            <v>610.124.340</v>
          </cell>
          <cell r="AK1547" t="str">
            <v>Logistics Documentation Process Officer - Experienced</v>
          </cell>
        </row>
        <row r="1548">
          <cell r="AH1548" t="str">
            <v>610.124.350</v>
          </cell>
          <cell r="AK1548" t="str">
            <v>Logistics Documentation Process Officer - Senior</v>
          </cell>
        </row>
        <row r="1549">
          <cell r="AH1549" t="str">
            <v>610.124.351</v>
          </cell>
          <cell r="AK1549" t="str">
            <v>Logistics Documentation Process Officer -Entry</v>
          </cell>
        </row>
        <row r="1550">
          <cell r="AH1550" t="str">
            <v>610.440.220</v>
          </cell>
          <cell r="AK1550" t="str">
            <v>Logistics Documentation Process Supervisor (Para-Professionals)</v>
          </cell>
        </row>
        <row r="1551">
          <cell r="AH1551" t="str">
            <v>610.440.330</v>
          </cell>
          <cell r="AK1551" t="str">
            <v>Logistics Manager</v>
          </cell>
        </row>
        <row r="1552">
          <cell r="AH1552" t="str">
            <v>610.532.220</v>
          </cell>
          <cell r="AK1552" t="str">
            <v>Logistics Operations Manager</v>
          </cell>
        </row>
        <row r="1553">
          <cell r="AH1553" t="str">
            <v>610.532.240</v>
          </cell>
          <cell r="AK1553" t="str">
            <v>Logistics Operations Officer - Experienced</v>
          </cell>
        </row>
        <row r="1554">
          <cell r="AH1554" t="str">
            <v>610.532.410</v>
          </cell>
          <cell r="AK1554" t="str">
            <v>Logistics Operations Officer - Senior</v>
          </cell>
        </row>
        <row r="1555">
          <cell r="AH1555" t="str">
            <v>610.532.420</v>
          </cell>
          <cell r="AK1555" t="str">
            <v>Logistics Process Quality Control Manager</v>
          </cell>
        </row>
        <row r="1556">
          <cell r="AH1556" t="str">
            <v>610.532.430</v>
          </cell>
          <cell r="AK1556" t="str">
            <v>Logistics Process Quality Control Professional - Experienced</v>
          </cell>
        </row>
        <row r="1557">
          <cell r="AH1557" t="str">
            <v>610.556.212</v>
          </cell>
          <cell r="AK1557" t="str">
            <v>Logistics Solutions Manager</v>
          </cell>
        </row>
        <row r="1558">
          <cell r="AH1558" t="str">
            <v>610.556.222</v>
          </cell>
          <cell r="AK1558" t="str">
            <v>Logistics Solutions Officer - Entry</v>
          </cell>
        </row>
        <row r="1559">
          <cell r="AH1559" t="str">
            <v>610.556.232</v>
          </cell>
          <cell r="AK1559" t="str">
            <v>Logistics Solutions Officer - Experienced</v>
          </cell>
        </row>
        <row r="1560">
          <cell r="AH1560" t="str">
            <v>610.556.342</v>
          </cell>
          <cell r="AK1560" t="str">
            <v>Logistics Solutions Officer - Senior</v>
          </cell>
        </row>
        <row r="1561">
          <cell r="AH1561" t="str">
            <v>610.556.352</v>
          </cell>
          <cell r="AK1561" t="str">
            <v>Logistics Superintendent</v>
          </cell>
        </row>
        <row r="1562">
          <cell r="AH1562" t="str">
            <v>610.572.130</v>
          </cell>
          <cell r="AK1562" t="str">
            <v>Logistics Technical Manager</v>
          </cell>
        </row>
        <row r="1563">
          <cell r="AH1563" t="str">
            <v>610.572.210</v>
          </cell>
          <cell r="AK1563" t="str">
            <v>Logistics Technical Officer - Experienced</v>
          </cell>
        </row>
        <row r="1564">
          <cell r="AH1564" t="str">
            <v>610.572.220</v>
          </cell>
          <cell r="AK1564" t="str">
            <v>Loss Prevention - Team Leader</v>
          </cell>
        </row>
        <row r="1565">
          <cell r="AH1565" t="str">
            <v>610.572.230</v>
          </cell>
          <cell r="AK1565" t="str">
            <v>Machine Operator - Experienced - Injection Moulding</v>
          </cell>
        </row>
        <row r="1566">
          <cell r="AH1566" t="str">
            <v>610.572.340</v>
          </cell>
          <cell r="AK1566" t="str">
            <v>Machining Engineer - Experienced</v>
          </cell>
        </row>
        <row r="1567">
          <cell r="AH1567" t="str">
            <v>610.572.350</v>
          </cell>
          <cell r="AK1567" t="str">
            <v>Mailroom Clerk - Entry</v>
          </cell>
        </row>
        <row r="1568">
          <cell r="AH1568" t="str">
            <v>610.572.360</v>
          </cell>
          <cell r="AK1568" t="str">
            <v>Maintenance &amp; Repair Assistant - Experienced - Shipping</v>
          </cell>
        </row>
        <row r="1569">
          <cell r="AH1569" t="str">
            <v>610.572.420</v>
          </cell>
          <cell r="AK1569" t="str">
            <v>Maintenance &amp; Repair Officer - Experienced - Shipping</v>
          </cell>
        </row>
        <row r="1570">
          <cell r="AH1570" t="str">
            <v>610.580.130</v>
          </cell>
          <cell r="AK1570" t="str">
            <v>Maintenance &amp; Repair Supervisor - Shipping</v>
          </cell>
        </row>
        <row r="1571">
          <cell r="AH1571" t="str">
            <v>610.580.220</v>
          </cell>
          <cell r="AK1571" t="str">
            <v>Maintenance Engineer - Experienced</v>
          </cell>
        </row>
        <row r="1572">
          <cell r="AH1572" t="str">
            <v>610.580.221</v>
          </cell>
          <cell r="AK1572" t="str">
            <v>Make-up Artist - Experienced</v>
          </cell>
        </row>
        <row r="1573">
          <cell r="AH1573" t="str">
            <v>610.580.230</v>
          </cell>
          <cell r="AK1573" t="str">
            <v>Management Accountant - Experienced</v>
          </cell>
        </row>
        <row r="1574">
          <cell r="AH1574" t="str">
            <v>610.580.340</v>
          </cell>
          <cell r="AK1574" t="str">
            <v>Management Accountant - Senior</v>
          </cell>
        </row>
        <row r="1575">
          <cell r="AH1575" t="str">
            <v>610.580.341</v>
          </cell>
          <cell r="AK1575" t="str">
            <v>Management Accounting Manager</v>
          </cell>
        </row>
        <row r="1576">
          <cell r="AH1576" t="str">
            <v>610.580.351</v>
          </cell>
          <cell r="AK1576" t="str">
            <v>Management Information Systems (MIS) Assistant - Entry</v>
          </cell>
        </row>
        <row r="1577">
          <cell r="AH1577" t="str">
            <v>610.584.130</v>
          </cell>
          <cell r="AK1577" t="str">
            <v>Management Information Systems (MIS) Assistant - Experienced</v>
          </cell>
        </row>
        <row r="1578">
          <cell r="AH1578" t="str">
            <v>610.584.220</v>
          </cell>
          <cell r="AK1578" t="str">
            <v>Management Information Systems (MIS) Assistant - Senior</v>
          </cell>
        </row>
        <row r="1579">
          <cell r="AH1579" t="str">
            <v>610.584.340</v>
          </cell>
          <cell r="AK1579" t="str">
            <v>Management Information Systems (MIS) Assistant - Team Leader</v>
          </cell>
        </row>
        <row r="1580">
          <cell r="AH1580" t="str">
            <v>610.584.350</v>
          </cell>
          <cell r="AK1580" t="str">
            <v>Management Information Systems (MIS) Manager</v>
          </cell>
        </row>
        <row r="1581">
          <cell r="AH1581" t="str">
            <v>610.584.360</v>
          </cell>
          <cell r="AK1581" t="str">
            <v>Management Information Systems (MIS) Officer - Entry</v>
          </cell>
        </row>
        <row r="1582">
          <cell r="AH1582" t="str">
            <v>610.584.420</v>
          </cell>
          <cell r="AK1582" t="str">
            <v>Management Information Systems (MIS) Officer - Experienced</v>
          </cell>
        </row>
        <row r="1583">
          <cell r="AH1583" t="str">
            <v>610.588.220</v>
          </cell>
          <cell r="AK1583" t="str">
            <v>Management Information Systems (MIS) Officer - Expert</v>
          </cell>
        </row>
        <row r="1584">
          <cell r="AH1584" t="str">
            <v>610.588.221</v>
          </cell>
          <cell r="AK1584" t="str">
            <v>Management Information Systems (MIS) Officer - Senior</v>
          </cell>
        </row>
        <row r="1585">
          <cell r="AH1585" t="str">
            <v>610.588.223</v>
          </cell>
          <cell r="AK1585" t="str">
            <v>Management Information Systems (MIS) Officer - Specialist</v>
          </cell>
        </row>
        <row r="1586">
          <cell r="AH1586" t="str">
            <v>610.588.224</v>
          </cell>
          <cell r="AK1586" t="str">
            <v>Management Information Systems (MIS) Operations - Senior Manager</v>
          </cell>
        </row>
        <row r="1587">
          <cell r="AH1587" t="str">
            <v>610.588.228</v>
          </cell>
          <cell r="AK1587" t="str">
            <v>Management Information Systems (MIS) Supervisor</v>
          </cell>
        </row>
        <row r="1588">
          <cell r="AH1588" t="str">
            <v>610.588.230</v>
          </cell>
          <cell r="AK1588" t="str">
            <v>Management Trainee</v>
          </cell>
        </row>
        <row r="1589">
          <cell r="AH1589" t="str">
            <v>610.588.240</v>
          </cell>
          <cell r="AK1589" t="str">
            <v>Manufacturing Engineering Manager</v>
          </cell>
        </row>
        <row r="1590">
          <cell r="AH1590" t="str">
            <v>610.588.248</v>
          </cell>
          <cell r="AK1590" t="str">
            <v>Manufacturing Process Development - Life Sciences - Manager</v>
          </cell>
        </row>
        <row r="1591">
          <cell r="AH1591" t="str">
            <v>610.588.340</v>
          </cell>
          <cell r="AK1591" t="str">
            <v>Manufacturing Process Development - Life Sciences - Senior Manager</v>
          </cell>
        </row>
        <row r="1592">
          <cell r="AH1592" t="str">
            <v>610.588.342</v>
          </cell>
          <cell r="AK1592" t="str">
            <v>Manufacturing Process Development - Life Sciences - Team Leader (Para-Professionals)</v>
          </cell>
        </row>
        <row r="1593">
          <cell r="AH1593" t="str">
            <v>610.588.350</v>
          </cell>
          <cell r="AK1593" t="str">
            <v>Manufacturing Process Development - Life Sciences - Team Leader (Professionals)</v>
          </cell>
        </row>
        <row r="1594">
          <cell r="AH1594" t="str">
            <v>610.588.352</v>
          </cell>
          <cell r="AK1594" t="str">
            <v>Manufacturing Process Development Engineer - Life Sciences - Entry</v>
          </cell>
        </row>
        <row r="1595">
          <cell r="AH1595" t="str">
            <v>610.588.360</v>
          </cell>
          <cell r="AK1595" t="str">
            <v>Manufacturing Process Development Engineer - Life Sciences - Experienced</v>
          </cell>
        </row>
        <row r="1596">
          <cell r="AH1596" t="str">
            <v>610.588.362</v>
          </cell>
          <cell r="AK1596" t="str">
            <v>Manufacturing Process Development Engineer - Life Sciences - Expert</v>
          </cell>
        </row>
        <row r="1597">
          <cell r="AH1597" t="str">
            <v>610.588.418</v>
          </cell>
          <cell r="AK1597" t="str">
            <v>Manufacturing Process Development Engineer - Life Sciences - Senior</v>
          </cell>
        </row>
        <row r="1598">
          <cell r="AH1598" t="str">
            <v>610.588.428</v>
          </cell>
          <cell r="AK1598" t="str">
            <v>Manufacturing Process Development Engineer - Life Sciences - Specialist</v>
          </cell>
        </row>
        <row r="1599">
          <cell r="AH1599" t="str">
            <v>610.588.438</v>
          </cell>
          <cell r="AK1599" t="str">
            <v>Market Access - Senior Manager</v>
          </cell>
        </row>
        <row r="1600">
          <cell r="AH1600" t="str">
            <v>610.592.130</v>
          </cell>
          <cell r="AK1600" t="str">
            <v>Market Access Manager</v>
          </cell>
        </row>
        <row r="1601">
          <cell r="AH1601" t="str">
            <v>610.592.220</v>
          </cell>
          <cell r="AK1601" t="str">
            <v>Market Access Professional - Entry</v>
          </cell>
        </row>
        <row r="1602">
          <cell r="AH1602" t="str">
            <v>610.592.222</v>
          </cell>
          <cell r="AK1602" t="str">
            <v>Market Access Professional - Experienced</v>
          </cell>
        </row>
        <row r="1603">
          <cell r="AH1603" t="str">
            <v>610.592.230</v>
          </cell>
          <cell r="AK1603" t="str">
            <v>Market Access Professional - Senior</v>
          </cell>
        </row>
        <row r="1604">
          <cell r="AH1604" t="str">
            <v>610.592.231</v>
          </cell>
          <cell r="AK1604" t="str">
            <v>Market Access Professional - Specialist</v>
          </cell>
        </row>
        <row r="1605">
          <cell r="AH1605" t="str">
            <v>610.592.240</v>
          </cell>
          <cell r="AK1605" t="str">
            <v>Market Access Supervisor</v>
          </cell>
        </row>
        <row r="1606">
          <cell r="AH1606" t="str">
            <v>610.592.340</v>
          </cell>
          <cell r="AK1606" t="str">
            <v>Market Research &amp; Data Analysis Director</v>
          </cell>
        </row>
        <row r="1607">
          <cell r="AH1607" t="str">
            <v>610.592.350</v>
          </cell>
          <cell r="AK1607" t="str">
            <v>Market Research &amp; Data Analysis Manager</v>
          </cell>
        </row>
        <row r="1608">
          <cell r="AH1608" t="str">
            <v>610.592.351</v>
          </cell>
          <cell r="AK1608" t="str">
            <v>Market Research &amp; Data Analysis Professional - Entry</v>
          </cell>
        </row>
        <row r="1609">
          <cell r="AH1609" t="str">
            <v>610.592.360</v>
          </cell>
          <cell r="AK1609" t="str">
            <v>Market Research &amp; Data Analysis Professional - Experienced</v>
          </cell>
        </row>
        <row r="1610">
          <cell r="AH1610" t="str">
            <v>610.596.130</v>
          </cell>
          <cell r="AK1610" t="str">
            <v>Market Research &amp; Data Analysis Professional - Senior</v>
          </cell>
        </row>
        <row r="1611">
          <cell r="AH1611" t="str">
            <v>610.596.220</v>
          </cell>
          <cell r="AK1611" t="str">
            <v>Market Research &amp; Database Marketing Manager</v>
          </cell>
        </row>
        <row r="1612">
          <cell r="AH1612" t="str">
            <v>610.596.222</v>
          </cell>
          <cell r="AK1612" t="str">
            <v>Market Research Analyst - Entry</v>
          </cell>
        </row>
        <row r="1613">
          <cell r="AH1613" t="str">
            <v>610.596.230</v>
          </cell>
          <cell r="AK1613" t="str">
            <v>Market Research Analyst - Experienced</v>
          </cell>
        </row>
        <row r="1614">
          <cell r="AH1614" t="str">
            <v>610.596.231</v>
          </cell>
          <cell r="AK1614" t="str">
            <v>Market Research Analyst - Senior</v>
          </cell>
        </row>
        <row r="1615">
          <cell r="AH1615" t="str">
            <v>610.596.340</v>
          </cell>
          <cell r="AK1615" t="str">
            <v>Market Research Manager</v>
          </cell>
        </row>
        <row r="1616">
          <cell r="AH1616" t="str">
            <v>610.596.350</v>
          </cell>
          <cell r="AK1616" t="str">
            <v>Market Research Supervisor</v>
          </cell>
        </row>
        <row r="1617">
          <cell r="AH1617" t="str">
            <v>610.596.352</v>
          </cell>
          <cell r="AK1617" t="str">
            <v>Marketing - Senior Manager</v>
          </cell>
        </row>
        <row r="1618">
          <cell r="AH1618" t="str">
            <v>610.596.360</v>
          </cell>
          <cell r="AK1618" t="str">
            <v>Marketing Analyst - Entry</v>
          </cell>
        </row>
        <row r="1619">
          <cell r="AH1619" t="str">
            <v>610.596.361</v>
          </cell>
          <cell r="AK1619" t="str">
            <v>Marketing Analyst - Experienced</v>
          </cell>
        </row>
        <row r="1620">
          <cell r="AH1620" t="str">
            <v>610.600.414</v>
          </cell>
          <cell r="AK1620" t="str">
            <v>Marketing Analyst - Experienced - Nutrition</v>
          </cell>
        </row>
        <row r="1621">
          <cell r="AH1621" t="str">
            <v>610.600.431</v>
          </cell>
          <cell r="AK1621" t="str">
            <v>Marketing Analyst - Senior</v>
          </cell>
        </row>
        <row r="1622">
          <cell r="AH1622" t="str">
            <v>610.604.131</v>
          </cell>
          <cell r="AK1622" t="str">
            <v>Marketing Analyst - Specialist</v>
          </cell>
        </row>
        <row r="1623">
          <cell r="AH1623" t="str">
            <v>610.604.132</v>
          </cell>
          <cell r="AK1623" t="str">
            <v>Marketing Assistant - Entry</v>
          </cell>
        </row>
        <row r="1624">
          <cell r="AH1624" t="str">
            <v>610.604.133</v>
          </cell>
          <cell r="AK1624" t="str">
            <v>Marketing Assistant - Experienced</v>
          </cell>
        </row>
        <row r="1625">
          <cell r="AH1625" t="str">
            <v>610.604.219</v>
          </cell>
          <cell r="AK1625" t="str">
            <v>Marketing Assistant - Senior</v>
          </cell>
        </row>
        <row r="1626">
          <cell r="AH1626" t="str">
            <v>610.604.220</v>
          </cell>
          <cell r="AK1626" t="str">
            <v>Marketing Manager</v>
          </cell>
        </row>
        <row r="1627">
          <cell r="AH1627" t="str">
            <v>610.604.221</v>
          </cell>
          <cell r="AK1627" t="str">
            <v>Marketing Manager - Nutrition</v>
          </cell>
        </row>
        <row r="1628">
          <cell r="AH1628" t="str">
            <v>610.604.223</v>
          </cell>
          <cell r="AK1628" t="str">
            <v>Marketing Supervisor</v>
          </cell>
        </row>
        <row r="1629">
          <cell r="AH1629" t="str">
            <v>610.604.225</v>
          </cell>
          <cell r="AK1629" t="str">
            <v>Master</v>
          </cell>
        </row>
        <row r="1630">
          <cell r="AH1630" t="str">
            <v>610.604.226</v>
          </cell>
          <cell r="AK1630" t="str">
            <v>Material Analyst - Entry - Supply &amp; Logistics</v>
          </cell>
        </row>
        <row r="1631">
          <cell r="AH1631" t="str">
            <v>610.604.227</v>
          </cell>
          <cell r="AK1631" t="str">
            <v>Material Analyst - Experienced - Supply &amp; Logistics</v>
          </cell>
        </row>
        <row r="1632">
          <cell r="AH1632" t="str">
            <v>610.604.229</v>
          </cell>
          <cell r="AK1632" t="str">
            <v>Material Analyst - Senior - Supply &amp; Logistics</v>
          </cell>
        </row>
        <row r="1633">
          <cell r="AH1633" t="str">
            <v>610.604.230</v>
          </cell>
          <cell r="AK1633" t="str">
            <v>Material Movement &amp; Handling Coordinator - Senior</v>
          </cell>
        </row>
        <row r="1634">
          <cell r="AH1634" t="str">
            <v>610.604.239</v>
          </cell>
          <cell r="AK1634" t="str">
            <v>Materials Management - Team Leader - Supply &amp; Logistics</v>
          </cell>
        </row>
        <row r="1635">
          <cell r="AH1635" t="str">
            <v>610.604.240</v>
          </cell>
          <cell r="AK1635" t="str">
            <v>Materials Management Manager</v>
          </cell>
        </row>
        <row r="1636">
          <cell r="AH1636" t="str">
            <v>610.604.241</v>
          </cell>
          <cell r="AK1636" t="str">
            <v>Materials Purchase Manager</v>
          </cell>
        </row>
        <row r="1637">
          <cell r="AH1637" t="str">
            <v>610.604.242</v>
          </cell>
          <cell r="AK1637" t="str">
            <v>Materials Purchase Supervisor</v>
          </cell>
        </row>
        <row r="1638">
          <cell r="AH1638" t="str">
            <v>610.604.340</v>
          </cell>
          <cell r="AK1638" t="str">
            <v>Materials Superintendent - Supply &amp; Logistics</v>
          </cell>
        </row>
        <row r="1639">
          <cell r="AH1639" t="str">
            <v>610.604.341</v>
          </cell>
          <cell r="AK1639" t="str">
            <v>Measurement Science Manager - Market Research</v>
          </cell>
        </row>
        <row r="1640">
          <cell r="AH1640" t="str">
            <v>610.604.349</v>
          </cell>
          <cell r="AK1640" t="str">
            <v>Measurement Science Senior Manager - Market Research</v>
          </cell>
        </row>
        <row r="1641">
          <cell r="AH1641" t="str">
            <v>610.604.350</v>
          </cell>
          <cell r="AK1641" t="str">
            <v>Measurements-While-Drilling (MWD) Technician - Entry</v>
          </cell>
        </row>
        <row r="1642">
          <cell r="AH1642" t="str">
            <v>610.604.351</v>
          </cell>
          <cell r="AK1642" t="str">
            <v>Measurements-While-Drilling (MWD) Technician - Experienced</v>
          </cell>
        </row>
        <row r="1643">
          <cell r="AH1643" t="str">
            <v>610.604.353</v>
          </cell>
          <cell r="AK1643" t="str">
            <v>Measurements-While-Drilling (MWD) Technician - Senior</v>
          </cell>
        </row>
        <row r="1644">
          <cell r="AH1644" t="str">
            <v>610.604.359</v>
          </cell>
          <cell r="AK1644" t="str">
            <v>Mechanic - Entry - Automotive</v>
          </cell>
        </row>
        <row r="1645">
          <cell r="AH1645" t="str">
            <v>610.604.360</v>
          </cell>
          <cell r="AK1645" t="str">
            <v>Mechanic - Experienced - Automotive</v>
          </cell>
        </row>
        <row r="1646">
          <cell r="AH1646" t="str">
            <v>610.604.361</v>
          </cell>
          <cell r="AK1646" t="str">
            <v>Mechanic - Experienced - Heavy Equipment</v>
          </cell>
        </row>
        <row r="1647">
          <cell r="AH1647" t="str">
            <v>610.604.412</v>
          </cell>
          <cell r="AK1647" t="str">
            <v>Mechanic - Experienced - Piping</v>
          </cell>
        </row>
        <row r="1648">
          <cell r="AH1648" t="str">
            <v>610.604.414</v>
          </cell>
          <cell r="AK1648" t="str">
            <v>Mechanical Engineer - Entry</v>
          </cell>
        </row>
        <row r="1649">
          <cell r="AH1649" t="str">
            <v>610.604.420</v>
          </cell>
          <cell r="AK1649" t="str">
            <v>Mechanical Engineer - Experienced</v>
          </cell>
        </row>
        <row r="1650">
          <cell r="AH1650" t="str">
            <v>610.604.422</v>
          </cell>
          <cell r="AK1650" t="str">
            <v>Mechanical Engineer - Expert</v>
          </cell>
        </row>
        <row r="1651">
          <cell r="AH1651" t="str">
            <v>610.604.423</v>
          </cell>
          <cell r="AK1651" t="str">
            <v>Mechanical Engineer - Pre-eminent</v>
          </cell>
        </row>
        <row r="1652">
          <cell r="AH1652" t="str">
            <v>610.604.424</v>
          </cell>
          <cell r="AK1652" t="str">
            <v>Mechanical Engineer - Senior</v>
          </cell>
        </row>
        <row r="1653">
          <cell r="AH1653" t="str">
            <v>610.604.425</v>
          </cell>
          <cell r="AK1653" t="str">
            <v>Mechanical Engineer - Senior Manager</v>
          </cell>
        </row>
        <row r="1654">
          <cell r="AH1654" t="str">
            <v>610.604.426</v>
          </cell>
          <cell r="AK1654" t="str">
            <v>Mechanical Engineer - Specialist</v>
          </cell>
        </row>
        <row r="1655">
          <cell r="AH1655" t="str">
            <v>610.604.429</v>
          </cell>
          <cell r="AK1655" t="str">
            <v>Mechanical Engineer - Team Leader</v>
          </cell>
        </row>
        <row r="1656">
          <cell r="AH1656" t="str">
            <v>610.604.430</v>
          </cell>
          <cell r="AK1656" t="str">
            <v>Mechanical Engineer Supervisor</v>
          </cell>
        </row>
        <row r="1657">
          <cell r="AH1657" t="str">
            <v>610.604.432</v>
          </cell>
          <cell r="AK1657" t="str">
            <v>Mechanical Engineering Manager</v>
          </cell>
        </row>
        <row r="1658">
          <cell r="AH1658" t="str">
            <v>610.604.434</v>
          </cell>
          <cell r="AK1658" t="str">
            <v>Mechanical Engineering Technician - Entry</v>
          </cell>
        </row>
        <row r="1659">
          <cell r="AH1659" t="str">
            <v>610.609.421</v>
          </cell>
          <cell r="AK1659" t="str">
            <v>Mechanical Engineering Technician - Experienced</v>
          </cell>
        </row>
        <row r="1660">
          <cell r="AH1660" t="str">
            <v>610.610.220</v>
          </cell>
          <cell r="AK1660" t="str">
            <v>Mechanical Engineering Technician - Senior</v>
          </cell>
        </row>
        <row r="1661">
          <cell r="AH1661" t="str">
            <v>610.610.221</v>
          </cell>
          <cell r="AK1661" t="str">
            <v>Mechanical Engineering Technologist - Experienced</v>
          </cell>
        </row>
        <row r="1662">
          <cell r="AH1662" t="str">
            <v>610.610.230</v>
          </cell>
          <cell r="AK1662" t="str">
            <v>Mechanical Engineering Technologist - Senior</v>
          </cell>
        </row>
        <row r="1663">
          <cell r="AH1663" t="str">
            <v>610.610.240</v>
          </cell>
          <cell r="AK1663" t="str">
            <v>Medical Affairs - Senior Manager</v>
          </cell>
        </row>
        <row r="1664">
          <cell r="AH1664" t="str">
            <v>610.610.241</v>
          </cell>
          <cell r="AK1664" t="str">
            <v>Medical Affairs - Supervisor</v>
          </cell>
        </row>
        <row r="1665">
          <cell r="AH1665" t="str">
            <v>610.610.340</v>
          </cell>
          <cell r="AK1665" t="str">
            <v>Medical Affairs - Team Leader</v>
          </cell>
        </row>
        <row r="1666">
          <cell r="AH1666" t="str">
            <v>610.610.341</v>
          </cell>
          <cell r="AK1666" t="str">
            <v>Medical Affairs Administrator - Entry</v>
          </cell>
        </row>
        <row r="1667">
          <cell r="AH1667" t="str">
            <v>610.610.350</v>
          </cell>
          <cell r="AK1667" t="str">
            <v>Medical Affairs Administrator - Experienced</v>
          </cell>
        </row>
        <row r="1668">
          <cell r="AH1668" t="str">
            <v>610.610.351</v>
          </cell>
          <cell r="AK1668" t="str">
            <v>Medical Affairs Administrator - Senior</v>
          </cell>
        </row>
        <row r="1669">
          <cell r="AH1669" t="str">
            <v>610.610.360</v>
          </cell>
          <cell r="AK1669" t="str">
            <v>Medical Affairs Manager</v>
          </cell>
        </row>
        <row r="1670">
          <cell r="AH1670" t="str">
            <v>610.610.361</v>
          </cell>
          <cell r="AK1670" t="str">
            <v>Medical Affairs Professional - Entry</v>
          </cell>
        </row>
        <row r="1671">
          <cell r="AH1671" t="str">
            <v>610.610.411</v>
          </cell>
          <cell r="AK1671" t="str">
            <v>Medical Affairs Professional - Experienced</v>
          </cell>
        </row>
        <row r="1672">
          <cell r="AH1672" t="str">
            <v>610.610.420</v>
          </cell>
          <cell r="AK1672" t="str">
            <v>Medical Affairs Professional - Senior</v>
          </cell>
        </row>
        <row r="1673">
          <cell r="AH1673" t="str">
            <v>610.610.422</v>
          </cell>
          <cell r="AK1673" t="str">
            <v>Medical Affairs Professional - Specialist</v>
          </cell>
        </row>
        <row r="1674">
          <cell r="AH1674" t="str">
            <v>610.610.431</v>
          </cell>
          <cell r="AK1674" t="str">
            <v>Medical Information - Senior Manager</v>
          </cell>
        </row>
        <row r="1675">
          <cell r="AH1675" t="str">
            <v>610.612.130</v>
          </cell>
          <cell r="AK1675" t="str">
            <v>Medical Information - Team Leader</v>
          </cell>
        </row>
        <row r="1676">
          <cell r="AH1676" t="str">
            <v>610.612.135</v>
          </cell>
          <cell r="AK1676" t="str">
            <v>Medical Information Administrator - Senior</v>
          </cell>
        </row>
        <row r="1677">
          <cell r="AH1677" t="str">
            <v>610.612.220</v>
          </cell>
          <cell r="AK1677" t="str">
            <v>Medical Information Manager</v>
          </cell>
        </row>
        <row r="1678">
          <cell r="AH1678" t="str">
            <v>610.612.224</v>
          </cell>
          <cell r="AK1678" t="str">
            <v>Medical Information Professional - Entry</v>
          </cell>
        </row>
        <row r="1679">
          <cell r="AH1679" t="str">
            <v>610.612.225</v>
          </cell>
          <cell r="AK1679" t="str">
            <v>Medical Information Professional - Experienced</v>
          </cell>
        </row>
        <row r="1680">
          <cell r="AH1680" t="str">
            <v>610.612.226</v>
          </cell>
          <cell r="AK1680" t="str">
            <v>Medical Information Professional - Senior</v>
          </cell>
        </row>
        <row r="1681">
          <cell r="AH1681" t="str">
            <v>610.612.240</v>
          </cell>
          <cell r="AK1681" t="str">
            <v>Medical Information Professional - Specialist</v>
          </cell>
        </row>
        <row r="1682">
          <cell r="AH1682" t="str">
            <v>610.612.244</v>
          </cell>
          <cell r="AK1682" t="str">
            <v>Medical Information Supervisor</v>
          </cell>
        </row>
        <row r="1683">
          <cell r="AH1683" t="str">
            <v>610.612.245</v>
          </cell>
          <cell r="AK1683" t="str">
            <v>Medical Sales - Senior Manager</v>
          </cell>
        </row>
        <row r="1684">
          <cell r="AH1684" t="str">
            <v>610.612.350</v>
          </cell>
          <cell r="AK1684" t="str">
            <v>Medical Sales Manager</v>
          </cell>
        </row>
        <row r="1685">
          <cell r="AH1685" t="str">
            <v>610.612.354</v>
          </cell>
          <cell r="AK1685" t="str">
            <v>Medical Sales Representative - Entry</v>
          </cell>
        </row>
        <row r="1686">
          <cell r="AH1686" t="str">
            <v>610.612.355</v>
          </cell>
          <cell r="AK1686" t="str">
            <v>Medical Sales Representative - Experienced</v>
          </cell>
        </row>
        <row r="1687">
          <cell r="AH1687" t="str">
            <v>610.612.356</v>
          </cell>
          <cell r="AK1687" t="str">
            <v>Medical Sales Representative - Senior</v>
          </cell>
        </row>
        <row r="1688">
          <cell r="AH1688" t="str">
            <v>610.612.410</v>
          </cell>
          <cell r="AK1688" t="str">
            <v>Medical Sales Representative - Specialist</v>
          </cell>
        </row>
        <row r="1689">
          <cell r="AH1689" t="str">
            <v>610.612.420</v>
          </cell>
          <cell r="AK1689" t="str">
            <v>Medical Sales Supervisor</v>
          </cell>
        </row>
        <row r="1690">
          <cell r="AH1690" t="str">
            <v>610.612.422</v>
          </cell>
          <cell r="AK1690" t="str">
            <v>Medical Scientific Liaison - Entry</v>
          </cell>
        </row>
        <row r="1691">
          <cell r="AH1691" t="str">
            <v>610.612.424</v>
          </cell>
          <cell r="AK1691" t="str">
            <v>Medical Scientific Liaison - Experienced</v>
          </cell>
        </row>
        <row r="1692">
          <cell r="AH1692" t="str">
            <v>610.612.425</v>
          </cell>
          <cell r="AK1692" t="str">
            <v>Medical Scientific Liaison - Senior</v>
          </cell>
        </row>
        <row r="1693">
          <cell r="AH1693" t="str">
            <v>610.612.426</v>
          </cell>
          <cell r="AK1693" t="str">
            <v>Medical Scientific Liaison - Senior Manager</v>
          </cell>
        </row>
        <row r="1694">
          <cell r="AH1694" t="str">
            <v>610.612.433</v>
          </cell>
          <cell r="AK1694" t="str">
            <v>Medical Scientific Liaison - Specialist</v>
          </cell>
        </row>
        <row r="1695">
          <cell r="AH1695" t="str">
            <v>610.616.220</v>
          </cell>
          <cell r="AK1695" t="str">
            <v>Medical Scientific Liaison Manager</v>
          </cell>
        </row>
        <row r="1696">
          <cell r="AH1696" t="str">
            <v>610.616.240</v>
          </cell>
          <cell r="AK1696" t="str">
            <v>Medical Scientific Liaison Supervisor</v>
          </cell>
        </row>
        <row r="1697">
          <cell r="AH1697" t="str">
            <v>610.616.241</v>
          </cell>
          <cell r="AK1697" t="str">
            <v>Medical Writer - Entry</v>
          </cell>
        </row>
        <row r="1698">
          <cell r="AH1698" t="str">
            <v>610.616.351</v>
          </cell>
          <cell r="AK1698" t="str">
            <v>Medical Writer - Experienced</v>
          </cell>
        </row>
        <row r="1699">
          <cell r="AH1699" t="str">
            <v>610.616.410</v>
          </cell>
          <cell r="AK1699" t="str">
            <v>Medical Writer - Expert</v>
          </cell>
        </row>
        <row r="1700">
          <cell r="AH1700" t="str">
            <v>610.616.420</v>
          </cell>
          <cell r="AK1700" t="str">
            <v>Medical Writer - Senior</v>
          </cell>
        </row>
        <row r="1701">
          <cell r="AH1701" t="str">
            <v>610.616.421</v>
          </cell>
          <cell r="AK1701" t="str">
            <v>Medical Writer - Specialist</v>
          </cell>
        </row>
        <row r="1702">
          <cell r="AH1702" t="str">
            <v>610.616.430</v>
          </cell>
          <cell r="AK1702" t="str">
            <v>Medical Writing - Manager</v>
          </cell>
        </row>
        <row r="1703">
          <cell r="AH1703" t="str">
            <v>610.616.431</v>
          </cell>
          <cell r="AK1703" t="str">
            <v>Medical Writing - Senior Manager</v>
          </cell>
        </row>
        <row r="1704">
          <cell r="AH1704" t="str">
            <v>610.684.131</v>
          </cell>
          <cell r="AK1704" t="str">
            <v>Medical Writing - Supervisor</v>
          </cell>
        </row>
        <row r="1705">
          <cell r="AH1705" t="str">
            <v>610.684.221</v>
          </cell>
          <cell r="AK1705" t="str">
            <v>Meeting Planning &amp; Special Events Manager</v>
          </cell>
        </row>
        <row r="1706">
          <cell r="AH1706" t="str">
            <v>610.684.351</v>
          </cell>
          <cell r="AK1706" t="str">
            <v>Merchandise Distributor - Experienced</v>
          </cell>
        </row>
        <row r="1707">
          <cell r="AH1707" t="str">
            <v>615.617.210</v>
          </cell>
          <cell r="AK1707" t="str">
            <v>Merchandise Manager</v>
          </cell>
        </row>
        <row r="1708">
          <cell r="AH1708" t="str">
            <v>615.617.211</v>
          </cell>
          <cell r="AK1708" t="str">
            <v>Merchandise Planning Manager</v>
          </cell>
        </row>
        <row r="1709">
          <cell r="AH1709" t="str">
            <v>615.617.212</v>
          </cell>
          <cell r="AK1709" t="str">
            <v>Merchandise Presentation Supervisor</v>
          </cell>
        </row>
        <row r="1710">
          <cell r="AH1710" t="str">
            <v>615.617.220</v>
          </cell>
          <cell r="AK1710" t="str">
            <v>Merchandiser - Entry</v>
          </cell>
        </row>
        <row r="1711">
          <cell r="AH1711" t="str">
            <v>615.617.221</v>
          </cell>
          <cell r="AK1711" t="str">
            <v>Merchandiser - Entry - Retail</v>
          </cell>
        </row>
        <row r="1712">
          <cell r="AH1712" t="str">
            <v>615.617.222</v>
          </cell>
          <cell r="AK1712" t="str">
            <v>Merchandiser - Experienced</v>
          </cell>
        </row>
        <row r="1713">
          <cell r="AH1713" t="str">
            <v>615.617.223</v>
          </cell>
          <cell r="AK1713" t="str">
            <v>Merchandising - Manager</v>
          </cell>
        </row>
        <row r="1714">
          <cell r="AH1714" t="str">
            <v>615.617.224</v>
          </cell>
          <cell r="AK1714" t="str">
            <v>Merchandising - Team Leader (Professionals)</v>
          </cell>
        </row>
        <row r="1715">
          <cell r="AH1715" t="str">
            <v>615.617.225</v>
          </cell>
          <cell r="AK1715" t="str">
            <v>Merchandising Assistant - Entry</v>
          </cell>
        </row>
        <row r="1716">
          <cell r="AH1716" t="str">
            <v>615.617.226</v>
          </cell>
          <cell r="AK1716" t="str">
            <v>Merchandising Professional - Experienced</v>
          </cell>
        </row>
        <row r="1717">
          <cell r="AH1717" t="str">
            <v>615.617.227</v>
          </cell>
          <cell r="AK1717" t="str">
            <v>Merchandising Professional- Entry</v>
          </cell>
        </row>
        <row r="1718">
          <cell r="AH1718" t="str">
            <v>615.617.228</v>
          </cell>
          <cell r="AK1718" t="str">
            <v>Merchandising Supervisor</v>
          </cell>
        </row>
        <row r="1719">
          <cell r="AH1719" t="str">
            <v>615.617.232</v>
          </cell>
          <cell r="AK1719" t="str">
            <v>Merchandising Supervisor</v>
          </cell>
        </row>
        <row r="1720">
          <cell r="AH1720" t="str">
            <v>615.617.234</v>
          </cell>
          <cell r="AK1720" t="str">
            <v>Mergers &amp; Acquisitions Manager</v>
          </cell>
        </row>
        <row r="1721">
          <cell r="AH1721" t="str">
            <v>615.617.240</v>
          </cell>
          <cell r="AK1721" t="str">
            <v>Messenger - Entry</v>
          </cell>
        </row>
        <row r="1722">
          <cell r="AH1722" t="str">
            <v>615.617.241</v>
          </cell>
          <cell r="AK1722" t="str">
            <v>Microbiologist - Entry</v>
          </cell>
        </row>
        <row r="1723">
          <cell r="AH1723" t="str">
            <v>615.617.341</v>
          </cell>
          <cell r="AK1723" t="str">
            <v>Microbiologist - Experienced</v>
          </cell>
        </row>
        <row r="1724">
          <cell r="AH1724" t="str">
            <v>615.617.346</v>
          </cell>
          <cell r="AK1724" t="str">
            <v>Microbiologist - Expert</v>
          </cell>
        </row>
        <row r="1725">
          <cell r="AH1725" t="str">
            <v>615.617.351</v>
          </cell>
          <cell r="AK1725" t="str">
            <v>Microbiologist - Pre-eminent</v>
          </cell>
        </row>
        <row r="1726">
          <cell r="AH1726" t="str">
            <v>615.617.356</v>
          </cell>
          <cell r="AK1726" t="str">
            <v>Microbiologist - Senior</v>
          </cell>
        </row>
        <row r="1727">
          <cell r="AH1727" t="str">
            <v>615.617.361</v>
          </cell>
          <cell r="AK1727" t="str">
            <v>Microbiologist - Specialist</v>
          </cell>
        </row>
        <row r="1728">
          <cell r="AH1728" t="str">
            <v>615.617.366</v>
          </cell>
          <cell r="AK1728" t="str">
            <v>Microbiology - Senior Manager</v>
          </cell>
        </row>
        <row r="1729">
          <cell r="AH1729" t="str">
            <v>615.617.410</v>
          </cell>
          <cell r="AK1729" t="str">
            <v>Microbiology Manager</v>
          </cell>
        </row>
        <row r="1730">
          <cell r="AH1730" t="str">
            <v>615.617.411</v>
          </cell>
          <cell r="AK1730" t="str">
            <v>Microbiology Supervisor</v>
          </cell>
        </row>
        <row r="1731">
          <cell r="AH1731" t="str">
            <v>615.617.420</v>
          </cell>
          <cell r="AK1731" t="str">
            <v>Mining Production - Team Leader</v>
          </cell>
        </row>
        <row r="1732">
          <cell r="AH1732" t="str">
            <v>615.617.421</v>
          </cell>
          <cell r="AK1732" t="str">
            <v>Mining Production Manager</v>
          </cell>
        </row>
        <row r="1733">
          <cell r="AH1733" t="str">
            <v>615.617.422</v>
          </cell>
          <cell r="AK1733" t="str">
            <v>Mining Production Professional - Entry</v>
          </cell>
        </row>
        <row r="1734">
          <cell r="AH1734" t="str">
            <v>615.617.423</v>
          </cell>
          <cell r="AK1734" t="str">
            <v>Mining Production Professional - Experienced</v>
          </cell>
        </row>
        <row r="1735">
          <cell r="AH1735" t="str">
            <v>615.617.430</v>
          </cell>
          <cell r="AK1735" t="str">
            <v>Mining Production Professional - Senior</v>
          </cell>
        </row>
        <row r="1736">
          <cell r="AH1736" t="str">
            <v>615.617.434</v>
          </cell>
          <cell r="AK1736" t="str">
            <v>Mining Production Superintendent</v>
          </cell>
        </row>
        <row r="1737">
          <cell r="AH1737" t="str">
            <v>615.618.210</v>
          </cell>
          <cell r="AK1737" t="str">
            <v>Mining Production Supervisor</v>
          </cell>
        </row>
        <row r="1738">
          <cell r="AH1738" t="str">
            <v>615.618.211</v>
          </cell>
          <cell r="AK1738" t="str">
            <v>Model Maker - Senior - Industrial Design</v>
          </cell>
        </row>
        <row r="1739">
          <cell r="AH1739" t="str">
            <v>615.618.220</v>
          </cell>
          <cell r="AK1739" t="str">
            <v>Molding &amp; Tool Designing Engineer - Entry</v>
          </cell>
        </row>
        <row r="1740">
          <cell r="AH1740" t="str">
            <v>615.618.221</v>
          </cell>
          <cell r="AK1740" t="str">
            <v>Molding &amp; Tool Designing Engineer - Experienced</v>
          </cell>
        </row>
        <row r="1741">
          <cell r="AH1741" t="str">
            <v>615.618.222</v>
          </cell>
          <cell r="AK1741" t="str">
            <v>Molding &amp; Tool Designing Engineer - Senior</v>
          </cell>
        </row>
        <row r="1742">
          <cell r="AH1742" t="str">
            <v>615.618.223</v>
          </cell>
          <cell r="AK1742" t="str">
            <v>Molding &amp; Tool Designing Manager</v>
          </cell>
        </row>
        <row r="1743">
          <cell r="AH1743" t="str">
            <v>615.618.224</v>
          </cell>
          <cell r="AK1743" t="str">
            <v>Motorman - Entry</v>
          </cell>
        </row>
        <row r="1744">
          <cell r="AH1744" t="str">
            <v>615.618.225</v>
          </cell>
          <cell r="AK1744" t="str">
            <v>MTM Professional - Experienced</v>
          </cell>
        </row>
        <row r="1745">
          <cell r="AH1745" t="str">
            <v>615.618.226</v>
          </cell>
          <cell r="AK1745" t="str">
            <v>Mud System Operator - Experienced</v>
          </cell>
        </row>
        <row r="1746">
          <cell r="AH1746" t="str">
            <v>615.618.227</v>
          </cell>
          <cell r="AK1746" t="str">
            <v>Multi-media/Teletronics Engineer - Experienced</v>
          </cell>
        </row>
        <row r="1747">
          <cell r="AH1747" t="str">
            <v>615.618.232</v>
          </cell>
          <cell r="AK1747" t="str">
            <v>Multi-media/Teletronics Engineer - Senior</v>
          </cell>
        </row>
        <row r="1748">
          <cell r="AH1748" t="str">
            <v>615.618.234</v>
          </cell>
          <cell r="AK1748" t="str">
            <v>Multi-media/Teletronics Engineering Manager</v>
          </cell>
        </row>
        <row r="1749">
          <cell r="AH1749" t="str">
            <v>615.618.240</v>
          </cell>
          <cell r="AK1749" t="str">
            <v>National Property Leasing Officer - Experienced</v>
          </cell>
        </row>
        <row r="1750">
          <cell r="AH1750" t="str">
            <v>615.618.241</v>
          </cell>
          <cell r="AK1750" t="str">
            <v>Network Administration (Offshore) - Team Leader</v>
          </cell>
        </row>
        <row r="1751">
          <cell r="AH1751" t="str">
            <v>615.618.341</v>
          </cell>
          <cell r="AK1751" t="str">
            <v>Network Administration Supervisor</v>
          </cell>
        </row>
        <row r="1752">
          <cell r="AH1752" t="str">
            <v>615.618.351</v>
          </cell>
          <cell r="AK1752" t="str">
            <v>Network Administrator - Entry</v>
          </cell>
        </row>
        <row r="1753">
          <cell r="AH1753" t="str">
            <v>615.618.361</v>
          </cell>
          <cell r="AK1753" t="str">
            <v>Network Administrator - Experienced</v>
          </cell>
        </row>
        <row r="1754">
          <cell r="AH1754" t="str">
            <v>615.618.410</v>
          </cell>
          <cell r="AK1754" t="str">
            <v>Network Administrator - Senior</v>
          </cell>
        </row>
        <row r="1755">
          <cell r="AH1755" t="str">
            <v>615.618.420</v>
          </cell>
          <cell r="AK1755" t="str">
            <v>Network Administrator - Specialist</v>
          </cell>
        </row>
        <row r="1756">
          <cell r="AH1756" t="str">
            <v>615.618.422</v>
          </cell>
          <cell r="AK1756" t="str">
            <v>Network Administrator (Offshore) - Specialist</v>
          </cell>
        </row>
        <row r="1757">
          <cell r="AH1757" t="str">
            <v>615.618.423</v>
          </cell>
          <cell r="AK1757" t="str">
            <v>Network Control Manager</v>
          </cell>
        </row>
        <row r="1758">
          <cell r="AH1758" t="str">
            <v>615.618.430</v>
          </cell>
          <cell r="AK1758" t="str">
            <v>Network Engineer - Entry</v>
          </cell>
        </row>
        <row r="1759">
          <cell r="AH1759" t="str">
            <v>615.618.434</v>
          </cell>
          <cell r="AK1759" t="str">
            <v>Network Engineer - Experienced</v>
          </cell>
        </row>
        <row r="1760">
          <cell r="AH1760" t="str">
            <v>620.000.120</v>
          </cell>
          <cell r="AK1760" t="str">
            <v>Network Engineer - Expert</v>
          </cell>
        </row>
        <row r="1761">
          <cell r="AH1761" t="str">
            <v>620.010.120</v>
          </cell>
          <cell r="AK1761" t="str">
            <v>Network Engineer - Preeminent</v>
          </cell>
        </row>
        <row r="1762">
          <cell r="AH1762" t="str">
            <v>620.020.120</v>
          </cell>
          <cell r="AK1762" t="str">
            <v>Network Engineer - Senior</v>
          </cell>
        </row>
        <row r="1763">
          <cell r="AH1763" t="str">
            <v>620.030.120</v>
          </cell>
          <cell r="AK1763" t="str">
            <v>Network Engineer - Specialist</v>
          </cell>
        </row>
        <row r="1764">
          <cell r="AH1764" t="str">
            <v>620.100.130</v>
          </cell>
          <cell r="AK1764" t="str">
            <v>Network Manager</v>
          </cell>
        </row>
        <row r="1765">
          <cell r="AH1765" t="str">
            <v>620.100.210</v>
          </cell>
          <cell r="AK1765" t="str">
            <v>Network Operations - Senior Manager</v>
          </cell>
        </row>
        <row r="1766">
          <cell r="AH1766" t="str">
            <v>620.100.220</v>
          </cell>
          <cell r="AK1766" t="str">
            <v>Network Planning - Team Leader</v>
          </cell>
        </row>
        <row r="1767">
          <cell r="AH1767" t="str">
            <v>620.100.230</v>
          </cell>
          <cell r="AK1767" t="str">
            <v>Network Planning Supervisor</v>
          </cell>
        </row>
        <row r="1768">
          <cell r="AH1768" t="str">
            <v>620.100.340</v>
          </cell>
          <cell r="AK1768" t="str">
            <v>Network Services - Senior Manager</v>
          </cell>
        </row>
        <row r="1769">
          <cell r="AH1769" t="str">
            <v>620.100.350</v>
          </cell>
          <cell r="AK1769" t="str">
            <v>Network Technician - Entry</v>
          </cell>
        </row>
        <row r="1770">
          <cell r="AH1770" t="str">
            <v>620.124.132</v>
          </cell>
          <cell r="AK1770" t="str">
            <v>Network Technician - Experienced</v>
          </cell>
        </row>
        <row r="1771">
          <cell r="AH1771" t="str">
            <v>620.124.134</v>
          </cell>
          <cell r="AK1771" t="str">
            <v>Network Technician - Senior</v>
          </cell>
        </row>
        <row r="1772">
          <cell r="AH1772" t="str">
            <v>620.124.214</v>
          </cell>
          <cell r="AK1772" t="str">
            <v>New Business Manager - Insurance</v>
          </cell>
        </row>
        <row r="1773">
          <cell r="AH1773" t="str">
            <v>620.124.220</v>
          </cell>
          <cell r="AK1773" t="str">
            <v>New Business Officer - Experienced</v>
          </cell>
        </row>
        <row r="1774">
          <cell r="AH1774" t="str">
            <v>620.124.221</v>
          </cell>
          <cell r="AK1774" t="str">
            <v>New Business Officer - Senior - Insurance</v>
          </cell>
        </row>
        <row r="1775">
          <cell r="AH1775" t="str">
            <v>620.124.222</v>
          </cell>
          <cell r="AK1775" t="str">
            <v>Newbuilding Manager</v>
          </cell>
        </row>
        <row r="1776">
          <cell r="AH1776" t="str">
            <v>620.124.224</v>
          </cell>
          <cell r="AK1776" t="str">
            <v>Newbuilding Officer - Experienced</v>
          </cell>
        </row>
        <row r="1777">
          <cell r="AH1777" t="str">
            <v>620.124.230</v>
          </cell>
          <cell r="AK1777" t="str">
            <v>Newbuilding Superintendent</v>
          </cell>
        </row>
        <row r="1778">
          <cell r="AH1778" t="str">
            <v>620.124.234</v>
          </cell>
          <cell r="AK1778" t="str">
            <v>Nutrition - Senior Manager</v>
          </cell>
        </row>
        <row r="1779">
          <cell r="AH1779" t="str">
            <v>620.124.334</v>
          </cell>
          <cell r="AK1779" t="str">
            <v>Nutritional Manager</v>
          </cell>
        </row>
        <row r="1780">
          <cell r="AH1780" t="str">
            <v>620.124.340</v>
          </cell>
          <cell r="AK1780" t="str">
            <v>Nutritional Supervisor</v>
          </cell>
        </row>
        <row r="1781">
          <cell r="AH1781" t="str">
            <v>620.124.344</v>
          </cell>
          <cell r="AK1781" t="str">
            <v>Nutritionist - Entry</v>
          </cell>
        </row>
        <row r="1782">
          <cell r="AH1782" t="str">
            <v>620.124.350</v>
          </cell>
          <cell r="AK1782" t="str">
            <v>Nutritionist - Experienced</v>
          </cell>
        </row>
        <row r="1783">
          <cell r="AH1783" t="str">
            <v>620.124.352</v>
          </cell>
          <cell r="AK1783" t="str">
            <v>Nutritionist - Senior</v>
          </cell>
        </row>
        <row r="1784">
          <cell r="AH1784" t="str">
            <v>620.124.354</v>
          </cell>
          <cell r="AK1784" t="str">
            <v>Nutritionist - Specialist</v>
          </cell>
        </row>
        <row r="1785">
          <cell r="AH1785" t="str">
            <v>620.124.360</v>
          </cell>
          <cell r="AK1785" t="str">
            <v>Office Administration Manager</v>
          </cell>
        </row>
        <row r="1786">
          <cell r="AH1786" t="str">
            <v>620.124.364</v>
          </cell>
          <cell r="AK1786" t="str">
            <v>Office Administration Professional - Entry</v>
          </cell>
        </row>
        <row r="1787">
          <cell r="AH1787" t="str">
            <v>620.128.220</v>
          </cell>
          <cell r="AK1787" t="str">
            <v>Office Administration Professional - Experienced</v>
          </cell>
        </row>
        <row r="1788">
          <cell r="AH1788" t="str">
            <v>620.128.230</v>
          </cell>
          <cell r="AK1788" t="str">
            <v>Office Administration Professional - Senior</v>
          </cell>
        </row>
        <row r="1789">
          <cell r="AH1789" t="str">
            <v>620.128.340</v>
          </cell>
          <cell r="AK1789" t="str">
            <v>Office Administration Supervisor</v>
          </cell>
        </row>
        <row r="1790">
          <cell r="AH1790" t="str">
            <v>620.128.350</v>
          </cell>
          <cell r="AK1790" t="str">
            <v>Officer New Business - Experienced</v>
          </cell>
        </row>
        <row r="1791">
          <cell r="AH1791" t="str">
            <v>620.128.360</v>
          </cell>
          <cell r="AK1791" t="str">
            <v>Oil &amp; Gas Drilling Engineer - Entry</v>
          </cell>
        </row>
        <row r="1792">
          <cell r="AH1792" t="str">
            <v>620.128.410</v>
          </cell>
          <cell r="AK1792" t="str">
            <v>Oil &amp; Gas Drilling Engineer - Experienced</v>
          </cell>
        </row>
        <row r="1793">
          <cell r="AH1793" t="str">
            <v>620.128.420</v>
          </cell>
          <cell r="AK1793" t="str">
            <v>Oil &amp; Gas Drilling Engineer - Senior</v>
          </cell>
        </row>
        <row r="1794">
          <cell r="AH1794" t="str">
            <v>620.128.430</v>
          </cell>
          <cell r="AK1794" t="str">
            <v>Oil &amp; Gas Drilling Engineering - Senior Manager</v>
          </cell>
        </row>
        <row r="1795">
          <cell r="AH1795" t="str">
            <v>620.636.220</v>
          </cell>
          <cell r="AK1795" t="str">
            <v>Oil &amp; Gas Drilling Engineering Manager</v>
          </cell>
        </row>
        <row r="1796">
          <cell r="AH1796" t="str">
            <v>620.636.230</v>
          </cell>
          <cell r="AK1796" t="str">
            <v>Oil &amp; Gas Drilling Supervisor</v>
          </cell>
        </row>
        <row r="1797">
          <cell r="AH1797" t="str">
            <v>620.636.340</v>
          </cell>
          <cell r="AK1797" t="str">
            <v>Oil &amp; Gas Drilling Technician - Experienced</v>
          </cell>
        </row>
        <row r="1798">
          <cell r="AH1798" t="str">
            <v>620.636.350</v>
          </cell>
          <cell r="AK1798" t="str">
            <v>Oil &amp; Gas Field Production - Senior Manager</v>
          </cell>
        </row>
        <row r="1799">
          <cell r="AH1799" t="str">
            <v>620.636.360</v>
          </cell>
          <cell r="AK1799" t="str">
            <v>Oil &amp; Gas Field Production Foreman - Senior</v>
          </cell>
        </row>
        <row r="1800">
          <cell r="AH1800" t="str">
            <v>620.636.421</v>
          </cell>
          <cell r="AK1800" t="str">
            <v>Oil &amp; Gas Field Production Manager</v>
          </cell>
        </row>
        <row r="1801">
          <cell r="AH1801" t="str">
            <v>620.640.220</v>
          </cell>
          <cell r="AK1801" t="str">
            <v>Oil &amp; Gas Field Production Superintendent</v>
          </cell>
        </row>
        <row r="1802">
          <cell r="AH1802" t="str">
            <v>620.640.340</v>
          </cell>
          <cell r="AK1802" t="str">
            <v>Oil &amp; Gas Well Completions Engineer - Experienced</v>
          </cell>
        </row>
        <row r="1803">
          <cell r="AH1803" t="str">
            <v>620.640.350</v>
          </cell>
          <cell r="AK1803" t="str">
            <v>Oil &amp; Gas Well Completions Engineer - Senior</v>
          </cell>
        </row>
        <row r="1804">
          <cell r="AH1804" t="str">
            <v>620.640.360</v>
          </cell>
          <cell r="AK1804" t="str">
            <v>On Spot Management Assistant - Experienced</v>
          </cell>
        </row>
        <row r="1805">
          <cell r="AH1805" t="str">
            <v>700.000.130</v>
          </cell>
          <cell r="AK1805" t="str">
            <v>On Spot Management Coordinator</v>
          </cell>
        </row>
        <row r="1806">
          <cell r="AH1806" t="str">
            <v>700.000.131</v>
          </cell>
          <cell r="AK1806" t="str">
            <v>On Spot Management Officer - Senior</v>
          </cell>
        </row>
        <row r="1807">
          <cell r="AH1807" t="str">
            <v>700.100.210</v>
          </cell>
          <cell r="AK1807" t="str">
            <v>Online Customer Support</v>
          </cell>
        </row>
        <row r="1808">
          <cell r="AH1808" t="str">
            <v>700.100.220</v>
          </cell>
          <cell r="AK1808" t="str">
            <v>Operations Audit Manager</v>
          </cell>
        </row>
        <row r="1809">
          <cell r="AH1809" t="str">
            <v>700.218.330</v>
          </cell>
          <cell r="AK1809" t="str">
            <v>Operations Auditor - Senior</v>
          </cell>
        </row>
        <row r="1810">
          <cell r="AH1810" t="str">
            <v>700.218.340</v>
          </cell>
          <cell r="AK1810" t="str">
            <v>Operations Freight Control Officer - Entry</v>
          </cell>
        </row>
        <row r="1811">
          <cell r="AH1811" t="str">
            <v>700.218.350</v>
          </cell>
          <cell r="AK1811" t="str">
            <v>Operations Freight Control Officer - Entry - Freight Forwarding (Air)</v>
          </cell>
        </row>
        <row r="1812">
          <cell r="AH1812" t="str">
            <v>700.572.330</v>
          </cell>
          <cell r="AK1812" t="str">
            <v>Operations Freight Control Officer - Experienced</v>
          </cell>
        </row>
        <row r="1813">
          <cell r="AH1813" t="str">
            <v>700.572.340</v>
          </cell>
          <cell r="AK1813" t="str">
            <v>Operations Freight Control Officer - Experienced - Freight Forwarding (Air)</v>
          </cell>
        </row>
        <row r="1814">
          <cell r="AH1814" t="str">
            <v>700.572.350</v>
          </cell>
          <cell r="AK1814" t="str">
            <v>Operations Freight Control Officer - Senior</v>
          </cell>
        </row>
        <row r="1815">
          <cell r="AH1815" t="str">
            <v>700.652.240</v>
          </cell>
          <cell r="AK1815" t="str">
            <v>Operations Freight Control Officer - Senior - Freight Forwarding (Air)</v>
          </cell>
        </row>
        <row r="1816">
          <cell r="AH1816" t="str">
            <v>700.724.220</v>
          </cell>
          <cell r="AK1816" t="str">
            <v>Operations Manager - Market Research</v>
          </cell>
        </row>
        <row r="1817">
          <cell r="AH1817" t="str">
            <v>700.724.230</v>
          </cell>
          <cell r="AK1817" t="str">
            <v>Operations Manager - Non Manufacturing</v>
          </cell>
        </row>
        <row r="1818">
          <cell r="AH1818" t="str">
            <v>700.724.240</v>
          </cell>
          <cell r="AK1818" t="str">
            <v>Operations Planning Manager</v>
          </cell>
        </row>
        <row r="1819">
          <cell r="AH1819" t="str">
            <v>700.724.241</v>
          </cell>
          <cell r="AK1819" t="str">
            <v>Order Entry - Team Leader</v>
          </cell>
        </row>
        <row r="1820">
          <cell r="AH1820" t="str">
            <v>700.724.340</v>
          </cell>
          <cell r="AK1820" t="str">
            <v>Order Entry Manager</v>
          </cell>
        </row>
        <row r="1821">
          <cell r="AH1821" t="str">
            <v>700.724.350</v>
          </cell>
          <cell r="AK1821" t="str">
            <v>Order Entry Representative - Entry</v>
          </cell>
        </row>
        <row r="1822">
          <cell r="AH1822" t="str">
            <v>700.724.360</v>
          </cell>
          <cell r="AK1822" t="str">
            <v>Order Entry Representative - Experienced</v>
          </cell>
        </row>
        <row r="1823">
          <cell r="AH1823" t="str">
            <v>700.724.420</v>
          </cell>
          <cell r="AK1823" t="str">
            <v>Order Entry Representative - Senior</v>
          </cell>
        </row>
        <row r="1824">
          <cell r="AH1824" t="str">
            <v>700.791.410</v>
          </cell>
          <cell r="AK1824" t="str">
            <v>Order Management &amp; Fulfillment Representative - Experienced</v>
          </cell>
        </row>
        <row r="1825">
          <cell r="AH1825" t="str">
            <v>700.791.420</v>
          </cell>
          <cell r="AK1825" t="str">
            <v>Order Management &amp; Fulfillment Representative - Senior</v>
          </cell>
        </row>
        <row r="1826">
          <cell r="AH1826" t="str">
            <v>700.791.430</v>
          </cell>
          <cell r="AK1826" t="str">
            <v>Order Management &amp; Fulfillment Representative Manager</v>
          </cell>
        </row>
        <row r="1827">
          <cell r="AH1827" t="str">
            <v>700.792.130</v>
          </cell>
          <cell r="AK1827" t="str">
            <v>Order Management &amp; Fulfillment Representative Senior Manager</v>
          </cell>
        </row>
        <row r="1828">
          <cell r="AH1828" t="str">
            <v>700.792.210</v>
          </cell>
          <cell r="AK1828" t="str">
            <v>Order Management &amp; Fulfillment Representative Supervisor</v>
          </cell>
        </row>
        <row r="1829">
          <cell r="AH1829" t="str">
            <v>700.792.211</v>
          </cell>
          <cell r="AK1829" t="str">
            <v>Orderhandler - Experienced - Automotive</v>
          </cell>
        </row>
        <row r="1830">
          <cell r="AH1830" t="str">
            <v>700.792.212</v>
          </cell>
          <cell r="AK1830" t="str">
            <v>Ordinary Seaman</v>
          </cell>
        </row>
        <row r="1831">
          <cell r="AH1831" t="str">
            <v>700.792.213</v>
          </cell>
          <cell r="AK1831" t="str">
            <v>Organizational Development Manager</v>
          </cell>
        </row>
        <row r="1832">
          <cell r="AH1832" t="str">
            <v>700.792.220</v>
          </cell>
          <cell r="AK1832" t="str">
            <v>Organizational Development Professional - Entry</v>
          </cell>
        </row>
        <row r="1833">
          <cell r="AH1833" t="str">
            <v>700.792.221</v>
          </cell>
          <cell r="AK1833" t="str">
            <v>Organizational Development Professional - Experienced</v>
          </cell>
        </row>
        <row r="1834">
          <cell r="AH1834" t="str">
            <v>700.792.222</v>
          </cell>
          <cell r="AK1834" t="str">
            <v>Organizational Development Professional - Senior</v>
          </cell>
        </row>
        <row r="1835">
          <cell r="AH1835" t="str">
            <v>700.792.240</v>
          </cell>
          <cell r="AK1835" t="str">
            <v>Organizational Development Supervisor</v>
          </cell>
        </row>
        <row r="1836">
          <cell r="AH1836" t="str">
            <v>700.792.410</v>
          </cell>
          <cell r="AK1836" t="str">
            <v>Original Equipment Manufacturers (OEM) Coordination Manager</v>
          </cell>
        </row>
        <row r="1837">
          <cell r="AH1837" t="str">
            <v>700.792.420</v>
          </cell>
          <cell r="AK1837" t="str">
            <v>Outside Plant (OSP) Engineer - Experienced</v>
          </cell>
        </row>
        <row r="1838">
          <cell r="AH1838" t="str">
            <v>700.792.430</v>
          </cell>
          <cell r="AK1838" t="str">
            <v>Outside Plant (OSP) Engineer - Senior</v>
          </cell>
        </row>
        <row r="1839">
          <cell r="AH1839" t="str">
            <v>700.792.431</v>
          </cell>
          <cell r="AK1839" t="str">
            <v>Outside Plant (OSP) Engineering Manager</v>
          </cell>
        </row>
        <row r="1840">
          <cell r="AH1840" t="str">
            <v>700.793.240</v>
          </cell>
          <cell r="AK1840" t="str">
            <v>Outsourcing Technical Advisor - Expert - IT</v>
          </cell>
        </row>
        <row r="1841">
          <cell r="AH1841" t="str">
            <v>700.793.350</v>
          </cell>
          <cell r="AK1841" t="str">
            <v>Packaging Coordinator - Experienced</v>
          </cell>
        </row>
        <row r="1842">
          <cell r="AH1842" t="str">
            <v>700.793.410</v>
          </cell>
          <cell r="AK1842" t="str">
            <v>Packaging Engineer - Entry</v>
          </cell>
        </row>
        <row r="1843">
          <cell r="AH1843" t="str">
            <v>700.793.420</v>
          </cell>
          <cell r="AK1843" t="str">
            <v>Packaging Engineer - Experienced</v>
          </cell>
        </row>
        <row r="1844">
          <cell r="AH1844" t="str">
            <v>700.793.430</v>
          </cell>
          <cell r="AK1844" t="str">
            <v>Packaging Engineer - Senior</v>
          </cell>
        </row>
        <row r="1845">
          <cell r="AH1845" t="str">
            <v>700.794.220</v>
          </cell>
          <cell r="AK1845" t="str">
            <v>Packaging Manager - Engineering</v>
          </cell>
        </row>
        <row r="1846">
          <cell r="AH1846" t="str">
            <v>700.794.240</v>
          </cell>
          <cell r="AK1846" t="str">
            <v>Packaging Manager - Manufacturing</v>
          </cell>
        </row>
        <row r="1847">
          <cell r="AH1847" t="str">
            <v>700.794.330</v>
          </cell>
          <cell r="AK1847" t="str">
            <v>Paint Engineer - Experienced</v>
          </cell>
        </row>
        <row r="1848">
          <cell r="AH1848" t="str">
            <v>700.794.340</v>
          </cell>
          <cell r="AK1848" t="str">
            <v>Paint Engineer - Senior</v>
          </cell>
        </row>
        <row r="1849">
          <cell r="AH1849" t="str">
            <v>700.794.350</v>
          </cell>
          <cell r="AK1849" t="str">
            <v>Paint Engineering Manager</v>
          </cell>
        </row>
        <row r="1850">
          <cell r="AH1850" t="str">
            <v>700.794.410</v>
          </cell>
          <cell r="AK1850" t="str">
            <v>Paint Engineering Supervisor</v>
          </cell>
        </row>
        <row r="1851">
          <cell r="AH1851" t="str">
            <v>700.794.420</v>
          </cell>
          <cell r="AK1851" t="str">
            <v>Paint Line Supervisor</v>
          </cell>
        </row>
        <row r="1852">
          <cell r="AH1852" t="str">
            <v>700.795.240</v>
          </cell>
          <cell r="AK1852" t="str">
            <v>Partnership Distribution Manager</v>
          </cell>
        </row>
        <row r="1853">
          <cell r="AH1853" t="str">
            <v>700.795.420</v>
          </cell>
          <cell r="AK1853" t="str">
            <v>Partnership Distribution Sales Representative - Experienced</v>
          </cell>
        </row>
        <row r="1854">
          <cell r="AH1854" t="str">
            <v>700.800.130</v>
          </cell>
          <cell r="AK1854" t="str">
            <v>Partnership Distribution Sales Representative - Senior</v>
          </cell>
        </row>
        <row r="1855">
          <cell r="AH1855" t="str">
            <v>700.800.212</v>
          </cell>
          <cell r="AK1855" t="str">
            <v>Parts - Senior Manager - Automotive</v>
          </cell>
        </row>
        <row r="1856">
          <cell r="AH1856" t="str">
            <v>700.800.220</v>
          </cell>
          <cell r="AK1856" t="str">
            <v>Parts - Team Leader - Automotive</v>
          </cell>
        </row>
        <row r="1857">
          <cell r="AH1857" t="str">
            <v>700.800.241</v>
          </cell>
          <cell r="AK1857" t="str">
            <v>Parts Assistant - Senior - Automotive</v>
          </cell>
        </row>
        <row r="1858">
          <cell r="AH1858" t="str">
            <v>700.800.410</v>
          </cell>
          <cell r="AK1858" t="str">
            <v>Parts Manager - Automotive</v>
          </cell>
        </row>
        <row r="1859">
          <cell r="AH1859" t="str">
            <v>700.800.412</v>
          </cell>
          <cell r="AK1859" t="str">
            <v>Parts Professional - Entry - Automotive</v>
          </cell>
        </row>
        <row r="1860">
          <cell r="AH1860" t="str">
            <v>700.800.420</v>
          </cell>
          <cell r="AK1860" t="str">
            <v>Parts Professional - Experienced - Automotive</v>
          </cell>
        </row>
        <row r="1861">
          <cell r="AH1861" t="str">
            <v>700.800.421</v>
          </cell>
          <cell r="AK1861" t="str">
            <v>Parts Professional - Senior - Automotive</v>
          </cell>
        </row>
        <row r="1862">
          <cell r="AH1862" t="str">
            <v>700.800.422</v>
          </cell>
          <cell r="AK1862" t="str">
            <v>Patent Lawyer - Entry</v>
          </cell>
        </row>
        <row r="1863">
          <cell r="AH1863" t="str">
            <v>700.800.430</v>
          </cell>
          <cell r="AK1863" t="str">
            <v>Patent Lawyer - Expert</v>
          </cell>
        </row>
        <row r="1864">
          <cell r="AH1864" t="str">
            <v>700.800.431</v>
          </cell>
          <cell r="AK1864" t="str">
            <v>Patent Lawyer - Senior Manager</v>
          </cell>
        </row>
        <row r="1865">
          <cell r="AH1865" t="str">
            <v>700.800.432</v>
          </cell>
          <cell r="AK1865" t="str">
            <v>Patent Lawyer - Supervisor</v>
          </cell>
        </row>
        <row r="1866">
          <cell r="AH1866" t="str">
            <v>700.800.433</v>
          </cell>
          <cell r="AK1866" t="str">
            <v>Pathology Science - Senior Manager</v>
          </cell>
        </row>
        <row r="1867">
          <cell r="AH1867" t="str">
            <v>700.800.434</v>
          </cell>
          <cell r="AK1867" t="str">
            <v>Pathology Science - Team Leader (Para-Professionals)</v>
          </cell>
        </row>
        <row r="1868">
          <cell r="AH1868" t="str">
            <v>700.802.210</v>
          </cell>
          <cell r="AK1868" t="str">
            <v>Pathology Science - Team Leader (Professionals)</v>
          </cell>
        </row>
        <row r="1869">
          <cell r="AH1869" t="str">
            <v>700.802.220</v>
          </cell>
          <cell r="AK1869" t="str">
            <v>Pathology Science Manager</v>
          </cell>
        </row>
        <row r="1870">
          <cell r="AH1870" t="str">
            <v>700.802.221</v>
          </cell>
          <cell r="AK1870" t="str">
            <v>Pathology Scientist - Entry</v>
          </cell>
        </row>
        <row r="1871">
          <cell r="AH1871" t="str">
            <v>700.802.230</v>
          </cell>
          <cell r="AK1871" t="str">
            <v>Pathology Scientist - Experienced</v>
          </cell>
        </row>
        <row r="1872">
          <cell r="AH1872" t="str">
            <v>700.802.310</v>
          </cell>
          <cell r="AK1872" t="str">
            <v>Pathology Scientist - Expert</v>
          </cell>
        </row>
        <row r="1873">
          <cell r="AH1873" t="str">
            <v>700.802.320</v>
          </cell>
          <cell r="AK1873" t="str">
            <v>Pathology Scientist - Senior</v>
          </cell>
        </row>
        <row r="1874">
          <cell r="AH1874" t="str">
            <v>700.802.330</v>
          </cell>
          <cell r="AK1874" t="str">
            <v>Pathology Scientist - Specialist</v>
          </cell>
        </row>
        <row r="1875">
          <cell r="AH1875" t="str">
            <v>700.802.340</v>
          </cell>
          <cell r="AK1875" t="str">
            <v>Patient Education - Senior Manager</v>
          </cell>
        </row>
        <row r="1876">
          <cell r="AH1876" t="str">
            <v>700.802.350</v>
          </cell>
          <cell r="AK1876" t="str">
            <v>Patient Education Consultant - Entry</v>
          </cell>
        </row>
        <row r="1877">
          <cell r="AH1877" t="str">
            <v>700.802.360</v>
          </cell>
          <cell r="AK1877" t="str">
            <v>Patient Education Consultant - Experienced</v>
          </cell>
        </row>
        <row r="1878">
          <cell r="AH1878" t="str">
            <v>700.802.420</v>
          </cell>
          <cell r="AK1878" t="str">
            <v>Patient Education Consultant - Senior</v>
          </cell>
        </row>
        <row r="1879">
          <cell r="AH1879" t="str">
            <v>700.804.210</v>
          </cell>
          <cell r="AK1879" t="str">
            <v>Patient Education Consultant - Specialist</v>
          </cell>
        </row>
        <row r="1880">
          <cell r="AH1880" t="str">
            <v>700.804.220</v>
          </cell>
          <cell r="AK1880" t="str">
            <v>Patient Education Manager</v>
          </cell>
        </row>
        <row r="1881">
          <cell r="AH1881" t="str">
            <v>700.804.221</v>
          </cell>
          <cell r="AK1881" t="str">
            <v>Patient Education Supervisor</v>
          </cell>
        </row>
        <row r="1882">
          <cell r="AH1882" t="str">
            <v>700.804.230</v>
          </cell>
          <cell r="AK1882" t="str">
            <v>Payroll Analyst - Entry</v>
          </cell>
        </row>
        <row r="1883">
          <cell r="AH1883" t="str">
            <v>700.804.310</v>
          </cell>
          <cell r="AK1883" t="str">
            <v>Payroll Analyst - Experienced</v>
          </cell>
        </row>
        <row r="1884">
          <cell r="AH1884" t="str">
            <v>700.804.320</v>
          </cell>
          <cell r="AK1884" t="str">
            <v>Payroll Clerk - Experienced</v>
          </cell>
        </row>
        <row r="1885">
          <cell r="AH1885" t="str">
            <v>700.804.330</v>
          </cell>
          <cell r="AK1885" t="str">
            <v>Payroll Manager</v>
          </cell>
        </row>
        <row r="1886">
          <cell r="AH1886" t="str">
            <v>700.804.340</v>
          </cell>
          <cell r="AK1886" t="str">
            <v>Payroll Supervisor</v>
          </cell>
        </row>
        <row r="1887">
          <cell r="AH1887" t="str">
            <v>700.804.350</v>
          </cell>
          <cell r="AK1887" t="str">
            <v>Performance Research Analyst - Specialist</v>
          </cell>
        </row>
        <row r="1888">
          <cell r="AH1888" t="str">
            <v>700.804.360</v>
          </cell>
          <cell r="AK1888" t="str">
            <v>Personal Financial Consultant - Entry - Insurance</v>
          </cell>
        </row>
        <row r="1889">
          <cell r="AH1889" t="str">
            <v>700.805.130</v>
          </cell>
          <cell r="AK1889" t="str">
            <v>Personal Financial Consultant - Experienced - Insurance</v>
          </cell>
        </row>
        <row r="1890">
          <cell r="AH1890" t="str">
            <v>700.805.210</v>
          </cell>
          <cell r="AK1890" t="str">
            <v>Personal Financial Consultant - Senior - Insurance</v>
          </cell>
        </row>
        <row r="1891">
          <cell r="AH1891" t="str">
            <v>700.805.220</v>
          </cell>
          <cell r="AK1891" t="str">
            <v>Personal Financial Consultant - Team Leader - Insurance</v>
          </cell>
        </row>
        <row r="1892">
          <cell r="AH1892" t="str">
            <v>700.805.410</v>
          </cell>
          <cell r="AK1892" t="str">
            <v>Petroleum / Reservoir Technician - Experienced</v>
          </cell>
        </row>
        <row r="1893">
          <cell r="AH1893" t="str">
            <v>700.805.420</v>
          </cell>
          <cell r="AK1893" t="str">
            <v>Petroleum Engineer - Entry</v>
          </cell>
        </row>
        <row r="1894">
          <cell r="AH1894" t="str">
            <v>700.805.430</v>
          </cell>
          <cell r="AK1894" t="str">
            <v>Petroleum Engineer - Experienced</v>
          </cell>
        </row>
        <row r="1895">
          <cell r="AH1895" t="str">
            <v>700.807.320</v>
          </cell>
          <cell r="AK1895" t="str">
            <v>Petroleum Engineer - Senior</v>
          </cell>
        </row>
        <row r="1896">
          <cell r="AH1896" t="str">
            <v>700.807.330</v>
          </cell>
          <cell r="AK1896" t="str">
            <v>Petroleum Engineering Manager</v>
          </cell>
        </row>
        <row r="1897">
          <cell r="AH1897" t="str">
            <v>700.807.340</v>
          </cell>
          <cell r="AK1897" t="str">
            <v>Pharma Competence Center Manager</v>
          </cell>
        </row>
        <row r="1898">
          <cell r="AH1898" t="str">
            <v>700.858.130</v>
          </cell>
          <cell r="AK1898" t="str">
            <v>Pharmaceutical Operator - Entry</v>
          </cell>
        </row>
        <row r="1899">
          <cell r="AH1899" t="str">
            <v>700.858.220</v>
          </cell>
          <cell r="AK1899" t="str">
            <v>Pharmaceutical Operator - Experienced</v>
          </cell>
        </row>
        <row r="1900">
          <cell r="AH1900" t="str">
            <v>700.858.350</v>
          </cell>
          <cell r="AK1900" t="str">
            <v>Pharmaceutical Operator - Senior</v>
          </cell>
        </row>
        <row r="1901">
          <cell r="AH1901" t="str">
            <v>708.100.120</v>
          </cell>
          <cell r="AK1901" t="str">
            <v>Pharmaceutical Operator - Specialist</v>
          </cell>
        </row>
        <row r="1902">
          <cell r="AH1902" t="str">
            <v>708.100.131</v>
          </cell>
          <cell r="AK1902" t="str">
            <v>Pharmaceutical/Biological Process Engineer - Entry</v>
          </cell>
        </row>
        <row r="1903">
          <cell r="AH1903" t="str">
            <v>708.100.220</v>
          </cell>
          <cell r="AK1903" t="str">
            <v>Pharmaceutical/Biological Process Engineer - Experienced</v>
          </cell>
        </row>
        <row r="1904">
          <cell r="AH1904" t="str">
            <v>708.100.240</v>
          </cell>
          <cell r="AK1904" t="str">
            <v>Pharmaceutical/Biological Process Engineer - Expert</v>
          </cell>
        </row>
        <row r="1905">
          <cell r="AH1905" t="str">
            <v>708.100.340</v>
          </cell>
          <cell r="AK1905" t="str">
            <v>Pharmaceutical/Biological Process Engineer - Senior</v>
          </cell>
        </row>
        <row r="1906">
          <cell r="AH1906" t="str">
            <v>708.100.350</v>
          </cell>
          <cell r="AK1906" t="str">
            <v>Pharmaceutical/Biological Process Engineer - Specialist</v>
          </cell>
        </row>
        <row r="1907">
          <cell r="AH1907" t="str">
            <v>708.124.220</v>
          </cell>
          <cell r="AK1907" t="str">
            <v>Pharmaceutical/Biological Process Engineering - Senior Manager</v>
          </cell>
        </row>
        <row r="1908">
          <cell r="AH1908" t="str">
            <v>708.124.350</v>
          </cell>
          <cell r="AK1908" t="str">
            <v>Pharmaceutical/Biological Process Engineering - Team Leader (Para-Professionals)</v>
          </cell>
        </row>
        <row r="1909">
          <cell r="AH1909" t="str">
            <v>708.218.220</v>
          </cell>
          <cell r="AK1909" t="str">
            <v>Pharmaceutical/Biological Process Engineering - Team Leader (Professionals)</v>
          </cell>
        </row>
        <row r="1910">
          <cell r="AH1910" t="str">
            <v>708.218.340</v>
          </cell>
          <cell r="AK1910" t="str">
            <v>Pharmaceutical/Biological Process Engineering Manager</v>
          </cell>
        </row>
        <row r="1911">
          <cell r="AH1911" t="str">
            <v>708.218.350</v>
          </cell>
          <cell r="AK1911" t="str">
            <v>Pharmaceutics - Senior Manager</v>
          </cell>
        </row>
        <row r="1912">
          <cell r="AH1912" t="str">
            <v>708.218.420</v>
          </cell>
          <cell r="AK1912" t="str">
            <v>Pharmaceutics Manager</v>
          </cell>
        </row>
        <row r="1913">
          <cell r="AH1913" t="str">
            <v>710.100.220</v>
          </cell>
          <cell r="AK1913" t="str">
            <v>Pharmaceutics Supervisor</v>
          </cell>
        </row>
        <row r="1914">
          <cell r="AH1914" t="str">
            <v>710.100.240</v>
          </cell>
          <cell r="AK1914" t="str">
            <v>Pharmacokinetics / Drug Metabolism - Senior Manager</v>
          </cell>
        </row>
        <row r="1915">
          <cell r="AH1915" t="str">
            <v>710.132.220</v>
          </cell>
          <cell r="AK1915" t="str">
            <v>Pharmacokinetics / Drug Metabolism Manager</v>
          </cell>
        </row>
        <row r="1916">
          <cell r="AH1916" t="str">
            <v>710.132.221</v>
          </cell>
          <cell r="AK1916" t="str">
            <v>Pharmacokinetics / Drug Metabolism Supervisor</v>
          </cell>
        </row>
        <row r="1917">
          <cell r="AH1917" t="str">
            <v>710.132.222</v>
          </cell>
          <cell r="AK1917" t="str">
            <v>Pharmacovigilance - Senior Manager</v>
          </cell>
        </row>
        <row r="1918">
          <cell r="AH1918" t="str">
            <v>710.132.230</v>
          </cell>
          <cell r="AK1918" t="str">
            <v>Pharmacovigilance Analyst - Entry</v>
          </cell>
        </row>
        <row r="1919">
          <cell r="AH1919" t="str">
            <v>710.132.231</v>
          </cell>
          <cell r="AK1919" t="str">
            <v>Pharmacovigilance Analyst - Experienced</v>
          </cell>
        </row>
        <row r="1920">
          <cell r="AH1920" t="str">
            <v>710.132.342</v>
          </cell>
          <cell r="AK1920" t="str">
            <v>Pharmacovigilance Analyst - Senior</v>
          </cell>
        </row>
        <row r="1921">
          <cell r="AH1921" t="str">
            <v>710.132.350</v>
          </cell>
          <cell r="AK1921" t="str">
            <v>Pharmacovigilance Analyst - Specialist</v>
          </cell>
        </row>
        <row r="1922">
          <cell r="AH1922" t="str">
            <v>710.132.351</v>
          </cell>
          <cell r="AK1922" t="str">
            <v>Pharmacovigilance Manager</v>
          </cell>
        </row>
        <row r="1923">
          <cell r="AH1923" t="str">
            <v>710.132.352</v>
          </cell>
          <cell r="AK1923" t="str">
            <v>Pharmacovigilance Supervisor</v>
          </cell>
        </row>
        <row r="1924">
          <cell r="AH1924" t="str">
            <v>710.132.420</v>
          </cell>
          <cell r="AK1924" t="str">
            <v>Pharmacy Sales - Senior Manager</v>
          </cell>
        </row>
        <row r="1925">
          <cell r="AH1925" t="str">
            <v>710.132.421</v>
          </cell>
          <cell r="AK1925" t="str">
            <v>Pharmacy Sales Manager</v>
          </cell>
        </row>
        <row r="1926">
          <cell r="AH1926" t="str">
            <v>710.372.340</v>
          </cell>
          <cell r="AK1926" t="str">
            <v>Pharmacy Sales Professional - Entry</v>
          </cell>
        </row>
        <row r="1927">
          <cell r="AH1927" t="str">
            <v>710.372.350</v>
          </cell>
          <cell r="AK1927" t="str">
            <v>Pharmacy Sales Professional - Experienced</v>
          </cell>
        </row>
        <row r="1928">
          <cell r="AH1928" t="str">
            <v>710.372.360</v>
          </cell>
          <cell r="AK1928" t="str">
            <v>Pharmacy Sales Professional - Senior</v>
          </cell>
        </row>
        <row r="1929">
          <cell r="AH1929" t="str">
            <v>710.576.230</v>
          </cell>
          <cell r="AK1929" t="str">
            <v>Pharmacy Sales Professional - Specialist</v>
          </cell>
        </row>
        <row r="1930">
          <cell r="AH1930" t="str">
            <v>710.580.341</v>
          </cell>
          <cell r="AK1930" t="str">
            <v>Pharmacy Sales Supervisor</v>
          </cell>
        </row>
        <row r="1931">
          <cell r="AH1931" t="str">
            <v>710.580.351</v>
          </cell>
          <cell r="AK1931" t="str">
            <v>Pilot - Senior - Passenger Aircraft</v>
          </cell>
        </row>
        <row r="1932">
          <cell r="AH1932" t="str">
            <v>710.588.220</v>
          </cell>
          <cell r="AK1932" t="str">
            <v>Pipeline Operator - Entry</v>
          </cell>
        </row>
        <row r="1933">
          <cell r="AH1933" t="str">
            <v>710.588.221</v>
          </cell>
          <cell r="AK1933" t="str">
            <v>Pipeline Operator - Experienced</v>
          </cell>
        </row>
        <row r="1934">
          <cell r="AH1934" t="str">
            <v>710.588.230</v>
          </cell>
          <cell r="AK1934" t="str">
            <v>Pipeline Operator - Senior</v>
          </cell>
        </row>
        <row r="1935">
          <cell r="AH1935" t="str">
            <v>710.588.350</v>
          </cell>
          <cell r="AK1935" t="str">
            <v>Pipelines - Senior Manager</v>
          </cell>
        </row>
        <row r="1936">
          <cell r="AH1936" t="str">
            <v>710.588.351</v>
          </cell>
          <cell r="AK1936" t="str">
            <v>Pipelines Manager</v>
          </cell>
        </row>
        <row r="1937">
          <cell r="AH1937" t="str">
            <v>710.588.420</v>
          </cell>
          <cell r="AK1937" t="str">
            <v>Planner - Experienced</v>
          </cell>
        </row>
        <row r="1938">
          <cell r="AH1938" t="str">
            <v>710.592.220</v>
          </cell>
          <cell r="AK1938" t="str">
            <v>Planner - Senior</v>
          </cell>
        </row>
        <row r="1939">
          <cell r="AH1939" t="str">
            <v>710.592.340</v>
          </cell>
          <cell r="AK1939" t="str">
            <v>Planning &amp; Engineering Manager</v>
          </cell>
        </row>
        <row r="1940">
          <cell r="AH1940" t="str">
            <v>710.592.350</v>
          </cell>
          <cell r="AK1940" t="str">
            <v>Plant - Senior Manager</v>
          </cell>
        </row>
        <row r="1941">
          <cell r="AH1941" t="str">
            <v>710.592.420</v>
          </cell>
          <cell r="AK1941" t="str">
            <v>Plant Engineer - Senior</v>
          </cell>
        </row>
        <row r="1942">
          <cell r="AH1942" t="str">
            <v>710.604.130</v>
          </cell>
          <cell r="AK1942" t="str">
            <v>Plant Engineer - Specialist</v>
          </cell>
        </row>
        <row r="1943">
          <cell r="AH1943" t="str">
            <v>710.604.220</v>
          </cell>
          <cell r="AK1943" t="str">
            <v>Plant Manager</v>
          </cell>
        </row>
        <row r="1944">
          <cell r="AH1944" t="str">
            <v>710.604.221</v>
          </cell>
          <cell r="AK1944" t="str">
            <v>Plant Operator - Experienced</v>
          </cell>
        </row>
        <row r="1945">
          <cell r="AH1945" t="str">
            <v>710.604.222</v>
          </cell>
          <cell r="AK1945" t="str">
            <v>Platform Management Analyst - Expert</v>
          </cell>
        </row>
        <row r="1946">
          <cell r="AH1946" t="str">
            <v>710.604.230</v>
          </cell>
          <cell r="AK1946" t="str">
            <v>Policy Administration Assistant - Experienced</v>
          </cell>
        </row>
        <row r="1947">
          <cell r="AH1947" t="str">
            <v>710.604.350</v>
          </cell>
          <cell r="AK1947" t="str">
            <v>Policy Administration Manager - Insurance</v>
          </cell>
        </row>
        <row r="1948">
          <cell r="AH1948" t="str">
            <v>710.604.420</v>
          </cell>
          <cell r="AK1948" t="str">
            <v>Policy Administration Officer - Entry</v>
          </cell>
        </row>
        <row r="1949">
          <cell r="AH1949" t="str">
            <v>710.648.220</v>
          </cell>
          <cell r="AK1949" t="str">
            <v>Policy Administration Officer - Experienced</v>
          </cell>
        </row>
        <row r="1950">
          <cell r="AH1950" t="str">
            <v>710.648.230</v>
          </cell>
          <cell r="AK1950" t="str">
            <v>Policy Administration Officer - Senior</v>
          </cell>
        </row>
        <row r="1951">
          <cell r="AH1951" t="str">
            <v>710.648.350</v>
          </cell>
          <cell r="AK1951" t="str">
            <v>Policy Analyst - Experienced</v>
          </cell>
        </row>
        <row r="1952">
          <cell r="AH1952" t="str">
            <v>710.684.230</v>
          </cell>
          <cell r="AK1952" t="str">
            <v>Policy Analyst - Experienced - Strategic Planning</v>
          </cell>
        </row>
        <row r="1953">
          <cell r="AH1953" t="str">
            <v>710.684.350</v>
          </cell>
          <cell r="AK1953" t="str">
            <v>Policy Analyst - Senior - Strategic Planning</v>
          </cell>
        </row>
        <row r="1954">
          <cell r="AH1954" t="str">
            <v>710.684.420</v>
          </cell>
          <cell r="AK1954" t="str">
            <v>Port and Terminal Manager</v>
          </cell>
        </row>
        <row r="1955">
          <cell r="AH1955" t="str">
            <v>710.795.220</v>
          </cell>
          <cell r="AK1955" t="str">
            <v>Post Fixture Manager</v>
          </cell>
        </row>
        <row r="1956">
          <cell r="AH1956" t="str">
            <v>710.795.230</v>
          </cell>
          <cell r="AK1956" t="str">
            <v>Post Fixture Officer - Experienced</v>
          </cell>
        </row>
        <row r="1957">
          <cell r="AH1957" t="str">
            <v>710.795.231</v>
          </cell>
          <cell r="AK1957" t="str">
            <v>Post Fixture Officer - Senior</v>
          </cell>
        </row>
        <row r="1958">
          <cell r="AH1958" t="str">
            <v>710.795.232</v>
          </cell>
          <cell r="AK1958" t="str">
            <v>Post-Sale Technical Customer Service - Senior Manager</v>
          </cell>
        </row>
        <row r="1959">
          <cell r="AH1959" t="str">
            <v>710.795.240</v>
          </cell>
          <cell r="AK1959" t="str">
            <v>Powertrain Engineer - Senior</v>
          </cell>
        </row>
        <row r="1960">
          <cell r="AH1960" t="str">
            <v>710.795.241</v>
          </cell>
          <cell r="AK1960" t="str">
            <v>Powertrain Engineering Manager</v>
          </cell>
        </row>
        <row r="1961">
          <cell r="AH1961" t="str">
            <v>710.795.330</v>
          </cell>
          <cell r="AK1961" t="str">
            <v>Practitioner / Physician Sales - Senior Manager</v>
          </cell>
        </row>
        <row r="1962">
          <cell r="AH1962" t="str">
            <v>710.795.340</v>
          </cell>
          <cell r="AK1962" t="str">
            <v>Practitioner / Physician Sales Manager</v>
          </cell>
        </row>
        <row r="1963">
          <cell r="AH1963" t="str">
            <v>710.795.420</v>
          </cell>
          <cell r="AK1963" t="str">
            <v>Practitioner / Physician Sales Representative - Entry</v>
          </cell>
        </row>
        <row r="1964">
          <cell r="AH1964" t="str">
            <v>710.795.421</v>
          </cell>
          <cell r="AK1964" t="str">
            <v>Practitioner / Physician Sales Representative - Experienced</v>
          </cell>
        </row>
        <row r="1965">
          <cell r="AH1965" t="str">
            <v>710.795.423</v>
          </cell>
          <cell r="AK1965" t="str">
            <v>Practitioner / Physician Sales Representative - Senior</v>
          </cell>
        </row>
        <row r="1966">
          <cell r="AH1966" t="str">
            <v>710.795.424</v>
          </cell>
          <cell r="AK1966" t="str">
            <v>Practitioner / Physician Sales Representative - Specialist</v>
          </cell>
        </row>
        <row r="1967">
          <cell r="AH1967" t="str">
            <v>710.795.430</v>
          </cell>
          <cell r="AK1967" t="str">
            <v>Practitioner / Physician Sales Supervisor</v>
          </cell>
        </row>
        <row r="1968">
          <cell r="AH1968" t="str">
            <v>710.858.130</v>
          </cell>
          <cell r="AK1968" t="str">
            <v>Pre-Clinical Research - Manager</v>
          </cell>
        </row>
        <row r="1969">
          <cell r="AH1969" t="str">
            <v>710.858.220</v>
          </cell>
          <cell r="AK1969" t="str">
            <v>Pre-Clinical Research - Senior Manager</v>
          </cell>
        </row>
        <row r="1970">
          <cell r="AH1970" t="str">
            <v>710.858.350</v>
          </cell>
          <cell r="AK1970" t="str">
            <v>Pre-Clinical Research - Supervisor</v>
          </cell>
        </row>
        <row r="1971">
          <cell r="AH1971" t="str">
            <v>712.104.220</v>
          </cell>
          <cell r="AK1971" t="str">
            <v>Pre-Clinical Research - Team Leader</v>
          </cell>
        </row>
        <row r="1972">
          <cell r="AH1972" t="str">
            <v>712.104.340</v>
          </cell>
          <cell r="AK1972" t="str">
            <v>Pre-Clinical Research Assistant - Entry</v>
          </cell>
        </row>
        <row r="1973">
          <cell r="AH1973" t="str">
            <v>712.104.350</v>
          </cell>
          <cell r="AK1973" t="str">
            <v>Pre-Clinical Research Assistant - Experienced</v>
          </cell>
        </row>
        <row r="1974">
          <cell r="AH1974" t="str">
            <v>712.104.360</v>
          </cell>
          <cell r="AK1974" t="str">
            <v>Pre-Clinical Research Assistant - Senior</v>
          </cell>
        </row>
        <row r="1975">
          <cell r="AH1975" t="str">
            <v>712.396.120</v>
          </cell>
          <cell r="AK1975" t="str">
            <v>Pre-Clinical Research Director</v>
          </cell>
        </row>
        <row r="1976">
          <cell r="AH1976" t="str">
            <v>712.396.130</v>
          </cell>
          <cell r="AK1976" t="str">
            <v>Pre-Clinical Research Scientist - Entry</v>
          </cell>
        </row>
        <row r="1977">
          <cell r="AH1977" t="str">
            <v>712.396.211</v>
          </cell>
          <cell r="AK1977" t="str">
            <v>Pre-Clinical Research Scientist - Experienced</v>
          </cell>
        </row>
        <row r="1978">
          <cell r="AH1978" t="str">
            <v>712.396.220</v>
          </cell>
          <cell r="AK1978" t="str">
            <v>Pre-Clinical Research Scientist - Expert</v>
          </cell>
        </row>
        <row r="1979">
          <cell r="AH1979" t="str">
            <v>712.396.221</v>
          </cell>
          <cell r="AK1979" t="str">
            <v>Pre-Clinical Research Scientist - Pre-eminent</v>
          </cell>
        </row>
        <row r="1980">
          <cell r="AH1980" t="str">
            <v>712.396.340</v>
          </cell>
          <cell r="AK1980" t="str">
            <v>Pre-Clinical Research Scientist - Senior</v>
          </cell>
        </row>
        <row r="1981">
          <cell r="AH1981" t="str">
            <v>712.396.350</v>
          </cell>
          <cell r="AK1981" t="str">
            <v>Pre-Clinical Research Scientist - Specialist</v>
          </cell>
        </row>
        <row r="1982">
          <cell r="AH1982" t="str">
            <v>712.396.360</v>
          </cell>
          <cell r="AK1982" t="str">
            <v>Pre-Sales Product / Technical Support - Senior Manager</v>
          </cell>
        </row>
        <row r="1983">
          <cell r="AH1983" t="str">
            <v>712.560.120</v>
          </cell>
          <cell r="AK1983" t="str">
            <v>Pre-Sales Product / Technical Support Consultant - Entry</v>
          </cell>
        </row>
        <row r="1984">
          <cell r="AH1984" t="str">
            <v>712.560.130</v>
          </cell>
          <cell r="AK1984" t="str">
            <v>Pre-Sales Product / Technical Support Consultant - Expert</v>
          </cell>
        </row>
        <row r="1985">
          <cell r="AH1985" t="str">
            <v>712.560.220</v>
          </cell>
          <cell r="AK1985" t="str">
            <v>Pre-Sales Product Consultant - Experienced</v>
          </cell>
        </row>
        <row r="1986">
          <cell r="AH1986" t="str">
            <v>712.560.230</v>
          </cell>
          <cell r="AK1986" t="str">
            <v>Pre-Sales Product Consultant - Senior</v>
          </cell>
        </row>
        <row r="1987">
          <cell r="AH1987" t="str">
            <v>712.560.340</v>
          </cell>
          <cell r="AK1987" t="str">
            <v>Pre-Sales Product Consultant - Specialist</v>
          </cell>
        </row>
        <row r="1988">
          <cell r="AH1988" t="str">
            <v>712.560.350</v>
          </cell>
          <cell r="AK1988" t="str">
            <v>Pre-Sales Product Supervisor</v>
          </cell>
        </row>
        <row r="1989">
          <cell r="AH1989" t="str">
            <v>712.560.360</v>
          </cell>
          <cell r="AK1989" t="str">
            <v>Pre-Sales Product Support - Senior Manager</v>
          </cell>
        </row>
        <row r="1990">
          <cell r="AH1990" t="str">
            <v>712.879.120</v>
          </cell>
          <cell r="AK1990" t="str">
            <v>Pre-Sales Product Support Manager</v>
          </cell>
        </row>
        <row r="1991">
          <cell r="AH1991" t="str">
            <v>712.879.130</v>
          </cell>
          <cell r="AK1991" t="str">
            <v>Pre-Sales Solution Architect - Senior Manager</v>
          </cell>
        </row>
        <row r="1992">
          <cell r="AH1992" t="str">
            <v>712.879.220</v>
          </cell>
          <cell r="AK1992" t="str">
            <v>Pre-Sales Solution Manager</v>
          </cell>
        </row>
        <row r="1993">
          <cell r="AH1993" t="str">
            <v>712.879.340</v>
          </cell>
          <cell r="AK1993" t="str">
            <v>Pre-Sales Solution Supervisor</v>
          </cell>
        </row>
        <row r="1994">
          <cell r="AH1994" t="str">
            <v>712.879.350</v>
          </cell>
          <cell r="AK1994" t="str">
            <v>Pre-Sales Technical Solution Architect - Experienced</v>
          </cell>
        </row>
        <row r="1995">
          <cell r="AH1995" t="str">
            <v>712.879.430</v>
          </cell>
          <cell r="AK1995" t="str">
            <v>Pre-Sales Technical Solution Architect - Expert</v>
          </cell>
        </row>
        <row r="1996">
          <cell r="AH1996" t="str">
            <v>720.100.220</v>
          </cell>
          <cell r="AK1996" t="str">
            <v>Pre-Sales Technical Solution Architect - Senior</v>
          </cell>
        </row>
        <row r="1997">
          <cell r="AH1997" t="str">
            <v>720.100.240</v>
          </cell>
          <cell r="AK1997" t="str">
            <v>Pre-Sales Technical Solution Architect - Specialist</v>
          </cell>
        </row>
        <row r="1998">
          <cell r="AH1998" t="str">
            <v>720.128.221</v>
          </cell>
          <cell r="AK1998" t="str">
            <v>Pressing Engineer - Experienced</v>
          </cell>
        </row>
        <row r="1999">
          <cell r="AH1999" t="str">
            <v>720.128.231</v>
          </cell>
          <cell r="AK1999" t="str">
            <v>Pressing Engineer - Senior</v>
          </cell>
        </row>
        <row r="2000">
          <cell r="AH2000" t="str">
            <v>720.128.342</v>
          </cell>
          <cell r="AK2000" t="str">
            <v>Pressing Engineering Manager</v>
          </cell>
        </row>
        <row r="2001">
          <cell r="AH2001" t="str">
            <v>720.128.351</v>
          </cell>
          <cell r="AK2001" t="str">
            <v>Pressing Engineering Supervisor</v>
          </cell>
        </row>
        <row r="2002">
          <cell r="AH2002" t="str">
            <v>720.132.220</v>
          </cell>
          <cell r="AK2002" t="str">
            <v>Pressing Line Supervisor</v>
          </cell>
        </row>
        <row r="2003">
          <cell r="AH2003" t="str">
            <v>720.132.221</v>
          </cell>
          <cell r="AK2003" t="str">
            <v>Pricing Analyst - Experienced</v>
          </cell>
        </row>
        <row r="2004">
          <cell r="AH2004" t="str">
            <v>720.132.222</v>
          </cell>
          <cell r="AK2004" t="str">
            <v>Pricing Analyst - Senior</v>
          </cell>
        </row>
        <row r="2005">
          <cell r="AH2005" t="str">
            <v>720.132.223</v>
          </cell>
          <cell r="AK2005" t="str">
            <v>Pricing Manager</v>
          </cell>
        </row>
        <row r="2006">
          <cell r="AH2006" t="str">
            <v>720.132.230</v>
          </cell>
          <cell r="AK2006" t="str">
            <v>Process &amp; Standards Control Engineer - Experienced</v>
          </cell>
        </row>
        <row r="2007">
          <cell r="AH2007" t="str">
            <v>720.132.231</v>
          </cell>
          <cell r="AK2007" t="str">
            <v>Process &amp; Standards Control Engineer - Senior</v>
          </cell>
        </row>
        <row r="2008">
          <cell r="AH2008" t="str">
            <v>720.132.232</v>
          </cell>
          <cell r="AK2008" t="str">
            <v>Process &amp; Standards Control Technician - Experienced</v>
          </cell>
        </row>
        <row r="2009">
          <cell r="AH2009" t="str">
            <v>720.132.233</v>
          </cell>
          <cell r="AK2009" t="str">
            <v>Process Engineer - Entry</v>
          </cell>
        </row>
        <row r="2010">
          <cell r="AH2010" t="str">
            <v>720.132.234</v>
          </cell>
          <cell r="AK2010" t="str">
            <v>Process Engineer - Experienced</v>
          </cell>
        </row>
        <row r="2011">
          <cell r="AH2011" t="str">
            <v>720.132.235</v>
          </cell>
          <cell r="AK2011" t="str">
            <v>Process Engineer - Expert</v>
          </cell>
        </row>
        <row r="2012">
          <cell r="AH2012" t="str">
            <v>720.132.236</v>
          </cell>
          <cell r="AK2012" t="str">
            <v>Process Engineer - Preeminent</v>
          </cell>
        </row>
        <row r="2013">
          <cell r="AH2013" t="str">
            <v>720.132.237</v>
          </cell>
          <cell r="AK2013" t="str">
            <v>Process Engineer - Senior</v>
          </cell>
        </row>
        <row r="2014">
          <cell r="AH2014" t="str">
            <v>720.132.340</v>
          </cell>
          <cell r="AK2014" t="str">
            <v>Process Engineer - Specialist</v>
          </cell>
        </row>
        <row r="2015">
          <cell r="AH2015" t="str">
            <v>720.132.341</v>
          </cell>
          <cell r="AK2015" t="str">
            <v>Process Supervisor</v>
          </cell>
        </row>
        <row r="2016">
          <cell r="AH2016" t="str">
            <v>720.132.342</v>
          </cell>
          <cell r="AK2016" t="str">
            <v>Procurement Engineer - Entry</v>
          </cell>
        </row>
        <row r="2017">
          <cell r="AH2017" t="str">
            <v>720.132.350</v>
          </cell>
          <cell r="AK2017" t="str">
            <v>Procurement Engineer - Experienced</v>
          </cell>
        </row>
        <row r="2018">
          <cell r="AH2018" t="str">
            <v>720.132.351</v>
          </cell>
          <cell r="AK2018" t="str">
            <v>Procurement Engineer - Senior</v>
          </cell>
        </row>
        <row r="2019">
          <cell r="AH2019" t="str">
            <v>720.132.352</v>
          </cell>
          <cell r="AK2019" t="str">
            <v>Procurement Manager</v>
          </cell>
        </row>
        <row r="2020">
          <cell r="AH2020" t="str">
            <v>720.132.353</v>
          </cell>
          <cell r="AK2020" t="str">
            <v>Procurement Supervisor</v>
          </cell>
        </row>
        <row r="2021">
          <cell r="AH2021" t="str">
            <v>720.388.340</v>
          </cell>
          <cell r="AK2021" t="str">
            <v>Product / Brand Marketing - Senior Manager - Group</v>
          </cell>
        </row>
        <row r="2022">
          <cell r="AH2022" t="str">
            <v>720.388.341</v>
          </cell>
          <cell r="AK2022" t="str">
            <v>Product / Brand Marketing Manager</v>
          </cell>
        </row>
        <row r="2023">
          <cell r="AH2023" t="str">
            <v>720.388.350</v>
          </cell>
          <cell r="AK2023" t="str">
            <v>Product / Brand Marketing Professional - Entry</v>
          </cell>
        </row>
        <row r="2024">
          <cell r="AH2024" t="str">
            <v>720.388.351</v>
          </cell>
          <cell r="AK2024" t="str">
            <v>Product / Brand Marketing Professional - Experienced</v>
          </cell>
        </row>
        <row r="2025">
          <cell r="AH2025" t="str">
            <v>720.388.420</v>
          </cell>
          <cell r="AK2025" t="str">
            <v>Product / Brand Marketing Professional - Senior</v>
          </cell>
        </row>
        <row r="2026">
          <cell r="AH2026" t="str">
            <v>720.490.120</v>
          </cell>
          <cell r="AK2026" t="str">
            <v>Product / Brand Marketing Professional - Specialist</v>
          </cell>
        </row>
        <row r="2027">
          <cell r="AH2027" t="str">
            <v>720.490.122</v>
          </cell>
          <cell r="AK2027" t="str">
            <v>Product / Brand Marketing Supervisor</v>
          </cell>
        </row>
        <row r="2028">
          <cell r="AH2028" t="str">
            <v>720.490.130</v>
          </cell>
          <cell r="AK2028" t="str">
            <v>Product Development Engineer - Entry - Medical Devices</v>
          </cell>
        </row>
        <row r="2029">
          <cell r="AH2029" t="str">
            <v>720.490.132</v>
          </cell>
          <cell r="AK2029" t="str">
            <v>Product Development Engineer - Experienced - Medical Devices</v>
          </cell>
        </row>
        <row r="2030">
          <cell r="AH2030" t="str">
            <v>720.490.210</v>
          </cell>
          <cell r="AK2030" t="str">
            <v>Product Development Engineer - Senior - Medical Devices</v>
          </cell>
        </row>
        <row r="2031">
          <cell r="AH2031" t="str">
            <v>720.490.211</v>
          </cell>
          <cell r="AK2031" t="str">
            <v>Product Development Engineer - Specialist - Medical Devices</v>
          </cell>
        </row>
        <row r="2032">
          <cell r="AH2032" t="str">
            <v>720.490.212</v>
          </cell>
          <cell r="AK2032" t="str">
            <v>Product Development Engineering - Senior Manager - Medical Devices</v>
          </cell>
        </row>
        <row r="2033">
          <cell r="AH2033" t="str">
            <v>720.490.213</v>
          </cell>
          <cell r="AK2033" t="str">
            <v>Product Development Engineering Manager - Medical Devices</v>
          </cell>
        </row>
        <row r="2034">
          <cell r="AH2034" t="str">
            <v>720.490.340</v>
          </cell>
          <cell r="AK2034" t="str">
            <v>Product Development Engineering Supervisor - Medical Devices</v>
          </cell>
        </row>
        <row r="2035">
          <cell r="AH2035" t="str">
            <v>720.490.342</v>
          </cell>
          <cell r="AK2035" t="str">
            <v>Product Development Manager - Insurance</v>
          </cell>
        </row>
        <row r="2036">
          <cell r="AH2036" t="str">
            <v>720.490.350</v>
          </cell>
          <cell r="AK2036" t="str">
            <v>Product Development Manager - Research &amp; Development (R&amp;D)</v>
          </cell>
        </row>
        <row r="2037">
          <cell r="AH2037" t="str">
            <v>720.490.352</v>
          </cell>
          <cell r="AK2037" t="str">
            <v>Product Development Officer - Experienced - Insurance</v>
          </cell>
        </row>
        <row r="2038">
          <cell r="AH2038" t="str">
            <v>720.490.360</v>
          </cell>
          <cell r="AK2038" t="str">
            <v>Product Engineer - Entry</v>
          </cell>
        </row>
        <row r="2039">
          <cell r="AH2039" t="str">
            <v>720.490.362</v>
          </cell>
          <cell r="AK2039" t="str">
            <v>Product Engineer - Experienced</v>
          </cell>
        </row>
        <row r="2040">
          <cell r="AH2040" t="str">
            <v>720.492.130</v>
          </cell>
          <cell r="AK2040" t="str">
            <v>Product Engineer - Expert</v>
          </cell>
        </row>
        <row r="2041">
          <cell r="AH2041" t="str">
            <v>720.492.220</v>
          </cell>
          <cell r="AK2041" t="str">
            <v>Product Engineer - Preeminent</v>
          </cell>
        </row>
        <row r="2042">
          <cell r="AH2042" t="str">
            <v>720.492.221</v>
          </cell>
          <cell r="AK2042" t="str">
            <v>Product Engineer - Senior</v>
          </cell>
        </row>
        <row r="2043">
          <cell r="AH2043" t="str">
            <v>720.492.340</v>
          </cell>
          <cell r="AK2043" t="str">
            <v>Product Engineer - Specialist</v>
          </cell>
        </row>
        <row r="2044">
          <cell r="AH2044" t="str">
            <v>720.492.341</v>
          </cell>
          <cell r="AK2044" t="str">
            <v>Product Engineering - Senior Manager</v>
          </cell>
        </row>
        <row r="2045">
          <cell r="AH2045" t="str">
            <v>720.492.350</v>
          </cell>
          <cell r="AK2045" t="str">
            <v>Product Engineering - Team Leader</v>
          </cell>
        </row>
        <row r="2046">
          <cell r="AH2046" t="str">
            <v>720.492.351</v>
          </cell>
          <cell r="AK2046" t="str">
            <v>Product Engineering Manager</v>
          </cell>
        </row>
        <row r="2047">
          <cell r="AH2047" t="str">
            <v>720.492.420</v>
          </cell>
          <cell r="AK2047" t="str">
            <v>Product Engineering Supervisor</v>
          </cell>
        </row>
        <row r="2048">
          <cell r="AH2048" t="str">
            <v>720.564.220</v>
          </cell>
          <cell r="AK2048" t="str">
            <v>Product Manager - Channel Sales</v>
          </cell>
        </row>
        <row r="2049">
          <cell r="AH2049" t="str">
            <v>720.564.340</v>
          </cell>
          <cell r="AK2049" t="str">
            <v>Product Marketing - Team Leader</v>
          </cell>
        </row>
        <row r="2050">
          <cell r="AH2050" t="str">
            <v>720.564.350</v>
          </cell>
          <cell r="AK2050" t="str">
            <v>Product Marketing Assistant - Senior</v>
          </cell>
        </row>
        <row r="2051">
          <cell r="AH2051" t="str">
            <v>720.608.423</v>
          </cell>
          <cell r="AK2051" t="str">
            <v>Product Stewardship Engineer - Entry</v>
          </cell>
        </row>
        <row r="2052">
          <cell r="AH2052" t="str">
            <v>720.628.130</v>
          </cell>
          <cell r="AK2052" t="str">
            <v>Product Stewardship Engineer - Experienced</v>
          </cell>
        </row>
        <row r="2053">
          <cell r="AH2053" t="str">
            <v>720.628.132</v>
          </cell>
          <cell r="AK2053" t="str">
            <v>Product Stewardship Engineer - Senior</v>
          </cell>
        </row>
        <row r="2054">
          <cell r="AH2054" t="str">
            <v>720.628.220</v>
          </cell>
          <cell r="AK2054" t="str">
            <v>Product Stewardship Manager</v>
          </cell>
        </row>
        <row r="2055">
          <cell r="AH2055" t="str">
            <v>720.628.221</v>
          </cell>
          <cell r="AK2055" t="str">
            <v>Production - Senior Manager</v>
          </cell>
        </row>
        <row r="2056">
          <cell r="AH2056" t="str">
            <v>720.628.222</v>
          </cell>
          <cell r="AK2056" t="str">
            <v>Production Clerk - Experienced</v>
          </cell>
        </row>
        <row r="2057">
          <cell r="AH2057" t="str">
            <v>720.628.225</v>
          </cell>
          <cell r="AK2057" t="str">
            <v>Production Engineer - Entry - Manufacturing</v>
          </cell>
        </row>
        <row r="2058">
          <cell r="AH2058" t="str">
            <v>720.628.226</v>
          </cell>
          <cell r="AK2058" t="str">
            <v>Production Engineer - Experienced - Manufacturing</v>
          </cell>
        </row>
        <row r="2059">
          <cell r="AH2059" t="str">
            <v>720.628.227</v>
          </cell>
          <cell r="AK2059" t="str">
            <v>Production Engineer - Expert - Manufacturing</v>
          </cell>
        </row>
        <row r="2060">
          <cell r="AH2060" t="str">
            <v>720.628.340</v>
          </cell>
          <cell r="AK2060" t="str">
            <v>Production Engineer - Senior - Manufacturing</v>
          </cell>
        </row>
        <row r="2061">
          <cell r="AH2061" t="str">
            <v>720.628.341</v>
          </cell>
          <cell r="AK2061" t="str">
            <v>Production Engineer - Specialist - Manufacturing</v>
          </cell>
        </row>
        <row r="2062">
          <cell r="AH2062" t="str">
            <v>720.628.343</v>
          </cell>
          <cell r="AK2062" t="str">
            <v>Production Line - Team Leader</v>
          </cell>
        </row>
        <row r="2063">
          <cell r="AH2063" t="str">
            <v>720.628.344</v>
          </cell>
          <cell r="AK2063" t="str">
            <v>Production Manager</v>
          </cell>
        </row>
        <row r="2064">
          <cell r="AH2064" t="str">
            <v>720.628.345</v>
          </cell>
          <cell r="AK2064" t="str">
            <v>Production Painter - Experienced</v>
          </cell>
        </row>
        <row r="2065">
          <cell r="AH2065" t="str">
            <v>720.628.346</v>
          </cell>
          <cell r="AK2065" t="str">
            <v>Production Painter - Senior</v>
          </cell>
        </row>
        <row r="2066">
          <cell r="AH2066" t="str">
            <v>720.628.347</v>
          </cell>
          <cell r="AK2066" t="str">
            <v>Production Planner - Entry</v>
          </cell>
        </row>
        <row r="2067">
          <cell r="AH2067" t="str">
            <v>720.628.350</v>
          </cell>
          <cell r="AK2067" t="str">
            <v>Production Planner - Experienced</v>
          </cell>
        </row>
        <row r="2068">
          <cell r="AH2068" t="str">
            <v>720.628.351</v>
          </cell>
          <cell r="AK2068" t="str">
            <v>Production Planner - Senior</v>
          </cell>
        </row>
        <row r="2069">
          <cell r="AH2069" t="str">
            <v>720.628.352</v>
          </cell>
          <cell r="AK2069" t="str">
            <v>Production Planning Control - Senior Manager</v>
          </cell>
        </row>
        <row r="2070">
          <cell r="AH2070" t="str">
            <v>720.628.353</v>
          </cell>
          <cell r="AK2070" t="str">
            <v>Production Planning Control Manager</v>
          </cell>
        </row>
        <row r="2071">
          <cell r="AH2071" t="str">
            <v>720.628.355</v>
          </cell>
          <cell r="AK2071" t="str">
            <v>Production Planning Control Supervisor</v>
          </cell>
        </row>
        <row r="2072">
          <cell r="AH2072" t="str">
            <v>720.628.356</v>
          </cell>
          <cell r="AK2072" t="str">
            <v>Production Planning Engineer - Entry</v>
          </cell>
        </row>
        <row r="2073">
          <cell r="AH2073" t="str">
            <v>720.628.357</v>
          </cell>
          <cell r="AK2073" t="str">
            <v>Production Planning Engineer - Experienced</v>
          </cell>
        </row>
        <row r="2074">
          <cell r="AH2074" t="str">
            <v>720.628.362</v>
          </cell>
          <cell r="AK2074" t="str">
            <v>Production Planning Engineer - Expert</v>
          </cell>
        </row>
        <row r="2075">
          <cell r="AH2075" t="str">
            <v>720.628.363</v>
          </cell>
          <cell r="AK2075" t="str">
            <v>Production Planning Engineer - Senior</v>
          </cell>
        </row>
        <row r="2076">
          <cell r="AH2076" t="str">
            <v>720.628.420</v>
          </cell>
          <cell r="AK2076" t="str">
            <v>Production Planning Engineer - Specialist</v>
          </cell>
        </row>
        <row r="2077">
          <cell r="AH2077" t="str">
            <v>720.629.130</v>
          </cell>
          <cell r="AK2077" t="str">
            <v>Production Planning Technician - Entry</v>
          </cell>
        </row>
        <row r="2078">
          <cell r="AH2078" t="str">
            <v>720.629.221</v>
          </cell>
          <cell r="AK2078" t="str">
            <v>Production Planning Technician - Experienced</v>
          </cell>
        </row>
        <row r="2079">
          <cell r="AH2079" t="str">
            <v>720.629.340</v>
          </cell>
          <cell r="AK2079" t="str">
            <v>Production Planning Technician - Senior</v>
          </cell>
        </row>
        <row r="2080">
          <cell r="AH2080" t="str">
            <v>720.629.350</v>
          </cell>
          <cell r="AK2080" t="str">
            <v>Production Supervisor</v>
          </cell>
        </row>
        <row r="2081">
          <cell r="AH2081" t="str">
            <v>720.704.220</v>
          </cell>
          <cell r="AK2081" t="str">
            <v>Production Technician - Experienced</v>
          </cell>
        </row>
        <row r="2082">
          <cell r="AH2082" t="str">
            <v>720.704.350</v>
          </cell>
          <cell r="AK2082" t="str">
            <v>Production Worker - Entry</v>
          </cell>
        </row>
        <row r="2083">
          <cell r="AH2083" t="str">
            <v>720.820.210</v>
          </cell>
          <cell r="AK2083" t="str">
            <v>Production Worker - Experienced</v>
          </cell>
        </row>
        <row r="2084">
          <cell r="AH2084" t="str">
            <v>720.820.220</v>
          </cell>
          <cell r="AK2084" t="str">
            <v>Production Worker - Senior</v>
          </cell>
        </row>
        <row r="2085">
          <cell r="AH2085" t="str">
            <v>720.820.240</v>
          </cell>
          <cell r="AK2085" t="str">
            <v>Project Assistant - Experienced</v>
          </cell>
        </row>
        <row r="2086">
          <cell r="AH2086" t="str">
            <v>720.820.340</v>
          </cell>
          <cell r="AK2086" t="str">
            <v>Project Assistant - Market Research</v>
          </cell>
        </row>
        <row r="2087">
          <cell r="AH2087" t="str">
            <v>720.820.350</v>
          </cell>
          <cell r="AK2087" t="str">
            <v>Project Controls Manager</v>
          </cell>
        </row>
        <row r="2088">
          <cell r="AH2088" t="str">
            <v>720.820.360</v>
          </cell>
          <cell r="AK2088" t="str">
            <v>Project Controls Supervisor</v>
          </cell>
        </row>
        <row r="2089">
          <cell r="AH2089" t="str">
            <v>720.820.410</v>
          </cell>
          <cell r="AK2089" t="str">
            <v>Project Coordinator - Entry</v>
          </cell>
        </row>
        <row r="2090">
          <cell r="AH2090" t="str">
            <v>720.820.420</v>
          </cell>
          <cell r="AK2090" t="str">
            <v>Project Engineer - Entry</v>
          </cell>
        </row>
        <row r="2091">
          <cell r="AH2091" t="str">
            <v>720.822.130</v>
          </cell>
          <cell r="AK2091" t="str">
            <v>Project Engineer - Experienced</v>
          </cell>
        </row>
        <row r="2092">
          <cell r="AH2092" t="str">
            <v>720.822.220</v>
          </cell>
          <cell r="AK2092" t="str">
            <v>Project Engineer - Expert</v>
          </cell>
        </row>
        <row r="2093">
          <cell r="AH2093" t="str">
            <v>720.822.221</v>
          </cell>
          <cell r="AK2093" t="str">
            <v>Project Engineer - Senior</v>
          </cell>
        </row>
        <row r="2094">
          <cell r="AH2094" t="str">
            <v>720.822.240</v>
          </cell>
          <cell r="AK2094" t="str">
            <v>Project Engineer - Specialist</v>
          </cell>
        </row>
        <row r="2095">
          <cell r="AH2095" t="str">
            <v>720.822.241</v>
          </cell>
          <cell r="AK2095" t="str">
            <v>Project Engineer - Team Leader</v>
          </cell>
        </row>
        <row r="2096">
          <cell r="AH2096" t="str">
            <v>720.822.242</v>
          </cell>
          <cell r="AK2096" t="str">
            <v>Project Engineering - Senior Manager</v>
          </cell>
        </row>
        <row r="2097">
          <cell r="AH2097" t="str">
            <v>720.822.340</v>
          </cell>
          <cell r="AK2097" t="str">
            <v>Project Engineering Manager</v>
          </cell>
        </row>
        <row r="2098">
          <cell r="AH2098" t="str">
            <v>720.822.350</v>
          </cell>
          <cell r="AK2098" t="str">
            <v>Project Engineering Supervisor</v>
          </cell>
        </row>
        <row r="2099">
          <cell r="AH2099" t="str">
            <v>720.822.351</v>
          </cell>
          <cell r="AK2099" t="str">
            <v>Project Executive - Market Research</v>
          </cell>
        </row>
        <row r="2100">
          <cell r="AH2100" t="str">
            <v>720.822.360</v>
          </cell>
          <cell r="AK2100" t="str">
            <v>Project Management - Senior Manager - Clinical Research</v>
          </cell>
        </row>
        <row r="2101">
          <cell r="AH2101" t="str">
            <v>720.822.410</v>
          </cell>
          <cell r="AK2101" t="str">
            <v>Project Management - Supervisor</v>
          </cell>
        </row>
        <row r="2102">
          <cell r="AH2102" t="str">
            <v>720.822.412</v>
          </cell>
          <cell r="AK2102" t="str">
            <v>Project Management Manager</v>
          </cell>
        </row>
        <row r="2103">
          <cell r="AH2103" t="str">
            <v>720.822.420</v>
          </cell>
          <cell r="AK2103" t="str">
            <v>Project Management Manager - Clinical Research</v>
          </cell>
        </row>
        <row r="2104">
          <cell r="AH2104" t="str">
            <v>720.822.422</v>
          </cell>
          <cell r="AK2104" t="str">
            <v>Project Management Office (PMO) Analyst - Experienced - IT</v>
          </cell>
        </row>
        <row r="2105">
          <cell r="AH2105" t="str">
            <v>720.822.424</v>
          </cell>
          <cell r="AK2105" t="str">
            <v>Project Management Supervisor - Clinical Research</v>
          </cell>
        </row>
        <row r="2106">
          <cell r="AH2106" t="str">
            <v>720.822.430</v>
          </cell>
          <cell r="AK2106" t="str">
            <v>Project Manager - Entry</v>
          </cell>
        </row>
        <row r="2107">
          <cell r="AH2107" t="str">
            <v>720.824.220</v>
          </cell>
          <cell r="AK2107" t="str">
            <v>Project Manager - Entry - Clinical Research</v>
          </cell>
        </row>
        <row r="2108">
          <cell r="AH2108" t="str">
            <v>720.824.230</v>
          </cell>
          <cell r="AK2108" t="str">
            <v>Project Manager - Experienced</v>
          </cell>
        </row>
        <row r="2109">
          <cell r="AH2109" t="str">
            <v>720.824.340</v>
          </cell>
          <cell r="AK2109" t="str">
            <v>Project Manager - Experienced - Clinical Research</v>
          </cell>
        </row>
        <row r="2110">
          <cell r="AH2110" t="str">
            <v>720.824.350</v>
          </cell>
          <cell r="AK2110" t="str">
            <v>Project Manager - IT</v>
          </cell>
        </row>
        <row r="2111">
          <cell r="AH2111" t="str">
            <v>720.824.360</v>
          </cell>
          <cell r="AK2111" t="str">
            <v>Project Manager - Market Research</v>
          </cell>
        </row>
        <row r="2112">
          <cell r="AH2112" t="str">
            <v>720.824.410</v>
          </cell>
          <cell r="AK2112" t="str">
            <v>Project Manager - Senior</v>
          </cell>
        </row>
        <row r="2113">
          <cell r="AH2113" t="str">
            <v>749.628.130</v>
          </cell>
          <cell r="AK2113" t="str">
            <v>Project Manager - Senior - Clinical Research</v>
          </cell>
        </row>
        <row r="2114">
          <cell r="AH2114" t="str">
            <v>749.628.220</v>
          </cell>
          <cell r="AK2114" t="str">
            <v>Project Manager - Specialist - Clinical Research</v>
          </cell>
        </row>
        <row r="2115">
          <cell r="AH2115" t="str">
            <v>749.628.340</v>
          </cell>
          <cell r="AK2115" t="str">
            <v>Project Sales - Senior Manager</v>
          </cell>
        </row>
        <row r="2116">
          <cell r="AH2116" t="str">
            <v>749.628.350</v>
          </cell>
          <cell r="AK2116" t="str">
            <v>Project Supervisor - IT</v>
          </cell>
        </row>
        <row r="2117">
          <cell r="AH2117" t="str">
            <v>749.854.120</v>
          </cell>
          <cell r="AK2117" t="str">
            <v>Promoter - Entry</v>
          </cell>
        </row>
        <row r="2118">
          <cell r="AH2118" t="str">
            <v>749.854.130</v>
          </cell>
          <cell r="AK2118" t="str">
            <v>Promotions Professional - Experienced</v>
          </cell>
        </row>
        <row r="2119">
          <cell r="AH2119" t="str">
            <v>749.854.220</v>
          </cell>
          <cell r="AK2119" t="str">
            <v>Property Leasing Administrator - Senior</v>
          </cell>
        </row>
        <row r="2120">
          <cell r="AH2120" t="str">
            <v>749.854.221</v>
          </cell>
          <cell r="AK2120" t="str">
            <v>Property Manager</v>
          </cell>
        </row>
        <row r="2121">
          <cell r="AH2121" t="str">
            <v>749.854.350</v>
          </cell>
          <cell r="AK2121" t="str">
            <v>Public Relations - Senior Manager</v>
          </cell>
        </row>
        <row r="2122">
          <cell r="AH2122" t="str">
            <v>749.858.350</v>
          </cell>
          <cell r="AK2122" t="str">
            <v>Public Relations - Team Leader/Supervisor</v>
          </cell>
        </row>
        <row r="2123">
          <cell r="AH2123" t="str">
            <v>749.858.351</v>
          </cell>
          <cell r="AK2123" t="str">
            <v>Public Relations Manager</v>
          </cell>
        </row>
        <row r="2124">
          <cell r="AH2124" t="str">
            <v>749.860.330</v>
          </cell>
          <cell r="AK2124" t="str">
            <v>Public Relations Professional - Entry</v>
          </cell>
        </row>
        <row r="2125">
          <cell r="AH2125" t="str">
            <v>752.132.130</v>
          </cell>
          <cell r="AK2125" t="str">
            <v>Public Relations Professional - Experienced</v>
          </cell>
        </row>
        <row r="2126">
          <cell r="AH2126" t="str">
            <v>752.132.210</v>
          </cell>
          <cell r="AK2126" t="str">
            <v>Public Relations Professional - Expert</v>
          </cell>
        </row>
        <row r="2127">
          <cell r="AH2127" t="str">
            <v>752.132.220</v>
          </cell>
          <cell r="AK2127" t="str">
            <v>Public Relations Professional - Senior</v>
          </cell>
        </row>
        <row r="2128">
          <cell r="AH2128" t="str">
            <v>752.132.230</v>
          </cell>
          <cell r="AK2128" t="str">
            <v>Public Relations Professional - Specialist</v>
          </cell>
        </row>
        <row r="2129">
          <cell r="AH2129" t="str">
            <v>752.132.340</v>
          </cell>
          <cell r="AK2129" t="str">
            <v>Punch Press Operator - Experienced</v>
          </cell>
        </row>
        <row r="2130">
          <cell r="AH2130" t="str">
            <v>752.132.350</v>
          </cell>
          <cell r="AK2130" t="str">
            <v>Purchasing - Senior Manager</v>
          </cell>
        </row>
        <row r="2131">
          <cell r="AH2131" t="str">
            <v>752.304.130</v>
          </cell>
          <cell r="AK2131" t="str">
            <v>Purchasing Coordinator - Experienced - Logistics</v>
          </cell>
        </row>
        <row r="2132">
          <cell r="AH2132" t="str">
            <v>752.304.220</v>
          </cell>
          <cell r="AK2132" t="str">
            <v>Purchasing Manager</v>
          </cell>
        </row>
        <row r="2133">
          <cell r="AH2133" t="str">
            <v>752.304.340</v>
          </cell>
          <cell r="AK2133" t="str">
            <v>Purchasing Supervisor</v>
          </cell>
        </row>
        <row r="2134">
          <cell r="AH2134" t="str">
            <v>752.304.350</v>
          </cell>
          <cell r="AK2134" t="str">
            <v>Quality - Senior Manager</v>
          </cell>
        </row>
        <row r="2135">
          <cell r="AH2135" t="str">
            <v>752.316.220</v>
          </cell>
          <cell r="AK2135" t="str">
            <v>Quality Analyst - Experienced</v>
          </cell>
        </row>
        <row r="2136">
          <cell r="AH2136" t="str">
            <v>752.316.230</v>
          </cell>
          <cell r="AK2136" t="str">
            <v>Quality Analyst - Senior</v>
          </cell>
        </row>
        <row r="2137">
          <cell r="AH2137" t="str">
            <v>752.316.340</v>
          </cell>
          <cell r="AK2137" t="str">
            <v>Quality Assurance - Entry - Clinical Trial</v>
          </cell>
        </row>
        <row r="2138">
          <cell r="AH2138" t="str">
            <v>752.316.350</v>
          </cell>
          <cell r="AK2138" t="str">
            <v>Quality Assurance - Senior Manager - Clinical Trial</v>
          </cell>
        </row>
        <row r="2139">
          <cell r="AH2139" t="str">
            <v>752.316.360</v>
          </cell>
          <cell r="AK2139" t="str">
            <v>Quality Assurance - Specialist - Clinical Trial</v>
          </cell>
        </row>
        <row r="2140">
          <cell r="AH2140" t="str">
            <v>752.414.130</v>
          </cell>
          <cell r="AK2140" t="str">
            <v>Quality Assurance - Team Leader - Clinical Trial</v>
          </cell>
        </row>
        <row r="2141">
          <cell r="AH2141" t="str">
            <v>752.414.220</v>
          </cell>
          <cell r="AK2141" t="str">
            <v>Quality Assurance Analyst - Entry</v>
          </cell>
        </row>
        <row r="2142">
          <cell r="AH2142" t="str">
            <v>752.414.340</v>
          </cell>
          <cell r="AK2142" t="str">
            <v>Quality Assurance Clerk - Entry - Clinical Trial</v>
          </cell>
        </row>
        <row r="2143">
          <cell r="AH2143" t="str">
            <v>752.414.350</v>
          </cell>
          <cell r="AK2143" t="str">
            <v>Quality Assurance Clerk - Experienced - Clinical Trial</v>
          </cell>
        </row>
        <row r="2144">
          <cell r="AH2144" t="str">
            <v>752.492.130</v>
          </cell>
          <cell r="AK2144" t="str">
            <v>Quality Assurance Clerk - Senior - Clinical Trial</v>
          </cell>
        </row>
        <row r="2145">
          <cell r="AH2145" t="str">
            <v>752.492.131</v>
          </cell>
          <cell r="AK2145" t="str">
            <v>Quality Assurance Engineer - Experienced</v>
          </cell>
        </row>
        <row r="2146">
          <cell r="AH2146" t="str">
            <v>752.492.132</v>
          </cell>
          <cell r="AK2146" t="str">
            <v>Quality Assurance Engineer - Senior</v>
          </cell>
        </row>
        <row r="2147">
          <cell r="AH2147" t="str">
            <v>752.492.220</v>
          </cell>
          <cell r="AK2147" t="str">
            <v>Quality Assurance Manager</v>
          </cell>
        </row>
        <row r="2148">
          <cell r="AH2148" t="str">
            <v>752.492.221</v>
          </cell>
          <cell r="AK2148" t="str">
            <v>Quality Assurance Manager - Clinical Trial</v>
          </cell>
        </row>
        <row r="2149">
          <cell r="AH2149" t="str">
            <v>752.492.222</v>
          </cell>
          <cell r="AK2149" t="str">
            <v>Quality Assurance Supervisor</v>
          </cell>
        </row>
        <row r="2150">
          <cell r="AH2150" t="str">
            <v>752.492.340</v>
          </cell>
          <cell r="AK2150" t="str">
            <v>Quality Assurance Supervisor - Clinical Trial</v>
          </cell>
        </row>
        <row r="2151">
          <cell r="AH2151" t="str">
            <v>752.492.341</v>
          </cell>
          <cell r="AK2151" t="str">
            <v>Quality Control Analyst - Entry</v>
          </cell>
        </row>
        <row r="2152">
          <cell r="AH2152" t="str">
            <v>752.492.342</v>
          </cell>
          <cell r="AK2152" t="str">
            <v>Quality Control Analyst - Experienced</v>
          </cell>
        </row>
        <row r="2153">
          <cell r="AH2153" t="str">
            <v>752.492.350</v>
          </cell>
          <cell r="AK2153" t="str">
            <v>Quality Control Analyst - Senior</v>
          </cell>
        </row>
        <row r="2154">
          <cell r="AH2154" t="str">
            <v>752.492.351</v>
          </cell>
          <cell r="AK2154" t="str">
            <v>Quality Control Manager</v>
          </cell>
        </row>
        <row r="2155">
          <cell r="AH2155" t="str">
            <v>752.492.352</v>
          </cell>
          <cell r="AK2155" t="str">
            <v>Quality Control Supervisor</v>
          </cell>
        </row>
        <row r="2156">
          <cell r="AH2156" t="str">
            <v>752.492.360</v>
          </cell>
          <cell r="AK2156" t="str">
            <v>Quality Control Technician - Entry</v>
          </cell>
        </row>
        <row r="2157">
          <cell r="AH2157" t="str">
            <v>752.492.361</v>
          </cell>
          <cell r="AK2157" t="str">
            <v>Quality Control Technician - Experienced</v>
          </cell>
        </row>
        <row r="2158">
          <cell r="AH2158" t="str">
            <v>752.492.362</v>
          </cell>
          <cell r="AK2158" t="str">
            <v>Quality Control Technician - Senior</v>
          </cell>
        </row>
        <row r="2159">
          <cell r="AH2159" t="str">
            <v>752.492.410</v>
          </cell>
          <cell r="AK2159" t="str">
            <v>Quality Laboratory Manager</v>
          </cell>
        </row>
        <row r="2160">
          <cell r="AH2160" t="str">
            <v>752.492.411</v>
          </cell>
          <cell r="AK2160" t="str">
            <v>Quality Laboratory Supervisor</v>
          </cell>
        </row>
        <row r="2161">
          <cell r="AH2161" t="str">
            <v>752.492.412</v>
          </cell>
          <cell r="AK2161" t="str">
            <v>Quality Performance Manager</v>
          </cell>
        </row>
        <row r="2162">
          <cell r="AH2162" t="str">
            <v>752.492.420</v>
          </cell>
          <cell r="AK2162" t="str">
            <v>Quality Service Analyst - Experienced</v>
          </cell>
        </row>
        <row r="2163">
          <cell r="AH2163" t="str">
            <v>752.492.421</v>
          </cell>
          <cell r="AK2163" t="str">
            <v>Quality Specialist - Experienced - Clinical Trial</v>
          </cell>
        </row>
        <row r="2164">
          <cell r="AH2164" t="str">
            <v>752.492.422</v>
          </cell>
          <cell r="AK2164" t="str">
            <v>Quality Specialist - Senior - Clinical Trial</v>
          </cell>
        </row>
        <row r="2165">
          <cell r="AH2165" t="str">
            <v>752.532.130</v>
          </cell>
          <cell r="AK2165" t="str">
            <v>Quality Supervisor</v>
          </cell>
        </row>
        <row r="2166">
          <cell r="AH2166" t="str">
            <v>752.532.220</v>
          </cell>
          <cell r="AK2166" t="str">
            <v>Radio Operator - Experienced</v>
          </cell>
        </row>
        <row r="2167">
          <cell r="AH2167" t="str">
            <v>752.532.340</v>
          </cell>
          <cell r="AK2167" t="str">
            <v>Receptionist - Experienced</v>
          </cell>
        </row>
        <row r="2168">
          <cell r="AH2168" t="str">
            <v>752.532.350</v>
          </cell>
          <cell r="AK2168" t="str">
            <v>Records Officer - Entry</v>
          </cell>
        </row>
        <row r="2169">
          <cell r="AH2169" t="str">
            <v>752.532.420</v>
          </cell>
          <cell r="AK2169" t="str">
            <v>Recruiting Professional - Entry</v>
          </cell>
        </row>
        <row r="2170">
          <cell r="AH2170" t="str">
            <v>752.607.130</v>
          </cell>
          <cell r="AK2170" t="str">
            <v>Recruiting Professional - Experienced</v>
          </cell>
        </row>
        <row r="2171">
          <cell r="AH2171" t="str">
            <v>752.607.210</v>
          </cell>
          <cell r="AK2171" t="str">
            <v>Recruiting Professional - Senior</v>
          </cell>
        </row>
        <row r="2172">
          <cell r="AH2172" t="str">
            <v>752.607.220</v>
          </cell>
          <cell r="AK2172" t="str">
            <v>Recruitment - Senior Manager</v>
          </cell>
        </row>
        <row r="2173">
          <cell r="AH2173" t="str">
            <v>752.607.350</v>
          </cell>
          <cell r="AK2173" t="str">
            <v>Recruitment Manager</v>
          </cell>
        </row>
        <row r="2174">
          <cell r="AH2174" t="str">
            <v>752.630.130</v>
          </cell>
          <cell r="AK2174" t="str">
            <v>Recruitment Supervisor</v>
          </cell>
        </row>
        <row r="2175">
          <cell r="AH2175" t="str">
            <v>752.630.220</v>
          </cell>
          <cell r="AK2175" t="str">
            <v>Regional Head of Construction</v>
          </cell>
        </row>
        <row r="2176">
          <cell r="AH2176" t="str">
            <v>752.630.340</v>
          </cell>
          <cell r="AK2176" t="str">
            <v>Regional Sales Manager - Chemical</v>
          </cell>
        </row>
        <row r="2177">
          <cell r="AH2177" t="str">
            <v>752.630.350</v>
          </cell>
          <cell r="AK2177" t="str">
            <v>Regional Technical Sales Manager</v>
          </cell>
        </row>
        <row r="2178">
          <cell r="AH2178" t="str">
            <v>752.674.130</v>
          </cell>
          <cell r="AK2178" t="str">
            <v>Regulatory Affairs - Senior Manager</v>
          </cell>
        </row>
        <row r="2179">
          <cell r="AH2179" t="str">
            <v>752.674.131</v>
          </cell>
          <cell r="AK2179" t="str">
            <v>Regulatory Affairs - Senior Manager - Life Sciences</v>
          </cell>
        </row>
        <row r="2180">
          <cell r="AH2180" t="str">
            <v>752.674.132</v>
          </cell>
          <cell r="AK2180" t="str">
            <v>Regulatory Affairs - Team Leader - Life Sciences</v>
          </cell>
        </row>
        <row r="2181">
          <cell r="AH2181" t="str">
            <v>752.674.133</v>
          </cell>
          <cell r="AK2181" t="str">
            <v>Regulatory Affairs Administrator - Entry - Life Sciences</v>
          </cell>
        </row>
        <row r="2182">
          <cell r="AH2182" t="str">
            <v>752.674.210</v>
          </cell>
          <cell r="AK2182" t="str">
            <v>Regulatory Affairs Administrator - Experienced - Life Sciences</v>
          </cell>
        </row>
        <row r="2183">
          <cell r="AH2183" t="str">
            <v>752.674.211</v>
          </cell>
          <cell r="AK2183" t="str">
            <v>Regulatory Affairs Administrator - Senior - Life Sciences</v>
          </cell>
        </row>
        <row r="2184">
          <cell r="AH2184" t="str">
            <v>752.674.212</v>
          </cell>
          <cell r="AK2184" t="str">
            <v>Regulatory Affairs Coordination Supervisor</v>
          </cell>
        </row>
        <row r="2185">
          <cell r="AH2185" t="str">
            <v>752.674.213</v>
          </cell>
          <cell r="AK2185" t="str">
            <v>Regulatory Affairs Manager</v>
          </cell>
        </row>
        <row r="2186">
          <cell r="AH2186" t="str">
            <v>752.674.220</v>
          </cell>
          <cell r="AK2186" t="str">
            <v>Regulatory Affairs Manager - Life Sciences</v>
          </cell>
        </row>
        <row r="2187">
          <cell r="AH2187" t="str">
            <v>752.674.221</v>
          </cell>
          <cell r="AK2187" t="str">
            <v>Regulatory Affairs Officer - Preeminent</v>
          </cell>
        </row>
        <row r="2188">
          <cell r="AH2188" t="str">
            <v>752.674.222</v>
          </cell>
          <cell r="AK2188" t="str">
            <v>Regulatory Affairs Professional - Entry</v>
          </cell>
        </row>
        <row r="2189">
          <cell r="AH2189" t="str">
            <v>752.674.223</v>
          </cell>
          <cell r="AK2189" t="str">
            <v>Regulatory Affairs Professional - Entry - Life Sciences</v>
          </cell>
        </row>
        <row r="2190">
          <cell r="AH2190" t="str">
            <v>752.674.340</v>
          </cell>
          <cell r="AK2190" t="str">
            <v>Regulatory Affairs Professional - Experienced</v>
          </cell>
        </row>
        <row r="2191">
          <cell r="AH2191" t="str">
            <v>752.674.341</v>
          </cell>
          <cell r="AK2191" t="str">
            <v>Regulatory Affairs Professional - Experienced - Life Sciences</v>
          </cell>
        </row>
        <row r="2192">
          <cell r="AH2192" t="str">
            <v>752.674.342</v>
          </cell>
          <cell r="AK2192" t="str">
            <v>Regulatory Affairs Professional - Expert</v>
          </cell>
        </row>
        <row r="2193">
          <cell r="AH2193" t="str">
            <v>752.674.343</v>
          </cell>
          <cell r="AK2193" t="str">
            <v>Regulatory Affairs Professional - Senior</v>
          </cell>
        </row>
        <row r="2194">
          <cell r="AH2194" t="str">
            <v>752.674.360</v>
          </cell>
          <cell r="AK2194" t="str">
            <v>Regulatory Affairs Professional - Senior - Life Sciences</v>
          </cell>
        </row>
        <row r="2195">
          <cell r="AH2195" t="str">
            <v>752.674.361</v>
          </cell>
          <cell r="AK2195" t="str">
            <v>Regulatory Affairs Professional - Specialist</v>
          </cell>
        </row>
        <row r="2196">
          <cell r="AH2196" t="str">
            <v>752.674.362</v>
          </cell>
          <cell r="AK2196" t="str">
            <v>Regulatory Affairs Professional - Specialist - Life Sciences</v>
          </cell>
        </row>
        <row r="2197">
          <cell r="AH2197" t="str">
            <v>752.674.363</v>
          </cell>
          <cell r="AK2197" t="str">
            <v>Regulatory Affairs Supervisor - Life Sciences</v>
          </cell>
        </row>
        <row r="2198">
          <cell r="AH2198" t="str">
            <v>752.674.410</v>
          </cell>
          <cell r="AK2198" t="str">
            <v>Regulatory Compliance Engineering Officer - Expert</v>
          </cell>
        </row>
        <row r="2199">
          <cell r="AH2199" t="str">
            <v>752.674.411</v>
          </cell>
          <cell r="AK2199" t="str">
            <v>Regulatory Compliance Engineering Officer - Preeminent</v>
          </cell>
        </row>
        <row r="2200">
          <cell r="AH2200" t="str">
            <v>752.674.412</v>
          </cell>
          <cell r="AK2200" t="str">
            <v>Regulatory Compliance Engineering Officer - Specialist</v>
          </cell>
        </row>
        <row r="2201">
          <cell r="AH2201" t="str">
            <v>752.674.413</v>
          </cell>
          <cell r="AK2201" t="str">
            <v>Reimbursement - Senior Manager</v>
          </cell>
        </row>
        <row r="2202">
          <cell r="AH2202" t="str">
            <v>752.674.420</v>
          </cell>
          <cell r="AK2202" t="str">
            <v>Reimbursement Manager</v>
          </cell>
        </row>
        <row r="2203">
          <cell r="AH2203" t="str">
            <v>752.674.421</v>
          </cell>
          <cell r="AK2203" t="str">
            <v>Reimbursement Professional - Entry</v>
          </cell>
        </row>
        <row r="2204">
          <cell r="AH2204" t="str">
            <v>752.674.422</v>
          </cell>
          <cell r="AK2204" t="str">
            <v>Reimbursement Professional - Experienced</v>
          </cell>
        </row>
        <row r="2205">
          <cell r="AH2205" t="str">
            <v>752.674.423</v>
          </cell>
          <cell r="AK2205" t="str">
            <v>Reimbursement Professional - Senior</v>
          </cell>
        </row>
        <row r="2206">
          <cell r="AH2206" t="str">
            <v>752.818.130</v>
          </cell>
          <cell r="AK2206" t="str">
            <v>Reimbursement Professional - Specialist</v>
          </cell>
        </row>
        <row r="2207">
          <cell r="AH2207" t="str">
            <v>752.818.220</v>
          </cell>
          <cell r="AK2207" t="str">
            <v>Reimbursement Supervisor</v>
          </cell>
        </row>
        <row r="2208">
          <cell r="AH2208" t="str">
            <v>752.818.340</v>
          </cell>
          <cell r="AK2208" t="str">
            <v>Relationship Management - Senior Manager - Asset Management</v>
          </cell>
        </row>
        <row r="2209">
          <cell r="AH2209" t="str">
            <v>752.818.350</v>
          </cell>
          <cell r="AK2209" t="str">
            <v>Relationship Management Manager - Asset Management</v>
          </cell>
        </row>
        <row r="2210">
          <cell r="AH2210" t="str">
            <v>752.858.130</v>
          </cell>
          <cell r="AK2210" t="str">
            <v>Relationship Management Manager - Insurance</v>
          </cell>
        </row>
        <row r="2211">
          <cell r="AH2211" t="str">
            <v>752.858.131</v>
          </cell>
          <cell r="AK2211" t="str">
            <v>Relationship Management Officer - Entry - Insurance</v>
          </cell>
        </row>
        <row r="2212">
          <cell r="AH2212" t="str">
            <v>752.858.132</v>
          </cell>
          <cell r="AK2212" t="str">
            <v>Relationship Management Officer - Experienced - Asset Management</v>
          </cell>
        </row>
        <row r="2213">
          <cell r="AH2213" t="str">
            <v>752.858.220</v>
          </cell>
          <cell r="AK2213" t="str">
            <v>Relationship Management Officer - Experienced - Insurance</v>
          </cell>
        </row>
        <row r="2214">
          <cell r="AH2214" t="str">
            <v>752.858.221</v>
          </cell>
          <cell r="AK2214" t="str">
            <v>Relationship Management Officer - Senior - Insurance</v>
          </cell>
        </row>
        <row r="2215">
          <cell r="AH2215" t="str">
            <v>752.858.222</v>
          </cell>
          <cell r="AK2215" t="str">
            <v>Relationship Management Supervisor - Insurance</v>
          </cell>
        </row>
        <row r="2216">
          <cell r="AH2216" t="str">
            <v>752.858.340</v>
          </cell>
          <cell r="AK2216" t="str">
            <v>Repair &amp; Maintenance - Team Leader</v>
          </cell>
        </row>
        <row r="2217">
          <cell r="AH2217" t="str">
            <v>752.858.341</v>
          </cell>
          <cell r="AK2217" t="str">
            <v>Repair &amp; Maintenance Engineer - Entry</v>
          </cell>
        </row>
        <row r="2218">
          <cell r="AH2218" t="str">
            <v>752.858.342</v>
          </cell>
          <cell r="AK2218" t="str">
            <v>Repair &amp; Maintenance Engineer - Experienced</v>
          </cell>
        </row>
        <row r="2219">
          <cell r="AH2219" t="str">
            <v>752.858.350</v>
          </cell>
          <cell r="AK2219" t="str">
            <v>Repair &amp; Maintenance Engineer - Expert</v>
          </cell>
        </row>
        <row r="2220">
          <cell r="AH2220" t="str">
            <v>752.858.351</v>
          </cell>
          <cell r="AK2220" t="str">
            <v>Repair &amp; Maintenance Engineer - Senior</v>
          </cell>
        </row>
        <row r="2221">
          <cell r="AH2221" t="str">
            <v>752.858.352</v>
          </cell>
          <cell r="AK2221" t="str">
            <v>Repair &amp; Maintenance Engineer - Specialist</v>
          </cell>
        </row>
        <row r="2222">
          <cell r="AH2222" t="str">
            <v>752.858.360</v>
          </cell>
          <cell r="AK2222" t="str">
            <v>Repair &amp; Maintenance Engineering - Senior Manager</v>
          </cell>
        </row>
        <row r="2223">
          <cell r="AH2223" t="str">
            <v>752.858.361</v>
          </cell>
          <cell r="AK2223" t="str">
            <v>Repair &amp; Maintenance Engineering Manager</v>
          </cell>
        </row>
        <row r="2224">
          <cell r="AH2224" t="str">
            <v>752.858.362</v>
          </cell>
          <cell r="AK2224" t="str">
            <v>Repair &amp; Maintenance Engineering Supervisor</v>
          </cell>
        </row>
        <row r="2225">
          <cell r="AH2225" t="str">
            <v>752.858.410</v>
          </cell>
          <cell r="AK2225" t="str">
            <v>Repair &amp; Maintenance Technician - Entry</v>
          </cell>
        </row>
        <row r="2226">
          <cell r="AH2226" t="str">
            <v>752.858.411</v>
          </cell>
          <cell r="AK2226" t="str">
            <v>Repair &amp; Maintenance Technician - Experienced</v>
          </cell>
        </row>
        <row r="2227">
          <cell r="AH2227" t="str">
            <v>752.858.412</v>
          </cell>
          <cell r="AK2227" t="str">
            <v>Repair &amp; Maintenance Technician - Senior</v>
          </cell>
        </row>
        <row r="2228">
          <cell r="AH2228" t="str">
            <v>752.858.420</v>
          </cell>
          <cell r="AK2228" t="str">
            <v>Replenishment - Team Leader</v>
          </cell>
        </row>
        <row r="2229">
          <cell r="AH2229" t="str">
            <v>752.858.421</v>
          </cell>
          <cell r="AK2229" t="str">
            <v>Replenishment Associate - Experienced</v>
          </cell>
        </row>
        <row r="2230">
          <cell r="AH2230" t="str">
            <v>752.858.422</v>
          </cell>
          <cell r="AK2230" t="str">
            <v>Research &amp; Development (R&amp;D) - Senior Manager</v>
          </cell>
        </row>
        <row r="2231">
          <cell r="AH2231" t="str">
            <v>752.879.130</v>
          </cell>
          <cell r="AK2231" t="str">
            <v>Research &amp; Development (R&amp;D) - Team Leader</v>
          </cell>
        </row>
        <row r="2232">
          <cell r="AH2232" t="str">
            <v>752.879.340</v>
          </cell>
          <cell r="AK2232" t="str">
            <v>Research &amp; Development (R&amp;D) Engineer - Entry</v>
          </cell>
        </row>
        <row r="2233">
          <cell r="AH2233" t="str">
            <v>752.879.350</v>
          </cell>
          <cell r="AK2233" t="str">
            <v>Research &amp; Development (R&amp;D) Engineer - Experienced</v>
          </cell>
        </row>
        <row r="2234">
          <cell r="AH2234" t="str">
            <v>760.000.120</v>
          </cell>
          <cell r="AK2234" t="str">
            <v>Research &amp; Development (R&amp;D) Engineer - Expert</v>
          </cell>
        </row>
        <row r="2235">
          <cell r="AH2235" t="str">
            <v>760.010.120</v>
          </cell>
          <cell r="AK2235" t="str">
            <v>Research &amp; Development (R&amp;D) Engineer - Senior</v>
          </cell>
        </row>
        <row r="2236">
          <cell r="AH2236" t="str">
            <v>760.020.120</v>
          </cell>
          <cell r="AK2236" t="str">
            <v>Research &amp; Development (R&amp;D) Engineer - Specialist</v>
          </cell>
        </row>
        <row r="2237">
          <cell r="AH2237" t="str">
            <v>760.030.120</v>
          </cell>
          <cell r="AK2237" t="str">
            <v>Research &amp; Development (R&amp;D) Manager</v>
          </cell>
        </row>
        <row r="2238">
          <cell r="AH2238" t="str">
            <v>760.104.130</v>
          </cell>
          <cell r="AK2238" t="str">
            <v>Research &amp; Development (R&amp;D) Science - Senior Manager</v>
          </cell>
        </row>
        <row r="2239">
          <cell r="AH2239" t="str">
            <v>760.104.210</v>
          </cell>
          <cell r="AK2239" t="str">
            <v>Research &amp; Development (R&amp;D) Scientist - Preeminent</v>
          </cell>
        </row>
        <row r="2240">
          <cell r="AH2240" t="str">
            <v>760.104.220</v>
          </cell>
          <cell r="AK2240" t="str">
            <v>Research &amp; Development (R&amp;D) Scientist Supervisor</v>
          </cell>
        </row>
        <row r="2241">
          <cell r="AH2241" t="str">
            <v>760.104.230</v>
          </cell>
          <cell r="AK2241" t="str">
            <v>Research &amp; Development (R&amp;D) Supervisor</v>
          </cell>
        </row>
        <row r="2242">
          <cell r="AH2242" t="str">
            <v>760.104.330</v>
          </cell>
          <cell r="AK2242" t="str">
            <v>Research &amp; Development (R&amp;D) Technician - Experienced</v>
          </cell>
        </row>
        <row r="2243">
          <cell r="AH2243" t="str">
            <v>760.104.340</v>
          </cell>
          <cell r="AK2243" t="str">
            <v>Research Pharmacy - Senior Manager</v>
          </cell>
        </row>
        <row r="2244">
          <cell r="AH2244" t="str">
            <v>760.104.350</v>
          </cell>
          <cell r="AK2244" t="str">
            <v>Research Pharmacy - Team Leader (Para-Professionals)</v>
          </cell>
        </row>
        <row r="2245">
          <cell r="AH2245" t="str">
            <v>760.104.360</v>
          </cell>
          <cell r="AK2245" t="str">
            <v>Research Pharmacy - Team Leader (Professionals)</v>
          </cell>
        </row>
        <row r="2246">
          <cell r="AH2246" t="str">
            <v>760.124.130</v>
          </cell>
          <cell r="AK2246" t="str">
            <v>Research Pharmacy Manager</v>
          </cell>
        </row>
        <row r="2247">
          <cell r="AH2247" t="str">
            <v>760.124.210</v>
          </cell>
          <cell r="AK2247" t="str">
            <v>Research Pharmacy Scientist - Entry</v>
          </cell>
        </row>
        <row r="2248">
          <cell r="AH2248" t="str">
            <v>760.124.220</v>
          </cell>
          <cell r="AK2248" t="str">
            <v>Research Pharmacy Scientist - Experienced</v>
          </cell>
        </row>
        <row r="2249">
          <cell r="AH2249" t="str">
            <v>760.124.230</v>
          </cell>
          <cell r="AK2249" t="str">
            <v>Research Pharmacy Scientist - Expert</v>
          </cell>
        </row>
        <row r="2250">
          <cell r="AH2250" t="str">
            <v>760.124.240</v>
          </cell>
          <cell r="AK2250" t="str">
            <v>Research Pharmacy Scientist - Senior</v>
          </cell>
        </row>
        <row r="2251">
          <cell r="AH2251" t="str">
            <v>760.124.330</v>
          </cell>
          <cell r="AK2251" t="str">
            <v>Research Pharmacy Scientist - Specialist</v>
          </cell>
        </row>
        <row r="2252">
          <cell r="AH2252" t="str">
            <v>760.124.340</v>
          </cell>
          <cell r="AK2252" t="str">
            <v>Research Programs Manager</v>
          </cell>
        </row>
        <row r="2253">
          <cell r="AH2253" t="str">
            <v>760.124.350</v>
          </cell>
          <cell r="AK2253" t="str">
            <v>Research Scientist - Entry</v>
          </cell>
        </row>
        <row r="2254">
          <cell r="AH2254" t="str">
            <v>760.124.360</v>
          </cell>
          <cell r="AK2254" t="str">
            <v>Research Scientist - Experienced</v>
          </cell>
        </row>
        <row r="2255">
          <cell r="AH2255" t="str">
            <v>760.124.410</v>
          </cell>
          <cell r="AK2255" t="str">
            <v>Research Scientist - Expert</v>
          </cell>
        </row>
        <row r="2256">
          <cell r="AH2256" t="str">
            <v>760.124.420</v>
          </cell>
          <cell r="AK2256" t="str">
            <v>Research Scientist - Senior</v>
          </cell>
        </row>
        <row r="2257">
          <cell r="AH2257" t="str">
            <v>760.124.430</v>
          </cell>
          <cell r="AK2257" t="str">
            <v>Research Scientist - Specialist</v>
          </cell>
        </row>
        <row r="2258">
          <cell r="AH2258" t="str">
            <v>760.200.130</v>
          </cell>
          <cell r="AK2258" t="str">
            <v>Reservoir Engineer - Entry</v>
          </cell>
        </row>
        <row r="2259">
          <cell r="AH2259" t="str">
            <v>760.200.131</v>
          </cell>
          <cell r="AK2259" t="str">
            <v>Reservoir Engineer - Experienced</v>
          </cell>
        </row>
        <row r="2260">
          <cell r="AH2260" t="str">
            <v>760.200.210</v>
          </cell>
          <cell r="AK2260" t="str">
            <v>Reservoir Engineer - Senior</v>
          </cell>
        </row>
        <row r="2261">
          <cell r="AH2261" t="str">
            <v>760.200.211</v>
          </cell>
          <cell r="AK2261" t="str">
            <v>Reservoir Engineering Manager</v>
          </cell>
        </row>
        <row r="2262">
          <cell r="AH2262" t="str">
            <v>760.200.220</v>
          </cell>
          <cell r="AK2262" t="str">
            <v>Retail Buyer - Experienced</v>
          </cell>
        </row>
        <row r="2263">
          <cell r="AH2263" t="str">
            <v>760.200.221</v>
          </cell>
          <cell r="AK2263" t="str">
            <v>Retail Buying Manager</v>
          </cell>
        </row>
        <row r="2264">
          <cell r="AH2264" t="str">
            <v>760.200.230</v>
          </cell>
          <cell r="AK2264" t="str">
            <v>Retail Merchandise Planner - Experienced</v>
          </cell>
        </row>
        <row r="2265">
          <cell r="AH2265" t="str">
            <v>760.200.231</v>
          </cell>
          <cell r="AK2265" t="str">
            <v>Retail Operation Support Manager</v>
          </cell>
        </row>
        <row r="2266">
          <cell r="AH2266" t="str">
            <v>760.200.240</v>
          </cell>
          <cell r="AK2266" t="str">
            <v>Retail Operation Support Officer - Experienced</v>
          </cell>
        </row>
        <row r="2267">
          <cell r="AH2267" t="str">
            <v>760.200.330</v>
          </cell>
          <cell r="AK2267" t="str">
            <v>Retail Operation Support Supervisor</v>
          </cell>
        </row>
        <row r="2268">
          <cell r="AH2268" t="str">
            <v>760.200.331</v>
          </cell>
          <cell r="AK2268" t="str">
            <v>Retail Operations Administrator - Entry</v>
          </cell>
        </row>
        <row r="2269">
          <cell r="AH2269" t="str">
            <v>760.200.340</v>
          </cell>
          <cell r="AK2269" t="str">
            <v>Retail Operations Administrator - Experienced</v>
          </cell>
        </row>
        <row r="2270">
          <cell r="AH2270" t="str">
            <v>760.200.341</v>
          </cell>
          <cell r="AK2270" t="str">
            <v>Retail Operations Administrator - Senior</v>
          </cell>
        </row>
        <row r="2271">
          <cell r="AH2271" t="str">
            <v>760.200.350</v>
          </cell>
          <cell r="AK2271" t="str">
            <v>Retail Operations Area Manager</v>
          </cell>
        </row>
        <row r="2272">
          <cell r="AH2272" t="str">
            <v>760.200.351</v>
          </cell>
          <cell r="AK2272" t="str">
            <v>Retail Operations Manager</v>
          </cell>
        </row>
        <row r="2273">
          <cell r="AH2273" t="str">
            <v>760.200.360</v>
          </cell>
          <cell r="AK2273" t="str">
            <v>Retail Operations Regional Manager</v>
          </cell>
        </row>
        <row r="2274">
          <cell r="AH2274" t="str">
            <v>760.200.361</v>
          </cell>
          <cell r="AK2274" t="str">
            <v>Retail Sales Assistant - Senior</v>
          </cell>
        </row>
        <row r="2275">
          <cell r="AH2275" t="str">
            <v>760.200.410</v>
          </cell>
          <cell r="AK2275" t="str">
            <v>Retail Sales Unit - Team Leader</v>
          </cell>
        </row>
        <row r="2276">
          <cell r="AH2276" t="str">
            <v>760.200.420</v>
          </cell>
          <cell r="AK2276" t="str">
            <v>Retail Salesperson - Entry</v>
          </cell>
        </row>
        <row r="2277">
          <cell r="AH2277" t="str">
            <v>760.200.430</v>
          </cell>
          <cell r="AK2277" t="str">
            <v>Retail Salesperson - Experienced</v>
          </cell>
        </row>
        <row r="2278">
          <cell r="AH2278" t="str">
            <v>760.220.130</v>
          </cell>
          <cell r="AK2278" t="str">
            <v>Retail Salesperson - Senior</v>
          </cell>
        </row>
        <row r="2279">
          <cell r="AH2279" t="str">
            <v>760.220.210</v>
          </cell>
          <cell r="AK2279" t="str">
            <v>Retail Training Professional - Experienced</v>
          </cell>
        </row>
        <row r="2280">
          <cell r="AH2280" t="str">
            <v>760.220.220</v>
          </cell>
          <cell r="AK2280" t="str">
            <v>Risk Management &amp; Loss Prevention Manager</v>
          </cell>
        </row>
        <row r="2281">
          <cell r="AH2281" t="str">
            <v>760.220.230</v>
          </cell>
          <cell r="AK2281" t="str">
            <v>Risk Management Analyst - Entry</v>
          </cell>
        </row>
        <row r="2282">
          <cell r="AH2282" t="str">
            <v>760.220.330</v>
          </cell>
          <cell r="AK2282" t="str">
            <v>Risk Management Analyst - Entry - Insurance</v>
          </cell>
        </row>
        <row r="2283">
          <cell r="AH2283" t="str">
            <v>760.220.340</v>
          </cell>
          <cell r="AK2283" t="str">
            <v>Risk Management Analyst - Experienced</v>
          </cell>
        </row>
        <row r="2284">
          <cell r="AH2284" t="str">
            <v>760.220.350</v>
          </cell>
          <cell r="AK2284" t="str">
            <v>Risk Management Analyst - Experienced - Insurance</v>
          </cell>
        </row>
        <row r="2285">
          <cell r="AH2285" t="str">
            <v>760.220.360</v>
          </cell>
          <cell r="AK2285" t="str">
            <v>Risk Management Analyst - Senior</v>
          </cell>
        </row>
        <row r="2286">
          <cell r="AH2286" t="str">
            <v>760.396.130</v>
          </cell>
          <cell r="AK2286" t="str">
            <v>Risk Management Analyst - Senior - Insurance</v>
          </cell>
        </row>
        <row r="2287">
          <cell r="AH2287" t="str">
            <v>760.396.210</v>
          </cell>
          <cell r="AK2287" t="str">
            <v>Risk Management Manager - Insurance</v>
          </cell>
        </row>
        <row r="2288">
          <cell r="AH2288" t="str">
            <v>760.396.220</v>
          </cell>
          <cell r="AK2288" t="str">
            <v>Roll-Out Manager</v>
          </cell>
        </row>
        <row r="2289">
          <cell r="AH2289" t="str">
            <v>760.396.230</v>
          </cell>
          <cell r="AK2289" t="str">
            <v>Roll-Out Officer - Senior</v>
          </cell>
        </row>
        <row r="2290">
          <cell r="AH2290" t="str">
            <v>760.396.330</v>
          </cell>
          <cell r="AK2290" t="str">
            <v>Safety &amp; Security Superintendent - Shipping</v>
          </cell>
        </row>
        <row r="2291">
          <cell r="AH2291" t="str">
            <v>760.396.340</v>
          </cell>
          <cell r="AK2291" t="str">
            <v>Safety Inspector - Specialist - Area</v>
          </cell>
        </row>
        <row r="2292">
          <cell r="AH2292" t="str">
            <v>760.396.350</v>
          </cell>
          <cell r="AK2292" t="str">
            <v>Sales - Senior Manager - Chemical</v>
          </cell>
        </row>
        <row r="2293">
          <cell r="AH2293" t="str">
            <v>760.396.360</v>
          </cell>
          <cell r="AK2293" t="str">
            <v>Sales - Senior Manager - Inbound / Outbound</v>
          </cell>
        </row>
        <row r="2294">
          <cell r="AH2294" t="str">
            <v>760.468.130</v>
          </cell>
          <cell r="AK2294" t="str">
            <v>Sales &amp; Marketing - Senior Manager</v>
          </cell>
        </row>
        <row r="2295">
          <cell r="AH2295" t="str">
            <v>760.468.210</v>
          </cell>
          <cell r="AK2295" t="str">
            <v>Sales &amp; Marketing Analyst - Entry</v>
          </cell>
        </row>
        <row r="2296">
          <cell r="AH2296" t="str">
            <v>760.468.220</v>
          </cell>
          <cell r="AK2296" t="str">
            <v>Sales &amp; Marketing Analyst - Experienced</v>
          </cell>
        </row>
        <row r="2297">
          <cell r="AH2297" t="str">
            <v>760.468.230</v>
          </cell>
          <cell r="AK2297" t="str">
            <v>Sales &amp; Marketing Analyst - Senior</v>
          </cell>
        </row>
        <row r="2298">
          <cell r="AH2298" t="str">
            <v>760.468.330</v>
          </cell>
          <cell r="AK2298" t="str">
            <v>Sales &amp; Marketing Manager</v>
          </cell>
        </row>
        <row r="2299">
          <cell r="AH2299" t="str">
            <v>760.468.340</v>
          </cell>
          <cell r="AK2299" t="str">
            <v>Sales Administration - Team Leader</v>
          </cell>
        </row>
        <row r="2300">
          <cell r="AH2300" t="str">
            <v>760.468.350</v>
          </cell>
          <cell r="AK2300" t="str">
            <v>Sales Administration &amp; Support Analyst - Entry</v>
          </cell>
        </row>
        <row r="2301">
          <cell r="AH2301" t="str">
            <v>760.468.360</v>
          </cell>
          <cell r="AK2301" t="str">
            <v>Sales Administration &amp; Support Analyst - Experienced</v>
          </cell>
        </row>
        <row r="2302">
          <cell r="AH2302" t="str">
            <v>760.490.212</v>
          </cell>
          <cell r="AK2302" t="str">
            <v>Sales Administration &amp; Support Analyst - Senior</v>
          </cell>
        </row>
        <row r="2303">
          <cell r="AH2303" t="str">
            <v>760.491.131</v>
          </cell>
          <cell r="AK2303" t="str">
            <v>Sales Administration &amp; Support Analyst - Specialist</v>
          </cell>
        </row>
        <row r="2304">
          <cell r="AH2304" t="str">
            <v>760.491.132</v>
          </cell>
          <cell r="AK2304" t="str">
            <v>Sales Administration Clerk - Entry</v>
          </cell>
        </row>
        <row r="2305">
          <cell r="AH2305" t="str">
            <v>760.491.133</v>
          </cell>
          <cell r="AK2305" t="str">
            <v>Sales Administration Clerk - Experienced</v>
          </cell>
        </row>
        <row r="2306">
          <cell r="AH2306" t="str">
            <v>760.491.134</v>
          </cell>
          <cell r="AK2306" t="str">
            <v>Sales Administration Clerk - Senior</v>
          </cell>
        </row>
        <row r="2307">
          <cell r="AH2307" t="str">
            <v>760.491.135</v>
          </cell>
          <cell r="AK2307" t="str">
            <v>Sales Administration Manager</v>
          </cell>
        </row>
        <row r="2308">
          <cell r="AH2308" t="str">
            <v>760.491.211</v>
          </cell>
          <cell r="AK2308" t="str">
            <v>Sales Administration Supervisor</v>
          </cell>
        </row>
        <row r="2309">
          <cell r="AH2309" t="str">
            <v>760.491.212</v>
          </cell>
          <cell r="AK2309" t="str">
            <v>Sales Force Effectiveness (SFE) &amp; Sales Training Manager</v>
          </cell>
        </row>
        <row r="2310">
          <cell r="AH2310" t="str">
            <v>760.491.213</v>
          </cell>
          <cell r="AK2310" t="str">
            <v>Sales Force Effectiveness (SFE) Analyst - Entry - Executives</v>
          </cell>
        </row>
        <row r="2311">
          <cell r="AH2311" t="str">
            <v>760.491.214</v>
          </cell>
          <cell r="AK2311" t="str">
            <v>Sales Force Effectiveness (SFE) Analyst - Experienced - Executives</v>
          </cell>
        </row>
        <row r="2312">
          <cell r="AH2312" t="str">
            <v>760.491.215</v>
          </cell>
          <cell r="AK2312" t="str">
            <v>Sales Force Effectiveness (SFE) Analyst - Senior - Executives</v>
          </cell>
        </row>
        <row r="2313">
          <cell r="AH2313" t="str">
            <v>760.491.221</v>
          </cell>
          <cell r="AK2313" t="str">
            <v>Sales Force Effectiveness (SFE) Supervisor</v>
          </cell>
        </row>
        <row r="2314">
          <cell r="AH2314" t="str">
            <v>760.491.222</v>
          </cell>
          <cell r="AK2314" t="str">
            <v>Sales Information Supervisor</v>
          </cell>
        </row>
        <row r="2315">
          <cell r="AH2315" t="str">
            <v>760.491.223</v>
          </cell>
          <cell r="AK2315" t="str">
            <v>Sales Manager</v>
          </cell>
        </row>
        <row r="2316">
          <cell r="AH2316" t="str">
            <v>760.491.224</v>
          </cell>
          <cell r="AK2316" t="str">
            <v>Sales Manager - Channel Sales</v>
          </cell>
        </row>
        <row r="2317">
          <cell r="AH2317" t="str">
            <v>760.491.225</v>
          </cell>
          <cell r="AK2317" t="str">
            <v>Sales Manager - Chemical</v>
          </cell>
        </row>
        <row r="2318">
          <cell r="AH2318" t="str">
            <v>760.491.231</v>
          </cell>
          <cell r="AK2318" t="str">
            <v>Sales Manager - Project Sales</v>
          </cell>
        </row>
        <row r="2319">
          <cell r="AH2319" t="str">
            <v>760.491.232</v>
          </cell>
          <cell r="AK2319" t="str">
            <v>Sales Manager - Regional</v>
          </cell>
        </row>
        <row r="2320">
          <cell r="AH2320" t="str">
            <v>760.491.233</v>
          </cell>
          <cell r="AK2320" t="str">
            <v>Sales Manager - Second Level</v>
          </cell>
        </row>
        <row r="2321">
          <cell r="AH2321" t="str">
            <v>760.491.234</v>
          </cell>
          <cell r="AK2321" t="str">
            <v>Sales Planning Analyst - Entry</v>
          </cell>
        </row>
        <row r="2322">
          <cell r="AH2322" t="str">
            <v>760.491.235</v>
          </cell>
          <cell r="AK2322" t="str">
            <v>Sales Planning Analyst - Experienced</v>
          </cell>
        </row>
        <row r="2323">
          <cell r="AH2323" t="str">
            <v>760.491.331</v>
          </cell>
          <cell r="AK2323" t="str">
            <v>Sales Planning Analyst - Senior</v>
          </cell>
        </row>
        <row r="2324">
          <cell r="AH2324" t="str">
            <v>760.491.332</v>
          </cell>
          <cell r="AK2324" t="str">
            <v>Sales Planning Manager</v>
          </cell>
        </row>
        <row r="2325">
          <cell r="AH2325" t="str">
            <v>760.491.333</v>
          </cell>
          <cell r="AK2325" t="str">
            <v>Sales Planning Supervisor</v>
          </cell>
        </row>
        <row r="2326">
          <cell r="AH2326" t="str">
            <v>760.491.334</v>
          </cell>
          <cell r="AK2326" t="str">
            <v>Sales Representative - Entry</v>
          </cell>
        </row>
        <row r="2327">
          <cell r="AH2327" t="str">
            <v>760.491.335</v>
          </cell>
          <cell r="AK2327" t="str">
            <v>Sales Representative - Entry - Chemical</v>
          </cell>
        </row>
        <row r="2328">
          <cell r="AH2328" t="str">
            <v>760.491.341</v>
          </cell>
          <cell r="AK2328" t="str">
            <v>Sales Representative - Entry - Project Sales</v>
          </cell>
        </row>
        <row r="2329">
          <cell r="AH2329" t="str">
            <v>760.491.342</v>
          </cell>
          <cell r="AK2329" t="str">
            <v>Sales Representative - Entry - Retail</v>
          </cell>
        </row>
        <row r="2330">
          <cell r="AH2330" t="str">
            <v>760.491.343</v>
          </cell>
          <cell r="AK2330" t="str">
            <v>Sales Representative - Experienced</v>
          </cell>
        </row>
        <row r="2331">
          <cell r="AH2331" t="str">
            <v>760.491.344</v>
          </cell>
          <cell r="AK2331" t="str">
            <v>Sales Representative - Experienced - Chemical</v>
          </cell>
        </row>
        <row r="2332">
          <cell r="AH2332" t="str">
            <v>760.491.345</v>
          </cell>
          <cell r="AK2332" t="str">
            <v>Sales Representative - Experienced - Project Sales</v>
          </cell>
        </row>
        <row r="2333">
          <cell r="AH2333" t="str">
            <v>760.491.351</v>
          </cell>
          <cell r="AK2333" t="str">
            <v>Sales Representative - Experienced - Retail</v>
          </cell>
        </row>
        <row r="2334">
          <cell r="AH2334" t="str">
            <v>760.491.352</v>
          </cell>
          <cell r="AK2334" t="str">
            <v>Sales Representative - Senior</v>
          </cell>
        </row>
        <row r="2335">
          <cell r="AH2335" t="str">
            <v>760.491.353</v>
          </cell>
          <cell r="AK2335" t="str">
            <v>Sales Representative - Senior - Chemical</v>
          </cell>
        </row>
        <row r="2336">
          <cell r="AH2336" t="str">
            <v>760.491.354</v>
          </cell>
          <cell r="AK2336" t="str">
            <v>Sales Representative - Senior - Project Sales</v>
          </cell>
        </row>
        <row r="2337">
          <cell r="AH2337" t="str">
            <v>760.491.355</v>
          </cell>
          <cell r="AK2337" t="str">
            <v>Sales Representative - Senior - Retail</v>
          </cell>
        </row>
        <row r="2338">
          <cell r="AH2338" t="str">
            <v>760.491.361</v>
          </cell>
          <cell r="AK2338" t="str">
            <v>Sales Representative - Specialist</v>
          </cell>
        </row>
        <row r="2339">
          <cell r="AH2339" t="str">
            <v>760.491.362</v>
          </cell>
          <cell r="AK2339" t="str">
            <v>Sales Supervisor</v>
          </cell>
        </row>
        <row r="2340">
          <cell r="AH2340" t="str">
            <v>760.491.363</v>
          </cell>
          <cell r="AK2340" t="str">
            <v>Sales Supervisor - Chemical</v>
          </cell>
        </row>
        <row r="2341">
          <cell r="AH2341" t="str">
            <v>760.491.364</v>
          </cell>
          <cell r="AK2341" t="str">
            <v>Sales Training - Senior Manager</v>
          </cell>
        </row>
        <row r="2342">
          <cell r="AH2342" t="str">
            <v>760.491.365</v>
          </cell>
          <cell r="AK2342" t="str">
            <v>Sales Training Analyst - Entry</v>
          </cell>
        </row>
        <row r="2343">
          <cell r="AH2343" t="str">
            <v>760.512.211</v>
          </cell>
          <cell r="AK2343" t="str">
            <v>Sales Training Analyst - Experienced</v>
          </cell>
        </row>
        <row r="2344">
          <cell r="AH2344" t="str">
            <v>760.512.221</v>
          </cell>
          <cell r="AK2344" t="str">
            <v>Sales Training Analyst - Senior</v>
          </cell>
        </row>
        <row r="2345">
          <cell r="AH2345" t="str">
            <v>760.512.231</v>
          </cell>
          <cell r="AK2345" t="str">
            <v>Sales Training Analyst - Specialist</v>
          </cell>
        </row>
        <row r="2346">
          <cell r="AH2346" t="str">
            <v>760.512.331</v>
          </cell>
          <cell r="AK2346" t="str">
            <v>Sales Training Manager</v>
          </cell>
        </row>
        <row r="2347">
          <cell r="AH2347" t="str">
            <v>760.512.341</v>
          </cell>
          <cell r="AK2347" t="str">
            <v>Sales Training Supervisor</v>
          </cell>
        </row>
        <row r="2348">
          <cell r="AH2348" t="str">
            <v>760.512.351</v>
          </cell>
          <cell r="AK2348" t="str">
            <v>Sampler - Experienced</v>
          </cell>
        </row>
        <row r="2349">
          <cell r="AH2349" t="str">
            <v>760.512.361</v>
          </cell>
          <cell r="AK2349" t="str">
            <v>Scientific Patent Lawyer - Entry</v>
          </cell>
        </row>
        <row r="2350">
          <cell r="AH2350" t="str">
            <v>760.526.130</v>
          </cell>
          <cell r="AK2350" t="str">
            <v>Scientific Patent Lawyer - Experienced</v>
          </cell>
        </row>
        <row r="2351">
          <cell r="AH2351" t="str">
            <v>760.526.210</v>
          </cell>
          <cell r="AK2351" t="str">
            <v>Scientific Patent Lawyer - Senior</v>
          </cell>
        </row>
        <row r="2352">
          <cell r="AH2352" t="str">
            <v>760.526.220</v>
          </cell>
          <cell r="AK2352" t="str">
            <v>Scientific Patent Lawyer - Senior Manager</v>
          </cell>
        </row>
        <row r="2353">
          <cell r="AH2353" t="str">
            <v>760.526.230</v>
          </cell>
          <cell r="AK2353" t="str">
            <v>Scientific Patent Lawyer - Specialist</v>
          </cell>
        </row>
        <row r="2354">
          <cell r="AH2354" t="str">
            <v>760.526.330</v>
          </cell>
          <cell r="AK2354" t="str">
            <v>Scientific Patent Lawyer Manager</v>
          </cell>
        </row>
        <row r="2355">
          <cell r="AH2355" t="str">
            <v>760.526.340</v>
          </cell>
          <cell r="AK2355" t="str">
            <v>Scientific Patent Lawyer Supervisor</v>
          </cell>
        </row>
        <row r="2356">
          <cell r="AH2356" t="str">
            <v>760.526.350</v>
          </cell>
          <cell r="AK2356" t="str">
            <v>Scientist - Pharmacokinetics / Drug Metabolism - Entry</v>
          </cell>
        </row>
        <row r="2357">
          <cell r="AH2357" t="str">
            <v>760.526.360</v>
          </cell>
          <cell r="AK2357" t="str">
            <v>Scientist - Pharmacokinetics / Drug Metabolism - Experienced</v>
          </cell>
        </row>
        <row r="2358">
          <cell r="AH2358" t="str">
            <v>760.526.410</v>
          </cell>
          <cell r="AK2358" t="str">
            <v>Scientist - Pharmacokinetics / Drug Metabolism - Expert</v>
          </cell>
        </row>
        <row r="2359">
          <cell r="AH2359" t="str">
            <v>760.526.420</v>
          </cell>
          <cell r="AK2359" t="str">
            <v>Scientist - Pharmacokinetics / Drug Metabolism - Pre-eminent</v>
          </cell>
        </row>
        <row r="2360">
          <cell r="AH2360" t="str">
            <v>760.526.430</v>
          </cell>
          <cell r="AK2360" t="str">
            <v>Scientist - Pharmacokinetics / Drug Metabolism - Senior</v>
          </cell>
        </row>
        <row r="2361">
          <cell r="AH2361" t="str">
            <v>760.612.220</v>
          </cell>
          <cell r="AK2361" t="str">
            <v>Scientist - Pharmacokinetics / Drug Metabolism - Specialist</v>
          </cell>
        </row>
        <row r="2362">
          <cell r="AH2362" t="str">
            <v>760.612.230</v>
          </cell>
          <cell r="AK2362" t="str">
            <v>Scriptwriter - Experienced</v>
          </cell>
        </row>
        <row r="2363">
          <cell r="AH2363" t="str">
            <v>760.612.330</v>
          </cell>
          <cell r="AK2363" t="str">
            <v>Sea Freight Manager</v>
          </cell>
        </row>
        <row r="2364">
          <cell r="AH2364" t="str">
            <v>760.612.340</v>
          </cell>
          <cell r="AK2364" t="str">
            <v>Sea Freight Manager - Freight Forwarding (Sea)</v>
          </cell>
        </row>
        <row r="2365">
          <cell r="AH2365" t="str">
            <v>760.612.350</v>
          </cell>
          <cell r="AK2365" t="str">
            <v>Seafreight Director</v>
          </cell>
        </row>
        <row r="2366">
          <cell r="AH2366" t="str">
            <v>760.612.360</v>
          </cell>
          <cell r="AK2366" t="str">
            <v>Seafreight Export Manager</v>
          </cell>
        </row>
        <row r="2367">
          <cell r="AH2367" t="str">
            <v>760.612.410</v>
          </cell>
          <cell r="AK2367" t="str">
            <v>Seafreight Import Manager</v>
          </cell>
        </row>
        <row r="2368">
          <cell r="AH2368" t="str">
            <v>760.612.420</v>
          </cell>
          <cell r="AK2368" t="str">
            <v>Seafreight Manager</v>
          </cell>
        </row>
        <row r="2369">
          <cell r="AH2369" t="str">
            <v>760.628.132</v>
          </cell>
          <cell r="AK2369" t="str">
            <v>Seafreight Pricing Manager</v>
          </cell>
        </row>
        <row r="2370">
          <cell r="AH2370" t="str">
            <v>760.628.133</v>
          </cell>
          <cell r="AK2370" t="str">
            <v>Second Mate</v>
          </cell>
        </row>
        <row r="2371">
          <cell r="AH2371" t="str">
            <v>760.628.134</v>
          </cell>
          <cell r="AK2371" t="str">
            <v>Secretariat Manager</v>
          </cell>
        </row>
        <row r="2372">
          <cell r="AH2372" t="str">
            <v>760.628.137</v>
          </cell>
          <cell r="AK2372" t="str">
            <v>Secretary - Experienced</v>
          </cell>
        </row>
        <row r="2373">
          <cell r="AH2373" t="str">
            <v>760.628.212</v>
          </cell>
          <cell r="AK2373" t="str">
            <v>Secretary - Senior</v>
          </cell>
        </row>
        <row r="2374">
          <cell r="AH2374" t="str">
            <v>760.628.213</v>
          </cell>
          <cell r="AK2374" t="str">
            <v>Secretary to the Head of Organization - Specialist</v>
          </cell>
        </row>
        <row r="2375">
          <cell r="AH2375" t="str">
            <v>760.628.214</v>
          </cell>
          <cell r="AK2375" t="str">
            <v>Security - Team Leader</v>
          </cell>
        </row>
        <row r="2376">
          <cell r="AH2376" t="str">
            <v>760.628.217</v>
          </cell>
          <cell r="AK2376" t="str">
            <v>Security Administration (Offshore) Manager</v>
          </cell>
        </row>
        <row r="2377">
          <cell r="AH2377" t="str">
            <v>760.628.222</v>
          </cell>
          <cell r="AK2377" t="str">
            <v>Security Administration (Offshore) Senior Manager</v>
          </cell>
        </row>
        <row r="2378">
          <cell r="AH2378" t="str">
            <v>760.628.223</v>
          </cell>
          <cell r="AK2378" t="str">
            <v>Security Administration (Offshore) Supervisor</v>
          </cell>
        </row>
        <row r="2379">
          <cell r="AH2379" t="str">
            <v>760.628.224</v>
          </cell>
          <cell r="AK2379" t="str">
            <v>Security Administration (Offshore) Team Leader</v>
          </cell>
        </row>
        <row r="2380">
          <cell r="AH2380" t="str">
            <v>760.628.227</v>
          </cell>
          <cell r="AK2380" t="str">
            <v>Security Administrator (Offshore) - Entry</v>
          </cell>
        </row>
        <row r="2381">
          <cell r="AH2381" t="str">
            <v>760.628.232</v>
          </cell>
          <cell r="AK2381" t="str">
            <v>Security Administrator (Offshore) - Expert</v>
          </cell>
        </row>
        <row r="2382">
          <cell r="AH2382" t="str">
            <v>760.628.233</v>
          </cell>
          <cell r="AK2382" t="str">
            <v>Security Administrator (Offshore) - Specialist</v>
          </cell>
        </row>
        <row r="2383">
          <cell r="AH2383" t="str">
            <v>760.628.234</v>
          </cell>
          <cell r="AK2383" t="str">
            <v>Security Administrator Assistant (Offshore) - Entry</v>
          </cell>
        </row>
        <row r="2384">
          <cell r="AH2384" t="str">
            <v>760.628.237</v>
          </cell>
          <cell r="AK2384" t="str">
            <v>Security Administrator Assistant (Offshore) - Experienced</v>
          </cell>
        </row>
        <row r="2385">
          <cell r="AH2385" t="str">
            <v>760.628.242</v>
          </cell>
          <cell r="AK2385" t="str">
            <v>Security Administrator Assistant (Offshore) - Senior</v>
          </cell>
        </row>
        <row r="2386">
          <cell r="AH2386" t="str">
            <v>760.628.247</v>
          </cell>
          <cell r="AK2386" t="str">
            <v>Security Guard - Entry</v>
          </cell>
        </row>
        <row r="2387">
          <cell r="AH2387" t="str">
            <v>760.628.312</v>
          </cell>
          <cell r="AK2387" t="str">
            <v>Security Guard - Experienced</v>
          </cell>
        </row>
        <row r="2388">
          <cell r="AH2388" t="str">
            <v>760.628.313</v>
          </cell>
          <cell r="AK2388" t="str">
            <v>Security Manager</v>
          </cell>
        </row>
        <row r="2389">
          <cell r="AH2389" t="str">
            <v>760.628.314</v>
          </cell>
          <cell r="AK2389" t="str">
            <v>Semi-Trailer Truck Driver - Entry</v>
          </cell>
        </row>
        <row r="2390">
          <cell r="AH2390" t="str">
            <v>760.628.322</v>
          </cell>
          <cell r="AK2390" t="str">
            <v>Semi-Trailer Truck Driver - Experienced</v>
          </cell>
        </row>
        <row r="2391">
          <cell r="AH2391" t="str">
            <v>760.628.323</v>
          </cell>
          <cell r="AK2391" t="str">
            <v>Semi-Trailer Truck Driver - Senior</v>
          </cell>
        </row>
        <row r="2392">
          <cell r="AH2392" t="str">
            <v>760.628.324</v>
          </cell>
          <cell r="AK2392" t="str">
            <v>Senior Project Executive - Market Research</v>
          </cell>
        </row>
        <row r="2393">
          <cell r="AH2393" t="str">
            <v>760.628.327</v>
          </cell>
          <cell r="AK2393" t="str">
            <v>Service Advisor - Experienced - Automotive</v>
          </cell>
        </row>
        <row r="2394">
          <cell r="AH2394" t="str">
            <v>760.628.332</v>
          </cell>
          <cell r="AK2394" t="str">
            <v>Service Assurance Manager</v>
          </cell>
        </row>
        <row r="2395">
          <cell r="AH2395" t="str">
            <v>760.628.333</v>
          </cell>
          <cell r="AK2395" t="str">
            <v>Service Center Supervisor</v>
          </cell>
        </row>
        <row r="2396">
          <cell r="AH2396" t="str">
            <v>760.628.334</v>
          </cell>
          <cell r="AK2396" t="str">
            <v>Service Desk - Experienced</v>
          </cell>
        </row>
        <row r="2397">
          <cell r="AH2397" t="str">
            <v>760.628.337</v>
          </cell>
          <cell r="AK2397" t="str">
            <v>Service Engineer - Entry - Automotive</v>
          </cell>
        </row>
        <row r="2398">
          <cell r="AH2398" t="str">
            <v>760.628.342</v>
          </cell>
          <cell r="AK2398" t="str">
            <v>Service Engineer - Experienced - Automotive</v>
          </cell>
        </row>
        <row r="2399">
          <cell r="AH2399" t="str">
            <v>760.628.343</v>
          </cell>
          <cell r="AK2399" t="str">
            <v>Service Engineer - Senior - Automotive</v>
          </cell>
        </row>
        <row r="2400">
          <cell r="AH2400" t="str">
            <v>760.628.344</v>
          </cell>
          <cell r="AK2400" t="str">
            <v>Shared Services Manager</v>
          </cell>
        </row>
        <row r="2401">
          <cell r="AH2401" t="str">
            <v>760.628.347</v>
          </cell>
          <cell r="AK2401" t="str">
            <v>Shared Services Officer - Experienced</v>
          </cell>
        </row>
        <row r="2402">
          <cell r="AH2402" t="str">
            <v>760.628.352</v>
          </cell>
          <cell r="AK2402" t="str">
            <v>Shared Services Officer - Senior</v>
          </cell>
        </row>
        <row r="2403">
          <cell r="AH2403" t="str">
            <v>760.628.353</v>
          </cell>
          <cell r="AK2403" t="str">
            <v>Shared Services Supervisor</v>
          </cell>
        </row>
        <row r="2404">
          <cell r="AH2404" t="str">
            <v>760.628.354</v>
          </cell>
          <cell r="AK2404" t="str">
            <v>Ship Planner - Experienced</v>
          </cell>
        </row>
        <row r="2405">
          <cell r="AH2405" t="str">
            <v>760.628.357</v>
          </cell>
          <cell r="AK2405" t="str">
            <v>Ship Planner - Senior</v>
          </cell>
        </row>
        <row r="2406">
          <cell r="AH2406" t="str">
            <v>760.628.362</v>
          </cell>
          <cell r="AK2406" t="str">
            <v>Shipping Coordinator - Experienced</v>
          </cell>
        </row>
        <row r="2407">
          <cell r="AH2407" t="str">
            <v>760.628.363</v>
          </cell>
          <cell r="AK2407" t="str">
            <v>Shipping Coordinator - Senior</v>
          </cell>
        </row>
        <row r="2408">
          <cell r="AH2408" t="str">
            <v>760.628.364</v>
          </cell>
          <cell r="AK2408" t="str">
            <v>Shipping Operations Assistant - Experienced</v>
          </cell>
        </row>
        <row r="2409">
          <cell r="AH2409" t="str">
            <v>760.628.367</v>
          </cell>
          <cell r="AK2409" t="str">
            <v>Shipping Operations Manager</v>
          </cell>
        </row>
        <row r="2410">
          <cell r="AH2410" t="str">
            <v>760.628.412</v>
          </cell>
          <cell r="AK2410" t="str">
            <v>Shipping Operations Officer - Experienced</v>
          </cell>
        </row>
        <row r="2411">
          <cell r="AH2411" t="str">
            <v>760.628.422</v>
          </cell>
          <cell r="AK2411" t="str">
            <v>Shipping Operations Officer - Senior</v>
          </cell>
        </row>
        <row r="2412">
          <cell r="AH2412" t="str">
            <v>760.628.432</v>
          </cell>
          <cell r="AK2412" t="str">
            <v>Skin-care Therapist - Experienced</v>
          </cell>
        </row>
        <row r="2413">
          <cell r="AH2413" t="str">
            <v>760.636.400</v>
          </cell>
          <cell r="AK2413" t="str">
            <v>Software Development Engineer - Entry</v>
          </cell>
        </row>
        <row r="2414">
          <cell r="AH2414" t="str">
            <v>760.636.410</v>
          </cell>
          <cell r="AK2414" t="str">
            <v>Software Development Engineer - Experienced</v>
          </cell>
        </row>
        <row r="2415">
          <cell r="AH2415" t="str">
            <v>760.636.420</v>
          </cell>
          <cell r="AK2415" t="str">
            <v>Software Development Engineer - Senior</v>
          </cell>
        </row>
        <row r="2416">
          <cell r="AH2416" t="str">
            <v>760.636.430</v>
          </cell>
          <cell r="AK2416" t="str">
            <v>Software Development Manager</v>
          </cell>
        </row>
        <row r="2417">
          <cell r="AH2417" t="str">
            <v>760.644.401</v>
          </cell>
          <cell r="AK2417" t="str">
            <v>Software Testing - Team Leader</v>
          </cell>
        </row>
        <row r="2418">
          <cell r="AH2418" t="str">
            <v>760.644.411</v>
          </cell>
          <cell r="AK2418" t="str">
            <v>Software Testing &amp; Release Professional - Preeminent</v>
          </cell>
        </row>
        <row r="2419">
          <cell r="AH2419" t="str">
            <v>760.644.421</v>
          </cell>
          <cell r="AK2419" t="str">
            <v>Software Testing Engineer - Entry</v>
          </cell>
        </row>
        <row r="2420">
          <cell r="AH2420" t="str">
            <v>760.644.431</v>
          </cell>
          <cell r="AK2420" t="str">
            <v>Software Testing Engineer - Experienced</v>
          </cell>
        </row>
        <row r="2421">
          <cell r="AH2421" t="str">
            <v>760.704.210</v>
          </cell>
          <cell r="AK2421" t="str">
            <v>Software Testing Engineer - Expert</v>
          </cell>
        </row>
        <row r="2422">
          <cell r="AH2422" t="str">
            <v>760.704.220</v>
          </cell>
          <cell r="AK2422" t="str">
            <v>Software Testing Engineer - Senior</v>
          </cell>
        </row>
        <row r="2423">
          <cell r="AH2423" t="str">
            <v>760.704.230</v>
          </cell>
          <cell r="AK2423" t="str">
            <v>Software Testing Engineer - Specialist</v>
          </cell>
        </row>
        <row r="2424">
          <cell r="AH2424" t="str">
            <v>760.704.240</v>
          </cell>
          <cell r="AK2424" t="str">
            <v>Software Testing Engineering Manager</v>
          </cell>
        </row>
        <row r="2425">
          <cell r="AH2425" t="str">
            <v>760.704.320</v>
          </cell>
          <cell r="AK2425" t="str">
            <v>Software Testing Supervisor</v>
          </cell>
        </row>
        <row r="2426">
          <cell r="AH2426" t="str">
            <v>760.704.330</v>
          </cell>
          <cell r="AK2426" t="str">
            <v>Software Testing Technician - Experienced</v>
          </cell>
        </row>
        <row r="2427">
          <cell r="AH2427" t="str">
            <v>760.704.340</v>
          </cell>
          <cell r="AK2427" t="str">
            <v>Sous Chef - Experienced</v>
          </cell>
        </row>
        <row r="2428">
          <cell r="AH2428" t="str">
            <v>760.704.350</v>
          </cell>
          <cell r="AK2428" t="str">
            <v>Space Management Coordinator - Experienced</v>
          </cell>
        </row>
        <row r="2429">
          <cell r="AH2429" t="str">
            <v>760.704.360</v>
          </cell>
          <cell r="AK2429" t="str">
            <v>Space Management Supervisor</v>
          </cell>
        </row>
        <row r="2430">
          <cell r="AH2430" t="str">
            <v>760.724.211</v>
          </cell>
          <cell r="AK2430" t="str">
            <v>Special Vehicle Driver - Experienced</v>
          </cell>
        </row>
        <row r="2431">
          <cell r="AH2431" t="str">
            <v>760.724.221</v>
          </cell>
          <cell r="AK2431" t="str">
            <v>Specialist/Clinic Sales - Manager</v>
          </cell>
        </row>
        <row r="2432">
          <cell r="AH2432" t="str">
            <v>760.724.231</v>
          </cell>
          <cell r="AK2432" t="str">
            <v>Specialist/Clinic Sales - Senior Manager</v>
          </cell>
        </row>
        <row r="2433">
          <cell r="AH2433" t="str">
            <v>760.724.241</v>
          </cell>
          <cell r="AK2433" t="str">
            <v>Specialist/Clinic Sales Representative - Entry</v>
          </cell>
        </row>
        <row r="2434">
          <cell r="AH2434" t="str">
            <v>760.724.321</v>
          </cell>
          <cell r="AK2434" t="str">
            <v>Specialist/Clinic Sales Representative - Experienced</v>
          </cell>
        </row>
        <row r="2435">
          <cell r="AH2435" t="str">
            <v>760.724.331</v>
          </cell>
          <cell r="AK2435" t="str">
            <v>Specialist/Clinic Sales Representative - Senior</v>
          </cell>
        </row>
        <row r="2436">
          <cell r="AH2436" t="str">
            <v>760.724.341</v>
          </cell>
          <cell r="AK2436" t="str">
            <v>Specialist/Clinic Sales Representative - Specialist</v>
          </cell>
        </row>
        <row r="2437">
          <cell r="AH2437" t="str">
            <v>760.724.351</v>
          </cell>
          <cell r="AK2437" t="str">
            <v>Specialist/Clinic Sales Supervisor</v>
          </cell>
        </row>
        <row r="2438">
          <cell r="AH2438" t="str">
            <v>760.724.361</v>
          </cell>
          <cell r="AK2438" t="str">
            <v>Specialty Sous Chef - Senior</v>
          </cell>
        </row>
        <row r="2439">
          <cell r="AH2439" t="str">
            <v>760.729.401</v>
          </cell>
          <cell r="AK2439" t="str">
            <v>Statistician - Specialist</v>
          </cell>
        </row>
        <row r="2440">
          <cell r="AH2440" t="str">
            <v>760.729.411</v>
          </cell>
          <cell r="AK2440" t="str">
            <v>Stock Administrator - Experienced</v>
          </cell>
        </row>
        <row r="2441">
          <cell r="AH2441" t="str">
            <v>760.729.421</v>
          </cell>
          <cell r="AK2441" t="str">
            <v>Stock Administrator Supervisor (Para-Professional)</v>
          </cell>
        </row>
        <row r="2442">
          <cell r="AH2442" t="str">
            <v>760.729.431</v>
          </cell>
          <cell r="AK2442" t="str">
            <v>Store Assistant - Entry</v>
          </cell>
        </row>
        <row r="2443">
          <cell r="AH2443" t="str">
            <v>760.864.130</v>
          </cell>
          <cell r="AK2443" t="str">
            <v>Store Loss Prevention Assistant - Experienced</v>
          </cell>
        </row>
        <row r="2444">
          <cell r="AH2444" t="str">
            <v>760.864.131</v>
          </cell>
          <cell r="AK2444" t="str">
            <v>Store Loss Prevention Manager</v>
          </cell>
        </row>
        <row r="2445">
          <cell r="AH2445" t="str">
            <v>760.864.132</v>
          </cell>
          <cell r="AK2445" t="str">
            <v>Store Manager - Trainee</v>
          </cell>
        </row>
        <row r="2446">
          <cell r="AH2446" t="str">
            <v>760.864.210</v>
          </cell>
          <cell r="AK2446" t="str">
            <v>Store Operation Supervisor</v>
          </cell>
        </row>
        <row r="2447">
          <cell r="AH2447" t="str">
            <v>760.864.211</v>
          </cell>
          <cell r="AK2447" t="str">
            <v>Store Operations - Team Leader</v>
          </cell>
        </row>
        <row r="2448">
          <cell r="AH2448" t="str">
            <v>760.864.212</v>
          </cell>
          <cell r="AK2448" t="str">
            <v>Store Operations Manager</v>
          </cell>
        </row>
        <row r="2449">
          <cell r="AH2449" t="str">
            <v>760.864.220</v>
          </cell>
          <cell r="AK2449" t="str">
            <v>Store Sales - Team Leader</v>
          </cell>
        </row>
        <row r="2450">
          <cell r="AH2450" t="str">
            <v>760.864.221</v>
          </cell>
          <cell r="AK2450" t="str">
            <v>Store Supervisor</v>
          </cell>
        </row>
        <row r="2451">
          <cell r="AH2451" t="str">
            <v>760.864.222</v>
          </cell>
          <cell r="AK2451" t="str">
            <v>Strategic Planning - Senior Manager</v>
          </cell>
        </row>
        <row r="2452">
          <cell r="AH2452" t="str">
            <v>760.864.230</v>
          </cell>
          <cell r="AK2452" t="str">
            <v>Strategic Planning Manager</v>
          </cell>
        </row>
        <row r="2453">
          <cell r="AH2453" t="str">
            <v>760.864.231</v>
          </cell>
          <cell r="AK2453" t="str">
            <v>Strategy Consultant - Expert</v>
          </cell>
        </row>
        <row r="2454">
          <cell r="AH2454" t="str">
            <v>760.864.232</v>
          </cell>
          <cell r="AK2454" t="str">
            <v>Strategy Consultant - Preeminent</v>
          </cell>
        </row>
        <row r="2455">
          <cell r="AH2455" t="str">
            <v>760.864.241</v>
          </cell>
          <cell r="AK2455" t="str">
            <v>Strategy Consultant - Team Leader</v>
          </cell>
        </row>
        <row r="2456">
          <cell r="AH2456" t="str">
            <v>760.864.242</v>
          </cell>
          <cell r="AK2456" t="str">
            <v>Strategy Consulting - Senior Manager</v>
          </cell>
        </row>
        <row r="2457">
          <cell r="AH2457" t="str">
            <v>760.864.310</v>
          </cell>
          <cell r="AK2457" t="str">
            <v>Studio / Remote Transmission Engineer - Specialist</v>
          </cell>
        </row>
        <row r="2458">
          <cell r="AH2458" t="str">
            <v>760.864.320</v>
          </cell>
          <cell r="AK2458" t="str">
            <v>Superannuation Fund Administrator - Experienced</v>
          </cell>
        </row>
        <row r="2459">
          <cell r="AH2459" t="str">
            <v>760.864.321</v>
          </cell>
          <cell r="AK2459" t="str">
            <v>Superintendent Engineer - Entry</v>
          </cell>
        </row>
        <row r="2460">
          <cell r="AH2460" t="str">
            <v>760.864.322</v>
          </cell>
          <cell r="AK2460" t="str">
            <v>Superintendent Engineer - Experienced</v>
          </cell>
        </row>
        <row r="2461">
          <cell r="AH2461" t="str">
            <v>760.864.330</v>
          </cell>
          <cell r="AK2461" t="str">
            <v>Superintendent Engineer - Senior</v>
          </cell>
        </row>
        <row r="2462">
          <cell r="AH2462" t="str">
            <v>760.864.331</v>
          </cell>
          <cell r="AK2462" t="str">
            <v>Supplier Development Engineer - Entry</v>
          </cell>
        </row>
        <row r="2463">
          <cell r="AH2463" t="str">
            <v>760.864.332</v>
          </cell>
          <cell r="AK2463" t="str">
            <v>Supplier Development Supervisor</v>
          </cell>
        </row>
        <row r="2464">
          <cell r="AH2464" t="str">
            <v>760.864.340</v>
          </cell>
          <cell r="AK2464" t="str">
            <v>Supplier Quality Engineer (SQE) - Experienced</v>
          </cell>
        </row>
        <row r="2465">
          <cell r="AH2465" t="str">
            <v>760.864.341</v>
          </cell>
          <cell r="AK2465" t="str">
            <v>Supplier Quality Engineer (SQE) - Senior</v>
          </cell>
        </row>
        <row r="2466">
          <cell r="AH2466" t="str">
            <v>760.864.342</v>
          </cell>
          <cell r="AK2466" t="str">
            <v>Supplier Quality Management Manager</v>
          </cell>
        </row>
        <row r="2467">
          <cell r="AH2467" t="str">
            <v>760.864.350</v>
          </cell>
          <cell r="AK2467" t="str">
            <v>Supply &amp; Logistics - Senior Manager</v>
          </cell>
        </row>
        <row r="2468">
          <cell r="AH2468" t="str">
            <v>760.864.351</v>
          </cell>
          <cell r="AK2468" t="str">
            <v>Supply &amp; Logistics Analyst - Entry</v>
          </cell>
        </row>
        <row r="2469">
          <cell r="AH2469" t="str">
            <v>760.864.352</v>
          </cell>
          <cell r="AK2469" t="str">
            <v>Supply &amp; Logistics Analyst - Experienced</v>
          </cell>
        </row>
        <row r="2470">
          <cell r="AH2470" t="str">
            <v>760.864.360</v>
          </cell>
          <cell r="AK2470" t="str">
            <v>Supply &amp; Logistics Analyst - Senior</v>
          </cell>
        </row>
        <row r="2471">
          <cell r="AH2471" t="str">
            <v>760.864.361</v>
          </cell>
          <cell r="AK2471" t="str">
            <v>Supply &amp; Logistics Officer - Experienced</v>
          </cell>
        </row>
        <row r="2472">
          <cell r="AH2472" t="str">
            <v>760.864.362</v>
          </cell>
          <cell r="AK2472" t="str">
            <v>Supply &amp; Logistics Operations - Team Leader</v>
          </cell>
        </row>
        <row r="2473">
          <cell r="AH2473" t="str">
            <v>760.866.130</v>
          </cell>
          <cell r="AK2473" t="str">
            <v>Supply Chain &amp; Logistics Manager</v>
          </cell>
        </row>
        <row r="2474">
          <cell r="AH2474" t="str">
            <v>760.866.137</v>
          </cell>
          <cell r="AK2474" t="str">
            <v>Supply Chain Execution Analyst - Experienced</v>
          </cell>
        </row>
        <row r="2475">
          <cell r="AH2475" t="str">
            <v>760.866.210</v>
          </cell>
          <cell r="AK2475" t="str">
            <v>Supply Chain Execution Analyst - Senior</v>
          </cell>
        </row>
        <row r="2476">
          <cell r="AH2476" t="str">
            <v>760.866.217</v>
          </cell>
          <cell r="AK2476" t="str">
            <v>Supply Chain Execution Manager</v>
          </cell>
        </row>
        <row r="2477">
          <cell r="AH2477" t="str">
            <v>760.866.220</v>
          </cell>
          <cell r="AK2477" t="str">
            <v>Supply Chain Execution Senior Manager</v>
          </cell>
        </row>
        <row r="2478">
          <cell r="AH2478" t="str">
            <v>760.866.222</v>
          </cell>
          <cell r="AK2478" t="str">
            <v>Supply Chain Execution Supervisor</v>
          </cell>
        </row>
        <row r="2479">
          <cell r="AH2479" t="str">
            <v>760.866.227</v>
          </cell>
          <cell r="AK2479" t="str">
            <v>Supply Chain Execution Support - Experienced</v>
          </cell>
        </row>
        <row r="2480">
          <cell r="AH2480" t="str">
            <v>760.866.230</v>
          </cell>
          <cell r="AK2480" t="str">
            <v>Supply Chain Solutions Analyst - Entry</v>
          </cell>
        </row>
        <row r="2481">
          <cell r="AH2481" t="str">
            <v>760.866.232</v>
          </cell>
          <cell r="AK2481" t="str">
            <v>Supply Chain Solutions Analyst - Experienced</v>
          </cell>
        </row>
        <row r="2482">
          <cell r="AH2482" t="str">
            <v>760.866.237</v>
          </cell>
          <cell r="AK2482" t="str">
            <v>Supply Chain Solutions Analyst - Senior</v>
          </cell>
        </row>
        <row r="2483">
          <cell r="AH2483" t="str">
            <v>760.866.240</v>
          </cell>
          <cell r="AK2483" t="str">
            <v>Supply Chain Solutions Manager</v>
          </cell>
        </row>
        <row r="2484">
          <cell r="AH2484" t="str">
            <v>760.866.242</v>
          </cell>
          <cell r="AK2484" t="str">
            <v>Supply Chain Solutions Supervisor (Professionals)</v>
          </cell>
        </row>
        <row r="2485">
          <cell r="AH2485" t="str">
            <v>760.866.247</v>
          </cell>
          <cell r="AK2485" t="str">
            <v>Surveyor - Experienced</v>
          </cell>
        </row>
        <row r="2486">
          <cell r="AH2486" t="str">
            <v>760.866.310</v>
          </cell>
          <cell r="AK2486" t="str">
            <v>Systems &amp; Process Manager</v>
          </cell>
        </row>
        <row r="2487">
          <cell r="AH2487" t="str">
            <v>760.866.320</v>
          </cell>
          <cell r="AK2487" t="str">
            <v>Systems Administrator - Experienced</v>
          </cell>
        </row>
        <row r="2488">
          <cell r="AH2488" t="str">
            <v>760.866.327</v>
          </cell>
          <cell r="AK2488" t="str">
            <v>Systems Analyst - Entry</v>
          </cell>
        </row>
        <row r="2489">
          <cell r="AH2489" t="str">
            <v>760.866.330</v>
          </cell>
          <cell r="AK2489" t="str">
            <v>Systems Analyst - Experienced</v>
          </cell>
        </row>
        <row r="2490">
          <cell r="AH2490" t="str">
            <v>760.866.332</v>
          </cell>
          <cell r="AK2490" t="str">
            <v>Systems Analyst - Senior</v>
          </cell>
        </row>
        <row r="2491">
          <cell r="AH2491" t="str">
            <v>760.866.337</v>
          </cell>
          <cell r="AK2491" t="str">
            <v>Systems Analyst Programmer - Entry</v>
          </cell>
        </row>
        <row r="2492">
          <cell r="AH2492" t="str">
            <v>760.866.340</v>
          </cell>
          <cell r="AK2492" t="str">
            <v>Systems Analyst Programmer - Experienced</v>
          </cell>
        </row>
        <row r="2493">
          <cell r="AH2493" t="str">
            <v>760.866.342</v>
          </cell>
          <cell r="AK2493" t="str">
            <v>Systems Analyst Programmer - Senior</v>
          </cell>
        </row>
        <row r="2494">
          <cell r="AH2494" t="str">
            <v>760.866.347</v>
          </cell>
          <cell r="AK2494" t="str">
            <v>Systems Development Manager</v>
          </cell>
        </row>
        <row r="2495">
          <cell r="AH2495" t="str">
            <v>760.866.350</v>
          </cell>
          <cell r="AK2495" t="str">
            <v>Systems Development Supervisor</v>
          </cell>
        </row>
        <row r="2496">
          <cell r="AH2496" t="str">
            <v>760.866.352</v>
          </cell>
          <cell r="AK2496" t="str">
            <v>Systems Engineer - Entry</v>
          </cell>
        </row>
        <row r="2497">
          <cell r="AH2497" t="str">
            <v>760.866.357</v>
          </cell>
          <cell r="AK2497" t="str">
            <v>Systems Engineer - Experienced</v>
          </cell>
        </row>
        <row r="2498">
          <cell r="AH2498" t="str">
            <v>760.866.360</v>
          </cell>
          <cell r="AK2498" t="str">
            <v>Systems Engineer - Senior</v>
          </cell>
        </row>
        <row r="2499">
          <cell r="AH2499" t="str">
            <v>760.866.362</v>
          </cell>
          <cell r="AK2499" t="str">
            <v>Systems Engineering Manager</v>
          </cell>
        </row>
        <row r="2500">
          <cell r="AH2500" t="str">
            <v>760.866.367</v>
          </cell>
          <cell r="AK2500" t="str">
            <v>Systems Programmer - Entry</v>
          </cell>
        </row>
        <row r="2501">
          <cell r="AH2501" t="str">
            <v>760.866.410</v>
          </cell>
          <cell r="AK2501" t="str">
            <v>Systems Programmer - Experienced</v>
          </cell>
        </row>
        <row r="2502">
          <cell r="AH2502" t="str">
            <v>760.866.412</v>
          </cell>
          <cell r="AK2502" t="str">
            <v>Systems Programmer - Senior</v>
          </cell>
        </row>
        <row r="2503">
          <cell r="AH2503" t="str">
            <v>760.866.420</v>
          </cell>
          <cell r="AK2503" t="str">
            <v>Systems Security - Team Leader</v>
          </cell>
        </row>
        <row r="2504">
          <cell r="AH2504" t="str">
            <v>760.866.422</v>
          </cell>
          <cell r="AK2504" t="str">
            <v>Systems Security Professional - Experienced</v>
          </cell>
        </row>
        <row r="2505">
          <cell r="AH2505" t="str">
            <v>760.866.430</v>
          </cell>
          <cell r="AK2505" t="str">
            <v>Systems Security Professional - Senior</v>
          </cell>
        </row>
        <row r="2506">
          <cell r="AH2506" t="str">
            <v>760.866.432</v>
          </cell>
          <cell r="AK2506" t="str">
            <v>Systems Security Supervisor</v>
          </cell>
        </row>
        <row r="2507">
          <cell r="AH2507" t="str">
            <v>760.868.121</v>
          </cell>
          <cell r="AK2507" t="str">
            <v>Systems Software Engineering - Expert</v>
          </cell>
        </row>
        <row r="2508">
          <cell r="AH2508" t="str">
            <v>760.868.130</v>
          </cell>
          <cell r="AK2508" t="str">
            <v>Systems Software Engineering - Preeminent</v>
          </cell>
        </row>
        <row r="2509">
          <cell r="AH2509" t="str">
            <v>760.868.131</v>
          </cell>
          <cell r="AK2509" t="str">
            <v>Systems Software Engineering - Senior Manager</v>
          </cell>
        </row>
        <row r="2510">
          <cell r="AH2510" t="str">
            <v>760.868.210</v>
          </cell>
          <cell r="AK2510" t="str">
            <v>Systems Software Engineering - Specialist</v>
          </cell>
        </row>
        <row r="2511">
          <cell r="AH2511" t="str">
            <v>760.868.211</v>
          </cell>
          <cell r="AK2511" t="str">
            <v>Systems Test Engineering - Senior Manager</v>
          </cell>
        </row>
        <row r="2512">
          <cell r="AH2512" t="str">
            <v>760.868.220</v>
          </cell>
          <cell r="AK2512" t="str">
            <v>Tailor - Senior</v>
          </cell>
        </row>
        <row r="2513">
          <cell r="AH2513" t="str">
            <v>760.868.221</v>
          </cell>
          <cell r="AK2513" t="str">
            <v>Tax Accountant - Entry</v>
          </cell>
        </row>
        <row r="2514">
          <cell r="AH2514" t="str">
            <v>760.868.230</v>
          </cell>
          <cell r="AK2514" t="str">
            <v>Tax Analyst - Experienced</v>
          </cell>
        </row>
        <row r="2515">
          <cell r="AH2515" t="str">
            <v>760.868.231</v>
          </cell>
          <cell r="AK2515" t="str">
            <v>Tax Analyst - Senior</v>
          </cell>
        </row>
        <row r="2516">
          <cell r="AH2516" t="str">
            <v>760.868.330</v>
          </cell>
          <cell r="AK2516" t="str">
            <v>Tax Manager</v>
          </cell>
        </row>
        <row r="2517">
          <cell r="AH2517" t="str">
            <v>760.868.331</v>
          </cell>
          <cell r="AK2517" t="str">
            <v>Tax Supervisor</v>
          </cell>
        </row>
        <row r="2518">
          <cell r="AH2518" t="str">
            <v>760.868.340</v>
          </cell>
          <cell r="AK2518" t="str">
            <v>Tea Lady - Entry</v>
          </cell>
        </row>
        <row r="2519">
          <cell r="AH2519" t="str">
            <v>760.868.341</v>
          </cell>
          <cell r="AK2519" t="str">
            <v>Technical - Senior Manager</v>
          </cell>
        </row>
        <row r="2520">
          <cell r="AH2520" t="str">
            <v>760.868.350</v>
          </cell>
          <cell r="AK2520" t="str">
            <v>Technical &amp; Process Training Professional - Entry</v>
          </cell>
        </row>
        <row r="2521">
          <cell r="AH2521" t="str">
            <v>760.868.351</v>
          </cell>
          <cell r="AK2521" t="str">
            <v>Technical Customer Service - Senior Manager</v>
          </cell>
        </row>
        <row r="2522">
          <cell r="AH2522" t="str">
            <v>760.868.360</v>
          </cell>
          <cell r="AK2522" t="str">
            <v>Technical Customer Service Manager</v>
          </cell>
        </row>
        <row r="2523">
          <cell r="AH2523" t="str">
            <v>760.868.361</v>
          </cell>
          <cell r="AK2523" t="str">
            <v>Technical Documentation Assistant - Experienced - Automotive</v>
          </cell>
        </row>
        <row r="2524">
          <cell r="AH2524" t="str">
            <v>760.870.130</v>
          </cell>
          <cell r="AK2524" t="str">
            <v>Technical Documentation Officer - Experienced - Automotive</v>
          </cell>
        </row>
        <row r="2525">
          <cell r="AH2525" t="str">
            <v>760.870.131</v>
          </cell>
          <cell r="AK2525" t="str">
            <v>Technical Documentation Officer - Senior - Automotive</v>
          </cell>
        </row>
        <row r="2526">
          <cell r="AH2526" t="str">
            <v>760.870.137</v>
          </cell>
          <cell r="AK2526" t="str">
            <v>Technical Marketing Manager</v>
          </cell>
        </row>
        <row r="2527">
          <cell r="AH2527" t="str">
            <v>760.870.138</v>
          </cell>
          <cell r="AK2527" t="str">
            <v>Technical Marketing Officer - Entry</v>
          </cell>
        </row>
        <row r="2528">
          <cell r="AH2528" t="str">
            <v>760.870.210</v>
          </cell>
          <cell r="AK2528" t="str">
            <v>Technical Marketing Officer - Experienced</v>
          </cell>
        </row>
        <row r="2529">
          <cell r="AH2529" t="str">
            <v>760.870.211</v>
          </cell>
          <cell r="AK2529" t="str">
            <v>Technical Marketing Officer - Senior</v>
          </cell>
        </row>
        <row r="2530">
          <cell r="AH2530" t="str">
            <v>760.870.217</v>
          </cell>
          <cell r="AK2530" t="str">
            <v>Technical Sales - Senior Manager</v>
          </cell>
        </row>
        <row r="2531">
          <cell r="AH2531" t="str">
            <v>760.870.218</v>
          </cell>
          <cell r="AK2531" t="str">
            <v>Technical Sales Account Manager</v>
          </cell>
        </row>
        <row r="2532">
          <cell r="AH2532" t="str">
            <v>760.870.220</v>
          </cell>
          <cell r="AK2532" t="str">
            <v>Technical Sales Manager</v>
          </cell>
        </row>
        <row r="2533">
          <cell r="AH2533" t="str">
            <v>760.870.225</v>
          </cell>
          <cell r="AK2533" t="str">
            <v>Technical Sales Manager - Pre-sales Engineering</v>
          </cell>
        </row>
        <row r="2534">
          <cell r="AH2534" t="str">
            <v>760.870.227</v>
          </cell>
          <cell r="AK2534" t="str">
            <v>Technical Sales Representative - Entry - Pre-sales Engineering</v>
          </cell>
        </row>
        <row r="2535">
          <cell r="AH2535" t="str">
            <v>760.870.228</v>
          </cell>
          <cell r="AK2535" t="str">
            <v>Technical Sales Representative - Experienced</v>
          </cell>
        </row>
        <row r="2536">
          <cell r="AH2536" t="str">
            <v>760.870.230</v>
          </cell>
          <cell r="AK2536" t="str">
            <v>Technical Sales Representative - Experienced - Pre-sales Engineering</v>
          </cell>
        </row>
        <row r="2537">
          <cell r="AH2537" t="str">
            <v>760.870.232</v>
          </cell>
          <cell r="AK2537" t="str">
            <v>Technical Sales Representative - Expert</v>
          </cell>
        </row>
        <row r="2538">
          <cell r="AH2538" t="str">
            <v>760.870.237</v>
          </cell>
          <cell r="AK2538" t="str">
            <v>Technical Sales Representative - Senior</v>
          </cell>
        </row>
        <row r="2539">
          <cell r="AH2539" t="str">
            <v>760.870.238</v>
          </cell>
          <cell r="AK2539" t="str">
            <v>Technical Sales Representative - Senior - Pre-sales Engineering</v>
          </cell>
        </row>
        <row r="2540">
          <cell r="AH2540" t="str">
            <v>760.870.240</v>
          </cell>
          <cell r="AK2540" t="str">
            <v>Technical Sales Representative - Specialist</v>
          </cell>
        </row>
        <row r="2541">
          <cell r="AH2541" t="str">
            <v>760.870.241</v>
          </cell>
          <cell r="AK2541" t="str">
            <v>Technical Sales Supervisor</v>
          </cell>
        </row>
        <row r="2542">
          <cell r="AH2542" t="str">
            <v>760.870.328</v>
          </cell>
          <cell r="AK2542" t="str">
            <v>Technical Service - Team Leader - Energy Exploration &amp; Extraction</v>
          </cell>
        </row>
        <row r="2543">
          <cell r="AH2543" t="str">
            <v>760.870.330</v>
          </cell>
          <cell r="AK2543" t="str">
            <v>Technical Service (Field) Manager</v>
          </cell>
        </row>
        <row r="2544">
          <cell r="AH2544" t="str">
            <v>760.870.331</v>
          </cell>
          <cell r="AK2544" t="str">
            <v>Technical Service Engineer (Field) - Entry</v>
          </cell>
        </row>
        <row r="2545">
          <cell r="AH2545" t="str">
            <v>760.870.337</v>
          </cell>
          <cell r="AK2545" t="str">
            <v>Technical Service Engineer (Field) - Experienced</v>
          </cell>
        </row>
        <row r="2546">
          <cell r="AH2546" t="str">
            <v>760.870.338</v>
          </cell>
          <cell r="AK2546" t="str">
            <v>Technical Service Engineer (Field) - Senior</v>
          </cell>
        </row>
        <row r="2547">
          <cell r="AH2547" t="str">
            <v>760.870.341</v>
          </cell>
          <cell r="AK2547" t="str">
            <v>Technical Service Manager</v>
          </cell>
        </row>
        <row r="2548">
          <cell r="AH2548" t="str">
            <v>760.870.342</v>
          </cell>
          <cell r="AK2548" t="str">
            <v>Technical Service Supervisor (Field)</v>
          </cell>
        </row>
        <row r="2549">
          <cell r="AH2549" t="str">
            <v>760.870.347</v>
          </cell>
          <cell r="AK2549" t="str">
            <v>Technical Service Technician (Field) - Entry</v>
          </cell>
        </row>
        <row r="2550">
          <cell r="AH2550" t="str">
            <v>760.870.348</v>
          </cell>
          <cell r="AK2550" t="str">
            <v>Technical Service Technician (Field) - Experienced</v>
          </cell>
        </row>
        <row r="2551">
          <cell r="AH2551" t="str">
            <v>760.870.353</v>
          </cell>
          <cell r="AK2551" t="str">
            <v>Technical Service Technician (Field) - Senior</v>
          </cell>
        </row>
        <row r="2552">
          <cell r="AH2552" t="str">
            <v>760.870.355</v>
          </cell>
          <cell r="AK2552" t="str">
            <v>Technical Support - Team Leader</v>
          </cell>
        </row>
        <row r="2553">
          <cell r="AH2553" t="str">
            <v>760.870.357</v>
          </cell>
          <cell r="AK2553" t="str">
            <v>Technical Support &amp; Customer Service Manager</v>
          </cell>
        </row>
        <row r="2554">
          <cell r="AH2554" t="str">
            <v>760.870.358</v>
          </cell>
          <cell r="AK2554" t="str">
            <v>Technical Support &amp; Customer Service Supervisor</v>
          </cell>
        </row>
        <row r="2555">
          <cell r="AH2555" t="str">
            <v>760.870.360</v>
          </cell>
          <cell r="AK2555" t="str">
            <v>Technical Support Analyst - Experienced</v>
          </cell>
        </row>
        <row r="2556">
          <cell r="AH2556" t="str">
            <v>760.870.363</v>
          </cell>
          <cell r="AK2556" t="str">
            <v>Technical Support Analyst - Expert - Contact Center</v>
          </cell>
        </row>
        <row r="2557">
          <cell r="AH2557" t="str">
            <v>760.870.367</v>
          </cell>
          <cell r="AK2557" t="str">
            <v>Technical Support Analyst - Expert - Field</v>
          </cell>
        </row>
        <row r="2558">
          <cell r="AH2558" t="str">
            <v>760.870.368</v>
          </cell>
          <cell r="AK2558" t="str">
            <v>Technical Support Analyst - Specialist</v>
          </cell>
        </row>
        <row r="2559">
          <cell r="AH2559" t="str">
            <v>760.870.410</v>
          </cell>
          <cell r="AK2559" t="str">
            <v>Technical Support Coordinator - Senior - Contact Center</v>
          </cell>
        </row>
        <row r="2560">
          <cell r="AH2560" t="str">
            <v>760.870.411</v>
          </cell>
          <cell r="AK2560" t="str">
            <v>Technical Support Customer Service Analyst - Entry</v>
          </cell>
        </row>
        <row r="2561">
          <cell r="AH2561" t="str">
            <v>760.870.420</v>
          </cell>
          <cell r="AK2561" t="str">
            <v>Technical Support Customer Service Analyst - Experienced</v>
          </cell>
        </row>
        <row r="2562">
          <cell r="AH2562" t="str">
            <v>760.870.430</v>
          </cell>
          <cell r="AK2562" t="str">
            <v>Technical Support Customer Service Analyst - Senior</v>
          </cell>
        </row>
        <row r="2563">
          <cell r="AH2563" t="str">
            <v>760.872.130</v>
          </cell>
          <cell r="AK2563" t="str">
            <v>Technical Support Customer Service Analyst - Specialist</v>
          </cell>
        </row>
        <row r="2564">
          <cell r="AH2564" t="str">
            <v>760.872.210</v>
          </cell>
          <cell r="AK2564" t="str">
            <v>Technical Support Customer Service Assistant - Experienced</v>
          </cell>
        </row>
        <row r="2565">
          <cell r="AH2565" t="str">
            <v>760.872.220</v>
          </cell>
          <cell r="AK2565" t="str">
            <v>Technical Support Customer Service Assistant - Senior</v>
          </cell>
        </row>
        <row r="2566">
          <cell r="AH2566" t="str">
            <v>760.872.230</v>
          </cell>
          <cell r="AK2566" t="str">
            <v>Technical Training Assistant - Entry</v>
          </cell>
        </row>
        <row r="2567">
          <cell r="AH2567" t="str">
            <v>760.872.310</v>
          </cell>
          <cell r="AK2567" t="str">
            <v>Technical Training Manager</v>
          </cell>
        </row>
        <row r="2568">
          <cell r="AH2568" t="str">
            <v>760.872.320</v>
          </cell>
          <cell r="AK2568" t="str">
            <v>Technical Training Professional - Experienced</v>
          </cell>
        </row>
        <row r="2569">
          <cell r="AH2569" t="str">
            <v>760.872.330</v>
          </cell>
          <cell r="AK2569" t="str">
            <v>Technical Training Professional - Senior</v>
          </cell>
        </row>
        <row r="2570">
          <cell r="AH2570" t="str">
            <v>760.872.340</v>
          </cell>
          <cell r="AK2570" t="str">
            <v>Technical Training Supervisor</v>
          </cell>
        </row>
        <row r="2571">
          <cell r="AH2571" t="str">
            <v>760.872.350</v>
          </cell>
          <cell r="AK2571" t="str">
            <v>Technical Translator - Experienced - Automotive</v>
          </cell>
        </row>
        <row r="2572">
          <cell r="AH2572" t="str">
            <v>760.872.360</v>
          </cell>
          <cell r="AK2572" t="str">
            <v>Technical Translator - Senior - Automotive</v>
          </cell>
        </row>
        <row r="2573">
          <cell r="AH2573" t="str">
            <v>760.876.130</v>
          </cell>
          <cell r="AK2573" t="str">
            <v>Technical Warranty Analyst - Entry</v>
          </cell>
        </row>
        <row r="2574">
          <cell r="AH2574" t="str">
            <v>760.876.131</v>
          </cell>
          <cell r="AK2574" t="str">
            <v>Technical Warranty Analyst - Experienced</v>
          </cell>
        </row>
        <row r="2575">
          <cell r="AH2575" t="str">
            <v>760.876.137</v>
          </cell>
          <cell r="AK2575" t="str">
            <v>Technical Warranty Analyst - Senior</v>
          </cell>
        </row>
        <row r="2576">
          <cell r="AH2576" t="str">
            <v>760.876.210</v>
          </cell>
          <cell r="AK2576" t="str">
            <v>Technical Warranty Assistant - Senior</v>
          </cell>
        </row>
        <row r="2577">
          <cell r="AH2577" t="str">
            <v>760.876.211</v>
          </cell>
          <cell r="AK2577" t="str">
            <v>Technical Warranty Manager</v>
          </cell>
        </row>
        <row r="2578">
          <cell r="AH2578" t="str">
            <v>760.876.217</v>
          </cell>
          <cell r="AK2578" t="str">
            <v>Technical Warranty Services Supervisor</v>
          </cell>
        </row>
        <row r="2579">
          <cell r="AH2579" t="str">
            <v>760.876.220</v>
          </cell>
          <cell r="AK2579" t="str">
            <v>Technical Writer - Entry</v>
          </cell>
        </row>
        <row r="2580">
          <cell r="AH2580" t="str">
            <v>760.876.221</v>
          </cell>
          <cell r="AK2580" t="str">
            <v>Technical Writer - Entry - Communications</v>
          </cell>
        </row>
        <row r="2581">
          <cell r="AH2581" t="str">
            <v>760.876.227</v>
          </cell>
          <cell r="AK2581" t="str">
            <v>Technical Writer - Experienced</v>
          </cell>
        </row>
        <row r="2582">
          <cell r="AH2582" t="str">
            <v>760.876.230</v>
          </cell>
          <cell r="AK2582" t="str">
            <v>Technical Writer - Experienced - Communications</v>
          </cell>
        </row>
        <row r="2583">
          <cell r="AH2583" t="str">
            <v>760.876.231</v>
          </cell>
          <cell r="AK2583" t="str">
            <v>Technical Writer - Expert</v>
          </cell>
        </row>
        <row r="2584">
          <cell r="AH2584" t="str">
            <v>760.876.237</v>
          </cell>
          <cell r="AK2584" t="str">
            <v>Technical Writer - Senior</v>
          </cell>
        </row>
        <row r="2585">
          <cell r="AH2585" t="str">
            <v>760.876.247</v>
          </cell>
          <cell r="AK2585" t="str">
            <v>Technical Writer - Senior - Communications</v>
          </cell>
        </row>
        <row r="2586">
          <cell r="AH2586" t="str">
            <v>760.876.311</v>
          </cell>
          <cell r="AK2586" t="str">
            <v>Technical Writer - Specialist</v>
          </cell>
        </row>
        <row r="2587">
          <cell r="AH2587" t="str">
            <v>760.876.321</v>
          </cell>
          <cell r="AK2587" t="str">
            <v>Technical Writing - Senior Manager</v>
          </cell>
        </row>
        <row r="2588">
          <cell r="AH2588" t="str">
            <v>760.876.327</v>
          </cell>
          <cell r="AK2588" t="str">
            <v>Technical Writing &amp; Documentation Manager</v>
          </cell>
        </row>
        <row r="2589">
          <cell r="AH2589" t="str">
            <v>760.876.330</v>
          </cell>
          <cell r="AK2589" t="str">
            <v>Technical Writing &amp; Documentation Supervisor</v>
          </cell>
        </row>
        <row r="2590">
          <cell r="AH2590" t="str">
            <v>760.876.331</v>
          </cell>
          <cell r="AK2590" t="str">
            <v>Technical Writing Manager - Communications</v>
          </cell>
        </row>
        <row r="2591">
          <cell r="AH2591" t="str">
            <v>760.876.337</v>
          </cell>
          <cell r="AK2591" t="str">
            <v>Technology Transfer Engineer - Entry</v>
          </cell>
        </row>
        <row r="2592">
          <cell r="AH2592" t="str">
            <v>760.876.340</v>
          </cell>
          <cell r="AK2592" t="str">
            <v>Technology Transfer Engineer - Experienced</v>
          </cell>
        </row>
        <row r="2593">
          <cell r="AH2593" t="str">
            <v>760.876.341</v>
          </cell>
          <cell r="AK2593" t="str">
            <v>Technology Transfer Engineer - Senior</v>
          </cell>
        </row>
        <row r="2594">
          <cell r="AH2594" t="str">
            <v>760.876.347</v>
          </cell>
          <cell r="AK2594" t="str">
            <v>Technology Transfer Manager</v>
          </cell>
        </row>
        <row r="2595">
          <cell r="AH2595" t="str">
            <v>760.876.351</v>
          </cell>
          <cell r="AK2595" t="str">
            <v>Telecommunications Technician - Senior - Maintenance</v>
          </cell>
        </row>
        <row r="2596">
          <cell r="AH2596" t="str">
            <v>760.876.352</v>
          </cell>
          <cell r="AK2596" t="str">
            <v>Telemarketing Manager</v>
          </cell>
        </row>
        <row r="2597">
          <cell r="AH2597" t="str">
            <v>760.876.357</v>
          </cell>
          <cell r="AK2597" t="str">
            <v>Tele-Sales - Senior Manager - Area</v>
          </cell>
        </row>
        <row r="2598">
          <cell r="AH2598" t="str">
            <v>760.876.360</v>
          </cell>
          <cell r="AK2598" t="str">
            <v>Tele-Sales Manager</v>
          </cell>
        </row>
        <row r="2599">
          <cell r="AH2599" t="str">
            <v>760.876.361</v>
          </cell>
          <cell r="AK2599" t="str">
            <v>Tele-Sales Officer/Assistant - Experienced</v>
          </cell>
        </row>
        <row r="2600">
          <cell r="AH2600" t="str">
            <v>760.876.367</v>
          </cell>
          <cell r="AK2600" t="str">
            <v>Tele-Sales Representative - Entry</v>
          </cell>
        </row>
        <row r="2601">
          <cell r="AH2601" t="str">
            <v>760.878.130</v>
          </cell>
          <cell r="AK2601" t="str">
            <v>Tele-Sales Representative - Experienced</v>
          </cell>
        </row>
        <row r="2602">
          <cell r="AH2602" t="str">
            <v>760.878.210</v>
          </cell>
          <cell r="AK2602" t="str">
            <v>Tele-Sales Representative - Senior</v>
          </cell>
        </row>
        <row r="2603">
          <cell r="AH2603" t="str">
            <v>760.878.220</v>
          </cell>
          <cell r="AK2603" t="str">
            <v>Tele-Sales Supervisor</v>
          </cell>
        </row>
        <row r="2604">
          <cell r="AH2604" t="str">
            <v>760.878.230</v>
          </cell>
          <cell r="AK2604" t="str">
            <v>Test Engineer - Expert</v>
          </cell>
        </row>
        <row r="2605">
          <cell r="AH2605" t="str">
            <v>760.878.330</v>
          </cell>
          <cell r="AK2605" t="str">
            <v>Test Engineer - Specialist</v>
          </cell>
        </row>
        <row r="2606">
          <cell r="AH2606" t="str">
            <v>760.878.340</v>
          </cell>
          <cell r="AK2606" t="str">
            <v>Testing &amp; Documentation - Senior Manager</v>
          </cell>
        </row>
        <row r="2607">
          <cell r="AH2607" t="str">
            <v>760.878.350</v>
          </cell>
          <cell r="AK2607" t="str">
            <v>Testing &amp; Documentation Manager</v>
          </cell>
        </row>
        <row r="2608">
          <cell r="AH2608" t="str">
            <v>760.878.360</v>
          </cell>
          <cell r="AK2608" t="str">
            <v>Testing &amp; Documentation Professional - Entry</v>
          </cell>
        </row>
        <row r="2609">
          <cell r="AH2609" t="str">
            <v>760.880.130</v>
          </cell>
          <cell r="AK2609" t="str">
            <v>Testing &amp; Documentation Professional - Experienced</v>
          </cell>
        </row>
        <row r="2610">
          <cell r="AH2610" t="str">
            <v>760.880.210</v>
          </cell>
          <cell r="AK2610" t="str">
            <v>Testing &amp; Documentation Professional - Senior</v>
          </cell>
        </row>
        <row r="2611">
          <cell r="AH2611" t="str">
            <v>760.880.220</v>
          </cell>
          <cell r="AK2611" t="str">
            <v>Testing &amp; Documentation Professional - Specialist</v>
          </cell>
        </row>
        <row r="2612">
          <cell r="AH2612" t="str">
            <v>760.880.230</v>
          </cell>
          <cell r="AK2612" t="str">
            <v>Testing &amp; Documentation Supervisor</v>
          </cell>
        </row>
        <row r="2613">
          <cell r="AH2613" t="str">
            <v>760.880.240</v>
          </cell>
          <cell r="AK2613" t="str">
            <v>Third Mate</v>
          </cell>
        </row>
        <row r="2614">
          <cell r="AH2614" t="str">
            <v>760.880.330</v>
          </cell>
          <cell r="AK2614" t="str">
            <v>Tool Keeper - Experienced - Automotive</v>
          </cell>
        </row>
        <row r="2615">
          <cell r="AH2615" t="str">
            <v>760.880.340</v>
          </cell>
          <cell r="AK2615" t="str">
            <v>Toolpusher</v>
          </cell>
        </row>
        <row r="2616">
          <cell r="AH2616" t="str">
            <v>760.880.350</v>
          </cell>
          <cell r="AK2616" t="str">
            <v>Tools Technician - Entry</v>
          </cell>
        </row>
        <row r="2617">
          <cell r="AH2617" t="str">
            <v>760.880.360</v>
          </cell>
          <cell r="AK2617" t="str">
            <v>Tools Technician - Experienced</v>
          </cell>
        </row>
        <row r="2618">
          <cell r="AH2618" t="str">
            <v>760.880.410</v>
          </cell>
          <cell r="AK2618" t="str">
            <v>Tools Technician - Senior</v>
          </cell>
        </row>
        <row r="2619">
          <cell r="AH2619" t="str">
            <v>760.880.420</v>
          </cell>
          <cell r="AK2619" t="str">
            <v>Total Quality Manager</v>
          </cell>
        </row>
        <row r="2620">
          <cell r="AH2620" t="str">
            <v>760.880.430</v>
          </cell>
          <cell r="AK2620" t="str">
            <v>Toxicologist - Entry</v>
          </cell>
        </row>
        <row r="2621">
          <cell r="AH2621" t="str">
            <v>760.883.130</v>
          </cell>
          <cell r="AK2621" t="str">
            <v>Toxicologist - Experienced</v>
          </cell>
        </row>
        <row r="2622">
          <cell r="AH2622" t="str">
            <v>760.883.210</v>
          </cell>
          <cell r="AK2622" t="str">
            <v>Toxicologist - Expert</v>
          </cell>
        </row>
        <row r="2623">
          <cell r="AH2623" t="str">
            <v>760.883.220</v>
          </cell>
          <cell r="AK2623" t="str">
            <v>Toxicologist - Pre-eminent</v>
          </cell>
        </row>
        <row r="2624">
          <cell r="AH2624" t="str">
            <v>760.883.230</v>
          </cell>
          <cell r="AK2624" t="str">
            <v>Toxicologist - Senior</v>
          </cell>
        </row>
        <row r="2625">
          <cell r="AH2625" t="str">
            <v>760.883.331</v>
          </cell>
          <cell r="AK2625" t="str">
            <v>Toxicologist - Specialist</v>
          </cell>
        </row>
        <row r="2626">
          <cell r="AH2626" t="str">
            <v>760.883.341</v>
          </cell>
          <cell r="AK2626" t="str">
            <v>Toxicology - Senior Manager</v>
          </cell>
        </row>
        <row r="2627">
          <cell r="AH2627" t="str">
            <v>760.883.350</v>
          </cell>
          <cell r="AK2627" t="str">
            <v>Toxicology Manager</v>
          </cell>
        </row>
        <row r="2628">
          <cell r="AH2628" t="str">
            <v>760.883.360</v>
          </cell>
          <cell r="AK2628" t="str">
            <v>Toxicology Supervisor</v>
          </cell>
        </row>
        <row r="2629">
          <cell r="AH2629" t="str">
            <v>760.953.220</v>
          </cell>
          <cell r="AK2629" t="str">
            <v>Trade Manager - Shipping</v>
          </cell>
        </row>
        <row r="2630">
          <cell r="AH2630" t="str">
            <v>760.953.230</v>
          </cell>
          <cell r="AK2630" t="str">
            <v>Trade Marketing - Senior Manager</v>
          </cell>
        </row>
        <row r="2631">
          <cell r="AH2631" t="str">
            <v>760.953.340</v>
          </cell>
          <cell r="AK2631" t="str">
            <v>Trade Marketing Assistant - Experienced</v>
          </cell>
        </row>
        <row r="2632">
          <cell r="AH2632" t="str">
            <v>760.953.350</v>
          </cell>
          <cell r="AK2632" t="str">
            <v>Trade Marketing Manager</v>
          </cell>
        </row>
        <row r="2633">
          <cell r="AH2633" t="str">
            <v>760.953.360</v>
          </cell>
          <cell r="AK2633" t="str">
            <v>Trade Marketing Professional - Entry</v>
          </cell>
        </row>
        <row r="2634">
          <cell r="AH2634" t="str">
            <v>764.630.130</v>
          </cell>
          <cell r="AK2634" t="str">
            <v>Trade Marketing Professional - Experienced</v>
          </cell>
        </row>
        <row r="2635">
          <cell r="AH2635" t="str">
            <v>764.630.210</v>
          </cell>
          <cell r="AK2635" t="str">
            <v>Trade Marketing Professional - Senior</v>
          </cell>
        </row>
        <row r="2636">
          <cell r="AH2636" t="str">
            <v>764.630.220</v>
          </cell>
          <cell r="AK2636" t="str">
            <v>Trade Marketing Supervisor</v>
          </cell>
        </row>
        <row r="2637">
          <cell r="AH2637" t="str">
            <v>764.630.230</v>
          </cell>
          <cell r="AK2637" t="str">
            <v>Trade Officer - Experienced - Shipping</v>
          </cell>
        </row>
        <row r="2638">
          <cell r="AH2638" t="str">
            <v>764.630.330</v>
          </cell>
          <cell r="AK2638" t="str">
            <v>Trader - Entry - Derivatives</v>
          </cell>
        </row>
        <row r="2639">
          <cell r="AH2639" t="str">
            <v>764.630.340</v>
          </cell>
          <cell r="AK2639" t="str">
            <v>Trader - Entry - Equities</v>
          </cell>
        </row>
        <row r="2640">
          <cell r="AH2640" t="str">
            <v>764.630.350</v>
          </cell>
          <cell r="AK2640" t="str">
            <v>Trader - Entry - Fixed Income</v>
          </cell>
        </row>
        <row r="2641">
          <cell r="AH2641" t="str">
            <v>764.630.360</v>
          </cell>
          <cell r="AK2641" t="str">
            <v>Trader - Experienced - Derivatives</v>
          </cell>
        </row>
        <row r="2642">
          <cell r="AH2642" t="str">
            <v>770.100.221</v>
          </cell>
          <cell r="AK2642" t="str">
            <v>Trader - Experienced - Equities</v>
          </cell>
        </row>
        <row r="2643">
          <cell r="AH2643" t="str">
            <v>770.119.130</v>
          </cell>
          <cell r="AK2643" t="str">
            <v>Trader - Experienced - Fixed Income</v>
          </cell>
        </row>
        <row r="2644">
          <cell r="AH2644" t="str">
            <v>770.119.220</v>
          </cell>
          <cell r="AK2644" t="str">
            <v>Trader - Senior - Derivatives</v>
          </cell>
        </row>
        <row r="2645">
          <cell r="AH2645" t="str">
            <v>770.119.221</v>
          </cell>
          <cell r="AK2645" t="str">
            <v>Trader - Senior - Equities</v>
          </cell>
        </row>
        <row r="2646">
          <cell r="AH2646" t="str">
            <v>770.119.241</v>
          </cell>
          <cell r="AK2646" t="str">
            <v>Trader - Senior - Fixed Income</v>
          </cell>
        </row>
        <row r="2647">
          <cell r="AH2647" t="str">
            <v>770.119.340</v>
          </cell>
          <cell r="AK2647" t="str">
            <v>Trading Assistant - Experienced - Derivatives</v>
          </cell>
        </row>
        <row r="2648">
          <cell r="AH2648" t="str">
            <v>770.119.341</v>
          </cell>
          <cell r="AK2648" t="str">
            <v>Trading Assistant - Experienced - Equities</v>
          </cell>
        </row>
        <row r="2649">
          <cell r="AH2649" t="str">
            <v>770.119.350</v>
          </cell>
          <cell r="AK2649" t="str">
            <v>Trading Assistant - Experienced - Fixed Income</v>
          </cell>
        </row>
        <row r="2650">
          <cell r="AH2650" t="str">
            <v>770.119.431</v>
          </cell>
          <cell r="AK2650" t="str">
            <v>Trading Assistant - Senior - Derivatives</v>
          </cell>
        </row>
        <row r="2651">
          <cell r="AH2651" t="str">
            <v>770.200.221</v>
          </cell>
          <cell r="AK2651" t="str">
            <v>Trading Assistant - Senior - Equities</v>
          </cell>
        </row>
        <row r="2652">
          <cell r="AH2652" t="str">
            <v>770.200.340</v>
          </cell>
          <cell r="AK2652" t="str">
            <v>Trading Assistant - Senior - Fixed Income</v>
          </cell>
        </row>
        <row r="2653">
          <cell r="AH2653" t="str">
            <v>770.224.220</v>
          </cell>
          <cell r="AK2653" t="str">
            <v>Trading Manager - Derivatives</v>
          </cell>
        </row>
        <row r="2654">
          <cell r="AH2654" t="str">
            <v>770.224.340</v>
          </cell>
          <cell r="AK2654" t="str">
            <v>Trading Manager - Equities</v>
          </cell>
        </row>
        <row r="2655">
          <cell r="AH2655" t="str">
            <v>770.224.350</v>
          </cell>
          <cell r="AK2655" t="str">
            <v>Trading Manager - Fixed Income</v>
          </cell>
        </row>
        <row r="2656">
          <cell r="AH2656" t="str">
            <v>770.300.130</v>
          </cell>
          <cell r="AK2656" t="str">
            <v>Traffic &amp; Distribution Analyst - Entry</v>
          </cell>
        </row>
        <row r="2657">
          <cell r="AH2657" t="str">
            <v>770.300.220</v>
          </cell>
          <cell r="AK2657" t="str">
            <v>Traffic &amp; Distribution Analyst - Experienced</v>
          </cell>
        </row>
        <row r="2658">
          <cell r="AH2658" t="str">
            <v>770.300.340</v>
          </cell>
          <cell r="AK2658" t="str">
            <v>Traffic &amp; Distribution Coordinator - Entry</v>
          </cell>
        </row>
        <row r="2659">
          <cell r="AH2659" t="str">
            <v>770.300.350</v>
          </cell>
          <cell r="AK2659" t="str">
            <v>Traffic &amp; Distribution Superintendent - (Para-Professionals)</v>
          </cell>
        </row>
        <row r="2660">
          <cell r="AH2660" t="str">
            <v>770.300.360</v>
          </cell>
          <cell r="AK2660" t="str">
            <v>Traffic &amp; Scheduling - Senior Manager</v>
          </cell>
        </row>
        <row r="2661">
          <cell r="AH2661" t="str">
            <v>770.304.130</v>
          </cell>
          <cell r="AK2661" t="str">
            <v>Traffic &amp; Scheduling - Team Leader</v>
          </cell>
        </row>
        <row r="2662">
          <cell r="AH2662" t="str">
            <v>770.304.131</v>
          </cell>
          <cell r="AK2662" t="str">
            <v>Traffic &amp; Scheduling Analyst - Entry</v>
          </cell>
        </row>
        <row r="2663">
          <cell r="AH2663" t="str">
            <v>770.304.132</v>
          </cell>
          <cell r="AK2663" t="str">
            <v>Traffic &amp; Scheduling Analyst - Experienced</v>
          </cell>
        </row>
        <row r="2664">
          <cell r="AH2664" t="str">
            <v>770.436.130</v>
          </cell>
          <cell r="AK2664" t="str">
            <v>Traffic &amp; Scheduling Analyst - Senior</v>
          </cell>
        </row>
        <row r="2665">
          <cell r="AH2665" t="str">
            <v>770.436.220</v>
          </cell>
          <cell r="AK2665" t="str">
            <v>Traffic &amp; Scheduling Analyst - Specialist</v>
          </cell>
        </row>
        <row r="2666">
          <cell r="AH2666" t="str">
            <v>770.436.221</v>
          </cell>
          <cell r="AK2666" t="str">
            <v>Traffic &amp; Scheduling Manager</v>
          </cell>
        </row>
        <row r="2667">
          <cell r="AH2667" t="str">
            <v>770.436.340</v>
          </cell>
          <cell r="AK2667" t="str">
            <v>Traffic &amp; Scheduling Supervisor</v>
          </cell>
        </row>
        <row r="2668">
          <cell r="AH2668" t="str">
            <v>770.436.341</v>
          </cell>
          <cell r="AK2668" t="str">
            <v>Training &amp; Development Analyst - Entry</v>
          </cell>
        </row>
        <row r="2669">
          <cell r="AH2669" t="str">
            <v>770.436.350</v>
          </cell>
          <cell r="AK2669" t="str">
            <v>Training &amp; Development Analyst - Experienced</v>
          </cell>
        </row>
        <row r="2670">
          <cell r="AH2670" t="str">
            <v>770.436.420</v>
          </cell>
          <cell r="AK2670" t="str">
            <v>Training &amp; Development Analyst - Senior</v>
          </cell>
        </row>
        <row r="2671">
          <cell r="AH2671" t="str">
            <v>770.490.220</v>
          </cell>
          <cell r="AK2671" t="str">
            <v>Training &amp; Development Assistant - Entry</v>
          </cell>
        </row>
        <row r="2672">
          <cell r="AH2672" t="str">
            <v>770.490.231</v>
          </cell>
          <cell r="AK2672" t="str">
            <v>Training &amp; Development Manager</v>
          </cell>
        </row>
        <row r="2673">
          <cell r="AH2673" t="str">
            <v>770.490.340</v>
          </cell>
          <cell r="AK2673" t="str">
            <v>Training &amp; Development Supervisor</v>
          </cell>
        </row>
        <row r="2674">
          <cell r="AH2674" t="str">
            <v>770.490.341</v>
          </cell>
          <cell r="AK2674" t="str">
            <v>Training Manager - Retail</v>
          </cell>
        </row>
        <row r="2675">
          <cell r="AH2675" t="str">
            <v>770.490.350</v>
          </cell>
          <cell r="AK2675" t="str">
            <v>Training Professional - Experienced - Retail</v>
          </cell>
        </row>
        <row r="2676">
          <cell r="AH2676" t="str">
            <v>770.490.351</v>
          </cell>
          <cell r="AK2676" t="str">
            <v>Transit Time Manager</v>
          </cell>
        </row>
        <row r="2677">
          <cell r="AH2677" t="str">
            <v>770.490.361</v>
          </cell>
          <cell r="AK2677" t="str">
            <v>Translation Professional - Experienced</v>
          </cell>
        </row>
        <row r="2678">
          <cell r="AH2678" t="str">
            <v>770.490.420</v>
          </cell>
          <cell r="AK2678" t="str">
            <v>Translation Professional - Senior</v>
          </cell>
        </row>
        <row r="2679">
          <cell r="AH2679" t="str">
            <v>770.492.130</v>
          </cell>
          <cell r="AK2679" t="str">
            <v>Translation Professional - Specialist</v>
          </cell>
        </row>
        <row r="2680">
          <cell r="AH2680" t="str">
            <v>770.492.131</v>
          </cell>
          <cell r="AK2680" t="str">
            <v>Translational Medicine - Senior Manager</v>
          </cell>
        </row>
        <row r="2681">
          <cell r="AH2681" t="str">
            <v>770.492.132</v>
          </cell>
          <cell r="AK2681" t="str">
            <v>Translational Medicine - Team Leader (Para-Professionals)</v>
          </cell>
        </row>
        <row r="2682">
          <cell r="AH2682" t="str">
            <v>770.492.221</v>
          </cell>
          <cell r="AK2682" t="str">
            <v>Translational Medicine - Team Leader (Professionals)</v>
          </cell>
        </row>
        <row r="2683">
          <cell r="AH2683" t="str">
            <v>770.492.222</v>
          </cell>
          <cell r="AK2683" t="str">
            <v>Translational Medicine Manager</v>
          </cell>
        </row>
        <row r="2684">
          <cell r="AH2684" t="str">
            <v>770.492.342</v>
          </cell>
          <cell r="AK2684" t="str">
            <v>Translational Medicine Scientist - Entry</v>
          </cell>
        </row>
        <row r="2685">
          <cell r="AH2685" t="str">
            <v>770.492.352</v>
          </cell>
          <cell r="AK2685" t="str">
            <v>Translational Medicine Scientist - Experienced</v>
          </cell>
        </row>
        <row r="2686">
          <cell r="AH2686" t="str">
            <v>770.492.362</v>
          </cell>
          <cell r="AK2686" t="str">
            <v>Translational Medicine Scientist - Expert</v>
          </cell>
        </row>
        <row r="2687">
          <cell r="AH2687" t="str">
            <v>770.607.130</v>
          </cell>
          <cell r="AK2687" t="str">
            <v>Translational Medicine Scientist - Senior</v>
          </cell>
        </row>
        <row r="2688">
          <cell r="AH2688" t="str">
            <v>770.607.220</v>
          </cell>
          <cell r="AK2688" t="str">
            <v>Translational Medicine Scientist - Specialist</v>
          </cell>
        </row>
        <row r="2689">
          <cell r="AH2689" t="str">
            <v>770.607.230</v>
          </cell>
          <cell r="AK2689" t="str">
            <v>Transmission Engineer</v>
          </cell>
        </row>
        <row r="2690">
          <cell r="AH2690" t="str">
            <v>770.607.340</v>
          </cell>
          <cell r="AK2690" t="str">
            <v>Transmission Engineer - Experienced</v>
          </cell>
        </row>
        <row r="2691">
          <cell r="AH2691" t="str">
            <v>770.607.350</v>
          </cell>
          <cell r="AK2691" t="str">
            <v>Transmission Engineer - Senior</v>
          </cell>
        </row>
        <row r="2692">
          <cell r="AH2692" t="str">
            <v>770.607.360</v>
          </cell>
          <cell r="AK2692" t="str">
            <v>Transmission Engineering Manager</v>
          </cell>
        </row>
        <row r="2693">
          <cell r="AH2693" t="str">
            <v>770.630.130</v>
          </cell>
          <cell r="AK2693" t="str">
            <v>Transmission Manager</v>
          </cell>
        </row>
        <row r="2694">
          <cell r="AH2694" t="str">
            <v>770.630.220</v>
          </cell>
          <cell r="AK2694" t="str">
            <v>Transport &amp; Distribution - Team Leader</v>
          </cell>
        </row>
        <row r="2695">
          <cell r="AH2695" t="str">
            <v>770.630.350</v>
          </cell>
          <cell r="AK2695" t="str">
            <v>Transport &amp; Distribution Manager</v>
          </cell>
        </row>
        <row r="2696">
          <cell r="AH2696" t="str">
            <v>770.679.350</v>
          </cell>
          <cell r="AK2696" t="str">
            <v>Transport &amp; Distribution Superintendent</v>
          </cell>
        </row>
        <row r="2697">
          <cell r="AH2697" t="str">
            <v>770.882.130</v>
          </cell>
          <cell r="AK2697" t="str">
            <v>Transport Manager</v>
          </cell>
        </row>
        <row r="2698">
          <cell r="AH2698" t="str">
            <v>770.882.221</v>
          </cell>
          <cell r="AK2698" t="str">
            <v>Transport Officer - Experienced</v>
          </cell>
        </row>
        <row r="2699">
          <cell r="AH2699" t="str">
            <v>770.882.222</v>
          </cell>
          <cell r="AK2699" t="str">
            <v>Transportation Analyst - Senior</v>
          </cell>
        </row>
        <row r="2700">
          <cell r="AH2700" t="str">
            <v>770.882.321</v>
          </cell>
          <cell r="AK2700" t="str">
            <v>Transshipment Coordinator - Experienced</v>
          </cell>
        </row>
        <row r="2701">
          <cell r="AH2701" t="str">
            <v>770.882.330</v>
          </cell>
          <cell r="AK2701" t="str">
            <v>Transshipment Manager</v>
          </cell>
        </row>
        <row r="2702">
          <cell r="AH2702" t="str">
            <v>770.882.340</v>
          </cell>
          <cell r="AK2702" t="str">
            <v>Transshipment Supervisor</v>
          </cell>
        </row>
        <row r="2703">
          <cell r="AH2703" t="str">
            <v>770.882.350</v>
          </cell>
          <cell r="AK2703" t="str">
            <v>Travel Coordinator - Entry</v>
          </cell>
        </row>
        <row r="2704">
          <cell r="AH2704" t="str">
            <v>770.882.360</v>
          </cell>
          <cell r="AK2704" t="str">
            <v>Travel Coordinator - Experienced</v>
          </cell>
        </row>
        <row r="2705">
          <cell r="AH2705" t="str">
            <v>770.884.130</v>
          </cell>
          <cell r="AK2705" t="str">
            <v>Travel Retail Manager</v>
          </cell>
        </row>
        <row r="2706">
          <cell r="AH2706" t="str">
            <v>770.884.220</v>
          </cell>
          <cell r="AK2706" t="str">
            <v>Travel Retail Officer - Experienced</v>
          </cell>
        </row>
        <row r="2707">
          <cell r="AH2707" t="str">
            <v>770.884.340</v>
          </cell>
          <cell r="AK2707" t="str">
            <v>Treasury Analyst - Entry</v>
          </cell>
        </row>
        <row r="2708">
          <cell r="AH2708" t="str">
            <v>770.884.350</v>
          </cell>
          <cell r="AK2708" t="str">
            <v>Treasury Analyst - Experienced</v>
          </cell>
        </row>
        <row r="2709">
          <cell r="AH2709" t="str">
            <v>770.884.360</v>
          </cell>
          <cell r="AK2709" t="str">
            <v>Treasury Analyst - Senior</v>
          </cell>
        </row>
        <row r="2710">
          <cell r="AH2710" t="str">
            <v>770.884.420</v>
          </cell>
          <cell r="AK2710" t="str">
            <v>Treasury Manager</v>
          </cell>
        </row>
        <row r="2711">
          <cell r="AH2711" t="str">
            <v>770.886.220</v>
          </cell>
          <cell r="AK2711" t="str">
            <v>Treasury Supervisor</v>
          </cell>
        </row>
        <row r="2712">
          <cell r="AH2712" t="str">
            <v>770.886.340</v>
          </cell>
          <cell r="AK2712" t="str">
            <v>Truck Driver - Entry - Light Truck</v>
          </cell>
        </row>
        <row r="2713">
          <cell r="AH2713" t="str">
            <v>770.886.350</v>
          </cell>
          <cell r="AK2713" t="str">
            <v>Truck Driver - Experienced - Heavy Truck</v>
          </cell>
        </row>
        <row r="2714">
          <cell r="AH2714" t="str">
            <v>770.886.360</v>
          </cell>
          <cell r="AK2714" t="str">
            <v>Truck Driver - Experienced - Light Truck</v>
          </cell>
        </row>
        <row r="2715">
          <cell r="AH2715" t="str">
            <v>770.886.420</v>
          </cell>
          <cell r="AK2715" t="str">
            <v>Truck Driver - Senior - Light Truck</v>
          </cell>
        </row>
        <row r="2716">
          <cell r="AH2716" t="str">
            <v>770.888.130</v>
          </cell>
          <cell r="AK2716" t="str">
            <v>Underwriter - Entry - Insurance</v>
          </cell>
        </row>
        <row r="2717">
          <cell r="AH2717" t="str">
            <v>770.888.220</v>
          </cell>
          <cell r="AK2717" t="str">
            <v>Underwriter - Experienced - Insurance</v>
          </cell>
        </row>
        <row r="2718">
          <cell r="AH2718" t="str">
            <v>770.888.340</v>
          </cell>
          <cell r="AK2718" t="str">
            <v>Underwriter - Senior - Insurance</v>
          </cell>
        </row>
        <row r="2719">
          <cell r="AH2719" t="str">
            <v>770.888.350</v>
          </cell>
          <cell r="AK2719" t="str">
            <v>Underwriting Assistant - Experienced - Insurance</v>
          </cell>
        </row>
        <row r="2720">
          <cell r="AH2720" t="str">
            <v>770.888.360</v>
          </cell>
          <cell r="AK2720" t="str">
            <v>Underwriting Manager - Insurance</v>
          </cell>
        </row>
        <row r="2721">
          <cell r="AH2721" t="str">
            <v>770.888.420</v>
          </cell>
          <cell r="AK2721" t="str">
            <v>Usability Engineer - Expert</v>
          </cell>
        </row>
        <row r="2722">
          <cell r="AH2722" t="str">
            <v>790.000.120</v>
          </cell>
          <cell r="AK2722" t="str">
            <v>Usability Engineer - Preeminent</v>
          </cell>
        </row>
        <row r="2723">
          <cell r="AH2723" t="str">
            <v>790.120.220</v>
          </cell>
          <cell r="AK2723" t="str">
            <v>Usability Engineering - Senior Manager</v>
          </cell>
        </row>
        <row r="2724">
          <cell r="AH2724" t="str">
            <v>790.912.220</v>
          </cell>
          <cell r="AK2724" t="str">
            <v>Usability Engineering - Supervisor</v>
          </cell>
        </row>
        <row r="2725">
          <cell r="AH2725" t="str">
            <v>790.912.240</v>
          </cell>
          <cell r="AK2725" t="str">
            <v>Usability Engineering - Team Leader</v>
          </cell>
        </row>
        <row r="2726">
          <cell r="AH2726" t="str">
            <v>790.918.130</v>
          </cell>
          <cell r="AK2726" t="str">
            <v>Usability Engineering Manager</v>
          </cell>
        </row>
        <row r="2727">
          <cell r="AH2727" t="str">
            <v>790.918.131</v>
          </cell>
          <cell r="AK2727" t="str">
            <v>Validation - Senior Manager</v>
          </cell>
        </row>
        <row r="2728">
          <cell r="AH2728" t="str">
            <v>790.918.220</v>
          </cell>
          <cell r="AK2728" t="str">
            <v>Validation - Team Leader</v>
          </cell>
        </row>
        <row r="2729">
          <cell r="AH2729" t="str">
            <v>790.918.221</v>
          </cell>
          <cell r="AK2729" t="str">
            <v>Validation Analyst - Entry</v>
          </cell>
        </row>
        <row r="2730">
          <cell r="AH2730" t="str">
            <v>790.918.230</v>
          </cell>
          <cell r="AK2730" t="str">
            <v>Validation Analyst - Experienced</v>
          </cell>
        </row>
        <row r="2731">
          <cell r="AH2731" t="str">
            <v>790.918.341</v>
          </cell>
          <cell r="AK2731" t="str">
            <v>Validation Analyst - Senior</v>
          </cell>
        </row>
        <row r="2732">
          <cell r="AH2732" t="str">
            <v>790.918.350</v>
          </cell>
          <cell r="AK2732" t="str">
            <v>Validation Analyst - Specialist</v>
          </cell>
        </row>
        <row r="2733">
          <cell r="AH2733" t="str">
            <v>790.918.351</v>
          </cell>
          <cell r="AK2733" t="str">
            <v>Validation Assistant - Entry</v>
          </cell>
        </row>
        <row r="2734">
          <cell r="AH2734" t="str">
            <v>790.920.220</v>
          </cell>
          <cell r="AK2734" t="str">
            <v>Validation Assistant - Experienced</v>
          </cell>
        </row>
        <row r="2735">
          <cell r="AH2735" t="str">
            <v>790.920.221</v>
          </cell>
          <cell r="AK2735" t="str">
            <v>Validation Assistant - Senior</v>
          </cell>
        </row>
        <row r="2736">
          <cell r="AH2736" t="str">
            <v>790.920.230</v>
          </cell>
          <cell r="AK2736" t="str">
            <v>Validation Manager</v>
          </cell>
        </row>
        <row r="2737">
          <cell r="AH2737" t="str">
            <v>790.920.420</v>
          </cell>
          <cell r="AK2737" t="str">
            <v>Validation Supervisor</v>
          </cell>
        </row>
        <row r="2738">
          <cell r="AH2738" t="str">
            <v>790.922.130</v>
          </cell>
          <cell r="AK2738" t="str">
            <v>Vehicle / Fleet Sales - Senior Manager</v>
          </cell>
        </row>
        <row r="2739">
          <cell r="AH2739" t="str">
            <v>790.922.220</v>
          </cell>
          <cell r="AK2739" t="str">
            <v>Vehicle / Fleet Sales Representative - Experienced</v>
          </cell>
        </row>
        <row r="2740">
          <cell r="AH2740" t="str">
            <v>790.922.230</v>
          </cell>
          <cell r="AK2740" t="str">
            <v>Vehicle / Fleet Sales Representative - Senior</v>
          </cell>
        </row>
        <row r="2741">
          <cell r="AH2741" t="str">
            <v>790.922.240</v>
          </cell>
          <cell r="AK2741" t="str">
            <v>Vehicle Export - Senior Manager</v>
          </cell>
        </row>
        <row r="2742">
          <cell r="AH2742" t="str">
            <v>790.922.420</v>
          </cell>
          <cell r="AK2742" t="str">
            <v>Vehicle Integration Engineer - Experienced</v>
          </cell>
        </row>
        <row r="2743">
          <cell r="AH2743" t="str">
            <v>790.924.220</v>
          </cell>
          <cell r="AK2743" t="str">
            <v>Vehicle Integration Engineer - Senior</v>
          </cell>
        </row>
        <row r="2744">
          <cell r="AH2744" t="str">
            <v>800.928.410</v>
          </cell>
          <cell r="AK2744" t="str">
            <v>Vehicle Integration Engineering Manager</v>
          </cell>
        </row>
        <row r="2745">
          <cell r="AH2745" t="str">
            <v>810.120.130</v>
          </cell>
          <cell r="AK2745" t="str">
            <v>Vehicle Sales Representative - Entry</v>
          </cell>
        </row>
        <row r="2746">
          <cell r="AH2746" t="str">
            <v>810.120.220</v>
          </cell>
          <cell r="AK2746" t="str">
            <v>Vehicle Simulation Analysis Engineer - Experienced</v>
          </cell>
        </row>
        <row r="2747">
          <cell r="AH2747" t="str">
            <v>810.120.240</v>
          </cell>
          <cell r="AK2747" t="str">
            <v>Vehicle Simulation Analysis Engineer - Senior</v>
          </cell>
        </row>
        <row r="2748">
          <cell r="AH2748" t="str">
            <v>810.120.420</v>
          </cell>
          <cell r="AK2748" t="str">
            <v>Vehicle Simulation Analysis Manager</v>
          </cell>
        </row>
        <row r="2749">
          <cell r="AH2749" t="str">
            <v>810.132.130</v>
          </cell>
          <cell r="AK2749" t="str">
            <v>Vendor Management - Senior Manager - IT</v>
          </cell>
        </row>
        <row r="2750">
          <cell r="AH2750" t="str">
            <v>810.132.131</v>
          </cell>
          <cell r="AK2750" t="str">
            <v>Vendor Management - Supervisor</v>
          </cell>
        </row>
        <row r="2751">
          <cell r="AH2751" t="str">
            <v>810.132.132</v>
          </cell>
          <cell r="AK2751" t="str">
            <v>Vendor Management - Team Leader</v>
          </cell>
        </row>
        <row r="2752">
          <cell r="AH2752" t="str">
            <v>810.132.212</v>
          </cell>
          <cell r="AK2752" t="str">
            <v>Vendor Management Analyst - Entry - IT</v>
          </cell>
        </row>
        <row r="2753">
          <cell r="AH2753" t="str">
            <v>810.132.220</v>
          </cell>
          <cell r="AK2753" t="str">
            <v>Vendor Management Analyst - Experienced - IT</v>
          </cell>
        </row>
        <row r="2754">
          <cell r="AH2754" t="str">
            <v>810.132.222</v>
          </cell>
          <cell r="AK2754" t="str">
            <v>Vendor Management Analyst - Senior - IT</v>
          </cell>
        </row>
        <row r="2755">
          <cell r="AH2755" t="str">
            <v>810.132.223</v>
          </cell>
          <cell r="AK2755" t="str">
            <v>Vendor Management Assistant - Entry</v>
          </cell>
        </row>
        <row r="2756">
          <cell r="AH2756" t="str">
            <v>810.132.224</v>
          </cell>
          <cell r="AK2756" t="str">
            <v>Vendor Management Assistant - Experienced</v>
          </cell>
        </row>
        <row r="2757">
          <cell r="AH2757" t="str">
            <v>810.132.225</v>
          </cell>
          <cell r="AK2757" t="str">
            <v>Vendor Management Assistant - Senior</v>
          </cell>
        </row>
        <row r="2758">
          <cell r="AH2758" t="str">
            <v>810.132.226</v>
          </cell>
          <cell r="AK2758" t="str">
            <v>Vendor Management Manager - IT</v>
          </cell>
        </row>
        <row r="2759">
          <cell r="AH2759" t="str">
            <v>810.132.230</v>
          </cell>
          <cell r="AK2759" t="str">
            <v>Vessel / Flight Planner - Experienced</v>
          </cell>
        </row>
        <row r="2760">
          <cell r="AH2760" t="str">
            <v>810.132.231</v>
          </cell>
          <cell r="AK2760" t="str">
            <v>Vessel / Flight Planning Manager</v>
          </cell>
        </row>
        <row r="2761">
          <cell r="AH2761" t="str">
            <v>810.132.232</v>
          </cell>
          <cell r="AK2761" t="str">
            <v>VIP Client Manager</v>
          </cell>
        </row>
        <row r="2762">
          <cell r="AH2762" t="str">
            <v>810.132.234</v>
          </cell>
          <cell r="AK2762" t="str">
            <v>VIP Sales Consultant - Experienced</v>
          </cell>
        </row>
        <row r="2763">
          <cell r="AH2763" t="str">
            <v>810.132.240</v>
          </cell>
          <cell r="AK2763" t="str">
            <v>Visual Merchandising - Senior Manager</v>
          </cell>
        </row>
        <row r="2764">
          <cell r="AH2764" t="str">
            <v>810.132.242</v>
          </cell>
          <cell r="AK2764" t="str">
            <v>Visual Merchandising Manager</v>
          </cell>
        </row>
        <row r="2765">
          <cell r="AH2765" t="str">
            <v>810.132.340</v>
          </cell>
          <cell r="AK2765" t="str">
            <v>Visual Merchandising Professional - Entry</v>
          </cell>
        </row>
        <row r="2766">
          <cell r="AH2766" t="str">
            <v>810.132.350</v>
          </cell>
          <cell r="AK2766" t="str">
            <v>Visual Merchandising Professional - Experienced</v>
          </cell>
        </row>
        <row r="2767">
          <cell r="AH2767" t="str">
            <v>810.132.351</v>
          </cell>
          <cell r="AK2767" t="str">
            <v>Visual Merchandising Professional - Senior</v>
          </cell>
        </row>
        <row r="2768">
          <cell r="AH2768" t="str">
            <v>810.132.352</v>
          </cell>
          <cell r="AK2768" t="str">
            <v>Visual Merchandising Store Supervisor</v>
          </cell>
        </row>
        <row r="2769">
          <cell r="AH2769" t="str">
            <v>810.132.360</v>
          </cell>
          <cell r="AK2769" t="str">
            <v>Voice Process - Team Leader - Inbound / Outbound</v>
          </cell>
        </row>
        <row r="2770">
          <cell r="AH2770" t="str">
            <v>810.132.422</v>
          </cell>
          <cell r="AK2770" t="str">
            <v>Voice Process Officer - Entry - Inbound / Outbound</v>
          </cell>
        </row>
        <row r="2771">
          <cell r="AH2771" t="str">
            <v>810.276.131</v>
          </cell>
          <cell r="AK2771" t="str">
            <v>Voice Process Officer - Experienced - Inbound / Outbound</v>
          </cell>
        </row>
        <row r="2772">
          <cell r="AH2772" t="str">
            <v>810.276.220</v>
          </cell>
          <cell r="AK2772" t="str">
            <v>Voice Process Officer - Senior - Inbound / Outbound</v>
          </cell>
        </row>
        <row r="2773">
          <cell r="AH2773" t="str">
            <v>810.276.350</v>
          </cell>
          <cell r="AK2773" t="str">
            <v>Voice Process Officer - Specialist - Inbound / Outbound</v>
          </cell>
        </row>
        <row r="2774">
          <cell r="AH2774" t="str">
            <v>810.276.351</v>
          </cell>
          <cell r="AK2774" t="str">
            <v>Warehouse - Team Leader</v>
          </cell>
        </row>
        <row r="2775">
          <cell r="AH2775" t="str">
            <v>810.472.130</v>
          </cell>
          <cell r="AK2775" t="str">
            <v>Warehouse Clerk - Entry</v>
          </cell>
        </row>
        <row r="2776">
          <cell r="AH2776" t="str">
            <v>810.472.131</v>
          </cell>
          <cell r="AK2776" t="str">
            <v>Warehouse Clerk - Experienced</v>
          </cell>
        </row>
        <row r="2777">
          <cell r="AH2777" t="str">
            <v>810.472.135</v>
          </cell>
          <cell r="AK2777" t="str">
            <v>Warehouse Clerk - Senior</v>
          </cell>
        </row>
        <row r="2778">
          <cell r="AH2778" t="str">
            <v>810.472.210</v>
          </cell>
          <cell r="AK2778" t="str">
            <v>Warehouse Manager</v>
          </cell>
        </row>
        <row r="2779">
          <cell r="AH2779" t="str">
            <v>810.472.220</v>
          </cell>
          <cell r="AK2779" t="str">
            <v>Warehouse Officer - Experienced</v>
          </cell>
        </row>
        <row r="2780">
          <cell r="AH2780" t="str">
            <v>810.472.221</v>
          </cell>
          <cell r="AK2780" t="str">
            <v>Watch Technician - Experienced</v>
          </cell>
        </row>
        <row r="2781">
          <cell r="AH2781" t="str">
            <v>810.472.225</v>
          </cell>
          <cell r="AK2781" t="str">
            <v>Watch Technician - Senior</v>
          </cell>
        </row>
        <row r="2782">
          <cell r="AH2782" t="str">
            <v>810.472.230</v>
          </cell>
          <cell r="AK2782" t="str">
            <v>Web Admin &amp; Maintenance - Entry</v>
          </cell>
        </row>
        <row r="2783">
          <cell r="AH2783" t="str">
            <v>810.472.231</v>
          </cell>
          <cell r="AK2783" t="str">
            <v>Web Admin &amp; Maintenance - Expert</v>
          </cell>
        </row>
        <row r="2784">
          <cell r="AH2784" t="str">
            <v>810.472.235</v>
          </cell>
          <cell r="AK2784" t="str">
            <v>Web Admin &amp; Maintenance - Senior Manager</v>
          </cell>
        </row>
        <row r="2785">
          <cell r="AH2785" t="str">
            <v>810.472.244</v>
          </cell>
          <cell r="AK2785" t="str">
            <v>Web Admin &amp; Maintenance - Supervisor</v>
          </cell>
        </row>
        <row r="2786">
          <cell r="AH2786" t="str">
            <v>810.472.340</v>
          </cell>
          <cell r="AK2786" t="str">
            <v>Web Admin &amp; Maintenance - Team Leader</v>
          </cell>
        </row>
        <row r="2787">
          <cell r="AH2787" t="str">
            <v>810.472.350</v>
          </cell>
          <cell r="AK2787" t="str">
            <v>Web Admin &amp; Maintenance Assistant - Entry</v>
          </cell>
        </row>
        <row r="2788">
          <cell r="AH2788" t="str">
            <v>810.472.352</v>
          </cell>
          <cell r="AK2788" t="str">
            <v>Web Admin &amp; Maintenance Assistant - Experienced</v>
          </cell>
        </row>
        <row r="2789">
          <cell r="AH2789" t="str">
            <v>810.472.355</v>
          </cell>
          <cell r="AK2789" t="str">
            <v>Web Admin &amp; Maintenance Assistant - Senior</v>
          </cell>
        </row>
        <row r="2790">
          <cell r="AH2790" t="str">
            <v>810.472.360</v>
          </cell>
          <cell r="AK2790" t="str">
            <v>Web Administrator - Experienced</v>
          </cell>
        </row>
        <row r="2791">
          <cell r="AH2791" t="str">
            <v>810.472.361</v>
          </cell>
          <cell r="AK2791" t="str">
            <v>Web Administrator - Senior</v>
          </cell>
        </row>
        <row r="2792">
          <cell r="AH2792" t="str">
            <v>810.472.421</v>
          </cell>
          <cell r="AK2792" t="str">
            <v>Web Applications Developer - Experienced</v>
          </cell>
        </row>
        <row r="2793">
          <cell r="AH2793" t="str">
            <v>810.472.422</v>
          </cell>
          <cell r="AK2793" t="str">
            <v>Web Applications Developer - Senior</v>
          </cell>
        </row>
        <row r="2794">
          <cell r="AH2794" t="str">
            <v>810.472.424</v>
          </cell>
          <cell r="AK2794" t="str">
            <v>Web Applications Development Manager</v>
          </cell>
        </row>
        <row r="2795">
          <cell r="AH2795" t="str">
            <v>810.472.430</v>
          </cell>
          <cell r="AK2795" t="str">
            <v>Web Content - Entry</v>
          </cell>
        </row>
        <row r="2796">
          <cell r="AH2796" t="str">
            <v>810.472.435</v>
          </cell>
          <cell r="AK2796" t="str">
            <v>Web Content - Experienced</v>
          </cell>
        </row>
        <row r="2797">
          <cell r="AH2797" t="str">
            <v>810.500.133</v>
          </cell>
          <cell r="AK2797" t="str">
            <v>Web Content - Expert</v>
          </cell>
        </row>
        <row r="2798">
          <cell r="AH2798" t="str">
            <v>810.500.221</v>
          </cell>
          <cell r="AK2798" t="str">
            <v>Web Content - Senior</v>
          </cell>
        </row>
        <row r="2799">
          <cell r="AH2799" t="str">
            <v>810.500.223</v>
          </cell>
          <cell r="AK2799" t="str">
            <v>Web Content - Senior Manager</v>
          </cell>
        </row>
        <row r="2800">
          <cell r="AH2800" t="str">
            <v>810.500.240</v>
          </cell>
          <cell r="AK2800" t="str">
            <v>Web Content - Specialist</v>
          </cell>
        </row>
        <row r="2801">
          <cell r="AH2801" t="str">
            <v>810.500.241</v>
          </cell>
          <cell r="AK2801" t="str">
            <v>Web Content - Supervisor</v>
          </cell>
        </row>
        <row r="2802">
          <cell r="AH2802" t="str">
            <v>810.500.243</v>
          </cell>
          <cell r="AK2802" t="str">
            <v>Web Content - Team Leader</v>
          </cell>
        </row>
        <row r="2803">
          <cell r="AH2803" t="str">
            <v>810.500.244</v>
          </cell>
          <cell r="AK2803" t="str">
            <v>Web Content Administrator - Experienced</v>
          </cell>
        </row>
        <row r="2804">
          <cell r="AH2804" t="str">
            <v>810.500.340</v>
          </cell>
          <cell r="AK2804" t="str">
            <v>Web Content Administrator - Specialist</v>
          </cell>
        </row>
        <row r="2805">
          <cell r="AH2805" t="str">
            <v>810.500.350</v>
          </cell>
          <cell r="AK2805" t="str">
            <v>Web Content Manager</v>
          </cell>
        </row>
        <row r="2806">
          <cell r="AH2806" t="str">
            <v>810.500.351</v>
          </cell>
          <cell r="AK2806" t="str">
            <v>Web Design - Expert</v>
          </cell>
        </row>
        <row r="2807">
          <cell r="AH2807" t="str">
            <v>810.500.352</v>
          </cell>
          <cell r="AK2807" t="str">
            <v>Web Design - Preeminent</v>
          </cell>
        </row>
        <row r="2808">
          <cell r="AH2808" t="str">
            <v>810.500.353</v>
          </cell>
          <cell r="AK2808" t="str">
            <v>Web Design - Senior Manager</v>
          </cell>
        </row>
        <row r="2809">
          <cell r="AH2809" t="str">
            <v>810.500.360</v>
          </cell>
          <cell r="AK2809" t="str">
            <v>Web Design - Team Leader</v>
          </cell>
        </row>
        <row r="2810">
          <cell r="AH2810" t="str">
            <v>810.500.410</v>
          </cell>
          <cell r="AK2810" t="str">
            <v>Web Design Manager</v>
          </cell>
        </row>
        <row r="2811">
          <cell r="AH2811" t="str">
            <v>810.500.411</v>
          </cell>
          <cell r="AK2811" t="str">
            <v>Web Design Supervisor</v>
          </cell>
        </row>
        <row r="2812">
          <cell r="AH2812" t="str">
            <v>810.500.415</v>
          </cell>
          <cell r="AK2812" t="str">
            <v>Web Designer - Entry</v>
          </cell>
        </row>
        <row r="2813">
          <cell r="AH2813" t="str">
            <v>810.500.420</v>
          </cell>
          <cell r="AK2813" t="str">
            <v>Web Designer - Experienced</v>
          </cell>
        </row>
        <row r="2814">
          <cell r="AH2814" t="str">
            <v>810.500.421</v>
          </cell>
          <cell r="AK2814" t="str">
            <v>Web Designer - Senior</v>
          </cell>
        </row>
        <row r="2815">
          <cell r="AH2815" t="str">
            <v>810.500.423</v>
          </cell>
          <cell r="AK2815" t="str">
            <v>Web Developer - Entry</v>
          </cell>
        </row>
        <row r="2816">
          <cell r="AH2816" t="str">
            <v>810.500.424</v>
          </cell>
          <cell r="AK2816" t="str">
            <v>Web Manager</v>
          </cell>
        </row>
        <row r="2817">
          <cell r="AH2817" t="str">
            <v>810.500.425</v>
          </cell>
          <cell r="AK2817" t="str">
            <v>Web Marketing Professional - Experienced</v>
          </cell>
        </row>
        <row r="2818">
          <cell r="AH2818" t="str">
            <v>810.500.427</v>
          </cell>
          <cell r="AK2818" t="str">
            <v>Web Marketing Professional - Senior</v>
          </cell>
        </row>
        <row r="2819">
          <cell r="AH2819" t="str">
            <v>810.500.430</v>
          </cell>
          <cell r="AK2819" t="str">
            <v>Web Operations Management - Entry</v>
          </cell>
        </row>
        <row r="2820">
          <cell r="AH2820" t="str">
            <v>810.500.435</v>
          </cell>
          <cell r="AK2820" t="str">
            <v>Web Operations Management - Experienced</v>
          </cell>
        </row>
        <row r="2821">
          <cell r="AH2821" t="str">
            <v>810.501.422</v>
          </cell>
          <cell r="AK2821" t="str">
            <v>Web Operations Management - Expert</v>
          </cell>
        </row>
        <row r="2822">
          <cell r="AH2822" t="str">
            <v>810.501.423</v>
          </cell>
          <cell r="AK2822" t="str">
            <v>Web Operations Management - Preeminent</v>
          </cell>
        </row>
        <row r="2823">
          <cell r="AH2823" t="str">
            <v>810.501.424</v>
          </cell>
          <cell r="AK2823" t="str">
            <v>Web Operations Management - Senior</v>
          </cell>
        </row>
        <row r="2824">
          <cell r="AH2824" t="str">
            <v>810.508.350</v>
          </cell>
          <cell r="AK2824" t="str">
            <v>Web Operations Management - Senior Manager</v>
          </cell>
        </row>
        <row r="2825">
          <cell r="AH2825" t="str">
            <v>810.572.220</v>
          </cell>
          <cell r="AK2825" t="str">
            <v>Web Operations Management - Specialist</v>
          </cell>
        </row>
        <row r="2826">
          <cell r="AH2826" t="str">
            <v>810.572.350</v>
          </cell>
          <cell r="AK2826" t="str">
            <v>Web Operations Management - Supervisor</v>
          </cell>
        </row>
        <row r="2827">
          <cell r="AH2827" t="str">
            <v>810.582.130</v>
          </cell>
          <cell r="AK2827" t="str">
            <v>Web Operations Management - Team Leader</v>
          </cell>
        </row>
        <row r="2828">
          <cell r="AH2828" t="str">
            <v>810.582.220</v>
          </cell>
          <cell r="AK2828" t="str">
            <v>Web Operations Management Manager</v>
          </cell>
        </row>
        <row r="2829">
          <cell r="AH2829" t="str">
            <v>810.582.230</v>
          </cell>
          <cell r="AK2829" t="str">
            <v>Web Operations Manager</v>
          </cell>
        </row>
        <row r="2830">
          <cell r="AH2830" t="str">
            <v>810.582.350</v>
          </cell>
          <cell r="AK2830" t="str">
            <v>Web Security - Entry</v>
          </cell>
        </row>
        <row r="2831">
          <cell r="AH2831" t="str">
            <v>810.584.220</v>
          </cell>
          <cell r="AK2831" t="str">
            <v>Web Security - Experienced</v>
          </cell>
        </row>
        <row r="2832">
          <cell r="AH2832" t="str">
            <v>810.584.340</v>
          </cell>
          <cell r="AK2832" t="str">
            <v>Web Security - Expert</v>
          </cell>
        </row>
        <row r="2833">
          <cell r="AH2833" t="str">
            <v>810.584.350</v>
          </cell>
          <cell r="AK2833" t="str">
            <v>Web Security - Preeminent</v>
          </cell>
        </row>
        <row r="2834">
          <cell r="AH2834" t="str">
            <v>810.656.220</v>
          </cell>
          <cell r="AK2834" t="str">
            <v>Web Security - Senior</v>
          </cell>
        </row>
        <row r="2835">
          <cell r="AH2835" t="str">
            <v>810.656.230</v>
          </cell>
          <cell r="AK2835" t="str">
            <v>Web Security - Senior Manager</v>
          </cell>
        </row>
        <row r="2836">
          <cell r="AH2836" t="str">
            <v>810.656.350</v>
          </cell>
          <cell r="AK2836" t="str">
            <v>Web Security - Supervisor</v>
          </cell>
        </row>
        <row r="2837">
          <cell r="AH2837" t="str">
            <v>810.656.360</v>
          </cell>
          <cell r="AK2837" t="str">
            <v>Web Security - Team Leader</v>
          </cell>
        </row>
        <row r="2838">
          <cell r="AH2838" t="str">
            <v>810.656.430</v>
          </cell>
          <cell r="AK2838" t="str">
            <v>Web Security Administrator - Specialist</v>
          </cell>
        </row>
        <row r="2839">
          <cell r="AH2839" t="str">
            <v>810.932.220</v>
          </cell>
          <cell r="AK2839" t="str">
            <v>Web Security Assistant - Entry</v>
          </cell>
        </row>
        <row r="2840">
          <cell r="AH2840" t="str">
            <v>810.932.350</v>
          </cell>
          <cell r="AK2840" t="str">
            <v>Web Security Assistant - Experienced</v>
          </cell>
        </row>
        <row r="2841">
          <cell r="AH2841" t="str">
            <v>810.935.130</v>
          </cell>
          <cell r="AK2841" t="str">
            <v>Web Security Assistant - Senior</v>
          </cell>
        </row>
        <row r="2842">
          <cell r="AH2842" t="str">
            <v>810.935.220</v>
          </cell>
          <cell r="AK2842" t="str">
            <v>Web Security Manager</v>
          </cell>
        </row>
        <row r="2843">
          <cell r="AH2843" t="str">
            <v>810.935.350</v>
          </cell>
          <cell r="AK2843" t="str">
            <v>Website Producer - Supervisor</v>
          </cell>
        </row>
        <row r="2844">
          <cell r="AH2844" t="str">
            <v>810.935.410</v>
          </cell>
          <cell r="AK2844" t="str">
            <v>Welder - Senior - Engineering</v>
          </cell>
        </row>
        <row r="2845">
          <cell r="AH2845" t="str">
            <v>810.959.220</v>
          </cell>
          <cell r="AK2845" t="str">
            <v>Welding Engineer - Experienced</v>
          </cell>
        </row>
        <row r="2846">
          <cell r="AH2846" t="str">
            <v>810.959.410</v>
          </cell>
          <cell r="AK2846" t="str">
            <v>Wellness Program Manager</v>
          </cell>
        </row>
        <row r="2847">
          <cell r="AH2847" t="str">
            <v>810.959.420</v>
          </cell>
          <cell r="AK2847" t="str">
            <v>Wireless Engineer - Experienced</v>
          </cell>
        </row>
        <row r="2848">
          <cell r="AH2848" t="str">
            <v>810.959.421</v>
          </cell>
          <cell r="AK2848" t="str">
            <v>Wireless Engineer - Senior</v>
          </cell>
        </row>
        <row r="2849">
          <cell r="AH2849" t="str">
            <v>810.959.422</v>
          </cell>
          <cell r="AK2849" t="str">
            <v>Wireless Engineering Manager</v>
          </cell>
        </row>
        <row r="2850">
          <cell r="AH2850" t="str">
            <v>850.490.130</v>
          </cell>
          <cell r="AK2850" t="str">
            <v>Wireline - Team Leader</v>
          </cell>
        </row>
        <row r="2851">
          <cell r="AH2851" t="str">
            <v>850.490.211</v>
          </cell>
          <cell r="AK2851" t="str">
            <v>Wireline Manager</v>
          </cell>
        </row>
        <row r="2852">
          <cell r="AH2852" t="str">
            <v>850.490.220</v>
          </cell>
          <cell r="AK2852" t="str">
            <v>Word Processing Operator - Experienced</v>
          </cell>
        </row>
        <row r="2853">
          <cell r="AH2853" t="str">
            <v>850.490.221</v>
          </cell>
          <cell r="AK2853" t="str">
            <v>Workshop Foreman - Automotive</v>
          </cell>
        </row>
        <row r="2854">
          <cell r="AH2854" t="str">
            <v>850.490.222</v>
          </cell>
          <cell r="AK2854" t="str">
            <v>Workshop Manager - Automotive</v>
          </cell>
        </row>
        <row r="2855">
          <cell r="AH2855" t="str">
            <v>850.490.230</v>
          </cell>
          <cell r="AK2855" t="str">
            <v>Workshop Supervisor - Automotive</v>
          </cell>
        </row>
        <row r="2856">
          <cell r="AH2856" t="str">
            <v>850.490.340</v>
          </cell>
          <cell r="AK2856" t="str">
            <v>Yard Operations Coordinator - Experienced</v>
          </cell>
        </row>
        <row r="2857">
          <cell r="AH2857" t="str">
            <v>850.490.350</v>
          </cell>
          <cell r="AK2857" t="str">
            <v>Yard Operations Manager</v>
          </cell>
        </row>
        <row r="2858">
          <cell r="AH2858" t="str">
            <v>850.490.360</v>
          </cell>
          <cell r="AK2858" t="str">
            <v>Yard Operations Officer - Experienced</v>
          </cell>
        </row>
        <row r="2859">
          <cell r="AH2859" t="str">
            <v>910.630.130</v>
          </cell>
          <cell r="AK2859" t="str">
            <v>Yield / Failure Analysis Engineer - Experienced</v>
          </cell>
        </row>
        <row r="2860">
          <cell r="AH2860" t="str">
            <v>910.630.220</v>
          </cell>
          <cell r="AK2860" t="str">
            <v>Yield / Failure Analysis Engineer - Senior</v>
          </cell>
        </row>
        <row r="2861">
          <cell r="AH2861" t="str">
            <v>910.630.351</v>
          </cell>
          <cell r="AK2861" t="str">
            <v>Yield / Failure Analysis Manager</v>
          </cell>
        </row>
        <row r="2862">
          <cell r="AH2862" t="str">
            <v>910.952.410</v>
          </cell>
          <cell r="AK2862" t="str">
            <v>Yield / Failure Engineer - Entry</v>
          </cell>
        </row>
      </sheetData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OP (crores)"/>
      <sheetName val="BS"/>
      <sheetName val="BS (crores)"/>
      <sheetName val="Fund Flow"/>
      <sheetName val="Fund Flow (crores)"/>
      <sheetName val="FFR-II"/>
      <sheetName val="MPBF"/>
      <sheetName val="Summary"/>
      <sheetName val="BOB 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Summary P&amp;L-2"/>
      <sheetName val="Raw Material -3a"/>
      <sheetName val="Raw Material -3b "/>
      <sheetName val="Manuf. Summary -4 "/>
      <sheetName val="Manuf. Detail -5 "/>
      <sheetName val="GR55 ZCO3"/>
      <sheetName val="DirectCost Var. -6"/>
      <sheetName val="DirectCost Var. Month -1"/>
      <sheetName val="SGA Mtd -7"/>
      <sheetName val="SGA Ytd -8"/>
      <sheetName val="Headcount - 9"/>
      <sheetName val="Balance sheet-10"/>
      <sheetName val="Cashflow -11 "/>
      <sheetName val="Stock report -12"/>
      <sheetName val="InputVoorraadQuery"/>
      <sheetName val="AIMGegSales"/>
      <sheetName val="RelTabelBalSheetCashflow"/>
      <sheetName val="DataBaseDirCostVar"/>
      <sheetName val="RelTabelBalSheetP&amp;L"/>
      <sheetName val="BalanceSheetPer"/>
      <sheetName val="BalSheetBudget"/>
      <sheetName val="CashflowPY_budget"/>
      <sheetName val="MfcDataPlanPY"/>
      <sheetName val="SummaryP_L PYandPlan"/>
      <sheetName val="VoorraadPlan"/>
      <sheetName val="VoorraadPY"/>
      <sheetName val="ProdCTPlan+Py"/>
      <sheetName val="BudgetDirCost"/>
      <sheetName val="PivotRappRubriek"/>
      <sheetName val="PivotTrialbalanceRubrie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5">
          <cell r="A5" t="str">
            <v>plan</v>
          </cell>
          <cell r="B5" t="str">
            <v>apr</v>
          </cell>
          <cell r="C5" t="str">
            <v>mei</v>
          </cell>
          <cell r="D5" t="str">
            <v>jun</v>
          </cell>
          <cell r="E5" t="str">
            <v>jul</v>
          </cell>
          <cell r="F5" t="str">
            <v>aug</v>
          </cell>
          <cell r="G5" t="str">
            <v>sep</v>
          </cell>
          <cell r="H5" t="str">
            <v>okt</v>
          </cell>
          <cell r="I5" t="str">
            <v>nov</v>
          </cell>
          <cell r="J5" t="str">
            <v>dec</v>
          </cell>
          <cell r="K5" t="str">
            <v>jan</v>
          </cell>
          <cell r="L5" t="str">
            <v>feb</v>
          </cell>
          <cell r="M5" t="str">
            <v>mrt</v>
          </cell>
          <cell r="N5" t="str">
            <v>apr</v>
          </cell>
          <cell r="O5" t="str">
            <v>mei</v>
          </cell>
          <cell r="P5" t="str">
            <v>jun</v>
          </cell>
          <cell r="Q5" t="str">
            <v>jul</v>
          </cell>
          <cell r="R5" t="str">
            <v>aug</v>
          </cell>
          <cell r="S5" t="str">
            <v>sep</v>
          </cell>
          <cell r="T5" t="str">
            <v>okt</v>
          </cell>
          <cell r="U5" t="str">
            <v>nov</v>
          </cell>
          <cell r="V5" t="str">
            <v>dec</v>
          </cell>
          <cell r="W5" t="str">
            <v>jan</v>
          </cell>
          <cell r="X5" t="str">
            <v>feb</v>
          </cell>
          <cell r="Y5" t="str">
            <v>mrt</v>
          </cell>
        </row>
        <row r="6">
          <cell r="A6" t="str">
            <v>Native starch</v>
          </cell>
          <cell r="B6">
            <v>6959</v>
          </cell>
          <cell r="C6">
            <v>9122</v>
          </cell>
          <cell r="D6">
            <v>7803</v>
          </cell>
          <cell r="E6">
            <v>9588</v>
          </cell>
          <cell r="F6">
            <v>7671</v>
          </cell>
          <cell r="G6">
            <v>8051</v>
          </cell>
          <cell r="H6">
            <v>9091</v>
          </cell>
          <cell r="I6">
            <v>7950</v>
          </cell>
          <cell r="J6">
            <v>7777</v>
          </cell>
          <cell r="K6">
            <v>6489</v>
          </cell>
          <cell r="L6">
            <v>5705</v>
          </cell>
          <cell r="M6">
            <v>8025</v>
          </cell>
          <cell r="N6">
            <v>6959</v>
          </cell>
          <cell r="O6">
            <v>16081</v>
          </cell>
          <cell r="P6">
            <v>23884</v>
          </cell>
          <cell r="Q6">
            <v>33472</v>
          </cell>
          <cell r="R6">
            <v>41143</v>
          </cell>
          <cell r="S6">
            <v>49194</v>
          </cell>
          <cell r="T6">
            <v>58285</v>
          </cell>
          <cell r="U6">
            <v>66235</v>
          </cell>
          <cell r="V6">
            <v>74012</v>
          </cell>
          <cell r="W6">
            <v>80501</v>
          </cell>
          <cell r="X6">
            <v>86206</v>
          </cell>
          <cell r="Y6">
            <v>94231</v>
          </cell>
        </row>
        <row r="7">
          <cell r="A7" t="str">
            <v>Modified Starch</v>
          </cell>
          <cell r="B7">
            <v>10453</v>
          </cell>
          <cell r="C7">
            <v>10716</v>
          </cell>
          <cell r="D7">
            <v>10589</v>
          </cell>
          <cell r="E7">
            <v>10622</v>
          </cell>
          <cell r="F7">
            <v>9733</v>
          </cell>
          <cell r="G7">
            <v>10733</v>
          </cell>
          <cell r="H7">
            <v>10873</v>
          </cell>
          <cell r="I7">
            <v>12028</v>
          </cell>
          <cell r="J7">
            <v>11881</v>
          </cell>
          <cell r="K7">
            <v>13651</v>
          </cell>
          <cell r="L7">
            <v>13365</v>
          </cell>
          <cell r="M7">
            <v>13518</v>
          </cell>
          <cell r="N7">
            <v>10453</v>
          </cell>
          <cell r="O7">
            <v>21169</v>
          </cell>
          <cell r="P7">
            <v>31758</v>
          </cell>
          <cell r="Q7">
            <v>42380</v>
          </cell>
          <cell r="R7">
            <v>52113</v>
          </cell>
          <cell r="S7">
            <v>62846</v>
          </cell>
          <cell r="T7">
            <v>73719</v>
          </cell>
          <cell r="U7">
            <v>85747</v>
          </cell>
          <cell r="V7">
            <v>97628</v>
          </cell>
          <cell r="W7">
            <v>111279</v>
          </cell>
          <cell r="X7">
            <v>124644</v>
          </cell>
          <cell r="Y7">
            <v>138162</v>
          </cell>
        </row>
        <row r="8">
          <cell r="A8" t="str">
            <v>Glucose</v>
          </cell>
          <cell r="B8">
            <v>2577</v>
          </cell>
          <cell r="C8">
            <v>2483</v>
          </cell>
          <cell r="D8">
            <v>2747</v>
          </cell>
          <cell r="E8">
            <v>2813</v>
          </cell>
          <cell r="F8">
            <v>2958</v>
          </cell>
          <cell r="G8">
            <v>3104</v>
          </cell>
          <cell r="H8">
            <v>2932</v>
          </cell>
          <cell r="I8">
            <v>2913</v>
          </cell>
          <cell r="J8">
            <v>2486</v>
          </cell>
          <cell r="K8">
            <v>2898</v>
          </cell>
          <cell r="L8">
            <v>2981</v>
          </cell>
          <cell r="M8">
            <v>3122</v>
          </cell>
          <cell r="N8">
            <v>2577</v>
          </cell>
          <cell r="O8">
            <v>5060</v>
          </cell>
          <cell r="P8">
            <v>7807</v>
          </cell>
          <cell r="Q8">
            <v>10620</v>
          </cell>
          <cell r="R8">
            <v>13578</v>
          </cell>
          <cell r="S8">
            <v>16682</v>
          </cell>
          <cell r="T8">
            <v>19614</v>
          </cell>
          <cell r="U8">
            <v>22527</v>
          </cell>
          <cell r="V8">
            <v>25013</v>
          </cell>
          <cell r="W8">
            <v>27911</v>
          </cell>
          <cell r="X8">
            <v>30892</v>
          </cell>
          <cell r="Y8">
            <v>34014</v>
          </cell>
        </row>
        <row r="9">
          <cell r="A9" t="str">
            <v>HFCS</v>
          </cell>
          <cell r="B9">
            <v>1220</v>
          </cell>
          <cell r="C9">
            <v>850</v>
          </cell>
          <cell r="D9">
            <v>900</v>
          </cell>
          <cell r="E9">
            <v>1050</v>
          </cell>
          <cell r="F9">
            <v>1000</v>
          </cell>
          <cell r="G9">
            <v>1029</v>
          </cell>
          <cell r="H9">
            <v>971</v>
          </cell>
          <cell r="I9">
            <v>1019</v>
          </cell>
          <cell r="J9">
            <v>981</v>
          </cell>
          <cell r="K9">
            <v>1000</v>
          </cell>
          <cell r="L9">
            <v>1050</v>
          </cell>
          <cell r="M9">
            <v>1000</v>
          </cell>
          <cell r="N9">
            <v>1220</v>
          </cell>
          <cell r="O9">
            <v>2070</v>
          </cell>
          <cell r="P9">
            <v>2970</v>
          </cell>
          <cell r="Q9">
            <v>4020</v>
          </cell>
          <cell r="R9">
            <v>5020</v>
          </cell>
          <cell r="S9">
            <v>6049</v>
          </cell>
          <cell r="T9">
            <v>7020</v>
          </cell>
          <cell r="U9">
            <v>8039</v>
          </cell>
          <cell r="V9">
            <v>9020</v>
          </cell>
          <cell r="W9">
            <v>10020</v>
          </cell>
          <cell r="X9">
            <v>11070</v>
          </cell>
          <cell r="Y9">
            <v>12070</v>
          </cell>
        </row>
        <row r="10">
          <cell r="A10" t="str">
            <v>Other By products</v>
          </cell>
          <cell r="B10">
            <v>17745</v>
          </cell>
          <cell r="C10">
            <v>19626</v>
          </cell>
          <cell r="D10">
            <v>19012</v>
          </cell>
          <cell r="E10">
            <v>19843</v>
          </cell>
          <cell r="F10">
            <v>19924</v>
          </cell>
          <cell r="G10">
            <v>19248</v>
          </cell>
          <cell r="H10">
            <v>19872</v>
          </cell>
          <cell r="I10">
            <v>19264</v>
          </cell>
          <cell r="J10">
            <v>19332</v>
          </cell>
          <cell r="K10">
            <v>19139</v>
          </cell>
          <cell r="L10">
            <v>17941</v>
          </cell>
          <cell r="M10">
            <v>19833</v>
          </cell>
          <cell r="N10">
            <v>17745</v>
          </cell>
          <cell r="O10">
            <v>37371</v>
          </cell>
          <cell r="P10">
            <v>56383</v>
          </cell>
          <cell r="Q10">
            <v>76226</v>
          </cell>
          <cell r="R10">
            <v>96150</v>
          </cell>
          <cell r="S10">
            <v>115398</v>
          </cell>
          <cell r="T10">
            <v>135270</v>
          </cell>
          <cell r="U10">
            <v>154534</v>
          </cell>
          <cell r="V10">
            <v>173866</v>
          </cell>
          <cell r="W10">
            <v>193005</v>
          </cell>
          <cell r="X10">
            <v>210946</v>
          </cell>
          <cell r="Y10">
            <v>230779</v>
          </cell>
        </row>
        <row r="11">
          <cell r="A11" t="str">
            <v>total</v>
          </cell>
          <cell r="B11">
            <v>38954</v>
          </cell>
          <cell r="C11">
            <v>42797</v>
          </cell>
          <cell r="D11">
            <v>41051</v>
          </cell>
          <cell r="E11">
            <v>43916</v>
          </cell>
          <cell r="F11">
            <v>41286</v>
          </cell>
          <cell r="G11">
            <v>42165</v>
          </cell>
          <cell r="H11">
            <v>43739</v>
          </cell>
          <cell r="I11">
            <v>43174</v>
          </cell>
          <cell r="J11">
            <v>42457</v>
          </cell>
          <cell r="K11">
            <v>43177</v>
          </cell>
          <cell r="L11">
            <v>41042</v>
          </cell>
          <cell r="M11">
            <v>45498</v>
          </cell>
          <cell r="N11">
            <v>38954</v>
          </cell>
          <cell r="O11">
            <v>81751</v>
          </cell>
          <cell r="P11">
            <v>122802</v>
          </cell>
          <cell r="Q11">
            <v>166718</v>
          </cell>
          <cell r="R11">
            <v>208004</v>
          </cell>
          <cell r="S11">
            <v>250169</v>
          </cell>
          <cell r="T11">
            <v>293908</v>
          </cell>
          <cell r="U11">
            <v>337082</v>
          </cell>
          <cell r="V11">
            <v>379539</v>
          </cell>
          <cell r="W11">
            <v>422716</v>
          </cell>
          <cell r="X11">
            <v>463758</v>
          </cell>
          <cell r="Y11">
            <v>509256</v>
          </cell>
        </row>
        <row r="13">
          <cell r="A13" t="str">
            <v>last year</v>
          </cell>
          <cell r="B13" t="str">
            <v>apr</v>
          </cell>
          <cell r="C13" t="str">
            <v>mei</v>
          </cell>
          <cell r="D13" t="str">
            <v>jun</v>
          </cell>
          <cell r="E13" t="str">
            <v>jul</v>
          </cell>
          <cell r="F13" t="str">
            <v>aug</v>
          </cell>
          <cell r="G13" t="str">
            <v>sep</v>
          </cell>
          <cell r="H13" t="str">
            <v>okt</v>
          </cell>
          <cell r="I13" t="str">
            <v>nov</v>
          </cell>
          <cell r="J13" t="str">
            <v>dec</v>
          </cell>
          <cell r="K13" t="str">
            <v>jan</v>
          </cell>
          <cell r="L13" t="str">
            <v>feb</v>
          </cell>
          <cell r="M13" t="str">
            <v>mrt</v>
          </cell>
        </row>
        <row r="14">
          <cell r="A14" t="str">
            <v>Native starch</v>
          </cell>
          <cell r="B14">
            <v>10783.811</v>
          </cell>
          <cell r="C14">
            <v>8713.6589999999997</v>
          </cell>
          <cell r="D14">
            <v>10993.755999999999</v>
          </cell>
          <cell r="E14">
            <v>12008.322</v>
          </cell>
          <cell r="F14">
            <v>8151.6670000000004</v>
          </cell>
          <cell r="G14">
            <v>13018.874</v>
          </cell>
          <cell r="H14">
            <v>12718.352999999999</v>
          </cell>
          <cell r="I14">
            <v>8490.3420000000006</v>
          </cell>
          <cell r="J14">
            <v>10788.046</v>
          </cell>
          <cell r="K14">
            <v>8096.348</v>
          </cell>
          <cell r="L14">
            <v>7407.616</v>
          </cell>
          <cell r="M14">
            <v>10020.195</v>
          </cell>
          <cell r="N14">
            <v>10783.811</v>
          </cell>
          <cell r="O14">
            <v>19497.47</v>
          </cell>
          <cell r="P14">
            <v>30491.225999999999</v>
          </cell>
          <cell r="Q14">
            <v>42499.548000000003</v>
          </cell>
          <cell r="R14">
            <v>50651.214999999997</v>
          </cell>
          <cell r="S14">
            <v>63670.089</v>
          </cell>
          <cell r="T14">
            <v>76388.441999999995</v>
          </cell>
          <cell r="U14">
            <v>84878.784</v>
          </cell>
          <cell r="V14">
            <v>95666.83</v>
          </cell>
          <cell r="W14">
            <v>103763.178</v>
          </cell>
          <cell r="X14">
            <v>111170.79399999999</v>
          </cell>
          <cell r="Y14">
            <v>121190.989</v>
          </cell>
        </row>
        <row r="15">
          <cell r="A15" t="str">
            <v>Modified Starch</v>
          </cell>
          <cell r="B15">
            <v>9665.7369999999992</v>
          </cell>
          <cell r="C15">
            <v>12000.517</v>
          </cell>
          <cell r="D15">
            <v>11276.922</v>
          </cell>
          <cell r="E15">
            <v>11776.704</v>
          </cell>
          <cell r="F15">
            <v>12355.071</v>
          </cell>
          <cell r="G15">
            <v>11021.527</v>
          </cell>
          <cell r="H15">
            <v>9824.6749999999993</v>
          </cell>
          <cell r="I15">
            <v>9101.0519999999997</v>
          </cell>
          <cell r="J15">
            <v>7789.4890000000096</v>
          </cell>
          <cell r="K15">
            <v>8001.72</v>
          </cell>
          <cell r="L15">
            <v>7595.6409999999996</v>
          </cell>
          <cell r="M15">
            <v>4786.6350000000002</v>
          </cell>
          <cell r="N15">
            <v>9665.7369999999992</v>
          </cell>
          <cell r="O15">
            <v>21666.254000000001</v>
          </cell>
          <cell r="P15">
            <v>32943.175999999999</v>
          </cell>
          <cell r="Q15">
            <v>44719.88</v>
          </cell>
          <cell r="R15">
            <v>57074.951000000001</v>
          </cell>
          <cell r="S15">
            <v>68096.478000000003</v>
          </cell>
          <cell r="T15">
            <v>77921.153000000006</v>
          </cell>
          <cell r="U15">
            <v>87022.205000000002</v>
          </cell>
          <cell r="V15">
            <v>94811.694000000003</v>
          </cell>
          <cell r="W15">
            <v>102813.414</v>
          </cell>
          <cell r="X15">
            <v>110409.05499999999</v>
          </cell>
          <cell r="Y15">
            <v>115195.69</v>
          </cell>
        </row>
        <row r="16">
          <cell r="A16" t="str">
            <v>Glucose</v>
          </cell>
          <cell r="B16">
            <v>3124.6019999999999</v>
          </cell>
          <cell r="C16">
            <v>3030.2370000000001</v>
          </cell>
          <cell r="D16">
            <v>2720.402</v>
          </cell>
          <cell r="E16">
            <v>2972.88</v>
          </cell>
          <cell r="F16">
            <v>2598.107</v>
          </cell>
          <cell r="G16">
            <v>3548.8159999999998</v>
          </cell>
          <cell r="H16">
            <v>3042.2240000000002</v>
          </cell>
          <cell r="I16">
            <v>2905.08</v>
          </cell>
          <cell r="J16">
            <v>2138.8110000000001</v>
          </cell>
          <cell r="K16">
            <v>2683.2190000000001</v>
          </cell>
          <cell r="L16">
            <v>3337.605</v>
          </cell>
          <cell r="M16">
            <v>3584.21</v>
          </cell>
          <cell r="N16">
            <v>3124.6019999999999</v>
          </cell>
          <cell r="O16">
            <v>6154.8389999999999</v>
          </cell>
          <cell r="P16">
            <v>8875.241</v>
          </cell>
          <cell r="Q16">
            <v>11848.120999999999</v>
          </cell>
          <cell r="R16">
            <v>14446.227999999999</v>
          </cell>
          <cell r="S16">
            <v>17995.044000000002</v>
          </cell>
          <cell r="T16">
            <v>21037.268</v>
          </cell>
          <cell r="U16">
            <v>23942.348000000002</v>
          </cell>
          <cell r="V16">
            <v>26081.159</v>
          </cell>
          <cell r="W16">
            <v>28764.378000000001</v>
          </cell>
          <cell r="X16">
            <v>32101.983</v>
          </cell>
          <cell r="Y16">
            <v>35686.192999999999</v>
          </cell>
        </row>
        <row r="17">
          <cell r="A17" t="str">
            <v>HFCS</v>
          </cell>
          <cell r="B17">
            <v>455.40699999999998</v>
          </cell>
          <cell r="C17">
            <v>430.48500000000001</v>
          </cell>
          <cell r="D17">
            <v>796.024</v>
          </cell>
          <cell r="E17">
            <v>762.65</v>
          </cell>
          <cell r="F17">
            <v>944.98900000000003</v>
          </cell>
          <cell r="G17">
            <v>738.55700000000002</v>
          </cell>
          <cell r="H17">
            <v>880.36</v>
          </cell>
          <cell r="I17">
            <v>1254.01</v>
          </cell>
          <cell r="J17">
            <v>1012.68</v>
          </cell>
          <cell r="K17">
            <v>926.09</v>
          </cell>
          <cell r="L17">
            <v>1195.56</v>
          </cell>
          <cell r="M17">
            <v>1096.74</v>
          </cell>
          <cell r="N17">
            <v>455.40699999999998</v>
          </cell>
          <cell r="O17">
            <v>885.89200000000005</v>
          </cell>
          <cell r="P17">
            <v>1681.9159999999999</v>
          </cell>
          <cell r="Q17">
            <v>2444.5659999999998</v>
          </cell>
          <cell r="R17">
            <v>3389.5549999999998</v>
          </cell>
          <cell r="S17">
            <v>4128.1120000000001</v>
          </cell>
          <cell r="T17">
            <v>5008.4719999999998</v>
          </cell>
          <cell r="U17">
            <v>6262.482</v>
          </cell>
          <cell r="V17">
            <v>7275.1620000000003</v>
          </cell>
          <cell r="W17">
            <v>8201.2520000000004</v>
          </cell>
          <cell r="X17">
            <v>9396.8119999999999</v>
          </cell>
          <cell r="Y17">
            <v>10493.552</v>
          </cell>
        </row>
        <row r="18">
          <cell r="A18" t="str">
            <v>Other By products</v>
          </cell>
          <cell r="B18">
            <v>21262.639999999999</v>
          </cell>
          <cell r="C18">
            <v>19002.2</v>
          </cell>
          <cell r="D18">
            <v>20314.47</v>
          </cell>
          <cell r="E18">
            <v>20647.957999999999</v>
          </cell>
          <cell r="F18">
            <v>19221.477999999999</v>
          </cell>
          <cell r="G18">
            <v>19186.490000000002</v>
          </cell>
          <cell r="H18">
            <v>18664.331999999999</v>
          </cell>
          <cell r="I18">
            <v>17066.63</v>
          </cell>
          <cell r="J18">
            <v>16254.94</v>
          </cell>
          <cell r="K18">
            <v>14328.38</v>
          </cell>
          <cell r="L18">
            <v>13567.3</v>
          </cell>
          <cell r="M18">
            <v>13772.17</v>
          </cell>
          <cell r="N18">
            <v>21262.639999999999</v>
          </cell>
          <cell r="O18">
            <v>40264.839999999997</v>
          </cell>
          <cell r="P18">
            <v>60579.31</v>
          </cell>
          <cell r="Q18">
            <v>81227.267999999996</v>
          </cell>
          <cell r="R18">
            <v>100448.746</v>
          </cell>
          <cell r="S18">
            <v>119635.236</v>
          </cell>
          <cell r="T18">
            <v>138299.568</v>
          </cell>
          <cell r="U18">
            <v>155366.198</v>
          </cell>
          <cell r="V18">
            <v>171621.13800000001</v>
          </cell>
          <cell r="W18">
            <v>185949.51800000001</v>
          </cell>
          <cell r="X18">
            <v>199516.818</v>
          </cell>
          <cell r="Y18">
            <v>213288.98800000001</v>
          </cell>
        </row>
        <row r="19">
          <cell r="A19" t="str">
            <v>total</v>
          </cell>
          <cell r="B19">
            <v>45292.197</v>
          </cell>
          <cell r="C19">
            <v>43177.097999999998</v>
          </cell>
          <cell r="D19">
            <v>46101.574000000001</v>
          </cell>
          <cell r="E19">
            <v>48168.514000000003</v>
          </cell>
          <cell r="F19">
            <v>43271.311999999998</v>
          </cell>
          <cell r="G19">
            <v>47514.264000000003</v>
          </cell>
          <cell r="H19">
            <v>45129.944000000003</v>
          </cell>
          <cell r="I19">
            <v>38817.114000000001</v>
          </cell>
          <cell r="J19">
            <v>37983.966</v>
          </cell>
          <cell r="K19">
            <v>34035.756999999998</v>
          </cell>
          <cell r="L19">
            <v>33103.722000000002</v>
          </cell>
          <cell r="M19">
            <v>33259.949999999997</v>
          </cell>
          <cell r="N19">
            <v>45292.197</v>
          </cell>
          <cell r="O19">
            <v>88469.294999999998</v>
          </cell>
          <cell r="P19">
            <v>134570.86900000001</v>
          </cell>
          <cell r="Q19">
            <v>182739.383</v>
          </cell>
          <cell r="R19">
            <v>226010.69500000001</v>
          </cell>
          <cell r="S19">
            <v>273524.95899999997</v>
          </cell>
          <cell r="T19">
            <v>318654.90299999999</v>
          </cell>
          <cell r="U19">
            <v>357472.01699999999</v>
          </cell>
          <cell r="V19">
            <v>395455.98300000001</v>
          </cell>
          <cell r="W19">
            <v>429491.74</v>
          </cell>
          <cell r="X19">
            <v>462595.462</v>
          </cell>
          <cell r="Y19">
            <v>495855.41200000001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IS"/>
      <sheetName val="_CIQHiddenCacheSheet"/>
      <sheetName val="DCF (Exit Multiple)"/>
      <sheetName val="DCF (Exit Multiple) - Output"/>
      <sheetName val="DCF (Perp Grow)"/>
      <sheetName val="DCF (Perp Grow) - Output"/>
      <sheetName val="WACC"/>
    </sheetNames>
    <sheetDataSet>
      <sheetData sheetId="0" refreshError="1"/>
      <sheetData sheetId="1">
        <row r="3">
          <cell r="D3" t="str">
            <v>Seabrook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"/>
      <sheetName val="S&amp;U"/>
      <sheetName val="Sheet1"/>
      <sheetName val="1998 assump"/>
      <sheetName val="1997 assump"/>
      <sheetName val="******"/>
      <sheetName val="1998 P &amp; L"/>
      <sheetName val="1999 P &amp; L"/>
      <sheetName val="summ people"/>
      <sheetName val="people"/>
      <sheetName val="Sheet2"/>
      <sheetName val="B"/>
      <sheetName val="Sheet5"/>
      <sheetName val="Employees"/>
      <sheetName val="Reconcile"/>
      <sheetName val="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A1" t="e">
            <v>#REF!</v>
          </cell>
        </row>
        <row r="4">
          <cell r="A4" t="str">
            <v>DL - Consultants vs. employees</v>
          </cell>
        </row>
        <row r="6">
          <cell r="C6" t="str">
            <v>Consulant</v>
          </cell>
          <cell r="D6" t="str">
            <v>Employee</v>
          </cell>
          <cell r="G6" t="str">
            <v>%</v>
          </cell>
        </row>
        <row r="7">
          <cell r="A7" t="str">
            <v>Q3 1996</v>
          </cell>
          <cell r="C7" t="str">
            <v>hours</v>
          </cell>
          <cell r="D7" t="str">
            <v>hours</v>
          </cell>
          <cell r="F7" t="str">
            <v>Total</v>
          </cell>
          <cell r="G7" t="str">
            <v>Consultant</v>
          </cell>
        </row>
        <row r="8">
          <cell r="A8" t="str">
            <v>July</v>
          </cell>
          <cell r="C8">
            <v>2442</v>
          </cell>
          <cell r="D8">
            <v>6800</v>
          </cell>
          <cell r="F8">
            <v>9242</v>
          </cell>
          <cell r="G8">
            <v>0.26422852196494301</v>
          </cell>
        </row>
        <row r="9">
          <cell r="A9" t="str">
            <v>August</v>
          </cell>
          <cell r="C9">
            <v>2462</v>
          </cell>
          <cell r="D9">
            <v>7241</v>
          </cell>
          <cell r="F9">
            <v>9703</v>
          </cell>
          <cell r="G9">
            <v>0.253735957951149</v>
          </cell>
        </row>
        <row r="10">
          <cell r="A10" t="str">
            <v>September</v>
          </cell>
          <cell r="C10">
            <v>2316</v>
          </cell>
          <cell r="D10">
            <v>7298</v>
          </cell>
          <cell r="F10">
            <v>9614</v>
          </cell>
          <cell r="G10">
            <v>0.24089868941127501</v>
          </cell>
        </row>
        <row r="11">
          <cell r="C11">
            <v>7220</v>
          </cell>
          <cell r="D11">
            <v>21339</v>
          </cell>
          <cell r="F11">
            <v>28559</v>
          </cell>
          <cell r="G11">
            <v>0.25280997233796698</v>
          </cell>
        </row>
        <row r="13">
          <cell r="A13" t="str">
            <v>Cost</v>
          </cell>
          <cell r="C13">
            <v>640000</v>
          </cell>
          <cell r="D13">
            <v>1189451</v>
          </cell>
          <cell r="F13">
            <v>1829451</v>
          </cell>
        </row>
        <row r="15">
          <cell r="A15" t="str">
            <v>Cost/hour</v>
          </cell>
          <cell r="C15">
            <v>88.6426592797784</v>
          </cell>
          <cell r="D15">
            <v>55.740709499039298</v>
          </cell>
          <cell r="F15">
            <v>64.058650512973102</v>
          </cell>
        </row>
        <row r="17">
          <cell r="A17" t="str">
            <v>1997 projected</v>
          </cell>
        </row>
        <row r="19">
          <cell r="C19" t="str">
            <v>Employees</v>
          </cell>
          <cell r="D19" t="str">
            <v>Consultants</v>
          </cell>
          <cell r="F19" t="str">
            <v>Total</v>
          </cell>
        </row>
        <row r="21">
          <cell r="A21" t="str">
            <v>Ratio of Employees/Consultants</v>
          </cell>
          <cell r="C21" t="e">
            <v>#REF!</v>
          </cell>
          <cell r="D21" t="e">
            <v>#REF!</v>
          </cell>
          <cell r="F21" t="e">
            <v>#REF!</v>
          </cell>
        </row>
        <row r="22">
          <cell r="A22" t="str">
            <v>Hours worked/FTE</v>
          </cell>
          <cell r="C22">
            <v>2080</v>
          </cell>
          <cell r="D22" t="e">
            <v>#REF!</v>
          </cell>
        </row>
        <row r="23">
          <cell r="A23" t="str">
            <v>Hours billed/FTE</v>
          </cell>
          <cell r="C23" t="e">
            <v>#REF!</v>
          </cell>
          <cell r="D23" t="e">
            <v>#REF!</v>
          </cell>
        </row>
      </sheetData>
      <sheetData sheetId="13"/>
      <sheetData sheetId="14"/>
      <sheetData sheetId="15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Management Fees"/>
      <sheetName val="Summary"/>
      <sheetName val="Unallocated"/>
      <sheetName val="working"/>
      <sheetName val="Summary for Add Fees"/>
      <sheetName val="Indirect Expenses April13"/>
      <sheetName val="Indirect Exp - May 13"/>
      <sheetName val="Indirect Exp - June 13"/>
      <sheetName val="Indirect Exp - Aug 13"/>
      <sheetName val="Indirect Exp - July 13"/>
      <sheetName val="Indirect Exp - Sep 13"/>
      <sheetName val="Indirect Exp - Oct 13"/>
      <sheetName val="Indirect Exp - Nov 13"/>
      <sheetName val="Indirect Exp - Dec 13"/>
      <sheetName val="Indirect Exp - Jan 14"/>
      <sheetName val="Indirect Exp - Feb 14"/>
      <sheetName val="Indirect Exp - MARCH 14"/>
      <sheetName val="Petrol Charges"/>
      <sheetName val="Ramchandra"/>
      <sheetName val="Company Secratry"/>
      <sheetName val="Sep 13 foreign travel"/>
      <sheetName val="Details"/>
      <sheetName val="Sheet1"/>
      <sheetName val="Nov 13"/>
      <sheetName val="Dec 13"/>
      <sheetName val="Details of Mgmt Fee"/>
      <sheetName val="Details of Mgmt Fee (3)"/>
      <sheetName val="Details of Mgmt Fee (2)"/>
      <sheetName val="Details of Mgmt Fee PS"/>
      <sheetName val="Details of Unallocated PS"/>
      <sheetName val="Details of Unallocated    "/>
    </sheetNames>
    <sheetDataSet>
      <sheetData sheetId="0"/>
      <sheetData sheetId="1"/>
      <sheetData sheetId="2"/>
      <sheetData sheetId="3">
        <row r="1">
          <cell r="B1">
            <v>100000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s"/>
      <sheetName val="Input Sheet"/>
      <sheetName val="Sheet1"/>
      <sheetName val="Year Cumm."/>
      <sheetName val="Summary all"/>
      <sheetName val="Capital Expenditure Summary"/>
      <sheetName val="CAPEX Engin."/>
      <sheetName val="GrData"/>
      <sheetName val="Graphs"/>
      <sheetName val="Erlang Table"/>
      <sheetName val="Benchmarks"/>
      <sheetName val="Other Fixed Assets"/>
      <sheetName val="Other F.A"/>
      <sheetName val="Dep - ACC Dep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 Base Data"/>
      <sheetName val="Processed Data"/>
      <sheetName val="Model"/>
      <sheetName val="Segmentation"/>
      <sheetName val="Operating Model"/>
      <sheetName val="Historical Results"/>
      <sheetName val="Input"/>
    </sheetNames>
    <sheetDataSet>
      <sheetData sheetId="0"/>
      <sheetData sheetId="1"/>
      <sheetData sheetId="2"/>
      <sheetData sheetId="3" refreshError="1">
        <row r="4">
          <cell r="C4">
            <v>3</v>
          </cell>
        </row>
      </sheetData>
      <sheetData sheetId="4"/>
      <sheetData sheetId="5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DIS"/>
      <sheetName val="Netting"/>
      <sheetName val="Final"/>
      <sheetName val="PV"/>
      <sheetName val="APMIPData"/>
      <sheetName val="Data"/>
      <sheetName val="GGRCL"/>
      <sheetName val="Sheet2"/>
      <sheetName val="Sheet3"/>
      <sheetName val="PV11"/>
      <sheetName val="PV MIS"/>
      <sheetName val="Export"/>
      <sheetName val="Sheet"/>
      <sheetName val="MIS SIS"/>
      <sheetName val="PVC Pipe"/>
      <sheetName val="PE"/>
      <sheetName val="Master"/>
      <sheetName val="XX"/>
      <sheetName val="Sheet1"/>
      <sheetName val="REG_MAST"/>
      <sheetName val="Exchange Rates"/>
    </sheetNames>
    <sheetDataSet>
      <sheetData sheetId="0"/>
      <sheetData sheetId="1"/>
      <sheetData sheetId="2"/>
      <sheetData sheetId="3"/>
      <sheetData sheetId="4"/>
      <sheetData sheetId="5">
        <row r="6">
          <cell r="D6" t="str">
            <v>099</v>
          </cell>
          <cell r="F6" t="str">
            <v>71687</v>
          </cell>
          <cell r="G6" t="str">
            <v>KAPOOR PLASTICS,NEW DELHI</v>
          </cell>
          <cell r="H6">
            <v>3234691.87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 t="str">
            <v>851</v>
          </cell>
          <cell r="F7" t="str">
            <v>00458</v>
          </cell>
          <cell r="G7" t="str">
            <v>JALGAON PACKAGING ,JALGAON</v>
          </cell>
          <cell r="H7">
            <v>12904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12904</v>
          </cell>
        </row>
        <row r="8">
          <cell r="D8" t="str">
            <v>851</v>
          </cell>
          <cell r="F8" t="str">
            <v>40538</v>
          </cell>
          <cell r="G8" t="str">
            <v>PRAFULL GANGARAM PATIL,PILODA</v>
          </cell>
          <cell r="H8">
            <v>-8568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D9" t="str">
            <v>851</v>
          </cell>
          <cell r="F9" t="str">
            <v>54740</v>
          </cell>
          <cell r="G9" t="str">
            <v>KHISTE MADHAV WAMAN</v>
          </cell>
          <cell r="H9">
            <v>2280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D10" t="str">
            <v>851</v>
          </cell>
          <cell r="F10" t="str">
            <v>64590</v>
          </cell>
          <cell r="G10" t="str">
            <v>RAMDAS TRIMBAK NARKHEDE &amp;CO,JL</v>
          </cell>
          <cell r="H10">
            <v>-90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D11" t="str">
            <v>851</v>
          </cell>
          <cell r="F11" t="str">
            <v>78499</v>
          </cell>
          <cell r="G11" t="str">
            <v>BABULAL PANDU PATIL,SATMANE</v>
          </cell>
          <cell r="H11">
            <v>6000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D12" t="str">
            <v>851</v>
          </cell>
          <cell r="F12" t="str">
            <v>80272</v>
          </cell>
          <cell r="G12" t="str">
            <v>SITARAM SHIVRAM PATIL,SATMANE</v>
          </cell>
          <cell r="H12">
            <v>6000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D13" t="str">
            <v>851</v>
          </cell>
          <cell r="F13" t="str">
            <v>81892</v>
          </cell>
          <cell r="G13" t="str">
            <v>ARJUN SHIVDAS MAHAJAN,KERHALE</v>
          </cell>
          <cell r="H13">
            <v>5000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D14" t="str">
            <v>851</v>
          </cell>
          <cell r="F14" t="str">
            <v>83382</v>
          </cell>
          <cell r="G14" t="str">
            <v>SURESH NARAYAN PATIL,SHIRSOLI</v>
          </cell>
          <cell r="H14">
            <v>1625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D15" t="str">
            <v>851</v>
          </cell>
          <cell r="F15" t="str">
            <v>89351</v>
          </cell>
          <cell r="G15" t="str">
            <v>PATIL BHIKA VITTHAL,NIKUMBE</v>
          </cell>
          <cell r="H15">
            <v>27500</v>
          </cell>
          <cell r="I15">
            <v>0</v>
          </cell>
          <cell r="J15">
            <v>0</v>
          </cell>
          <cell r="K15">
            <v>27500</v>
          </cell>
          <cell r="L15">
            <v>0</v>
          </cell>
          <cell r="M15">
            <v>0</v>
          </cell>
        </row>
        <row r="16">
          <cell r="D16" t="str">
            <v>851</v>
          </cell>
          <cell r="F16" t="str">
            <v>92647</v>
          </cell>
          <cell r="G16" t="str">
            <v>MAHALAXMI FRUIT CO,PACHORA</v>
          </cell>
          <cell r="H16">
            <v>2</v>
          </cell>
          <cell r="I16">
            <v>0</v>
          </cell>
          <cell r="J16">
            <v>0</v>
          </cell>
          <cell r="K16">
            <v>2</v>
          </cell>
          <cell r="L16">
            <v>0</v>
          </cell>
          <cell r="M16">
            <v>0</v>
          </cell>
        </row>
        <row r="17">
          <cell r="D17" t="str">
            <v>851</v>
          </cell>
          <cell r="F17" t="str">
            <v>92702</v>
          </cell>
          <cell r="G17" t="str">
            <v>VISHAL KELA GROUP,PAHUR JAMNER</v>
          </cell>
          <cell r="H17">
            <v>3000</v>
          </cell>
          <cell r="I17">
            <v>0</v>
          </cell>
          <cell r="J17">
            <v>3000</v>
          </cell>
          <cell r="K17">
            <v>0</v>
          </cell>
          <cell r="L17">
            <v>0</v>
          </cell>
          <cell r="M17">
            <v>0</v>
          </cell>
        </row>
        <row r="18">
          <cell r="D18" t="str">
            <v>852</v>
          </cell>
          <cell r="F18" t="str">
            <v>00C34</v>
          </cell>
          <cell r="G18" t="str">
            <v>JISL FOODS DOM.DIV.JALGAON</v>
          </cell>
          <cell r="H18">
            <v>139228</v>
          </cell>
          <cell r="I18">
            <v>139228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D19" t="str">
            <v>852</v>
          </cell>
          <cell r="F19" t="str">
            <v>31232</v>
          </cell>
          <cell r="G19" t="str">
            <v>KUSUMAGRAJ PRATISHTHAN ,NASIK</v>
          </cell>
          <cell r="H19">
            <v>2635</v>
          </cell>
          <cell r="I19">
            <v>0</v>
          </cell>
          <cell r="J19">
            <v>2635</v>
          </cell>
          <cell r="K19">
            <v>0</v>
          </cell>
          <cell r="L19">
            <v>0</v>
          </cell>
          <cell r="M19">
            <v>0</v>
          </cell>
        </row>
        <row r="20">
          <cell r="D20" t="str">
            <v>852</v>
          </cell>
          <cell r="F20" t="str">
            <v>40641</v>
          </cell>
          <cell r="G20" t="str">
            <v>DAGAJI KESHAV PATIL,PANCHAK CHOPDA</v>
          </cell>
          <cell r="H20">
            <v>12600</v>
          </cell>
          <cell r="I20">
            <v>0</v>
          </cell>
          <cell r="J20">
            <v>0</v>
          </cell>
          <cell r="K20">
            <v>12600</v>
          </cell>
          <cell r="L20">
            <v>0</v>
          </cell>
          <cell r="M20">
            <v>0</v>
          </cell>
        </row>
        <row r="21">
          <cell r="D21" t="str">
            <v>852</v>
          </cell>
          <cell r="F21" t="str">
            <v>41270</v>
          </cell>
          <cell r="G21" t="str">
            <v>GULABCHAND INDARCHAND JAIN,HATED</v>
          </cell>
          <cell r="H21">
            <v>18000</v>
          </cell>
          <cell r="I21">
            <v>0</v>
          </cell>
          <cell r="J21">
            <v>0</v>
          </cell>
          <cell r="K21">
            <v>18000</v>
          </cell>
          <cell r="L21">
            <v>0</v>
          </cell>
          <cell r="M21">
            <v>0</v>
          </cell>
        </row>
        <row r="22">
          <cell r="D22" t="str">
            <v>852</v>
          </cell>
          <cell r="F22" t="str">
            <v>61951</v>
          </cell>
          <cell r="G22" t="str">
            <v>JAIN HILL PAITHA (OWN)</v>
          </cell>
          <cell r="H22">
            <v>125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125</v>
          </cell>
        </row>
        <row r="23">
          <cell r="D23" t="str">
            <v>852</v>
          </cell>
          <cell r="F23" t="str">
            <v>61962</v>
          </cell>
          <cell r="G23" t="str">
            <v>JAIN FARM VAKOD (TRUST)</v>
          </cell>
          <cell r="H23">
            <v>16740</v>
          </cell>
          <cell r="I23">
            <v>0</v>
          </cell>
          <cell r="J23">
            <v>16740</v>
          </cell>
          <cell r="K23">
            <v>0</v>
          </cell>
          <cell r="L23">
            <v>0</v>
          </cell>
          <cell r="M23">
            <v>0</v>
          </cell>
        </row>
        <row r="24">
          <cell r="D24" t="str">
            <v>852</v>
          </cell>
          <cell r="F24" t="str">
            <v>70981</v>
          </cell>
          <cell r="G24" t="str">
            <v>SHIVSHAKTI IRRIGATION,SHEGAON</v>
          </cell>
          <cell r="H24">
            <v>622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D25" t="str">
            <v>852</v>
          </cell>
          <cell r="F25" t="str">
            <v>77231</v>
          </cell>
          <cell r="G25" t="str">
            <v>SAHIL KRISHI SEV CENTR,NIGADI</v>
          </cell>
          <cell r="H25">
            <v>-7013.77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D26" t="str">
            <v>852</v>
          </cell>
          <cell r="F26" t="str">
            <v>78670</v>
          </cell>
          <cell r="G26" t="str">
            <v>RAM ASARE &amp; BROS.</v>
          </cell>
          <cell r="H26">
            <v>7306</v>
          </cell>
          <cell r="I26">
            <v>0</v>
          </cell>
          <cell r="J26">
            <v>7306</v>
          </cell>
          <cell r="K26">
            <v>0</v>
          </cell>
          <cell r="L26">
            <v>0</v>
          </cell>
          <cell r="M26">
            <v>0</v>
          </cell>
        </row>
        <row r="27">
          <cell r="D27" t="str">
            <v>852</v>
          </cell>
          <cell r="F27" t="str">
            <v>92256</v>
          </cell>
          <cell r="G27" t="str">
            <v>ZAVER TRADING CO,JALGAON</v>
          </cell>
          <cell r="H27">
            <v>-50841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D28" t="str">
            <v>852</v>
          </cell>
          <cell r="F28" t="str">
            <v>92382</v>
          </cell>
          <cell r="G28" t="str">
            <v>AHEMAD KHAN MUSAKHA,WAKOD</v>
          </cell>
          <cell r="H28">
            <v>95647</v>
          </cell>
          <cell r="I28">
            <v>0</v>
          </cell>
          <cell r="J28">
            <v>0</v>
          </cell>
          <cell r="K28">
            <v>0</v>
          </cell>
          <cell r="L28">
            <v>408</v>
          </cell>
          <cell r="M28">
            <v>0</v>
          </cell>
        </row>
        <row r="29">
          <cell r="D29" t="str">
            <v>852</v>
          </cell>
          <cell r="F29" t="str">
            <v>92764</v>
          </cell>
          <cell r="G29" t="str">
            <v>EKE.ASHISH BAHU,PALANI</v>
          </cell>
          <cell r="H29">
            <v>536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852</v>
          </cell>
          <cell r="F30" t="str">
            <v>92770</v>
          </cell>
          <cell r="G30" t="str">
            <v>BABUJI,PALAKKAD COIMBATORE</v>
          </cell>
          <cell r="H30">
            <v>105107</v>
          </cell>
          <cell r="I30">
            <v>105107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D31" t="str">
            <v>852</v>
          </cell>
          <cell r="F31" t="str">
            <v>97295</v>
          </cell>
          <cell r="G31" t="str">
            <v>H.O.CASUAL CUSTOMERS A/C</v>
          </cell>
          <cell r="H31">
            <v>-502850.64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D32" t="str">
            <v>852</v>
          </cell>
          <cell r="F32" t="str">
            <v>99175</v>
          </cell>
          <cell r="G32" t="str">
            <v>WARNA VIB.SAH.GRAHAK MANDAL LT</v>
          </cell>
          <cell r="H32">
            <v>25280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D33" t="str">
            <v>855</v>
          </cell>
          <cell r="F33" t="str">
            <v>78974</v>
          </cell>
          <cell r="G33" t="str">
            <v>MUSTAQ RAHAMAN BAGWAN,JALGAON</v>
          </cell>
          <cell r="H33">
            <v>500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D34" t="str">
            <v>855</v>
          </cell>
          <cell r="F34" t="str">
            <v>91002</v>
          </cell>
          <cell r="G34" t="str">
            <v>SUDHAKAR BUDHA JOSHI,JAL.</v>
          </cell>
          <cell r="H34">
            <v>5000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D35" t="str">
            <v>857</v>
          </cell>
          <cell r="F35" t="str">
            <v>83700</v>
          </cell>
          <cell r="G35" t="str">
            <v>ADV FOR ONION SEEDLING</v>
          </cell>
          <cell r="H35">
            <v>-2400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D36" t="str">
            <v>858</v>
          </cell>
          <cell r="F36" t="str">
            <v>22013</v>
          </cell>
          <cell r="G36" t="str">
            <v>KARNATAKA CASUAL CUSTOMERS,BN</v>
          </cell>
          <cell r="H36">
            <v>7000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7000</v>
          </cell>
        </row>
        <row r="37">
          <cell r="D37" t="str">
            <v>858</v>
          </cell>
          <cell r="F37" t="str">
            <v>29001</v>
          </cell>
          <cell r="G37" t="str">
            <v>IRRIGATION ENGINEERING SYSTEM,UDUMALPET</v>
          </cell>
          <cell r="H37">
            <v>-6680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D38" t="str">
            <v>858</v>
          </cell>
          <cell r="F38" t="str">
            <v>40668</v>
          </cell>
          <cell r="G38" t="str">
            <v>ARUN BALKRUSHNA JOSHI,WAGHALI</v>
          </cell>
          <cell r="H38">
            <v>-2000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D39" t="str">
            <v>858</v>
          </cell>
          <cell r="F39" t="str">
            <v>40770</v>
          </cell>
          <cell r="G39" t="str">
            <v>KAUTIK DAGA PATIL,CHAVADI</v>
          </cell>
          <cell r="H39">
            <v>-4000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D40" t="str">
            <v>858</v>
          </cell>
          <cell r="F40" t="str">
            <v>41003</v>
          </cell>
          <cell r="G40" t="str">
            <v>DEELIP DAGA PATIL,CHHAWADI</v>
          </cell>
          <cell r="H40">
            <v>-2700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858</v>
          </cell>
          <cell r="F41" t="str">
            <v>41182</v>
          </cell>
          <cell r="G41" t="str">
            <v>PANDURANG BAJIRAO PATIL,AINPUR</v>
          </cell>
          <cell r="H41">
            <v>5000</v>
          </cell>
          <cell r="I41">
            <v>0</v>
          </cell>
          <cell r="J41">
            <v>5000</v>
          </cell>
          <cell r="K41">
            <v>0</v>
          </cell>
          <cell r="L41">
            <v>0</v>
          </cell>
          <cell r="M41">
            <v>0</v>
          </cell>
        </row>
        <row r="42">
          <cell r="D42" t="str">
            <v>858</v>
          </cell>
          <cell r="F42" t="str">
            <v>48477</v>
          </cell>
          <cell r="G42" t="str">
            <v>PATIL LOTAN JAGANNATH</v>
          </cell>
          <cell r="H42">
            <v>-5000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D43" t="str">
            <v>858</v>
          </cell>
          <cell r="F43" t="str">
            <v>48725</v>
          </cell>
          <cell r="G43" t="str">
            <v>CHAUDHARI NITIN T</v>
          </cell>
          <cell r="H43">
            <v>46000</v>
          </cell>
          <cell r="I43">
            <v>0</v>
          </cell>
          <cell r="J43">
            <v>30800</v>
          </cell>
          <cell r="K43">
            <v>15200</v>
          </cell>
          <cell r="L43">
            <v>0</v>
          </cell>
          <cell r="M43">
            <v>0</v>
          </cell>
        </row>
        <row r="44">
          <cell r="D44" t="str">
            <v>858</v>
          </cell>
          <cell r="F44" t="str">
            <v>58978</v>
          </cell>
          <cell r="G44" t="str">
            <v>POOJA PLASTIC INDUSTRIES,DHULE</v>
          </cell>
          <cell r="H44">
            <v>-10200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D45" t="str">
            <v>858</v>
          </cell>
          <cell r="F45" t="str">
            <v>64589</v>
          </cell>
          <cell r="G45" t="str">
            <v>GURUDATTA FRUIT COMPANY,JALGAON</v>
          </cell>
          <cell r="H45">
            <v>-9000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D46" t="str">
            <v>858</v>
          </cell>
          <cell r="F46" t="str">
            <v>64862</v>
          </cell>
          <cell r="G46" t="str">
            <v>BHAGWAT VISHVANATH PATIL,NIMBOL</v>
          </cell>
          <cell r="H46">
            <v>945</v>
          </cell>
          <cell r="I46">
            <v>945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D47" t="str">
            <v>858</v>
          </cell>
          <cell r="F47" t="str">
            <v>69843</v>
          </cell>
          <cell r="G47" t="str">
            <v>BHIKA SHENFADU PATIL,UMBARKHEDA</v>
          </cell>
          <cell r="H47">
            <v>-3000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D48" t="str">
            <v>858</v>
          </cell>
          <cell r="F48" t="str">
            <v>70149</v>
          </cell>
          <cell r="G48" t="str">
            <v>MAHAJAN AGENCY,WAGHODA</v>
          </cell>
          <cell r="H48">
            <v>-120220.5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D49" t="str">
            <v>858</v>
          </cell>
          <cell r="F49" t="str">
            <v>70778</v>
          </cell>
          <cell r="G49" t="str">
            <v>ARUN SUNDIPAN PAWAR,SHRIPUR</v>
          </cell>
          <cell r="H49">
            <v>143540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D50" t="str">
            <v>858</v>
          </cell>
          <cell r="F50" t="str">
            <v>70922</v>
          </cell>
          <cell r="G50" t="str">
            <v>GAMBHIR HARI MAHAJAN,AINPUR</v>
          </cell>
          <cell r="H50">
            <v>-9731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D51" t="str">
            <v>858</v>
          </cell>
          <cell r="F51" t="str">
            <v>71051</v>
          </cell>
          <cell r="G51" t="str">
            <v>CHANDRAKANT EKNATH BHOLE,40GAON</v>
          </cell>
          <cell r="H51">
            <v>-3400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D52" t="str">
            <v>858</v>
          </cell>
          <cell r="F52" t="str">
            <v>72368</v>
          </cell>
          <cell r="G52" t="str">
            <v>MAULI ENTERPRISES,SHRIRAMPUR</v>
          </cell>
          <cell r="H52">
            <v>-206685.01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D53" t="str">
            <v>858</v>
          </cell>
          <cell r="F53" t="str">
            <v>72556</v>
          </cell>
          <cell r="G53" t="str">
            <v>PRAMOD GIR PURUSHOTTAM GIR GOSAWI,VADALI</v>
          </cell>
          <cell r="H53">
            <v>-15000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D54" t="str">
            <v>858</v>
          </cell>
          <cell r="F54" t="str">
            <v>72710</v>
          </cell>
          <cell r="G54" t="str">
            <v>DEELIP DAULAT DESHMUKH,PAHUR</v>
          </cell>
          <cell r="H54">
            <v>-5000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 t="str">
            <v>858</v>
          </cell>
          <cell r="F55" t="str">
            <v>73299</v>
          </cell>
          <cell r="G55" t="str">
            <v>HINDUSTAN SALES CORPORATION,HALKARNI</v>
          </cell>
          <cell r="H55">
            <v>-13500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 t="str">
            <v>858</v>
          </cell>
          <cell r="F56" t="str">
            <v>73723</v>
          </cell>
          <cell r="G56" t="str">
            <v>VITTHAL JAYRAM PATIL,DASNUR</v>
          </cell>
          <cell r="H56">
            <v>-10600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 t="str">
            <v>858</v>
          </cell>
          <cell r="F57" t="str">
            <v>74415</v>
          </cell>
          <cell r="G57" t="str">
            <v>SAINATH KRISHI V. KENDRA,VITA</v>
          </cell>
          <cell r="H57">
            <v>5459</v>
          </cell>
          <cell r="I57">
            <v>5459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 t="str">
            <v>858</v>
          </cell>
          <cell r="F58" t="str">
            <v>74506</v>
          </cell>
          <cell r="G58" t="str">
            <v>KAMAL AGRO TECH ,JALGAON</v>
          </cell>
          <cell r="H58">
            <v>-36957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 t="str">
            <v>858</v>
          </cell>
          <cell r="F59" t="str">
            <v>75350</v>
          </cell>
          <cell r="G59" t="str">
            <v>SHREE KAMREJ V.C.F&amp;V.S,SURAT</v>
          </cell>
          <cell r="H59">
            <v>-82249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 t="str">
            <v>858</v>
          </cell>
          <cell r="F60" t="str">
            <v>75499</v>
          </cell>
          <cell r="G60" t="str">
            <v>VEDANGI AGENCIES,TELHARA</v>
          </cell>
          <cell r="H60">
            <v>57205</v>
          </cell>
          <cell r="I60">
            <v>57205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 t="str">
            <v>858</v>
          </cell>
          <cell r="F61" t="str">
            <v>76205</v>
          </cell>
          <cell r="G61" t="str">
            <v>PRAGATI AGRO BIO-TECH P.LTD.HYDERABAD</v>
          </cell>
          <cell r="H61">
            <v>-5400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 t="str">
            <v>858</v>
          </cell>
          <cell r="F62" t="str">
            <v>77230</v>
          </cell>
          <cell r="G62" t="str">
            <v>SHASHANK D MATHANE,AACHALPUR</v>
          </cell>
          <cell r="H62">
            <v>37250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 t="str">
            <v>858</v>
          </cell>
          <cell r="F63" t="str">
            <v>77262</v>
          </cell>
          <cell r="G63" t="str">
            <v>BIKRAM BAN FARMS,PALLIA KALAN</v>
          </cell>
          <cell r="H63">
            <v>550157.42000000004</v>
          </cell>
          <cell r="I63">
            <v>0</v>
          </cell>
          <cell r="J63">
            <v>0</v>
          </cell>
          <cell r="K63">
            <v>38774</v>
          </cell>
          <cell r="L63">
            <v>0</v>
          </cell>
          <cell r="M63">
            <v>0</v>
          </cell>
        </row>
        <row r="64">
          <cell r="D64" t="str">
            <v>858</v>
          </cell>
          <cell r="F64" t="str">
            <v>77875</v>
          </cell>
          <cell r="G64" t="str">
            <v>ROHIT AGRO AGENCIES,KANDAR KARMOLA</v>
          </cell>
          <cell r="H64">
            <v>-258567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 t="str">
            <v>858</v>
          </cell>
          <cell r="F65" t="str">
            <v>77960</v>
          </cell>
          <cell r="G65" t="str">
            <v>KANNAN AGENCIES,CHAMARAJNAGAR</v>
          </cell>
          <cell r="H65">
            <v>-3745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 t="str">
            <v>858</v>
          </cell>
          <cell r="F66" t="str">
            <v>77993</v>
          </cell>
          <cell r="G66" t="str">
            <v>BHIMRAO NAGO MORE,KARMAL 40GAON</v>
          </cell>
          <cell r="H66">
            <v>-5100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 t="str">
            <v>858</v>
          </cell>
          <cell r="F67" t="str">
            <v>77994</v>
          </cell>
          <cell r="G67" t="str">
            <v>VEERSINGH ANANDA PATIL,KARMUL</v>
          </cell>
          <cell r="H67">
            <v>-5100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 t="str">
            <v>858</v>
          </cell>
          <cell r="F68" t="str">
            <v>78047</v>
          </cell>
          <cell r="G68" t="str">
            <v>BHAKTI HI-TECH AGRO,PALGHAR</v>
          </cell>
          <cell r="H68">
            <v>-30000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D69" t="str">
            <v>858</v>
          </cell>
          <cell r="F69" t="str">
            <v>78065</v>
          </cell>
          <cell r="G69" t="str">
            <v>SHINDE SALES CORPORATION,KOREGAON.SATARA</v>
          </cell>
          <cell r="H69">
            <v>-1284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D70" t="str">
            <v>858</v>
          </cell>
          <cell r="F70" t="str">
            <v>78289</v>
          </cell>
          <cell r="G70" t="str">
            <v>TULSHIRAM R BONDE,ANJANGAON-SURAJI.AMRAV</v>
          </cell>
          <cell r="H70">
            <v>-24490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D71" t="str">
            <v>858</v>
          </cell>
          <cell r="F71" t="str">
            <v>78387</v>
          </cell>
          <cell r="G71" t="str">
            <v>PITAMBAR RAMBHAU PATIL,KOCHUR RAVER</v>
          </cell>
          <cell r="H71">
            <v>-3300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D72" t="str">
            <v>858</v>
          </cell>
          <cell r="F72" t="str">
            <v>78422</v>
          </cell>
          <cell r="G72" t="str">
            <v>HYDERABAD DEPOT CASULE CUSTOMERS</v>
          </cell>
          <cell r="H72">
            <v>57150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858</v>
          </cell>
          <cell r="F73" t="str">
            <v>78747</v>
          </cell>
          <cell r="G73" t="str">
            <v>ADITI`S GRAMIN KRISHI SEVA KENDRA,BHOKAR</v>
          </cell>
          <cell r="H73">
            <v>-30000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858</v>
          </cell>
          <cell r="F74" t="str">
            <v>78853</v>
          </cell>
          <cell r="G74" t="str">
            <v>KRISHI VIKAS KENDRA,DHULE</v>
          </cell>
          <cell r="H74">
            <v>6000</v>
          </cell>
          <cell r="I74">
            <v>6000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D75" t="str">
            <v>858</v>
          </cell>
          <cell r="F75" t="str">
            <v>78903</v>
          </cell>
          <cell r="G75" t="str">
            <v>UDAY S.YADAV,MAHALUNG, SOLAPUR</v>
          </cell>
          <cell r="H75">
            <v>-43480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D76" t="str">
            <v>858</v>
          </cell>
          <cell r="F76" t="str">
            <v>78918</v>
          </cell>
          <cell r="G76" t="str">
            <v>AGRI GAINS,THENI T.N.</v>
          </cell>
          <cell r="H76">
            <v>536735.5</v>
          </cell>
          <cell r="I76">
            <v>536735.5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D77" t="str">
            <v>858</v>
          </cell>
          <cell r="F77" t="str">
            <v>78946</v>
          </cell>
          <cell r="G77" t="str">
            <v>ESPEE SALES &amp; SERVICES, WADA(THANE)</v>
          </cell>
          <cell r="H77">
            <v>-4200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D78" t="str">
            <v>858</v>
          </cell>
          <cell r="F78" t="str">
            <v>78972</v>
          </cell>
          <cell r="G78" t="str">
            <v>M.LAXKSHMINARAYAN,GUDABAUAR  MAGNOOR M,N</v>
          </cell>
          <cell r="H78">
            <v>98132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D79" t="str">
            <v>858</v>
          </cell>
          <cell r="F79" t="str">
            <v>81970</v>
          </cell>
          <cell r="G79" t="str">
            <v>VIRENDRA VITTHALRAO PATIL,CHAVDI SAKRI</v>
          </cell>
          <cell r="H79">
            <v>-8000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D80" t="str">
            <v>858</v>
          </cell>
          <cell r="F80" t="str">
            <v>82459</v>
          </cell>
          <cell r="G80" t="str">
            <v>YOGESH SUDHAKAR PATIL,NIMBOL</v>
          </cell>
          <cell r="H80">
            <v>-1100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D81" t="str">
            <v>858</v>
          </cell>
          <cell r="F81" t="str">
            <v>83206</v>
          </cell>
          <cell r="G81" t="str">
            <v>JAGANNATH GOBJI BHOLE,WAGHLI</v>
          </cell>
          <cell r="H81">
            <v>-18000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D82" t="str">
            <v>858</v>
          </cell>
          <cell r="F82" t="str">
            <v>83415</v>
          </cell>
          <cell r="G82" t="str">
            <v>SOLAPUR CASUAL CUSTOMERS A/C</v>
          </cell>
          <cell r="H82">
            <v>-16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D83" t="str">
            <v>858</v>
          </cell>
          <cell r="F83" t="str">
            <v>83417</v>
          </cell>
          <cell r="G83" t="str">
            <v>AMRAVATI CASUAL CUSTOMER A/C</v>
          </cell>
          <cell r="H83">
            <v>-28225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D84" t="str">
            <v>858</v>
          </cell>
          <cell r="F84" t="str">
            <v>83525</v>
          </cell>
          <cell r="G84" t="str">
            <v>PARSHURAM BHILA PATIL,CHHAVDI</v>
          </cell>
          <cell r="H84">
            <v>-8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D85" t="str">
            <v>858</v>
          </cell>
          <cell r="F85" t="str">
            <v>85362</v>
          </cell>
          <cell r="G85" t="str">
            <v>PANT KRISHI BHAVAN,JAIPUR</v>
          </cell>
          <cell r="H85">
            <v>55122</v>
          </cell>
          <cell r="I85">
            <v>55122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D86" t="str">
            <v>858</v>
          </cell>
          <cell r="F86" t="str">
            <v>88513</v>
          </cell>
          <cell r="G86" t="str">
            <v>PUNJAB STATE FARMER COMMISION,CHANDIGARH</v>
          </cell>
          <cell r="H86">
            <v>19950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D87" t="str">
            <v>858</v>
          </cell>
          <cell r="F87" t="str">
            <v>88525</v>
          </cell>
          <cell r="G87" t="str">
            <v>POOJA PESTICIDES,SANKHEDA</v>
          </cell>
          <cell r="H87">
            <v>20920</v>
          </cell>
          <cell r="I87">
            <v>20920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D88" t="str">
            <v>858</v>
          </cell>
          <cell r="F88" t="str">
            <v>88735</v>
          </cell>
          <cell r="G88" t="str">
            <v>MAHARASHTRA KELA SUPPLIERS,PANDHREE ANJA</v>
          </cell>
          <cell r="H88">
            <v>-10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D89" t="str">
            <v>858</v>
          </cell>
          <cell r="F89" t="str">
            <v>88736</v>
          </cell>
          <cell r="G89" t="str">
            <v>SHETKARI KELA GROUP,PANDHREE ANJANGAON</v>
          </cell>
          <cell r="H89">
            <v>-10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D90" t="str">
            <v>858</v>
          </cell>
          <cell r="F90" t="str">
            <v>88784</v>
          </cell>
          <cell r="G90" t="str">
            <v>GANGARAM AMBAR PATIL,TEKWADE 40,GAON</v>
          </cell>
          <cell r="H90">
            <v>-9000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D91" t="str">
            <v>858</v>
          </cell>
          <cell r="F91" t="str">
            <v>88842</v>
          </cell>
          <cell r="G91" t="str">
            <v>MOHAN BAJIRAO PATIL,KERHALA</v>
          </cell>
          <cell r="H91">
            <v>-2068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D92" t="str">
            <v>858</v>
          </cell>
          <cell r="F92" t="str">
            <v>88843</v>
          </cell>
          <cell r="G92" t="str">
            <v>RAVINDRA BHAGAVAT PATIL,KERHALA</v>
          </cell>
          <cell r="H92">
            <v>-15000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D93" t="str">
            <v>858</v>
          </cell>
          <cell r="F93" t="str">
            <v>88847</v>
          </cell>
          <cell r="G93" t="str">
            <v>PRAVIN DAGADU PATIL,KERHALA</v>
          </cell>
          <cell r="H93">
            <v>-12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D94" t="str">
            <v>858</v>
          </cell>
          <cell r="F94" t="str">
            <v>88853</v>
          </cell>
          <cell r="G94" t="str">
            <v>KAILAS KADU MAHAJAN,NIMBOL</v>
          </cell>
          <cell r="H94">
            <v>-7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D95" t="str">
            <v>858</v>
          </cell>
          <cell r="F95" t="str">
            <v>88854</v>
          </cell>
          <cell r="G95" t="str">
            <v>RAMESH PUNA PATIL,AINPUR</v>
          </cell>
          <cell r="H95">
            <v>13170</v>
          </cell>
          <cell r="I95">
            <v>0</v>
          </cell>
          <cell r="J95">
            <v>13170</v>
          </cell>
          <cell r="K95">
            <v>0</v>
          </cell>
          <cell r="L95">
            <v>0</v>
          </cell>
          <cell r="M95">
            <v>0</v>
          </cell>
        </row>
        <row r="96">
          <cell r="D96" t="str">
            <v>858</v>
          </cell>
          <cell r="F96" t="str">
            <v>88862</v>
          </cell>
          <cell r="G96" t="str">
            <v>VIJAY BALWANT PANDHRE,LAKHANWADA(KH)</v>
          </cell>
          <cell r="H96">
            <v>-21000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D97" t="str">
            <v>858</v>
          </cell>
          <cell r="F97" t="str">
            <v>88899</v>
          </cell>
          <cell r="G97" t="str">
            <v>SADANA SANJAY JAIN,GHODGAON</v>
          </cell>
          <cell r="H97">
            <v>-30000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D98" t="str">
            <v>858</v>
          </cell>
          <cell r="F98" t="str">
            <v>88901</v>
          </cell>
          <cell r="G98" t="str">
            <v>SANJAY CHANDANMAL JAIN,GHODGAON</v>
          </cell>
          <cell r="H98">
            <v>-30000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D99" t="str">
            <v>858</v>
          </cell>
          <cell r="F99" t="str">
            <v>88938</v>
          </cell>
          <cell r="G99" t="str">
            <v>VASANTRAO DINKARRAO PATIL,WAGHOLI</v>
          </cell>
          <cell r="H99">
            <v>-6000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D100" t="str">
            <v>858</v>
          </cell>
          <cell r="F100" t="str">
            <v>90503</v>
          </cell>
          <cell r="G100" t="str">
            <v>SAI DRIP COMPANY,AMRAVATI</v>
          </cell>
          <cell r="H100">
            <v>-5564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D101" t="str">
            <v>858</v>
          </cell>
          <cell r="F101" t="str">
            <v>90547</v>
          </cell>
          <cell r="G101" t="str">
            <v>C.S.V.NAIDU &amp; SONS P.LTD,CO'TO</v>
          </cell>
          <cell r="H101">
            <v>-84700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D102" t="str">
            <v>858</v>
          </cell>
          <cell r="F102" t="str">
            <v>91061</v>
          </cell>
          <cell r="G102" t="str">
            <v>CUMBAM TRADERS,CUMBAM THENI (T.N.)</v>
          </cell>
          <cell r="H102">
            <v>-199742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D103" t="str">
            <v>858</v>
          </cell>
          <cell r="F103" t="str">
            <v>91078</v>
          </cell>
          <cell r="G103" t="str">
            <v>SANJAYMAMA SHINDE,NIMGAON TEMBURNI</v>
          </cell>
          <cell r="H103">
            <v>108639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D104" t="str">
            <v>858</v>
          </cell>
          <cell r="F104" t="str">
            <v>91114</v>
          </cell>
          <cell r="G104" t="str">
            <v>BHARGAV PARSHURAM PAWAR,BELWADE HAVELI</v>
          </cell>
          <cell r="H104">
            <v>-25000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D105" t="str">
            <v>858</v>
          </cell>
          <cell r="F105" t="str">
            <v>91251</v>
          </cell>
          <cell r="G105" t="str">
            <v>DINESH MAHADEVRAO BONDE,ANJANGAON</v>
          </cell>
          <cell r="H105">
            <v>-1500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D106" t="str">
            <v>858</v>
          </cell>
          <cell r="F106" t="str">
            <v>91377</v>
          </cell>
          <cell r="G106" t="str">
            <v>C.C.COIMBATORE</v>
          </cell>
          <cell r="H106">
            <v>466216.5</v>
          </cell>
          <cell r="I106">
            <v>60000</v>
          </cell>
          <cell r="J106">
            <v>149990</v>
          </cell>
          <cell r="K106">
            <v>256226.5</v>
          </cell>
          <cell r="L106">
            <v>0</v>
          </cell>
          <cell r="M106">
            <v>0</v>
          </cell>
        </row>
        <row r="107">
          <cell r="D107" t="str">
            <v>858</v>
          </cell>
          <cell r="F107" t="str">
            <v>91515</v>
          </cell>
          <cell r="G107" t="str">
            <v>GODREJ AGROVET LIMITED,PUNE</v>
          </cell>
          <cell r="H107">
            <v>-2000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D108" t="str">
            <v>858</v>
          </cell>
          <cell r="F108" t="str">
            <v>91795</v>
          </cell>
          <cell r="G108" t="str">
            <v>PRAGTI AGROTECH,RAJPIPLA</v>
          </cell>
          <cell r="H108">
            <v>-21955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D109" t="str">
            <v>858</v>
          </cell>
          <cell r="F109" t="str">
            <v>92317</v>
          </cell>
          <cell r="G109" t="str">
            <v>SHREE KARJAN GAMNI S.S.M.LTD,KARJAN GUJ</v>
          </cell>
          <cell r="H109">
            <v>-88783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D110" t="str">
            <v>858</v>
          </cell>
          <cell r="F110" t="str">
            <v>92428</v>
          </cell>
          <cell r="G110" t="str">
            <v>PRATIKSHA AGROTECH,NIMBOL</v>
          </cell>
          <cell r="H110">
            <v>-30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 t="str">
            <v>858</v>
          </cell>
          <cell r="F111" t="str">
            <v>92440</v>
          </cell>
          <cell r="G111" t="str">
            <v>DATTATRAYA SURYABHAN VARUDE,AMALNER</v>
          </cell>
          <cell r="H111">
            <v>-1250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D112" t="str">
            <v>858</v>
          </cell>
          <cell r="F112" t="str">
            <v>92474</v>
          </cell>
          <cell r="G112" t="str">
            <v>OM IRRIGAION,KUMBHARKHEDA</v>
          </cell>
          <cell r="H112">
            <v>12000</v>
          </cell>
          <cell r="I112">
            <v>12000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D113" t="str">
            <v>858</v>
          </cell>
          <cell r="F113" t="str">
            <v>92517</v>
          </cell>
          <cell r="G113" t="str">
            <v>UNNATI AGRO AGENCIES,UMARDE KHURDE NANDU</v>
          </cell>
          <cell r="H113">
            <v>118801</v>
          </cell>
          <cell r="I113">
            <v>118801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D114" t="str">
            <v>858</v>
          </cell>
          <cell r="F114" t="str">
            <v>92566</v>
          </cell>
          <cell r="G114" t="str">
            <v>KRUSHI GRAM VIKAS KENDRA,RANCHI JHARKHND</v>
          </cell>
          <cell r="H114">
            <v>89671.46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D115" t="str">
            <v>858</v>
          </cell>
          <cell r="F115" t="str">
            <v>92646</v>
          </cell>
          <cell r="G115" t="str">
            <v>SHRIKRISHNA IRRIG SALES &amp; SERV,ANJANGAON</v>
          </cell>
          <cell r="H115">
            <v>1625</v>
          </cell>
          <cell r="I115">
            <v>1625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D116" t="str">
            <v>858</v>
          </cell>
          <cell r="F116" t="str">
            <v>92870</v>
          </cell>
          <cell r="G116" t="str">
            <v>CASUAL CUSTOMERS A/C,UDUMALPETH</v>
          </cell>
          <cell r="H116">
            <v>-91566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D117" t="str">
            <v>858</v>
          </cell>
          <cell r="F117" t="str">
            <v>92880</v>
          </cell>
          <cell r="G117" t="str">
            <v>VENCHI AGRO FARMS PVT LTD,HYDERABAD</v>
          </cell>
          <cell r="H117">
            <v>-75000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D118" t="str">
            <v>858</v>
          </cell>
          <cell r="F118" t="str">
            <v>93006</v>
          </cell>
          <cell r="G118" t="str">
            <v>NANDED MISC SALES A/C NANDED</v>
          </cell>
          <cell r="H118">
            <v>-10500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D119" t="str">
            <v>858</v>
          </cell>
          <cell r="F119" t="str">
            <v>93008</v>
          </cell>
          <cell r="G119" t="str">
            <v>PUNE MISC.SALE A/C</v>
          </cell>
          <cell r="H119">
            <v>-12900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 t="str">
            <v>858</v>
          </cell>
          <cell r="F120" t="str">
            <v>93452</v>
          </cell>
          <cell r="G120" t="str">
            <v>RAJARAM GANU MAHAJAN,RAVER</v>
          </cell>
          <cell r="H120">
            <v>201360</v>
          </cell>
          <cell r="I120">
            <v>0</v>
          </cell>
          <cell r="J120">
            <v>0</v>
          </cell>
          <cell r="K120">
            <v>92400</v>
          </cell>
          <cell r="L120">
            <v>108960</v>
          </cell>
          <cell r="M120">
            <v>0</v>
          </cell>
        </row>
        <row r="121">
          <cell r="D121" t="str">
            <v>858</v>
          </cell>
          <cell r="F121" t="str">
            <v>94146</v>
          </cell>
          <cell r="G121" t="str">
            <v>AKLUJ V.K.S.S.LTD.,AKLUJ</v>
          </cell>
          <cell r="H121">
            <v>-180000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D122" t="str">
            <v>858</v>
          </cell>
          <cell r="F122" t="str">
            <v>94559</v>
          </cell>
          <cell r="G122" t="str">
            <v>NAGARJUNA FERTILIZER &amp; CHEMI.L</v>
          </cell>
          <cell r="H122">
            <v>-99652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D123" t="str">
            <v>858</v>
          </cell>
          <cell r="F123" t="str">
            <v>95651</v>
          </cell>
          <cell r="G123" t="str">
            <v>SHARDA TRADERS,MASUR</v>
          </cell>
          <cell r="H123">
            <v>-29160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D124" t="str">
            <v>858</v>
          </cell>
          <cell r="F124" t="str">
            <v>95815</v>
          </cell>
          <cell r="G124" t="str">
            <v>DHANKE AGRO SERVICES,RAVER</v>
          </cell>
          <cell r="H124">
            <v>-231.42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D125" t="str">
            <v>858</v>
          </cell>
          <cell r="F125" t="str">
            <v>96815</v>
          </cell>
          <cell r="G125" t="str">
            <v>SHINDE MACHINERY,TEMBURNI</v>
          </cell>
          <cell r="H125">
            <v>-51075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D126" t="str">
            <v>860</v>
          </cell>
          <cell r="F126" t="str">
            <v>78814</v>
          </cell>
          <cell r="G126" t="str">
            <v>SRINIVASA IRRIGATION SYSTEMS,WARANGAL</v>
          </cell>
          <cell r="H126">
            <v>1362.5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D127" t="str">
            <v>862</v>
          </cell>
          <cell r="F127" t="str">
            <v>00196</v>
          </cell>
          <cell r="G127" t="str">
            <v>ECP HOUSING INDIA (P) LTD.</v>
          </cell>
          <cell r="H127">
            <v>902</v>
          </cell>
          <cell r="I127">
            <v>0</v>
          </cell>
          <cell r="J127">
            <v>902</v>
          </cell>
          <cell r="K127">
            <v>0</v>
          </cell>
          <cell r="L127">
            <v>0</v>
          </cell>
          <cell r="M127">
            <v>0</v>
          </cell>
        </row>
        <row r="128">
          <cell r="D128" t="str">
            <v>862</v>
          </cell>
          <cell r="F128" t="str">
            <v>01134</v>
          </cell>
          <cell r="G128" t="str">
            <v>OSWAL ANANDKUMAR GIRDHARILAL</v>
          </cell>
          <cell r="H128">
            <v>113585</v>
          </cell>
          <cell r="I128">
            <v>938</v>
          </cell>
          <cell r="J128">
            <v>9731</v>
          </cell>
          <cell r="K128">
            <v>102916</v>
          </cell>
          <cell r="L128">
            <v>0</v>
          </cell>
          <cell r="M128">
            <v>0</v>
          </cell>
        </row>
        <row r="129">
          <cell r="D129" t="str">
            <v>862</v>
          </cell>
          <cell r="F129" t="str">
            <v>01167</v>
          </cell>
          <cell r="G129" t="str">
            <v>PATIL SHRAVAN VITHAL (IND)</v>
          </cell>
          <cell r="H129">
            <v>28872</v>
          </cell>
          <cell r="I129">
            <v>28872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D130" t="str">
            <v>862</v>
          </cell>
          <cell r="F130" t="str">
            <v>09100</v>
          </cell>
          <cell r="G130" t="str">
            <v>YUVRAJ PUNDLIK PATIL,LONKHEDI SAKRI</v>
          </cell>
          <cell r="H130">
            <v>20344</v>
          </cell>
          <cell r="I130">
            <v>20344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D131" t="str">
            <v>862</v>
          </cell>
          <cell r="F131" t="str">
            <v>09101</v>
          </cell>
          <cell r="G131" t="str">
            <v>ARJUN PUNDLIK PATIL,LONKHEDI SAKRI</v>
          </cell>
          <cell r="H131">
            <v>18222</v>
          </cell>
          <cell r="I131">
            <v>18222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862</v>
          </cell>
          <cell r="F132" t="str">
            <v>09102</v>
          </cell>
          <cell r="G132" t="str">
            <v>YUVRAJ SAHEBRAO PATIL,LONKHEDI SAKRI</v>
          </cell>
          <cell r="H132">
            <v>17750</v>
          </cell>
          <cell r="I132">
            <v>17750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862</v>
          </cell>
          <cell r="F133" t="str">
            <v>09103</v>
          </cell>
          <cell r="G133" t="str">
            <v>GIRDHAR PANDHARINATH PATIL,KHAWLAY</v>
          </cell>
          <cell r="H133">
            <v>-20000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862</v>
          </cell>
          <cell r="F134" t="str">
            <v>09106</v>
          </cell>
          <cell r="G134" t="str">
            <v>DILIP HARI ROTE,NASHIRABAD</v>
          </cell>
          <cell r="H134">
            <v>18389</v>
          </cell>
          <cell r="I134">
            <v>18389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862</v>
          </cell>
          <cell r="F135" t="str">
            <v>09107</v>
          </cell>
          <cell r="G135" t="str">
            <v>PANDIT RAMDAS PATIL,ANJANVIHIRE</v>
          </cell>
          <cell r="H135">
            <v>54756</v>
          </cell>
          <cell r="I135">
            <v>54756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862</v>
          </cell>
          <cell r="F136" t="str">
            <v>09108</v>
          </cell>
          <cell r="G136" t="str">
            <v>GULAB DATTU PATIL,ANJANVIHIRE</v>
          </cell>
          <cell r="H136">
            <v>44142</v>
          </cell>
          <cell r="I136">
            <v>44142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862</v>
          </cell>
          <cell r="F137" t="str">
            <v>09109</v>
          </cell>
          <cell r="G137" t="str">
            <v>NITIN DNYANDEO PATIL,NASHIRABAD</v>
          </cell>
          <cell r="H137">
            <v>30185</v>
          </cell>
          <cell r="I137">
            <v>30185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862</v>
          </cell>
          <cell r="F138" t="str">
            <v>09112</v>
          </cell>
          <cell r="G138" t="str">
            <v>SHAMBHAU SHRIMANT PATIL,NIKUMBHE DHULE</v>
          </cell>
          <cell r="H138">
            <v>28455</v>
          </cell>
          <cell r="I138">
            <v>28455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862</v>
          </cell>
          <cell r="F139" t="str">
            <v>09113</v>
          </cell>
          <cell r="G139" t="str">
            <v>SAMHAJI DHANAJI PATIL,VASKHEDI SAKRI</v>
          </cell>
          <cell r="H139">
            <v>37587</v>
          </cell>
          <cell r="I139">
            <v>37587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D140" t="str">
            <v>862</v>
          </cell>
          <cell r="F140" t="str">
            <v>09114</v>
          </cell>
          <cell r="G140" t="str">
            <v>GULAB VIANYAK PATIL,KHANDLAY DHULE</v>
          </cell>
          <cell r="H140">
            <v>33476</v>
          </cell>
          <cell r="I140">
            <v>33476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D141" t="str">
            <v>862</v>
          </cell>
          <cell r="F141" t="str">
            <v>09115</v>
          </cell>
          <cell r="G141" t="str">
            <v>NARAYANSING SARDARSING GIRASE,DARANE</v>
          </cell>
          <cell r="H141">
            <v>89732</v>
          </cell>
          <cell r="I141">
            <v>89732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D142" t="str">
            <v>862</v>
          </cell>
          <cell r="F142" t="str">
            <v>09116</v>
          </cell>
          <cell r="G142" t="str">
            <v>SUBHASH RAJESING GIRASE,DARANE DHULE</v>
          </cell>
          <cell r="H142">
            <v>36732</v>
          </cell>
          <cell r="I142">
            <v>36732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D143" t="str">
            <v>862</v>
          </cell>
          <cell r="F143" t="str">
            <v>09117</v>
          </cell>
          <cell r="G143" t="str">
            <v>JAYSING NANABHAU GIRASE,DARANE DHULE</v>
          </cell>
          <cell r="H143">
            <v>35464</v>
          </cell>
          <cell r="I143">
            <v>35464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D144" t="str">
            <v>862</v>
          </cell>
          <cell r="F144" t="str">
            <v>09118</v>
          </cell>
          <cell r="G144" t="str">
            <v>ONKAR DASHRATH PATIL,TARHADI SHIRPUR</v>
          </cell>
          <cell r="H144">
            <v>40328</v>
          </cell>
          <cell r="I144">
            <v>40328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D145" t="str">
            <v>862</v>
          </cell>
          <cell r="F145" t="str">
            <v>09123</v>
          </cell>
          <cell r="G145" t="str">
            <v>KAUTIK SITARAM WAGH,DIGHAVE SAKRI</v>
          </cell>
          <cell r="H145">
            <v>53635</v>
          </cell>
          <cell r="I145">
            <v>53635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D146" t="str">
            <v>862</v>
          </cell>
          <cell r="F146" t="str">
            <v>09126</v>
          </cell>
          <cell r="G146" t="str">
            <v>SHIVSING RAJESING GIRASE,AARAVE SINDKHED</v>
          </cell>
          <cell r="H146">
            <v>35320</v>
          </cell>
          <cell r="I146">
            <v>35320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D147" t="str">
            <v>862</v>
          </cell>
          <cell r="F147" t="str">
            <v>09127</v>
          </cell>
          <cell r="G147" t="str">
            <v>BAJIRAO MOTIRAM SHEVALE,DIGHAVE SAKRI</v>
          </cell>
          <cell r="H147">
            <v>29247</v>
          </cell>
          <cell r="I147">
            <v>29247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D148" t="str">
            <v>862</v>
          </cell>
          <cell r="F148" t="str">
            <v>09128</v>
          </cell>
          <cell r="G148" t="str">
            <v>SANJAY SHRIRAM JADHAV,PATHRI JALGAON</v>
          </cell>
          <cell r="H148">
            <v>58824</v>
          </cell>
          <cell r="I148">
            <v>58824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D149" t="str">
            <v>862</v>
          </cell>
          <cell r="F149" t="str">
            <v>09129</v>
          </cell>
          <cell r="G149" t="str">
            <v>DNYANESHWAR KAUTIK PATIL,KAMALGAON</v>
          </cell>
          <cell r="H149">
            <v>73606</v>
          </cell>
          <cell r="I149">
            <v>73606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D150" t="str">
            <v>862</v>
          </cell>
          <cell r="F150" t="str">
            <v>09130</v>
          </cell>
          <cell r="G150" t="str">
            <v>KISHOR VASANT PATIL,PATHRAD DHARANGAON</v>
          </cell>
          <cell r="H150">
            <v>43395</v>
          </cell>
          <cell r="I150">
            <v>43395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D151" t="str">
            <v>862</v>
          </cell>
          <cell r="F151" t="str">
            <v>09132</v>
          </cell>
          <cell r="G151" t="str">
            <v>VITHHAL MADHAVRAO PATIL,GIRAD</v>
          </cell>
          <cell r="H151">
            <v>38572</v>
          </cell>
          <cell r="I151">
            <v>38572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D152" t="str">
            <v>862</v>
          </cell>
          <cell r="F152" t="str">
            <v>09133</v>
          </cell>
          <cell r="G152" t="str">
            <v>BHAGWAT JAYWANTRAV PATIL,GIRAD</v>
          </cell>
          <cell r="H152">
            <v>50237</v>
          </cell>
          <cell r="I152">
            <v>50237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D153" t="str">
            <v>862</v>
          </cell>
          <cell r="F153" t="str">
            <v>09134</v>
          </cell>
          <cell r="G153" t="str">
            <v>NAVAL CHINTAMAN PATIL,GIRAD</v>
          </cell>
          <cell r="H153">
            <v>46768</v>
          </cell>
          <cell r="I153">
            <v>46768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D154" t="str">
            <v>862</v>
          </cell>
          <cell r="F154" t="str">
            <v>09135</v>
          </cell>
          <cell r="G154" t="str">
            <v>ASHOK CHATRU PATIL,ANJANVIHIRE</v>
          </cell>
          <cell r="H154">
            <v>38933</v>
          </cell>
          <cell r="I154">
            <v>38933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D155" t="str">
            <v>862</v>
          </cell>
          <cell r="F155" t="str">
            <v>09136</v>
          </cell>
          <cell r="G155" t="str">
            <v>EKNATH FAKIRA PATIL,ANJANVIHIRE</v>
          </cell>
          <cell r="H155">
            <v>37970</v>
          </cell>
          <cell r="I155">
            <v>37970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D156" t="str">
            <v>862</v>
          </cell>
          <cell r="F156" t="str">
            <v>09137</v>
          </cell>
          <cell r="G156" t="str">
            <v>MACHHINDRA RAJARAM PATIL,ANJANVIHIRE</v>
          </cell>
          <cell r="H156">
            <v>46249</v>
          </cell>
          <cell r="I156">
            <v>46249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D157" t="str">
            <v>862</v>
          </cell>
          <cell r="F157" t="str">
            <v>09138</v>
          </cell>
          <cell r="G157" t="str">
            <v>DEVIDAS BOMTU PATIL,ANJANVIHIRE</v>
          </cell>
          <cell r="H157">
            <v>43305</v>
          </cell>
          <cell r="I157">
            <v>43305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D158" t="str">
            <v>862</v>
          </cell>
          <cell r="F158" t="str">
            <v>09181</v>
          </cell>
          <cell r="G158" t="str">
            <v>VIJAY TUKARAM KHELWADE,MANUR BK.</v>
          </cell>
          <cell r="H158">
            <v>58815</v>
          </cell>
          <cell r="I158">
            <v>58815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D159" t="str">
            <v>862</v>
          </cell>
          <cell r="F159" t="str">
            <v>13145</v>
          </cell>
          <cell r="G159" t="str">
            <v>JAYBHAVE SURYAKANT EKNATH</v>
          </cell>
          <cell r="H159">
            <v>19458</v>
          </cell>
          <cell r="I159">
            <v>19458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D160" t="str">
            <v>862</v>
          </cell>
          <cell r="F160" t="str">
            <v>13166</v>
          </cell>
          <cell r="G160" t="str">
            <v>SHINDE BALU TATYA</v>
          </cell>
          <cell r="H160">
            <v>18508</v>
          </cell>
          <cell r="I160">
            <v>18508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D161" t="str">
            <v>862</v>
          </cell>
          <cell r="F161" t="str">
            <v>13228</v>
          </cell>
          <cell r="G161" t="str">
            <v>INGALE RAJENDRA KISANRAO</v>
          </cell>
          <cell r="H161">
            <v>17313</v>
          </cell>
          <cell r="I161">
            <v>17313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D162" t="str">
            <v>862</v>
          </cell>
          <cell r="F162" t="str">
            <v>15300</v>
          </cell>
          <cell r="G162" t="str">
            <v>D.NAGA MALLA REDDY,ANANTHAPUR</v>
          </cell>
          <cell r="H162">
            <v>410</v>
          </cell>
          <cell r="I162">
            <v>410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D163" t="str">
            <v>862</v>
          </cell>
          <cell r="F163" t="str">
            <v>15590</v>
          </cell>
          <cell r="G163" t="str">
            <v>AFJALKHA USMANKHA INST AG,JALGAON</v>
          </cell>
          <cell r="H163">
            <v>610</v>
          </cell>
          <cell r="I163">
            <v>0</v>
          </cell>
          <cell r="J163">
            <v>0</v>
          </cell>
          <cell r="K163">
            <v>610</v>
          </cell>
          <cell r="L163">
            <v>0</v>
          </cell>
          <cell r="M163">
            <v>0</v>
          </cell>
        </row>
        <row r="164">
          <cell r="D164" t="str">
            <v>862</v>
          </cell>
          <cell r="F164" t="str">
            <v>16374</v>
          </cell>
          <cell r="G164" t="str">
            <v>KHALID SYED,ANATAPUR</v>
          </cell>
          <cell r="H164">
            <v>610</v>
          </cell>
          <cell r="I164">
            <v>0</v>
          </cell>
          <cell r="J164">
            <v>610</v>
          </cell>
          <cell r="K164">
            <v>0</v>
          </cell>
          <cell r="L164">
            <v>0</v>
          </cell>
          <cell r="M164">
            <v>0</v>
          </cell>
        </row>
        <row r="165">
          <cell r="D165" t="str">
            <v>862</v>
          </cell>
          <cell r="F165" t="str">
            <v>16610</v>
          </cell>
          <cell r="G165" t="str">
            <v>P.PAVAN KUMAR.VIZAG</v>
          </cell>
          <cell r="H165">
            <v>677</v>
          </cell>
          <cell r="I165">
            <v>0</v>
          </cell>
          <cell r="J165">
            <v>677</v>
          </cell>
          <cell r="K165">
            <v>0</v>
          </cell>
          <cell r="L165">
            <v>0</v>
          </cell>
          <cell r="M165">
            <v>0</v>
          </cell>
        </row>
        <row r="166">
          <cell r="D166" t="str">
            <v>862</v>
          </cell>
          <cell r="F166" t="str">
            <v>17170</v>
          </cell>
          <cell r="G166" t="str">
            <v>S.RAMBABU,SRIKAKULAM</v>
          </cell>
          <cell r="H166">
            <v>610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D167" t="str">
            <v>862</v>
          </cell>
          <cell r="F167" t="str">
            <v>17279</v>
          </cell>
          <cell r="G167" t="str">
            <v>B.VARA PRASAD,ANANTHAPUR</v>
          </cell>
          <cell r="H167">
            <v>1039</v>
          </cell>
          <cell r="I167">
            <v>219</v>
          </cell>
          <cell r="J167">
            <v>0</v>
          </cell>
          <cell r="K167">
            <v>820</v>
          </cell>
          <cell r="L167">
            <v>0</v>
          </cell>
          <cell r="M167">
            <v>0</v>
          </cell>
        </row>
        <row r="168">
          <cell r="D168" t="str">
            <v>862</v>
          </cell>
          <cell r="F168" t="str">
            <v>17409</v>
          </cell>
          <cell r="G168" t="str">
            <v>G.CHANDRA SEKKHAR,EAST GODAVARI</v>
          </cell>
          <cell r="H168">
            <v>5506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D169" t="str">
            <v>862</v>
          </cell>
          <cell r="F169" t="str">
            <v>17443</v>
          </cell>
          <cell r="G169" t="str">
            <v>SRI VIJETHA PLASTICS,HYDERABAD</v>
          </cell>
          <cell r="H169">
            <v>28496</v>
          </cell>
          <cell r="I169">
            <v>0</v>
          </cell>
          <cell r="J169">
            <v>0</v>
          </cell>
          <cell r="K169">
            <v>12489</v>
          </cell>
          <cell r="L169">
            <v>0</v>
          </cell>
          <cell r="M169">
            <v>0</v>
          </cell>
        </row>
        <row r="170">
          <cell r="D170" t="str">
            <v>862</v>
          </cell>
          <cell r="F170" t="str">
            <v>18647</v>
          </cell>
          <cell r="G170" t="str">
            <v>PARAKH SUSHILKUMAR R.</v>
          </cell>
          <cell r="H170">
            <v>33427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11064</v>
          </cell>
        </row>
        <row r="171">
          <cell r="D171" t="str">
            <v>862</v>
          </cell>
          <cell r="F171" t="str">
            <v>19959</v>
          </cell>
          <cell r="G171" t="str">
            <v>JAIN SAPANA ABHAY</v>
          </cell>
          <cell r="H171">
            <v>1089</v>
          </cell>
          <cell r="I171">
            <v>0</v>
          </cell>
          <cell r="J171">
            <v>0</v>
          </cell>
          <cell r="K171">
            <v>1089</v>
          </cell>
          <cell r="L171">
            <v>0</v>
          </cell>
          <cell r="M171">
            <v>0</v>
          </cell>
        </row>
        <row r="172">
          <cell r="D172" t="str">
            <v>862</v>
          </cell>
          <cell r="F172" t="str">
            <v>22105</v>
          </cell>
          <cell r="G172" t="str">
            <v>A.KUMAR,VIJAYWADA</v>
          </cell>
          <cell r="H172">
            <v>-464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D173" t="str">
            <v>862</v>
          </cell>
          <cell r="F173" t="str">
            <v>22575</v>
          </cell>
          <cell r="G173" t="str">
            <v>SHINGARE (PATIL) VISHAL S(INST AG)KHAMGO</v>
          </cell>
          <cell r="H173">
            <v>610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D174" t="str">
            <v>862</v>
          </cell>
          <cell r="F174" t="str">
            <v>22601</v>
          </cell>
          <cell r="G174" t="str">
            <v>PARIXIT INDUSTRIES LTD,AHMEDABAD</v>
          </cell>
          <cell r="H174">
            <v>4317</v>
          </cell>
          <cell r="I174">
            <v>4317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D175" t="str">
            <v>862</v>
          </cell>
          <cell r="F175" t="str">
            <v>24167</v>
          </cell>
          <cell r="G175" t="str">
            <v>RICE RESEARCH INSTITUTE,TAMILN</v>
          </cell>
          <cell r="H175">
            <v>52005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D176" t="str">
            <v>862</v>
          </cell>
          <cell r="F176" t="str">
            <v>26029</v>
          </cell>
          <cell r="G176" t="str">
            <v>KANTILAL DAMODHAR PATIL,DHANUR</v>
          </cell>
          <cell r="H176">
            <v>-8483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D177" t="str">
            <v>862</v>
          </cell>
          <cell r="F177">
            <v>29188</v>
          </cell>
          <cell r="G177" t="str">
            <v>CONT.VR EARH MOVERS,COIMBATORE</v>
          </cell>
          <cell r="H177">
            <v>20000</v>
          </cell>
          <cell r="I177">
            <v>20000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D178" t="str">
            <v>862</v>
          </cell>
          <cell r="F178" t="str">
            <v>30112</v>
          </cell>
          <cell r="G178" t="str">
            <v>K.NAGA RAJU,HYDERABAD</v>
          </cell>
          <cell r="H178">
            <v>820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410</v>
          </cell>
        </row>
        <row r="179">
          <cell r="D179" t="str">
            <v>862</v>
          </cell>
          <cell r="F179" t="str">
            <v>30416</v>
          </cell>
          <cell r="G179" t="str">
            <v>HETAL TEMPO SERVICE &amp; TRAVELS,VADODARA</v>
          </cell>
          <cell r="H179">
            <v>5082</v>
          </cell>
          <cell r="I179">
            <v>0</v>
          </cell>
          <cell r="J179">
            <v>0</v>
          </cell>
          <cell r="K179">
            <v>0</v>
          </cell>
          <cell r="L179">
            <v>1014</v>
          </cell>
          <cell r="M179">
            <v>0</v>
          </cell>
        </row>
        <row r="180">
          <cell r="D180" t="str">
            <v>862</v>
          </cell>
          <cell r="F180" t="str">
            <v>30629</v>
          </cell>
          <cell r="G180" t="str">
            <v>S.UYKANT RAO,VIZAG</v>
          </cell>
          <cell r="H180">
            <v>677</v>
          </cell>
          <cell r="I180">
            <v>0</v>
          </cell>
          <cell r="J180">
            <v>677</v>
          </cell>
          <cell r="K180">
            <v>0</v>
          </cell>
          <cell r="L180">
            <v>0</v>
          </cell>
          <cell r="M180">
            <v>0</v>
          </cell>
        </row>
        <row r="181">
          <cell r="D181" t="str">
            <v>862</v>
          </cell>
          <cell r="F181" t="str">
            <v>30947</v>
          </cell>
          <cell r="G181" t="str">
            <v>K.PRABHAKAR RAO,ONGOLE</v>
          </cell>
          <cell r="H181">
            <v>610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D182" t="str">
            <v>862</v>
          </cell>
          <cell r="F182" t="str">
            <v>31232</v>
          </cell>
          <cell r="G182" t="str">
            <v>KUSUMAGRAJ PRATISHTHAN ,NASIK</v>
          </cell>
          <cell r="H182">
            <v>100455</v>
          </cell>
          <cell r="I182">
            <v>788</v>
          </cell>
          <cell r="J182">
            <v>99667</v>
          </cell>
          <cell r="K182">
            <v>0</v>
          </cell>
          <cell r="L182">
            <v>0</v>
          </cell>
          <cell r="M182">
            <v>0</v>
          </cell>
        </row>
        <row r="183">
          <cell r="D183" t="str">
            <v>862</v>
          </cell>
          <cell r="F183" t="str">
            <v>32812</v>
          </cell>
          <cell r="G183" t="str">
            <v>TAMILNADU AGRI.UIV.COIMBTORE</v>
          </cell>
          <cell r="H183">
            <v>3192730</v>
          </cell>
          <cell r="I183">
            <v>401206</v>
          </cell>
          <cell r="J183">
            <v>648155</v>
          </cell>
          <cell r="K183">
            <v>450340</v>
          </cell>
          <cell r="L183">
            <v>316579</v>
          </cell>
          <cell r="M183">
            <v>74180</v>
          </cell>
        </row>
        <row r="184">
          <cell r="D184" t="str">
            <v>862</v>
          </cell>
          <cell r="F184" t="str">
            <v>33121</v>
          </cell>
          <cell r="G184" t="str">
            <v>PRAKASH RUBBER INDUSTRIES,BBY</v>
          </cell>
          <cell r="H184">
            <v>3708</v>
          </cell>
          <cell r="I184">
            <v>0</v>
          </cell>
          <cell r="J184">
            <v>3708</v>
          </cell>
          <cell r="K184">
            <v>0</v>
          </cell>
          <cell r="L184">
            <v>0</v>
          </cell>
          <cell r="M184">
            <v>0</v>
          </cell>
        </row>
        <row r="185">
          <cell r="D185" t="str">
            <v>862</v>
          </cell>
          <cell r="F185" t="str">
            <v>39054</v>
          </cell>
          <cell r="G185" t="str">
            <v>BAJAJ AUTO LTD. MUMBAI</v>
          </cell>
          <cell r="H185">
            <v>1073367</v>
          </cell>
          <cell r="I185">
            <v>0</v>
          </cell>
          <cell r="J185">
            <v>129481</v>
          </cell>
          <cell r="K185">
            <v>217973</v>
          </cell>
          <cell r="L185">
            <v>617384</v>
          </cell>
          <cell r="M185">
            <v>108529</v>
          </cell>
        </row>
        <row r="186">
          <cell r="D186" t="str">
            <v>862</v>
          </cell>
          <cell r="F186" t="str">
            <v>40000</v>
          </cell>
          <cell r="G186" t="str">
            <v>DAGDU SITARAM PATIL,ASANE</v>
          </cell>
          <cell r="H186">
            <v>10101</v>
          </cell>
          <cell r="I186">
            <v>10101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D187" t="str">
            <v>862</v>
          </cell>
          <cell r="F187" t="str">
            <v>40186</v>
          </cell>
          <cell r="G187" t="str">
            <v>RAMKUWARBAI INDARCHAND JAIN</v>
          </cell>
          <cell r="H187">
            <v>18112</v>
          </cell>
          <cell r="I187">
            <v>0</v>
          </cell>
          <cell r="J187">
            <v>3713</v>
          </cell>
          <cell r="K187">
            <v>14399</v>
          </cell>
          <cell r="L187">
            <v>0</v>
          </cell>
          <cell r="M187">
            <v>0</v>
          </cell>
        </row>
        <row r="188">
          <cell r="D188" t="str">
            <v>862</v>
          </cell>
          <cell r="F188" t="str">
            <v>40263</v>
          </cell>
          <cell r="G188" t="str">
            <v>NANA DEORAM PATIL,DEVBHANE</v>
          </cell>
          <cell r="H188">
            <v>48662</v>
          </cell>
          <cell r="I188">
            <v>48662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D189" t="str">
            <v>862</v>
          </cell>
          <cell r="F189" t="str">
            <v>40441</v>
          </cell>
          <cell r="G189" t="str">
            <v>VINAYAK TUKARAM KHACHANE,BELWHAYA BSL</v>
          </cell>
          <cell r="H189">
            <v>8630</v>
          </cell>
          <cell r="I189">
            <v>8630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D190" t="str">
            <v>862</v>
          </cell>
          <cell r="F190" t="str">
            <v>40448</v>
          </cell>
          <cell r="G190" t="str">
            <v>PRAKASH NATTHU PATIL,DHANUR</v>
          </cell>
          <cell r="H190">
            <v>27670</v>
          </cell>
          <cell r="I190">
            <v>27670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D191" t="str">
            <v>862</v>
          </cell>
          <cell r="F191" t="str">
            <v>40512</v>
          </cell>
          <cell r="G191" t="str">
            <v>DILIP RAJMAL DAHAD,ADAWAD</v>
          </cell>
          <cell r="H191">
            <v>-7985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D192" t="str">
            <v>862</v>
          </cell>
          <cell r="F192" t="str">
            <v>40593</v>
          </cell>
          <cell r="G192" t="str">
            <v>SUDAM RAMCHAND MALI,JALGUN M.P.</v>
          </cell>
          <cell r="H192">
            <v>5127</v>
          </cell>
          <cell r="I192">
            <v>5127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D193" t="str">
            <v>862</v>
          </cell>
          <cell r="F193" t="str">
            <v>40655</v>
          </cell>
          <cell r="G193" t="str">
            <v>CHANDRAKANT TARACHAND MALI,SHIRPUR</v>
          </cell>
          <cell r="H193">
            <v>-2605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D194" t="str">
            <v>862</v>
          </cell>
          <cell r="F194" t="str">
            <v>40796</v>
          </cell>
          <cell r="G194" t="str">
            <v>RAJENDRA NANABHAU PATIL,BURZAD</v>
          </cell>
          <cell r="H194">
            <v>65151</v>
          </cell>
          <cell r="I194">
            <v>65151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D195" t="str">
            <v>862</v>
          </cell>
          <cell r="F195" t="str">
            <v>41247</v>
          </cell>
          <cell r="G195" t="str">
            <v>KRUSHNAKANT JAYRAM CHAUDHARI,PANSEMAL</v>
          </cell>
          <cell r="H195">
            <v>10999</v>
          </cell>
          <cell r="I195">
            <v>10999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D196" t="str">
            <v>862</v>
          </cell>
          <cell r="F196" t="str">
            <v>41539</v>
          </cell>
          <cell r="G196" t="str">
            <v>BAPU NARAYAN PATIL,HATTI SAKARI</v>
          </cell>
          <cell r="H196">
            <v>0.2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D197" t="str">
            <v>862</v>
          </cell>
          <cell r="F197">
            <v>41901</v>
          </cell>
          <cell r="G197" t="str">
            <v>SANJAY KUMAR THAKUR</v>
          </cell>
          <cell r="H197">
            <v>4207</v>
          </cell>
          <cell r="I197">
            <v>0</v>
          </cell>
          <cell r="J197">
            <v>4207</v>
          </cell>
          <cell r="K197">
            <v>0</v>
          </cell>
          <cell r="L197">
            <v>0</v>
          </cell>
          <cell r="M197">
            <v>0</v>
          </cell>
        </row>
        <row r="198">
          <cell r="D198" t="str">
            <v>862</v>
          </cell>
          <cell r="F198" t="str">
            <v>41932</v>
          </cell>
          <cell r="G198" t="str">
            <v>BHAGWAT REKHA RAJENDRA</v>
          </cell>
          <cell r="H198">
            <v>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20</v>
          </cell>
        </row>
        <row r="199">
          <cell r="D199" t="str">
            <v>862</v>
          </cell>
          <cell r="F199" t="str">
            <v>41941</v>
          </cell>
          <cell r="G199" t="str">
            <v>CHAVANKE PRAMOD PARASHRAM</v>
          </cell>
          <cell r="H199">
            <v>7428</v>
          </cell>
          <cell r="I199">
            <v>7428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D200" t="str">
            <v>862</v>
          </cell>
          <cell r="F200" t="str">
            <v>42304</v>
          </cell>
          <cell r="G200" t="str">
            <v>SINGH C.P.</v>
          </cell>
          <cell r="H200">
            <v>3120</v>
          </cell>
          <cell r="I200">
            <v>0</v>
          </cell>
          <cell r="J200">
            <v>0</v>
          </cell>
          <cell r="K200">
            <v>0</v>
          </cell>
          <cell r="L200">
            <v>3120</v>
          </cell>
          <cell r="M200">
            <v>0</v>
          </cell>
        </row>
        <row r="201">
          <cell r="D201" t="str">
            <v>862</v>
          </cell>
          <cell r="F201" t="str">
            <v>42667</v>
          </cell>
          <cell r="G201" t="str">
            <v>DESHMUKH ALIM BABAMIYA.</v>
          </cell>
          <cell r="H201">
            <v>198472.8</v>
          </cell>
          <cell r="I201">
            <v>0</v>
          </cell>
          <cell r="J201">
            <v>20061</v>
          </cell>
          <cell r="K201">
            <v>7978</v>
          </cell>
          <cell r="L201">
            <v>0</v>
          </cell>
          <cell r="M201">
            <v>0</v>
          </cell>
        </row>
        <row r="202">
          <cell r="D202" t="str">
            <v>862</v>
          </cell>
          <cell r="F202" t="str">
            <v>42720</v>
          </cell>
          <cell r="G202" t="str">
            <v>BAUSKAR SANDEEP SAHEBRAO</v>
          </cell>
          <cell r="H202">
            <v>66142</v>
          </cell>
          <cell r="I202">
            <v>0</v>
          </cell>
          <cell r="J202">
            <v>0</v>
          </cell>
          <cell r="K202">
            <v>0</v>
          </cell>
          <cell r="L202">
            <v>66142</v>
          </cell>
          <cell r="M202">
            <v>0</v>
          </cell>
        </row>
        <row r="203">
          <cell r="D203" t="str">
            <v>862</v>
          </cell>
          <cell r="F203" t="str">
            <v>43009</v>
          </cell>
          <cell r="G203" t="str">
            <v>CONT.P.H.HARIKISHAN REDDY,RAGHAVAPUR</v>
          </cell>
          <cell r="H203">
            <v>2751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D204" t="str">
            <v>862</v>
          </cell>
          <cell r="F204" t="str">
            <v>43334</v>
          </cell>
          <cell r="G204" t="str">
            <v>CONT.SREE BALAJI AGRICULTURAL AG,WARANGA</v>
          </cell>
          <cell r="H204">
            <v>59802</v>
          </cell>
          <cell r="I204">
            <v>0</v>
          </cell>
          <cell r="J204">
            <v>0</v>
          </cell>
          <cell r="K204">
            <v>464</v>
          </cell>
          <cell r="L204">
            <v>0</v>
          </cell>
          <cell r="M204">
            <v>0</v>
          </cell>
        </row>
        <row r="205">
          <cell r="D205" t="str">
            <v>862</v>
          </cell>
          <cell r="F205" t="str">
            <v>43386</v>
          </cell>
          <cell r="G205" t="str">
            <v>YEWALEKAR DEELIP HARI,JALGAON</v>
          </cell>
          <cell r="H205">
            <v>83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83</v>
          </cell>
        </row>
        <row r="206">
          <cell r="D206" t="str">
            <v>862</v>
          </cell>
          <cell r="F206" t="str">
            <v>43972</v>
          </cell>
          <cell r="G206" t="str">
            <v>PAWAR PRAVEEN PANDHARINATH</v>
          </cell>
          <cell r="H206">
            <v>2841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D207" t="str">
            <v>862</v>
          </cell>
          <cell r="F207" t="str">
            <v>44535</v>
          </cell>
          <cell r="G207" t="str">
            <v>KANDELKAR VILAS SAMADHAN</v>
          </cell>
          <cell r="H207">
            <v>16320</v>
          </cell>
          <cell r="I207">
            <v>16320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D208" t="str">
            <v>862</v>
          </cell>
          <cell r="F208" t="str">
            <v>44710</v>
          </cell>
          <cell r="G208" t="str">
            <v>GHODEKAR SUNIL RAMBHAU</v>
          </cell>
          <cell r="H208">
            <v>9360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9360</v>
          </cell>
        </row>
        <row r="209">
          <cell r="D209" t="str">
            <v>862</v>
          </cell>
          <cell r="F209" t="str">
            <v>44745</v>
          </cell>
          <cell r="G209" t="str">
            <v>PIRZADA IMRAN</v>
          </cell>
          <cell r="H209">
            <v>-475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D210" t="str">
            <v>862</v>
          </cell>
          <cell r="F210" t="str">
            <v>44883</v>
          </cell>
          <cell r="G210" t="str">
            <v>SUJEET KUMAR</v>
          </cell>
          <cell r="H210">
            <v>434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D211" t="str">
            <v>862</v>
          </cell>
          <cell r="F211" t="str">
            <v>44960</v>
          </cell>
          <cell r="G211" t="str">
            <v>SIDDHABHATTI PRAVIN MUKUNDRAO</v>
          </cell>
          <cell r="H211">
            <v>18659</v>
          </cell>
          <cell r="I211">
            <v>18659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D212" t="str">
            <v>862</v>
          </cell>
          <cell r="F212" t="str">
            <v>45073</v>
          </cell>
          <cell r="G212" t="str">
            <v>DESHMUKH HANUMANT SHASHIKANT</v>
          </cell>
          <cell r="H212">
            <v>185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185</v>
          </cell>
        </row>
        <row r="213">
          <cell r="D213" t="str">
            <v>862</v>
          </cell>
          <cell r="F213" t="str">
            <v>45153</v>
          </cell>
          <cell r="G213" t="str">
            <v>MISRA MANAS MAHADEO</v>
          </cell>
          <cell r="H213">
            <v>-36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D214" t="str">
            <v>862</v>
          </cell>
          <cell r="F214" t="str">
            <v>45186</v>
          </cell>
          <cell r="G214" t="str">
            <v>LABH BIJAY KUMAR</v>
          </cell>
          <cell r="H214">
            <v>3132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3132</v>
          </cell>
        </row>
        <row r="215">
          <cell r="D215" t="str">
            <v>862</v>
          </cell>
          <cell r="F215" t="str">
            <v>45386</v>
          </cell>
          <cell r="G215" t="str">
            <v>SARTALE RATANLAL BABULAL</v>
          </cell>
          <cell r="H215">
            <v>53178</v>
          </cell>
          <cell r="I215">
            <v>0</v>
          </cell>
          <cell r="J215">
            <v>0</v>
          </cell>
          <cell r="K215">
            <v>0</v>
          </cell>
          <cell r="L215">
            <v>53178</v>
          </cell>
          <cell r="M215">
            <v>0</v>
          </cell>
        </row>
        <row r="216">
          <cell r="D216" t="str">
            <v>862</v>
          </cell>
          <cell r="F216" t="str">
            <v>45395</v>
          </cell>
          <cell r="G216" t="str">
            <v>GUPTA OM PRAKASH</v>
          </cell>
          <cell r="H216">
            <v>44040</v>
          </cell>
          <cell r="I216">
            <v>0</v>
          </cell>
          <cell r="J216">
            <v>0</v>
          </cell>
          <cell r="K216">
            <v>0</v>
          </cell>
          <cell r="L216">
            <v>44040</v>
          </cell>
          <cell r="M216">
            <v>0</v>
          </cell>
        </row>
        <row r="217">
          <cell r="D217" t="str">
            <v>862</v>
          </cell>
          <cell r="F217" t="str">
            <v>46733</v>
          </cell>
          <cell r="G217" t="str">
            <v>MODI SUBHASH</v>
          </cell>
          <cell r="H217">
            <v>29</v>
          </cell>
          <cell r="I217">
            <v>29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D218" t="str">
            <v>862</v>
          </cell>
          <cell r="F218" t="str">
            <v>47235</v>
          </cell>
          <cell r="G218" t="str">
            <v>SUSPENSE A/C</v>
          </cell>
          <cell r="H218">
            <v>-25000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D219" t="str">
            <v>862</v>
          </cell>
          <cell r="F219" t="str">
            <v>47246</v>
          </cell>
          <cell r="G219" t="str">
            <v>PATHAK MILIND PADMAKAR</v>
          </cell>
          <cell r="H219">
            <v>3486</v>
          </cell>
          <cell r="I219">
            <v>0</v>
          </cell>
          <cell r="J219">
            <v>0</v>
          </cell>
          <cell r="K219">
            <v>0</v>
          </cell>
          <cell r="L219">
            <v>3486</v>
          </cell>
          <cell r="M219">
            <v>0</v>
          </cell>
        </row>
        <row r="220">
          <cell r="D220" t="str">
            <v>862</v>
          </cell>
          <cell r="F220" t="str">
            <v>47888</v>
          </cell>
          <cell r="G220" t="str">
            <v>ADDEPALLI VENKATESWARLU</v>
          </cell>
          <cell r="H220">
            <v>-8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D221" t="str">
            <v>862</v>
          </cell>
          <cell r="F221" t="str">
            <v>47978</v>
          </cell>
          <cell r="G221" t="str">
            <v>DESHPANDE GIRISH SURESHRAO</v>
          </cell>
          <cell r="H221">
            <v>5963</v>
          </cell>
          <cell r="I221">
            <v>0</v>
          </cell>
          <cell r="J221">
            <v>2382</v>
          </cell>
          <cell r="K221">
            <v>0</v>
          </cell>
          <cell r="L221">
            <v>0</v>
          </cell>
          <cell r="M221">
            <v>0</v>
          </cell>
        </row>
        <row r="222">
          <cell r="D222" t="str">
            <v>862</v>
          </cell>
          <cell r="F222" t="str">
            <v>48617</v>
          </cell>
          <cell r="G222" t="str">
            <v>RAJPUT VINOD NAMDEVSING</v>
          </cell>
          <cell r="H222">
            <v>58486</v>
          </cell>
          <cell r="I222">
            <v>0</v>
          </cell>
          <cell r="J222">
            <v>0</v>
          </cell>
          <cell r="K222">
            <v>58486</v>
          </cell>
          <cell r="L222">
            <v>0</v>
          </cell>
          <cell r="M222">
            <v>0</v>
          </cell>
        </row>
        <row r="223">
          <cell r="D223" t="str">
            <v>862</v>
          </cell>
          <cell r="F223" t="str">
            <v>49124</v>
          </cell>
          <cell r="G223" t="str">
            <v>B.VIJAYA KUMAR</v>
          </cell>
          <cell r="H223">
            <v>3120</v>
          </cell>
          <cell r="I223">
            <v>0</v>
          </cell>
          <cell r="J223">
            <v>0</v>
          </cell>
          <cell r="K223">
            <v>0</v>
          </cell>
          <cell r="L223">
            <v>3120</v>
          </cell>
          <cell r="M223">
            <v>0</v>
          </cell>
        </row>
        <row r="224">
          <cell r="D224" t="str">
            <v>862</v>
          </cell>
          <cell r="F224" t="str">
            <v>49137</v>
          </cell>
          <cell r="G224" t="str">
            <v>S.RAMCHANDRA REDDY</v>
          </cell>
          <cell r="H224">
            <v>-57667.5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D225" t="str">
            <v>862</v>
          </cell>
          <cell r="F225" t="str">
            <v>49545</v>
          </cell>
          <cell r="G225" t="str">
            <v>P.T.V.RAMANA</v>
          </cell>
          <cell r="H225">
            <v>1476</v>
          </cell>
          <cell r="I225">
            <v>1476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D226" t="str">
            <v>862</v>
          </cell>
          <cell r="F226" t="str">
            <v>49563</v>
          </cell>
          <cell r="G226" t="str">
            <v>S.RAMAMURTHY</v>
          </cell>
          <cell r="H226">
            <v>145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D227" t="str">
            <v>862</v>
          </cell>
          <cell r="F227" t="str">
            <v>49714</v>
          </cell>
          <cell r="G227" t="str">
            <v>PATIL DHANRAJ ARJUN</v>
          </cell>
          <cell r="H227">
            <v>71848</v>
          </cell>
          <cell r="I227">
            <v>0</v>
          </cell>
          <cell r="J227">
            <v>0</v>
          </cell>
          <cell r="K227">
            <v>0</v>
          </cell>
          <cell r="L227">
            <v>71848</v>
          </cell>
          <cell r="M227">
            <v>0</v>
          </cell>
        </row>
        <row r="228">
          <cell r="D228" t="str">
            <v>862</v>
          </cell>
          <cell r="F228" t="str">
            <v>49733</v>
          </cell>
          <cell r="G228" t="str">
            <v>PATIL KALYANSINGH BABURAO</v>
          </cell>
          <cell r="H228">
            <v>73629.039999999994</v>
          </cell>
          <cell r="I228">
            <v>0</v>
          </cell>
          <cell r="J228">
            <v>0</v>
          </cell>
          <cell r="K228">
            <v>0</v>
          </cell>
          <cell r="L228">
            <v>73629</v>
          </cell>
          <cell r="M228">
            <v>0</v>
          </cell>
        </row>
        <row r="229">
          <cell r="D229" t="str">
            <v>862</v>
          </cell>
          <cell r="F229" t="str">
            <v>49914</v>
          </cell>
          <cell r="G229" t="str">
            <v>PRAJAPATI PRAVIN I.</v>
          </cell>
          <cell r="H229">
            <v>15780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D230" t="str">
            <v>862</v>
          </cell>
          <cell r="F230" t="str">
            <v>50070</v>
          </cell>
          <cell r="G230" t="str">
            <v>BHANDIRGE NARENDRA SHRIRAM</v>
          </cell>
          <cell r="H230">
            <v>-1666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D231" t="str">
            <v>862</v>
          </cell>
          <cell r="F231" t="str">
            <v>51809</v>
          </cell>
          <cell r="G231" t="str">
            <v>GANGISETTY RAMARAO</v>
          </cell>
          <cell r="H231">
            <v>1560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D232" t="str">
            <v>862</v>
          </cell>
          <cell r="F232" t="str">
            <v>52090</v>
          </cell>
          <cell r="G232" t="str">
            <v>V.NAGIREDDY</v>
          </cell>
          <cell r="H232">
            <v>-6816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D233" t="str">
            <v>862</v>
          </cell>
          <cell r="F233" t="str">
            <v>52504</v>
          </cell>
          <cell r="G233" t="str">
            <v>TAYADE BHUSHAN BABURAO</v>
          </cell>
          <cell r="H233">
            <v>-11202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D234" t="str">
            <v>862</v>
          </cell>
          <cell r="F234" t="str">
            <v>52507</v>
          </cell>
          <cell r="G234" t="str">
            <v>BARUAH HAREKRISHNA</v>
          </cell>
          <cell r="H234">
            <v>32307</v>
          </cell>
          <cell r="I234">
            <v>0</v>
          </cell>
          <cell r="J234">
            <v>0</v>
          </cell>
          <cell r="K234">
            <v>916</v>
          </cell>
          <cell r="L234">
            <v>0</v>
          </cell>
          <cell r="M234">
            <v>0</v>
          </cell>
        </row>
        <row r="235">
          <cell r="D235" t="str">
            <v>862</v>
          </cell>
          <cell r="F235" t="str">
            <v>52615</v>
          </cell>
          <cell r="G235" t="str">
            <v>SAWANT RAJENDRA SHRINIWAS</v>
          </cell>
          <cell r="H235">
            <v>250</v>
          </cell>
          <cell r="I235">
            <v>0</v>
          </cell>
          <cell r="J235">
            <v>0</v>
          </cell>
          <cell r="K235">
            <v>250</v>
          </cell>
          <cell r="L235">
            <v>0</v>
          </cell>
          <cell r="M235">
            <v>0</v>
          </cell>
        </row>
        <row r="236">
          <cell r="D236" t="str">
            <v>862</v>
          </cell>
          <cell r="F236" t="str">
            <v>52672</v>
          </cell>
          <cell r="G236" t="str">
            <v>TARPADA PARSHOTAM MOHANBH</v>
          </cell>
          <cell r="H236">
            <v>12630</v>
          </cell>
          <cell r="I236">
            <v>0</v>
          </cell>
          <cell r="J236">
            <v>12630</v>
          </cell>
          <cell r="K236">
            <v>0</v>
          </cell>
          <cell r="L236">
            <v>0</v>
          </cell>
          <cell r="M236">
            <v>0</v>
          </cell>
        </row>
        <row r="237">
          <cell r="D237" t="str">
            <v>862</v>
          </cell>
          <cell r="F237" t="str">
            <v>52825</v>
          </cell>
          <cell r="G237" t="str">
            <v>S.SREENIVAS REDDY</v>
          </cell>
          <cell r="H237">
            <v>8348</v>
          </cell>
          <cell r="I237">
            <v>0</v>
          </cell>
          <cell r="J237">
            <v>0</v>
          </cell>
          <cell r="K237">
            <v>8348</v>
          </cell>
          <cell r="L237">
            <v>0</v>
          </cell>
          <cell r="M237">
            <v>0</v>
          </cell>
        </row>
        <row r="238">
          <cell r="D238" t="str">
            <v>862</v>
          </cell>
          <cell r="F238" t="str">
            <v>52945</v>
          </cell>
          <cell r="G238" t="str">
            <v>S.KAJA MAIDEEN</v>
          </cell>
          <cell r="H238">
            <v>343</v>
          </cell>
          <cell r="I238">
            <v>0</v>
          </cell>
          <cell r="J238">
            <v>343</v>
          </cell>
          <cell r="K238">
            <v>0</v>
          </cell>
          <cell r="L238">
            <v>0</v>
          </cell>
          <cell r="M238">
            <v>0</v>
          </cell>
        </row>
        <row r="239">
          <cell r="D239" t="str">
            <v>862</v>
          </cell>
          <cell r="F239" t="str">
            <v>52998</v>
          </cell>
          <cell r="G239" t="str">
            <v>GOKHALE DEVDATTA CHARUDATTA</v>
          </cell>
          <cell r="H239">
            <v>10920.1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D240" t="str">
            <v>862</v>
          </cell>
          <cell r="F240" t="str">
            <v>53894</v>
          </cell>
          <cell r="G240" t="str">
            <v>DHOLE BHASKAR GOVINDA</v>
          </cell>
          <cell r="H240">
            <v>43542</v>
          </cell>
          <cell r="I240">
            <v>0</v>
          </cell>
          <cell r="J240">
            <v>0</v>
          </cell>
          <cell r="K240">
            <v>19760</v>
          </cell>
          <cell r="L240">
            <v>0</v>
          </cell>
          <cell r="M240">
            <v>0</v>
          </cell>
        </row>
        <row r="241">
          <cell r="D241" t="str">
            <v>862</v>
          </cell>
          <cell r="F241" t="str">
            <v>53979</v>
          </cell>
          <cell r="G241" t="str">
            <v>REDDY BALCHANDRA METTU</v>
          </cell>
          <cell r="H241">
            <v>26565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D242" t="str">
            <v>862</v>
          </cell>
          <cell r="F242" t="str">
            <v>53986</v>
          </cell>
          <cell r="G242" t="str">
            <v>YADAV RAJESHKUMAR</v>
          </cell>
          <cell r="H242">
            <v>589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D243" t="str">
            <v>862</v>
          </cell>
          <cell r="F243" t="str">
            <v>54184</v>
          </cell>
          <cell r="G243" t="str">
            <v>DESHPANDE PARAG SHAMKANT</v>
          </cell>
          <cell r="H243">
            <v>17975</v>
          </cell>
          <cell r="I243">
            <v>1435</v>
          </cell>
          <cell r="J243">
            <v>7415</v>
          </cell>
          <cell r="K243">
            <v>0</v>
          </cell>
          <cell r="L243">
            <v>9125</v>
          </cell>
          <cell r="M243">
            <v>0</v>
          </cell>
        </row>
        <row r="244">
          <cell r="D244" t="str">
            <v>862</v>
          </cell>
          <cell r="F244" t="str">
            <v>54307</v>
          </cell>
          <cell r="G244" t="str">
            <v>TAKSAL SANTOSH PANDHARI</v>
          </cell>
          <cell r="H244">
            <v>43589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D245" t="str">
            <v>862</v>
          </cell>
          <cell r="F245" t="str">
            <v>54363</v>
          </cell>
          <cell r="G245" t="str">
            <v>SHEVALKAR DHANANJAY VIDYASAGAR</v>
          </cell>
          <cell r="H245">
            <v>101.46</v>
          </cell>
          <cell r="I245">
            <v>0</v>
          </cell>
          <cell r="J245">
            <v>101.46</v>
          </cell>
          <cell r="K245">
            <v>0</v>
          </cell>
          <cell r="L245">
            <v>0</v>
          </cell>
          <cell r="M245">
            <v>0</v>
          </cell>
        </row>
        <row r="246">
          <cell r="D246" t="str">
            <v>862</v>
          </cell>
          <cell r="F246" t="str">
            <v>54418</v>
          </cell>
          <cell r="G246" t="str">
            <v>PATIL NAREN BHALERAO</v>
          </cell>
          <cell r="H246">
            <v>34493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D247" t="str">
            <v>862</v>
          </cell>
          <cell r="F247" t="str">
            <v>54922</v>
          </cell>
          <cell r="G247" t="str">
            <v>TALVALKAR RAGHVENDRAPRASAD DIGAMBAR</v>
          </cell>
          <cell r="H247">
            <v>22912</v>
          </cell>
          <cell r="I247">
            <v>0</v>
          </cell>
          <cell r="J247">
            <v>0</v>
          </cell>
          <cell r="K247">
            <v>11056</v>
          </cell>
          <cell r="L247">
            <v>0</v>
          </cell>
          <cell r="M247">
            <v>11856</v>
          </cell>
        </row>
        <row r="248">
          <cell r="D248" t="str">
            <v>862</v>
          </cell>
          <cell r="F248" t="str">
            <v>56073</v>
          </cell>
          <cell r="G248" t="str">
            <v>NANDI P.V.C.PRODUCTS PVT LTD,NANDIYAL AP</v>
          </cell>
          <cell r="H248">
            <v>-275521.83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D249" t="str">
            <v>862</v>
          </cell>
          <cell r="F249" t="str">
            <v>56691</v>
          </cell>
          <cell r="G249" t="str">
            <v>RIZWAN SHAIKH HARUN INST AGCY,JALGAON</v>
          </cell>
          <cell r="H249">
            <v>476</v>
          </cell>
          <cell r="I249">
            <v>0</v>
          </cell>
          <cell r="J249">
            <v>476</v>
          </cell>
          <cell r="K249">
            <v>0</v>
          </cell>
          <cell r="L249">
            <v>0</v>
          </cell>
          <cell r="M249">
            <v>0</v>
          </cell>
        </row>
        <row r="250">
          <cell r="D250" t="str">
            <v>862</v>
          </cell>
          <cell r="F250" t="str">
            <v>57047</v>
          </cell>
          <cell r="G250" t="str">
            <v>PATIL BHAUSAHEB DODHU INST AGCY,KARANJ</v>
          </cell>
          <cell r="H250">
            <v>267</v>
          </cell>
          <cell r="I250">
            <v>0</v>
          </cell>
          <cell r="J250">
            <v>267</v>
          </cell>
          <cell r="K250">
            <v>0</v>
          </cell>
          <cell r="L250">
            <v>0</v>
          </cell>
          <cell r="M250">
            <v>0</v>
          </cell>
        </row>
        <row r="251">
          <cell r="D251" t="str">
            <v>862</v>
          </cell>
          <cell r="F251" t="str">
            <v>59038</v>
          </cell>
          <cell r="G251" t="str">
            <v>MANRAJ GREEN GOLD,JAMNER</v>
          </cell>
          <cell r="H251">
            <v>97028.12</v>
          </cell>
          <cell r="I251">
            <v>0</v>
          </cell>
          <cell r="J251">
            <v>0</v>
          </cell>
          <cell r="K251">
            <v>0</v>
          </cell>
          <cell r="L251">
            <v>2176</v>
          </cell>
          <cell r="M251">
            <v>0</v>
          </cell>
        </row>
        <row r="252">
          <cell r="D252" t="str">
            <v>862</v>
          </cell>
          <cell r="F252" t="str">
            <v>59433</v>
          </cell>
          <cell r="G252" t="str">
            <v>PADSONS INDUSTRIES P.LTD,AKOLA</v>
          </cell>
          <cell r="H252">
            <v>-561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D253" t="str">
            <v>862</v>
          </cell>
          <cell r="F253" t="str">
            <v>62000</v>
          </cell>
          <cell r="G253" t="str">
            <v>HYDERABAD MESS EXPS</v>
          </cell>
          <cell r="H253">
            <v>3120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3120</v>
          </cell>
        </row>
        <row r="254">
          <cell r="D254" t="str">
            <v>862</v>
          </cell>
          <cell r="F254">
            <v>64814</v>
          </cell>
          <cell r="G254" t="str">
            <v>RAMESHWAR AGENCY,DEVGAD</v>
          </cell>
          <cell r="H254">
            <v>45665</v>
          </cell>
          <cell r="I254">
            <v>45665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D255" t="str">
            <v>862</v>
          </cell>
          <cell r="F255" t="str">
            <v>66736</v>
          </cell>
          <cell r="G255" t="str">
            <v>NATIONAL HORTICULTURE RDF,NASI</v>
          </cell>
          <cell r="H255">
            <v>777853.03</v>
          </cell>
          <cell r="I255">
            <v>9337</v>
          </cell>
          <cell r="J255">
            <v>0</v>
          </cell>
          <cell r="K255">
            <v>27758.03</v>
          </cell>
          <cell r="L255">
            <v>458</v>
          </cell>
          <cell r="M255">
            <v>30849</v>
          </cell>
        </row>
        <row r="256">
          <cell r="D256" t="str">
            <v>862</v>
          </cell>
          <cell r="F256" t="str">
            <v>67884</v>
          </cell>
          <cell r="G256" t="str">
            <v>PRITHVI ENTERPRISES,ILKAL</v>
          </cell>
          <cell r="H256">
            <v>16589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D257" t="str">
            <v>862</v>
          </cell>
          <cell r="F257" t="str">
            <v>68757</v>
          </cell>
          <cell r="G257" t="str">
            <v>SHARAD RAJARAM PATIL,SHIRSOLI</v>
          </cell>
          <cell r="H257">
            <v>18710</v>
          </cell>
          <cell r="I257">
            <v>0</v>
          </cell>
          <cell r="J257">
            <v>18710</v>
          </cell>
          <cell r="K257">
            <v>0</v>
          </cell>
          <cell r="L257">
            <v>0</v>
          </cell>
          <cell r="M257">
            <v>0</v>
          </cell>
        </row>
        <row r="258">
          <cell r="D258" t="str">
            <v>862</v>
          </cell>
          <cell r="F258" t="str">
            <v>69376</v>
          </cell>
          <cell r="G258" t="str">
            <v>SHANTILAL DIGAMBAR MALI,SIRPUR</v>
          </cell>
          <cell r="H258">
            <v>90665</v>
          </cell>
          <cell r="I258">
            <v>90665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D259" t="str">
            <v>862</v>
          </cell>
          <cell r="F259" t="str">
            <v>69813</v>
          </cell>
          <cell r="G259" t="str">
            <v>HIRAMAN VITTAL CHAUDHARI,DHANU</v>
          </cell>
          <cell r="H259">
            <v>42234</v>
          </cell>
          <cell r="I259">
            <v>42234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D260" t="str">
            <v>862</v>
          </cell>
          <cell r="F260">
            <v>69992</v>
          </cell>
          <cell r="G260" t="str">
            <v>DILBAR KISAN PATIL,AASATA</v>
          </cell>
          <cell r="H260">
            <v>37403</v>
          </cell>
          <cell r="I260">
            <v>37403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D261" t="str">
            <v>862</v>
          </cell>
          <cell r="F261" t="str">
            <v>70089</v>
          </cell>
          <cell r="G261" t="str">
            <v>KARNATAKA STATE CRICKET ASSOC'ION,HUBALI</v>
          </cell>
          <cell r="H261">
            <v>-205026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D262" t="str">
            <v>862</v>
          </cell>
          <cell r="F262" t="str">
            <v>70098</v>
          </cell>
          <cell r="G262" t="str">
            <v>SURESHGOUDA PATIL,JANWAD</v>
          </cell>
          <cell r="H262">
            <v>1033</v>
          </cell>
          <cell r="I262">
            <v>1033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D263" t="str">
            <v>862</v>
          </cell>
          <cell r="F263" t="str">
            <v>70113</v>
          </cell>
          <cell r="G263" t="str">
            <v>SHREE HARDWARE &amp; CYCLE S.PART,MANGURALPR</v>
          </cell>
          <cell r="H263">
            <v>-1352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D264" t="str">
            <v>862</v>
          </cell>
          <cell r="F264" t="str">
            <v>70160</v>
          </cell>
          <cell r="G264" t="str">
            <v>GANESH RAGHUNATH PATIL,AINPUR</v>
          </cell>
          <cell r="H264">
            <v>595368</v>
          </cell>
          <cell r="I264">
            <v>6</v>
          </cell>
          <cell r="J264">
            <v>595362</v>
          </cell>
          <cell r="K264">
            <v>0</v>
          </cell>
          <cell r="L264">
            <v>0</v>
          </cell>
          <cell r="M264">
            <v>0</v>
          </cell>
        </row>
        <row r="265">
          <cell r="D265" t="str">
            <v>862</v>
          </cell>
          <cell r="F265" t="str">
            <v>70177</v>
          </cell>
          <cell r="G265" t="str">
            <v>KAD SIDDESHWAR ENG.BIJAPUR</v>
          </cell>
          <cell r="H265">
            <v>1082543.28</v>
          </cell>
          <cell r="I265">
            <v>98950</v>
          </cell>
          <cell r="J265">
            <v>143180</v>
          </cell>
          <cell r="K265">
            <v>651931</v>
          </cell>
          <cell r="L265">
            <v>188482.28</v>
          </cell>
          <cell r="M265">
            <v>0</v>
          </cell>
        </row>
        <row r="266">
          <cell r="D266" t="str">
            <v>862</v>
          </cell>
          <cell r="F266" t="str">
            <v>70240</v>
          </cell>
          <cell r="G266" t="str">
            <v>DINESH R.KORE.VANGAON,THANE</v>
          </cell>
          <cell r="H266">
            <v>216228</v>
          </cell>
          <cell r="I266">
            <v>0</v>
          </cell>
          <cell r="J266">
            <v>0</v>
          </cell>
          <cell r="K266">
            <v>0</v>
          </cell>
          <cell r="L266">
            <v>96618</v>
          </cell>
          <cell r="M266">
            <v>0</v>
          </cell>
        </row>
        <row r="267">
          <cell r="D267" t="str">
            <v>862</v>
          </cell>
          <cell r="F267" t="str">
            <v>70333</v>
          </cell>
          <cell r="G267" t="str">
            <v>KAVERI DRIP IRRIG.SYSTEM,HYDERABAD</v>
          </cell>
          <cell r="H267">
            <v>181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D268" t="str">
            <v>862</v>
          </cell>
          <cell r="F268" t="str">
            <v>70389</v>
          </cell>
          <cell r="G268" t="str">
            <v>SHREE GANNAYAK ASSOCIATES,YEOTMAL</v>
          </cell>
          <cell r="H268">
            <v>377633.69</v>
          </cell>
          <cell r="I268">
            <v>38516</v>
          </cell>
          <cell r="J268">
            <v>16475</v>
          </cell>
          <cell r="K268">
            <v>196430</v>
          </cell>
          <cell r="L268">
            <v>26343</v>
          </cell>
          <cell r="M268">
            <v>82383</v>
          </cell>
        </row>
        <row r="269">
          <cell r="D269" t="str">
            <v>862</v>
          </cell>
          <cell r="F269" t="str">
            <v>70394</v>
          </cell>
          <cell r="G269" t="str">
            <v>SHRI LAXMI NARA.AGR.SER.DONGAO</v>
          </cell>
          <cell r="H269">
            <v>27175</v>
          </cell>
          <cell r="I269">
            <v>2435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D270" t="str">
            <v>862</v>
          </cell>
          <cell r="F270" t="str">
            <v>70395</v>
          </cell>
          <cell r="G270" t="str">
            <v>RAGHU IRRIGATION IDAR,AH.BAD</v>
          </cell>
          <cell r="H270">
            <v>60942</v>
          </cell>
          <cell r="I270">
            <v>0</v>
          </cell>
          <cell r="J270">
            <v>60942</v>
          </cell>
          <cell r="K270">
            <v>0</v>
          </cell>
          <cell r="L270">
            <v>0</v>
          </cell>
          <cell r="M270">
            <v>0</v>
          </cell>
        </row>
        <row r="271">
          <cell r="D271" t="str">
            <v>862</v>
          </cell>
          <cell r="F271" t="str">
            <v>70403</v>
          </cell>
          <cell r="G271" t="str">
            <v>CHAMPGNE VINE YARD LTD.NAR.GAO</v>
          </cell>
          <cell r="H271">
            <v>319896</v>
          </cell>
          <cell r="I271">
            <v>0</v>
          </cell>
          <cell r="J271">
            <v>56630</v>
          </cell>
          <cell r="K271">
            <v>0</v>
          </cell>
          <cell r="L271">
            <v>0</v>
          </cell>
          <cell r="M271">
            <v>0</v>
          </cell>
        </row>
        <row r="272">
          <cell r="D272" t="str">
            <v>862</v>
          </cell>
          <cell r="F272" t="str">
            <v>70441</v>
          </cell>
          <cell r="G272" t="str">
            <v>SUMITRADEVI BADRILAL CHOUBE</v>
          </cell>
          <cell r="H272">
            <v>345655.6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D273" t="str">
            <v>862</v>
          </cell>
          <cell r="F273" t="str">
            <v>70485</v>
          </cell>
          <cell r="G273" t="str">
            <v>GHANSHYAM KRUSHI AGENCY,KALWAN</v>
          </cell>
          <cell r="H273">
            <v>3403170.4</v>
          </cell>
          <cell r="I273">
            <v>59841</v>
          </cell>
          <cell r="J273">
            <v>697866</v>
          </cell>
          <cell r="K273">
            <v>511737</v>
          </cell>
          <cell r="L273">
            <v>95005</v>
          </cell>
          <cell r="M273">
            <v>717493.96</v>
          </cell>
        </row>
        <row r="274">
          <cell r="D274" t="str">
            <v>862</v>
          </cell>
          <cell r="F274" t="str">
            <v>70525</v>
          </cell>
          <cell r="G274" t="str">
            <v>RENUKA IRRIG.SERVICES,VANI</v>
          </cell>
          <cell r="H274">
            <v>56405</v>
          </cell>
          <cell r="I274">
            <v>0</v>
          </cell>
          <cell r="J274">
            <v>0</v>
          </cell>
          <cell r="K274">
            <v>16900</v>
          </cell>
          <cell r="L274">
            <v>39505</v>
          </cell>
          <cell r="M274">
            <v>0</v>
          </cell>
        </row>
        <row r="275">
          <cell r="D275" t="str">
            <v>862</v>
          </cell>
          <cell r="F275" t="str">
            <v>70527</v>
          </cell>
          <cell r="G275" t="str">
            <v>KUMAR KRUSHI SADHAN,TIKONDI</v>
          </cell>
          <cell r="H275">
            <v>-49944.959999999999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D276" t="str">
            <v>862</v>
          </cell>
          <cell r="F276" t="str">
            <v>70533</v>
          </cell>
          <cell r="G276" t="str">
            <v>SIDDHARTH AGRO AGENCIES,VITA</v>
          </cell>
          <cell r="H276">
            <v>401769.99</v>
          </cell>
          <cell r="I276">
            <v>1775</v>
          </cell>
          <cell r="J276">
            <v>10635</v>
          </cell>
          <cell r="K276">
            <v>245280</v>
          </cell>
          <cell r="L276">
            <v>144079.99</v>
          </cell>
          <cell r="M276">
            <v>0</v>
          </cell>
        </row>
        <row r="277">
          <cell r="D277" t="str">
            <v>862</v>
          </cell>
          <cell r="F277" t="str">
            <v>70535</v>
          </cell>
          <cell r="G277" t="str">
            <v>HUBALI DEPOT CASUAL CUSTOMER</v>
          </cell>
          <cell r="H277">
            <v>127623</v>
          </cell>
          <cell r="I277">
            <v>127623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D278" t="str">
            <v>862</v>
          </cell>
          <cell r="F278" t="str">
            <v>70575</v>
          </cell>
          <cell r="G278" t="str">
            <v>JAI TULJABHAWANI SEEDS &amp; AGRO E.KALAMSAR</v>
          </cell>
          <cell r="H278">
            <v>4719585.3099999996</v>
          </cell>
          <cell r="I278">
            <v>253692</v>
          </cell>
          <cell r="J278">
            <v>35708</v>
          </cell>
          <cell r="K278">
            <v>974921</v>
          </cell>
          <cell r="L278">
            <v>3455264.31</v>
          </cell>
          <cell r="M278">
            <v>0</v>
          </cell>
        </row>
        <row r="279">
          <cell r="D279" t="str">
            <v>862</v>
          </cell>
          <cell r="F279" t="str">
            <v>70582</v>
          </cell>
          <cell r="G279" t="str">
            <v>SAI ENTERPRISES,KARAD</v>
          </cell>
          <cell r="H279">
            <v>271701.5</v>
          </cell>
          <cell r="I279">
            <v>47735</v>
          </cell>
          <cell r="J279">
            <v>0</v>
          </cell>
          <cell r="K279">
            <v>101004</v>
          </cell>
          <cell r="L279">
            <v>47262</v>
          </cell>
          <cell r="M279">
            <v>0</v>
          </cell>
        </row>
        <row r="280">
          <cell r="D280" t="str">
            <v>862</v>
          </cell>
          <cell r="F280" t="str">
            <v>70589</v>
          </cell>
          <cell r="G280" t="str">
            <v>SUSHIL AGENCY,HINGOLI</v>
          </cell>
          <cell r="H280">
            <v>71320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71320</v>
          </cell>
        </row>
        <row r="281">
          <cell r="D281" t="str">
            <v>862</v>
          </cell>
          <cell r="F281" t="str">
            <v>70617</v>
          </cell>
          <cell r="G281" t="str">
            <v>YASH ENTERPRISES,DEORUKH</v>
          </cell>
          <cell r="H281">
            <v>712</v>
          </cell>
          <cell r="I281">
            <v>0</v>
          </cell>
          <cell r="J281">
            <v>0</v>
          </cell>
          <cell r="K281">
            <v>712</v>
          </cell>
          <cell r="L281">
            <v>0</v>
          </cell>
          <cell r="M281">
            <v>0</v>
          </cell>
        </row>
        <row r="282">
          <cell r="D282" t="str">
            <v>862</v>
          </cell>
          <cell r="F282" t="str">
            <v>70621</v>
          </cell>
          <cell r="G282" t="str">
            <v>GREEN INDIA,MADURAI T.N.</v>
          </cell>
          <cell r="H282">
            <v>375467</v>
          </cell>
          <cell r="I282">
            <v>0</v>
          </cell>
          <cell r="J282">
            <v>66100</v>
          </cell>
          <cell r="K282">
            <v>0</v>
          </cell>
          <cell r="L282">
            <v>177547</v>
          </cell>
          <cell r="M282">
            <v>0</v>
          </cell>
        </row>
        <row r="283">
          <cell r="D283" t="str">
            <v>862</v>
          </cell>
          <cell r="F283" t="str">
            <v>70631</v>
          </cell>
          <cell r="G283" t="str">
            <v>AMIT SPARES,KURDUWADI</v>
          </cell>
          <cell r="H283">
            <v>385617</v>
          </cell>
          <cell r="I283">
            <v>58857</v>
          </cell>
          <cell r="J283">
            <v>150720</v>
          </cell>
          <cell r="K283">
            <v>176040</v>
          </cell>
          <cell r="L283">
            <v>0</v>
          </cell>
          <cell r="M283">
            <v>0</v>
          </cell>
        </row>
        <row r="284">
          <cell r="D284" t="str">
            <v>862</v>
          </cell>
          <cell r="F284" t="str">
            <v>70645</v>
          </cell>
          <cell r="G284" t="str">
            <v>WATER CARE ENTERPRISES,DAVANGI</v>
          </cell>
          <cell r="H284">
            <v>3746129.6</v>
          </cell>
          <cell r="I284">
            <v>1939217</v>
          </cell>
          <cell r="J284">
            <v>1631990</v>
          </cell>
          <cell r="K284">
            <v>174922.6</v>
          </cell>
          <cell r="L284">
            <v>0</v>
          </cell>
          <cell r="M284">
            <v>0</v>
          </cell>
        </row>
        <row r="285">
          <cell r="D285" t="str">
            <v>862</v>
          </cell>
          <cell r="F285" t="str">
            <v>70646</v>
          </cell>
          <cell r="G285" t="str">
            <v>VAIDAYNATH SHET.G.BHANDAR,PARL</v>
          </cell>
          <cell r="H285">
            <v>125615.73</v>
          </cell>
          <cell r="I285">
            <v>6219</v>
          </cell>
          <cell r="J285">
            <v>0</v>
          </cell>
          <cell r="K285">
            <v>1863.4</v>
          </cell>
          <cell r="L285">
            <v>0</v>
          </cell>
          <cell r="M285">
            <v>7619</v>
          </cell>
        </row>
        <row r="286">
          <cell r="D286" t="str">
            <v>862</v>
          </cell>
          <cell r="F286" t="str">
            <v>70654</v>
          </cell>
          <cell r="G286" t="str">
            <v>HARI OM AGRO SERVICS,RAVER</v>
          </cell>
          <cell r="H286">
            <v>2941304.45</v>
          </cell>
          <cell r="I286">
            <v>1001161</v>
          </cell>
          <cell r="J286">
            <v>149600</v>
          </cell>
          <cell r="K286">
            <v>1158390</v>
          </cell>
          <cell r="L286">
            <v>632153.44999999995</v>
          </cell>
          <cell r="M286">
            <v>0</v>
          </cell>
        </row>
        <row r="287">
          <cell r="D287" t="str">
            <v>862</v>
          </cell>
          <cell r="F287" t="str">
            <v>70664</v>
          </cell>
          <cell r="G287" t="str">
            <v>A.R.AGRITECH,PONDANJAREKARA</v>
          </cell>
          <cell r="H287">
            <v>117035</v>
          </cell>
          <cell r="I287">
            <v>14279</v>
          </cell>
          <cell r="J287">
            <v>0</v>
          </cell>
          <cell r="K287">
            <v>81325</v>
          </cell>
          <cell r="L287">
            <v>21431</v>
          </cell>
          <cell r="M287">
            <v>0</v>
          </cell>
        </row>
        <row r="288">
          <cell r="D288" t="str">
            <v>862</v>
          </cell>
          <cell r="F288" t="str">
            <v>70667</v>
          </cell>
          <cell r="G288" t="str">
            <v>G.B.PANT UNIVERSITY,PANTNAGAR</v>
          </cell>
          <cell r="H288">
            <v>14568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D289" t="str">
            <v>862</v>
          </cell>
          <cell r="F289" t="str">
            <v>70671</v>
          </cell>
          <cell r="G289" t="str">
            <v>THORAT AGRO SERVICES,RASHIN</v>
          </cell>
          <cell r="H289">
            <v>633094.5</v>
          </cell>
          <cell r="I289">
            <v>43075</v>
          </cell>
          <cell r="J289">
            <v>40451</v>
          </cell>
          <cell r="K289">
            <v>4208</v>
          </cell>
          <cell r="L289">
            <v>7255</v>
          </cell>
          <cell r="M289">
            <v>0</v>
          </cell>
        </row>
        <row r="290">
          <cell r="D290" t="str">
            <v>862</v>
          </cell>
          <cell r="F290" t="str">
            <v>70675</v>
          </cell>
          <cell r="G290" t="str">
            <v>SHEBANI TRADERS.GALGALI,BAGALK</v>
          </cell>
          <cell r="H290">
            <v>-4200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D291" t="str">
            <v>862</v>
          </cell>
          <cell r="F291" t="str">
            <v>70687</v>
          </cell>
          <cell r="G291" t="str">
            <v>SAI KRUSHI SEVA WAI,SATARA</v>
          </cell>
          <cell r="H291">
            <v>26820</v>
          </cell>
          <cell r="I291">
            <v>26820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862</v>
          </cell>
          <cell r="F292" t="str">
            <v>70689</v>
          </cell>
          <cell r="G292" t="str">
            <v>VARSHA IRRIGATORS,SATARA</v>
          </cell>
          <cell r="H292">
            <v>21277</v>
          </cell>
          <cell r="I292">
            <v>21277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862</v>
          </cell>
          <cell r="F293" t="str">
            <v>70706</v>
          </cell>
          <cell r="G293" t="str">
            <v>T.MALENADU AGRI DEV.SER.CO.OP.</v>
          </cell>
          <cell r="H293">
            <v>343961.16</v>
          </cell>
          <cell r="I293">
            <v>0</v>
          </cell>
          <cell r="J293">
            <v>0</v>
          </cell>
          <cell r="K293">
            <v>19000</v>
          </cell>
          <cell r="L293">
            <v>0</v>
          </cell>
          <cell r="M293">
            <v>61759</v>
          </cell>
        </row>
        <row r="294">
          <cell r="D294" t="str">
            <v>862</v>
          </cell>
          <cell r="F294" t="str">
            <v>70721</v>
          </cell>
          <cell r="G294" t="str">
            <v>INDUSTRIAL TRADE LINK,NAGPUR</v>
          </cell>
          <cell r="H294">
            <v>17679</v>
          </cell>
          <cell r="I294">
            <v>0</v>
          </cell>
          <cell r="J294">
            <v>0</v>
          </cell>
          <cell r="K294">
            <v>17679</v>
          </cell>
          <cell r="L294">
            <v>0</v>
          </cell>
          <cell r="M294">
            <v>0</v>
          </cell>
        </row>
        <row r="295">
          <cell r="D295" t="str">
            <v>862</v>
          </cell>
          <cell r="F295" t="str">
            <v>70757</v>
          </cell>
          <cell r="G295" t="str">
            <v>NEW MAHESH KRISHI KENDRA,BODWAD</v>
          </cell>
          <cell r="H295">
            <v>36576.639999999999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862</v>
          </cell>
          <cell r="F296" t="str">
            <v>70879</v>
          </cell>
          <cell r="G296" t="str">
            <v>SAVITRI IRRIGATION,DAPOLI</v>
          </cell>
          <cell r="H296">
            <v>43172.66</v>
          </cell>
          <cell r="I296">
            <v>43172.66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7">
          <cell r="D297" t="str">
            <v>862</v>
          </cell>
          <cell r="F297" t="str">
            <v>70899</v>
          </cell>
          <cell r="G297" t="str">
            <v>SHRI GANESH AGRO SERVICE,RAVAN</v>
          </cell>
          <cell r="H297">
            <v>110539</v>
          </cell>
          <cell r="I297">
            <v>92709</v>
          </cell>
          <cell r="J297">
            <v>17830</v>
          </cell>
          <cell r="K297">
            <v>0</v>
          </cell>
          <cell r="L297">
            <v>0</v>
          </cell>
          <cell r="M297">
            <v>0</v>
          </cell>
        </row>
        <row r="298">
          <cell r="D298" t="str">
            <v>862</v>
          </cell>
          <cell r="F298" t="str">
            <v>70903</v>
          </cell>
          <cell r="G298" t="str">
            <v>SANDEEP AGRO AG.PARTHR,JALNA</v>
          </cell>
          <cell r="H298">
            <v>124572.4</v>
          </cell>
          <cell r="I298">
            <v>0</v>
          </cell>
          <cell r="J298">
            <v>0</v>
          </cell>
          <cell r="K298">
            <v>24534.400000000001</v>
          </cell>
          <cell r="L298">
            <v>36087</v>
          </cell>
          <cell r="M298">
            <v>0</v>
          </cell>
        </row>
        <row r="299">
          <cell r="D299" t="str">
            <v>862</v>
          </cell>
          <cell r="F299" t="str">
            <v>70917</v>
          </cell>
          <cell r="G299" t="str">
            <v>AJINKYA M/C STORES,PACHOD</v>
          </cell>
          <cell r="H299">
            <v>1939467.6</v>
          </cell>
          <cell r="I299">
            <v>845485</v>
          </cell>
          <cell r="J299">
            <v>369969</v>
          </cell>
          <cell r="K299">
            <v>449500.4</v>
          </cell>
          <cell r="L299">
            <v>274513.2</v>
          </cell>
          <cell r="M299">
            <v>0</v>
          </cell>
        </row>
        <row r="300">
          <cell r="D300" t="str">
            <v>862</v>
          </cell>
          <cell r="F300" t="str">
            <v>70923</v>
          </cell>
          <cell r="G300" t="str">
            <v>GAURAV AGRO AGENCIES,ARTHEKHUR</v>
          </cell>
          <cell r="H300">
            <v>-7259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D301" t="str">
            <v>862</v>
          </cell>
          <cell r="F301" t="str">
            <v>70961</v>
          </cell>
          <cell r="G301" t="str">
            <v>CHETANA ENTERPRISES,MYSORE</v>
          </cell>
          <cell r="H301">
            <v>661757.74</v>
          </cell>
          <cell r="I301">
            <v>142851</v>
          </cell>
          <cell r="J301">
            <v>263384.74</v>
          </cell>
          <cell r="K301">
            <v>10392</v>
          </cell>
          <cell r="L301">
            <v>92388</v>
          </cell>
          <cell r="M301">
            <v>152742</v>
          </cell>
        </row>
        <row r="302">
          <cell r="D302" t="str">
            <v>862</v>
          </cell>
          <cell r="F302" t="str">
            <v>70981</v>
          </cell>
          <cell r="G302" t="str">
            <v>SHIVSHAKTI IRRIGATION,SHEGAON</v>
          </cell>
          <cell r="H302">
            <v>415115.59</v>
          </cell>
          <cell r="I302">
            <v>9919</v>
          </cell>
          <cell r="J302">
            <v>0</v>
          </cell>
          <cell r="K302">
            <v>245461</v>
          </cell>
          <cell r="L302">
            <v>159735.59</v>
          </cell>
          <cell r="M302">
            <v>0</v>
          </cell>
        </row>
        <row r="303">
          <cell r="D303" t="str">
            <v>862</v>
          </cell>
          <cell r="F303" t="str">
            <v>70995</v>
          </cell>
          <cell r="G303" t="str">
            <v>ANANT SHETI SEVA KENDRA,SAVLAJ</v>
          </cell>
          <cell r="H303">
            <v>87024.66</v>
          </cell>
          <cell r="I303">
            <v>50428</v>
          </cell>
          <cell r="J303">
            <v>0</v>
          </cell>
          <cell r="K303">
            <v>0</v>
          </cell>
          <cell r="L303">
            <v>16638</v>
          </cell>
          <cell r="M303">
            <v>19958.66</v>
          </cell>
        </row>
        <row r="304">
          <cell r="D304" t="str">
            <v>862</v>
          </cell>
          <cell r="F304" t="str">
            <v>71028</v>
          </cell>
          <cell r="G304" t="str">
            <v>SHRI GANESH AGRO AG,GHANSAWNGI</v>
          </cell>
          <cell r="H304">
            <v>2139104.58</v>
          </cell>
          <cell r="I304">
            <v>157784</v>
          </cell>
          <cell r="J304">
            <v>436680</v>
          </cell>
          <cell r="K304">
            <v>689084.4</v>
          </cell>
          <cell r="L304">
            <v>855556.18</v>
          </cell>
          <cell r="M304">
            <v>0</v>
          </cell>
        </row>
        <row r="305">
          <cell r="D305" t="str">
            <v>862</v>
          </cell>
          <cell r="F305" t="str">
            <v>71029</v>
          </cell>
          <cell r="G305" t="str">
            <v>CHARBHUJA ELECT.STORE,BIGOD</v>
          </cell>
          <cell r="H305">
            <v>15158</v>
          </cell>
          <cell r="I305">
            <v>0</v>
          </cell>
          <cell r="J305">
            <v>4678</v>
          </cell>
          <cell r="K305">
            <v>10480</v>
          </cell>
          <cell r="L305">
            <v>0</v>
          </cell>
          <cell r="M305">
            <v>0</v>
          </cell>
        </row>
        <row r="306">
          <cell r="D306" t="str">
            <v>862</v>
          </cell>
          <cell r="F306" t="str">
            <v>71057</v>
          </cell>
          <cell r="G306" t="str">
            <v>SHRI BHAGYASHREE AGENCY,SIDDAG</v>
          </cell>
          <cell r="H306">
            <v>1533759.7</v>
          </cell>
          <cell r="I306">
            <v>564565</v>
          </cell>
          <cell r="J306">
            <v>654656</v>
          </cell>
          <cell r="K306">
            <v>314538.7</v>
          </cell>
          <cell r="L306">
            <v>0</v>
          </cell>
          <cell r="M306">
            <v>0</v>
          </cell>
        </row>
        <row r="307">
          <cell r="D307" t="str">
            <v>862</v>
          </cell>
          <cell r="F307" t="str">
            <v>71067</v>
          </cell>
          <cell r="G307" t="str">
            <v>SAMARTH AGRO SERVICES,MALEGAON</v>
          </cell>
          <cell r="H307">
            <v>3571182.94</v>
          </cell>
          <cell r="I307">
            <v>1282331</v>
          </cell>
          <cell r="J307">
            <v>490547</v>
          </cell>
          <cell r="K307">
            <v>660123</v>
          </cell>
          <cell r="L307">
            <v>888372</v>
          </cell>
          <cell r="M307">
            <v>249809.94</v>
          </cell>
        </row>
        <row r="308">
          <cell r="D308" t="str">
            <v>862</v>
          </cell>
          <cell r="F308" t="str">
            <v>71072</v>
          </cell>
          <cell r="G308" t="str">
            <v>SHRI GAJANAN MAHARAJ SANSTHAN</v>
          </cell>
          <cell r="H308">
            <v>4081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862</v>
          </cell>
          <cell r="F309" t="str">
            <v>71073</v>
          </cell>
          <cell r="G309" t="str">
            <v>UNITED AGRO AGENCY,SHAHADA</v>
          </cell>
          <cell r="H309">
            <v>89021.78</v>
          </cell>
          <cell r="I309">
            <v>2431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862</v>
          </cell>
          <cell r="F310" t="str">
            <v>71077</v>
          </cell>
          <cell r="G310" t="str">
            <v>JANATA RAJA HARDWARE &amp; ELECTR.</v>
          </cell>
          <cell r="H310">
            <v>404455.48</v>
          </cell>
          <cell r="I310">
            <v>0</v>
          </cell>
          <cell r="J310">
            <v>0</v>
          </cell>
          <cell r="K310">
            <v>147551</v>
          </cell>
          <cell r="L310">
            <v>256904.48</v>
          </cell>
          <cell r="M310">
            <v>0</v>
          </cell>
        </row>
        <row r="311">
          <cell r="D311" t="str">
            <v>862</v>
          </cell>
          <cell r="F311" t="str">
            <v>71131</v>
          </cell>
          <cell r="G311" t="str">
            <v>SHETKARI K.S.KENDRA,MIRAJGAON</v>
          </cell>
          <cell r="H311">
            <v>295690.5</v>
          </cell>
          <cell r="I311">
            <v>0</v>
          </cell>
          <cell r="J311">
            <v>3931</v>
          </cell>
          <cell r="K311">
            <v>148055</v>
          </cell>
          <cell r="L311">
            <v>1605</v>
          </cell>
          <cell r="M311">
            <v>24022</v>
          </cell>
        </row>
        <row r="312">
          <cell r="D312" t="str">
            <v>862</v>
          </cell>
          <cell r="F312" t="str">
            <v>71133</v>
          </cell>
          <cell r="G312" t="str">
            <v>SAIRAM AGRO AGENCY,RAHURI</v>
          </cell>
          <cell r="H312">
            <v>36779.5</v>
          </cell>
          <cell r="I312">
            <v>19598</v>
          </cell>
          <cell r="J312">
            <v>17181.5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862</v>
          </cell>
          <cell r="F313" t="str">
            <v>71145</v>
          </cell>
          <cell r="G313" t="str">
            <v>SAPTSHRUNGI KRUSHI SEVA KENDRA</v>
          </cell>
          <cell r="H313">
            <v>-973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862</v>
          </cell>
          <cell r="F314" t="str">
            <v>71149</v>
          </cell>
          <cell r="G314" t="str">
            <v>SAI IRRIGATION,CHIKHALI</v>
          </cell>
          <cell r="H314">
            <v>1082921.1599999999</v>
          </cell>
          <cell r="I314">
            <v>0</v>
          </cell>
          <cell r="J314">
            <v>0</v>
          </cell>
          <cell r="K314">
            <v>137229</v>
          </cell>
          <cell r="L314">
            <v>0</v>
          </cell>
          <cell r="M314">
            <v>100187</v>
          </cell>
        </row>
        <row r="315">
          <cell r="D315" t="str">
            <v>862</v>
          </cell>
          <cell r="F315" t="str">
            <v>71173</v>
          </cell>
          <cell r="G315" t="str">
            <v>VIBHUTI AGRO SERVICES,LASUR</v>
          </cell>
          <cell r="H315">
            <v>913643.8</v>
          </cell>
          <cell r="I315">
            <v>137031</v>
          </cell>
          <cell r="J315">
            <v>154258</v>
          </cell>
          <cell r="K315">
            <v>14140.4</v>
          </cell>
          <cell r="L315">
            <v>608214.4</v>
          </cell>
          <cell r="M315">
            <v>0</v>
          </cell>
        </row>
        <row r="316">
          <cell r="D316" t="str">
            <v>862</v>
          </cell>
          <cell r="F316" t="str">
            <v>71195</v>
          </cell>
          <cell r="G316" t="str">
            <v>BALAJI DRIP AGENCY.UDGIR,LATUR</v>
          </cell>
          <cell r="H316">
            <v>1082792.81</v>
          </cell>
          <cell r="I316">
            <v>2112</v>
          </cell>
          <cell r="J316">
            <v>0</v>
          </cell>
          <cell r="K316">
            <v>873432</v>
          </cell>
          <cell r="L316">
            <v>207248.81</v>
          </cell>
          <cell r="M316">
            <v>0</v>
          </cell>
        </row>
        <row r="317">
          <cell r="D317" t="str">
            <v>862</v>
          </cell>
          <cell r="F317" t="str">
            <v>71201</v>
          </cell>
          <cell r="G317" t="str">
            <v>GAJANAN ELECTRICALS,MALKAPUR</v>
          </cell>
          <cell r="H317">
            <v>-850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D318" t="str">
            <v>862</v>
          </cell>
          <cell r="F318" t="str">
            <v>71215</v>
          </cell>
          <cell r="G318" t="str">
            <v>SAI AGRO AGENCIES,DHULE</v>
          </cell>
          <cell r="H318">
            <v>-2240.1799999999998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D319" t="str">
            <v>862</v>
          </cell>
          <cell r="F319" t="str">
            <v>71240</v>
          </cell>
          <cell r="G319" t="str">
            <v>PODS BIOTECH PVT.LTD,BANGALORE</v>
          </cell>
          <cell r="H319">
            <v>2351849.13</v>
          </cell>
          <cell r="I319">
            <v>66947</v>
          </cell>
          <cell r="J319">
            <v>1436312.13</v>
          </cell>
          <cell r="K319">
            <v>848590</v>
          </cell>
          <cell r="L319">
            <v>0</v>
          </cell>
          <cell r="M319">
            <v>0</v>
          </cell>
        </row>
        <row r="320">
          <cell r="D320" t="str">
            <v>862</v>
          </cell>
          <cell r="F320" t="str">
            <v>71262</v>
          </cell>
          <cell r="G320" t="str">
            <v>SHREE AGENCIES ,BEED</v>
          </cell>
          <cell r="H320">
            <v>926355.08</v>
          </cell>
          <cell r="I320">
            <v>29850</v>
          </cell>
          <cell r="J320">
            <v>17043</v>
          </cell>
          <cell r="K320">
            <v>646512.4</v>
          </cell>
          <cell r="L320">
            <v>232949.68</v>
          </cell>
          <cell r="M320">
            <v>0</v>
          </cell>
        </row>
        <row r="321">
          <cell r="D321" t="str">
            <v>862</v>
          </cell>
          <cell r="F321" t="str">
            <v>71267</v>
          </cell>
          <cell r="G321" t="str">
            <v>RAJESH KRUSHI S.KENDRA.YADASI</v>
          </cell>
          <cell r="H321">
            <v>486472.79</v>
          </cell>
          <cell r="I321">
            <v>0</v>
          </cell>
          <cell r="J321">
            <v>0</v>
          </cell>
          <cell r="K321">
            <v>22184</v>
          </cell>
          <cell r="L321">
            <v>1346</v>
          </cell>
          <cell r="M321">
            <v>0</v>
          </cell>
        </row>
        <row r="322">
          <cell r="D322" t="str">
            <v>862</v>
          </cell>
          <cell r="F322" t="str">
            <v>71306</v>
          </cell>
          <cell r="G322" t="str">
            <v>CHAUDHARI IRRIG.SERVICES,SAYKH</v>
          </cell>
          <cell r="H322">
            <v>1213039.24</v>
          </cell>
          <cell r="I322">
            <v>500141</v>
          </cell>
          <cell r="J322">
            <v>712898.24</v>
          </cell>
          <cell r="K322">
            <v>0</v>
          </cell>
          <cell r="L322">
            <v>0</v>
          </cell>
          <cell r="M322">
            <v>0</v>
          </cell>
        </row>
        <row r="323">
          <cell r="D323" t="str">
            <v>862</v>
          </cell>
          <cell r="F323" t="str">
            <v>71307</v>
          </cell>
          <cell r="G323" t="str">
            <v>BALIRAJA AGENCY AMBAD,JALNA</v>
          </cell>
          <cell r="H323">
            <v>3397702.04</v>
          </cell>
          <cell r="I323">
            <v>552748</v>
          </cell>
          <cell r="J323">
            <v>75850</v>
          </cell>
          <cell r="K323">
            <v>786275.4</v>
          </cell>
          <cell r="L323">
            <v>1729462</v>
          </cell>
          <cell r="M323">
            <v>238372</v>
          </cell>
        </row>
        <row r="324">
          <cell r="D324" t="str">
            <v>862</v>
          </cell>
          <cell r="F324" t="str">
            <v>71317</v>
          </cell>
          <cell r="G324" t="str">
            <v>PATIL ENGINEERING CO,BIJAPUR</v>
          </cell>
          <cell r="H324">
            <v>3776754.7</v>
          </cell>
          <cell r="I324">
            <v>1515870</v>
          </cell>
          <cell r="J324">
            <v>687656</v>
          </cell>
          <cell r="K324">
            <v>1549953</v>
          </cell>
          <cell r="L324">
            <v>23275.7</v>
          </cell>
          <cell r="M324">
            <v>0</v>
          </cell>
        </row>
        <row r="325">
          <cell r="D325" t="str">
            <v>862</v>
          </cell>
          <cell r="F325" t="str">
            <v>71347</v>
          </cell>
          <cell r="G325" t="str">
            <v>BALAJI TRADERS,LEHARAGAGA,PUNJAB</v>
          </cell>
          <cell r="H325">
            <v>3393914.18</v>
          </cell>
          <cell r="I325">
            <v>2272745</v>
          </cell>
          <cell r="J325">
            <v>1121169.18</v>
          </cell>
          <cell r="K325">
            <v>0</v>
          </cell>
          <cell r="L325">
            <v>0</v>
          </cell>
          <cell r="M325">
            <v>0</v>
          </cell>
        </row>
        <row r="326">
          <cell r="D326" t="str">
            <v>862</v>
          </cell>
          <cell r="F326" t="str">
            <v>71352</v>
          </cell>
          <cell r="G326" t="str">
            <v>RENUKA AGRO AGENCY,PIMPALGAON</v>
          </cell>
          <cell r="H326">
            <v>2370187.0299999998</v>
          </cell>
          <cell r="I326">
            <v>47023</v>
          </cell>
          <cell r="J326">
            <v>0</v>
          </cell>
          <cell r="K326">
            <v>650281</v>
          </cell>
          <cell r="L326">
            <v>1672883.03</v>
          </cell>
          <cell r="M326">
            <v>0</v>
          </cell>
        </row>
        <row r="327">
          <cell r="D327" t="str">
            <v>862</v>
          </cell>
          <cell r="F327" t="str">
            <v>71375</v>
          </cell>
          <cell r="G327" t="str">
            <v>TIRUMALA ELECTRICAL ENG.WORKS</v>
          </cell>
          <cell r="H327">
            <v>242595.93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162119</v>
          </cell>
        </row>
        <row r="328">
          <cell r="D328" t="str">
            <v>862</v>
          </cell>
          <cell r="F328" t="str">
            <v>71383</v>
          </cell>
          <cell r="G328" t="str">
            <v>JALAMKAR AGRO TRADERS,MURTIZAP</v>
          </cell>
          <cell r="H328">
            <v>62411</v>
          </cell>
          <cell r="I328">
            <v>0</v>
          </cell>
          <cell r="J328">
            <v>0</v>
          </cell>
          <cell r="K328">
            <v>0</v>
          </cell>
          <cell r="L328">
            <v>29365</v>
          </cell>
          <cell r="M328">
            <v>33046</v>
          </cell>
        </row>
        <row r="329">
          <cell r="D329" t="str">
            <v>862</v>
          </cell>
          <cell r="F329" t="str">
            <v>71463</v>
          </cell>
          <cell r="G329" t="str">
            <v>SATGURU KRUSHI UDYOG,MANGRUL</v>
          </cell>
          <cell r="H329">
            <v>2263299.21</v>
          </cell>
          <cell r="I329">
            <v>303782</v>
          </cell>
          <cell r="J329">
            <v>104738</v>
          </cell>
          <cell r="K329">
            <v>688035</v>
          </cell>
          <cell r="L329">
            <v>458051</v>
          </cell>
          <cell r="M329">
            <v>547542</v>
          </cell>
        </row>
        <row r="330">
          <cell r="D330" t="str">
            <v>862</v>
          </cell>
          <cell r="F330" t="str">
            <v>71467</v>
          </cell>
          <cell r="G330" t="str">
            <v>SHRUTI ENTERPRISES,JALGAON</v>
          </cell>
          <cell r="H330">
            <v>1039039.04</v>
          </cell>
          <cell r="I330">
            <v>1039039.04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D331" t="str">
            <v>862</v>
          </cell>
          <cell r="F331" t="str">
            <v>71499</v>
          </cell>
          <cell r="G331" t="str">
            <v>SHREE GAJANAN ELECT.IRRI.JALGAON-JAMOD</v>
          </cell>
          <cell r="H331">
            <v>1082453.3799999999</v>
          </cell>
          <cell r="I331">
            <v>32750</v>
          </cell>
          <cell r="J331">
            <v>24000</v>
          </cell>
          <cell r="K331">
            <v>74622</v>
          </cell>
          <cell r="L331">
            <v>951081.38</v>
          </cell>
          <cell r="M331">
            <v>0</v>
          </cell>
        </row>
        <row r="332">
          <cell r="D332" t="str">
            <v>862</v>
          </cell>
          <cell r="F332" t="str">
            <v>71503</v>
          </cell>
          <cell r="G332" t="str">
            <v>VIJAY KRUSHI SEVA KENDRA,RAJUR</v>
          </cell>
          <cell r="H332">
            <v>1058587.43</v>
          </cell>
          <cell r="I332">
            <v>41560</v>
          </cell>
          <cell r="J332">
            <v>0.18</v>
          </cell>
          <cell r="K332">
            <v>53516.4</v>
          </cell>
          <cell r="L332">
            <v>5561</v>
          </cell>
          <cell r="M332">
            <v>0</v>
          </cell>
        </row>
        <row r="333">
          <cell r="D333" t="str">
            <v>862</v>
          </cell>
          <cell r="F333" t="str">
            <v>71565</v>
          </cell>
          <cell r="G333" t="str">
            <v>BHAGYASHREE IRRIGATION,KATOL</v>
          </cell>
          <cell r="H333">
            <v>848234.44</v>
          </cell>
          <cell r="I333">
            <v>12671</v>
          </cell>
          <cell r="J333">
            <v>0</v>
          </cell>
          <cell r="K333">
            <v>260697</v>
          </cell>
          <cell r="L333">
            <v>163420</v>
          </cell>
          <cell r="M333">
            <v>377349</v>
          </cell>
        </row>
        <row r="334">
          <cell r="D334" t="str">
            <v>862</v>
          </cell>
          <cell r="F334" t="str">
            <v>71567</v>
          </cell>
          <cell r="G334" t="str">
            <v>DINESH ENTERPRISES,KORADI</v>
          </cell>
          <cell r="H334">
            <v>74068.45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D335" t="str">
            <v>862</v>
          </cell>
          <cell r="F335" t="str">
            <v>71571</v>
          </cell>
          <cell r="G335" t="str">
            <v>SYNDICATE INDIA,LUCKNOW</v>
          </cell>
          <cell r="H335">
            <v>82031.5</v>
          </cell>
          <cell r="I335">
            <v>0</v>
          </cell>
          <cell r="J335">
            <v>82031.5</v>
          </cell>
          <cell r="K335">
            <v>0</v>
          </cell>
          <cell r="L335">
            <v>0</v>
          </cell>
          <cell r="M335">
            <v>0</v>
          </cell>
        </row>
        <row r="336">
          <cell r="D336" t="str">
            <v>862</v>
          </cell>
          <cell r="F336" t="str">
            <v>71601</v>
          </cell>
          <cell r="G336" t="str">
            <v>MAULI TRADERS.ERANDOL,JALGAON</v>
          </cell>
          <cell r="H336">
            <v>141640.51</v>
          </cell>
          <cell r="I336">
            <v>0</v>
          </cell>
          <cell r="J336">
            <v>0</v>
          </cell>
          <cell r="K336">
            <v>0</v>
          </cell>
          <cell r="L336">
            <v>141640.51</v>
          </cell>
          <cell r="M336">
            <v>0</v>
          </cell>
        </row>
        <row r="337">
          <cell r="D337" t="str">
            <v>862</v>
          </cell>
          <cell r="F337" t="str">
            <v>71636</v>
          </cell>
          <cell r="G337" t="str">
            <v>AGRO TECH IRRIG.SYSTEM,CHITTUR</v>
          </cell>
          <cell r="H337">
            <v>-73561.2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D338" t="str">
            <v>862</v>
          </cell>
          <cell r="F338" t="str">
            <v>71639</v>
          </cell>
          <cell r="G338" t="str">
            <v>THE JHALOD TALUKAS LIFT IRRIG.</v>
          </cell>
          <cell r="H338">
            <v>46853.16</v>
          </cell>
          <cell r="I338">
            <v>46853.16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D339" t="str">
            <v>862</v>
          </cell>
          <cell r="F339" t="str">
            <v>71659</v>
          </cell>
          <cell r="G339" t="str">
            <v>SHRI VITHAL AGENCIES,PANDHARPUR</v>
          </cell>
          <cell r="H339">
            <v>-49722.42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D340" t="str">
            <v>862</v>
          </cell>
          <cell r="F340" t="str">
            <v>71661</v>
          </cell>
          <cell r="G340" t="str">
            <v>BHARTI ENTERPRISES,MALSHIRAS</v>
          </cell>
          <cell r="H340">
            <v>527438</v>
          </cell>
          <cell r="I340">
            <v>173946</v>
          </cell>
          <cell r="J340">
            <v>325926</v>
          </cell>
          <cell r="K340">
            <v>27566</v>
          </cell>
          <cell r="L340">
            <v>0</v>
          </cell>
          <cell r="M340">
            <v>0</v>
          </cell>
        </row>
        <row r="341">
          <cell r="D341" t="str">
            <v>862</v>
          </cell>
          <cell r="F341" t="str">
            <v>71675</v>
          </cell>
          <cell r="G341" t="str">
            <v>WATER TECHNOLOGY CENTRE E.R.B.</v>
          </cell>
          <cell r="H341">
            <v>54953.62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D342" t="str">
            <v>862</v>
          </cell>
          <cell r="F342" t="str">
            <v>71693</v>
          </cell>
          <cell r="G342" t="str">
            <v>RUSHIKESH AGRO AGENCY,MADHO</v>
          </cell>
          <cell r="H342">
            <v>249606</v>
          </cell>
          <cell r="I342">
            <v>183524</v>
          </cell>
          <cell r="J342">
            <v>66082</v>
          </cell>
          <cell r="K342">
            <v>0</v>
          </cell>
          <cell r="L342">
            <v>0</v>
          </cell>
          <cell r="M342">
            <v>0</v>
          </cell>
        </row>
        <row r="343">
          <cell r="D343" t="str">
            <v>862</v>
          </cell>
          <cell r="F343" t="str">
            <v>71721</v>
          </cell>
          <cell r="G343" t="str">
            <v>AKSHAY AGRO AGENCIES,BARSHI</v>
          </cell>
          <cell r="H343">
            <v>1108098</v>
          </cell>
          <cell r="I343">
            <v>687421</v>
          </cell>
          <cell r="J343">
            <v>146687</v>
          </cell>
          <cell r="K343">
            <v>169359</v>
          </cell>
          <cell r="L343">
            <v>104631</v>
          </cell>
          <cell r="M343">
            <v>0</v>
          </cell>
        </row>
        <row r="344">
          <cell r="D344" t="str">
            <v>862</v>
          </cell>
          <cell r="F344" t="str">
            <v>71723</v>
          </cell>
          <cell r="G344" t="str">
            <v>MAHARASHTRA ELECT.STORES,JEOUR</v>
          </cell>
          <cell r="H344">
            <v>229573</v>
          </cell>
          <cell r="I344">
            <v>229573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D345" t="str">
            <v>862</v>
          </cell>
          <cell r="F345" t="str">
            <v>71736</v>
          </cell>
          <cell r="G345" t="str">
            <v>GAJANAN TRADING CO,SELU PARBHA</v>
          </cell>
          <cell r="H345">
            <v>511043.9</v>
          </cell>
          <cell r="I345">
            <v>250</v>
          </cell>
          <cell r="J345">
            <v>127354</v>
          </cell>
          <cell r="K345">
            <v>157525.4</v>
          </cell>
          <cell r="L345">
            <v>0</v>
          </cell>
          <cell r="M345">
            <v>225914.5</v>
          </cell>
        </row>
        <row r="346">
          <cell r="D346" t="str">
            <v>862</v>
          </cell>
          <cell r="F346" t="str">
            <v>71739</v>
          </cell>
          <cell r="G346" t="str">
            <v>C.RAMKRISHNA KIPPADU,CHENNAI</v>
          </cell>
          <cell r="H346">
            <v>2725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</row>
        <row r="347">
          <cell r="D347" t="str">
            <v>862</v>
          </cell>
          <cell r="F347" t="str">
            <v>71764</v>
          </cell>
          <cell r="G347" t="str">
            <v>THANE CASSUAL CUSTOMER A/C</v>
          </cell>
          <cell r="H347">
            <v>-27750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</row>
        <row r="348">
          <cell r="D348" t="str">
            <v>862</v>
          </cell>
          <cell r="F348" t="str">
            <v>71825</v>
          </cell>
          <cell r="G348" t="str">
            <v>ADARSH AGRO CENTRE,KOLAR</v>
          </cell>
          <cell r="H348">
            <v>3111064</v>
          </cell>
          <cell r="I348">
            <v>200824</v>
          </cell>
          <cell r="J348">
            <v>175156</v>
          </cell>
          <cell r="K348">
            <v>258760</v>
          </cell>
          <cell r="L348">
            <v>35735</v>
          </cell>
          <cell r="M348">
            <v>201404</v>
          </cell>
        </row>
        <row r="349">
          <cell r="D349" t="str">
            <v>862</v>
          </cell>
          <cell r="F349" t="str">
            <v>71840</v>
          </cell>
          <cell r="G349" t="str">
            <v>SHRI GANESH IRRIGATION,DHULE</v>
          </cell>
          <cell r="H349">
            <v>-188900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D350" t="str">
            <v>862</v>
          </cell>
          <cell r="F350" t="str">
            <v>71843</v>
          </cell>
          <cell r="G350" t="str">
            <v>AUM KRISHI SEVA KENDRA,A.NAGAR</v>
          </cell>
          <cell r="H350">
            <v>-100721.87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D351" t="str">
            <v>862</v>
          </cell>
          <cell r="F351" t="str">
            <v>71879</v>
          </cell>
          <cell r="G351" t="str">
            <v>JAI BHAVANI IRRIGATORS,BHENDA</v>
          </cell>
          <cell r="H351">
            <v>389</v>
          </cell>
          <cell r="I351">
            <v>0</v>
          </cell>
          <cell r="J351">
            <v>0</v>
          </cell>
          <cell r="K351">
            <v>389</v>
          </cell>
          <cell r="L351">
            <v>0</v>
          </cell>
          <cell r="M351">
            <v>0</v>
          </cell>
        </row>
        <row r="352">
          <cell r="D352" t="str">
            <v>862</v>
          </cell>
          <cell r="F352" t="str">
            <v>71897</v>
          </cell>
          <cell r="G352" t="str">
            <v>RAIPUR DEPO CASUAL CUSTOMERS</v>
          </cell>
          <cell r="H352">
            <v>1247272</v>
          </cell>
          <cell r="I352">
            <v>0</v>
          </cell>
          <cell r="J352">
            <v>0</v>
          </cell>
          <cell r="K352">
            <v>69198</v>
          </cell>
          <cell r="L352">
            <v>1178074</v>
          </cell>
          <cell r="M352">
            <v>0</v>
          </cell>
        </row>
        <row r="353">
          <cell r="D353" t="str">
            <v>862</v>
          </cell>
          <cell r="F353" t="str">
            <v>71929</v>
          </cell>
          <cell r="G353" t="str">
            <v>PRAGAT IRRIGATERS,MANGALWEDA</v>
          </cell>
          <cell r="H353">
            <v>544755.27</v>
          </cell>
          <cell r="I353">
            <v>171689</v>
          </cell>
          <cell r="J353">
            <v>45880</v>
          </cell>
          <cell r="K353">
            <v>0</v>
          </cell>
          <cell r="L353">
            <v>0</v>
          </cell>
          <cell r="M353">
            <v>0</v>
          </cell>
        </row>
        <row r="354">
          <cell r="D354" t="str">
            <v>862</v>
          </cell>
          <cell r="F354" t="str">
            <v>71938</v>
          </cell>
          <cell r="G354" t="str">
            <v>HAZARE ENTERPRISES,ALIBAG RAIG</v>
          </cell>
          <cell r="H354">
            <v>-17647.88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D355" t="str">
            <v>862</v>
          </cell>
          <cell r="F355" t="str">
            <v>71939</v>
          </cell>
          <cell r="G355" t="str">
            <v>PRATIKSHA IRRIG.SERVICE,NIMBOL</v>
          </cell>
          <cell r="H355">
            <v>2132831.17</v>
          </cell>
          <cell r="I355">
            <v>1009908</v>
          </cell>
          <cell r="J355">
            <v>20186</v>
          </cell>
          <cell r="K355">
            <v>928675</v>
          </cell>
          <cell r="L355">
            <v>174062.17</v>
          </cell>
          <cell r="M355">
            <v>0</v>
          </cell>
        </row>
        <row r="356">
          <cell r="D356" t="str">
            <v>862</v>
          </cell>
          <cell r="F356" t="str">
            <v>72013</v>
          </cell>
          <cell r="G356" t="str">
            <v>ANUP PESTICIDES,NAGARDEOLA</v>
          </cell>
          <cell r="H356">
            <v>1421952.01</v>
          </cell>
          <cell r="I356">
            <v>218222</v>
          </cell>
          <cell r="J356">
            <v>77874</v>
          </cell>
          <cell r="K356">
            <v>159334</v>
          </cell>
          <cell r="L356">
            <v>490784</v>
          </cell>
          <cell r="M356">
            <v>475738.01</v>
          </cell>
        </row>
        <row r="357">
          <cell r="D357" t="str">
            <v>862</v>
          </cell>
          <cell r="F357" t="str">
            <v>72024</v>
          </cell>
          <cell r="G357" t="str">
            <v>CHINCHANI SHETKI V.K.SAH.SEVA</v>
          </cell>
          <cell r="H357">
            <v>2049</v>
          </cell>
          <cell r="I357">
            <v>2049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D358" t="str">
            <v>862</v>
          </cell>
          <cell r="F358" t="str">
            <v>72034</v>
          </cell>
          <cell r="G358" t="str">
            <v>HEMANTKUMAR NAMDEV CHAUDHARI,SHIRSOLI</v>
          </cell>
          <cell r="H358">
            <v>18117</v>
          </cell>
          <cell r="I358">
            <v>0</v>
          </cell>
          <cell r="J358">
            <v>18117</v>
          </cell>
          <cell r="K358">
            <v>0</v>
          </cell>
          <cell r="L358">
            <v>0</v>
          </cell>
          <cell r="M358">
            <v>0</v>
          </cell>
        </row>
        <row r="359">
          <cell r="D359" t="str">
            <v>862</v>
          </cell>
          <cell r="F359" t="str">
            <v>72038</v>
          </cell>
          <cell r="G359" t="str">
            <v>PRECISION FARMING,MADURAI</v>
          </cell>
          <cell r="H359">
            <v>5793585</v>
          </cell>
          <cell r="I359">
            <v>1344450</v>
          </cell>
          <cell r="J359">
            <v>4449135</v>
          </cell>
          <cell r="K359">
            <v>0</v>
          </cell>
          <cell r="L359">
            <v>0</v>
          </cell>
          <cell r="M359">
            <v>0</v>
          </cell>
        </row>
        <row r="360">
          <cell r="D360" t="str">
            <v>862</v>
          </cell>
          <cell r="F360" t="str">
            <v>72047</v>
          </cell>
          <cell r="G360" t="str">
            <v>PATIL AGRO TRADERS,MUDDEBIHAL</v>
          </cell>
          <cell r="H360">
            <v>1249165.6499999999</v>
          </cell>
          <cell r="I360">
            <v>203644</v>
          </cell>
          <cell r="J360">
            <v>10499</v>
          </cell>
          <cell r="K360">
            <v>240757</v>
          </cell>
          <cell r="L360">
            <v>27269</v>
          </cell>
          <cell r="M360">
            <v>32062</v>
          </cell>
        </row>
        <row r="361">
          <cell r="D361" t="str">
            <v>862</v>
          </cell>
          <cell r="F361" t="str">
            <v>72054</v>
          </cell>
          <cell r="G361" t="str">
            <v>HI-TECH AGRO AGENCIES,PARLI-VAIJNATH</v>
          </cell>
          <cell r="H361">
            <v>48452</v>
          </cell>
          <cell r="I361">
            <v>48452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D362" t="str">
            <v>862</v>
          </cell>
          <cell r="F362" t="str">
            <v>72059</v>
          </cell>
          <cell r="G362" t="str">
            <v>SACHIN AGRO AGENCIES,RAHATA</v>
          </cell>
          <cell r="H362">
            <v>413446.91</v>
          </cell>
          <cell r="I362">
            <v>0</v>
          </cell>
          <cell r="J362">
            <v>92995</v>
          </cell>
          <cell r="K362">
            <v>1055</v>
          </cell>
          <cell r="L362">
            <v>133</v>
          </cell>
          <cell r="M362">
            <v>0</v>
          </cell>
        </row>
        <row r="363">
          <cell r="D363" t="str">
            <v>862</v>
          </cell>
          <cell r="F363" t="str">
            <v>72063</v>
          </cell>
          <cell r="G363" t="str">
            <v>SURAJ AGRO AGENCIES,MALGAON</v>
          </cell>
          <cell r="H363">
            <v>289477.32</v>
          </cell>
          <cell r="I363">
            <v>37739</v>
          </cell>
          <cell r="J363">
            <v>38648</v>
          </cell>
          <cell r="K363">
            <v>185523</v>
          </cell>
          <cell r="L363">
            <v>27567.32</v>
          </cell>
          <cell r="M363">
            <v>0</v>
          </cell>
        </row>
        <row r="364">
          <cell r="D364" t="str">
            <v>862</v>
          </cell>
          <cell r="F364" t="str">
            <v>72079</v>
          </cell>
          <cell r="G364" t="str">
            <v>SHRI SAI AGRO AGENCIES,KALMESH</v>
          </cell>
          <cell r="H364">
            <v>49690.99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8416</v>
          </cell>
        </row>
        <row r="365">
          <cell r="D365" t="str">
            <v>862</v>
          </cell>
          <cell r="F365" t="str">
            <v>72084</v>
          </cell>
          <cell r="G365" t="str">
            <v>RUCHI SOYA INDUSTRIES LTD,SRIKAKULAM A.P</v>
          </cell>
          <cell r="H365">
            <v>153343</v>
          </cell>
          <cell r="I365">
            <v>38278</v>
          </cell>
          <cell r="J365">
            <v>115065</v>
          </cell>
          <cell r="K365">
            <v>0</v>
          </cell>
          <cell r="L365">
            <v>0</v>
          </cell>
          <cell r="M365">
            <v>0</v>
          </cell>
        </row>
        <row r="366">
          <cell r="D366" t="str">
            <v>862</v>
          </cell>
          <cell r="F366" t="str">
            <v>72095</v>
          </cell>
          <cell r="G366" t="str">
            <v>CHANDGUDE AGRO SERVICES,KASHTI</v>
          </cell>
          <cell r="H366">
            <v>-18276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67">
          <cell r="D367" t="str">
            <v>862</v>
          </cell>
          <cell r="F367" t="str">
            <v>72106</v>
          </cell>
          <cell r="G367" t="str">
            <v>JANARDAN AGRO SERVICES,KALWAN</v>
          </cell>
          <cell r="H367">
            <v>-16917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D368" t="str">
            <v>862</v>
          </cell>
          <cell r="F368" t="str">
            <v>72111</v>
          </cell>
          <cell r="G368" t="str">
            <v>KRISHNA DRIP &amp; PIPE SUPPL.,WAI</v>
          </cell>
          <cell r="H368">
            <v>640364.74</v>
          </cell>
          <cell r="I368">
            <v>167643</v>
          </cell>
          <cell r="J368">
            <v>472721.74</v>
          </cell>
          <cell r="K368">
            <v>0</v>
          </cell>
          <cell r="L368">
            <v>0</v>
          </cell>
          <cell r="M368">
            <v>0</v>
          </cell>
        </row>
        <row r="369">
          <cell r="D369" t="str">
            <v>862</v>
          </cell>
          <cell r="F369" t="str">
            <v>72117</v>
          </cell>
          <cell r="G369" t="str">
            <v>ONKAR TRADELINES,KURDUWAD</v>
          </cell>
          <cell r="H369">
            <v>1340436</v>
          </cell>
          <cell r="I369">
            <v>433620</v>
          </cell>
          <cell r="J369">
            <v>576767</v>
          </cell>
          <cell r="K369">
            <v>330049</v>
          </cell>
          <cell r="L369">
            <v>0</v>
          </cell>
          <cell r="M369">
            <v>0</v>
          </cell>
        </row>
        <row r="370">
          <cell r="D370" t="str">
            <v>862</v>
          </cell>
          <cell r="F370" t="str">
            <v>72142</v>
          </cell>
          <cell r="G370" t="str">
            <v>SANKET IRRIGATORS KANNAD,AURANGABAD</v>
          </cell>
          <cell r="H370">
            <v>3649008.23</v>
          </cell>
          <cell r="I370">
            <v>569520</v>
          </cell>
          <cell r="J370">
            <v>1393860</v>
          </cell>
          <cell r="K370">
            <v>1498670.4</v>
          </cell>
          <cell r="L370">
            <v>186957.83</v>
          </cell>
          <cell r="M370">
            <v>0</v>
          </cell>
        </row>
        <row r="371">
          <cell r="D371" t="str">
            <v>862</v>
          </cell>
          <cell r="F371" t="str">
            <v>72147</v>
          </cell>
          <cell r="G371" t="str">
            <v>SURYA AGRO AGENCIES,BARAMATI</v>
          </cell>
          <cell r="H371">
            <v>783283.24</v>
          </cell>
          <cell r="I371">
            <v>394560</v>
          </cell>
          <cell r="J371">
            <v>178792</v>
          </cell>
          <cell r="K371">
            <v>209931.24</v>
          </cell>
          <cell r="L371">
            <v>0</v>
          </cell>
          <cell r="M371">
            <v>0</v>
          </cell>
        </row>
        <row r="372">
          <cell r="D372" t="str">
            <v>862</v>
          </cell>
          <cell r="F372" t="str">
            <v>72178</v>
          </cell>
          <cell r="G372" t="str">
            <v>SRI THIRUMURUGAN ELE.DHINDIGAL</v>
          </cell>
          <cell r="H372">
            <v>330108.5</v>
          </cell>
          <cell r="I372">
            <v>28119</v>
          </cell>
          <cell r="J372">
            <v>43550</v>
          </cell>
          <cell r="K372">
            <v>258439.5</v>
          </cell>
          <cell r="L372">
            <v>0</v>
          </cell>
          <cell r="M372">
            <v>0</v>
          </cell>
        </row>
        <row r="373">
          <cell r="D373" t="str">
            <v>862</v>
          </cell>
          <cell r="F373" t="str">
            <v>72211</v>
          </cell>
          <cell r="G373" t="str">
            <v>SANDIP AGRO AGENCY,BHOOM</v>
          </cell>
          <cell r="H373">
            <v>516731.8</v>
          </cell>
          <cell r="I373">
            <v>4944</v>
          </cell>
          <cell r="J373">
            <v>406379</v>
          </cell>
          <cell r="K373">
            <v>0</v>
          </cell>
          <cell r="L373">
            <v>105408.8</v>
          </cell>
          <cell r="M373">
            <v>0</v>
          </cell>
        </row>
        <row r="374">
          <cell r="D374" t="str">
            <v>862</v>
          </cell>
          <cell r="F374" t="str">
            <v>72212</v>
          </cell>
          <cell r="G374" t="str">
            <v>SANJEEVANI IRRIGATION,RODGI NANDED</v>
          </cell>
          <cell r="H374">
            <v>43463</v>
          </cell>
          <cell r="I374">
            <v>43463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D375" t="str">
            <v>862</v>
          </cell>
          <cell r="F375" t="str">
            <v>72216</v>
          </cell>
          <cell r="G375" t="str">
            <v>MAHESH MITHARAM NARKHEDE,NASHIRABAD</v>
          </cell>
          <cell r="H375">
            <v>61696</v>
          </cell>
          <cell r="I375">
            <v>61696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D376" t="str">
            <v>862</v>
          </cell>
          <cell r="F376" t="str">
            <v>72217</v>
          </cell>
          <cell r="G376" t="str">
            <v>MAHESH AGRO SERVICES,ALEGAON</v>
          </cell>
          <cell r="H376">
            <v>5665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D377" t="str">
            <v>862</v>
          </cell>
          <cell r="F377" t="str">
            <v>72229</v>
          </cell>
          <cell r="G377" t="str">
            <v>GOVIND BAG,BARAMATI</v>
          </cell>
          <cell r="H377">
            <v>171631</v>
          </cell>
          <cell r="I377">
            <v>40325</v>
          </cell>
          <cell r="J377">
            <v>0</v>
          </cell>
          <cell r="K377">
            <v>2673</v>
          </cell>
          <cell r="L377">
            <v>128633</v>
          </cell>
          <cell r="M377">
            <v>0</v>
          </cell>
        </row>
        <row r="378">
          <cell r="D378" t="str">
            <v>862</v>
          </cell>
          <cell r="F378" t="str">
            <v>72277</v>
          </cell>
          <cell r="G378" t="str">
            <v>JAIN FARM,BANGALORE</v>
          </cell>
          <cell r="H378">
            <v>2033714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D379" t="str">
            <v>862</v>
          </cell>
          <cell r="F379" t="str">
            <v>72324</v>
          </cell>
          <cell r="G379" t="str">
            <v>R.C.F.KRUSHI KENDRA KOLE,SOLAP</v>
          </cell>
          <cell r="H379">
            <v>-68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D380" t="str">
            <v>862</v>
          </cell>
          <cell r="F380" t="str">
            <v>72341</v>
          </cell>
          <cell r="G380" t="str">
            <v>OMEGA,GONIKOPAL</v>
          </cell>
          <cell r="H380">
            <v>-4173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D381" t="str">
            <v>862</v>
          </cell>
          <cell r="F381" t="str">
            <v>72447</v>
          </cell>
          <cell r="G381" t="str">
            <v>SRI RAJRAJESHWAR IRRIGATION AG,NOOTHPALL</v>
          </cell>
          <cell r="H381">
            <v>40495</v>
          </cell>
          <cell r="I381">
            <v>415</v>
          </cell>
          <cell r="J381">
            <v>40080</v>
          </cell>
          <cell r="K381">
            <v>0</v>
          </cell>
          <cell r="L381">
            <v>0</v>
          </cell>
          <cell r="M381">
            <v>0</v>
          </cell>
        </row>
        <row r="382">
          <cell r="D382" t="str">
            <v>862</v>
          </cell>
          <cell r="F382" t="str">
            <v>72474</v>
          </cell>
          <cell r="G382" t="str">
            <v>IRRIGREEN CORPORATION,MOHALI (PUNJAB)</v>
          </cell>
          <cell r="H382">
            <v>4012</v>
          </cell>
          <cell r="I382">
            <v>4012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D383" t="str">
            <v>862</v>
          </cell>
          <cell r="F383" t="str">
            <v>72523</v>
          </cell>
          <cell r="G383" t="str">
            <v>ANUPAM IRRIG.SALES &amp; SERVICES,AMALNER</v>
          </cell>
          <cell r="H383">
            <v>3544062.06</v>
          </cell>
          <cell r="I383">
            <v>90521</v>
          </cell>
          <cell r="J383">
            <v>0</v>
          </cell>
          <cell r="K383">
            <v>1464991</v>
          </cell>
          <cell r="L383">
            <v>1988550.06</v>
          </cell>
          <cell r="M383">
            <v>0</v>
          </cell>
        </row>
        <row r="384">
          <cell r="D384" t="str">
            <v>862</v>
          </cell>
          <cell r="F384" t="str">
            <v>72560</v>
          </cell>
          <cell r="G384" t="str">
            <v>UNIVERCITY OF AGRICULTUR SCIENCE,DHARWAD</v>
          </cell>
          <cell r="H384">
            <v>290396</v>
          </cell>
          <cell r="I384">
            <v>497</v>
          </cell>
          <cell r="J384">
            <v>289899</v>
          </cell>
          <cell r="K384">
            <v>0</v>
          </cell>
          <cell r="L384">
            <v>0</v>
          </cell>
          <cell r="M384">
            <v>0</v>
          </cell>
        </row>
        <row r="385">
          <cell r="D385" t="str">
            <v>862</v>
          </cell>
          <cell r="F385" t="str">
            <v>72566</v>
          </cell>
          <cell r="G385" t="str">
            <v>MAHESH HARDWARE &amp; ELECRICALS,KASHTI</v>
          </cell>
          <cell r="H385">
            <v>11447</v>
          </cell>
          <cell r="I385">
            <v>11447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D386" t="str">
            <v>862</v>
          </cell>
          <cell r="F386" t="str">
            <v>72570</v>
          </cell>
          <cell r="G386" t="str">
            <v>PRIYA AGRO SUPPLIERS,BALVADI</v>
          </cell>
          <cell r="H386">
            <v>501739.24</v>
          </cell>
          <cell r="I386">
            <v>358865</v>
          </cell>
          <cell r="J386">
            <v>80473</v>
          </cell>
          <cell r="K386">
            <v>62401.24</v>
          </cell>
          <cell r="L386">
            <v>0</v>
          </cell>
          <cell r="M386">
            <v>0</v>
          </cell>
        </row>
        <row r="387">
          <cell r="D387" t="str">
            <v>862</v>
          </cell>
          <cell r="F387" t="str">
            <v>72600</v>
          </cell>
          <cell r="G387" t="str">
            <v>KRUSHI SEVA KENDRA,BOLTHAN</v>
          </cell>
          <cell r="H387">
            <v>-19985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D388" t="str">
            <v>862</v>
          </cell>
          <cell r="F388" t="str">
            <v>72609</v>
          </cell>
          <cell r="G388" t="str">
            <v>KALPESH ENTERPRISES,BHALOD</v>
          </cell>
          <cell r="H388">
            <v>1566617.79</v>
          </cell>
          <cell r="I388">
            <v>1060562</v>
          </cell>
          <cell r="J388">
            <v>40787</v>
          </cell>
          <cell r="K388">
            <v>401162</v>
          </cell>
          <cell r="L388">
            <v>64106.79</v>
          </cell>
          <cell r="M388">
            <v>0</v>
          </cell>
        </row>
        <row r="389">
          <cell r="D389" t="str">
            <v>862</v>
          </cell>
          <cell r="F389" t="str">
            <v>72610</v>
          </cell>
          <cell r="G389" t="str">
            <v>SAHEBRAO GANGARAM DHEKALE,VASAD-AKOLA</v>
          </cell>
          <cell r="H389">
            <v>742472</v>
          </cell>
          <cell r="I389">
            <v>742472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D390" t="str">
            <v>862</v>
          </cell>
          <cell r="F390" t="str">
            <v>72615</v>
          </cell>
          <cell r="G390" t="str">
            <v>SHUBHAM IRRIGATORS,MOTALA BULD</v>
          </cell>
          <cell r="H390">
            <v>2298021.15</v>
          </cell>
          <cell r="I390">
            <v>0</v>
          </cell>
          <cell r="J390">
            <v>0</v>
          </cell>
          <cell r="K390">
            <v>1098293</v>
          </cell>
          <cell r="L390">
            <v>1199728.1499999999</v>
          </cell>
          <cell r="M390">
            <v>0</v>
          </cell>
        </row>
        <row r="391">
          <cell r="D391" t="str">
            <v>862</v>
          </cell>
          <cell r="F391" t="str">
            <v>72617</v>
          </cell>
          <cell r="G391" t="str">
            <v>SIDDHARTH FERTILIZERS,PARANDA</v>
          </cell>
          <cell r="H391">
            <v>296530.34000000003</v>
          </cell>
          <cell r="I391">
            <v>114378</v>
          </cell>
          <cell r="J391">
            <v>100758</v>
          </cell>
          <cell r="K391">
            <v>81394.34</v>
          </cell>
          <cell r="L391">
            <v>0</v>
          </cell>
          <cell r="M391">
            <v>0</v>
          </cell>
        </row>
        <row r="392">
          <cell r="D392" t="str">
            <v>862</v>
          </cell>
          <cell r="F392" t="str">
            <v>72643</v>
          </cell>
          <cell r="G392" t="str">
            <v>SHRI ZOLENATH ENTERPRISES,MANGRULPIR</v>
          </cell>
          <cell r="H392">
            <v>3630316.66</v>
          </cell>
          <cell r="I392">
            <v>464152</v>
          </cell>
          <cell r="J392">
            <v>199190</v>
          </cell>
          <cell r="K392">
            <v>1031979</v>
          </cell>
          <cell r="L392">
            <v>872593</v>
          </cell>
          <cell r="M392">
            <v>342738</v>
          </cell>
        </row>
        <row r="393">
          <cell r="D393" t="str">
            <v>862</v>
          </cell>
          <cell r="F393" t="str">
            <v>72646</v>
          </cell>
          <cell r="G393" t="str">
            <v>MANILAL ZULAL PATIL,DAPURA DHULE</v>
          </cell>
          <cell r="H393">
            <v>37286</v>
          </cell>
          <cell r="I393">
            <v>37286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D394" t="str">
            <v>862</v>
          </cell>
          <cell r="F394" t="str">
            <v>72647</v>
          </cell>
          <cell r="G394" t="str">
            <v>SONALI IRRIG.SERVICES A/P.GALE</v>
          </cell>
          <cell r="H394">
            <v>411597.06</v>
          </cell>
          <cell r="I394">
            <v>0</v>
          </cell>
          <cell r="J394">
            <v>7900</v>
          </cell>
          <cell r="K394">
            <v>20045</v>
          </cell>
          <cell r="L394">
            <v>0</v>
          </cell>
          <cell r="M394">
            <v>87686</v>
          </cell>
        </row>
        <row r="395">
          <cell r="D395" t="str">
            <v>862</v>
          </cell>
          <cell r="F395" t="str">
            <v>72649</v>
          </cell>
          <cell r="G395" t="str">
            <v>SUDARSHAN AGRO TECH,JALGAON</v>
          </cell>
          <cell r="H395">
            <v>1095505.48</v>
          </cell>
          <cell r="I395">
            <v>363024</v>
          </cell>
          <cell r="J395">
            <v>31247</v>
          </cell>
          <cell r="K395">
            <v>381634</v>
          </cell>
          <cell r="L395">
            <v>319600.48</v>
          </cell>
          <cell r="M395">
            <v>0</v>
          </cell>
        </row>
        <row r="396">
          <cell r="D396" t="str">
            <v>862</v>
          </cell>
          <cell r="F396" t="str">
            <v>72650</v>
          </cell>
          <cell r="G396" t="str">
            <v>SHREE RAM AGRO CORPORATION,DHANSURA GUJ</v>
          </cell>
          <cell r="H396">
            <v>-32530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D397" t="str">
            <v>862</v>
          </cell>
          <cell r="F397" t="str">
            <v>72654</v>
          </cell>
          <cell r="G397" t="str">
            <v>RAVINDRA KARBHARI PATIL,KHANDLAY DHULE</v>
          </cell>
          <cell r="H397">
            <v>-3080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D398" t="str">
            <v>862</v>
          </cell>
          <cell r="F398" t="str">
            <v>72665</v>
          </cell>
          <cell r="G398" t="str">
            <v>OM SAI IRRIG.SYSTEM LONI,AHEMADNAGAR</v>
          </cell>
          <cell r="H398">
            <v>-228528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D399" t="str">
            <v>862</v>
          </cell>
          <cell r="F399" t="str">
            <v>72690</v>
          </cell>
          <cell r="G399" t="str">
            <v>SHRINATH IRRIGATORS,DAPHALAPUR SANGALI</v>
          </cell>
          <cell r="H399">
            <v>121146</v>
          </cell>
          <cell r="I399">
            <v>121146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D400" t="str">
            <v>862</v>
          </cell>
          <cell r="F400" t="str">
            <v>72694</v>
          </cell>
          <cell r="G400" t="str">
            <v>SANDIP DADAJI KUWAR,CHHAIL SAKRI</v>
          </cell>
          <cell r="H400">
            <v>23720</v>
          </cell>
          <cell r="I400">
            <v>23720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</row>
        <row r="401">
          <cell r="D401" t="str">
            <v>862</v>
          </cell>
          <cell r="F401" t="str">
            <v>72712</v>
          </cell>
          <cell r="G401" t="str">
            <v>HIMMAT KHANDU PATIL,KHANDLAY DHULE</v>
          </cell>
          <cell r="H401">
            <v>15452</v>
          </cell>
          <cell r="I401">
            <v>15452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D402" t="str">
            <v>862</v>
          </cell>
          <cell r="F402" t="str">
            <v>72717</v>
          </cell>
          <cell r="G402" t="str">
            <v>SRI SUMUHAN SERVICES,VILLUPURA</v>
          </cell>
          <cell r="H402">
            <v>196015.21</v>
          </cell>
          <cell r="I402">
            <v>16595</v>
          </cell>
          <cell r="J402">
            <v>105678</v>
          </cell>
          <cell r="K402">
            <v>50544</v>
          </cell>
          <cell r="L402">
            <v>7536</v>
          </cell>
          <cell r="M402">
            <v>0</v>
          </cell>
        </row>
        <row r="403">
          <cell r="D403" t="str">
            <v>862</v>
          </cell>
          <cell r="F403" t="str">
            <v>72745</v>
          </cell>
          <cell r="G403" t="str">
            <v>YOGESH TRADING COMPANY,SHEGAON</v>
          </cell>
          <cell r="H403">
            <v>1083514.3</v>
          </cell>
          <cell r="I403">
            <v>222110</v>
          </cell>
          <cell r="J403">
            <v>450191.5</v>
          </cell>
          <cell r="K403">
            <v>411212.79999999999</v>
          </cell>
          <cell r="L403">
            <v>0</v>
          </cell>
          <cell r="M403">
            <v>0</v>
          </cell>
        </row>
        <row r="404">
          <cell r="D404" t="str">
            <v>862</v>
          </cell>
          <cell r="F404" t="str">
            <v>72746</v>
          </cell>
          <cell r="G404" t="str">
            <v>PRAMUKH AGRI CLINIC,BARDOLI SURAT</v>
          </cell>
          <cell r="H404">
            <v>-44808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D405" t="str">
            <v>862</v>
          </cell>
          <cell r="F405" t="str">
            <v>72753</v>
          </cell>
          <cell r="G405" t="str">
            <v>SHRIKRUSHNA AGENCY SILLOD,AURANGABAD</v>
          </cell>
          <cell r="H405">
            <v>1686530.04</v>
          </cell>
          <cell r="I405">
            <v>57122</v>
          </cell>
          <cell r="J405">
            <v>19202</v>
          </cell>
          <cell r="K405">
            <v>1059027.3999999999</v>
          </cell>
          <cell r="L405">
            <v>551160</v>
          </cell>
          <cell r="M405">
            <v>18.64</v>
          </cell>
        </row>
        <row r="406">
          <cell r="D406" t="str">
            <v>862</v>
          </cell>
          <cell r="F406" t="str">
            <v>72754</v>
          </cell>
          <cell r="G406" t="str">
            <v>S.K.C.ENTERPRISE,SURAT</v>
          </cell>
          <cell r="H406">
            <v>-7764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D407" t="str">
            <v>862</v>
          </cell>
          <cell r="F407" t="str">
            <v>72763</v>
          </cell>
          <cell r="G407" t="str">
            <v>SHIVRAJ KRUSHI UDYOG,A.NAGAR</v>
          </cell>
          <cell r="H407">
            <v>441028.27</v>
          </cell>
          <cell r="I407">
            <v>174323</v>
          </cell>
          <cell r="J407">
            <v>169968</v>
          </cell>
          <cell r="K407">
            <v>96737.27</v>
          </cell>
          <cell r="L407">
            <v>0</v>
          </cell>
          <cell r="M407">
            <v>0</v>
          </cell>
        </row>
        <row r="408">
          <cell r="D408" t="str">
            <v>862</v>
          </cell>
          <cell r="F408" t="str">
            <v>72789</v>
          </cell>
          <cell r="G408" t="str">
            <v>ADITYA ENTERPRISES,AKLUJ</v>
          </cell>
          <cell r="H408">
            <v>1722635.3</v>
          </cell>
          <cell r="I408">
            <v>1722635.3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D409" t="str">
            <v>862</v>
          </cell>
          <cell r="F409" t="str">
            <v>72831</v>
          </cell>
          <cell r="G409" t="str">
            <v>SHRI BALAJI AGENCIES,KAMTHI</v>
          </cell>
          <cell r="H409">
            <v>418367</v>
          </cell>
          <cell r="I409">
            <v>0</v>
          </cell>
          <cell r="J409">
            <v>0</v>
          </cell>
          <cell r="K409">
            <v>19113</v>
          </cell>
          <cell r="L409">
            <v>4375</v>
          </cell>
          <cell r="M409">
            <v>101270</v>
          </cell>
        </row>
        <row r="410">
          <cell r="D410" t="str">
            <v>862</v>
          </cell>
          <cell r="F410" t="str">
            <v>72833</v>
          </cell>
          <cell r="G410" t="str">
            <v>SHRI VIDHYA TRADERS,TRICHY</v>
          </cell>
          <cell r="H410">
            <v>106929.55</v>
          </cell>
          <cell r="I410">
            <v>94436</v>
          </cell>
          <cell r="J410">
            <v>12493.55</v>
          </cell>
          <cell r="K410">
            <v>0</v>
          </cell>
          <cell r="L410">
            <v>0</v>
          </cell>
          <cell r="M410">
            <v>0</v>
          </cell>
        </row>
        <row r="411">
          <cell r="D411" t="str">
            <v>862</v>
          </cell>
          <cell r="F411" t="str">
            <v>72857</v>
          </cell>
          <cell r="G411" t="str">
            <v>AGRITECH SERVICES,AHMEDABAD</v>
          </cell>
          <cell r="H411">
            <v>3994</v>
          </cell>
          <cell r="I411">
            <v>3994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D412" t="str">
            <v>862</v>
          </cell>
          <cell r="F412" t="str">
            <v>72881</v>
          </cell>
          <cell r="G412" t="str">
            <v>KADAMA IRRIGATORS,PANAKAGE</v>
          </cell>
          <cell r="H412">
            <v>-19317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</row>
        <row r="413">
          <cell r="D413" t="str">
            <v>862</v>
          </cell>
          <cell r="F413" t="str">
            <v>72933</v>
          </cell>
          <cell r="G413" t="str">
            <v>SHRI GANESH IRRIGATION,TANDALWADI</v>
          </cell>
          <cell r="H413">
            <v>1967010.8</v>
          </cell>
          <cell r="I413">
            <v>1420282</v>
          </cell>
          <cell r="J413">
            <v>539578</v>
          </cell>
          <cell r="K413">
            <v>7150.8</v>
          </cell>
          <cell r="L413">
            <v>0</v>
          </cell>
          <cell r="M413">
            <v>0</v>
          </cell>
        </row>
        <row r="414">
          <cell r="D414" t="str">
            <v>862</v>
          </cell>
          <cell r="F414" t="str">
            <v>72947</v>
          </cell>
          <cell r="G414" t="str">
            <v>YOGESHWARI IRRIGATOR ALEPHATA</v>
          </cell>
          <cell r="H414">
            <v>488590</v>
          </cell>
          <cell r="I414">
            <v>120441</v>
          </cell>
          <cell r="J414">
            <v>838</v>
          </cell>
          <cell r="K414">
            <v>367311</v>
          </cell>
          <cell r="L414">
            <v>0</v>
          </cell>
          <cell r="M414">
            <v>0</v>
          </cell>
        </row>
        <row r="415">
          <cell r="D415" t="str">
            <v>862</v>
          </cell>
          <cell r="F415" t="str">
            <v>72953</v>
          </cell>
          <cell r="G415" t="str">
            <v>GAURAV AGENCIES,BODWAD</v>
          </cell>
          <cell r="H415">
            <v>226068.73</v>
          </cell>
          <cell r="I415">
            <v>0</v>
          </cell>
          <cell r="J415">
            <v>0</v>
          </cell>
          <cell r="K415">
            <v>0</v>
          </cell>
          <cell r="L415">
            <v>57421</v>
          </cell>
          <cell r="M415">
            <v>4995</v>
          </cell>
        </row>
        <row r="416">
          <cell r="D416" t="str">
            <v>862</v>
          </cell>
          <cell r="F416">
            <v>72954</v>
          </cell>
          <cell r="G416" t="str">
            <v>JAHNVI IRRIGATION,IDAR SABARKANTHA</v>
          </cell>
          <cell r="H416">
            <v>56680</v>
          </cell>
          <cell r="I416">
            <v>56680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</row>
        <row r="417">
          <cell r="D417" t="str">
            <v>862</v>
          </cell>
          <cell r="F417" t="str">
            <v>72957</v>
          </cell>
          <cell r="G417" t="str">
            <v>SHREE AGRO SERVICES,SANGAMNER</v>
          </cell>
          <cell r="H417">
            <v>3595007.5</v>
          </cell>
          <cell r="I417">
            <v>1319506</v>
          </cell>
          <cell r="J417">
            <v>839688</v>
          </cell>
          <cell r="K417">
            <v>618567</v>
          </cell>
          <cell r="L417">
            <v>817246.5</v>
          </cell>
          <cell r="M417">
            <v>0</v>
          </cell>
        </row>
        <row r="418">
          <cell r="D418" t="str">
            <v>862</v>
          </cell>
          <cell r="F418" t="str">
            <v>72958</v>
          </cell>
          <cell r="G418" t="str">
            <v>VINAL IRRIGATION,AINPUR RAVER</v>
          </cell>
          <cell r="H418">
            <v>84052</v>
          </cell>
          <cell r="I418">
            <v>84052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</row>
        <row r="419">
          <cell r="D419" t="str">
            <v>862</v>
          </cell>
          <cell r="F419" t="str">
            <v>72959</v>
          </cell>
          <cell r="G419" t="str">
            <v>KISAN KRUSHI SEVA KENDRA,SONAI</v>
          </cell>
          <cell r="H419">
            <v>282831.77</v>
          </cell>
          <cell r="I419">
            <v>214057</v>
          </cell>
          <cell r="J419">
            <v>68774.77</v>
          </cell>
          <cell r="K419">
            <v>0</v>
          </cell>
          <cell r="L419">
            <v>0</v>
          </cell>
          <cell r="M419">
            <v>0</v>
          </cell>
        </row>
        <row r="420">
          <cell r="D420" t="str">
            <v>862</v>
          </cell>
          <cell r="F420" t="str">
            <v>72967</v>
          </cell>
          <cell r="G420" t="str">
            <v>KANHA DRIP AGENCIES,AMRAVATI</v>
          </cell>
          <cell r="H420">
            <v>81709</v>
          </cell>
          <cell r="I420">
            <v>0</v>
          </cell>
          <cell r="J420">
            <v>0</v>
          </cell>
          <cell r="K420">
            <v>576</v>
          </cell>
          <cell r="L420">
            <v>0</v>
          </cell>
          <cell r="M420">
            <v>0</v>
          </cell>
        </row>
        <row r="421">
          <cell r="D421" t="str">
            <v>862</v>
          </cell>
          <cell r="F421" t="str">
            <v>72969</v>
          </cell>
          <cell r="G421" t="str">
            <v>ROSHAN AGRO CENTRE,NAGPUR</v>
          </cell>
          <cell r="H421">
            <v>298499.89</v>
          </cell>
          <cell r="I421">
            <v>0</v>
          </cell>
          <cell r="J421">
            <v>0</v>
          </cell>
          <cell r="K421">
            <v>8021</v>
          </cell>
          <cell r="L421">
            <v>0</v>
          </cell>
          <cell r="M421">
            <v>0</v>
          </cell>
        </row>
        <row r="422">
          <cell r="D422" t="str">
            <v>862</v>
          </cell>
          <cell r="F422" t="str">
            <v>72979</v>
          </cell>
          <cell r="G422" t="str">
            <v>SIDDHIVINAYAK AGRO AGN,TASGAON</v>
          </cell>
          <cell r="H422">
            <v>18191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D423" t="str">
            <v>862</v>
          </cell>
          <cell r="F423" t="str">
            <v>73203</v>
          </cell>
          <cell r="G423" t="str">
            <v>SADGURU AGENCIES,AURANGABAD</v>
          </cell>
          <cell r="H423">
            <v>9107565.6199999992</v>
          </cell>
          <cell r="I423">
            <v>1253837</v>
          </cell>
          <cell r="J423">
            <v>1174436</v>
          </cell>
          <cell r="K423">
            <v>2162712.4</v>
          </cell>
          <cell r="L423">
            <v>3091897</v>
          </cell>
          <cell r="M423">
            <v>1424683.22</v>
          </cell>
        </row>
        <row r="424">
          <cell r="D424" t="str">
            <v>862</v>
          </cell>
          <cell r="F424" t="str">
            <v>73221</v>
          </cell>
          <cell r="G424" t="str">
            <v>DESHMUKH AGRO SERVICES,P"GAON</v>
          </cell>
          <cell r="H424">
            <v>10461.52</v>
          </cell>
          <cell r="I424">
            <v>10461.52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D425" t="str">
            <v>862</v>
          </cell>
          <cell r="F425" t="str">
            <v>73231</v>
          </cell>
          <cell r="G425" t="str">
            <v>HITECH AGRO AGENCY,PANDHARE</v>
          </cell>
          <cell r="H425">
            <v>-48762.28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D426" t="str">
            <v>862</v>
          </cell>
          <cell r="F426" t="str">
            <v>73257</v>
          </cell>
          <cell r="G426" t="str">
            <v>BHARAT MACHINERY STORES,BULDHANA</v>
          </cell>
          <cell r="H426">
            <v>32022</v>
          </cell>
          <cell r="I426">
            <v>0</v>
          </cell>
          <cell r="J426">
            <v>0</v>
          </cell>
          <cell r="K426">
            <v>3218</v>
          </cell>
          <cell r="L426">
            <v>0</v>
          </cell>
          <cell r="M426">
            <v>28804</v>
          </cell>
        </row>
        <row r="427">
          <cell r="D427" t="str">
            <v>862</v>
          </cell>
          <cell r="F427" t="str">
            <v>73299</v>
          </cell>
          <cell r="G427" t="str">
            <v>HINDUSTAN SALES CORPORATION,HALKARNI</v>
          </cell>
          <cell r="H427">
            <v>-750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D428" t="str">
            <v>862</v>
          </cell>
          <cell r="F428">
            <v>73300</v>
          </cell>
          <cell r="G428" t="str">
            <v>RAMESH IRRIGATION,SALURU VIZIANAGARAM</v>
          </cell>
          <cell r="H428">
            <v>18560</v>
          </cell>
          <cell r="I428">
            <v>18560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D429" t="str">
            <v>862</v>
          </cell>
          <cell r="F429" t="str">
            <v>73411</v>
          </cell>
          <cell r="G429" t="str">
            <v>VASAI SHETKARI V.K.S.S.LTD.</v>
          </cell>
          <cell r="H429">
            <v>-0.05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D430" t="str">
            <v>862</v>
          </cell>
          <cell r="F430" t="str">
            <v>73413</v>
          </cell>
          <cell r="G430" t="str">
            <v>TRIMURTI ENTERPRISES,BARAMATI</v>
          </cell>
          <cell r="H430">
            <v>31662.89</v>
          </cell>
          <cell r="I430">
            <v>31662.89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D431" t="str">
            <v>862</v>
          </cell>
          <cell r="F431" t="str">
            <v>73479</v>
          </cell>
          <cell r="G431" t="str">
            <v>VENKATESHWARA AGRO AG,BEED</v>
          </cell>
          <cell r="H431">
            <v>276663.40000000002</v>
          </cell>
          <cell r="I431">
            <v>425</v>
          </cell>
          <cell r="J431">
            <v>276238.40000000002</v>
          </cell>
          <cell r="K431">
            <v>0</v>
          </cell>
          <cell r="L431">
            <v>0</v>
          </cell>
          <cell r="M431">
            <v>0</v>
          </cell>
        </row>
        <row r="432">
          <cell r="D432" t="str">
            <v>862</v>
          </cell>
          <cell r="F432" t="str">
            <v>73485</v>
          </cell>
          <cell r="G432" t="str">
            <v>SHELKE AGENCIES,BULDHANA</v>
          </cell>
          <cell r="H432">
            <v>143281</v>
          </cell>
          <cell r="I432">
            <v>16396</v>
          </cell>
          <cell r="J432">
            <v>0</v>
          </cell>
          <cell r="K432">
            <v>10481</v>
          </cell>
          <cell r="L432">
            <v>0</v>
          </cell>
          <cell r="M432">
            <v>19085</v>
          </cell>
        </row>
        <row r="433">
          <cell r="D433" t="str">
            <v>862</v>
          </cell>
          <cell r="F433" t="str">
            <v>73492</v>
          </cell>
          <cell r="G433" t="str">
            <v>TOSHNIWAL TRADING COMPANY,KOLK</v>
          </cell>
          <cell r="H433">
            <v>-3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D434" t="str">
            <v>862</v>
          </cell>
          <cell r="F434" t="str">
            <v>73493</v>
          </cell>
          <cell r="G434" t="str">
            <v>ISHWAR DRIP AGENCY,MAHAGAON</v>
          </cell>
          <cell r="H434">
            <v>1284685.5</v>
          </cell>
          <cell r="I434">
            <v>0</v>
          </cell>
          <cell r="J434">
            <v>184519</v>
          </cell>
          <cell r="K434">
            <v>12687</v>
          </cell>
          <cell r="L434">
            <v>62130</v>
          </cell>
          <cell r="M434">
            <v>45008</v>
          </cell>
        </row>
        <row r="435">
          <cell r="D435" t="str">
            <v>862</v>
          </cell>
          <cell r="F435" t="str">
            <v>73509</v>
          </cell>
          <cell r="G435" t="str">
            <v>EAKAY BROTHERS</v>
          </cell>
          <cell r="H435">
            <v>28180.2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D436" t="str">
            <v>862</v>
          </cell>
          <cell r="F436" t="str">
            <v>73511</v>
          </cell>
          <cell r="G436" t="str">
            <v>NILESH ENTERPRISES,BEED</v>
          </cell>
          <cell r="H436">
            <v>828863.23</v>
          </cell>
          <cell r="I436">
            <v>576251</v>
          </cell>
          <cell r="J436">
            <v>252612.23</v>
          </cell>
          <cell r="K436">
            <v>0</v>
          </cell>
          <cell r="L436">
            <v>0</v>
          </cell>
          <cell r="M436">
            <v>0</v>
          </cell>
        </row>
        <row r="437">
          <cell r="D437" t="str">
            <v>862</v>
          </cell>
          <cell r="F437" t="str">
            <v>73518</v>
          </cell>
          <cell r="G437" t="str">
            <v>JAMNAGAR FARMS P LTD,GUJARAT</v>
          </cell>
          <cell r="H437">
            <v>-30308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</row>
        <row r="438">
          <cell r="D438" t="str">
            <v>862</v>
          </cell>
          <cell r="F438" t="str">
            <v>73549</v>
          </cell>
          <cell r="G438" t="str">
            <v>KOLHE BROTHERS,UDGIR</v>
          </cell>
          <cell r="H438">
            <v>-41003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</row>
        <row r="439">
          <cell r="D439" t="str">
            <v>862</v>
          </cell>
          <cell r="F439" t="str">
            <v>73558</v>
          </cell>
          <cell r="G439" t="str">
            <v>BARAMATI DEPOT CASUAL A/C</v>
          </cell>
          <cell r="H439">
            <v>-262455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</row>
        <row r="440">
          <cell r="D440" t="str">
            <v>862</v>
          </cell>
          <cell r="F440" t="str">
            <v>73573</v>
          </cell>
          <cell r="G440" t="str">
            <v>VILAS TRADARS,RAHURI</v>
          </cell>
          <cell r="H440">
            <v>-40000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</row>
        <row r="441">
          <cell r="D441" t="str">
            <v>862</v>
          </cell>
          <cell r="F441" t="str">
            <v>73575</v>
          </cell>
          <cell r="G441" t="str">
            <v>SRI VENKATESHWARA IRRI.SYSTEM,TIRUPATI</v>
          </cell>
          <cell r="H441">
            <v>248204.25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</row>
        <row r="442">
          <cell r="D442" t="str">
            <v>862</v>
          </cell>
          <cell r="F442" t="str">
            <v>73611</v>
          </cell>
          <cell r="G442" t="str">
            <v>I.T.C. LTD,RAJAHMUNDRY</v>
          </cell>
          <cell r="H442">
            <v>991</v>
          </cell>
          <cell r="I442">
            <v>0</v>
          </cell>
          <cell r="J442">
            <v>991</v>
          </cell>
          <cell r="K442">
            <v>0</v>
          </cell>
          <cell r="L442">
            <v>0</v>
          </cell>
          <cell r="M442">
            <v>0</v>
          </cell>
        </row>
        <row r="443">
          <cell r="D443" t="str">
            <v>862</v>
          </cell>
          <cell r="F443" t="str">
            <v>73679</v>
          </cell>
          <cell r="G443" t="str">
            <v>VINAYAKA IRRIG.&amp;ENGG.ENTERPRIS</v>
          </cell>
          <cell r="H443">
            <v>241956.9</v>
          </cell>
          <cell r="I443">
            <v>54547</v>
          </cell>
          <cell r="J443">
            <v>16726</v>
          </cell>
          <cell r="K443">
            <v>170683.9</v>
          </cell>
          <cell r="L443">
            <v>0</v>
          </cell>
          <cell r="M443">
            <v>0</v>
          </cell>
        </row>
        <row r="444">
          <cell r="D444" t="str">
            <v>862</v>
          </cell>
          <cell r="F444" t="str">
            <v>73685</v>
          </cell>
          <cell r="G444" t="str">
            <v>CHINMAY AGRO ENGINEERS,JALGAON</v>
          </cell>
          <cell r="H444">
            <v>6534.9</v>
          </cell>
          <cell r="I444">
            <v>6534.9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D445" t="str">
            <v>862</v>
          </cell>
          <cell r="F445" t="str">
            <v>73728</v>
          </cell>
          <cell r="G445" t="str">
            <v>SANMITRA AGENCIES,MANCHAR,PUNE</v>
          </cell>
          <cell r="H445">
            <v>112175</v>
          </cell>
          <cell r="I445">
            <v>0</v>
          </cell>
          <cell r="J445">
            <v>10336</v>
          </cell>
          <cell r="K445">
            <v>101839</v>
          </cell>
          <cell r="L445">
            <v>0</v>
          </cell>
          <cell r="M445">
            <v>0</v>
          </cell>
        </row>
        <row r="446">
          <cell r="D446" t="str">
            <v>862</v>
          </cell>
          <cell r="F446" t="str">
            <v>73793</v>
          </cell>
          <cell r="G446" t="str">
            <v>SHEKHAR RAISONI(DR.),JALGAON</v>
          </cell>
          <cell r="H446">
            <v>7213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7213</v>
          </cell>
        </row>
        <row r="447">
          <cell r="D447" t="str">
            <v>862</v>
          </cell>
          <cell r="F447" t="str">
            <v>73799</v>
          </cell>
          <cell r="G447" t="str">
            <v>JAIN MARKETING,DAVANGERE</v>
          </cell>
          <cell r="H447">
            <v>496303.32</v>
          </cell>
          <cell r="I447">
            <v>190333</v>
          </cell>
          <cell r="J447">
            <v>305970.32</v>
          </cell>
          <cell r="K447">
            <v>0</v>
          </cell>
          <cell r="L447">
            <v>0</v>
          </cell>
          <cell r="M447">
            <v>0</v>
          </cell>
        </row>
        <row r="448">
          <cell r="D448" t="str">
            <v>862</v>
          </cell>
          <cell r="F448" t="str">
            <v>73805</v>
          </cell>
          <cell r="G448" t="str">
            <v>ONE HOUSE CORPORATION,CHENNAI</v>
          </cell>
          <cell r="H448">
            <v>155099.74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D449" t="str">
            <v>862</v>
          </cell>
          <cell r="F449" t="str">
            <v>73807</v>
          </cell>
          <cell r="G449" t="str">
            <v>JAIN ELECTRICALS &amp; IRRI,KHAMGAON</v>
          </cell>
          <cell r="H449">
            <v>2099979.0099999998</v>
          </cell>
          <cell r="I449">
            <v>0</v>
          </cell>
          <cell r="J449">
            <v>150850</v>
          </cell>
          <cell r="K449">
            <v>765015</v>
          </cell>
          <cell r="L449">
            <v>1184114.01</v>
          </cell>
          <cell r="M449">
            <v>0</v>
          </cell>
        </row>
        <row r="450">
          <cell r="D450" t="str">
            <v>862</v>
          </cell>
          <cell r="F450" t="str">
            <v>73838</v>
          </cell>
          <cell r="G450" t="str">
            <v>GUJRATH AGRO SERVICE,AHMEDABAD</v>
          </cell>
          <cell r="H450">
            <v>10500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10500</v>
          </cell>
        </row>
        <row r="451">
          <cell r="D451" t="str">
            <v>862</v>
          </cell>
          <cell r="F451" t="str">
            <v>73864</v>
          </cell>
          <cell r="G451" t="str">
            <v>CHATUSHRUNGI TRADING CO.NARAYA</v>
          </cell>
          <cell r="H451">
            <v>161571.38</v>
          </cell>
          <cell r="I451">
            <v>120155</v>
          </cell>
          <cell r="J451">
            <v>41416.379999999997</v>
          </cell>
          <cell r="K451">
            <v>0</v>
          </cell>
          <cell r="L451">
            <v>0</v>
          </cell>
          <cell r="M451">
            <v>0</v>
          </cell>
        </row>
        <row r="452">
          <cell r="D452" t="str">
            <v>862</v>
          </cell>
          <cell r="F452" t="str">
            <v>73889</v>
          </cell>
          <cell r="G452" t="str">
            <v>JANAI AGRO SERVICES,KARJAT</v>
          </cell>
          <cell r="H452">
            <v>430804.47</v>
          </cell>
          <cell r="I452">
            <v>194860</v>
          </cell>
          <cell r="J452">
            <v>2387</v>
          </cell>
          <cell r="K452">
            <v>5068</v>
          </cell>
          <cell r="L452">
            <v>0</v>
          </cell>
          <cell r="M452">
            <v>842</v>
          </cell>
        </row>
        <row r="453">
          <cell r="D453" t="str">
            <v>862</v>
          </cell>
          <cell r="F453" t="str">
            <v>73891</v>
          </cell>
          <cell r="G453" t="str">
            <v>AKASHAYA SINCHAN,SAVLAJ</v>
          </cell>
          <cell r="H453">
            <v>341606</v>
          </cell>
          <cell r="I453">
            <v>184774</v>
          </cell>
          <cell r="J453">
            <v>156832</v>
          </cell>
          <cell r="K453">
            <v>0</v>
          </cell>
          <cell r="L453">
            <v>0</v>
          </cell>
          <cell r="M453">
            <v>0</v>
          </cell>
        </row>
        <row r="454">
          <cell r="D454" t="str">
            <v>862</v>
          </cell>
          <cell r="F454" t="str">
            <v>73899</v>
          </cell>
          <cell r="G454" t="str">
            <v>SHASHI AGENCIES,TADWAL</v>
          </cell>
          <cell r="H454">
            <v>731699</v>
          </cell>
          <cell r="I454">
            <v>182847</v>
          </cell>
          <cell r="J454">
            <v>154518</v>
          </cell>
          <cell r="K454">
            <v>0</v>
          </cell>
          <cell r="L454">
            <v>91650</v>
          </cell>
          <cell r="M454">
            <v>35594</v>
          </cell>
        </row>
        <row r="455">
          <cell r="D455" t="str">
            <v>862</v>
          </cell>
          <cell r="F455" t="str">
            <v>73903</v>
          </cell>
          <cell r="G455" t="str">
            <v>MANOJ AGRAWAL,SHIRPUR</v>
          </cell>
          <cell r="H455">
            <v>-10100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</row>
        <row r="456">
          <cell r="D456" t="str">
            <v>862</v>
          </cell>
          <cell r="F456" t="str">
            <v>73906</v>
          </cell>
          <cell r="G456" t="str">
            <v>KARANDE IRRIGATORS,VAIRAG</v>
          </cell>
          <cell r="H456">
            <v>486548.79</v>
          </cell>
          <cell r="I456">
            <v>227899</v>
          </cell>
          <cell r="J456">
            <v>78967</v>
          </cell>
          <cell r="K456">
            <v>179682.79</v>
          </cell>
          <cell r="L456">
            <v>0</v>
          </cell>
          <cell r="M456">
            <v>0</v>
          </cell>
        </row>
        <row r="457">
          <cell r="D457" t="str">
            <v>862</v>
          </cell>
          <cell r="F457" t="str">
            <v>73963</v>
          </cell>
          <cell r="G457" t="str">
            <v>TEJAS AGRO ENGINEERS,SOLAPUR</v>
          </cell>
          <cell r="H457">
            <v>3517737.91</v>
          </cell>
          <cell r="I457">
            <v>860990</v>
          </cell>
          <cell r="J457">
            <v>653923</v>
          </cell>
          <cell r="K457">
            <v>179430</v>
          </cell>
          <cell r="L457">
            <v>439483</v>
          </cell>
          <cell r="M457">
            <v>507262</v>
          </cell>
        </row>
        <row r="458">
          <cell r="D458" t="str">
            <v>862</v>
          </cell>
          <cell r="F458" t="str">
            <v>73991</v>
          </cell>
          <cell r="G458" t="str">
            <v>SAMARTH AGRO IRRIGATORS,CHOPDA</v>
          </cell>
          <cell r="H458">
            <v>537171.32999999996</v>
          </cell>
          <cell r="I458">
            <v>0</v>
          </cell>
          <cell r="J458">
            <v>25332</v>
          </cell>
          <cell r="K458">
            <v>220650</v>
          </cell>
          <cell r="L458">
            <v>254357</v>
          </cell>
          <cell r="M458">
            <v>107</v>
          </cell>
        </row>
        <row r="459">
          <cell r="D459" t="str">
            <v>862</v>
          </cell>
          <cell r="F459" t="str">
            <v>74071</v>
          </cell>
          <cell r="G459" t="str">
            <v>BALAJI IRRIGATION,JALNA</v>
          </cell>
          <cell r="H459">
            <v>188565.94</v>
          </cell>
          <cell r="I459">
            <v>0</v>
          </cell>
          <cell r="J459">
            <v>0</v>
          </cell>
          <cell r="K459">
            <v>188565.94</v>
          </cell>
          <cell r="L459">
            <v>0</v>
          </cell>
          <cell r="M459">
            <v>0</v>
          </cell>
        </row>
        <row r="460">
          <cell r="D460" t="str">
            <v>862</v>
          </cell>
          <cell r="F460" t="str">
            <v>74107</v>
          </cell>
          <cell r="G460" t="str">
            <v>CHHAJED AGRO SERVICES,K.P.GAON</v>
          </cell>
          <cell r="H460">
            <v>322507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34599</v>
          </cell>
        </row>
        <row r="461">
          <cell r="D461" t="str">
            <v>862</v>
          </cell>
          <cell r="F461" t="str">
            <v>74213</v>
          </cell>
          <cell r="G461" t="str">
            <v>JAIKISAN K.S.K.,TEMBURNI</v>
          </cell>
          <cell r="H461">
            <v>462770</v>
          </cell>
          <cell r="I461">
            <v>316271</v>
          </cell>
          <cell r="J461">
            <v>146499</v>
          </cell>
          <cell r="K461">
            <v>0</v>
          </cell>
          <cell r="L461">
            <v>0</v>
          </cell>
          <cell r="M461">
            <v>0</v>
          </cell>
        </row>
        <row r="462">
          <cell r="D462" t="str">
            <v>862</v>
          </cell>
          <cell r="F462" t="str">
            <v>74245</v>
          </cell>
          <cell r="G462" t="str">
            <v>AMIT ASSOCIATES,NAGPUR</v>
          </cell>
          <cell r="H462">
            <v>16992</v>
          </cell>
          <cell r="I462">
            <v>11194</v>
          </cell>
          <cell r="J462">
            <v>5798</v>
          </cell>
          <cell r="K462">
            <v>0</v>
          </cell>
          <cell r="L462">
            <v>0</v>
          </cell>
          <cell r="M462">
            <v>0</v>
          </cell>
        </row>
        <row r="463">
          <cell r="D463" t="str">
            <v>862</v>
          </cell>
          <cell r="F463" t="str">
            <v>74252</v>
          </cell>
          <cell r="G463" t="str">
            <v>DR.BABASAHEB AMBEDKAR M.V.AURANGABAD</v>
          </cell>
          <cell r="H463">
            <v>40689</v>
          </cell>
          <cell r="I463">
            <v>0</v>
          </cell>
          <cell r="J463">
            <v>0</v>
          </cell>
          <cell r="K463">
            <v>0</v>
          </cell>
          <cell r="L463">
            <v>40689</v>
          </cell>
          <cell r="M463">
            <v>0</v>
          </cell>
        </row>
        <row r="464">
          <cell r="D464" t="str">
            <v>862</v>
          </cell>
          <cell r="F464" t="str">
            <v>74253</v>
          </cell>
          <cell r="G464" t="str">
            <v>SHAKTIKUMAR M SANCHETI,NAGPUR</v>
          </cell>
          <cell r="H464">
            <v>421</v>
          </cell>
          <cell r="I464">
            <v>421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</row>
        <row r="465">
          <cell r="D465" t="str">
            <v>862</v>
          </cell>
          <cell r="F465" t="str">
            <v>74263</v>
          </cell>
          <cell r="G465" t="str">
            <v>GURUDATTA AGRO AGN,TASGAON</v>
          </cell>
          <cell r="H465">
            <v>1128881.2</v>
          </cell>
          <cell r="I465">
            <v>379564</v>
          </cell>
          <cell r="J465">
            <v>207654</v>
          </cell>
          <cell r="K465">
            <v>206370</v>
          </cell>
          <cell r="L465">
            <v>169286</v>
          </cell>
          <cell r="M465">
            <v>166007.20000000001</v>
          </cell>
        </row>
        <row r="466">
          <cell r="D466" t="str">
            <v>862</v>
          </cell>
          <cell r="F466" t="str">
            <v>74319</v>
          </cell>
          <cell r="G466" t="str">
            <v>ANNU IRRIGATION,CHALISGAON</v>
          </cell>
          <cell r="H466">
            <v>589720.81000000006</v>
          </cell>
          <cell r="I466">
            <v>1265</v>
          </cell>
          <cell r="J466">
            <v>206580</v>
          </cell>
          <cell r="K466">
            <v>160032</v>
          </cell>
          <cell r="L466">
            <v>160583</v>
          </cell>
          <cell r="M466">
            <v>61260.81</v>
          </cell>
        </row>
        <row r="467">
          <cell r="D467" t="str">
            <v>862</v>
          </cell>
          <cell r="F467" t="str">
            <v>74321</v>
          </cell>
          <cell r="G467" t="str">
            <v>ASHIRWAD AGRO ENGINERS,PACHORA</v>
          </cell>
          <cell r="H467">
            <v>6340613.4800000004</v>
          </cell>
          <cell r="I467">
            <v>297691</v>
          </cell>
          <cell r="J467">
            <v>193164</v>
          </cell>
          <cell r="K467">
            <v>3379480</v>
          </cell>
          <cell r="L467">
            <v>2470278.48</v>
          </cell>
          <cell r="M467">
            <v>0</v>
          </cell>
        </row>
        <row r="468">
          <cell r="D468" t="str">
            <v>862</v>
          </cell>
          <cell r="F468" t="str">
            <v>74328</v>
          </cell>
          <cell r="G468" t="str">
            <v>KAPURE TRADERS,VARANGAON</v>
          </cell>
          <cell r="H468">
            <v>836984.71</v>
          </cell>
          <cell r="I468">
            <v>361970</v>
          </cell>
          <cell r="J468">
            <v>0</v>
          </cell>
          <cell r="K468">
            <v>275605</v>
          </cell>
          <cell r="L468">
            <v>199409.71</v>
          </cell>
          <cell r="M468">
            <v>0</v>
          </cell>
        </row>
        <row r="469">
          <cell r="D469" t="str">
            <v>862</v>
          </cell>
          <cell r="F469" t="str">
            <v>74357</v>
          </cell>
          <cell r="G469" t="str">
            <v>SAKTHI AGENCIES,PALLADAM</v>
          </cell>
          <cell r="H469">
            <v>2245233.7799999998</v>
          </cell>
          <cell r="I469">
            <v>2245233.7799999998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D470" t="str">
            <v>862</v>
          </cell>
          <cell r="F470" t="str">
            <v>74391</v>
          </cell>
          <cell r="G470" t="str">
            <v>AJINKYA SALES CORPN,CHOPDA</v>
          </cell>
          <cell r="H470">
            <v>4361056.32</v>
          </cell>
          <cell r="I470">
            <v>515857</v>
          </cell>
          <cell r="J470">
            <v>234337</v>
          </cell>
          <cell r="K470">
            <v>1480000.4</v>
          </cell>
          <cell r="L470">
            <v>2130861.92</v>
          </cell>
          <cell r="M470">
            <v>0</v>
          </cell>
        </row>
        <row r="471">
          <cell r="D471" t="str">
            <v>862</v>
          </cell>
          <cell r="F471" t="str">
            <v>74401</v>
          </cell>
          <cell r="G471" t="str">
            <v>SHRUTTI TRADING CO.,KINWAT</v>
          </cell>
          <cell r="H471">
            <v>297.39999999999998</v>
          </cell>
          <cell r="I471">
            <v>0</v>
          </cell>
          <cell r="J471">
            <v>0</v>
          </cell>
          <cell r="K471">
            <v>297.39999999999998</v>
          </cell>
          <cell r="L471">
            <v>0</v>
          </cell>
          <cell r="M471">
            <v>0</v>
          </cell>
        </row>
        <row r="472">
          <cell r="D472" t="str">
            <v>862</v>
          </cell>
          <cell r="F472" t="str">
            <v>74403</v>
          </cell>
          <cell r="G472" t="str">
            <v>SAI IRRIGATION SYSTEM CHITTUR</v>
          </cell>
          <cell r="H472">
            <v>100</v>
          </cell>
          <cell r="I472">
            <v>0</v>
          </cell>
          <cell r="J472">
            <v>0</v>
          </cell>
          <cell r="K472">
            <v>100</v>
          </cell>
          <cell r="L472">
            <v>0</v>
          </cell>
          <cell r="M472">
            <v>0</v>
          </cell>
        </row>
        <row r="473">
          <cell r="D473" t="str">
            <v>862</v>
          </cell>
          <cell r="F473" t="str">
            <v>74405</v>
          </cell>
          <cell r="G473" t="str">
            <v>MODERN IRRIGATION,UDUMALI,TAMI</v>
          </cell>
          <cell r="H473">
            <v>32592</v>
          </cell>
          <cell r="I473">
            <v>32592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</row>
        <row r="474">
          <cell r="D474" t="str">
            <v>862</v>
          </cell>
          <cell r="F474" t="str">
            <v>74415</v>
          </cell>
          <cell r="G474" t="str">
            <v>SAINATH KRISHI V. KENDRA,VITA</v>
          </cell>
          <cell r="H474">
            <v>13741.98</v>
          </cell>
          <cell r="I474">
            <v>13741.98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</row>
        <row r="475">
          <cell r="D475" t="str">
            <v>862</v>
          </cell>
          <cell r="F475" t="str">
            <v>74417</v>
          </cell>
          <cell r="G475" t="str">
            <v>SIDDHESHWAR AGRO ENGG,SANGOLA</v>
          </cell>
          <cell r="H475">
            <v>43061.29</v>
          </cell>
          <cell r="I475">
            <v>43061.29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D476" t="str">
            <v>862</v>
          </cell>
          <cell r="F476" t="str">
            <v>74627</v>
          </cell>
          <cell r="G476" t="str">
            <v>KOLHE TRADING CO.,PARBHANI</v>
          </cell>
          <cell r="H476">
            <v>4891.8500000000004</v>
          </cell>
          <cell r="I476">
            <v>4891.8500000000004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D477" t="str">
            <v>862</v>
          </cell>
          <cell r="F477" t="str">
            <v>74643</v>
          </cell>
          <cell r="G477" t="str">
            <v>MANJARA S.S.K./SAI SALES,MURUD</v>
          </cell>
          <cell r="H477">
            <v>208330.75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D478" t="str">
            <v>862</v>
          </cell>
          <cell r="F478" t="str">
            <v>74649</v>
          </cell>
          <cell r="G478" t="str">
            <v>MAHINDRA TRADERS,GHATAPRABHA</v>
          </cell>
          <cell r="H478">
            <v>471206.26</v>
          </cell>
          <cell r="I478">
            <v>0</v>
          </cell>
          <cell r="J478">
            <v>9539</v>
          </cell>
          <cell r="K478">
            <v>203146</v>
          </cell>
          <cell r="L478">
            <v>0</v>
          </cell>
          <cell r="M478">
            <v>214555</v>
          </cell>
        </row>
        <row r="479">
          <cell r="D479" t="str">
            <v>862</v>
          </cell>
          <cell r="F479" t="str">
            <v>75005</v>
          </cell>
          <cell r="G479" t="str">
            <v>PREETAM ENTERPRISES,KHANOLI</v>
          </cell>
          <cell r="H479">
            <v>12687.65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D480" t="str">
            <v>862</v>
          </cell>
          <cell r="F480" t="str">
            <v>75016</v>
          </cell>
          <cell r="G480" t="str">
            <v>KRANTHI IRRIGATION, ANANTPUR</v>
          </cell>
          <cell r="H480">
            <v>187502.07999999999</v>
          </cell>
          <cell r="I480">
            <v>171967</v>
          </cell>
          <cell r="J480">
            <v>15535.08</v>
          </cell>
          <cell r="K480">
            <v>0</v>
          </cell>
          <cell r="L480">
            <v>0</v>
          </cell>
          <cell r="M480">
            <v>0</v>
          </cell>
        </row>
        <row r="481">
          <cell r="D481" t="str">
            <v>862</v>
          </cell>
          <cell r="F481" t="str">
            <v>75022</v>
          </cell>
          <cell r="G481" t="str">
            <v>INDIAN INSTITUTE OF TECHNOLOGY</v>
          </cell>
          <cell r="H481">
            <v>155985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D482" t="str">
            <v>862</v>
          </cell>
          <cell r="F482" t="str">
            <v>75055</v>
          </cell>
          <cell r="G482" t="str">
            <v>MADHUVAN IRRIGATION AGENCY,GAD</v>
          </cell>
          <cell r="H482">
            <v>710276.85</v>
          </cell>
          <cell r="I482">
            <v>59223.839999999997</v>
          </cell>
          <cell r="J482">
            <v>135</v>
          </cell>
          <cell r="K482">
            <v>57637</v>
          </cell>
          <cell r="L482">
            <v>36348</v>
          </cell>
          <cell r="M482">
            <v>37072</v>
          </cell>
        </row>
        <row r="483">
          <cell r="D483" t="str">
            <v>862</v>
          </cell>
          <cell r="F483" t="str">
            <v>75106</v>
          </cell>
          <cell r="G483" t="str">
            <v>DARDHA VIJABABU,NAGPUR</v>
          </cell>
          <cell r="H483">
            <v>491499</v>
          </cell>
          <cell r="I483">
            <v>9738</v>
          </cell>
          <cell r="J483">
            <v>481761</v>
          </cell>
          <cell r="K483">
            <v>0</v>
          </cell>
          <cell r="L483">
            <v>0</v>
          </cell>
          <cell r="M483">
            <v>0</v>
          </cell>
        </row>
        <row r="484">
          <cell r="D484" t="str">
            <v>862</v>
          </cell>
          <cell r="F484" t="str">
            <v>75147</v>
          </cell>
          <cell r="G484" t="str">
            <v>MANJARA SSK/TIRUPATI TRAD,NILA</v>
          </cell>
          <cell r="H484">
            <v>0.35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D485" t="str">
            <v>862</v>
          </cell>
          <cell r="F485" t="str">
            <v>75222</v>
          </cell>
          <cell r="G485" t="str">
            <v>SHIVDE AGRO SERVICES,MHASAWAD</v>
          </cell>
          <cell r="H485">
            <v>8487.5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D486" t="str">
            <v>862</v>
          </cell>
          <cell r="F486" t="str">
            <v>75293</v>
          </cell>
          <cell r="G486" t="str">
            <v>OM AGRO SERVICES,CHANGDEO</v>
          </cell>
          <cell r="H486">
            <v>428607.43</v>
          </cell>
          <cell r="I486">
            <v>6229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</row>
        <row r="487">
          <cell r="D487" t="str">
            <v>862</v>
          </cell>
          <cell r="F487" t="str">
            <v>75299</v>
          </cell>
          <cell r="G487" t="str">
            <v>JAGRUTI IRRIGATION SERVICES,JALGAON</v>
          </cell>
          <cell r="H487">
            <v>248789.1</v>
          </cell>
          <cell r="I487">
            <v>37044</v>
          </cell>
          <cell r="J487">
            <v>6760.21</v>
          </cell>
          <cell r="K487">
            <v>204984.89</v>
          </cell>
          <cell r="L487">
            <v>0</v>
          </cell>
          <cell r="M487">
            <v>0</v>
          </cell>
        </row>
        <row r="488">
          <cell r="D488" t="str">
            <v>862</v>
          </cell>
          <cell r="F488" t="str">
            <v>75311</v>
          </cell>
          <cell r="G488" t="str">
            <v>KUSUMAHARA IRRIGATION SYSTEM</v>
          </cell>
          <cell r="H488">
            <v>6153</v>
          </cell>
          <cell r="I488">
            <v>5953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D489" t="str">
            <v>862</v>
          </cell>
          <cell r="F489" t="str">
            <v>75313</v>
          </cell>
          <cell r="G489" t="str">
            <v>ONKAR IRRIGATION,GUHAGAR</v>
          </cell>
          <cell r="H489">
            <v>-4312.5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D490" t="str">
            <v>862</v>
          </cell>
          <cell r="F490" t="str">
            <v>75323</v>
          </cell>
          <cell r="G490" t="str">
            <v>SUJALAM AGRO ENGINNER,BARAMATI</v>
          </cell>
          <cell r="H490">
            <v>28960.87</v>
          </cell>
          <cell r="I490">
            <v>0</v>
          </cell>
          <cell r="J490">
            <v>0</v>
          </cell>
          <cell r="K490">
            <v>2318</v>
          </cell>
          <cell r="L490">
            <v>0</v>
          </cell>
          <cell r="M490">
            <v>0</v>
          </cell>
        </row>
        <row r="491">
          <cell r="D491" t="str">
            <v>862</v>
          </cell>
          <cell r="F491" t="str">
            <v>75341</v>
          </cell>
          <cell r="G491" t="str">
            <v>J.B.ENTERPRISES,KARAD</v>
          </cell>
          <cell r="H491">
            <v>20886.5</v>
          </cell>
          <cell r="I491">
            <v>0</v>
          </cell>
          <cell r="J491">
            <v>0</v>
          </cell>
          <cell r="K491">
            <v>8285</v>
          </cell>
          <cell r="L491">
            <v>0</v>
          </cell>
          <cell r="M491">
            <v>12601.5</v>
          </cell>
        </row>
        <row r="492">
          <cell r="D492" t="str">
            <v>862</v>
          </cell>
          <cell r="F492" t="str">
            <v>75344</v>
          </cell>
          <cell r="G492" t="str">
            <v>MOTE IRRIGATION &amp; AGRO ENGINEE</v>
          </cell>
          <cell r="H492">
            <v>187548.88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</row>
        <row r="493">
          <cell r="D493" t="str">
            <v>862</v>
          </cell>
          <cell r="F493" t="str">
            <v>75351</v>
          </cell>
          <cell r="G493" t="str">
            <v>BALAJI AGRO AGENCY,JARANDI</v>
          </cell>
          <cell r="H493">
            <v>5044838.8499999996</v>
          </cell>
          <cell r="I493">
            <v>0</v>
          </cell>
          <cell r="J493">
            <v>0</v>
          </cell>
          <cell r="K493">
            <v>839721.4</v>
          </cell>
          <cell r="L493">
            <v>4205117.45</v>
          </cell>
          <cell r="M493">
            <v>0</v>
          </cell>
        </row>
        <row r="494">
          <cell r="D494" t="str">
            <v>862</v>
          </cell>
          <cell r="F494" t="str">
            <v>75419</v>
          </cell>
          <cell r="G494" t="str">
            <v>SURESH MACHINERY STRS.,WADWANI</v>
          </cell>
          <cell r="H494">
            <v>-47602.6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D495" t="str">
            <v>862</v>
          </cell>
          <cell r="F495" t="str">
            <v>75470</v>
          </cell>
          <cell r="G495" t="str">
            <v>DNYANDEEP KRUSHI S.K.TAL.KHED.</v>
          </cell>
          <cell r="H495">
            <v>918024</v>
          </cell>
          <cell r="I495">
            <v>0</v>
          </cell>
          <cell r="J495">
            <v>0</v>
          </cell>
          <cell r="K495">
            <v>44554</v>
          </cell>
          <cell r="L495">
            <v>653570</v>
          </cell>
          <cell r="M495">
            <v>0</v>
          </cell>
        </row>
        <row r="496">
          <cell r="D496" t="str">
            <v>862</v>
          </cell>
          <cell r="F496" t="str">
            <v>75499</v>
          </cell>
          <cell r="G496" t="str">
            <v>VEDANGI AGENCIES,TELHARA</v>
          </cell>
          <cell r="H496">
            <v>3849149.25</v>
          </cell>
          <cell r="I496">
            <v>359876</v>
          </cell>
          <cell r="J496">
            <v>390418</v>
          </cell>
          <cell r="K496">
            <v>868847</v>
          </cell>
          <cell r="L496">
            <v>1060002</v>
          </cell>
          <cell r="M496">
            <v>556700</v>
          </cell>
        </row>
        <row r="497">
          <cell r="D497" t="str">
            <v>862</v>
          </cell>
          <cell r="F497" t="str">
            <v>75517</v>
          </cell>
          <cell r="G497" t="str">
            <v>MOHANLAL SUBHASHCHAND ZAMBAD</v>
          </cell>
          <cell r="H497">
            <v>4817396.29</v>
          </cell>
          <cell r="I497">
            <v>44647</v>
          </cell>
          <cell r="J497">
            <v>103786</v>
          </cell>
          <cell r="K497">
            <v>1053523</v>
          </cell>
          <cell r="L497">
            <v>2268608</v>
          </cell>
          <cell r="M497">
            <v>1300167</v>
          </cell>
        </row>
        <row r="498">
          <cell r="D498" t="str">
            <v>862</v>
          </cell>
          <cell r="F498" t="str">
            <v>75529</v>
          </cell>
          <cell r="G498" t="str">
            <v>SRI MARUTHI DRIP IRRI.SYSTEMS</v>
          </cell>
          <cell r="H498">
            <v>42940.86</v>
          </cell>
          <cell r="I498">
            <v>9001</v>
          </cell>
          <cell r="J498">
            <v>33939.86</v>
          </cell>
          <cell r="K498">
            <v>0</v>
          </cell>
          <cell r="L498">
            <v>0</v>
          </cell>
          <cell r="M498">
            <v>0</v>
          </cell>
        </row>
        <row r="499">
          <cell r="D499" t="str">
            <v>862</v>
          </cell>
          <cell r="F499" t="str">
            <v>75560</v>
          </cell>
          <cell r="G499" t="str">
            <v>C.C.SATNA (K)</v>
          </cell>
          <cell r="H499">
            <v>-3036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D500" t="str">
            <v>862</v>
          </cell>
          <cell r="F500" t="str">
            <v>75833</v>
          </cell>
          <cell r="G500" t="str">
            <v>MUKESHCHANDRA L.GANDHI,AH'BAD</v>
          </cell>
          <cell r="H500">
            <v>-4000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</row>
        <row r="501">
          <cell r="D501" t="str">
            <v>862</v>
          </cell>
          <cell r="F501" t="str">
            <v>75855</v>
          </cell>
          <cell r="G501" t="str">
            <v>DYANDEEP KRUSHI S.K.,CHAKAN</v>
          </cell>
          <cell r="H501">
            <v>10344.370000000001</v>
          </cell>
          <cell r="I501">
            <v>10344.370000000001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</row>
        <row r="502">
          <cell r="D502" t="str">
            <v>862</v>
          </cell>
          <cell r="F502" t="str">
            <v>75860</v>
          </cell>
          <cell r="G502" t="str">
            <v>SHREE SAI AGRO AG WAGHOL,OSM'D</v>
          </cell>
          <cell r="H502">
            <v>1681786.48</v>
          </cell>
          <cell r="I502">
            <v>201159</v>
          </cell>
          <cell r="J502">
            <v>5400</v>
          </cell>
          <cell r="K502">
            <v>209988</v>
          </cell>
          <cell r="L502">
            <v>301447</v>
          </cell>
          <cell r="M502">
            <v>201026</v>
          </cell>
        </row>
        <row r="503">
          <cell r="D503" t="str">
            <v>862</v>
          </cell>
          <cell r="F503" t="str">
            <v>75885</v>
          </cell>
          <cell r="G503" t="str">
            <v>SHRI SWAMI SAMARTH IRRG,LONI,A</v>
          </cell>
          <cell r="H503">
            <v>2360211.73</v>
          </cell>
          <cell r="I503">
            <v>215890</v>
          </cell>
          <cell r="J503">
            <v>209945</v>
          </cell>
          <cell r="K503">
            <v>1733708</v>
          </cell>
          <cell r="L503">
            <v>200668.73</v>
          </cell>
          <cell r="M503">
            <v>0</v>
          </cell>
        </row>
        <row r="504">
          <cell r="D504" t="str">
            <v>862</v>
          </cell>
          <cell r="F504" t="str">
            <v>75887</v>
          </cell>
          <cell r="G504" t="str">
            <v>DNYANESWAR M/C &amp; E.S.SINDHKHED</v>
          </cell>
          <cell r="H504">
            <v>474642.23</v>
          </cell>
          <cell r="I504">
            <v>45209</v>
          </cell>
          <cell r="J504">
            <v>0</v>
          </cell>
          <cell r="K504">
            <v>82395</v>
          </cell>
          <cell r="L504">
            <v>101919</v>
          </cell>
          <cell r="M504">
            <v>143062</v>
          </cell>
        </row>
        <row r="505">
          <cell r="D505" t="str">
            <v>862</v>
          </cell>
          <cell r="F505" t="str">
            <v>75921</v>
          </cell>
          <cell r="G505" t="str">
            <v>RAMA  DRIP IRRIGATION SYS,ANAT</v>
          </cell>
          <cell r="H505">
            <v>2287544.2400000002</v>
          </cell>
          <cell r="I505">
            <v>491537</v>
          </cell>
          <cell r="J505">
            <v>130340</v>
          </cell>
          <cell r="K505">
            <v>141242.5</v>
          </cell>
          <cell r="L505">
            <v>569514</v>
          </cell>
          <cell r="M505">
            <v>778355</v>
          </cell>
        </row>
        <row r="506">
          <cell r="D506" t="str">
            <v>862</v>
          </cell>
          <cell r="F506" t="str">
            <v>75923</v>
          </cell>
          <cell r="G506" t="str">
            <v>MAHALAXMI TRDING CO,LATUR</v>
          </cell>
          <cell r="H506">
            <v>622346.49</v>
          </cell>
          <cell r="I506">
            <v>162466</v>
          </cell>
          <cell r="J506">
            <v>56686</v>
          </cell>
          <cell r="K506">
            <v>13951</v>
          </cell>
          <cell r="L506">
            <v>66855</v>
          </cell>
          <cell r="M506">
            <v>251496</v>
          </cell>
        </row>
        <row r="507">
          <cell r="D507" t="str">
            <v>862</v>
          </cell>
          <cell r="F507" t="str">
            <v>75925</v>
          </cell>
          <cell r="G507" t="str">
            <v>DEVANSI IRRIGAT S P L,DEHRADUN</v>
          </cell>
          <cell r="H507">
            <v>910001.73</v>
          </cell>
          <cell r="I507">
            <v>0</v>
          </cell>
          <cell r="J507">
            <v>0</v>
          </cell>
          <cell r="K507">
            <v>579</v>
          </cell>
          <cell r="L507">
            <v>0</v>
          </cell>
          <cell r="M507">
            <v>0</v>
          </cell>
        </row>
        <row r="508">
          <cell r="D508" t="str">
            <v>862</v>
          </cell>
          <cell r="F508" t="str">
            <v>75939</v>
          </cell>
          <cell r="G508" t="str">
            <v>THE NEW AGRO CONCEPTS AG,SHADA</v>
          </cell>
          <cell r="H508">
            <v>1602689.05</v>
          </cell>
          <cell r="I508">
            <v>462709</v>
          </cell>
          <cell r="J508">
            <v>24852</v>
          </cell>
          <cell r="K508">
            <v>222044.6</v>
          </cell>
          <cell r="L508">
            <v>653414</v>
          </cell>
          <cell r="M508">
            <v>161521</v>
          </cell>
        </row>
        <row r="509">
          <cell r="D509" t="str">
            <v>862</v>
          </cell>
          <cell r="F509" t="str">
            <v>75941</v>
          </cell>
          <cell r="G509" t="str">
            <v>ASHOKA AGRO AGENCY,JODHPUR,RAJASTHAN</v>
          </cell>
          <cell r="H509">
            <v>2880927.18</v>
          </cell>
          <cell r="I509">
            <v>86703</v>
          </cell>
          <cell r="J509">
            <v>442138</v>
          </cell>
          <cell r="K509">
            <v>156449</v>
          </cell>
          <cell r="L509">
            <v>0</v>
          </cell>
          <cell r="M509">
            <v>1596</v>
          </cell>
        </row>
        <row r="510">
          <cell r="D510" t="str">
            <v>862</v>
          </cell>
          <cell r="F510" t="str">
            <v>75959</v>
          </cell>
          <cell r="G510" t="str">
            <v>KASTURBA HEALTH SOCIETY, WARDHA</v>
          </cell>
          <cell r="H510">
            <v>4404</v>
          </cell>
          <cell r="I510">
            <v>4404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D511" t="str">
            <v>862</v>
          </cell>
          <cell r="F511" t="str">
            <v>75975</v>
          </cell>
          <cell r="G511" t="str">
            <v>SAI KRISHNA MKT SERV'S,KURNOOL</v>
          </cell>
          <cell r="H511">
            <v>55786.26</v>
          </cell>
          <cell r="I511">
            <v>11232</v>
          </cell>
          <cell r="J511">
            <v>0</v>
          </cell>
          <cell r="K511">
            <v>2695</v>
          </cell>
          <cell r="L511">
            <v>2504</v>
          </cell>
          <cell r="M511">
            <v>0</v>
          </cell>
        </row>
        <row r="512">
          <cell r="D512" t="str">
            <v>862</v>
          </cell>
          <cell r="F512" t="str">
            <v>75981</v>
          </cell>
          <cell r="G512" t="str">
            <v>MAUNGIRI TRADERS,OZAR,NIPHAD</v>
          </cell>
          <cell r="H512">
            <v>561789.11</v>
          </cell>
          <cell r="I512">
            <v>154341.70000000001</v>
          </cell>
          <cell r="J512">
            <v>244837</v>
          </cell>
          <cell r="K512">
            <v>0</v>
          </cell>
          <cell r="L512">
            <v>0</v>
          </cell>
          <cell r="M512">
            <v>0</v>
          </cell>
        </row>
        <row r="513">
          <cell r="D513" t="str">
            <v>862</v>
          </cell>
          <cell r="F513" t="str">
            <v>75995</v>
          </cell>
          <cell r="G513" t="str">
            <v>SHARDA AGRO SERVICES,GADHINGL</v>
          </cell>
          <cell r="H513">
            <v>161774.5</v>
          </cell>
          <cell r="I513">
            <v>500</v>
          </cell>
          <cell r="J513">
            <v>0</v>
          </cell>
          <cell r="K513">
            <v>10770</v>
          </cell>
          <cell r="L513">
            <v>613</v>
          </cell>
          <cell r="M513">
            <v>138893</v>
          </cell>
        </row>
        <row r="514">
          <cell r="D514" t="str">
            <v>862</v>
          </cell>
          <cell r="F514" t="str">
            <v>75998</v>
          </cell>
          <cell r="G514" t="str">
            <v>VASANTH ENERPRISES,THIRUVARUR</v>
          </cell>
          <cell r="H514">
            <v>195074.41</v>
          </cell>
          <cell r="I514">
            <v>1380</v>
          </cell>
          <cell r="J514">
            <v>100538.41</v>
          </cell>
          <cell r="K514">
            <v>93156</v>
          </cell>
          <cell r="L514">
            <v>0</v>
          </cell>
          <cell r="M514">
            <v>0</v>
          </cell>
        </row>
        <row r="515">
          <cell r="D515" t="str">
            <v>862</v>
          </cell>
          <cell r="F515" t="str">
            <v>76020</v>
          </cell>
          <cell r="G515" t="str">
            <v>ASSAM BUSINESS SYNDICATE,GUWAH</v>
          </cell>
          <cell r="H515">
            <v>378131.62</v>
          </cell>
          <cell r="I515">
            <v>0</v>
          </cell>
          <cell r="J515">
            <v>0</v>
          </cell>
          <cell r="K515">
            <v>321772</v>
          </cell>
          <cell r="L515">
            <v>23797</v>
          </cell>
          <cell r="M515">
            <v>22500</v>
          </cell>
        </row>
        <row r="516">
          <cell r="D516" t="str">
            <v>862</v>
          </cell>
          <cell r="F516" t="str">
            <v>76035</v>
          </cell>
          <cell r="G516" t="str">
            <v>ANIL AGRO ELECTRICALS,BARSHI</v>
          </cell>
          <cell r="H516">
            <v>926656.4</v>
          </cell>
          <cell r="I516">
            <v>558500</v>
          </cell>
          <cell r="J516">
            <v>268931</v>
          </cell>
          <cell r="K516">
            <v>99225.4</v>
          </cell>
          <cell r="L516">
            <v>0</v>
          </cell>
          <cell r="M516">
            <v>0</v>
          </cell>
        </row>
        <row r="517">
          <cell r="D517" t="str">
            <v>862</v>
          </cell>
          <cell r="F517" t="str">
            <v>76156</v>
          </cell>
          <cell r="G517" t="str">
            <v>AAKASH IRRIGATION,SURENNAGAR</v>
          </cell>
          <cell r="H517">
            <v>55932.2</v>
          </cell>
          <cell r="I517">
            <v>1119.8399999999999</v>
          </cell>
          <cell r="J517">
            <v>54812.36</v>
          </cell>
          <cell r="K517">
            <v>0</v>
          </cell>
          <cell r="L517">
            <v>0</v>
          </cell>
          <cell r="M517">
            <v>0</v>
          </cell>
        </row>
        <row r="518">
          <cell r="D518" t="str">
            <v>862</v>
          </cell>
          <cell r="F518" t="str">
            <v>76188</v>
          </cell>
          <cell r="G518" t="str">
            <v>POWERTECH ENGINEERS,GANDHIDHAM</v>
          </cell>
          <cell r="H518">
            <v>13264</v>
          </cell>
          <cell r="I518">
            <v>0</v>
          </cell>
          <cell r="J518">
            <v>13264</v>
          </cell>
          <cell r="K518">
            <v>0</v>
          </cell>
          <cell r="L518">
            <v>0</v>
          </cell>
          <cell r="M518">
            <v>0</v>
          </cell>
        </row>
        <row r="519">
          <cell r="D519" t="str">
            <v>862</v>
          </cell>
          <cell r="F519" t="str">
            <v>76195</v>
          </cell>
          <cell r="G519" t="str">
            <v>JAIPUR DEPOT CASUAL CUSTOMER</v>
          </cell>
          <cell r="H519">
            <v>201330.66</v>
          </cell>
          <cell r="I519">
            <v>0</v>
          </cell>
          <cell r="J519">
            <v>0</v>
          </cell>
          <cell r="K519">
            <v>300</v>
          </cell>
          <cell r="L519">
            <v>369</v>
          </cell>
          <cell r="M519">
            <v>186</v>
          </cell>
        </row>
        <row r="520">
          <cell r="D520" t="str">
            <v>862</v>
          </cell>
          <cell r="F520" t="str">
            <v>76236</v>
          </cell>
          <cell r="G520" t="str">
            <v>BHAGWATI AGRICULTURE,BHUJ</v>
          </cell>
          <cell r="H520">
            <v>-7736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</row>
        <row r="521">
          <cell r="D521" t="str">
            <v>862</v>
          </cell>
          <cell r="F521" t="str">
            <v>76240</v>
          </cell>
          <cell r="G521" t="str">
            <v>KURINCHI FARM CONSULTANTS</v>
          </cell>
          <cell r="H521">
            <v>515038.89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D522" t="str">
            <v>862</v>
          </cell>
          <cell r="F522" t="str">
            <v>76402</v>
          </cell>
          <cell r="G522" t="str">
            <v>SREE VEERBHADRA ENT,CUDDAPAH</v>
          </cell>
          <cell r="H522">
            <v>24058.5</v>
          </cell>
          <cell r="I522">
            <v>1906</v>
          </cell>
          <cell r="J522">
            <v>14232.5</v>
          </cell>
          <cell r="K522">
            <v>7920</v>
          </cell>
          <cell r="L522">
            <v>0</v>
          </cell>
          <cell r="M522">
            <v>0</v>
          </cell>
        </row>
        <row r="523">
          <cell r="D523" t="str">
            <v>862</v>
          </cell>
          <cell r="F523" t="str">
            <v>76409</v>
          </cell>
          <cell r="G523" t="str">
            <v>MANJARA SSK/SHYAM ENT.UDGIR</v>
          </cell>
          <cell r="H523">
            <v>7224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</row>
        <row r="524">
          <cell r="D524" t="str">
            <v>862</v>
          </cell>
          <cell r="F524" t="str">
            <v>76429</v>
          </cell>
          <cell r="G524" t="str">
            <v>PARAS MACHINERY,UMARGA,OS'BAD</v>
          </cell>
          <cell r="H524">
            <v>12452.55</v>
          </cell>
          <cell r="I524">
            <v>0</v>
          </cell>
          <cell r="J524">
            <v>0</v>
          </cell>
          <cell r="K524">
            <v>4168</v>
          </cell>
          <cell r="L524">
            <v>8284.5499999999993</v>
          </cell>
          <cell r="M524">
            <v>0</v>
          </cell>
        </row>
        <row r="525">
          <cell r="D525" t="str">
            <v>862</v>
          </cell>
          <cell r="F525" t="str">
            <v>76436</v>
          </cell>
          <cell r="G525" t="str">
            <v>SHRI SAI AGRO AGENCIES,LASURNE</v>
          </cell>
          <cell r="H525">
            <v>250121.59</v>
          </cell>
          <cell r="I525">
            <v>92440</v>
          </cell>
          <cell r="J525">
            <v>0</v>
          </cell>
          <cell r="K525">
            <v>157681.59</v>
          </cell>
          <cell r="L525">
            <v>0</v>
          </cell>
          <cell r="M525">
            <v>0</v>
          </cell>
        </row>
        <row r="526">
          <cell r="D526" t="str">
            <v>862</v>
          </cell>
          <cell r="F526" t="str">
            <v>76440</v>
          </cell>
          <cell r="G526" t="str">
            <v>SHIVNERI AGRO SER CEN,ALEPHATA</v>
          </cell>
          <cell r="H526">
            <v>61744</v>
          </cell>
          <cell r="I526">
            <v>0</v>
          </cell>
          <cell r="J526">
            <v>1766</v>
          </cell>
          <cell r="K526">
            <v>59978</v>
          </cell>
          <cell r="L526">
            <v>0</v>
          </cell>
          <cell r="M526">
            <v>0</v>
          </cell>
        </row>
        <row r="527">
          <cell r="D527" t="str">
            <v>862</v>
          </cell>
          <cell r="F527" t="str">
            <v>76450</v>
          </cell>
          <cell r="G527" t="str">
            <v>CENTRAL I SUBTROP HORT,LUCKNOW</v>
          </cell>
          <cell r="H527">
            <v>68308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D528" t="str">
            <v>862</v>
          </cell>
          <cell r="F528" t="str">
            <v>76460</v>
          </cell>
          <cell r="G528" t="str">
            <v>PRAKASH SANGLESAHEB,KOPERGAON</v>
          </cell>
          <cell r="H528">
            <v>111</v>
          </cell>
          <cell r="I528">
            <v>0</v>
          </cell>
          <cell r="J528">
            <v>0</v>
          </cell>
          <cell r="K528">
            <v>111</v>
          </cell>
          <cell r="L528">
            <v>0</v>
          </cell>
          <cell r="M528">
            <v>0</v>
          </cell>
        </row>
        <row r="529">
          <cell r="D529" t="str">
            <v>862</v>
          </cell>
          <cell r="F529" t="str">
            <v>76462</v>
          </cell>
          <cell r="G529" t="str">
            <v>RAMBAG TRUST,PANDHARPUR</v>
          </cell>
          <cell r="H529">
            <v>117963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</row>
        <row r="530">
          <cell r="D530" t="str">
            <v>862</v>
          </cell>
          <cell r="F530" t="str">
            <v>76539</v>
          </cell>
          <cell r="G530" t="str">
            <v>AHMEDABAD DEPO CASUAL CUSTEMR</v>
          </cell>
          <cell r="H530">
            <v>45662</v>
          </cell>
          <cell r="I530">
            <v>45662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</row>
        <row r="531">
          <cell r="D531" t="str">
            <v>862</v>
          </cell>
          <cell r="F531" t="str">
            <v>76655</v>
          </cell>
          <cell r="G531" t="str">
            <v>DAGADU KISAN MAHAJAN,VAGHODA</v>
          </cell>
          <cell r="H531">
            <v>52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</row>
        <row r="532">
          <cell r="D532" t="str">
            <v>862</v>
          </cell>
          <cell r="F532" t="str">
            <v>76714</v>
          </cell>
          <cell r="G532" t="str">
            <v>VIKAS SAH.SAKHAR KAR,NIWALI,LA</v>
          </cell>
          <cell r="H532">
            <v>189702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</row>
        <row r="533">
          <cell r="D533" t="str">
            <v>862</v>
          </cell>
          <cell r="F533" t="str">
            <v>76740</v>
          </cell>
          <cell r="G533" t="str">
            <v>KANTIBHAI D PATEL,POONA PATIYA</v>
          </cell>
          <cell r="H533">
            <v>-250000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</row>
        <row r="534">
          <cell r="D534" t="str">
            <v>862</v>
          </cell>
          <cell r="F534" t="str">
            <v>76761</v>
          </cell>
          <cell r="G534" t="str">
            <v>ARCHIS AGRO SERVICES,DOMBIVALI</v>
          </cell>
          <cell r="H534">
            <v>110421.02</v>
          </cell>
          <cell r="I534">
            <v>110421.02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</row>
        <row r="535">
          <cell r="D535" t="str">
            <v>862</v>
          </cell>
          <cell r="F535" t="str">
            <v>76824</v>
          </cell>
          <cell r="G535" t="str">
            <v>AJINKYA IRRIG'S &amp; A CONS,ASHTA</v>
          </cell>
          <cell r="H535">
            <v>202828</v>
          </cell>
          <cell r="I535">
            <v>0</v>
          </cell>
          <cell r="J535">
            <v>22897</v>
          </cell>
          <cell r="K535">
            <v>0</v>
          </cell>
          <cell r="L535">
            <v>0</v>
          </cell>
          <cell r="M535">
            <v>13843</v>
          </cell>
        </row>
        <row r="536">
          <cell r="D536" t="str">
            <v>862</v>
          </cell>
          <cell r="F536" t="str">
            <v>76829</v>
          </cell>
          <cell r="G536" t="str">
            <v>NAGARJUNA PALMA INDIA LTD,H.BD</v>
          </cell>
          <cell r="H536">
            <v>104095.02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</row>
        <row r="537">
          <cell r="D537" t="str">
            <v>862</v>
          </cell>
          <cell r="F537" t="str">
            <v>76834</v>
          </cell>
          <cell r="G537" t="str">
            <v>GREEN HOUSE,GORHE (WADA)</v>
          </cell>
          <cell r="H537">
            <v>-6410.51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</row>
        <row r="538">
          <cell r="D538" t="str">
            <v>862</v>
          </cell>
          <cell r="F538" t="str">
            <v>76860</v>
          </cell>
          <cell r="G538" t="str">
            <v>GODAVARI MICRO IRRI.MANGSULI</v>
          </cell>
          <cell r="H538">
            <v>135136</v>
          </cell>
          <cell r="I538">
            <v>37939</v>
          </cell>
          <cell r="J538">
            <v>97197</v>
          </cell>
          <cell r="K538">
            <v>0</v>
          </cell>
          <cell r="L538">
            <v>0</v>
          </cell>
          <cell r="M538">
            <v>0</v>
          </cell>
        </row>
        <row r="539">
          <cell r="D539" t="str">
            <v>862</v>
          </cell>
          <cell r="F539" t="str">
            <v>76894</v>
          </cell>
          <cell r="G539" t="str">
            <v>ADARSH KRUSHI AGENCIES,KUNDAPR</v>
          </cell>
          <cell r="H539">
            <v>90170.880000000005</v>
          </cell>
          <cell r="I539">
            <v>90170.880000000005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</row>
        <row r="540">
          <cell r="D540" t="str">
            <v>862</v>
          </cell>
          <cell r="F540" t="str">
            <v>76897</v>
          </cell>
          <cell r="G540" t="str">
            <v>JEEVAN AGENCIES,KARKALA</v>
          </cell>
          <cell r="H540">
            <v>60564.11</v>
          </cell>
          <cell r="I540">
            <v>50</v>
          </cell>
          <cell r="J540">
            <v>7038</v>
          </cell>
          <cell r="K540">
            <v>0</v>
          </cell>
          <cell r="L540">
            <v>6176</v>
          </cell>
          <cell r="M540">
            <v>10119</v>
          </cell>
        </row>
        <row r="541">
          <cell r="D541" t="str">
            <v>862</v>
          </cell>
          <cell r="F541" t="str">
            <v>76962</v>
          </cell>
          <cell r="G541" t="str">
            <v>ARIHANT TRADERS,NAGPUR</v>
          </cell>
          <cell r="H541">
            <v>81759.66</v>
          </cell>
          <cell r="I541">
            <v>5529</v>
          </cell>
          <cell r="J541">
            <v>0</v>
          </cell>
          <cell r="K541">
            <v>5614.84</v>
          </cell>
          <cell r="L541">
            <v>7507</v>
          </cell>
          <cell r="M541">
            <v>14748</v>
          </cell>
        </row>
        <row r="542">
          <cell r="D542" t="str">
            <v>862</v>
          </cell>
          <cell r="F542" t="str">
            <v>77044</v>
          </cell>
          <cell r="G542" t="str">
            <v>SRI NARAYANA AGRO AG.,ADILABAD</v>
          </cell>
          <cell r="H542">
            <v>1362.5</v>
          </cell>
          <cell r="I542">
            <v>0</v>
          </cell>
          <cell r="J542">
            <v>0</v>
          </cell>
          <cell r="K542">
            <v>1362.5</v>
          </cell>
          <cell r="L542">
            <v>0</v>
          </cell>
          <cell r="M542">
            <v>0</v>
          </cell>
        </row>
        <row r="543">
          <cell r="D543" t="str">
            <v>862</v>
          </cell>
          <cell r="F543" t="str">
            <v>77045</v>
          </cell>
          <cell r="G543" t="str">
            <v>AGRAWAL AGRICULT.FARM &amp; RESEAR</v>
          </cell>
          <cell r="H543">
            <v>26372.43</v>
          </cell>
          <cell r="I543">
            <v>0</v>
          </cell>
          <cell r="J543">
            <v>0</v>
          </cell>
          <cell r="K543">
            <v>13436</v>
          </cell>
          <cell r="L543">
            <v>12936.43</v>
          </cell>
          <cell r="M543">
            <v>0</v>
          </cell>
        </row>
        <row r="544">
          <cell r="D544" t="str">
            <v>862</v>
          </cell>
          <cell r="F544" t="str">
            <v>77085</v>
          </cell>
          <cell r="G544" t="str">
            <v>PALSHETKAR IRRIGATION,PALSHET</v>
          </cell>
          <cell r="H544">
            <v>218682.33</v>
          </cell>
          <cell r="I544">
            <v>5000</v>
          </cell>
          <cell r="J544">
            <v>6470.2</v>
          </cell>
          <cell r="K544">
            <v>62417</v>
          </cell>
          <cell r="L544">
            <v>24732</v>
          </cell>
          <cell r="M544">
            <v>13885</v>
          </cell>
        </row>
        <row r="545">
          <cell r="D545" t="str">
            <v>862</v>
          </cell>
          <cell r="F545" t="str">
            <v>77089</v>
          </cell>
          <cell r="G545" t="str">
            <v>SUSHILABAI ARUN JADHAV,PAL,RAVER</v>
          </cell>
          <cell r="H545">
            <v>8274.1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</row>
        <row r="546">
          <cell r="D546" t="str">
            <v>862</v>
          </cell>
          <cell r="F546" t="str">
            <v>77090</v>
          </cell>
          <cell r="G546" t="str">
            <v>WATER TECH INDIA,MOHALI</v>
          </cell>
          <cell r="H546">
            <v>111523.14</v>
          </cell>
          <cell r="I546">
            <v>0</v>
          </cell>
          <cell r="J546">
            <v>62701</v>
          </cell>
          <cell r="K546">
            <v>40376</v>
          </cell>
          <cell r="L546">
            <v>8446.14</v>
          </cell>
          <cell r="M546">
            <v>0</v>
          </cell>
        </row>
        <row r="547">
          <cell r="D547" t="str">
            <v>862</v>
          </cell>
          <cell r="F547" t="str">
            <v>77144</v>
          </cell>
          <cell r="G547" t="str">
            <v>SATISH CHAHAR,SHIVPURI</v>
          </cell>
          <cell r="H547">
            <v>34935.800000000003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</row>
        <row r="548">
          <cell r="D548" t="str">
            <v>862</v>
          </cell>
          <cell r="F548" t="str">
            <v>77199</v>
          </cell>
          <cell r="G548" t="str">
            <v>ARPAN IRRIGATION SERVICE,NAGPUR</v>
          </cell>
          <cell r="H548">
            <v>58497.88</v>
          </cell>
          <cell r="I548">
            <v>12778</v>
          </cell>
          <cell r="J548">
            <v>45719.88</v>
          </cell>
          <cell r="K548">
            <v>0</v>
          </cell>
          <cell r="L548">
            <v>0</v>
          </cell>
          <cell r="M548">
            <v>0</v>
          </cell>
        </row>
        <row r="549">
          <cell r="D549" t="str">
            <v>862</v>
          </cell>
          <cell r="F549" t="str">
            <v>77202</v>
          </cell>
          <cell r="G549" t="str">
            <v>CHAITANYA PIPES AGENCI SHAHADA</v>
          </cell>
          <cell r="H549">
            <v>3954802</v>
          </cell>
          <cell r="I549">
            <v>895961</v>
          </cell>
          <cell r="J549">
            <v>0</v>
          </cell>
          <cell r="K549">
            <v>90350</v>
          </cell>
          <cell r="L549">
            <v>2968491</v>
          </cell>
          <cell r="M549">
            <v>0</v>
          </cell>
        </row>
        <row r="550">
          <cell r="D550" t="str">
            <v>862</v>
          </cell>
          <cell r="F550" t="str">
            <v>77208</v>
          </cell>
          <cell r="G550" t="str">
            <v>JIVANLAL DEEPNARAYAN,BANKHEDI</v>
          </cell>
          <cell r="H550">
            <v>-1863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</row>
        <row r="551">
          <cell r="D551" t="str">
            <v>862</v>
          </cell>
          <cell r="F551" t="str">
            <v>77217</v>
          </cell>
          <cell r="G551" t="str">
            <v>SHRIRAM KRUSHI S K,LAMKANI,DHU</v>
          </cell>
          <cell r="H551">
            <v>201707.8</v>
          </cell>
          <cell r="I551">
            <v>85381</v>
          </cell>
          <cell r="J551">
            <v>0</v>
          </cell>
          <cell r="K551">
            <v>92655</v>
          </cell>
          <cell r="L551">
            <v>23671.8</v>
          </cell>
          <cell r="M551">
            <v>0</v>
          </cell>
        </row>
        <row r="552">
          <cell r="D552" t="str">
            <v>862</v>
          </cell>
          <cell r="F552" t="str">
            <v>77220</v>
          </cell>
          <cell r="G552" t="str">
            <v>TIRUMALA ENTERPRISES,ADILABAD</v>
          </cell>
          <cell r="H552">
            <v>46421</v>
          </cell>
          <cell r="I552">
            <v>0</v>
          </cell>
          <cell r="J552">
            <v>0</v>
          </cell>
          <cell r="K552">
            <v>1362.5</v>
          </cell>
          <cell r="L552">
            <v>0</v>
          </cell>
          <cell r="M552">
            <v>0</v>
          </cell>
        </row>
        <row r="553">
          <cell r="D553" t="str">
            <v>862</v>
          </cell>
          <cell r="F553" t="str">
            <v>77230</v>
          </cell>
          <cell r="G553" t="str">
            <v>SHASHANK D MATHANE,AACHALPUR</v>
          </cell>
          <cell r="H553">
            <v>80672</v>
          </cell>
          <cell r="I553">
            <v>0</v>
          </cell>
          <cell r="J553">
            <v>0</v>
          </cell>
          <cell r="K553">
            <v>80672</v>
          </cell>
          <cell r="L553">
            <v>0</v>
          </cell>
          <cell r="M553">
            <v>0</v>
          </cell>
        </row>
        <row r="554">
          <cell r="D554" t="str">
            <v>862</v>
          </cell>
          <cell r="F554" t="str">
            <v>77242</v>
          </cell>
          <cell r="G554" t="str">
            <v>KRUSHI PRATISHTHAN,AKOLA</v>
          </cell>
          <cell r="H554">
            <v>113091.5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90736</v>
          </cell>
        </row>
        <row r="555">
          <cell r="D555" t="str">
            <v>862</v>
          </cell>
          <cell r="F555" t="str">
            <v>77249</v>
          </cell>
          <cell r="G555" t="str">
            <v>MONIKA AGRO AGENCIES,MAHSWAL</v>
          </cell>
          <cell r="H555">
            <v>1098043.28</v>
          </cell>
          <cell r="I555">
            <v>166601</v>
          </cell>
          <cell r="J555">
            <v>619056</v>
          </cell>
          <cell r="K555">
            <v>312386.28000000003</v>
          </cell>
          <cell r="L555">
            <v>0</v>
          </cell>
          <cell r="M555">
            <v>0</v>
          </cell>
        </row>
        <row r="556">
          <cell r="D556" t="str">
            <v>862</v>
          </cell>
          <cell r="F556" t="str">
            <v>77251</v>
          </cell>
          <cell r="G556" t="str">
            <v>OM AGRO TRADERS,HAJI-TAKALI</v>
          </cell>
          <cell r="H556">
            <v>358400</v>
          </cell>
          <cell r="I556">
            <v>22225</v>
          </cell>
          <cell r="J556">
            <v>136977</v>
          </cell>
          <cell r="K556">
            <v>199198</v>
          </cell>
          <cell r="L556">
            <v>0</v>
          </cell>
          <cell r="M556">
            <v>0</v>
          </cell>
        </row>
        <row r="557">
          <cell r="D557" t="str">
            <v>862</v>
          </cell>
          <cell r="F557" t="str">
            <v>77254</v>
          </cell>
          <cell r="G557" t="str">
            <v>SAI SUDHEER CONST'ION,BELLARY</v>
          </cell>
          <cell r="H557">
            <v>21139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</row>
        <row r="558">
          <cell r="D558" t="str">
            <v>862</v>
          </cell>
          <cell r="F558" t="str">
            <v>77256</v>
          </cell>
          <cell r="G558" t="str">
            <v>SWASTIK ENTERPRISES,JAMMU &amp; K.</v>
          </cell>
          <cell r="H558">
            <v>568569.06999999995</v>
          </cell>
          <cell r="I558">
            <v>1150</v>
          </cell>
          <cell r="J558">
            <v>1195</v>
          </cell>
          <cell r="K558">
            <v>0</v>
          </cell>
          <cell r="L558">
            <v>5106</v>
          </cell>
          <cell r="M558">
            <v>15887</v>
          </cell>
        </row>
        <row r="559">
          <cell r="D559" t="str">
            <v>862</v>
          </cell>
          <cell r="F559" t="str">
            <v>77260</v>
          </cell>
          <cell r="G559" t="str">
            <v>SARATH AGENCIES,ONGOLE  A.P.</v>
          </cell>
          <cell r="H559">
            <v>1459655.47</v>
          </cell>
          <cell r="I559">
            <v>4150</v>
          </cell>
          <cell r="J559">
            <v>70640</v>
          </cell>
          <cell r="K559">
            <v>2762.5</v>
          </cell>
          <cell r="L559">
            <v>45788</v>
          </cell>
          <cell r="M559">
            <v>0</v>
          </cell>
        </row>
        <row r="560">
          <cell r="D560" t="str">
            <v>862</v>
          </cell>
          <cell r="F560" t="str">
            <v>77279</v>
          </cell>
          <cell r="G560" t="str">
            <v>JAIN AGRITECH,INDORE</v>
          </cell>
          <cell r="H560">
            <v>-382.59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</row>
        <row r="561">
          <cell r="D561" t="str">
            <v>862</v>
          </cell>
          <cell r="F561" t="str">
            <v>77285</v>
          </cell>
          <cell r="G561" t="str">
            <v>DEEPMALA AGRO SERVICES,40GAON</v>
          </cell>
          <cell r="H561">
            <v>4117139.49</v>
          </cell>
          <cell r="I561">
            <v>737001</v>
          </cell>
          <cell r="J561">
            <v>819334</v>
          </cell>
          <cell r="K561">
            <v>738290</v>
          </cell>
          <cell r="L561">
            <v>1822514.49</v>
          </cell>
          <cell r="M561">
            <v>0</v>
          </cell>
        </row>
        <row r="562">
          <cell r="D562" t="str">
            <v>862</v>
          </cell>
          <cell r="F562" t="str">
            <v>77287</v>
          </cell>
          <cell r="G562" t="str">
            <v>KISAN BHARTI,SHIVPURI</v>
          </cell>
          <cell r="H562">
            <v>16455</v>
          </cell>
          <cell r="I562">
            <v>0</v>
          </cell>
          <cell r="J562">
            <v>16455</v>
          </cell>
          <cell r="K562">
            <v>0</v>
          </cell>
          <cell r="L562">
            <v>0</v>
          </cell>
          <cell r="M562">
            <v>0</v>
          </cell>
        </row>
        <row r="563">
          <cell r="D563" t="str">
            <v>862</v>
          </cell>
          <cell r="F563" t="str">
            <v>77289</v>
          </cell>
          <cell r="G563" t="str">
            <v>SHIVAM IRRIGATORS,PALUR,SANGLI</v>
          </cell>
          <cell r="H563">
            <v>2055915.03</v>
          </cell>
          <cell r="I563">
            <v>238313</v>
          </cell>
          <cell r="J563">
            <v>128932</v>
          </cell>
          <cell r="K563">
            <v>504092</v>
          </cell>
          <cell r="L563">
            <v>154807</v>
          </cell>
          <cell r="M563">
            <v>377388</v>
          </cell>
        </row>
        <row r="564">
          <cell r="D564" t="str">
            <v>862</v>
          </cell>
          <cell r="F564" t="str">
            <v>77302</v>
          </cell>
          <cell r="G564" t="str">
            <v>M.P.AGRO ,BIORA</v>
          </cell>
          <cell r="H564">
            <v>32471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</row>
        <row r="565">
          <cell r="D565" t="str">
            <v>862</v>
          </cell>
          <cell r="F565" t="str">
            <v>77318</v>
          </cell>
          <cell r="G565" t="str">
            <v>MANODEEP TRADERS,NIPHAD,NASHIK</v>
          </cell>
          <cell r="H565">
            <v>596960.49</v>
          </cell>
          <cell r="I565">
            <v>153504</v>
          </cell>
          <cell r="J565">
            <v>262912</v>
          </cell>
          <cell r="K565">
            <v>180544.49</v>
          </cell>
          <cell r="L565">
            <v>0</v>
          </cell>
          <cell r="M565">
            <v>0</v>
          </cell>
        </row>
        <row r="566">
          <cell r="D566" t="str">
            <v>862</v>
          </cell>
          <cell r="F566" t="str">
            <v>77322</v>
          </cell>
          <cell r="G566" t="str">
            <v>BHARAT ASSOCIATES,SATHYMANGAL</v>
          </cell>
          <cell r="H566">
            <v>610051.04</v>
          </cell>
          <cell r="I566">
            <v>111898</v>
          </cell>
          <cell r="J566">
            <v>72839</v>
          </cell>
          <cell r="K566">
            <v>425314.04</v>
          </cell>
          <cell r="L566">
            <v>0</v>
          </cell>
          <cell r="M566">
            <v>0</v>
          </cell>
        </row>
        <row r="567">
          <cell r="D567" t="str">
            <v>862</v>
          </cell>
          <cell r="F567" t="str">
            <v>77410</v>
          </cell>
          <cell r="G567" t="str">
            <v>SAROJBEN YOGESHBHAI PATEL,AMRA</v>
          </cell>
          <cell r="H567">
            <v>3710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D568" t="str">
            <v>862</v>
          </cell>
          <cell r="F568" t="str">
            <v>77412</v>
          </cell>
          <cell r="G568" t="str">
            <v>SANJEEVANI PLANTATION,KANYAKUM</v>
          </cell>
          <cell r="H568">
            <v>124424.41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D569" t="str">
            <v>862</v>
          </cell>
          <cell r="F569" t="str">
            <v>77413</v>
          </cell>
          <cell r="G569" t="str">
            <v>DEELIP AGENCIES,WALSAVANGI,JLN</v>
          </cell>
          <cell r="H569">
            <v>266672.40000000002</v>
          </cell>
          <cell r="I569">
            <v>0</v>
          </cell>
          <cell r="J569">
            <v>56010</v>
          </cell>
          <cell r="K569">
            <v>210662.39999999999</v>
          </cell>
          <cell r="L569">
            <v>0</v>
          </cell>
          <cell r="M569">
            <v>0</v>
          </cell>
        </row>
        <row r="570">
          <cell r="D570" t="str">
            <v>862</v>
          </cell>
          <cell r="F570" t="str">
            <v>77416</v>
          </cell>
          <cell r="G570" t="str">
            <v>SULABH IRRIGATION, RAHURI</v>
          </cell>
          <cell r="H570">
            <v>117869.7</v>
          </cell>
          <cell r="I570">
            <v>117869.7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</row>
        <row r="571">
          <cell r="D571" t="str">
            <v>862</v>
          </cell>
          <cell r="F571" t="str">
            <v>77421</v>
          </cell>
          <cell r="G571" t="str">
            <v>SRI SITARAMA AGENCIES,GUNTUR.ANDHRA  P</v>
          </cell>
          <cell r="H571">
            <v>860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</row>
        <row r="572">
          <cell r="D572" t="str">
            <v>862</v>
          </cell>
          <cell r="F572" t="str">
            <v>77424</v>
          </cell>
          <cell r="G572" t="str">
            <v>AJAY KRISHI KENDRA JAGDALPUR,DIST-BASTAR</v>
          </cell>
          <cell r="H572">
            <v>-3185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</row>
        <row r="573">
          <cell r="D573" t="str">
            <v>862</v>
          </cell>
          <cell r="F573" t="str">
            <v>77427</v>
          </cell>
          <cell r="G573" t="str">
            <v>ASST.CANE COMMS.HYD (C.D.C),CHAGALLU A.P</v>
          </cell>
          <cell r="H573">
            <v>38373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</row>
        <row r="574">
          <cell r="D574" t="str">
            <v>862</v>
          </cell>
          <cell r="F574" t="str">
            <v>77431</v>
          </cell>
          <cell r="G574" t="str">
            <v>SANKAR AGENCIES,GUNTUR A.P.</v>
          </cell>
          <cell r="H574">
            <v>22027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</row>
        <row r="575">
          <cell r="D575" t="str">
            <v>862</v>
          </cell>
          <cell r="F575" t="str">
            <v>77441</v>
          </cell>
          <cell r="G575" t="str">
            <v>SAHKAR AGRO ,ANKLESHWAR  GUJARAT</v>
          </cell>
          <cell r="H575">
            <v>3733</v>
          </cell>
          <cell r="I575">
            <v>0</v>
          </cell>
          <cell r="J575">
            <v>3733</v>
          </cell>
          <cell r="K575">
            <v>0</v>
          </cell>
          <cell r="L575">
            <v>0</v>
          </cell>
          <cell r="M575">
            <v>0</v>
          </cell>
        </row>
        <row r="576">
          <cell r="D576" t="str">
            <v>862</v>
          </cell>
          <cell r="F576" t="str">
            <v>77450</v>
          </cell>
          <cell r="G576" t="str">
            <v>KISSAN TRADING CORPN RUDRAPUR,UTTARANCHL</v>
          </cell>
          <cell r="H576">
            <v>224564.94</v>
          </cell>
          <cell r="I576">
            <v>38491</v>
          </cell>
          <cell r="J576">
            <v>110664</v>
          </cell>
          <cell r="K576">
            <v>1115</v>
          </cell>
          <cell r="L576">
            <v>74294.94</v>
          </cell>
          <cell r="M576">
            <v>0</v>
          </cell>
        </row>
        <row r="577">
          <cell r="D577" t="str">
            <v>862</v>
          </cell>
          <cell r="F577" t="str">
            <v>77468</v>
          </cell>
          <cell r="G577" t="str">
            <v>SOLAPUR DEPOT CASOAL</v>
          </cell>
          <cell r="H577">
            <v>-262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</row>
        <row r="578">
          <cell r="D578" t="str">
            <v>862</v>
          </cell>
          <cell r="F578" t="str">
            <v>77484</v>
          </cell>
          <cell r="G578" t="str">
            <v>PATEL &amp; COMPANY,SHAHDA DIST-NANDURBAR</v>
          </cell>
          <cell r="H578">
            <v>7595889.2699999996</v>
          </cell>
          <cell r="I578">
            <v>184513</v>
          </cell>
          <cell r="J578">
            <v>0</v>
          </cell>
          <cell r="K578">
            <v>350374</v>
          </cell>
          <cell r="L578">
            <v>4051599</v>
          </cell>
          <cell r="M578">
            <v>3009403.27</v>
          </cell>
        </row>
        <row r="579">
          <cell r="D579" t="str">
            <v>862</v>
          </cell>
          <cell r="F579" t="str">
            <v>77505</v>
          </cell>
          <cell r="G579" t="str">
            <v>MEHTA ENTERPRISES,DHAMTARI</v>
          </cell>
          <cell r="H579">
            <v>3412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D580" t="str">
            <v>862</v>
          </cell>
          <cell r="F580" t="str">
            <v>77507</v>
          </cell>
          <cell r="G580" t="str">
            <v>SUBSIDY RECEIVED A/C.</v>
          </cell>
          <cell r="H580">
            <v>-778593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</row>
        <row r="581">
          <cell r="D581" t="str">
            <v>862</v>
          </cell>
          <cell r="F581" t="str">
            <v>77508</v>
          </cell>
          <cell r="G581" t="str">
            <v>GOWRI SANKAR ENTERPRISES,NELLORE A.P.</v>
          </cell>
          <cell r="H581">
            <v>153096</v>
          </cell>
          <cell r="I581">
            <v>0</v>
          </cell>
          <cell r="J581">
            <v>1827</v>
          </cell>
          <cell r="K581">
            <v>0</v>
          </cell>
          <cell r="L581">
            <v>0</v>
          </cell>
          <cell r="M581">
            <v>0</v>
          </cell>
        </row>
        <row r="582">
          <cell r="D582" t="str">
            <v>862</v>
          </cell>
          <cell r="F582" t="str">
            <v>77516</v>
          </cell>
          <cell r="G582" t="str">
            <v>NATURE AGRO CENTRE,BARDOLI</v>
          </cell>
          <cell r="H582">
            <v>6620</v>
          </cell>
          <cell r="I582">
            <v>6620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</row>
        <row r="583">
          <cell r="D583" t="str">
            <v>862</v>
          </cell>
          <cell r="F583" t="str">
            <v>77519</v>
          </cell>
          <cell r="G583" t="str">
            <v>QULITY IRRIGATION,OTUR,JUNNER</v>
          </cell>
          <cell r="H583">
            <v>1923619</v>
          </cell>
          <cell r="I583">
            <v>297397</v>
          </cell>
          <cell r="J583">
            <v>634431</v>
          </cell>
          <cell r="K583">
            <v>709738</v>
          </cell>
          <cell r="L583">
            <v>282053</v>
          </cell>
          <cell r="M583">
            <v>0</v>
          </cell>
        </row>
        <row r="584">
          <cell r="D584" t="str">
            <v>862</v>
          </cell>
          <cell r="F584" t="str">
            <v>77521</v>
          </cell>
          <cell r="G584" t="str">
            <v>S.MOTIAL &amp; CO,VALSAD</v>
          </cell>
          <cell r="H584">
            <v>19370</v>
          </cell>
          <cell r="I584">
            <v>0</v>
          </cell>
          <cell r="J584">
            <v>19370</v>
          </cell>
          <cell r="K584">
            <v>0</v>
          </cell>
          <cell r="L584">
            <v>0</v>
          </cell>
          <cell r="M584">
            <v>0</v>
          </cell>
        </row>
        <row r="585">
          <cell r="D585" t="str">
            <v>862</v>
          </cell>
          <cell r="F585" t="str">
            <v>77530</v>
          </cell>
          <cell r="G585" t="str">
            <v>BHARAT KRUSHI UDYOG,MUKTAINAGAR</v>
          </cell>
          <cell r="H585">
            <v>3073014.72</v>
          </cell>
          <cell r="I585">
            <v>444284</v>
          </cell>
          <cell r="J585">
            <v>59432</v>
          </cell>
          <cell r="K585">
            <v>971740</v>
          </cell>
          <cell r="L585">
            <v>1342877.24</v>
          </cell>
          <cell r="M585">
            <v>0</v>
          </cell>
        </row>
        <row r="586">
          <cell r="D586" t="str">
            <v>862</v>
          </cell>
          <cell r="F586" t="str">
            <v>77611</v>
          </cell>
          <cell r="G586" t="str">
            <v>SIDDHAROODHA TRADERS,KAGWAD ATHANI</v>
          </cell>
          <cell r="H586">
            <v>517575</v>
          </cell>
          <cell r="I586">
            <v>336252</v>
          </cell>
          <cell r="J586">
            <v>181323</v>
          </cell>
          <cell r="K586">
            <v>0</v>
          </cell>
          <cell r="L586">
            <v>0</v>
          </cell>
          <cell r="M586">
            <v>0</v>
          </cell>
        </row>
        <row r="587">
          <cell r="D587" t="str">
            <v>862</v>
          </cell>
          <cell r="F587" t="str">
            <v>77613</v>
          </cell>
          <cell r="G587" t="str">
            <v>NATIONAL RESEARCH CENTRE FOR GRAPES,PUNE</v>
          </cell>
          <cell r="H587">
            <v>-18395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</row>
        <row r="588">
          <cell r="D588" t="str">
            <v>862</v>
          </cell>
          <cell r="F588" t="str">
            <v>77614</v>
          </cell>
          <cell r="G588" t="str">
            <v>M.P.DRIP CUSTOMERS,BARWANI</v>
          </cell>
          <cell r="H588">
            <v>1185065</v>
          </cell>
          <cell r="I588">
            <v>128019</v>
          </cell>
          <cell r="J588">
            <v>827792</v>
          </cell>
          <cell r="K588">
            <v>229254</v>
          </cell>
          <cell r="L588">
            <v>0</v>
          </cell>
          <cell r="M588">
            <v>0</v>
          </cell>
        </row>
        <row r="589">
          <cell r="D589" t="str">
            <v>862</v>
          </cell>
          <cell r="F589" t="str">
            <v>77615</v>
          </cell>
          <cell r="G589" t="str">
            <v>M.P.DRIP CUSTOMERS,SANAWAD</v>
          </cell>
          <cell r="H589">
            <v>2283153</v>
          </cell>
          <cell r="I589">
            <v>139140</v>
          </cell>
          <cell r="J589">
            <v>0</v>
          </cell>
          <cell r="K589">
            <v>1455057</v>
          </cell>
          <cell r="L589">
            <v>688956</v>
          </cell>
          <cell r="M589">
            <v>0</v>
          </cell>
        </row>
        <row r="590">
          <cell r="D590" t="str">
            <v>862</v>
          </cell>
          <cell r="F590" t="str">
            <v>77616</v>
          </cell>
          <cell r="G590" t="str">
            <v>M.P.DRIP CUSTOMERS,BARWAH</v>
          </cell>
          <cell r="H590">
            <v>-217940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</row>
        <row r="591">
          <cell r="D591" t="str">
            <v>862</v>
          </cell>
          <cell r="F591" t="str">
            <v>77617</v>
          </cell>
          <cell r="G591" t="str">
            <v>M.P.DRIP CUSTOMERS,KHARGONE</v>
          </cell>
          <cell r="H591">
            <v>2416516</v>
          </cell>
          <cell r="I591">
            <v>0</v>
          </cell>
          <cell r="J591">
            <v>0</v>
          </cell>
          <cell r="K591">
            <v>812405</v>
          </cell>
          <cell r="L591">
            <v>244025</v>
          </cell>
          <cell r="M591">
            <v>1360086</v>
          </cell>
        </row>
        <row r="592">
          <cell r="D592" t="str">
            <v>862</v>
          </cell>
          <cell r="F592" t="str">
            <v>77618</v>
          </cell>
          <cell r="G592" t="str">
            <v>M.P.DRIP CUSTOMERS,DHAR</v>
          </cell>
          <cell r="H592">
            <v>2608021</v>
          </cell>
          <cell r="I592">
            <v>530262</v>
          </cell>
          <cell r="J592">
            <v>67714</v>
          </cell>
          <cell r="K592">
            <v>905706</v>
          </cell>
          <cell r="L592">
            <v>1104339</v>
          </cell>
          <cell r="M592">
            <v>0</v>
          </cell>
        </row>
        <row r="593">
          <cell r="D593" t="str">
            <v>862</v>
          </cell>
          <cell r="F593" t="str">
            <v>77619</v>
          </cell>
          <cell r="G593" t="str">
            <v>M.P.DRIP CUSTOMERS,BURHANPUR</v>
          </cell>
          <cell r="H593">
            <v>3030001.08</v>
          </cell>
          <cell r="I593">
            <v>1850146</v>
          </cell>
          <cell r="J593">
            <v>63020</v>
          </cell>
          <cell r="K593">
            <v>1032856</v>
          </cell>
          <cell r="L593">
            <v>83979.08</v>
          </cell>
          <cell r="M593">
            <v>0</v>
          </cell>
        </row>
        <row r="594">
          <cell r="D594" t="str">
            <v>862</v>
          </cell>
          <cell r="F594" t="str">
            <v>77620</v>
          </cell>
          <cell r="G594" t="str">
            <v>M.P.DRIP CUSTOMERS,PHOPNAR</v>
          </cell>
          <cell r="H594">
            <v>10628549</v>
          </cell>
          <cell r="I594">
            <v>2574425</v>
          </cell>
          <cell r="J594">
            <v>0</v>
          </cell>
          <cell r="K594">
            <v>2218247</v>
          </cell>
          <cell r="L594">
            <v>1863371</v>
          </cell>
          <cell r="M594">
            <v>717052</v>
          </cell>
        </row>
        <row r="595">
          <cell r="D595" t="str">
            <v>862</v>
          </cell>
          <cell r="F595" t="str">
            <v>77621</v>
          </cell>
          <cell r="G595" t="str">
            <v>M.P.DRIP CUSTOMERS,KHANDWA</v>
          </cell>
          <cell r="H595">
            <v>2869257</v>
          </cell>
          <cell r="I595">
            <v>0</v>
          </cell>
          <cell r="J595">
            <v>0</v>
          </cell>
          <cell r="K595">
            <v>928303</v>
          </cell>
          <cell r="L595">
            <v>1940954</v>
          </cell>
          <cell r="M595">
            <v>0</v>
          </cell>
        </row>
        <row r="596">
          <cell r="D596" t="str">
            <v>862</v>
          </cell>
          <cell r="F596" t="str">
            <v>77622</v>
          </cell>
          <cell r="G596" t="str">
            <v>M.P.DRIP CUSTOMERS,HOSHANGABAD</v>
          </cell>
          <cell r="H596">
            <v>-27758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</row>
        <row r="597">
          <cell r="D597" t="str">
            <v>862</v>
          </cell>
          <cell r="F597" t="str">
            <v>77623</v>
          </cell>
          <cell r="G597" t="str">
            <v>M.P.DRIP CUSTOMERS,UJJAIN</v>
          </cell>
          <cell r="H597">
            <v>-78553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D598" t="str">
            <v>862</v>
          </cell>
          <cell r="F598" t="str">
            <v>77625</v>
          </cell>
          <cell r="G598" t="str">
            <v>M.P.DRIP CUSTOMERS,SHAJAPUR</v>
          </cell>
          <cell r="H598">
            <v>272701</v>
          </cell>
          <cell r="I598">
            <v>0</v>
          </cell>
          <cell r="J598">
            <v>0</v>
          </cell>
          <cell r="K598">
            <v>272701</v>
          </cell>
          <cell r="L598">
            <v>0</v>
          </cell>
          <cell r="M598">
            <v>0</v>
          </cell>
        </row>
        <row r="599">
          <cell r="D599" t="str">
            <v>862</v>
          </cell>
          <cell r="F599" t="str">
            <v>77626</v>
          </cell>
          <cell r="G599" t="str">
            <v>M.P.DRIP CUSTOMERS,BIORA</v>
          </cell>
          <cell r="H599">
            <v>-106267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</row>
        <row r="600">
          <cell r="D600" t="str">
            <v>862</v>
          </cell>
          <cell r="F600" t="str">
            <v>77629</v>
          </cell>
          <cell r="G600" t="str">
            <v>M.P.DRIP CUSTOMERS,IMANDSAUR</v>
          </cell>
          <cell r="H600">
            <v>753200</v>
          </cell>
          <cell r="I600">
            <v>0</v>
          </cell>
          <cell r="J600">
            <v>0</v>
          </cell>
          <cell r="K600">
            <v>46403</v>
          </cell>
          <cell r="L600">
            <v>0</v>
          </cell>
          <cell r="M600">
            <v>0</v>
          </cell>
        </row>
        <row r="601">
          <cell r="D601" t="str">
            <v>862</v>
          </cell>
          <cell r="F601" t="str">
            <v>77630</v>
          </cell>
          <cell r="G601" t="str">
            <v>M.P.DRIP CUSTOMERS,JHABUA</v>
          </cell>
          <cell r="H601">
            <v>934254</v>
          </cell>
          <cell r="I601">
            <v>580259</v>
          </cell>
          <cell r="J601">
            <v>783</v>
          </cell>
          <cell r="K601">
            <v>353212</v>
          </cell>
          <cell r="L601">
            <v>0</v>
          </cell>
          <cell r="M601">
            <v>0</v>
          </cell>
        </row>
        <row r="602">
          <cell r="D602" t="str">
            <v>862</v>
          </cell>
          <cell r="F602" t="str">
            <v>77632</v>
          </cell>
          <cell r="G602" t="str">
            <v>M.P.DRIP CUSTOMERS,INDORE</v>
          </cell>
          <cell r="H602">
            <v>354433.5</v>
          </cell>
          <cell r="I602">
            <v>0</v>
          </cell>
          <cell r="J602">
            <v>289445</v>
          </cell>
          <cell r="K602">
            <v>64988.5</v>
          </cell>
          <cell r="L602">
            <v>0</v>
          </cell>
          <cell r="M602">
            <v>0</v>
          </cell>
        </row>
        <row r="603">
          <cell r="D603" t="str">
            <v>862</v>
          </cell>
          <cell r="F603" t="str">
            <v>77633</v>
          </cell>
          <cell r="G603" t="str">
            <v>M.P.DRIP CUSTOMERS,BETUL</v>
          </cell>
          <cell r="H603">
            <v>94338.65</v>
          </cell>
          <cell r="I603">
            <v>0</v>
          </cell>
          <cell r="J603">
            <v>0</v>
          </cell>
          <cell r="K603">
            <v>27035.65</v>
          </cell>
          <cell r="L603">
            <v>0</v>
          </cell>
          <cell r="M603">
            <v>39780</v>
          </cell>
        </row>
        <row r="604">
          <cell r="D604" t="str">
            <v>862</v>
          </cell>
          <cell r="F604" t="str">
            <v>77634</v>
          </cell>
          <cell r="G604" t="str">
            <v>M.P.DRIP CUSTOMERS,SHAHPUR</v>
          </cell>
          <cell r="H604">
            <v>4102257</v>
          </cell>
          <cell r="I604">
            <v>0</v>
          </cell>
          <cell r="J604">
            <v>0</v>
          </cell>
          <cell r="K604">
            <v>499960</v>
          </cell>
          <cell r="L604">
            <v>254662</v>
          </cell>
          <cell r="M604">
            <v>78792</v>
          </cell>
        </row>
        <row r="605">
          <cell r="D605" t="str">
            <v>862</v>
          </cell>
          <cell r="F605" t="str">
            <v>77637</v>
          </cell>
          <cell r="G605" t="str">
            <v>SAIKRUPA TRADERS,BOTA SANGAMNER</v>
          </cell>
          <cell r="H605">
            <v>1276932.21</v>
          </cell>
          <cell r="I605">
            <v>94913</v>
          </cell>
          <cell r="J605">
            <v>977</v>
          </cell>
          <cell r="K605">
            <v>57958</v>
          </cell>
          <cell r="L605">
            <v>441</v>
          </cell>
          <cell r="M605">
            <v>208681</v>
          </cell>
        </row>
        <row r="606">
          <cell r="D606" t="str">
            <v>862</v>
          </cell>
          <cell r="F606" t="str">
            <v>77638</v>
          </cell>
          <cell r="G606" t="str">
            <v>AKSHAYA IRRIGATION,THIRTHIHALLI</v>
          </cell>
          <cell r="H606">
            <v>17747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</row>
        <row r="607">
          <cell r="D607" t="str">
            <v>862</v>
          </cell>
          <cell r="F607" t="str">
            <v>77640</v>
          </cell>
          <cell r="G607" t="str">
            <v>CHHABRA IRRIGATION SYSTEMS,ANOORAGARH</v>
          </cell>
          <cell r="H607">
            <v>1976506</v>
          </cell>
          <cell r="I607">
            <v>825015</v>
          </cell>
          <cell r="J607">
            <v>317701</v>
          </cell>
          <cell r="K607">
            <v>833790</v>
          </cell>
          <cell r="L607">
            <v>0</v>
          </cell>
          <cell r="M607">
            <v>0</v>
          </cell>
        </row>
        <row r="608">
          <cell r="D608" t="str">
            <v>862</v>
          </cell>
          <cell r="F608" t="str">
            <v>77641</v>
          </cell>
          <cell r="G608" t="str">
            <v>RAMYA ELECTRICALS &amp; IRRIGATION,HASAN</v>
          </cell>
          <cell r="H608">
            <v>1171076</v>
          </cell>
          <cell r="I608">
            <v>905058</v>
          </cell>
          <cell r="J608">
            <v>29057</v>
          </cell>
          <cell r="K608">
            <v>0</v>
          </cell>
          <cell r="L608">
            <v>2190</v>
          </cell>
          <cell r="M608">
            <v>851</v>
          </cell>
        </row>
        <row r="609">
          <cell r="D609" t="str">
            <v>862</v>
          </cell>
          <cell r="F609" t="str">
            <v>77644</v>
          </cell>
          <cell r="G609" t="str">
            <v>M.P.DRIP CUSTOMER,DHAMNOD</v>
          </cell>
          <cell r="H609">
            <v>37736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D610" t="str">
            <v>862</v>
          </cell>
          <cell r="F610" t="str">
            <v>77645</v>
          </cell>
          <cell r="G610" t="str">
            <v>M.P.DRIP CUSTOMER,MAHESHWAR</v>
          </cell>
          <cell r="H610">
            <v>-72890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</row>
        <row r="611">
          <cell r="D611" t="str">
            <v>862</v>
          </cell>
          <cell r="F611" t="str">
            <v>77646</v>
          </cell>
          <cell r="G611" t="str">
            <v>M.P.DRIP CUSTOMER,SINGHONA</v>
          </cell>
          <cell r="H611">
            <v>291361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</row>
        <row r="612">
          <cell r="D612" t="str">
            <v>862</v>
          </cell>
          <cell r="F612" t="str">
            <v>77647</v>
          </cell>
          <cell r="G612" t="str">
            <v>M.P.DRIP CUSTOMER,KUKSHI</v>
          </cell>
          <cell r="H612">
            <v>125948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</row>
        <row r="613">
          <cell r="D613" t="str">
            <v>862</v>
          </cell>
          <cell r="F613" t="str">
            <v>77648</v>
          </cell>
          <cell r="G613" t="str">
            <v>M.P.DRIP CUSTOMER,BOKANER</v>
          </cell>
          <cell r="H613">
            <v>-908467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</row>
        <row r="614">
          <cell r="D614" t="str">
            <v>862</v>
          </cell>
          <cell r="F614" t="str">
            <v>77649</v>
          </cell>
          <cell r="G614" t="str">
            <v>M.P.DRIP CUSTOMER,RAJPUR</v>
          </cell>
          <cell r="H614">
            <v>-913207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D615" t="str">
            <v>862</v>
          </cell>
          <cell r="F615" t="str">
            <v>77654</v>
          </cell>
          <cell r="G615" t="str">
            <v>JAIN MACHINERY STORES,BEGANGANJ</v>
          </cell>
          <cell r="H615">
            <v>8975</v>
          </cell>
          <cell r="I615">
            <v>0</v>
          </cell>
          <cell r="J615">
            <v>0</v>
          </cell>
          <cell r="K615">
            <v>0</v>
          </cell>
          <cell r="L615">
            <v>3213</v>
          </cell>
          <cell r="M615">
            <v>5762</v>
          </cell>
        </row>
        <row r="616">
          <cell r="D616" t="str">
            <v>862</v>
          </cell>
          <cell r="F616" t="str">
            <v>77659</v>
          </cell>
          <cell r="G616" t="str">
            <v>POPULAR DRIP IRRIGATION SYSTEM,ANATAPUR</v>
          </cell>
          <cell r="H616">
            <v>-15782.5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D617" t="str">
            <v>862</v>
          </cell>
          <cell r="F617" t="str">
            <v>77660</v>
          </cell>
          <cell r="G617" t="str">
            <v>SAI AGENCIES,MACHARLA GUNTUR</v>
          </cell>
          <cell r="H617">
            <v>-394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</row>
        <row r="618">
          <cell r="D618" t="str">
            <v>862</v>
          </cell>
          <cell r="F618" t="str">
            <v>77662</v>
          </cell>
          <cell r="G618" t="str">
            <v>ASSIST.DIR HORTICULTURE TIRUVALLOOR PROJ</v>
          </cell>
          <cell r="H618">
            <v>-630557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D619" t="str">
            <v>862</v>
          </cell>
          <cell r="F619" t="str">
            <v>77665</v>
          </cell>
          <cell r="G619" t="str">
            <v>PALIWAL TRADERS,SEGAON KHARGONE.</v>
          </cell>
          <cell r="H619">
            <v>-39884.6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D620" t="str">
            <v>862</v>
          </cell>
          <cell r="F620" t="str">
            <v>77674</v>
          </cell>
          <cell r="G620" t="str">
            <v>ATUL AGRO AGENCIES,SHEMBA BK NANDURA</v>
          </cell>
          <cell r="H620">
            <v>5083992</v>
          </cell>
          <cell r="I620">
            <v>0</v>
          </cell>
          <cell r="J620">
            <v>0</v>
          </cell>
          <cell r="K620">
            <v>848990</v>
          </cell>
          <cell r="L620">
            <v>4235002</v>
          </cell>
          <cell r="M620">
            <v>0</v>
          </cell>
        </row>
        <row r="621">
          <cell r="D621" t="str">
            <v>862</v>
          </cell>
          <cell r="F621" t="str">
            <v>77676</v>
          </cell>
          <cell r="G621" t="str">
            <v>LAXMI SALES CORPORATION,HANUMANGARH</v>
          </cell>
          <cell r="H621">
            <v>289064</v>
          </cell>
          <cell r="I621">
            <v>212045</v>
          </cell>
          <cell r="J621">
            <v>0</v>
          </cell>
          <cell r="K621">
            <v>0</v>
          </cell>
          <cell r="L621">
            <v>77019</v>
          </cell>
          <cell r="M621">
            <v>0</v>
          </cell>
        </row>
        <row r="622">
          <cell r="D622" t="str">
            <v>862</v>
          </cell>
          <cell r="F622" t="str">
            <v>77677</v>
          </cell>
          <cell r="G622" t="str">
            <v>HIMALAYA IRRIGATION SYSTEMS,UNA,HIMACHAL</v>
          </cell>
          <cell r="H622">
            <v>280350</v>
          </cell>
          <cell r="I622">
            <v>277276</v>
          </cell>
          <cell r="J622">
            <v>0</v>
          </cell>
          <cell r="K622">
            <v>0</v>
          </cell>
          <cell r="L622">
            <v>3074</v>
          </cell>
          <cell r="M622">
            <v>0</v>
          </cell>
        </row>
        <row r="623">
          <cell r="D623" t="str">
            <v>862</v>
          </cell>
          <cell r="F623" t="str">
            <v>77678</v>
          </cell>
          <cell r="G623" t="str">
            <v>NANDANVAN IRRIGATION,GARIYADHAR</v>
          </cell>
          <cell r="H623">
            <v>653</v>
          </cell>
          <cell r="I623">
            <v>653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</row>
        <row r="624">
          <cell r="D624" t="str">
            <v>862</v>
          </cell>
          <cell r="F624" t="str">
            <v>77679</v>
          </cell>
          <cell r="G624" t="str">
            <v>BAJAJ HINDUSTAN SUGAR &amp; IND.L.PRATAPPUR</v>
          </cell>
          <cell r="H624">
            <v>4166</v>
          </cell>
          <cell r="I624">
            <v>0</v>
          </cell>
          <cell r="J624">
            <v>534</v>
          </cell>
          <cell r="K624">
            <v>0</v>
          </cell>
          <cell r="L624">
            <v>0</v>
          </cell>
          <cell r="M624">
            <v>0</v>
          </cell>
        </row>
        <row r="625">
          <cell r="D625" t="str">
            <v>862</v>
          </cell>
          <cell r="F625" t="str">
            <v>77681</v>
          </cell>
          <cell r="G625" t="str">
            <v>MAHALAXMI AGRO SERVICES,TALASANDE</v>
          </cell>
          <cell r="H625">
            <v>1345883.16</v>
          </cell>
          <cell r="I625">
            <v>5431</v>
          </cell>
          <cell r="J625">
            <v>44630</v>
          </cell>
          <cell r="K625">
            <v>284222</v>
          </cell>
          <cell r="L625">
            <v>148209</v>
          </cell>
          <cell r="M625">
            <v>96052</v>
          </cell>
        </row>
        <row r="626">
          <cell r="D626" t="str">
            <v>862</v>
          </cell>
          <cell r="F626" t="str">
            <v>77683</v>
          </cell>
          <cell r="G626" t="str">
            <v>AMBIKA AGRO &amp; COLOR HOUSE,KAWATHE MAHAKA</v>
          </cell>
          <cell r="H626">
            <v>59423.5</v>
          </cell>
          <cell r="I626">
            <v>16130</v>
          </cell>
          <cell r="J626">
            <v>42524</v>
          </cell>
          <cell r="K626">
            <v>769.5</v>
          </cell>
          <cell r="L626">
            <v>0</v>
          </cell>
          <cell r="M626">
            <v>0</v>
          </cell>
        </row>
        <row r="627">
          <cell r="D627" t="str">
            <v>862</v>
          </cell>
          <cell r="F627" t="str">
            <v>77688</v>
          </cell>
          <cell r="G627" t="str">
            <v>RAVI ENTERPRISES,BOBBILI VIZIAINGARAM</v>
          </cell>
          <cell r="H627">
            <v>7237.5</v>
          </cell>
          <cell r="I627">
            <v>0</v>
          </cell>
          <cell r="J627">
            <v>0</v>
          </cell>
          <cell r="K627">
            <v>0</v>
          </cell>
          <cell r="L627">
            <v>193</v>
          </cell>
          <cell r="M627">
            <v>0</v>
          </cell>
        </row>
        <row r="628">
          <cell r="D628" t="str">
            <v>862</v>
          </cell>
          <cell r="F628" t="str">
            <v>77693</v>
          </cell>
          <cell r="G628" t="str">
            <v>GOYANKA KRUSHI SEVA KENDRA,KURHA-KAKODA</v>
          </cell>
          <cell r="H628">
            <v>424745</v>
          </cell>
          <cell r="I628">
            <v>424745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</row>
        <row r="629">
          <cell r="D629" t="str">
            <v>862</v>
          </cell>
          <cell r="F629" t="str">
            <v>77695</v>
          </cell>
          <cell r="G629" t="str">
            <v>KESHAV KIRAN INDUSTRIES,RUDRAPUR</v>
          </cell>
          <cell r="H629">
            <v>247984.67</v>
          </cell>
          <cell r="I629">
            <v>0</v>
          </cell>
          <cell r="J629">
            <v>38691.599999999999</v>
          </cell>
          <cell r="K629">
            <v>209293.07</v>
          </cell>
          <cell r="L629">
            <v>0</v>
          </cell>
          <cell r="M629">
            <v>0</v>
          </cell>
        </row>
        <row r="630">
          <cell r="D630" t="str">
            <v>862</v>
          </cell>
          <cell r="F630" t="str">
            <v>77696</v>
          </cell>
          <cell r="G630" t="str">
            <v>VIRENDERSINGH RAGHVA,CHAMBI,SURENDERNAGA</v>
          </cell>
          <cell r="H630">
            <v>26116</v>
          </cell>
          <cell r="I630">
            <v>26116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</row>
        <row r="631">
          <cell r="D631" t="str">
            <v>862</v>
          </cell>
          <cell r="F631" t="str">
            <v>77706</v>
          </cell>
          <cell r="G631" t="str">
            <v>PANDURANG MACHINERY STORES,KALAM OSMBAD</v>
          </cell>
          <cell r="H631">
            <v>657828.92000000004</v>
          </cell>
          <cell r="I631">
            <v>118319</v>
          </cell>
          <cell r="J631">
            <v>439601</v>
          </cell>
          <cell r="K631">
            <v>0</v>
          </cell>
          <cell r="L631">
            <v>99908.92</v>
          </cell>
          <cell r="M631">
            <v>0</v>
          </cell>
        </row>
        <row r="632">
          <cell r="D632" t="str">
            <v>862</v>
          </cell>
          <cell r="F632" t="str">
            <v>77707</v>
          </cell>
          <cell r="G632" t="str">
            <v>BALAJI TRADERS,MANWAT PARBHANI</v>
          </cell>
          <cell r="H632">
            <v>369180.4</v>
          </cell>
          <cell r="I632">
            <v>2283</v>
          </cell>
          <cell r="J632">
            <v>366897.4</v>
          </cell>
          <cell r="K632">
            <v>0</v>
          </cell>
          <cell r="L632">
            <v>0</v>
          </cell>
          <cell r="M632">
            <v>0</v>
          </cell>
        </row>
        <row r="633">
          <cell r="D633" t="str">
            <v>862</v>
          </cell>
          <cell r="F633" t="str">
            <v>77708</v>
          </cell>
          <cell r="G633" t="str">
            <v>MANMANTH TRADING COMPANY,GIRGAON BASMAT</v>
          </cell>
          <cell r="H633">
            <v>38532.400000000001</v>
          </cell>
          <cell r="I633">
            <v>38532.400000000001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</row>
        <row r="634">
          <cell r="D634" t="str">
            <v>862</v>
          </cell>
          <cell r="F634" t="str">
            <v>77709</v>
          </cell>
          <cell r="G634" t="str">
            <v>SHRI GANESH AGRO M/C STORES,DEULGAON RAJ</v>
          </cell>
          <cell r="H634">
            <v>57446</v>
          </cell>
          <cell r="I634">
            <v>0</v>
          </cell>
          <cell r="J634">
            <v>57446</v>
          </cell>
          <cell r="K634">
            <v>0</v>
          </cell>
          <cell r="L634">
            <v>0</v>
          </cell>
          <cell r="M634">
            <v>0</v>
          </cell>
        </row>
        <row r="635">
          <cell r="D635" t="str">
            <v>862</v>
          </cell>
          <cell r="F635" t="str">
            <v>77710</v>
          </cell>
          <cell r="G635" t="str">
            <v>MANKARNA KRISHI KENDRA,PUSAD</v>
          </cell>
          <cell r="H635">
            <v>556833</v>
          </cell>
          <cell r="I635">
            <v>0</v>
          </cell>
          <cell r="J635">
            <v>0</v>
          </cell>
          <cell r="K635">
            <v>4098</v>
          </cell>
          <cell r="L635">
            <v>0</v>
          </cell>
          <cell r="M635">
            <v>250110</v>
          </cell>
        </row>
        <row r="636">
          <cell r="D636" t="str">
            <v>862</v>
          </cell>
          <cell r="F636" t="str">
            <v>77712</v>
          </cell>
          <cell r="G636" t="str">
            <v>PARVATI MACHINARIES,LOHA NANDED</v>
          </cell>
          <cell r="H636">
            <v>237808.4</v>
          </cell>
          <cell r="I636">
            <v>931</v>
          </cell>
          <cell r="J636">
            <v>0</v>
          </cell>
          <cell r="K636">
            <v>107308.4</v>
          </cell>
          <cell r="L636">
            <v>71698</v>
          </cell>
          <cell r="M636">
            <v>57871</v>
          </cell>
        </row>
        <row r="637">
          <cell r="D637" t="str">
            <v>862</v>
          </cell>
          <cell r="F637" t="str">
            <v>77714</v>
          </cell>
          <cell r="G637" t="str">
            <v>SUMIT AGRO AGENCIES,KARANJA GHADGE)WARDH</v>
          </cell>
          <cell r="H637">
            <v>621745</v>
          </cell>
          <cell r="I637">
            <v>0</v>
          </cell>
          <cell r="J637">
            <v>95002</v>
          </cell>
          <cell r="K637">
            <v>0</v>
          </cell>
          <cell r="L637">
            <v>101810</v>
          </cell>
          <cell r="M637">
            <v>80194</v>
          </cell>
        </row>
        <row r="638">
          <cell r="D638" t="str">
            <v>862</v>
          </cell>
          <cell r="F638" t="str">
            <v>77715</v>
          </cell>
          <cell r="G638" t="str">
            <v>VENKATESHWARA DRIP IRRIGATION,NAGARKARNI</v>
          </cell>
          <cell r="H638">
            <v>-381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</row>
        <row r="639">
          <cell r="D639" t="str">
            <v>862</v>
          </cell>
          <cell r="F639" t="str">
            <v>77716</v>
          </cell>
          <cell r="G639" t="str">
            <v>SURYA ENTERPRISES,ELURU</v>
          </cell>
          <cell r="H639">
            <v>1411.5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</row>
        <row r="640">
          <cell r="D640" t="str">
            <v>862</v>
          </cell>
          <cell r="F640" t="str">
            <v>77717</v>
          </cell>
          <cell r="G640" t="str">
            <v>TEJA ASSOCIATES,RAJAHMUNDRY</v>
          </cell>
          <cell r="H640">
            <v>83175.5</v>
          </cell>
          <cell r="I640">
            <v>50000</v>
          </cell>
          <cell r="J640">
            <v>25050</v>
          </cell>
          <cell r="K640">
            <v>2624</v>
          </cell>
          <cell r="L640">
            <v>2862</v>
          </cell>
          <cell r="M640">
            <v>0</v>
          </cell>
        </row>
        <row r="641">
          <cell r="D641" t="str">
            <v>862</v>
          </cell>
          <cell r="F641" t="str">
            <v>77721</v>
          </cell>
          <cell r="G641" t="str">
            <v>DNYANESHWARI IRRIGATTER'S,NEWASA</v>
          </cell>
          <cell r="H641">
            <v>214016</v>
          </cell>
          <cell r="I641">
            <v>214016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D642" t="str">
            <v>862</v>
          </cell>
          <cell r="F642" t="str">
            <v>77724</v>
          </cell>
          <cell r="G642" t="str">
            <v>SANJAY MACHINERY STORES,BEDIA</v>
          </cell>
          <cell r="H642">
            <v>159575</v>
          </cell>
          <cell r="I642">
            <v>62052</v>
          </cell>
          <cell r="J642">
            <v>7569</v>
          </cell>
          <cell r="K642">
            <v>89954</v>
          </cell>
          <cell r="L642">
            <v>0</v>
          </cell>
          <cell r="M642">
            <v>0</v>
          </cell>
        </row>
        <row r="643">
          <cell r="D643" t="str">
            <v>862</v>
          </cell>
          <cell r="F643" t="str">
            <v>77726</v>
          </cell>
          <cell r="G643" t="str">
            <v>SACHIN KRUSHI SUDHA,TILGARA</v>
          </cell>
          <cell r="H643">
            <v>-26867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</row>
        <row r="644">
          <cell r="D644" t="str">
            <v>862</v>
          </cell>
          <cell r="F644" t="str">
            <v>77757</v>
          </cell>
          <cell r="G644" t="str">
            <v>SIDDESHWAR ENGINEERING CO,BIJAPUR</v>
          </cell>
          <cell r="H644">
            <v>-8285.8799999999992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</row>
        <row r="645">
          <cell r="D645" t="str">
            <v>862</v>
          </cell>
          <cell r="F645" t="str">
            <v>77758</v>
          </cell>
          <cell r="G645" t="str">
            <v>SHRADHA IRRIGATION,PANDHARPUR</v>
          </cell>
          <cell r="H645">
            <v>257256</v>
          </cell>
          <cell r="I645">
            <v>68305</v>
          </cell>
          <cell r="J645">
            <v>63203</v>
          </cell>
          <cell r="K645">
            <v>31464</v>
          </cell>
          <cell r="L645">
            <v>29335</v>
          </cell>
          <cell r="M645">
            <v>64949</v>
          </cell>
        </row>
        <row r="646">
          <cell r="D646" t="str">
            <v>862</v>
          </cell>
          <cell r="F646" t="str">
            <v>77759</v>
          </cell>
          <cell r="G646" t="str">
            <v>NIMBA LAXMAN PATIL,VASKHEDI</v>
          </cell>
          <cell r="H646">
            <v>13000.5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</row>
        <row r="647">
          <cell r="D647" t="str">
            <v>862</v>
          </cell>
          <cell r="F647" t="str">
            <v>77762</v>
          </cell>
          <cell r="G647" t="str">
            <v>GRAMIN VIKAS TRUST NLRC,RATLAM</v>
          </cell>
          <cell r="H647">
            <v>719658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</row>
        <row r="648">
          <cell r="D648" t="str">
            <v>862</v>
          </cell>
          <cell r="F648" t="str">
            <v>77771</v>
          </cell>
          <cell r="G648" t="str">
            <v>KISHAN FERTILIZERS,DAKOR KHEDA</v>
          </cell>
          <cell r="H648">
            <v>10910</v>
          </cell>
          <cell r="I648">
            <v>1357</v>
          </cell>
          <cell r="J648">
            <v>4177</v>
          </cell>
          <cell r="K648">
            <v>5376</v>
          </cell>
          <cell r="L648">
            <v>0</v>
          </cell>
          <cell r="M648">
            <v>0</v>
          </cell>
        </row>
        <row r="649">
          <cell r="D649" t="str">
            <v>862</v>
          </cell>
          <cell r="F649" t="str">
            <v>77774</v>
          </cell>
          <cell r="G649" t="str">
            <v>SAMIR C BHUJBAL,INDORE DINDORI</v>
          </cell>
          <cell r="H649">
            <v>1472763.92</v>
          </cell>
          <cell r="I649">
            <v>52533</v>
          </cell>
          <cell r="J649">
            <v>0</v>
          </cell>
          <cell r="K649">
            <v>3869</v>
          </cell>
          <cell r="L649">
            <v>237362.27</v>
          </cell>
          <cell r="M649">
            <v>9531</v>
          </cell>
        </row>
        <row r="650">
          <cell r="D650" t="str">
            <v>862</v>
          </cell>
          <cell r="F650" t="str">
            <v>77776</v>
          </cell>
          <cell r="G650" t="str">
            <v>SHRI SADANAND IRRIGATION,RAMNAGAR (SSK)</v>
          </cell>
          <cell r="H650">
            <v>588085.4</v>
          </cell>
          <cell r="I650">
            <v>197267</v>
          </cell>
          <cell r="J650">
            <v>212035</v>
          </cell>
          <cell r="K650">
            <v>178783.4</v>
          </cell>
          <cell r="L650">
            <v>0</v>
          </cell>
          <cell r="M650">
            <v>0</v>
          </cell>
        </row>
        <row r="651">
          <cell r="D651" t="str">
            <v>862</v>
          </cell>
          <cell r="F651" t="str">
            <v>77778</v>
          </cell>
          <cell r="G651" t="str">
            <v>BHASKAR IRRIGATION,RAMNAGAR ATMAKUR</v>
          </cell>
          <cell r="H651">
            <v>-19167.5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</row>
        <row r="652">
          <cell r="D652" t="str">
            <v>862</v>
          </cell>
          <cell r="F652" t="str">
            <v>77779</v>
          </cell>
          <cell r="G652" t="str">
            <v>MEGHA IRRIGATIONS,POCHAMPALLI</v>
          </cell>
          <cell r="H652">
            <v>1795</v>
          </cell>
          <cell r="I652">
            <v>0</v>
          </cell>
          <cell r="J652">
            <v>0</v>
          </cell>
          <cell r="K652">
            <v>1650</v>
          </cell>
          <cell r="L652">
            <v>0</v>
          </cell>
          <cell r="M652">
            <v>0</v>
          </cell>
        </row>
        <row r="653">
          <cell r="D653" t="str">
            <v>862</v>
          </cell>
          <cell r="F653" t="str">
            <v>77780</v>
          </cell>
          <cell r="G653" t="str">
            <v>SATYAM IRRIGATION SYSTEMS,POCHAMPALLI</v>
          </cell>
          <cell r="H653">
            <v>3112</v>
          </cell>
          <cell r="I653">
            <v>0</v>
          </cell>
          <cell r="J653">
            <v>0</v>
          </cell>
          <cell r="K653">
            <v>2310</v>
          </cell>
          <cell r="L653">
            <v>0</v>
          </cell>
          <cell r="M653">
            <v>0</v>
          </cell>
        </row>
        <row r="654">
          <cell r="D654" t="str">
            <v>862</v>
          </cell>
          <cell r="F654" t="str">
            <v>77781</v>
          </cell>
          <cell r="G654" t="str">
            <v>KARSHAK IRRIGATION AGENCIES,NALGONDA</v>
          </cell>
          <cell r="H654">
            <v>5626</v>
          </cell>
          <cell r="I654">
            <v>0</v>
          </cell>
          <cell r="J654">
            <v>0</v>
          </cell>
          <cell r="K654">
            <v>3487.5</v>
          </cell>
          <cell r="L654">
            <v>0</v>
          </cell>
          <cell r="M654">
            <v>1362.5</v>
          </cell>
        </row>
        <row r="655">
          <cell r="D655" t="str">
            <v>862</v>
          </cell>
          <cell r="F655" t="str">
            <v>77785</v>
          </cell>
          <cell r="G655" t="str">
            <v>SRI AGRO SERVICES,KAKINDA EAST GODAVARI</v>
          </cell>
          <cell r="H655">
            <v>1362.5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</row>
        <row r="656">
          <cell r="D656" t="str">
            <v>862</v>
          </cell>
          <cell r="F656" t="str">
            <v>77787</v>
          </cell>
          <cell r="G656" t="str">
            <v>KULKARNI ENGINEERING COMPANY,MANDRUP</v>
          </cell>
          <cell r="H656">
            <v>8079.5</v>
          </cell>
          <cell r="I656">
            <v>8079.5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</row>
        <row r="657">
          <cell r="D657" t="str">
            <v>862</v>
          </cell>
          <cell r="F657" t="str">
            <v>77790</v>
          </cell>
          <cell r="G657" t="str">
            <v>KAY BEE EXPORTS,MIRI PATHARDI</v>
          </cell>
          <cell r="H657">
            <v>-9651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</row>
        <row r="658">
          <cell r="D658" t="str">
            <v>862</v>
          </cell>
          <cell r="F658" t="str">
            <v>77791</v>
          </cell>
          <cell r="G658" t="str">
            <v>PRASHANT ZINE PATIL,WADALI NEWASA</v>
          </cell>
          <cell r="H658">
            <v>90020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D659" t="str">
            <v>862</v>
          </cell>
          <cell r="F659" t="str">
            <v>77794</v>
          </cell>
          <cell r="G659" t="str">
            <v>KRISHNAWANI DRIP IRRIGATION,GADWAK MEHAB</v>
          </cell>
          <cell r="H659">
            <v>38721</v>
          </cell>
          <cell r="I659">
            <v>0</v>
          </cell>
          <cell r="J659">
            <v>10946</v>
          </cell>
          <cell r="K659">
            <v>1362.5</v>
          </cell>
          <cell r="L659">
            <v>25050</v>
          </cell>
          <cell r="M659">
            <v>1362.5</v>
          </cell>
        </row>
        <row r="660">
          <cell r="D660" t="str">
            <v>862</v>
          </cell>
          <cell r="F660" t="str">
            <v>77795</v>
          </cell>
          <cell r="G660" t="str">
            <v>GREENFIELD IRRIGATION LTD,HYERABAD</v>
          </cell>
          <cell r="H660">
            <v>276056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</row>
        <row r="661">
          <cell r="D661" t="str">
            <v>862</v>
          </cell>
          <cell r="F661" t="str">
            <v>77798</v>
          </cell>
          <cell r="G661" t="str">
            <v>BALASAHEB PRALHAD WAGH,BAMBRUD RANICHE</v>
          </cell>
          <cell r="H661">
            <v>2181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</row>
        <row r="662">
          <cell r="D662" t="str">
            <v>862</v>
          </cell>
          <cell r="F662" t="str">
            <v>77801</v>
          </cell>
          <cell r="G662" t="str">
            <v>SHUBHA LAXMI INTERNATIONAL,PATNA</v>
          </cell>
          <cell r="H662">
            <v>28515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</row>
        <row r="663">
          <cell r="D663" t="str">
            <v>862</v>
          </cell>
          <cell r="F663" t="str">
            <v>77803</v>
          </cell>
          <cell r="G663" t="str">
            <v>AJINKYA AGRO ENGINEERS,SAKRI</v>
          </cell>
          <cell r="H663">
            <v>-3595.88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</row>
        <row r="664">
          <cell r="D664" t="str">
            <v>862</v>
          </cell>
          <cell r="F664" t="str">
            <v>77806</v>
          </cell>
          <cell r="G664" t="str">
            <v>RAMNATH KRISHI KENDRA,CHIKHALI (RAMNATH)</v>
          </cell>
          <cell r="H664">
            <v>236586</v>
          </cell>
          <cell r="I664">
            <v>0</v>
          </cell>
          <cell r="J664">
            <v>0</v>
          </cell>
          <cell r="K664">
            <v>0</v>
          </cell>
          <cell r="L664">
            <v>236586</v>
          </cell>
          <cell r="M664">
            <v>0</v>
          </cell>
        </row>
        <row r="665">
          <cell r="D665" t="str">
            <v>862</v>
          </cell>
          <cell r="F665" t="str">
            <v>77807</v>
          </cell>
          <cell r="G665" t="str">
            <v>D.D.METAL CORPORATION,GUWAHATI</v>
          </cell>
          <cell r="H665">
            <v>-75760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D666" t="str">
            <v>862</v>
          </cell>
          <cell r="F666" t="str">
            <v>77818</v>
          </cell>
          <cell r="G666" t="str">
            <v>DCM SHRIRAM CONSOLIDATED LTD,MEERAT</v>
          </cell>
          <cell r="H666">
            <v>1985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</row>
        <row r="667">
          <cell r="D667" t="str">
            <v>862</v>
          </cell>
          <cell r="F667" t="str">
            <v>77823</v>
          </cell>
          <cell r="G667" t="str">
            <v>AUDYANIK UTPADAN &amp; VIPRAN S.S,LTD.AL'BAD</v>
          </cell>
          <cell r="H667">
            <v>499668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94869</v>
          </cell>
        </row>
        <row r="668">
          <cell r="D668" t="str">
            <v>862</v>
          </cell>
          <cell r="F668" t="str">
            <v>77825</v>
          </cell>
          <cell r="G668" t="str">
            <v>NEW PATEL ELECTRICALS,CHAPDA BAGLI</v>
          </cell>
          <cell r="H668">
            <v>-4170.8500000000004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</row>
        <row r="669">
          <cell r="D669" t="str">
            <v>862</v>
          </cell>
          <cell r="F669" t="str">
            <v>77831</v>
          </cell>
          <cell r="G669" t="str">
            <v>SANKALP AGRO ,CHILODA DABHODA</v>
          </cell>
          <cell r="H669">
            <v>17173</v>
          </cell>
          <cell r="I669">
            <v>5093</v>
          </cell>
          <cell r="J669">
            <v>12080</v>
          </cell>
          <cell r="K669">
            <v>0</v>
          </cell>
          <cell r="L669">
            <v>0</v>
          </cell>
          <cell r="M669">
            <v>0</v>
          </cell>
        </row>
        <row r="670">
          <cell r="D670" t="str">
            <v>862</v>
          </cell>
          <cell r="F670" t="str">
            <v>77832</v>
          </cell>
          <cell r="G670" t="str">
            <v>SHIVAR IRRIGATION SERVICES,HATLA KATOL</v>
          </cell>
          <cell r="H670">
            <v>394324</v>
          </cell>
          <cell r="I670">
            <v>0</v>
          </cell>
          <cell r="J670">
            <v>0</v>
          </cell>
          <cell r="K670">
            <v>0</v>
          </cell>
          <cell r="L670">
            <v>157647</v>
          </cell>
          <cell r="M670">
            <v>39817</v>
          </cell>
        </row>
        <row r="671">
          <cell r="D671" t="str">
            <v>862</v>
          </cell>
          <cell r="F671" t="str">
            <v>77833</v>
          </cell>
          <cell r="G671" t="str">
            <v>SRI RAJARAJESWARA AGENCIES,KODAKANDLA</v>
          </cell>
          <cell r="H671">
            <v>-17061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</row>
        <row r="672">
          <cell r="D672" t="str">
            <v>862</v>
          </cell>
          <cell r="F672" t="str">
            <v>77836</v>
          </cell>
          <cell r="G672" t="str">
            <v>MADHUCON GRANITES LTD(100%E.O.U),HOUSUR</v>
          </cell>
          <cell r="H672">
            <v>-24344.36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</row>
        <row r="673">
          <cell r="D673" t="str">
            <v>862</v>
          </cell>
          <cell r="F673" t="str">
            <v>77837</v>
          </cell>
          <cell r="G673" t="str">
            <v>M.P.DRIP CUSTOMERS,RAJGARH</v>
          </cell>
          <cell r="H673">
            <v>475657</v>
          </cell>
          <cell r="I673">
            <v>103798</v>
          </cell>
          <cell r="J673">
            <v>0</v>
          </cell>
          <cell r="K673">
            <v>2166</v>
          </cell>
          <cell r="L673">
            <v>0</v>
          </cell>
          <cell r="M673">
            <v>0</v>
          </cell>
        </row>
        <row r="674">
          <cell r="D674" t="str">
            <v>862</v>
          </cell>
          <cell r="F674" t="str">
            <v>77838</v>
          </cell>
          <cell r="G674" t="str">
            <v>PROGRESSIVE IRRIGATION CO.,SECUNDERABAD</v>
          </cell>
          <cell r="H674">
            <v>55281.8</v>
          </cell>
          <cell r="I674">
            <v>55281.8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</row>
        <row r="675">
          <cell r="D675" t="str">
            <v>862</v>
          </cell>
          <cell r="F675" t="str">
            <v>77844</v>
          </cell>
          <cell r="G675" t="str">
            <v>PRAVIN HANSRAJ PATIL,DIGHAVE SAKRI</v>
          </cell>
          <cell r="H675">
            <v>-10000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</row>
        <row r="676">
          <cell r="D676" t="str">
            <v>862</v>
          </cell>
          <cell r="F676" t="str">
            <v>77845</v>
          </cell>
          <cell r="G676" t="str">
            <v>JAGTAP HORTICULTURE PVT LTD,PUNE</v>
          </cell>
          <cell r="H676">
            <v>136225</v>
          </cell>
          <cell r="I676">
            <v>118536</v>
          </cell>
          <cell r="J676">
            <v>0</v>
          </cell>
          <cell r="K676">
            <v>17689</v>
          </cell>
          <cell r="L676">
            <v>0</v>
          </cell>
          <cell r="M676">
            <v>0</v>
          </cell>
        </row>
        <row r="677">
          <cell r="D677" t="str">
            <v>862</v>
          </cell>
          <cell r="F677" t="str">
            <v>77847</v>
          </cell>
          <cell r="G677" t="str">
            <v>VARUN DRIP IRRIGATION SYSTEMS,KONAIGUDEM</v>
          </cell>
          <cell r="H677">
            <v>29696</v>
          </cell>
          <cell r="I677">
            <v>0</v>
          </cell>
          <cell r="J677">
            <v>25050</v>
          </cell>
          <cell r="K677">
            <v>4646</v>
          </cell>
          <cell r="L677">
            <v>0</v>
          </cell>
          <cell r="M677">
            <v>0</v>
          </cell>
        </row>
        <row r="678">
          <cell r="D678" t="str">
            <v>862</v>
          </cell>
          <cell r="F678" t="str">
            <v>77849</v>
          </cell>
          <cell r="G678" t="str">
            <v>EMTECH ENGINEERS,CHENNAI</v>
          </cell>
          <cell r="H678">
            <v>11231</v>
          </cell>
          <cell r="I678">
            <v>11231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</row>
        <row r="679">
          <cell r="D679" t="str">
            <v>862</v>
          </cell>
          <cell r="F679" t="str">
            <v>77851</v>
          </cell>
          <cell r="G679" t="str">
            <v>SHRI BALAJI PLASTIC INDUSTRY,KALWAKURTY</v>
          </cell>
          <cell r="H679">
            <v>10246.5</v>
          </cell>
          <cell r="I679">
            <v>0</v>
          </cell>
          <cell r="J679">
            <v>0</v>
          </cell>
          <cell r="K679">
            <v>10246.5</v>
          </cell>
          <cell r="L679">
            <v>0</v>
          </cell>
          <cell r="M679">
            <v>0</v>
          </cell>
        </row>
        <row r="680">
          <cell r="D680" t="str">
            <v>862</v>
          </cell>
          <cell r="F680" t="str">
            <v>77855</v>
          </cell>
          <cell r="G680" t="str">
            <v>KRISHI MITRA TRADERS,AVKALE MAHABALESWAR</v>
          </cell>
          <cell r="H680">
            <v>862402</v>
          </cell>
          <cell r="I680">
            <v>38619</v>
          </cell>
          <cell r="J680">
            <v>720159</v>
          </cell>
          <cell r="K680">
            <v>103624</v>
          </cell>
          <cell r="L680">
            <v>0</v>
          </cell>
          <cell r="M680">
            <v>0</v>
          </cell>
        </row>
        <row r="681">
          <cell r="D681" t="str">
            <v>862</v>
          </cell>
          <cell r="F681" t="str">
            <v>77860</v>
          </cell>
          <cell r="G681" t="str">
            <v>KALHANSE TRADERS,ORWARA BASTI</v>
          </cell>
          <cell r="H681">
            <v>-106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D682" t="str">
            <v>862</v>
          </cell>
          <cell r="F682" t="str">
            <v>77861</v>
          </cell>
          <cell r="G682" t="str">
            <v>JAYDEEP BIO AGRO SERVICE CENTER,BARDOLI</v>
          </cell>
          <cell r="H682">
            <v>30000</v>
          </cell>
          <cell r="I682">
            <v>30000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</row>
        <row r="683">
          <cell r="D683" t="str">
            <v>862</v>
          </cell>
          <cell r="F683" t="str">
            <v>77862</v>
          </cell>
          <cell r="G683" t="str">
            <v>SATHWIK ENTERPRISES,SAGAR</v>
          </cell>
          <cell r="H683">
            <v>343522</v>
          </cell>
          <cell r="I683">
            <v>150589</v>
          </cell>
          <cell r="J683">
            <v>152643</v>
          </cell>
          <cell r="K683">
            <v>40290</v>
          </cell>
          <cell r="L683">
            <v>0</v>
          </cell>
          <cell r="M683">
            <v>0</v>
          </cell>
        </row>
        <row r="684">
          <cell r="D684" t="str">
            <v>862</v>
          </cell>
          <cell r="F684" t="str">
            <v>77863</v>
          </cell>
          <cell r="G684" t="str">
            <v>SRI BYRAVESHWARA IRRI.,KADUR CHIKMAGADUR</v>
          </cell>
          <cell r="H684">
            <v>224056</v>
          </cell>
          <cell r="I684">
            <v>40507</v>
          </cell>
          <cell r="J684">
            <v>183549</v>
          </cell>
          <cell r="K684">
            <v>0</v>
          </cell>
          <cell r="L684">
            <v>0</v>
          </cell>
          <cell r="M684">
            <v>0</v>
          </cell>
        </row>
        <row r="685">
          <cell r="D685" t="str">
            <v>862</v>
          </cell>
          <cell r="F685" t="str">
            <v>77864</v>
          </cell>
          <cell r="G685" t="str">
            <v>NIKITAN ENTERPRISES,CHIKBALLAPUR</v>
          </cell>
          <cell r="H685">
            <v>3629</v>
          </cell>
          <cell r="I685">
            <v>300</v>
          </cell>
          <cell r="J685">
            <v>3329</v>
          </cell>
          <cell r="K685">
            <v>0</v>
          </cell>
          <cell r="L685">
            <v>0</v>
          </cell>
          <cell r="M685">
            <v>0</v>
          </cell>
        </row>
        <row r="686">
          <cell r="D686" t="str">
            <v>862</v>
          </cell>
          <cell r="F686" t="str">
            <v>77867</v>
          </cell>
          <cell r="G686" t="str">
            <v>E.E.AMRP DN.4 ANGADIPET NALGONDA</v>
          </cell>
          <cell r="H686">
            <v>207699</v>
          </cell>
          <cell r="I686">
            <v>0</v>
          </cell>
          <cell r="J686">
            <v>0</v>
          </cell>
          <cell r="K686">
            <v>0</v>
          </cell>
          <cell r="L686">
            <v>2146</v>
          </cell>
          <cell r="M686">
            <v>0</v>
          </cell>
        </row>
        <row r="687">
          <cell r="D687" t="str">
            <v>862</v>
          </cell>
          <cell r="F687" t="str">
            <v>77869</v>
          </cell>
          <cell r="G687" t="str">
            <v>JAIN SPORTS ACEDAMY,JALGAON</v>
          </cell>
          <cell r="H687">
            <v>6844</v>
          </cell>
          <cell r="I687">
            <v>490</v>
          </cell>
          <cell r="J687">
            <v>0</v>
          </cell>
          <cell r="K687">
            <v>1729</v>
          </cell>
          <cell r="L687">
            <v>3492</v>
          </cell>
          <cell r="M687">
            <v>1133</v>
          </cell>
        </row>
        <row r="688">
          <cell r="D688" t="str">
            <v>862</v>
          </cell>
          <cell r="F688" t="str">
            <v>77872</v>
          </cell>
          <cell r="G688" t="str">
            <v>RADHA INFRA PROJECTS (INDIA) PVT LTD,HYD</v>
          </cell>
          <cell r="H688">
            <v>-100000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</row>
        <row r="689">
          <cell r="D689" t="str">
            <v>862</v>
          </cell>
          <cell r="F689" t="str">
            <v>77880</v>
          </cell>
          <cell r="G689" t="str">
            <v>DEPUTY DIRECTOR OF HORTICULTURE,BELGAUM</v>
          </cell>
          <cell r="H689">
            <v>129200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</row>
        <row r="690">
          <cell r="D690" t="str">
            <v>862</v>
          </cell>
          <cell r="F690" t="str">
            <v>77881</v>
          </cell>
          <cell r="G690" t="str">
            <v>DEPUTY DIRECTOR OF HORTICULTURE,GULBARGA</v>
          </cell>
          <cell r="H690">
            <v>7328000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D691" t="str">
            <v>862</v>
          </cell>
          <cell r="F691" t="str">
            <v>77882</v>
          </cell>
          <cell r="G691" t="str">
            <v>DEPUTY DIRECTOR OF HORTICULTURE,BADAR</v>
          </cell>
          <cell r="H691">
            <v>5039200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</row>
        <row r="692">
          <cell r="D692" t="str">
            <v>862</v>
          </cell>
          <cell r="F692" t="str">
            <v>77888</v>
          </cell>
          <cell r="G692" t="str">
            <v>ASHTAVINAYAK IRRIGATION,ACHALPUR</v>
          </cell>
          <cell r="H692">
            <v>732741</v>
          </cell>
          <cell r="I692">
            <v>0</v>
          </cell>
          <cell r="J692">
            <v>0</v>
          </cell>
          <cell r="K692">
            <v>201412</v>
          </cell>
          <cell r="L692">
            <v>276092</v>
          </cell>
          <cell r="M692">
            <v>213653</v>
          </cell>
        </row>
        <row r="693">
          <cell r="D693" t="str">
            <v>862</v>
          </cell>
          <cell r="F693" t="str">
            <v>77889</v>
          </cell>
          <cell r="G693" t="str">
            <v>CHANDRAKANT KESHARLAL KABRA,CHOPDA</v>
          </cell>
          <cell r="H693">
            <v>46708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</row>
        <row r="694">
          <cell r="D694" t="str">
            <v>862</v>
          </cell>
          <cell r="F694" t="str">
            <v>77892</v>
          </cell>
          <cell r="G694" t="str">
            <v>TEJAS KRISHI SEVA KENDRA,CHINCHOLI (LI)</v>
          </cell>
          <cell r="H694">
            <v>1036826.18</v>
          </cell>
          <cell r="I694">
            <v>80722</v>
          </cell>
          <cell r="J694">
            <v>54052</v>
          </cell>
          <cell r="K694">
            <v>729505.4</v>
          </cell>
          <cell r="L694">
            <v>172546.78</v>
          </cell>
          <cell r="M694">
            <v>0</v>
          </cell>
        </row>
        <row r="695">
          <cell r="D695" t="str">
            <v>862</v>
          </cell>
          <cell r="F695" t="str">
            <v>77898</v>
          </cell>
          <cell r="G695" t="str">
            <v>SANTOKH SINGH &amp; CO,LUDHIANA</v>
          </cell>
          <cell r="H695">
            <v>19187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19187</v>
          </cell>
        </row>
        <row r="696">
          <cell r="D696" t="str">
            <v>862</v>
          </cell>
          <cell r="F696" t="str">
            <v>77902</v>
          </cell>
          <cell r="G696" t="str">
            <v>AGRO SERVICE CENTRE,SANDHASAL SAULI</v>
          </cell>
          <cell r="H696">
            <v>8483.6200000000008</v>
          </cell>
          <cell r="I696">
            <v>337.1</v>
          </cell>
          <cell r="J696">
            <v>404.52</v>
          </cell>
          <cell r="K696">
            <v>285</v>
          </cell>
          <cell r="L696">
            <v>5604</v>
          </cell>
          <cell r="M696">
            <v>1853</v>
          </cell>
        </row>
        <row r="697">
          <cell r="D697" t="str">
            <v>862</v>
          </cell>
          <cell r="F697" t="str">
            <v>77915</v>
          </cell>
          <cell r="G697" t="str">
            <v>MAHARASHTRA AGRI DEV SWAYAM S R SS,SOLAP</v>
          </cell>
          <cell r="H697">
            <v>2476213</v>
          </cell>
          <cell r="I697">
            <v>841233</v>
          </cell>
          <cell r="J697">
            <v>950985</v>
          </cell>
          <cell r="K697">
            <v>683995</v>
          </cell>
          <cell r="L697">
            <v>0</v>
          </cell>
          <cell r="M697">
            <v>0</v>
          </cell>
        </row>
        <row r="698">
          <cell r="D698" t="str">
            <v>862</v>
          </cell>
          <cell r="F698" t="str">
            <v>77916</v>
          </cell>
          <cell r="G698" t="str">
            <v>SAI ENTERPRISES,BAWDA INDAPUR</v>
          </cell>
          <cell r="H698">
            <v>772313</v>
          </cell>
          <cell r="I698">
            <v>211911</v>
          </cell>
          <cell r="J698">
            <v>274882</v>
          </cell>
          <cell r="K698">
            <v>153999</v>
          </cell>
          <cell r="L698">
            <v>131521</v>
          </cell>
          <cell r="M698">
            <v>0</v>
          </cell>
        </row>
        <row r="699">
          <cell r="D699" t="str">
            <v>862</v>
          </cell>
          <cell r="F699" t="str">
            <v>77917</v>
          </cell>
          <cell r="G699" t="str">
            <v>SAI AGWORLD,HYDERABAD</v>
          </cell>
          <cell r="H699">
            <v>73304.009999999995</v>
          </cell>
          <cell r="I699">
            <v>0</v>
          </cell>
          <cell r="J699">
            <v>73304.009999999995</v>
          </cell>
          <cell r="K699">
            <v>0</v>
          </cell>
          <cell r="L699">
            <v>0</v>
          </cell>
          <cell r="M699">
            <v>0</v>
          </cell>
        </row>
        <row r="700">
          <cell r="D700" t="str">
            <v>862</v>
          </cell>
          <cell r="F700" t="str">
            <v>77919</v>
          </cell>
          <cell r="G700" t="str">
            <v>JAI BHAVANI KRUSHI SEVA KENDRA,PANDURNA</v>
          </cell>
          <cell r="H700">
            <v>3050.2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3050.2</v>
          </cell>
        </row>
        <row r="701">
          <cell r="D701" t="str">
            <v>862</v>
          </cell>
          <cell r="F701" t="str">
            <v>77922</v>
          </cell>
          <cell r="G701" t="str">
            <v>SHRI SWAMI SAMARTH AGENCY,BORGAON</v>
          </cell>
          <cell r="H701">
            <v>1471222.4</v>
          </cell>
          <cell r="I701">
            <v>0</v>
          </cell>
          <cell r="J701">
            <v>0</v>
          </cell>
          <cell r="K701">
            <v>290401.40000000002</v>
          </cell>
          <cell r="L701">
            <v>85571</v>
          </cell>
          <cell r="M701">
            <v>101362</v>
          </cell>
        </row>
        <row r="702">
          <cell r="D702" t="str">
            <v>862</v>
          </cell>
          <cell r="F702" t="str">
            <v>77923</v>
          </cell>
          <cell r="G702" t="str">
            <v>KISAN MACHINARY STORES,GOGAWA</v>
          </cell>
          <cell r="H702">
            <v>-18845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</row>
        <row r="703">
          <cell r="D703" t="str">
            <v>862</v>
          </cell>
          <cell r="F703" t="str">
            <v>77925</v>
          </cell>
          <cell r="G703" t="str">
            <v>NATIONAL ENGINEERING CORPORATION,VISHKHP</v>
          </cell>
          <cell r="H703">
            <v>-27584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D704" t="str">
            <v>862</v>
          </cell>
          <cell r="F704" t="str">
            <v>77926</v>
          </cell>
          <cell r="G704" t="str">
            <v>MEGHNA IRRIGATION SYSTEMS,NIZAMABAD</v>
          </cell>
          <cell r="H704">
            <v>-7163.17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D705" t="str">
            <v>862</v>
          </cell>
          <cell r="F705" t="str">
            <v>77930</v>
          </cell>
          <cell r="G705" t="str">
            <v>HEMANT AGRO AGENCY,DHANGWADI</v>
          </cell>
          <cell r="H705">
            <v>149970</v>
          </cell>
          <cell r="I705">
            <v>0</v>
          </cell>
          <cell r="J705">
            <v>67737</v>
          </cell>
          <cell r="K705">
            <v>11466</v>
          </cell>
          <cell r="L705">
            <v>22262</v>
          </cell>
          <cell r="M705">
            <v>48505</v>
          </cell>
        </row>
        <row r="706">
          <cell r="D706" t="str">
            <v>862</v>
          </cell>
          <cell r="F706" t="str">
            <v>77934</v>
          </cell>
          <cell r="G706" t="str">
            <v>CHANDIGARH TEXTILES PVT LTD,CHANDIGARH</v>
          </cell>
          <cell r="H706">
            <v>161723</v>
          </cell>
          <cell r="I706">
            <v>66867</v>
          </cell>
          <cell r="J706">
            <v>94856</v>
          </cell>
          <cell r="K706">
            <v>0</v>
          </cell>
          <cell r="L706">
            <v>0</v>
          </cell>
          <cell r="M706">
            <v>0</v>
          </cell>
        </row>
        <row r="707">
          <cell r="D707" t="str">
            <v>862</v>
          </cell>
          <cell r="F707" t="str">
            <v>77937</v>
          </cell>
          <cell r="G707" t="str">
            <v>AGRO IRRIGATION SERVICES,HARPANHALLI</v>
          </cell>
          <cell r="H707">
            <v>261210</v>
          </cell>
          <cell r="I707">
            <v>166364</v>
          </cell>
          <cell r="J707">
            <v>94846</v>
          </cell>
          <cell r="K707">
            <v>0</v>
          </cell>
          <cell r="L707">
            <v>0</v>
          </cell>
          <cell r="M707">
            <v>0</v>
          </cell>
        </row>
        <row r="708">
          <cell r="D708" t="str">
            <v>862</v>
          </cell>
          <cell r="F708" t="str">
            <v>77942</v>
          </cell>
          <cell r="G708" t="str">
            <v>RATA REDDY ESTATE,VEAMPALLI</v>
          </cell>
          <cell r="H708">
            <v>13252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</row>
        <row r="709">
          <cell r="D709" t="str">
            <v>862</v>
          </cell>
          <cell r="F709" t="str">
            <v>77946</v>
          </cell>
          <cell r="G709" t="str">
            <v>MARODE AGRO TECH,SANGRAMPUR</v>
          </cell>
          <cell r="H709">
            <v>89324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</row>
        <row r="710">
          <cell r="D710" t="str">
            <v>862</v>
          </cell>
          <cell r="F710" t="str">
            <v>77947</v>
          </cell>
          <cell r="G710" t="str">
            <v>KISAN JALSWARAJ,SAMUDRAPUR WARDHA</v>
          </cell>
          <cell r="H710">
            <v>40342</v>
          </cell>
          <cell r="I710">
            <v>40342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</row>
        <row r="711">
          <cell r="D711" t="str">
            <v>862</v>
          </cell>
          <cell r="F711" t="str">
            <v>77954</v>
          </cell>
          <cell r="G711" t="str">
            <v>SRR DRIP IIRRGATION,ANANTPUR</v>
          </cell>
          <cell r="H711">
            <v>18579</v>
          </cell>
          <cell r="I711">
            <v>18579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</row>
        <row r="712">
          <cell r="D712" t="str">
            <v>862</v>
          </cell>
          <cell r="F712" t="str">
            <v>77955</v>
          </cell>
          <cell r="G712" t="str">
            <v>SANKET AGENCY,MHASWAD MAN</v>
          </cell>
          <cell r="H712">
            <v>492702</v>
          </cell>
          <cell r="I712">
            <v>0</v>
          </cell>
          <cell r="J712">
            <v>210184</v>
          </cell>
          <cell r="K712">
            <v>54199</v>
          </cell>
          <cell r="L712">
            <v>58470</v>
          </cell>
          <cell r="M712">
            <v>0</v>
          </cell>
        </row>
        <row r="713">
          <cell r="D713" t="str">
            <v>862</v>
          </cell>
          <cell r="F713" t="str">
            <v>77956</v>
          </cell>
          <cell r="G713" t="str">
            <v>BAJAJ HINDUSTHAN LTD,MAQSOODPUR</v>
          </cell>
          <cell r="H713">
            <v>180844</v>
          </cell>
          <cell r="I713">
            <v>0</v>
          </cell>
          <cell r="J713">
            <v>0</v>
          </cell>
          <cell r="K713">
            <v>1</v>
          </cell>
          <cell r="L713">
            <v>0</v>
          </cell>
          <cell r="M713">
            <v>0</v>
          </cell>
        </row>
        <row r="714">
          <cell r="D714" t="str">
            <v>862</v>
          </cell>
          <cell r="F714" t="str">
            <v>77959</v>
          </cell>
          <cell r="G714" t="str">
            <v>SHETKARI SEVA KENDRA,AHMEDNAGAR</v>
          </cell>
          <cell r="H714">
            <v>825629</v>
          </cell>
          <cell r="I714">
            <v>155461</v>
          </cell>
          <cell r="J714">
            <v>94309</v>
          </cell>
          <cell r="K714">
            <v>282093</v>
          </cell>
          <cell r="L714">
            <v>160032</v>
          </cell>
          <cell r="M714">
            <v>133734</v>
          </cell>
        </row>
        <row r="715">
          <cell r="D715" t="str">
            <v>862</v>
          </cell>
          <cell r="F715" t="str">
            <v>77961</v>
          </cell>
          <cell r="G715" t="str">
            <v>GAJANANN AGRO AGENCY,LOHA NANDED</v>
          </cell>
          <cell r="H715">
            <v>72631.399999999994</v>
          </cell>
          <cell r="I715">
            <v>0</v>
          </cell>
          <cell r="J715">
            <v>0</v>
          </cell>
          <cell r="K715">
            <v>20342.400000000001</v>
          </cell>
          <cell r="L715">
            <v>42062</v>
          </cell>
          <cell r="M715">
            <v>10227</v>
          </cell>
        </row>
        <row r="716">
          <cell r="D716" t="str">
            <v>862</v>
          </cell>
          <cell r="F716" t="str">
            <v>77977</v>
          </cell>
          <cell r="G716" t="str">
            <v>C.G.RAJYA BEEJ AWAM K.V.N.LTD.,BILASPUR</v>
          </cell>
          <cell r="H716">
            <v>4521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</row>
        <row r="717">
          <cell r="D717" t="str">
            <v>862</v>
          </cell>
          <cell r="F717" t="str">
            <v>77988</v>
          </cell>
          <cell r="G717" t="str">
            <v>INDIAN PETROCHEMICALS CORPN LTD,DAHEJ VA</v>
          </cell>
          <cell r="H717">
            <v>771938</v>
          </cell>
          <cell r="I717">
            <v>0</v>
          </cell>
          <cell r="J717">
            <v>157331</v>
          </cell>
          <cell r="K717">
            <v>614607</v>
          </cell>
          <cell r="L717">
            <v>0</v>
          </cell>
          <cell r="M717">
            <v>0</v>
          </cell>
        </row>
        <row r="718">
          <cell r="D718" t="str">
            <v>862</v>
          </cell>
          <cell r="F718" t="str">
            <v>77991</v>
          </cell>
          <cell r="G718" t="str">
            <v>BUY-N-SELL,DINANAGAR GURUDASPUR</v>
          </cell>
          <cell r="H718">
            <v>105682</v>
          </cell>
          <cell r="I718">
            <v>18690</v>
          </cell>
          <cell r="J718">
            <v>7464</v>
          </cell>
          <cell r="K718">
            <v>7803</v>
          </cell>
          <cell r="L718">
            <v>2669</v>
          </cell>
          <cell r="M718">
            <v>69056</v>
          </cell>
        </row>
        <row r="719">
          <cell r="D719" t="str">
            <v>862</v>
          </cell>
          <cell r="F719" t="str">
            <v>77992</v>
          </cell>
          <cell r="G719" t="str">
            <v>BAJAJ HINDUSTHAN SUGAR &amp; IND LTD,GONDA</v>
          </cell>
          <cell r="H719">
            <v>49714.77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</row>
        <row r="720">
          <cell r="D720" t="str">
            <v>862</v>
          </cell>
          <cell r="F720" t="str">
            <v>77995</v>
          </cell>
          <cell r="G720" t="str">
            <v>VAISHNAVI SALES &amp; SERVICES,DEULWADA MALW</v>
          </cell>
          <cell r="H720">
            <v>44327</v>
          </cell>
          <cell r="I720">
            <v>44327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</row>
        <row r="721">
          <cell r="D721" t="str">
            <v>862</v>
          </cell>
          <cell r="F721" t="str">
            <v>77997</v>
          </cell>
          <cell r="G721" t="str">
            <v>MOTILAL RAMCHANDRA PATIL,SAITMANE</v>
          </cell>
          <cell r="H721">
            <v>20000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</row>
        <row r="722">
          <cell r="D722" t="str">
            <v>862</v>
          </cell>
          <cell r="F722" t="str">
            <v>77998</v>
          </cell>
          <cell r="G722" t="str">
            <v>BHAGWAN AGENCY,GODHARA GUJRAT</v>
          </cell>
          <cell r="H722">
            <v>6059</v>
          </cell>
          <cell r="I722">
            <v>0</v>
          </cell>
          <cell r="J722">
            <v>0</v>
          </cell>
          <cell r="K722">
            <v>0</v>
          </cell>
          <cell r="L722">
            <v>700</v>
          </cell>
          <cell r="M722">
            <v>0</v>
          </cell>
        </row>
        <row r="723">
          <cell r="D723" t="str">
            <v>862</v>
          </cell>
          <cell r="F723" t="str">
            <v>77999</v>
          </cell>
          <cell r="G723" t="str">
            <v>DRIP INDIA LTD,LASALGAON</v>
          </cell>
          <cell r="H723">
            <v>2628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</row>
        <row r="724">
          <cell r="D724" t="str">
            <v>862</v>
          </cell>
          <cell r="F724" t="str">
            <v>78000</v>
          </cell>
          <cell r="G724" t="str">
            <v>VIKAS IRRIGATION,DEESA</v>
          </cell>
          <cell r="H724">
            <v>43342</v>
          </cell>
          <cell r="I724">
            <v>43342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</row>
        <row r="725">
          <cell r="D725" t="str">
            <v>862</v>
          </cell>
          <cell r="F725" t="str">
            <v>78039</v>
          </cell>
          <cell r="G725" t="str">
            <v>SHETI BEEJ BHANDAR,TEMBHURNI.SOLAPUR</v>
          </cell>
          <cell r="H725">
            <v>5270</v>
          </cell>
          <cell r="I725">
            <v>5270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</row>
        <row r="726">
          <cell r="D726" t="str">
            <v>862</v>
          </cell>
          <cell r="F726" t="str">
            <v>78043</v>
          </cell>
          <cell r="G726" t="str">
            <v>PRAGATI AGRO,RAJPIPLA.GUJARAT</v>
          </cell>
          <cell r="H726">
            <v>240993</v>
          </cell>
          <cell r="I726">
            <v>4310</v>
          </cell>
          <cell r="J726">
            <v>236683</v>
          </cell>
          <cell r="K726">
            <v>0</v>
          </cell>
          <cell r="L726">
            <v>0</v>
          </cell>
          <cell r="M726">
            <v>0</v>
          </cell>
        </row>
        <row r="727">
          <cell r="D727" t="str">
            <v>862</v>
          </cell>
          <cell r="F727" t="str">
            <v>78047</v>
          </cell>
          <cell r="G727" t="str">
            <v>BHAKTI HI-TECH AGRO,PALGHAR</v>
          </cell>
          <cell r="H727">
            <v>-37098.67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D728" t="str">
            <v>862</v>
          </cell>
          <cell r="F728" t="str">
            <v>78062</v>
          </cell>
          <cell r="G728" t="str">
            <v>SHREYAS AGRO SERVICES,BANGLORE (CURRENT)</v>
          </cell>
          <cell r="H728">
            <v>1924007.64</v>
          </cell>
          <cell r="I728">
            <v>770424</v>
          </cell>
          <cell r="J728">
            <v>861118</v>
          </cell>
          <cell r="K728">
            <v>292465.64</v>
          </cell>
          <cell r="L728">
            <v>0</v>
          </cell>
          <cell r="M728">
            <v>0</v>
          </cell>
        </row>
        <row r="729">
          <cell r="D729" t="str">
            <v>862</v>
          </cell>
          <cell r="F729" t="str">
            <v>78065</v>
          </cell>
          <cell r="G729" t="str">
            <v>SHINDE SALES CORPORATION,KOREGAON.SATARA</v>
          </cell>
          <cell r="H729">
            <v>-2289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</row>
        <row r="730">
          <cell r="D730" t="str">
            <v>862</v>
          </cell>
          <cell r="F730" t="str">
            <v>78083</v>
          </cell>
          <cell r="G730" t="str">
            <v>BLUE MOON IRRIGATION SYSTEM,CHENNAI</v>
          </cell>
          <cell r="H730">
            <v>6315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</row>
        <row r="731">
          <cell r="D731" t="str">
            <v>862</v>
          </cell>
          <cell r="F731" t="str">
            <v>78087</v>
          </cell>
          <cell r="G731" t="str">
            <v>LAXMI AGRO SALES,RATLAM</v>
          </cell>
          <cell r="H731">
            <v>-13539.95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D732" t="str">
            <v>862</v>
          </cell>
          <cell r="F732" t="str">
            <v>78113</v>
          </cell>
          <cell r="G732" t="str">
            <v>QUALITY IRRIGATORS , ATHANI (KK),</v>
          </cell>
          <cell r="H732">
            <v>749857</v>
          </cell>
          <cell r="I732">
            <v>300</v>
          </cell>
          <cell r="J732">
            <v>146429</v>
          </cell>
          <cell r="K732">
            <v>301981</v>
          </cell>
          <cell r="L732">
            <v>13420</v>
          </cell>
          <cell r="M732">
            <v>42145</v>
          </cell>
        </row>
        <row r="733">
          <cell r="D733" t="str">
            <v>862</v>
          </cell>
          <cell r="F733" t="str">
            <v>78120</v>
          </cell>
          <cell r="G733" t="str">
            <v>MADHAVI IRRIGATION SYSTEMS,KARNOOL.PUNJ</v>
          </cell>
          <cell r="H733">
            <v>150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</row>
        <row r="734">
          <cell r="D734" t="str">
            <v>862</v>
          </cell>
          <cell r="F734" t="str">
            <v>78124</v>
          </cell>
          <cell r="G734" t="str">
            <v>VASUNDHARA AGRO SERVICES,NIPHAD</v>
          </cell>
          <cell r="H734">
            <v>2181535.0499999998</v>
          </cell>
          <cell r="I734">
            <v>734705</v>
          </cell>
          <cell r="J734">
            <v>746850</v>
          </cell>
          <cell r="K734">
            <v>103228.6</v>
          </cell>
          <cell r="L734">
            <v>512994</v>
          </cell>
          <cell r="M734">
            <v>83757.45</v>
          </cell>
        </row>
        <row r="735">
          <cell r="D735" t="str">
            <v>862</v>
          </cell>
          <cell r="F735" t="str">
            <v>78132</v>
          </cell>
          <cell r="G735" t="str">
            <v>JALDHARA DRIP IRRIGATION SYSM,VIJAYWADA</v>
          </cell>
          <cell r="H735">
            <v>58325.5</v>
          </cell>
          <cell r="I735">
            <v>21495</v>
          </cell>
          <cell r="J735">
            <v>36830.5</v>
          </cell>
          <cell r="K735">
            <v>0</v>
          </cell>
          <cell r="L735">
            <v>0</v>
          </cell>
          <cell r="M735">
            <v>0</v>
          </cell>
        </row>
        <row r="736">
          <cell r="D736" t="str">
            <v>862</v>
          </cell>
          <cell r="F736" t="str">
            <v>78142</v>
          </cell>
          <cell r="G736" t="str">
            <v>EANADU IRRIGATION  SYSTEMS,KHAMMAM.A.P.</v>
          </cell>
          <cell r="H736">
            <v>-4655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</row>
        <row r="737">
          <cell r="D737" t="str">
            <v>862</v>
          </cell>
          <cell r="F737" t="str">
            <v>78144</v>
          </cell>
          <cell r="G737" t="str">
            <v>MAHALAXMI IRRIGATION SYSTEMS,MEDAK.A.P.</v>
          </cell>
          <cell r="H737">
            <v>33755</v>
          </cell>
          <cell r="I737">
            <v>33755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</row>
        <row r="738">
          <cell r="D738" t="str">
            <v>862</v>
          </cell>
          <cell r="F738" t="str">
            <v>78145</v>
          </cell>
          <cell r="G738" t="str">
            <v>SRI LAXMI MARKETING,WARANGAL.A.P.</v>
          </cell>
          <cell r="H738">
            <v>-40482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</row>
        <row r="739">
          <cell r="D739" t="str">
            <v>862</v>
          </cell>
          <cell r="F739" t="str">
            <v>78147</v>
          </cell>
          <cell r="G739" t="str">
            <v>HI-TEH IRRIGATION,CHITTORE A.P.</v>
          </cell>
          <cell r="H739">
            <v>21435</v>
          </cell>
          <cell r="I739">
            <v>0</v>
          </cell>
          <cell r="J739">
            <v>2997</v>
          </cell>
          <cell r="K739">
            <v>0</v>
          </cell>
          <cell r="L739">
            <v>5774</v>
          </cell>
          <cell r="M739">
            <v>1502</v>
          </cell>
        </row>
        <row r="740">
          <cell r="D740" t="str">
            <v>862</v>
          </cell>
          <cell r="F740" t="str">
            <v>78148</v>
          </cell>
          <cell r="G740" t="str">
            <v>RENUKA AGENCIES,ARVI.WARDHA</v>
          </cell>
          <cell r="H740">
            <v>211676.29</v>
          </cell>
          <cell r="I740">
            <v>44680</v>
          </cell>
          <cell r="J740">
            <v>82433</v>
          </cell>
          <cell r="K740">
            <v>84563.29</v>
          </cell>
          <cell r="L740">
            <v>0</v>
          </cell>
          <cell r="M740">
            <v>0</v>
          </cell>
        </row>
        <row r="741">
          <cell r="D741" t="str">
            <v>862</v>
          </cell>
          <cell r="F741" t="str">
            <v>78158</v>
          </cell>
          <cell r="G741" t="str">
            <v>JAYAM IRRIGATION SERVICES,BODHAN.A.P.</v>
          </cell>
          <cell r="H741">
            <v>42929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</row>
        <row r="742">
          <cell r="D742" t="str">
            <v>862</v>
          </cell>
          <cell r="F742" t="str">
            <v>78159</v>
          </cell>
          <cell r="G742" t="str">
            <v>SRI SRINIVAS AGRO TRADERS,NARAYANKHED AP</v>
          </cell>
          <cell r="H742">
            <v>28772</v>
          </cell>
          <cell r="I742">
            <v>0</v>
          </cell>
          <cell r="J742">
            <v>28772</v>
          </cell>
          <cell r="K742">
            <v>0</v>
          </cell>
          <cell r="L742">
            <v>0</v>
          </cell>
          <cell r="M742">
            <v>0</v>
          </cell>
        </row>
        <row r="743">
          <cell r="D743" t="str">
            <v>862</v>
          </cell>
          <cell r="F743" t="str">
            <v>78162</v>
          </cell>
          <cell r="G743" t="str">
            <v>SAI AGRO DEVELOPMENT TRADERS,VIZIANAGRAM</v>
          </cell>
          <cell r="H743">
            <v>72788.5</v>
          </cell>
          <cell r="I743">
            <v>48150</v>
          </cell>
          <cell r="J743">
            <v>0</v>
          </cell>
          <cell r="K743">
            <v>1362.5</v>
          </cell>
          <cell r="L743">
            <v>81</v>
          </cell>
          <cell r="M743">
            <v>1362.5</v>
          </cell>
        </row>
        <row r="744">
          <cell r="D744" t="str">
            <v>862</v>
          </cell>
          <cell r="F744" t="str">
            <v>78167</v>
          </cell>
          <cell r="G744" t="str">
            <v>PRABHAKAR DRIP,KADAPA,A.P.</v>
          </cell>
          <cell r="H744">
            <v>-15051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</row>
        <row r="745">
          <cell r="D745" t="str">
            <v>862</v>
          </cell>
          <cell r="F745" t="str">
            <v>78169</v>
          </cell>
          <cell r="G745" t="str">
            <v>JAI KISAN ENGINEERING,TADEPALLIGUDEM,A.P</v>
          </cell>
          <cell r="H745">
            <v>2725</v>
          </cell>
          <cell r="I745">
            <v>0</v>
          </cell>
          <cell r="J745">
            <v>0</v>
          </cell>
          <cell r="K745">
            <v>1362.5</v>
          </cell>
          <cell r="L745">
            <v>0</v>
          </cell>
          <cell r="M745">
            <v>0</v>
          </cell>
        </row>
        <row r="746">
          <cell r="D746" t="str">
            <v>862</v>
          </cell>
          <cell r="F746" t="str">
            <v>78171</v>
          </cell>
          <cell r="G746" t="str">
            <v>SUJALA MICRO IRRIGATION SYSTEMS,NALGONDA</v>
          </cell>
          <cell r="H746">
            <v>53123.4</v>
          </cell>
          <cell r="I746">
            <v>53123.4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D747" t="str">
            <v>862</v>
          </cell>
          <cell r="F747" t="str">
            <v>78173</v>
          </cell>
          <cell r="G747" t="str">
            <v>K.RASOOL SAHEB TIRUPATI</v>
          </cell>
          <cell r="H747">
            <v>337409.5</v>
          </cell>
          <cell r="I747">
            <v>5512</v>
          </cell>
          <cell r="J747">
            <v>211799</v>
          </cell>
          <cell r="K747">
            <v>29600</v>
          </cell>
          <cell r="L747">
            <v>21236</v>
          </cell>
          <cell r="M747">
            <v>13769</v>
          </cell>
        </row>
        <row r="748">
          <cell r="D748" t="str">
            <v>862</v>
          </cell>
          <cell r="F748" t="str">
            <v>78175</v>
          </cell>
          <cell r="G748" t="str">
            <v>JALABINDU DRIP IRRIGATION SYSTEMS,IEEJA</v>
          </cell>
          <cell r="H748">
            <v>127893.5</v>
          </cell>
          <cell r="I748">
            <v>0</v>
          </cell>
          <cell r="J748">
            <v>25916</v>
          </cell>
          <cell r="K748">
            <v>0</v>
          </cell>
          <cell r="L748">
            <v>25050</v>
          </cell>
          <cell r="M748">
            <v>0</v>
          </cell>
        </row>
        <row r="749">
          <cell r="D749" t="str">
            <v>862</v>
          </cell>
          <cell r="F749" t="str">
            <v>78176</v>
          </cell>
          <cell r="G749" t="str">
            <v>PRAJWAL ENTERPRISES,CHALE,PANDHARPUR</v>
          </cell>
          <cell r="H749">
            <v>144463</v>
          </cell>
          <cell r="I749">
            <v>0</v>
          </cell>
          <cell r="J749">
            <v>0</v>
          </cell>
          <cell r="K749">
            <v>12133</v>
          </cell>
          <cell r="L749">
            <v>0</v>
          </cell>
          <cell r="M749">
            <v>0</v>
          </cell>
        </row>
        <row r="750">
          <cell r="D750" t="str">
            <v>862</v>
          </cell>
          <cell r="F750" t="str">
            <v>78177</v>
          </cell>
          <cell r="G750" t="str">
            <v>GANGA GODAVARI THIBAK TUSHAR S,KADA.BEED</v>
          </cell>
          <cell r="H750">
            <v>24829.4</v>
          </cell>
          <cell r="I750">
            <v>0</v>
          </cell>
          <cell r="J750">
            <v>21960</v>
          </cell>
          <cell r="K750">
            <v>2869.4</v>
          </cell>
          <cell r="L750">
            <v>0</v>
          </cell>
          <cell r="M750">
            <v>0</v>
          </cell>
        </row>
        <row r="751">
          <cell r="D751" t="str">
            <v>862</v>
          </cell>
          <cell r="F751" t="str">
            <v>78184</v>
          </cell>
          <cell r="G751" t="str">
            <v>EAM WATER MANAGMENT INSTITUTE,SALEM</v>
          </cell>
          <cell r="H751">
            <v>149188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</row>
        <row r="752">
          <cell r="D752" t="str">
            <v>862</v>
          </cell>
          <cell r="F752" t="str">
            <v>78194</v>
          </cell>
          <cell r="G752" t="str">
            <v>ECO FARMS,VELLORKUNNAM.KERALA</v>
          </cell>
          <cell r="H752">
            <v>-9716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</row>
        <row r="753">
          <cell r="D753" t="str">
            <v>862</v>
          </cell>
          <cell r="F753" t="str">
            <v>78195</v>
          </cell>
          <cell r="G753" t="str">
            <v>SRI VASAN ENTERPRISES, PENNADAM.T.N.</v>
          </cell>
          <cell r="H753">
            <v>-19040.38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</row>
        <row r="754">
          <cell r="D754" t="str">
            <v>862</v>
          </cell>
          <cell r="F754" t="str">
            <v>78204</v>
          </cell>
          <cell r="G754" t="str">
            <v>SONAWANE TRADERS,WANI,DINDORI</v>
          </cell>
          <cell r="H754">
            <v>163210.56</v>
          </cell>
          <cell r="I754">
            <v>65978</v>
          </cell>
          <cell r="J754">
            <v>97232.56</v>
          </cell>
          <cell r="K754">
            <v>0</v>
          </cell>
          <cell r="L754">
            <v>0</v>
          </cell>
          <cell r="M754">
            <v>0</v>
          </cell>
        </row>
        <row r="755">
          <cell r="D755" t="str">
            <v>862</v>
          </cell>
          <cell r="F755" t="str">
            <v>78210</v>
          </cell>
          <cell r="G755" t="str">
            <v>SAI ENTERPRISES,URALIKANCHAN</v>
          </cell>
          <cell r="H755">
            <v>399190.86</v>
          </cell>
          <cell r="I755">
            <v>399190.86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</row>
        <row r="756">
          <cell r="D756" t="str">
            <v>862</v>
          </cell>
          <cell r="F756" t="str">
            <v>78213</v>
          </cell>
          <cell r="G756" t="str">
            <v>OM SAI DRIP SPRINKLERS,SIDDIPET , A.P.</v>
          </cell>
          <cell r="H756">
            <v>63573.26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</row>
        <row r="757">
          <cell r="D757" t="str">
            <v>862</v>
          </cell>
          <cell r="F757" t="str">
            <v>78215</v>
          </cell>
          <cell r="G757" t="str">
            <v>JALARAM PESTICIDES,BODELI.GUJARAT</v>
          </cell>
          <cell r="H757">
            <v>2236</v>
          </cell>
          <cell r="I757">
            <v>0</v>
          </cell>
          <cell r="J757">
            <v>0</v>
          </cell>
          <cell r="K757">
            <v>0</v>
          </cell>
          <cell r="L757">
            <v>2236</v>
          </cell>
          <cell r="M757">
            <v>0</v>
          </cell>
        </row>
        <row r="758">
          <cell r="D758" t="str">
            <v>862</v>
          </cell>
          <cell r="F758" t="str">
            <v>78221</v>
          </cell>
          <cell r="G758" t="str">
            <v>MAHESHWARI MACHINERY STORES,SAGAR</v>
          </cell>
          <cell r="H758">
            <v>-371108.53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D759" t="str">
            <v>862</v>
          </cell>
          <cell r="F759" t="str">
            <v>78226</v>
          </cell>
          <cell r="G759" t="str">
            <v>ARIHANT ENGINEERS,DAUND,PUNE</v>
          </cell>
          <cell r="H759">
            <v>96508.99</v>
          </cell>
          <cell r="I759">
            <v>96508.99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</row>
        <row r="760">
          <cell r="D760" t="str">
            <v>862</v>
          </cell>
          <cell r="F760" t="str">
            <v>78233</v>
          </cell>
          <cell r="G760" t="str">
            <v>KHODIYAR AGRO CENTRE,ODE.ANAND.GUJ.</v>
          </cell>
          <cell r="H760">
            <v>-194566.85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</row>
        <row r="761">
          <cell r="D761" t="str">
            <v>862</v>
          </cell>
          <cell r="F761" t="str">
            <v>78239</v>
          </cell>
          <cell r="G761" t="str">
            <v>KRISHNA ENTERPRISES,MUZAFFAR NAGAR U.P.</v>
          </cell>
          <cell r="H761">
            <v>81401</v>
          </cell>
          <cell r="I761">
            <v>0</v>
          </cell>
          <cell r="J761">
            <v>0</v>
          </cell>
          <cell r="K761">
            <v>81401</v>
          </cell>
          <cell r="L761">
            <v>0</v>
          </cell>
          <cell r="M761">
            <v>0</v>
          </cell>
        </row>
        <row r="762">
          <cell r="D762" t="str">
            <v>862</v>
          </cell>
          <cell r="F762" t="str">
            <v>78249</v>
          </cell>
          <cell r="G762" t="str">
            <v>ANAND ELECTRICALS,BIJAPUR</v>
          </cell>
          <cell r="H762">
            <v>44215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D763" t="str">
            <v>862</v>
          </cell>
          <cell r="F763" t="str">
            <v>78250</v>
          </cell>
          <cell r="G763" t="str">
            <v>KUMAR AGRO AGENCIES RAVANGAON.DAUND</v>
          </cell>
          <cell r="H763">
            <v>1255706.6100000001</v>
          </cell>
          <cell r="I763">
            <v>1009847</v>
          </cell>
          <cell r="J763">
            <v>245859.61</v>
          </cell>
          <cell r="K763">
            <v>0</v>
          </cell>
          <cell r="L763">
            <v>0</v>
          </cell>
          <cell r="M763">
            <v>0</v>
          </cell>
        </row>
        <row r="764">
          <cell r="D764" t="str">
            <v>862</v>
          </cell>
          <cell r="F764" t="str">
            <v>78263</v>
          </cell>
          <cell r="G764" t="str">
            <v>RAMESH KACHARE,TELANGWADI.MOHAL</v>
          </cell>
          <cell r="H764">
            <v>57716</v>
          </cell>
          <cell r="I764">
            <v>0</v>
          </cell>
          <cell r="J764">
            <v>0</v>
          </cell>
          <cell r="K764">
            <v>400</v>
          </cell>
          <cell r="L764">
            <v>0</v>
          </cell>
          <cell r="M764">
            <v>0</v>
          </cell>
        </row>
        <row r="765">
          <cell r="D765" t="str">
            <v>862</v>
          </cell>
          <cell r="F765" t="str">
            <v>78267</v>
          </cell>
          <cell r="G765" t="str">
            <v>SHRI DATTKRUPA KRISHI BHANDAR,WAGHODA BU</v>
          </cell>
          <cell r="H765">
            <v>681045.34</v>
          </cell>
          <cell r="I765">
            <v>585473</v>
          </cell>
          <cell r="J765">
            <v>95572.34</v>
          </cell>
          <cell r="K765">
            <v>0</v>
          </cell>
          <cell r="L765">
            <v>0</v>
          </cell>
          <cell r="M765">
            <v>0</v>
          </cell>
        </row>
        <row r="766">
          <cell r="D766" t="str">
            <v>862</v>
          </cell>
          <cell r="F766" t="str">
            <v>78268</v>
          </cell>
          <cell r="G766" t="str">
            <v>SHALIMAR DRIP SYSTEMS,SECUNDERABAD</v>
          </cell>
          <cell r="H766">
            <v>-43818.38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</row>
        <row r="767">
          <cell r="D767" t="str">
            <v>862</v>
          </cell>
          <cell r="F767" t="str">
            <v>78269</v>
          </cell>
          <cell r="G767" t="str">
            <v>RANJEET ENTERPRISES,NORTH KASABA SOLAPUR</v>
          </cell>
          <cell r="H767">
            <v>-107668.36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D768" t="str">
            <v>862</v>
          </cell>
          <cell r="F768" t="str">
            <v>78272</v>
          </cell>
          <cell r="G768" t="str">
            <v>SOVEREIGN HI-TEC AGRO F &amp; C L,HOSHIARPUR</v>
          </cell>
          <cell r="H768">
            <v>50840</v>
          </cell>
          <cell r="I768">
            <v>0</v>
          </cell>
          <cell r="J768">
            <v>50840</v>
          </cell>
          <cell r="K768">
            <v>0</v>
          </cell>
          <cell r="L768">
            <v>0</v>
          </cell>
          <cell r="M768">
            <v>0</v>
          </cell>
        </row>
        <row r="769">
          <cell r="D769" t="str">
            <v>862</v>
          </cell>
          <cell r="F769" t="str">
            <v>78275</v>
          </cell>
          <cell r="G769" t="str">
            <v>THE INTEGRATED SUPPLIES &amp; S CO,AHEMBAD</v>
          </cell>
          <cell r="H769">
            <v>192521.22</v>
          </cell>
          <cell r="I769">
            <v>192521.22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</row>
        <row r="770">
          <cell r="D770" t="str">
            <v>862</v>
          </cell>
          <cell r="F770" t="str">
            <v>78298</v>
          </cell>
          <cell r="G770" t="str">
            <v>SHRI SAI RAGHAVENDRA AGENCIES,ADILABAD</v>
          </cell>
          <cell r="H770">
            <v>37298.5</v>
          </cell>
          <cell r="I770">
            <v>0</v>
          </cell>
          <cell r="J770">
            <v>0</v>
          </cell>
          <cell r="K770">
            <v>1362.5</v>
          </cell>
          <cell r="L770">
            <v>0</v>
          </cell>
          <cell r="M770">
            <v>0</v>
          </cell>
        </row>
        <row r="771">
          <cell r="D771" t="str">
            <v>862</v>
          </cell>
          <cell r="F771" t="str">
            <v>78299</v>
          </cell>
          <cell r="G771" t="str">
            <v>TRIVENI ELECTRICALS &amp; HARSWARES,ANANTPUR</v>
          </cell>
          <cell r="H771">
            <v>20045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</row>
        <row r="772">
          <cell r="D772" t="str">
            <v>862</v>
          </cell>
          <cell r="F772" t="str">
            <v>78308</v>
          </cell>
          <cell r="G772" t="str">
            <v>SARAF ENTERPRISES,MAHESWAR</v>
          </cell>
          <cell r="H772">
            <v>17682.23</v>
          </cell>
          <cell r="I772">
            <v>0</v>
          </cell>
          <cell r="J772">
            <v>0</v>
          </cell>
          <cell r="K772">
            <v>0</v>
          </cell>
          <cell r="L772">
            <v>17682.23</v>
          </cell>
          <cell r="M772">
            <v>0</v>
          </cell>
        </row>
        <row r="773">
          <cell r="D773" t="str">
            <v>862</v>
          </cell>
          <cell r="F773" t="str">
            <v>78310</v>
          </cell>
          <cell r="G773" t="str">
            <v>KUMAR ENGG &amp; ELECTRICALS,CHIKKALKI CROSS</v>
          </cell>
          <cell r="H773">
            <v>-102116.17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</row>
        <row r="774">
          <cell r="D774" t="str">
            <v>862</v>
          </cell>
          <cell r="F774" t="str">
            <v>78312</v>
          </cell>
          <cell r="G774" t="str">
            <v>VIARTI TRADERS,NATEPUTE.SOLAPUR</v>
          </cell>
          <cell r="H774">
            <v>454056.94</v>
          </cell>
          <cell r="I774">
            <v>418156</v>
          </cell>
          <cell r="J774">
            <v>35900.94</v>
          </cell>
          <cell r="K774">
            <v>0</v>
          </cell>
          <cell r="L774">
            <v>0</v>
          </cell>
          <cell r="M774">
            <v>0</v>
          </cell>
        </row>
        <row r="775">
          <cell r="D775" t="str">
            <v>862</v>
          </cell>
          <cell r="F775" t="str">
            <v>78323</v>
          </cell>
          <cell r="G775" t="str">
            <v>VENKATA SAI AGENCIES,KARIMNAGAR,A.P.</v>
          </cell>
          <cell r="H775">
            <v>844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</row>
        <row r="776">
          <cell r="D776" t="str">
            <v>862</v>
          </cell>
          <cell r="F776" t="str">
            <v>78324</v>
          </cell>
          <cell r="G776" t="str">
            <v>SRI DURGA MARKETING,HYDERABAD</v>
          </cell>
          <cell r="H776">
            <v>77642.45</v>
          </cell>
          <cell r="I776">
            <v>757</v>
          </cell>
          <cell r="J776">
            <v>908</v>
          </cell>
          <cell r="K776">
            <v>75977.45</v>
          </cell>
          <cell r="L776">
            <v>0</v>
          </cell>
          <cell r="M776">
            <v>0</v>
          </cell>
        </row>
        <row r="777">
          <cell r="D777" t="str">
            <v>862</v>
          </cell>
          <cell r="F777" t="str">
            <v>78326</v>
          </cell>
          <cell r="G777" t="str">
            <v>JAIN ELECTRICAL &amp; M/C STORES,NALKHEDA</v>
          </cell>
          <cell r="H777">
            <v>-189525.25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</row>
        <row r="778">
          <cell r="D778" t="str">
            <v>862</v>
          </cell>
          <cell r="F778" t="str">
            <v>78327</v>
          </cell>
          <cell r="G778" t="str">
            <v>LAXMI AGENCIES,ASHTA</v>
          </cell>
          <cell r="H778">
            <v>-77531.75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</row>
        <row r="779">
          <cell r="D779" t="str">
            <v>862</v>
          </cell>
          <cell r="F779" t="str">
            <v>78328</v>
          </cell>
          <cell r="G779" t="str">
            <v>KOKAN AGRO ENGG &amp; SOLAR SYSTEM,CHIPLUN</v>
          </cell>
          <cell r="H779">
            <v>246125.68</v>
          </cell>
          <cell r="I779">
            <v>107203</v>
          </cell>
          <cell r="J779">
            <v>0</v>
          </cell>
          <cell r="K779">
            <v>1554</v>
          </cell>
          <cell r="L779">
            <v>96602</v>
          </cell>
          <cell r="M779">
            <v>40766.68</v>
          </cell>
        </row>
        <row r="780">
          <cell r="D780" t="str">
            <v>862</v>
          </cell>
          <cell r="F780" t="str">
            <v>78329</v>
          </cell>
          <cell r="G780" t="str">
            <v>MATOSHREE AGRO IRRIGATION ,LONI,RAHATA</v>
          </cell>
          <cell r="H780">
            <v>2300365.37</v>
          </cell>
          <cell r="I780">
            <v>259078</v>
          </cell>
          <cell r="J780">
            <v>428173</v>
          </cell>
          <cell r="K780">
            <v>905528</v>
          </cell>
          <cell r="L780">
            <v>514011</v>
          </cell>
          <cell r="M780">
            <v>92193</v>
          </cell>
        </row>
        <row r="781">
          <cell r="D781" t="str">
            <v>862</v>
          </cell>
          <cell r="F781" t="str">
            <v>78333</v>
          </cell>
          <cell r="G781" t="str">
            <v>BHAIRAVNATH KRISHI AGENCIES,NHAVARE,PUNE</v>
          </cell>
          <cell r="H781">
            <v>-24157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</row>
        <row r="782">
          <cell r="D782" t="str">
            <v>862</v>
          </cell>
          <cell r="F782" t="str">
            <v>78337</v>
          </cell>
          <cell r="G782" t="str">
            <v>YAMINI ENTERPRISES,VIJAYWADA A.P.</v>
          </cell>
          <cell r="H782">
            <v>2725</v>
          </cell>
          <cell r="I782">
            <v>0</v>
          </cell>
          <cell r="J782">
            <v>0</v>
          </cell>
          <cell r="K782">
            <v>1362.5</v>
          </cell>
          <cell r="L782">
            <v>0</v>
          </cell>
          <cell r="M782">
            <v>1362.5</v>
          </cell>
        </row>
        <row r="783">
          <cell r="D783" t="str">
            <v>862</v>
          </cell>
          <cell r="F783" t="str">
            <v>78340</v>
          </cell>
          <cell r="G783" t="str">
            <v>AMBAR SALES CORPORATION,RAJNANDGAON.(C.S</v>
          </cell>
          <cell r="H783">
            <v>-8439.7000000000007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</row>
        <row r="784">
          <cell r="D784" t="str">
            <v>862</v>
          </cell>
          <cell r="F784" t="str">
            <v>78342</v>
          </cell>
          <cell r="G784" t="str">
            <v>HANUMAN ELECTRICAL,VEMULAWADA. A.P.</v>
          </cell>
          <cell r="H784">
            <v>1362.5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1362.5</v>
          </cell>
        </row>
        <row r="785">
          <cell r="D785" t="str">
            <v>862</v>
          </cell>
          <cell r="F785" t="str">
            <v>78344</v>
          </cell>
          <cell r="G785" t="str">
            <v>KOTAGIRI MICRO IRRIGATION,JAN'DDYGUDM AP</v>
          </cell>
          <cell r="H785">
            <v>276727.75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</row>
        <row r="786">
          <cell r="D786" t="str">
            <v>862</v>
          </cell>
          <cell r="F786" t="str">
            <v>78351</v>
          </cell>
          <cell r="G786" t="str">
            <v>PATIDAR &amp; PATIDAR,NEEMUCH</v>
          </cell>
          <cell r="H786">
            <v>-187830.69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</row>
        <row r="787">
          <cell r="D787" t="str">
            <v>862</v>
          </cell>
          <cell r="F787" t="str">
            <v>78356</v>
          </cell>
          <cell r="G787" t="str">
            <v>AJAY AGRO,AHMEDNAGAR</v>
          </cell>
          <cell r="H787">
            <v>-6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</row>
        <row r="788">
          <cell r="D788" t="str">
            <v>862</v>
          </cell>
          <cell r="F788" t="str">
            <v>78360</v>
          </cell>
          <cell r="G788" t="str">
            <v>JINTURKAR KRISHI S KENDRA,KALMNURI HINGO</v>
          </cell>
          <cell r="H788">
            <v>297.39999999999998</v>
          </cell>
          <cell r="I788">
            <v>0</v>
          </cell>
          <cell r="J788">
            <v>0</v>
          </cell>
          <cell r="K788">
            <v>297.39999999999998</v>
          </cell>
          <cell r="L788">
            <v>0</v>
          </cell>
          <cell r="M788">
            <v>0</v>
          </cell>
        </row>
        <row r="789">
          <cell r="D789" t="str">
            <v>862</v>
          </cell>
          <cell r="F789" t="str">
            <v>78371</v>
          </cell>
          <cell r="G789" t="str">
            <v>SRI RAM ENTERPRISES,HYDERABAD</v>
          </cell>
          <cell r="H789">
            <v>1226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</row>
        <row r="790">
          <cell r="D790" t="str">
            <v>862</v>
          </cell>
          <cell r="F790" t="str">
            <v>78372</v>
          </cell>
          <cell r="G790" t="str">
            <v>LALITHA TRADERS,GAJWEL MEDAK A.P.</v>
          </cell>
          <cell r="H790">
            <v>1362.5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1362.5</v>
          </cell>
        </row>
        <row r="791">
          <cell r="D791" t="str">
            <v>862</v>
          </cell>
          <cell r="F791" t="str">
            <v>78373</v>
          </cell>
          <cell r="G791" t="str">
            <v>PRANAVI PLASTICS,NIZAMABAD A.P.</v>
          </cell>
          <cell r="H791">
            <v>110588</v>
          </cell>
          <cell r="I791">
            <v>6960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</row>
        <row r="792">
          <cell r="D792" t="str">
            <v>862</v>
          </cell>
          <cell r="F792" t="str">
            <v>78375</v>
          </cell>
          <cell r="G792" t="str">
            <v>SRI SAI IRRIGATION SYSTEMS NIZAMABAD A.P</v>
          </cell>
          <cell r="H792">
            <v>-35622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</row>
        <row r="793">
          <cell r="D793" t="str">
            <v>862</v>
          </cell>
          <cell r="F793" t="str">
            <v>78376</v>
          </cell>
          <cell r="G793" t="str">
            <v>SAI KRIPA IRRIGATION SYSTEMS,NIZAMABAD</v>
          </cell>
          <cell r="H793">
            <v>58651.3</v>
          </cell>
          <cell r="I793">
            <v>35695</v>
          </cell>
          <cell r="J793">
            <v>22956.3</v>
          </cell>
          <cell r="K793">
            <v>0</v>
          </cell>
          <cell r="L793">
            <v>0</v>
          </cell>
          <cell r="M793">
            <v>0</v>
          </cell>
        </row>
        <row r="794">
          <cell r="D794" t="str">
            <v>862</v>
          </cell>
          <cell r="F794" t="str">
            <v>78378</v>
          </cell>
          <cell r="G794" t="str">
            <v>SATYA SAI SPRINKLER &amp; DRIP,SIDDIPET A.P.</v>
          </cell>
          <cell r="H794">
            <v>43496</v>
          </cell>
          <cell r="I794">
            <v>249</v>
          </cell>
          <cell r="J794">
            <v>0</v>
          </cell>
          <cell r="K794">
            <v>272</v>
          </cell>
          <cell r="L794">
            <v>0</v>
          </cell>
          <cell r="M794">
            <v>0</v>
          </cell>
        </row>
        <row r="795">
          <cell r="D795" t="str">
            <v>862</v>
          </cell>
          <cell r="F795" t="str">
            <v>78391</v>
          </cell>
          <cell r="G795" t="str">
            <v>ARUN DRIP SYSTEMS,MANCHERLA GUNTUR A.P.</v>
          </cell>
          <cell r="H795">
            <v>1362.5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</row>
        <row r="796">
          <cell r="D796" t="str">
            <v>862</v>
          </cell>
          <cell r="F796" t="str">
            <v>78392</v>
          </cell>
          <cell r="G796" t="str">
            <v>SRIVINAYAKA IRRIG'ION SYMS,PODDALAKUR AP</v>
          </cell>
          <cell r="H796">
            <v>3090632.5</v>
          </cell>
          <cell r="I796">
            <v>475051</v>
          </cell>
          <cell r="J796">
            <v>8006</v>
          </cell>
          <cell r="K796">
            <v>5763.5</v>
          </cell>
          <cell r="L796">
            <v>0</v>
          </cell>
          <cell r="M796">
            <v>1362.5</v>
          </cell>
        </row>
        <row r="797">
          <cell r="D797" t="str">
            <v>862</v>
          </cell>
          <cell r="F797" t="str">
            <v>78393</v>
          </cell>
          <cell r="G797" t="str">
            <v>SRI KUSUMHARA DRIP SYMS,VINJAMUR.NELLORE</v>
          </cell>
          <cell r="H797">
            <v>232890.5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D798" t="str">
            <v>862</v>
          </cell>
          <cell r="F798" t="str">
            <v>78399</v>
          </cell>
          <cell r="G798" t="str">
            <v>T.GIRIJA IRRIGATION,NAIDUPET NELLORE A.P</v>
          </cell>
          <cell r="H798">
            <v>55588.5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</row>
        <row r="799">
          <cell r="D799" t="str">
            <v>862</v>
          </cell>
          <cell r="F799" t="str">
            <v>78403</v>
          </cell>
          <cell r="G799" t="str">
            <v>DESHMUKH SALES CORPORATION,NASHIK</v>
          </cell>
          <cell r="H799">
            <v>6941693.8300000001</v>
          </cell>
          <cell r="I799">
            <v>943633</v>
          </cell>
          <cell r="J799">
            <v>773930</v>
          </cell>
          <cell r="K799">
            <v>235051</v>
          </cell>
          <cell r="L799">
            <v>551875</v>
          </cell>
          <cell r="M799">
            <v>698531</v>
          </cell>
        </row>
        <row r="800">
          <cell r="D800" t="str">
            <v>862</v>
          </cell>
          <cell r="F800" t="str">
            <v>78404</v>
          </cell>
          <cell r="G800" t="str">
            <v>SRI LAXMI IRRIGATION SYMS,NIZAMABAD  A.P</v>
          </cell>
          <cell r="H800">
            <v>22197.72</v>
          </cell>
          <cell r="I800">
            <v>4170</v>
          </cell>
          <cell r="J800">
            <v>18027.72</v>
          </cell>
          <cell r="K800">
            <v>0</v>
          </cell>
          <cell r="L800">
            <v>0</v>
          </cell>
          <cell r="M800">
            <v>0</v>
          </cell>
        </row>
        <row r="801">
          <cell r="D801" t="str">
            <v>862</v>
          </cell>
          <cell r="F801" t="str">
            <v>78405</v>
          </cell>
          <cell r="G801" t="str">
            <v>LAXMI DRIP &amp; IRRIGATION,HYDERABAD A.P.</v>
          </cell>
          <cell r="H801">
            <v>5274.54</v>
          </cell>
          <cell r="I801">
            <v>0</v>
          </cell>
          <cell r="J801">
            <v>0</v>
          </cell>
          <cell r="K801">
            <v>750</v>
          </cell>
          <cell r="L801">
            <v>0</v>
          </cell>
          <cell r="M801">
            <v>0</v>
          </cell>
        </row>
        <row r="802">
          <cell r="D802" t="str">
            <v>862</v>
          </cell>
          <cell r="F802" t="str">
            <v>78415</v>
          </cell>
          <cell r="G802" t="str">
            <v>MAHUVA SAHAKARI KHAND MANDLI,BAMANIYA GJ</v>
          </cell>
          <cell r="H802">
            <v>-196112.65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</row>
        <row r="803">
          <cell r="D803" t="str">
            <v>862</v>
          </cell>
          <cell r="F803" t="str">
            <v>78418</v>
          </cell>
          <cell r="G803" t="str">
            <v>PANJRAPOLE,PANCHAVATI NASHIK</v>
          </cell>
          <cell r="H803">
            <v>731374.99</v>
          </cell>
          <cell r="I803">
            <v>19577</v>
          </cell>
          <cell r="J803">
            <v>19242</v>
          </cell>
          <cell r="K803">
            <v>65574.8</v>
          </cell>
          <cell r="L803">
            <v>334486.45</v>
          </cell>
          <cell r="M803">
            <v>1400</v>
          </cell>
        </row>
        <row r="804">
          <cell r="D804" t="str">
            <v>862</v>
          </cell>
          <cell r="F804" t="str">
            <v>78422</v>
          </cell>
          <cell r="G804" t="str">
            <v>HYDERABAD DEPOT CASULE CUSTOMERS</v>
          </cell>
          <cell r="H804">
            <v>723463.38</v>
          </cell>
          <cell r="I804">
            <v>103850</v>
          </cell>
          <cell r="J804">
            <v>125537</v>
          </cell>
          <cell r="K804">
            <v>340773</v>
          </cell>
          <cell r="L804">
            <v>94011</v>
          </cell>
          <cell r="M804">
            <v>17286</v>
          </cell>
        </row>
        <row r="805">
          <cell r="D805" t="str">
            <v>862</v>
          </cell>
          <cell r="F805" t="str">
            <v>78433</v>
          </cell>
          <cell r="G805" t="str">
            <v>SHRI PAWAR AGENCIES,AAGHAR (BK),MALEGAON</v>
          </cell>
          <cell r="H805">
            <v>419024.16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</row>
        <row r="806">
          <cell r="D806" t="str">
            <v>862</v>
          </cell>
          <cell r="F806" t="str">
            <v>78436</v>
          </cell>
          <cell r="G806" t="str">
            <v>SHARYU AGENCIES,DONGARKHEDA HINGOLI</v>
          </cell>
          <cell r="H806">
            <v>354306.4</v>
          </cell>
          <cell r="I806">
            <v>51550</v>
          </cell>
          <cell r="J806">
            <v>302756.40000000002</v>
          </cell>
          <cell r="K806">
            <v>0</v>
          </cell>
          <cell r="L806">
            <v>0</v>
          </cell>
          <cell r="M806">
            <v>0</v>
          </cell>
        </row>
        <row r="807">
          <cell r="D807" t="str">
            <v>862</v>
          </cell>
          <cell r="F807" t="str">
            <v>78443</v>
          </cell>
          <cell r="G807" t="str">
            <v>MURGENDRA TRADERS,ATHANI BELGAUM</v>
          </cell>
          <cell r="H807">
            <v>28002</v>
          </cell>
          <cell r="I807">
            <v>28002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</row>
        <row r="808">
          <cell r="D808" t="str">
            <v>862</v>
          </cell>
          <cell r="F808" t="str">
            <v>78454</v>
          </cell>
          <cell r="G808" t="str">
            <v>OM SUPPLIERS,PANDHARPUR</v>
          </cell>
          <cell r="H808">
            <v>966281.28</v>
          </cell>
          <cell r="I808">
            <v>144008</v>
          </cell>
          <cell r="J808">
            <v>154877</v>
          </cell>
          <cell r="K808">
            <v>76925</v>
          </cell>
          <cell r="L808">
            <v>66310</v>
          </cell>
          <cell r="M808">
            <v>204800</v>
          </cell>
        </row>
        <row r="809">
          <cell r="D809" t="str">
            <v>862</v>
          </cell>
          <cell r="F809" t="str">
            <v>78455</v>
          </cell>
          <cell r="G809" t="str">
            <v>SAI RAM IRRIGATION,NELLORE A.P.</v>
          </cell>
          <cell r="H809">
            <v>2109.5</v>
          </cell>
          <cell r="I809">
            <v>0</v>
          </cell>
          <cell r="J809">
            <v>0</v>
          </cell>
          <cell r="K809">
            <v>1362.5</v>
          </cell>
          <cell r="L809">
            <v>0</v>
          </cell>
          <cell r="M809">
            <v>747</v>
          </cell>
        </row>
        <row r="810">
          <cell r="D810" t="str">
            <v>862</v>
          </cell>
          <cell r="F810" t="str">
            <v>78456</v>
          </cell>
          <cell r="G810" t="str">
            <v>DHANASHREE AGRI CLINIC,SHRIRAMPUR</v>
          </cell>
          <cell r="H810">
            <v>457338.6</v>
          </cell>
          <cell r="I810">
            <v>457338.6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</row>
        <row r="811">
          <cell r="D811" t="str">
            <v>862</v>
          </cell>
          <cell r="F811" t="str">
            <v>78457</v>
          </cell>
          <cell r="G811" t="str">
            <v>NAVINA IRRIGATION SYMS K'GIRI HYDERABAD</v>
          </cell>
          <cell r="H811">
            <v>106113.5</v>
          </cell>
          <cell r="I811">
            <v>47664</v>
          </cell>
          <cell r="J811">
            <v>216</v>
          </cell>
          <cell r="K811">
            <v>0</v>
          </cell>
          <cell r="L811">
            <v>0</v>
          </cell>
          <cell r="M811">
            <v>0</v>
          </cell>
        </row>
        <row r="812">
          <cell r="D812" t="str">
            <v>862</v>
          </cell>
          <cell r="F812" t="str">
            <v>78459</v>
          </cell>
          <cell r="G812" t="str">
            <v>SAHAYOG SALES CORPORATION,AHMEDNAGAR</v>
          </cell>
          <cell r="H812">
            <v>686</v>
          </cell>
          <cell r="I812">
            <v>0</v>
          </cell>
          <cell r="J812">
            <v>686</v>
          </cell>
          <cell r="K812">
            <v>0</v>
          </cell>
          <cell r="L812">
            <v>0</v>
          </cell>
          <cell r="M812">
            <v>0</v>
          </cell>
        </row>
        <row r="813">
          <cell r="D813" t="str">
            <v>862</v>
          </cell>
          <cell r="F813" t="str">
            <v>78464</v>
          </cell>
          <cell r="G813" t="str">
            <v>AGRO TECH ENGINEERS &amp; CONSUTANTS,PUNE</v>
          </cell>
          <cell r="H813">
            <v>2029449.81</v>
          </cell>
          <cell r="I813">
            <v>1647830.06</v>
          </cell>
          <cell r="J813">
            <v>100630</v>
          </cell>
          <cell r="K813">
            <v>196410</v>
          </cell>
          <cell r="L813">
            <v>9422</v>
          </cell>
          <cell r="M813">
            <v>75157.75</v>
          </cell>
        </row>
        <row r="814">
          <cell r="D814" t="str">
            <v>862</v>
          </cell>
          <cell r="F814" t="str">
            <v>78466</v>
          </cell>
          <cell r="G814" t="str">
            <v>SRI SAI IRRIGATION,MARIPALLEM  A.P.</v>
          </cell>
          <cell r="H814">
            <v>2250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</row>
        <row r="815">
          <cell r="D815" t="str">
            <v>862</v>
          </cell>
          <cell r="F815" t="str">
            <v>78473</v>
          </cell>
          <cell r="G815" t="str">
            <v>OM SHRIKRISHNA TRADERS,KHED OSM'BAD</v>
          </cell>
          <cell r="H815">
            <v>7826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</row>
        <row r="816">
          <cell r="D816" t="str">
            <v>862</v>
          </cell>
          <cell r="F816" t="str">
            <v>78504</v>
          </cell>
          <cell r="G816" t="str">
            <v>DILIP DEORAM PATIL,GANESHPUR 40GAON</v>
          </cell>
          <cell r="H816">
            <v>1245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D817" t="str">
            <v>862</v>
          </cell>
          <cell r="F817" t="str">
            <v>78543</v>
          </cell>
          <cell r="G817" t="str">
            <v>MALLIKARJUN TRADERS,NANDIKOTKUR A.P.</v>
          </cell>
          <cell r="H817">
            <v>214756.5</v>
          </cell>
          <cell r="I817">
            <v>22329</v>
          </cell>
          <cell r="J817">
            <v>0</v>
          </cell>
          <cell r="K817">
            <v>300</v>
          </cell>
          <cell r="L817">
            <v>400</v>
          </cell>
          <cell r="M817">
            <v>0</v>
          </cell>
        </row>
        <row r="818">
          <cell r="D818" t="str">
            <v>862</v>
          </cell>
          <cell r="F818" t="str">
            <v>78545</v>
          </cell>
          <cell r="G818" t="str">
            <v>DEEPTHI IRRIGATION SYSTEMS,GOOTY A.P.</v>
          </cell>
          <cell r="H818">
            <v>163502.5</v>
          </cell>
          <cell r="I818">
            <v>585</v>
          </cell>
          <cell r="J818">
            <v>1567</v>
          </cell>
          <cell r="K818">
            <v>2500.5</v>
          </cell>
          <cell r="L818">
            <v>28218</v>
          </cell>
          <cell r="M818">
            <v>0</v>
          </cell>
        </row>
        <row r="819">
          <cell r="D819" t="str">
            <v>862</v>
          </cell>
          <cell r="F819" t="str">
            <v>78546</v>
          </cell>
          <cell r="G819" t="str">
            <v>VALLABH DRIP IRRGATION,SANGAREDDY</v>
          </cell>
          <cell r="H819">
            <v>81266.16</v>
          </cell>
          <cell r="I819">
            <v>81266.16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D820" t="str">
            <v>862</v>
          </cell>
          <cell r="F820" t="str">
            <v>78573</v>
          </cell>
          <cell r="G820" t="str">
            <v>RENUKA TRADING CO,LATUR</v>
          </cell>
          <cell r="H820">
            <v>768006.18</v>
          </cell>
          <cell r="I820">
            <v>468896</v>
          </cell>
          <cell r="J820">
            <v>0</v>
          </cell>
          <cell r="K820">
            <v>25252</v>
          </cell>
          <cell r="L820">
            <v>273858.18</v>
          </cell>
          <cell r="M820">
            <v>0</v>
          </cell>
        </row>
        <row r="821">
          <cell r="D821" t="str">
            <v>862</v>
          </cell>
          <cell r="F821" t="str">
            <v>78582</v>
          </cell>
          <cell r="G821" t="str">
            <v>B.RAMCHANDRA REDDY,KALWAKARTHY  A.P.</v>
          </cell>
          <cell r="H821">
            <v>-93394.74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D822" t="str">
            <v>862</v>
          </cell>
          <cell r="F822" t="str">
            <v>78586</v>
          </cell>
          <cell r="G822" t="str">
            <v>KRUSHANARPAN KRUSHI AGENCY,BENODA MORSHI</v>
          </cell>
          <cell r="H822">
            <v>648359</v>
          </cell>
          <cell r="I822">
            <v>0</v>
          </cell>
          <cell r="J822">
            <v>0</v>
          </cell>
          <cell r="K822">
            <v>89191</v>
          </cell>
          <cell r="L822">
            <v>174569</v>
          </cell>
          <cell r="M822">
            <v>246121</v>
          </cell>
        </row>
        <row r="823">
          <cell r="D823" t="str">
            <v>862</v>
          </cell>
          <cell r="F823" t="str">
            <v>78593</v>
          </cell>
          <cell r="G823" t="str">
            <v>SRI VENKATESHWARA AGRO TRADES,SHANARAMPE</v>
          </cell>
          <cell r="H823">
            <v>26558</v>
          </cell>
          <cell r="I823">
            <v>0</v>
          </cell>
          <cell r="J823">
            <v>0</v>
          </cell>
          <cell r="K823">
            <v>1050</v>
          </cell>
          <cell r="L823">
            <v>0</v>
          </cell>
          <cell r="M823">
            <v>0</v>
          </cell>
        </row>
        <row r="824">
          <cell r="D824" t="str">
            <v>862</v>
          </cell>
          <cell r="F824" t="str">
            <v>78603</v>
          </cell>
          <cell r="G824" t="str">
            <v>EPC INDUSTRIES LTD,GUNTUR</v>
          </cell>
          <cell r="H824">
            <v>19542.66</v>
          </cell>
          <cell r="I824">
            <v>2902</v>
          </cell>
          <cell r="J824">
            <v>0</v>
          </cell>
          <cell r="K824">
            <v>0</v>
          </cell>
          <cell r="L824">
            <v>2902</v>
          </cell>
          <cell r="M824">
            <v>0</v>
          </cell>
        </row>
        <row r="825">
          <cell r="D825" t="str">
            <v>862</v>
          </cell>
          <cell r="F825" t="str">
            <v>78612</v>
          </cell>
          <cell r="G825" t="str">
            <v>PREMIER IRRIGATION EQUIPMENT,SECUNDERABA</v>
          </cell>
          <cell r="H825">
            <v>4662478.95</v>
          </cell>
          <cell r="I825">
            <v>0</v>
          </cell>
          <cell r="J825">
            <v>0</v>
          </cell>
          <cell r="K825">
            <v>1219047</v>
          </cell>
          <cell r="L825">
            <v>487396</v>
          </cell>
          <cell r="M825">
            <v>0</v>
          </cell>
        </row>
        <row r="826">
          <cell r="D826" t="str">
            <v>862</v>
          </cell>
          <cell r="F826" t="str">
            <v>78621</v>
          </cell>
          <cell r="G826" t="str">
            <v>ASST,DIRECTOR OF HORTICULTURE,RANGAREDDY</v>
          </cell>
          <cell r="H826">
            <v>2198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648</v>
          </cell>
        </row>
        <row r="827">
          <cell r="D827" t="str">
            <v>862</v>
          </cell>
          <cell r="F827" t="str">
            <v>78624</v>
          </cell>
          <cell r="G827" t="str">
            <v>SINGHANIYA HARDWARE,PARTWADA</v>
          </cell>
          <cell r="H827">
            <v>1.61</v>
          </cell>
          <cell r="I827">
            <v>0</v>
          </cell>
          <cell r="J827">
            <v>0</v>
          </cell>
          <cell r="K827">
            <v>1.61</v>
          </cell>
          <cell r="L827">
            <v>0</v>
          </cell>
          <cell r="M827">
            <v>0</v>
          </cell>
        </row>
        <row r="828">
          <cell r="D828" t="str">
            <v>862</v>
          </cell>
          <cell r="F828" t="str">
            <v>78636</v>
          </cell>
          <cell r="G828" t="str">
            <v>OM SAI AGENCIES,MULKANUR A.P.</v>
          </cell>
          <cell r="H828">
            <v>4270</v>
          </cell>
          <cell r="I828">
            <v>0</v>
          </cell>
          <cell r="J828">
            <v>0</v>
          </cell>
          <cell r="K828">
            <v>0</v>
          </cell>
          <cell r="L828">
            <v>4270</v>
          </cell>
          <cell r="M828">
            <v>0</v>
          </cell>
        </row>
        <row r="829">
          <cell r="D829" t="str">
            <v>862</v>
          </cell>
          <cell r="F829" t="str">
            <v>78637</v>
          </cell>
          <cell r="G829" t="str">
            <v>SHIVA SAI AGENCIES,DHARMAVARAM</v>
          </cell>
          <cell r="H829">
            <v>-725980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D830" t="str">
            <v>862</v>
          </cell>
          <cell r="F830" t="str">
            <v>78648</v>
          </cell>
          <cell r="G830" t="str">
            <v>DR.CHANDRAKANT S NIKAM,KONDIVARE RATNAGI</v>
          </cell>
          <cell r="H830">
            <v>390948</v>
          </cell>
          <cell r="I830">
            <v>0</v>
          </cell>
          <cell r="J830">
            <v>0</v>
          </cell>
          <cell r="K830">
            <v>0</v>
          </cell>
          <cell r="L830">
            <v>20000</v>
          </cell>
          <cell r="M830">
            <v>0</v>
          </cell>
        </row>
        <row r="831">
          <cell r="D831" t="str">
            <v>862</v>
          </cell>
          <cell r="F831" t="str">
            <v>78658</v>
          </cell>
          <cell r="G831" t="str">
            <v>OMKAR AGENCIES,SHANTINAGAR BARAMATI</v>
          </cell>
          <cell r="H831">
            <v>-148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</row>
        <row r="832">
          <cell r="D832" t="str">
            <v>862</v>
          </cell>
          <cell r="F832" t="str">
            <v>78666</v>
          </cell>
          <cell r="G832" t="str">
            <v>KETAN ENTERPRISES,RAVER</v>
          </cell>
          <cell r="H832">
            <v>750981.72</v>
          </cell>
          <cell r="I832">
            <v>158820</v>
          </cell>
          <cell r="J832">
            <v>224034</v>
          </cell>
          <cell r="K832">
            <v>167996</v>
          </cell>
          <cell r="L832">
            <v>180499</v>
          </cell>
          <cell r="M832">
            <v>19632.72</v>
          </cell>
        </row>
        <row r="833">
          <cell r="D833" t="str">
            <v>862</v>
          </cell>
          <cell r="F833" t="str">
            <v>78669</v>
          </cell>
          <cell r="G833" t="str">
            <v>K.N.RAO,NANDIGAM KRISHNA</v>
          </cell>
          <cell r="H833">
            <v>10956.59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D834" t="str">
            <v>862</v>
          </cell>
          <cell r="F834" t="str">
            <v>78671</v>
          </cell>
          <cell r="G834" t="str">
            <v>THE PROJECT OFFICER,AP MIP HYDERABAD</v>
          </cell>
          <cell r="H834">
            <v>9920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</row>
        <row r="835">
          <cell r="D835" t="str">
            <v>862</v>
          </cell>
          <cell r="F835" t="str">
            <v>78679</v>
          </cell>
          <cell r="G835" t="str">
            <v>M.LAXAMAYYA,CHITTVALSA SRIKAKULAM</v>
          </cell>
          <cell r="H835">
            <v>21756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</row>
        <row r="836">
          <cell r="D836" t="str">
            <v>862</v>
          </cell>
          <cell r="F836" t="str">
            <v>78680</v>
          </cell>
          <cell r="G836" t="str">
            <v>K.BABURAO,KETINDINGR KRISHNA</v>
          </cell>
          <cell r="H836">
            <v>72533.009999999995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</row>
        <row r="837">
          <cell r="D837" t="str">
            <v>862</v>
          </cell>
          <cell r="F837" t="str">
            <v>78681</v>
          </cell>
          <cell r="G837" t="str">
            <v>INDIAN INST OF MANAGEMENT,KORHIKODE KERA</v>
          </cell>
          <cell r="H837">
            <v>187066.92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D838" t="str">
            <v>862</v>
          </cell>
          <cell r="F838" t="str">
            <v>78682</v>
          </cell>
          <cell r="G838" t="str">
            <v>SANJEEV TRADING CO,HANUMANGARH RAJASTHAN</v>
          </cell>
          <cell r="H838">
            <v>62917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62917</v>
          </cell>
        </row>
        <row r="839">
          <cell r="D839" t="str">
            <v>862</v>
          </cell>
          <cell r="F839" t="str">
            <v>78683</v>
          </cell>
          <cell r="G839" t="str">
            <v>MANU AGROTECH,KOTA RAJASTHAN</v>
          </cell>
          <cell r="H839">
            <v>552707.73</v>
          </cell>
          <cell r="I839">
            <v>0</v>
          </cell>
          <cell r="J839">
            <v>73146</v>
          </cell>
          <cell r="K839">
            <v>479561.73</v>
          </cell>
          <cell r="L839">
            <v>0</v>
          </cell>
          <cell r="M839">
            <v>0</v>
          </cell>
        </row>
        <row r="840">
          <cell r="D840" t="str">
            <v>862</v>
          </cell>
          <cell r="F840" t="str">
            <v>78695</v>
          </cell>
          <cell r="G840" t="str">
            <v>ARIHANT PIPES,AMBALA GATE AMRAVATI</v>
          </cell>
          <cell r="H840">
            <v>-6353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</row>
        <row r="841">
          <cell r="D841" t="str">
            <v>862</v>
          </cell>
          <cell r="F841" t="str">
            <v>78697</v>
          </cell>
          <cell r="G841" t="str">
            <v>ARORA SONS,MAHENDRAGARH,C.S</v>
          </cell>
          <cell r="H841">
            <v>-380478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D842" t="str">
            <v>862</v>
          </cell>
          <cell r="F842" t="str">
            <v>78701</v>
          </cell>
          <cell r="G842" t="str">
            <v>SHINDE AGENCIES,ASHTA SANGALI</v>
          </cell>
          <cell r="H842">
            <v>536197.22</v>
          </cell>
          <cell r="I842">
            <v>239730</v>
          </cell>
          <cell r="J842">
            <v>4497</v>
          </cell>
          <cell r="K842">
            <v>291970.21999999997</v>
          </cell>
          <cell r="L842">
            <v>0</v>
          </cell>
          <cell r="M842">
            <v>0</v>
          </cell>
        </row>
        <row r="843">
          <cell r="D843" t="str">
            <v>862</v>
          </cell>
          <cell r="F843" t="str">
            <v>78702</v>
          </cell>
          <cell r="G843" t="str">
            <v>STEEL AUTHORITY OF INDIA LTD,RAURKELA</v>
          </cell>
          <cell r="H843">
            <v>-8039.02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D844" t="str">
            <v>862</v>
          </cell>
          <cell r="F844" t="str">
            <v>78715</v>
          </cell>
          <cell r="G844" t="str">
            <v>BHUSHANKUMAR ENTERPRISES,SAYKHEDA C.S</v>
          </cell>
          <cell r="H844">
            <v>-885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</row>
        <row r="845">
          <cell r="D845" t="str">
            <v>862</v>
          </cell>
          <cell r="F845" t="str">
            <v>78728</v>
          </cell>
          <cell r="G845" t="str">
            <v>VRM ENTERPRISES,ANNA NAGAR KERALA</v>
          </cell>
          <cell r="H845">
            <v>101190</v>
          </cell>
          <cell r="I845">
            <v>37536</v>
          </cell>
          <cell r="J845">
            <v>63654</v>
          </cell>
          <cell r="K845">
            <v>0</v>
          </cell>
          <cell r="L845">
            <v>0</v>
          </cell>
          <cell r="M845">
            <v>0</v>
          </cell>
        </row>
        <row r="846">
          <cell r="D846" t="str">
            <v>862</v>
          </cell>
          <cell r="F846" t="str">
            <v>78730</v>
          </cell>
          <cell r="G846" t="str">
            <v>DASHMESH GREEN FIELDS,SRI GANGANAGAR RAJ</v>
          </cell>
          <cell r="H846">
            <v>2010901.42</v>
          </cell>
          <cell r="I846">
            <v>637308</v>
          </cell>
          <cell r="J846">
            <v>816672</v>
          </cell>
          <cell r="K846">
            <v>340027</v>
          </cell>
          <cell r="L846">
            <v>216894.42</v>
          </cell>
          <cell r="M846">
            <v>0</v>
          </cell>
        </row>
        <row r="847">
          <cell r="D847" t="str">
            <v>862</v>
          </cell>
          <cell r="F847" t="str">
            <v>78736</v>
          </cell>
          <cell r="G847" t="str">
            <v>GANGA DRIP IRRIGATION,KADIRI</v>
          </cell>
          <cell r="H847">
            <v>67761.899999999994</v>
          </cell>
          <cell r="I847">
            <v>43623</v>
          </cell>
          <cell r="J847">
            <v>0</v>
          </cell>
          <cell r="K847">
            <v>1362.5</v>
          </cell>
          <cell r="L847">
            <v>2724</v>
          </cell>
          <cell r="M847">
            <v>0</v>
          </cell>
        </row>
        <row r="848">
          <cell r="D848" t="str">
            <v>862</v>
          </cell>
          <cell r="F848" t="str">
            <v>78737</v>
          </cell>
          <cell r="G848" t="str">
            <v>KANDEKAR DRIP AGENCY,NAITALE NIPHAD</v>
          </cell>
          <cell r="H848">
            <v>2028894.84</v>
          </cell>
          <cell r="I848">
            <v>701077</v>
          </cell>
          <cell r="J848">
            <v>1327817.8400000001</v>
          </cell>
          <cell r="K848">
            <v>0</v>
          </cell>
          <cell r="L848">
            <v>0</v>
          </cell>
          <cell r="M848">
            <v>0</v>
          </cell>
        </row>
        <row r="849">
          <cell r="D849" t="str">
            <v>862</v>
          </cell>
          <cell r="F849" t="str">
            <v>78738</v>
          </cell>
          <cell r="G849" t="str">
            <v>K.B.G VANI W/O JAGDEESH,PEDAGYSILE VIZIA</v>
          </cell>
          <cell r="H849">
            <v>45905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</row>
        <row r="850">
          <cell r="D850" t="str">
            <v>862</v>
          </cell>
          <cell r="F850" t="str">
            <v>78744</v>
          </cell>
          <cell r="G850" t="str">
            <v>PARAG AGENCIES,NERI JAMNER</v>
          </cell>
          <cell r="H850">
            <v>5593868.9299999997</v>
          </cell>
          <cell r="I850">
            <v>63638</v>
          </cell>
          <cell r="J850">
            <v>0</v>
          </cell>
          <cell r="K850">
            <v>2985226</v>
          </cell>
          <cell r="L850">
            <v>2545004.9300000002</v>
          </cell>
          <cell r="M850">
            <v>0</v>
          </cell>
        </row>
        <row r="851">
          <cell r="D851" t="str">
            <v>862</v>
          </cell>
          <cell r="F851" t="str">
            <v>78746</v>
          </cell>
          <cell r="G851" t="str">
            <v>TIRUPATI DRIP &amp; TUSHAR AGENCY,DEGLUR</v>
          </cell>
          <cell r="H851">
            <v>95447.38</v>
          </cell>
          <cell r="I851">
            <v>95447.38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</row>
        <row r="852">
          <cell r="D852" t="str">
            <v>862</v>
          </cell>
          <cell r="F852" t="str">
            <v>78747</v>
          </cell>
          <cell r="G852" t="str">
            <v>ADITI`S GRAMIN KRISHI SEVA KENDRA,BHOKAR</v>
          </cell>
          <cell r="H852">
            <v>-3240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D853" t="str">
            <v>862</v>
          </cell>
          <cell r="F853" t="str">
            <v>78750</v>
          </cell>
          <cell r="G853" t="str">
            <v>DFW ENVIROTECH INDIA P LTD,NAGPUR</v>
          </cell>
          <cell r="H853">
            <v>-7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</row>
        <row r="854">
          <cell r="D854" t="str">
            <v>862</v>
          </cell>
          <cell r="F854" t="str">
            <v>78756</v>
          </cell>
          <cell r="G854" t="str">
            <v>GUHESHWAR ENTERPRISES,JAMKHANDI</v>
          </cell>
          <cell r="H854">
            <v>13639</v>
          </cell>
          <cell r="I854">
            <v>13639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</row>
        <row r="855">
          <cell r="D855" t="str">
            <v>862</v>
          </cell>
          <cell r="F855" t="str">
            <v>78757</v>
          </cell>
          <cell r="G855" t="str">
            <v>VISHWA AGRO AGENCIES,KUDCHI RAIBAG (K.S)</v>
          </cell>
          <cell r="H855">
            <v>-20319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</row>
        <row r="856">
          <cell r="D856" t="str">
            <v>862</v>
          </cell>
          <cell r="F856" t="str">
            <v>78760</v>
          </cell>
          <cell r="G856" t="str">
            <v>NATIONAL THERMAL POWER CORPN,KARIMNAGAR</v>
          </cell>
          <cell r="H856">
            <v>154830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</row>
        <row r="857">
          <cell r="D857" t="str">
            <v>862</v>
          </cell>
          <cell r="F857" t="str">
            <v>78762</v>
          </cell>
          <cell r="G857" t="str">
            <v>MAHANKALI RAMASUBBA SATYAVATHI,PATAIGUDE</v>
          </cell>
          <cell r="H857">
            <v>4891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D858" t="str">
            <v>862</v>
          </cell>
          <cell r="F858" t="str">
            <v>78763</v>
          </cell>
          <cell r="G858" t="str">
            <v>SANCHETI DEPARTMENT STORES,RAICHUR</v>
          </cell>
          <cell r="H858">
            <v>-28900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D859" t="str">
            <v>862</v>
          </cell>
          <cell r="F859" t="str">
            <v>78764</v>
          </cell>
          <cell r="G859" t="str">
            <v>SHRI AGRO SERVICES,KARAD</v>
          </cell>
          <cell r="H859">
            <v>293102</v>
          </cell>
          <cell r="I859">
            <v>0</v>
          </cell>
          <cell r="J859">
            <v>0</v>
          </cell>
          <cell r="K859">
            <v>141932</v>
          </cell>
          <cell r="L859">
            <v>7238</v>
          </cell>
          <cell r="M859">
            <v>15890</v>
          </cell>
        </row>
        <row r="860">
          <cell r="D860" t="str">
            <v>862</v>
          </cell>
          <cell r="F860" t="str">
            <v>78765</v>
          </cell>
          <cell r="G860" t="str">
            <v>HI-TECH KRISHI CENTRE,PUNE</v>
          </cell>
          <cell r="H860">
            <v>2226950.06</v>
          </cell>
          <cell r="I860">
            <v>150634</v>
          </cell>
          <cell r="J860">
            <v>228508</v>
          </cell>
          <cell r="K860">
            <v>494464</v>
          </cell>
          <cell r="L860">
            <v>8305</v>
          </cell>
          <cell r="M860">
            <v>134584</v>
          </cell>
        </row>
        <row r="861">
          <cell r="D861" t="str">
            <v>862</v>
          </cell>
          <cell r="F861" t="str">
            <v>78766</v>
          </cell>
          <cell r="G861" t="str">
            <v>GURUPRASAD AGENCIES,ARDHAPUR NANDED</v>
          </cell>
          <cell r="H861">
            <v>305731.08</v>
          </cell>
          <cell r="I861">
            <v>0</v>
          </cell>
          <cell r="J861">
            <v>25880</v>
          </cell>
          <cell r="K861">
            <v>2138.4</v>
          </cell>
          <cell r="L861">
            <v>24658</v>
          </cell>
          <cell r="M861">
            <v>253054.68</v>
          </cell>
        </row>
        <row r="862">
          <cell r="D862" t="str">
            <v>862</v>
          </cell>
          <cell r="F862" t="str">
            <v>78777</v>
          </cell>
          <cell r="G862" t="str">
            <v>NAVA BHARAT FERRO ALLOYS LTD,SAMALKOTA E</v>
          </cell>
          <cell r="H862">
            <v>362457</v>
          </cell>
          <cell r="I862">
            <v>362457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</row>
        <row r="863">
          <cell r="D863" t="str">
            <v>862</v>
          </cell>
          <cell r="F863" t="str">
            <v>78790</v>
          </cell>
          <cell r="G863" t="str">
            <v>SRAVAN IRRIGATION,CHEBROL UNGUTURU W GOD</v>
          </cell>
          <cell r="H863">
            <v>30422.5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</row>
        <row r="864">
          <cell r="D864" t="str">
            <v>862</v>
          </cell>
          <cell r="F864" t="str">
            <v>78798</v>
          </cell>
          <cell r="G864" t="str">
            <v>SRI RAKSHA TRADING COMPANY,KASAROD</v>
          </cell>
          <cell r="H864">
            <v>12038.62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</row>
        <row r="865">
          <cell r="D865" t="str">
            <v>862</v>
          </cell>
          <cell r="F865" t="str">
            <v>78799</v>
          </cell>
          <cell r="G865" t="str">
            <v>OM SAI DRIP SUPPLIERS,SARALGAON MURBAD</v>
          </cell>
          <cell r="H865">
            <v>718756.8</v>
          </cell>
          <cell r="I865">
            <v>104961</v>
          </cell>
          <cell r="J865">
            <v>0</v>
          </cell>
          <cell r="K865">
            <v>3770</v>
          </cell>
          <cell r="L865">
            <v>107411</v>
          </cell>
          <cell r="M865">
            <v>22031</v>
          </cell>
        </row>
        <row r="866">
          <cell r="D866" t="str">
            <v>862</v>
          </cell>
          <cell r="F866" t="str">
            <v>78806</v>
          </cell>
          <cell r="G866" t="str">
            <v>KRISHNA TRADING COMPANY,SRIGANGANAGAR RJ</v>
          </cell>
          <cell r="H866">
            <v>28201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</row>
        <row r="867">
          <cell r="D867" t="str">
            <v>862</v>
          </cell>
          <cell r="F867" t="str">
            <v>78811</v>
          </cell>
          <cell r="G867" t="str">
            <v>VENKAT SAI AGENCIES,GUNTUR A.P.</v>
          </cell>
          <cell r="H867">
            <v>1362.5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1362.5</v>
          </cell>
        </row>
        <row r="868">
          <cell r="D868" t="str">
            <v>862</v>
          </cell>
          <cell r="F868" t="str">
            <v>78813</v>
          </cell>
          <cell r="G868" t="str">
            <v>SHIVSIDDHA IRRIGATORS,PILIV MALSIRAS</v>
          </cell>
          <cell r="H868">
            <v>235481</v>
          </cell>
          <cell r="I868">
            <v>235481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D869" t="str">
            <v>862</v>
          </cell>
          <cell r="F869" t="str">
            <v>78814</v>
          </cell>
          <cell r="G869" t="str">
            <v>SRINIVASA IRRIGATION SYSTEMS,WARANGAL</v>
          </cell>
          <cell r="H869">
            <v>14176.4</v>
          </cell>
          <cell r="I869">
            <v>14176.4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</row>
        <row r="870">
          <cell r="D870" t="str">
            <v>862</v>
          </cell>
          <cell r="F870" t="str">
            <v>78815</v>
          </cell>
          <cell r="G870" t="str">
            <v>PADMA IRRIGATION SYSTEMS,NALAGONDA A.P.</v>
          </cell>
          <cell r="H870">
            <v>27030.560000000001</v>
          </cell>
          <cell r="I870">
            <v>2918</v>
          </cell>
          <cell r="J870">
            <v>0</v>
          </cell>
          <cell r="K870">
            <v>24112.560000000001</v>
          </cell>
          <cell r="L870">
            <v>0</v>
          </cell>
          <cell r="M870">
            <v>0</v>
          </cell>
        </row>
        <row r="871">
          <cell r="D871" t="str">
            <v>862</v>
          </cell>
          <cell r="F871" t="str">
            <v>78823</v>
          </cell>
          <cell r="G871" t="str">
            <v>THE DIR HORT &amp; SOIL CONSERVATION,IMPHAL</v>
          </cell>
          <cell r="H871">
            <v>-2458235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</row>
        <row r="872">
          <cell r="D872" t="str">
            <v>862</v>
          </cell>
          <cell r="F872" t="str">
            <v>78826</v>
          </cell>
          <cell r="G872" t="str">
            <v>GANGUR ENTERPRISES,HONNALI DAVANGERE</v>
          </cell>
          <cell r="H872">
            <v>1106470.57</v>
          </cell>
          <cell r="I872">
            <v>206209</v>
          </cell>
          <cell r="J872">
            <v>507541</v>
          </cell>
          <cell r="K872">
            <v>247561</v>
          </cell>
          <cell r="L872">
            <v>145159.57</v>
          </cell>
          <cell r="M872">
            <v>0</v>
          </cell>
        </row>
        <row r="873">
          <cell r="D873" t="str">
            <v>862</v>
          </cell>
          <cell r="F873" t="str">
            <v>78830</v>
          </cell>
          <cell r="G873" t="str">
            <v>BINNI TRADRES,BARWANI</v>
          </cell>
          <cell r="H873">
            <v>30243.95</v>
          </cell>
          <cell r="I873">
            <v>30243.95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D874" t="str">
            <v>862</v>
          </cell>
          <cell r="F874" t="str">
            <v>78831</v>
          </cell>
          <cell r="G874" t="str">
            <v>SHRI SAI AGRO HI-TECH IRRIG,ANJANGAON SU</v>
          </cell>
          <cell r="H874">
            <v>229857.25</v>
          </cell>
          <cell r="I874">
            <v>1275</v>
          </cell>
          <cell r="J874">
            <v>1943</v>
          </cell>
          <cell r="K874">
            <v>98660</v>
          </cell>
          <cell r="L874">
            <v>59517</v>
          </cell>
          <cell r="M874">
            <v>49706</v>
          </cell>
        </row>
        <row r="875">
          <cell r="D875" t="str">
            <v>862</v>
          </cell>
          <cell r="F875" t="str">
            <v>78834</v>
          </cell>
          <cell r="G875" t="str">
            <v>VISHAL JAIN,BADWAH</v>
          </cell>
          <cell r="H875">
            <v>-1192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</row>
        <row r="876">
          <cell r="D876" t="str">
            <v>862</v>
          </cell>
          <cell r="F876" t="str">
            <v>78837</v>
          </cell>
          <cell r="G876" t="str">
            <v>BHARAT TRADING COMPANY,MIRZAPUR  U.P.</v>
          </cell>
          <cell r="H876">
            <v>74873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</row>
        <row r="877">
          <cell r="D877" t="str">
            <v>862</v>
          </cell>
          <cell r="F877" t="str">
            <v>78844</v>
          </cell>
          <cell r="G877" t="str">
            <v>VISHNU ENTERPRISES,ERODE T.N</v>
          </cell>
          <cell r="H877">
            <v>2972541.2</v>
          </cell>
          <cell r="I877">
            <v>0</v>
          </cell>
          <cell r="J877">
            <v>64344</v>
          </cell>
          <cell r="K877">
            <v>316907</v>
          </cell>
          <cell r="L877">
            <v>472536</v>
          </cell>
          <cell r="M877">
            <v>335805</v>
          </cell>
        </row>
        <row r="878">
          <cell r="D878" t="str">
            <v>862</v>
          </cell>
          <cell r="F878" t="str">
            <v>78850</v>
          </cell>
          <cell r="G878" t="str">
            <v>DIVERSE AGRO, LUDHIYANA</v>
          </cell>
          <cell r="H878">
            <v>364385.5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</row>
        <row r="879">
          <cell r="D879" t="str">
            <v>862</v>
          </cell>
          <cell r="F879" t="str">
            <v>78851</v>
          </cell>
          <cell r="G879" t="str">
            <v>BASAVESHWAR TRADERS,MUDHOL,JAMKHANDI</v>
          </cell>
          <cell r="H879">
            <v>965781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</row>
        <row r="880">
          <cell r="D880" t="str">
            <v>862</v>
          </cell>
          <cell r="F880" t="str">
            <v>78857</v>
          </cell>
          <cell r="G880" t="str">
            <v>MAGARPATTA CITY DEVELOP CORP,HADAPSAR PU</v>
          </cell>
          <cell r="H880">
            <v>-2710.45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D881" t="str">
            <v>862</v>
          </cell>
          <cell r="F881" t="str">
            <v>78860</v>
          </cell>
          <cell r="G881" t="str">
            <v>PACHIREDDY MURALI,GUNDUVILLIPETA</v>
          </cell>
          <cell r="H881">
            <v>19561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D882" t="str">
            <v>862</v>
          </cell>
          <cell r="F882" t="str">
            <v>78863</v>
          </cell>
          <cell r="G882" t="str">
            <v>M.NARSI NAIDU,KATHIRAVANIPETA</v>
          </cell>
          <cell r="H882">
            <v>10186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D883" t="str">
            <v>862</v>
          </cell>
          <cell r="F883" t="str">
            <v>78864</v>
          </cell>
          <cell r="G883" t="str">
            <v>K.SHEKAR RAO,AMADALAVALASA</v>
          </cell>
          <cell r="H883">
            <v>8614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</row>
        <row r="884">
          <cell r="D884" t="str">
            <v>862</v>
          </cell>
          <cell r="F884" t="str">
            <v>78866</v>
          </cell>
          <cell r="G884" t="str">
            <v>GODDU APPA RAO,PASALVANIPETA</v>
          </cell>
          <cell r="H884">
            <v>23189.7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</row>
        <row r="885">
          <cell r="D885" t="str">
            <v>862</v>
          </cell>
          <cell r="F885" t="str">
            <v>78868</v>
          </cell>
          <cell r="G885" t="str">
            <v>K.NAGAMALLESWARI &amp; B CHITTEMMA,DIDUGU</v>
          </cell>
          <cell r="H885">
            <v>14581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</row>
        <row r="886">
          <cell r="D886" t="str">
            <v>862</v>
          </cell>
          <cell r="F886" t="str">
            <v>78869</v>
          </cell>
          <cell r="G886" t="str">
            <v>M.RANAGAMMA &amp; M.M &amp;B.V,B.SW,B.D.L,DIDUGU</v>
          </cell>
          <cell r="H886">
            <v>9318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</row>
        <row r="887">
          <cell r="D887" t="str">
            <v>862</v>
          </cell>
          <cell r="F887" t="str">
            <v>78886</v>
          </cell>
          <cell r="G887" t="str">
            <v>SRI NAGALAXMI STEELS &amp; CEMENTS,HIRIYUR K</v>
          </cell>
          <cell r="H887">
            <v>88876</v>
          </cell>
          <cell r="I887">
            <v>88876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</row>
        <row r="888">
          <cell r="D888" t="str">
            <v>862</v>
          </cell>
          <cell r="F888" t="str">
            <v>78912</v>
          </cell>
          <cell r="G888" t="str">
            <v>GMR INDUSTRIES LIMITED,SANKILI SRIKAKULM</v>
          </cell>
          <cell r="H888">
            <v>897526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</row>
        <row r="889">
          <cell r="D889" t="str">
            <v>862</v>
          </cell>
          <cell r="F889" t="str">
            <v>78917</v>
          </cell>
          <cell r="G889" t="str">
            <v>SRI BHUVANESWARI &amp; CO,PANAKKAM T.N.</v>
          </cell>
          <cell r="H889">
            <v>205130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</row>
        <row r="890">
          <cell r="D890" t="str">
            <v>862</v>
          </cell>
          <cell r="F890" t="str">
            <v>78918</v>
          </cell>
          <cell r="G890" t="str">
            <v>AGRI GAINS,THENI T.N.</v>
          </cell>
          <cell r="H890">
            <v>4646342</v>
          </cell>
          <cell r="I890">
            <v>2608832</v>
          </cell>
          <cell r="J890">
            <v>940083</v>
          </cell>
          <cell r="K890">
            <v>310126</v>
          </cell>
          <cell r="L890">
            <v>642972</v>
          </cell>
          <cell r="M890">
            <v>106717</v>
          </cell>
        </row>
        <row r="891">
          <cell r="D891" t="str">
            <v>862</v>
          </cell>
          <cell r="F891" t="str">
            <v>78921</v>
          </cell>
          <cell r="G891" t="str">
            <v>TAMILNADU PRECISION FARMING PRO,COIMBTOR</v>
          </cell>
          <cell r="H891">
            <v>96839.25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</row>
        <row r="892">
          <cell r="D892" t="str">
            <v>862</v>
          </cell>
          <cell r="F892" t="str">
            <v>78931</v>
          </cell>
          <cell r="G892" t="str">
            <v>ASHWARYA DRIP IRRIGATION,ATMAKUR MEB'NGR</v>
          </cell>
          <cell r="H892">
            <v>21402</v>
          </cell>
          <cell r="I892">
            <v>0</v>
          </cell>
          <cell r="J892">
            <v>0</v>
          </cell>
          <cell r="K892">
            <v>0</v>
          </cell>
          <cell r="L892">
            <v>20040</v>
          </cell>
          <cell r="M892">
            <v>0</v>
          </cell>
        </row>
        <row r="893">
          <cell r="D893" t="str">
            <v>862</v>
          </cell>
          <cell r="F893" t="str">
            <v>78932</v>
          </cell>
          <cell r="G893" t="str">
            <v>SAI KRISHNA IRRIGATIONS,SRNIVASN'R PARGI</v>
          </cell>
          <cell r="H893">
            <v>108280</v>
          </cell>
          <cell r="I893">
            <v>1500</v>
          </cell>
          <cell r="J893">
            <v>0</v>
          </cell>
          <cell r="K893">
            <v>2283</v>
          </cell>
          <cell r="L893">
            <v>740</v>
          </cell>
          <cell r="M893">
            <v>0</v>
          </cell>
        </row>
        <row r="894">
          <cell r="D894" t="str">
            <v>862</v>
          </cell>
          <cell r="F894" t="str">
            <v>78938</v>
          </cell>
          <cell r="G894" t="str">
            <v>SAGAR ENTERPRISES,CHIKKALAKI CROSS (K.S)</v>
          </cell>
          <cell r="H894">
            <v>35713</v>
          </cell>
          <cell r="I894">
            <v>35713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</row>
        <row r="895">
          <cell r="D895" t="str">
            <v>862</v>
          </cell>
          <cell r="F895" t="str">
            <v>78943</v>
          </cell>
          <cell r="G895" t="str">
            <v>MUKTAI AGRO SERVICES MALKAPUR</v>
          </cell>
          <cell r="H895">
            <v>7507011.4900000002</v>
          </cell>
          <cell r="I895">
            <v>0</v>
          </cell>
          <cell r="J895">
            <v>0</v>
          </cell>
          <cell r="K895">
            <v>3144063</v>
          </cell>
          <cell r="L895">
            <v>4362948.49</v>
          </cell>
          <cell r="M895">
            <v>0</v>
          </cell>
        </row>
        <row r="896">
          <cell r="D896" t="str">
            <v>862</v>
          </cell>
          <cell r="F896" t="str">
            <v>78946</v>
          </cell>
          <cell r="G896" t="str">
            <v>ESPEE SALES &amp; SERVICES, WADA(THANE)</v>
          </cell>
          <cell r="H896">
            <v>-2863.93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</row>
        <row r="897">
          <cell r="D897" t="str">
            <v>862</v>
          </cell>
          <cell r="F897" t="str">
            <v>78952</v>
          </cell>
          <cell r="G897" t="str">
            <v>CENTRAL TOBACCO RESEARCH INST,RAJMUNDRY</v>
          </cell>
          <cell r="H897">
            <v>10658.14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</row>
        <row r="898">
          <cell r="D898" t="str">
            <v>862</v>
          </cell>
          <cell r="F898" t="str">
            <v>78957</v>
          </cell>
          <cell r="G898" t="str">
            <v>GURUKRUPA IRRIGATORS,BADLAPUR EAST THANE</v>
          </cell>
          <cell r="H898">
            <v>-1975.48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</row>
        <row r="899">
          <cell r="D899" t="str">
            <v>862</v>
          </cell>
          <cell r="F899" t="str">
            <v>78958</v>
          </cell>
          <cell r="G899" t="str">
            <v>PRASAD ENTERPRISES,SORAB SHIMOGA</v>
          </cell>
          <cell r="H899">
            <v>-11437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</row>
        <row r="900">
          <cell r="D900" t="str">
            <v>862</v>
          </cell>
          <cell r="F900" t="str">
            <v>78967</v>
          </cell>
          <cell r="G900" t="str">
            <v>AKSHAY IRRIGATION SERVICES,TIWASA AMRAVA</v>
          </cell>
          <cell r="H900">
            <v>2087694</v>
          </cell>
          <cell r="I900">
            <v>0</v>
          </cell>
          <cell r="J900">
            <v>295</v>
          </cell>
          <cell r="K900">
            <v>111288</v>
          </cell>
          <cell r="L900">
            <v>197176</v>
          </cell>
          <cell r="M900">
            <v>202101</v>
          </cell>
        </row>
        <row r="901">
          <cell r="D901" t="str">
            <v>862</v>
          </cell>
          <cell r="F901" t="str">
            <v>78975</v>
          </cell>
          <cell r="G901" t="str">
            <v>CHETTINAD CEMENT CORPN LTD,POOLAVADI T.N</v>
          </cell>
          <cell r="H901">
            <v>48065.26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</row>
        <row r="902">
          <cell r="D902" t="str">
            <v>862</v>
          </cell>
          <cell r="F902" t="str">
            <v>78976</v>
          </cell>
          <cell r="G902" t="str">
            <v>LAXMI NARSIMHA DRIP IRRIGATION,NALAMADA</v>
          </cell>
          <cell r="H902">
            <v>121575</v>
          </cell>
          <cell r="I902">
            <v>0</v>
          </cell>
          <cell r="J902">
            <v>0</v>
          </cell>
          <cell r="K902">
            <v>1362.5</v>
          </cell>
          <cell r="L902">
            <v>15030</v>
          </cell>
          <cell r="M902">
            <v>0</v>
          </cell>
        </row>
        <row r="903">
          <cell r="D903" t="str">
            <v>862</v>
          </cell>
          <cell r="F903" t="str">
            <v>78983</v>
          </cell>
          <cell r="G903" t="str">
            <v>DELTA ENGINEERING CO,THANE</v>
          </cell>
          <cell r="H903">
            <v>-2403.8000000000002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</row>
        <row r="904">
          <cell r="D904" t="str">
            <v>862</v>
          </cell>
          <cell r="F904" t="str">
            <v>78988</v>
          </cell>
          <cell r="G904" t="str">
            <v>GREEN CROSS A CLINIC &amp; A-BUS'S C,KADIYAM</v>
          </cell>
          <cell r="H904">
            <v>130512.57</v>
          </cell>
          <cell r="I904">
            <v>0</v>
          </cell>
          <cell r="J904">
            <v>0</v>
          </cell>
          <cell r="K904">
            <v>1362.5</v>
          </cell>
          <cell r="L904">
            <v>0</v>
          </cell>
          <cell r="M904">
            <v>1362.5</v>
          </cell>
        </row>
        <row r="905">
          <cell r="D905" t="str">
            <v>862</v>
          </cell>
          <cell r="F905" t="str">
            <v>78998</v>
          </cell>
          <cell r="G905" t="str">
            <v>SHRI CHAKRADHAR AGRO SALES,TALODA</v>
          </cell>
          <cell r="H905">
            <v>1357690.59</v>
          </cell>
          <cell r="I905">
            <v>0</v>
          </cell>
          <cell r="J905">
            <v>170</v>
          </cell>
          <cell r="K905">
            <v>1324</v>
          </cell>
          <cell r="L905">
            <v>741329</v>
          </cell>
          <cell r="M905">
            <v>614867.59</v>
          </cell>
        </row>
        <row r="906">
          <cell r="D906" t="str">
            <v>862</v>
          </cell>
          <cell r="F906" t="str">
            <v>79277</v>
          </cell>
          <cell r="G906" t="str">
            <v>VIDYA PRATISHTHAN,BARAMATI</v>
          </cell>
          <cell r="H906">
            <v>100046</v>
          </cell>
          <cell r="I906">
            <v>0</v>
          </cell>
          <cell r="J906">
            <v>31118</v>
          </cell>
          <cell r="K906">
            <v>3424</v>
          </cell>
          <cell r="L906">
            <v>65504</v>
          </cell>
          <cell r="M906">
            <v>0</v>
          </cell>
        </row>
        <row r="907">
          <cell r="D907" t="str">
            <v>862</v>
          </cell>
          <cell r="F907" t="str">
            <v>79341</v>
          </cell>
          <cell r="G907" t="str">
            <v>PAVANI MARKETING,SECUNDARABAD</v>
          </cell>
          <cell r="H907">
            <v>105732.33</v>
          </cell>
          <cell r="I907">
            <v>0</v>
          </cell>
          <cell r="J907">
            <v>11960</v>
          </cell>
          <cell r="K907">
            <v>4426</v>
          </cell>
          <cell r="L907">
            <v>62920</v>
          </cell>
          <cell r="M907">
            <v>1024</v>
          </cell>
        </row>
        <row r="908">
          <cell r="D908" t="str">
            <v>862</v>
          </cell>
          <cell r="F908" t="str">
            <v>79365</v>
          </cell>
          <cell r="G908" t="str">
            <v>AGRICULTURE COLLEGE,DHULE</v>
          </cell>
          <cell r="H908">
            <v>-5325.4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</row>
        <row r="909">
          <cell r="D909" t="str">
            <v>862</v>
          </cell>
          <cell r="F909" t="str">
            <v>79408</v>
          </cell>
          <cell r="G909" t="str">
            <v>PR.BANANA RESEARCH CENTRE,JALGAON</v>
          </cell>
          <cell r="H909">
            <v>22583</v>
          </cell>
          <cell r="I909">
            <v>22583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</row>
        <row r="910">
          <cell r="D910" t="str">
            <v>862</v>
          </cell>
          <cell r="F910" t="str">
            <v>79629</v>
          </cell>
          <cell r="G910" t="str">
            <v>ANAND FARM,TAKARKHEDA</v>
          </cell>
          <cell r="H910">
            <v>-879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</row>
        <row r="911">
          <cell r="D911" t="str">
            <v>862</v>
          </cell>
          <cell r="F911" t="str">
            <v>80109</v>
          </cell>
          <cell r="G911" t="str">
            <v>GORAKH BRIJLAL PENDHARE,ANCHALE</v>
          </cell>
          <cell r="H911">
            <v>-10000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</row>
        <row r="912">
          <cell r="D912" t="str">
            <v>862</v>
          </cell>
          <cell r="F912" t="str">
            <v>80111</v>
          </cell>
          <cell r="G912" t="str">
            <v>DADABHAI LOTAN SHELAR,ANCHALE</v>
          </cell>
          <cell r="H912">
            <v>18760</v>
          </cell>
          <cell r="I912">
            <v>18760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</row>
        <row r="913">
          <cell r="D913" t="str">
            <v>862</v>
          </cell>
          <cell r="F913" t="str">
            <v>80120</v>
          </cell>
          <cell r="G913" t="str">
            <v>PAULAD NAGO DHANGAR,ANCHALE</v>
          </cell>
          <cell r="H913">
            <v>18845</v>
          </cell>
          <cell r="I913">
            <v>18845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D914" t="str">
            <v>862</v>
          </cell>
          <cell r="F914" t="str">
            <v>80210</v>
          </cell>
          <cell r="G914" t="str">
            <v>KASHINATH YADAV PATIL,CHANDSANI</v>
          </cell>
          <cell r="H914">
            <v>11924</v>
          </cell>
          <cell r="I914">
            <v>0</v>
          </cell>
          <cell r="J914">
            <v>11924</v>
          </cell>
          <cell r="K914">
            <v>0</v>
          </cell>
          <cell r="L914">
            <v>0</v>
          </cell>
          <cell r="M914">
            <v>0</v>
          </cell>
        </row>
        <row r="915">
          <cell r="D915" t="str">
            <v>862</v>
          </cell>
          <cell r="F915" t="str">
            <v>80264</v>
          </cell>
          <cell r="G915" t="str">
            <v>RAVINDRA KASHINATH DASHPUTE,DIGHAVE</v>
          </cell>
          <cell r="H915">
            <v>26433</v>
          </cell>
          <cell r="I915">
            <v>26433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D916" t="str">
            <v>862</v>
          </cell>
          <cell r="F916" t="str">
            <v>80364</v>
          </cell>
          <cell r="G916" t="str">
            <v>NITIN NARAYAN KHAIRNAR,KASARE</v>
          </cell>
          <cell r="H916">
            <v>-7000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</row>
        <row r="917">
          <cell r="D917" t="str">
            <v>862</v>
          </cell>
          <cell r="F917" t="str">
            <v>80486</v>
          </cell>
          <cell r="G917" t="str">
            <v>RANJITSING GANPATSING GIRASE,LONKHEDI</v>
          </cell>
          <cell r="H917">
            <v>14881</v>
          </cell>
          <cell r="I917">
            <v>0</v>
          </cell>
          <cell r="J917">
            <v>0</v>
          </cell>
          <cell r="K917">
            <v>14881</v>
          </cell>
          <cell r="L917">
            <v>0</v>
          </cell>
          <cell r="M917">
            <v>0</v>
          </cell>
        </row>
        <row r="918">
          <cell r="D918" t="str">
            <v>862</v>
          </cell>
          <cell r="F918" t="str">
            <v>80614</v>
          </cell>
          <cell r="G918" t="str">
            <v>MOHAN RAMDAS PATIL,TARHADI</v>
          </cell>
          <cell r="H918">
            <v>67563</v>
          </cell>
          <cell r="I918">
            <v>67563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</row>
        <row r="919">
          <cell r="D919" t="str">
            <v>862</v>
          </cell>
          <cell r="F919" t="str">
            <v>80735</v>
          </cell>
          <cell r="G919" t="str">
            <v>SUBHASHCHANDRA SUPADULAL JAIN.GHADARANE</v>
          </cell>
          <cell r="H919">
            <v>15477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D920" t="str">
            <v>862</v>
          </cell>
          <cell r="F920" t="str">
            <v>80781</v>
          </cell>
          <cell r="G920" t="str">
            <v>DILIP MAHARU PATIL,VASKHEDI</v>
          </cell>
          <cell r="H920">
            <v>14890</v>
          </cell>
          <cell r="I920">
            <v>14890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</row>
        <row r="921">
          <cell r="D921" t="str">
            <v>862</v>
          </cell>
          <cell r="F921" t="str">
            <v>80817</v>
          </cell>
          <cell r="G921" t="str">
            <v>ANIL KASHINATH PATIL,NASHIRABAD</v>
          </cell>
          <cell r="H921">
            <v>14501</v>
          </cell>
          <cell r="I921">
            <v>14501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D922" t="str">
            <v>862</v>
          </cell>
          <cell r="F922" t="str">
            <v>80818</v>
          </cell>
          <cell r="G922" t="str">
            <v>SUDHIR KASHINATH PATIL,NASHIRABAD</v>
          </cell>
          <cell r="H922">
            <v>26341</v>
          </cell>
          <cell r="I922">
            <v>26341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</row>
        <row r="923">
          <cell r="D923" t="str">
            <v>862</v>
          </cell>
          <cell r="F923" t="str">
            <v>80823</v>
          </cell>
          <cell r="G923" t="str">
            <v>PITAMBAR HARI ROTE,NASHIRABAD</v>
          </cell>
          <cell r="H923">
            <v>12223</v>
          </cell>
          <cell r="I923">
            <v>12223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D924" t="str">
            <v>862</v>
          </cell>
          <cell r="F924" t="str">
            <v>80902</v>
          </cell>
          <cell r="G924" t="str">
            <v>BHAUSINGH GULABSINGH PAWARA,JALGUN M.P.</v>
          </cell>
          <cell r="H924">
            <v>4969</v>
          </cell>
          <cell r="I924">
            <v>4969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</row>
        <row r="925">
          <cell r="D925" t="str">
            <v>862</v>
          </cell>
          <cell r="F925" t="str">
            <v>80992</v>
          </cell>
          <cell r="G925" t="str">
            <v>SHIVAJI JAGAN PATIL,JALGUN</v>
          </cell>
          <cell r="H925">
            <v>7982</v>
          </cell>
          <cell r="I925">
            <v>7982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</row>
        <row r="926">
          <cell r="D926" t="str">
            <v>862</v>
          </cell>
          <cell r="F926" t="str">
            <v>81048</v>
          </cell>
          <cell r="G926" t="str">
            <v>ASHOK BHASKAR PATIL,ANJANVIHIRE</v>
          </cell>
          <cell r="H926">
            <v>69983</v>
          </cell>
          <cell r="I926">
            <v>69983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</row>
        <row r="927">
          <cell r="D927" t="str">
            <v>862</v>
          </cell>
          <cell r="F927" t="str">
            <v>81195</v>
          </cell>
          <cell r="G927" t="str">
            <v>GOVINDA VITTHAL CHAUDHARI,KERHALA</v>
          </cell>
          <cell r="H927">
            <v>43385</v>
          </cell>
          <cell r="I927">
            <v>43385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</row>
        <row r="928">
          <cell r="D928" t="str">
            <v>862</v>
          </cell>
          <cell r="F928" t="str">
            <v>81254</v>
          </cell>
          <cell r="G928" t="str">
            <v>ISHWAR RAMDAS PATIL,LAMANJAN</v>
          </cell>
          <cell r="H928">
            <v>-7000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</row>
        <row r="929">
          <cell r="D929" t="str">
            <v>862</v>
          </cell>
          <cell r="F929" t="str">
            <v>81361</v>
          </cell>
          <cell r="G929" t="str">
            <v>NARAYAN PANDIT PATIL,ASANE</v>
          </cell>
          <cell r="H929">
            <v>20077</v>
          </cell>
          <cell r="I929">
            <v>20077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</row>
        <row r="930">
          <cell r="D930" t="str">
            <v>862</v>
          </cell>
          <cell r="F930" t="str">
            <v>81374</v>
          </cell>
          <cell r="G930" t="str">
            <v>NARAYAN HARIBHAU PATIL,UMBHARTI</v>
          </cell>
          <cell r="H930">
            <v>13000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</row>
        <row r="931">
          <cell r="D931" t="str">
            <v>862</v>
          </cell>
          <cell r="F931" t="str">
            <v>81461</v>
          </cell>
          <cell r="G931" t="str">
            <v>SHEKHAR BHASKAR BHIRUD,SUNASGAON</v>
          </cell>
          <cell r="H931">
            <v>29977</v>
          </cell>
          <cell r="I931">
            <v>29977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</row>
        <row r="932">
          <cell r="D932" t="str">
            <v>862</v>
          </cell>
          <cell r="F932" t="str">
            <v>81469</v>
          </cell>
          <cell r="G932" t="str">
            <v>RAVSAHEB MADHAVRAO PATIL,ANJANVIHIRE</v>
          </cell>
          <cell r="H932">
            <v>36422</v>
          </cell>
          <cell r="I932">
            <v>36422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</row>
        <row r="933">
          <cell r="D933" t="str">
            <v>862</v>
          </cell>
          <cell r="F933" t="str">
            <v>81472</v>
          </cell>
          <cell r="G933" t="str">
            <v>RAVSAHEB RAJARAM PATIL,LON</v>
          </cell>
          <cell r="H933">
            <v>46596</v>
          </cell>
          <cell r="I933">
            <v>46596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</row>
        <row r="934">
          <cell r="D934" t="str">
            <v>862</v>
          </cell>
          <cell r="F934" t="str">
            <v>81473</v>
          </cell>
          <cell r="G934" t="str">
            <v>SANJEEV ANANDA PATIL,ANTURLI</v>
          </cell>
          <cell r="H934">
            <v>53058</v>
          </cell>
          <cell r="I934">
            <v>53058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</row>
        <row r="935">
          <cell r="D935" t="str">
            <v>862</v>
          </cell>
          <cell r="F935" t="str">
            <v>81495</v>
          </cell>
          <cell r="G935" t="str">
            <v>RATANLAL PANNALAL ZAWAR,PALDHI</v>
          </cell>
          <cell r="H935">
            <v>1964</v>
          </cell>
          <cell r="I935">
            <v>1964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</row>
        <row r="936">
          <cell r="D936" t="str">
            <v>862</v>
          </cell>
          <cell r="F936" t="str">
            <v>81496</v>
          </cell>
          <cell r="G936" t="str">
            <v>MURLIDHAR FAKIRA CHAVAN,PATHRAD</v>
          </cell>
          <cell r="H936">
            <v>30159</v>
          </cell>
          <cell r="I936">
            <v>30159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</row>
        <row r="937">
          <cell r="D937" t="str">
            <v>862</v>
          </cell>
          <cell r="F937" t="str">
            <v>81518</v>
          </cell>
          <cell r="G937" t="str">
            <v>MEERABAI RAGHUNATH PATIL,ADAVAD</v>
          </cell>
          <cell r="H937">
            <v>20483</v>
          </cell>
          <cell r="I937">
            <v>20483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D938" t="str">
            <v>862</v>
          </cell>
          <cell r="F938" t="str">
            <v>81526</v>
          </cell>
          <cell r="G938" t="str">
            <v>MANAS ARUN KULKARNI,VIVRE</v>
          </cell>
          <cell r="H938">
            <v>7675</v>
          </cell>
          <cell r="I938">
            <v>7675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D939" t="str">
            <v>862</v>
          </cell>
          <cell r="F939" t="str">
            <v>81586</v>
          </cell>
          <cell r="G939" t="str">
            <v>ASHOK DAGA PATIL,NIKUMBHE</v>
          </cell>
          <cell r="H939">
            <v>10200</v>
          </cell>
          <cell r="I939">
            <v>10200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D940" t="str">
            <v>862</v>
          </cell>
          <cell r="F940" t="str">
            <v>81588</v>
          </cell>
          <cell r="G940" t="str">
            <v>BHIKA VITTHAL PATIL,NIKUMBHE</v>
          </cell>
          <cell r="H940">
            <v>35562</v>
          </cell>
          <cell r="I940">
            <v>35562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</row>
        <row r="941">
          <cell r="D941" t="str">
            <v>862</v>
          </cell>
          <cell r="F941" t="str">
            <v>81592</v>
          </cell>
          <cell r="G941" t="str">
            <v>MAKA SHANKAR PATIL,NIKUMBHE</v>
          </cell>
          <cell r="H941">
            <v>37497</v>
          </cell>
          <cell r="I941">
            <v>37497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D942" t="str">
            <v>862</v>
          </cell>
          <cell r="F942" t="str">
            <v>81682</v>
          </cell>
          <cell r="G942" t="str">
            <v>GANESH KASHINATH PATIL,KERHALA</v>
          </cell>
          <cell r="H942">
            <v>53830</v>
          </cell>
          <cell r="I942">
            <v>53830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D943" t="str">
            <v>862</v>
          </cell>
          <cell r="F943" t="str">
            <v>81695</v>
          </cell>
          <cell r="G943" t="str">
            <v>PUNDALIK MADHAVRAO PATIL,GIRAD,BHADGAON</v>
          </cell>
          <cell r="H943">
            <v>127249</v>
          </cell>
          <cell r="I943">
            <v>127249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D944" t="str">
            <v>862</v>
          </cell>
          <cell r="F944" t="str">
            <v>81699</v>
          </cell>
          <cell r="G944" t="str">
            <v>PANDURANG JYOTIRAM PATIL,GIRAD,BHADGAON</v>
          </cell>
          <cell r="H944">
            <v>58597</v>
          </cell>
          <cell r="I944">
            <v>58597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D945" t="str">
            <v>862</v>
          </cell>
          <cell r="F945" t="str">
            <v>81738</v>
          </cell>
          <cell r="G945" t="str">
            <v>DNYANESHWAR DAGA PATIL,NIKUMBHE</v>
          </cell>
          <cell r="H945">
            <v>9680</v>
          </cell>
          <cell r="I945">
            <v>0</v>
          </cell>
          <cell r="J945">
            <v>9680</v>
          </cell>
          <cell r="K945">
            <v>0</v>
          </cell>
          <cell r="L945">
            <v>0</v>
          </cell>
          <cell r="M945">
            <v>0</v>
          </cell>
        </row>
        <row r="946">
          <cell r="D946" t="str">
            <v>862</v>
          </cell>
          <cell r="F946" t="str">
            <v>81739</v>
          </cell>
          <cell r="G946" t="str">
            <v>MACCHINDRA ZINGA PATIL,NIKUMBHE</v>
          </cell>
          <cell r="H946">
            <v>15202</v>
          </cell>
          <cell r="I946">
            <v>0</v>
          </cell>
          <cell r="J946">
            <v>15202</v>
          </cell>
          <cell r="K946">
            <v>0</v>
          </cell>
          <cell r="L946">
            <v>0</v>
          </cell>
          <cell r="M946">
            <v>0</v>
          </cell>
        </row>
        <row r="947">
          <cell r="D947" t="str">
            <v>862</v>
          </cell>
          <cell r="F947" t="str">
            <v>81755</v>
          </cell>
          <cell r="G947" t="str">
            <v>ARJUN SHIVRAM PATIL,PIMPRI</v>
          </cell>
          <cell r="H947">
            <v>26852</v>
          </cell>
          <cell r="I947">
            <v>26852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</row>
        <row r="948">
          <cell r="D948" t="str">
            <v>862</v>
          </cell>
          <cell r="F948" t="str">
            <v>81806</v>
          </cell>
          <cell r="G948" t="str">
            <v>MURLIDHAR YADAV PATIL,ANJANVIHIRE</v>
          </cell>
          <cell r="H948">
            <v>54853</v>
          </cell>
          <cell r="I948">
            <v>54853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D949" t="str">
            <v>862</v>
          </cell>
          <cell r="F949" t="str">
            <v>81973</v>
          </cell>
          <cell r="G949" t="str">
            <v>BHAIDAS FULA PATIL,NIKUMBHE SAKRI</v>
          </cell>
          <cell r="H949">
            <v>31830</v>
          </cell>
          <cell r="I949">
            <v>0</v>
          </cell>
          <cell r="J949">
            <v>31830</v>
          </cell>
          <cell r="K949">
            <v>0</v>
          </cell>
          <cell r="L949">
            <v>0</v>
          </cell>
          <cell r="M949">
            <v>0</v>
          </cell>
        </row>
        <row r="950">
          <cell r="D950" t="str">
            <v>862</v>
          </cell>
          <cell r="F950" t="str">
            <v>81974</v>
          </cell>
          <cell r="G950" t="str">
            <v>DAJBHAU TANAJI PATIL,NIKUMBHE SAKRI</v>
          </cell>
          <cell r="H950">
            <v>2</v>
          </cell>
          <cell r="I950">
            <v>0</v>
          </cell>
          <cell r="J950">
            <v>2</v>
          </cell>
          <cell r="K950">
            <v>0</v>
          </cell>
          <cell r="L950">
            <v>0</v>
          </cell>
          <cell r="M950">
            <v>0</v>
          </cell>
        </row>
        <row r="951">
          <cell r="D951" t="str">
            <v>862</v>
          </cell>
          <cell r="F951" t="str">
            <v>81975</v>
          </cell>
          <cell r="G951" t="str">
            <v>ATMARAM TULSHIRAM PATIL,CHANDSANI</v>
          </cell>
          <cell r="H951">
            <v>13803</v>
          </cell>
          <cell r="I951">
            <v>0</v>
          </cell>
          <cell r="J951">
            <v>13803</v>
          </cell>
          <cell r="K951">
            <v>0</v>
          </cell>
          <cell r="L951">
            <v>0</v>
          </cell>
          <cell r="M951">
            <v>0</v>
          </cell>
        </row>
        <row r="952">
          <cell r="D952" t="str">
            <v>862</v>
          </cell>
          <cell r="F952" t="str">
            <v>81976</v>
          </cell>
          <cell r="G952" t="str">
            <v>PRAKASH LAXMAN PATIL,NIKUMBHE</v>
          </cell>
          <cell r="H952">
            <v>30135</v>
          </cell>
          <cell r="I952">
            <v>0</v>
          </cell>
          <cell r="J952">
            <v>30135</v>
          </cell>
          <cell r="K952">
            <v>0</v>
          </cell>
          <cell r="L952">
            <v>0</v>
          </cell>
          <cell r="M952">
            <v>0</v>
          </cell>
        </row>
        <row r="953">
          <cell r="D953" t="str">
            <v>862</v>
          </cell>
          <cell r="F953" t="str">
            <v>81977</v>
          </cell>
          <cell r="G953" t="str">
            <v>TUKARAM POPAT PATIL,NIKUMBHE</v>
          </cell>
          <cell r="H953">
            <v>22487</v>
          </cell>
          <cell r="I953">
            <v>14479</v>
          </cell>
          <cell r="J953">
            <v>8008</v>
          </cell>
          <cell r="K953">
            <v>0</v>
          </cell>
          <cell r="L953">
            <v>0</v>
          </cell>
          <cell r="M953">
            <v>0</v>
          </cell>
        </row>
        <row r="954">
          <cell r="D954" t="str">
            <v>862</v>
          </cell>
          <cell r="F954" t="str">
            <v>81981</v>
          </cell>
          <cell r="G954" t="str">
            <v>KESHAV KAUTIK PATIL,VARKHEDI</v>
          </cell>
          <cell r="H954">
            <v>22619</v>
          </cell>
          <cell r="I954">
            <v>22619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D955" t="str">
            <v>862</v>
          </cell>
          <cell r="F955" t="str">
            <v>81982</v>
          </cell>
          <cell r="G955" t="str">
            <v>DILIP SHANKAR CHAVAN,MHASAWAD</v>
          </cell>
          <cell r="H955">
            <v>53257</v>
          </cell>
          <cell r="I955">
            <v>53257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</row>
        <row r="956">
          <cell r="D956" t="str">
            <v>862</v>
          </cell>
          <cell r="F956" t="str">
            <v>81984</v>
          </cell>
          <cell r="G956" t="str">
            <v>NIMBA DAULAT BORSE,LONKHEDI</v>
          </cell>
          <cell r="H956">
            <v>31489</v>
          </cell>
          <cell r="I956">
            <v>31489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D957" t="str">
            <v>862</v>
          </cell>
          <cell r="F957" t="str">
            <v>81985</v>
          </cell>
          <cell r="G957" t="str">
            <v>NANDLAL MOTILAL PATIL,VARKHEDI</v>
          </cell>
          <cell r="H957">
            <v>18793</v>
          </cell>
          <cell r="I957">
            <v>18793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</row>
        <row r="958">
          <cell r="D958" t="str">
            <v>862</v>
          </cell>
          <cell r="F958" t="str">
            <v>82037</v>
          </cell>
          <cell r="G958" t="str">
            <v>KAILAS DAYARAM PATIL,VARAD</v>
          </cell>
          <cell r="H958">
            <v>25582</v>
          </cell>
          <cell r="I958">
            <v>25582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D959" t="str">
            <v>862</v>
          </cell>
          <cell r="F959" t="str">
            <v>82244</v>
          </cell>
          <cell r="G959" t="str">
            <v>M.P.AGRO ,SEONI</v>
          </cell>
          <cell r="H959">
            <v>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</row>
        <row r="960">
          <cell r="D960" t="str">
            <v>862</v>
          </cell>
          <cell r="F960" t="str">
            <v>82299</v>
          </cell>
          <cell r="G960" t="str">
            <v>ASHOK PUNDALIK PATIL,LONKHEDI</v>
          </cell>
          <cell r="H960">
            <v>20583</v>
          </cell>
          <cell r="I960">
            <v>20583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D961" t="str">
            <v>862</v>
          </cell>
          <cell r="F961" t="str">
            <v>82426</v>
          </cell>
          <cell r="G961" t="str">
            <v>MADHUKAR SHANKAR DESALE,KASARE</v>
          </cell>
          <cell r="H961">
            <v>-4605.12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</row>
        <row r="962">
          <cell r="D962" t="str">
            <v>862</v>
          </cell>
          <cell r="F962" t="str">
            <v>82475</v>
          </cell>
          <cell r="G962" t="str">
            <v>BALU DHANJI PANGALE ,DAPORA</v>
          </cell>
          <cell r="H962">
            <v>46991</v>
          </cell>
          <cell r="I962">
            <v>46991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D963" t="str">
            <v>862</v>
          </cell>
          <cell r="F963" t="str">
            <v>82742</v>
          </cell>
          <cell r="G963" t="str">
            <v>JAYPRAKASH MAGAN DHANGAR, KAMALGAON</v>
          </cell>
          <cell r="H963">
            <v>37649</v>
          </cell>
          <cell r="I963">
            <v>0</v>
          </cell>
          <cell r="J963">
            <v>37649</v>
          </cell>
          <cell r="K963">
            <v>0</v>
          </cell>
          <cell r="L963">
            <v>0</v>
          </cell>
          <cell r="M963">
            <v>0</v>
          </cell>
        </row>
        <row r="964">
          <cell r="D964" t="str">
            <v>862</v>
          </cell>
          <cell r="F964" t="str">
            <v>82812</v>
          </cell>
          <cell r="G964" t="str">
            <v>VASANT YUVRAJ PATIL, ANJANVIHIRE</v>
          </cell>
          <cell r="H964">
            <v>29239</v>
          </cell>
          <cell r="I964">
            <v>29239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D965" t="str">
            <v>862</v>
          </cell>
          <cell r="F965" t="str">
            <v>82917</v>
          </cell>
          <cell r="G965" t="str">
            <v>GULAB BALIRAM PENDHARE,ANCHALE</v>
          </cell>
          <cell r="H965">
            <v>17897</v>
          </cell>
          <cell r="I965">
            <v>17897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</row>
        <row r="966">
          <cell r="D966" t="str">
            <v>862</v>
          </cell>
          <cell r="F966" t="str">
            <v>82954</v>
          </cell>
          <cell r="G966" t="str">
            <v>RAMESH HEMRAJ PATIL,ANJAN VIHARE</v>
          </cell>
          <cell r="H966">
            <v>29066</v>
          </cell>
          <cell r="I966">
            <v>29066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</row>
        <row r="967">
          <cell r="D967" t="str">
            <v>862</v>
          </cell>
          <cell r="F967" t="str">
            <v>82994</v>
          </cell>
          <cell r="G967" t="str">
            <v>PAVBHA RAMCHANDRA DHANGAR,ARAVE</v>
          </cell>
          <cell r="H967">
            <v>40585</v>
          </cell>
          <cell r="I967">
            <v>40585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</row>
        <row r="968">
          <cell r="D968" t="str">
            <v>862</v>
          </cell>
          <cell r="F968" t="str">
            <v>83060</v>
          </cell>
          <cell r="G968" t="str">
            <v>PRABHAKAR FAKIRA SHINDE,DUSANE</v>
          </cell>
          <cell r="H968">
            <v>-16030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D969" t="str">
            <v>862</v>
          </cell>
          <cell r="F969" t="str">
            <v>83250</v>
          </cell>
          <cell r="G969" t="str">
            <v>BHAIDAS NIMBA KUWAR,VASKHEDI</v>
          </cell>
          <cell r="H969">
            <v>45186</v>
          </cell>
          <cell r="I969">
            <v>45186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</row>
        <row r="970">
          <cell r="D970" t="str">
            <v>862</v>
          </cell>
          <cell r="F970" t="str">
            <v>83288</v>
          </cell>
          <cell r="G970" t="str">
            <v>PANDIT HARI KAWALE,NASHIRABAD</v>
          </cell>
          <cell r="H970">
            <v>18293</v>
          </cell>
          <cell r="I970">
            <v>18293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D971" t="str">
            <v>862</v>
          </cell>
          <cell r="F971" t="str">
            <v>83331</v>
          </cell>
          <cell r="G971" t="str">
            <v>CHUDAMAN VITTHAL PATIL,BURZAD</v>
          </cell>
          <cell r="H971">
            <v>39340</v>
          </cell>
          <cell r="I971">
            <v>39340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</row>
        <row r="972">
          <cell r="D972" t="str">
            <v>862</v>
          </cell>
          <cell r="F972" t="str">
            <v>83387</v>
          </cell>
          <cell r="G972" t="str">
            <v>SHALIGRAM SHRIRAM JADHAV,PATHRI</v>
          </cell>
          <cell r="H972">
            <v>59784</v>
          </cell>
          <cell r="I972">
            <v>59784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D973" t="str">
            <v>862</v>
          </cell>
          <cell r="F973" t="str">
            <v>83392</v>
          </cell>
          <cell r="G973" t="str">
            <v>RAMKRISHNA TUKARAM PATIL,VARKHEDI</v>
          </cell>
          <cell r="H973">
            <v>37499</v>
          </cell>
          <cell r="I973">
            <v>37499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</row>
        <row r="974">
          <cell r="D974" t="str">
            <v>862</v>
          </cell>
          <cell r="F974" t="str">
            <v>83393</v>
          </cell>
          <cell r="G974" t="str">
            <v>BHAGWAN BHILA MARATHE,VARKHEDI</v>
          </cell>
          <cell r="H974">
            <v>45753</v>
          </cell>
          <cell r="I974">
            <v>45753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</row>
        <row r="975">
          <cell r="D975" t="str">
            <v>862</v>
          </cell>
          <cell r="F975" t="str">
            <v>83413</v>
          </cell>
          <cell r="G975" t="str">
            <v>NAGAR CASUAL CUSTM A/C</v>
          </cell>
          <cell r="H975">
            <v>-5917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D976" t="str">
            <v>862</v>
          </cell>
          <cell r="F976" t="str">
            <v>83415</v>
          </cell>
          <cell r="G976" t="str">
            <v>SOLAPUR CASUAL CUSTOMERS A/C</v>
          </cell>
          <cell r="H976">
            <v>-108659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D977" t="str">
            <v>862</v>
          </cell>
          <cell r="F977" t="str">
            <v>83526</v>
          </cell>
          <cell r="G977" t="str">
            <v>VINAYAK PITAMBAR PATIL,DHANUR</v>
          </cell>
          <cell r="H977">
            <v>52371</v>
          </cell>
          <cell r="I977">
            <v>52371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D978" t="str">
            <v>862</v>
          </cell>
          <cell r="F978" t="str">
            <v>83531</v>
          </cell>
          <cell r="G978" t="str">
            <v>VASANT VISHNU WANI,DHANUR</v>
          </cell>
          <cell r="H978">
            <v>18833</v>
          </cell>
          <cell r="I978">
            <v>18833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D979" t="str">
            <v>862</v>
          </cell>
          <cell r="F979" t="str">
            <v>83559</v>
          </cell>
          <cell r="G979" t="str">
            <v>SANJAY NAMDEO KOTKAR,TARANAPUR</v>
          </cell>
          <cell r="H979">
            <v>61711</v>
          </cell>
          <cell r="I979">
            <v>61711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</row>
        <row r="980">
          <cell r="D980" t="str">
            <v>862</v>
          </cell>
          <cell r="F980" t="str">
            <v>83752</v>
          </cell>
          <cell r="G980" t="str">
            <v>PRABHAT IRRIGATION,KUTIYANA</v>
          </cell>
          <cell r="H980">
            <v>-14958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</row>
        <row r="981">
          <cell r="D981" t="str">
            <v>862</v>
          </cell>
          <cell r="F981" t="str">
            <v>83754</v>
          </cell>
          <cell r="G981" t="str">
            <v>AGRO SERVICE CENTRE,BARDOLI</v>
          </cell>
          <cell r="H981">
            <v>-1000.5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</row>
        <row r="982">
          <cell r="D982" t="str">
            <v>862</v>
          </cell>
          <cell r="F982" t="str">
            <v>83778</v>
          </cell>
          <cell r="G982" t="str">
            <v>KAUTIK DAULAT BORSE,LONKHEDI</v>
          </cell>
          <cell r="H982">
            <v>13614</v>
          </cell>
          <cell r="I982">
            <v>0</v>
          </cell>
          <cell r="J982">
            <v>0</v>
          </cell>
          <cell r="K982">
            <v>13614</v>
          </cell>
          <cell r="L982">
            <v>0</v>
          </cell>
          <cell r="M982">
            <v>0</v>
          </cell>
        </row>
        <row r="983">
          <cell r="D983" t="str">
            <v>862</v>
          </cell>
          <cell r="F983" t="str">
            <v>83826</v>
          </cell>
          <cell r="G983" t="str">
            <v>SANJAY NIMBA KUWAR,VASKHEDI</v>
          </cell>
          <cell r="H983">
            <v>43145</v>
          </cell>
          <cell r="I983">
            <v>43145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</row>
        <row r="984">
          <cell r="D984" t="str">
            <v>862</v>
          </cell>
          <cell r="F984" t="str">
            <v>83827</v>
          </cell>
          <cell r="G984" t="str">
            <v>SRISUJALA DRIP SYSTEMS,VINUKON</v>
          </cell>
          <cell r="H984">
            <v>246854.69</v>
          </cell>
          <cell r="I984">
            <v>814</v>
          </cell>
          <cell r="J984">
            <v>110509</v>
          </cell>
          <cell r="K984">
            <v>135531.69</v>
          </cell>
          <cell r="L984">
            <v>0</v>
          </cell>
          <cell r="M984">
            <v>0</v>
          </cell>
        </row>
        <row r="985">
          <cell r="D985" t="str">
            <v>862</v>
          </cell>
          <cell r="F985" t="str">
            <v>83875</v>
          </cell>
          <cell r="G985" t="str">
            <v>SITARAM GANGARAM MALI,KHANDLAY</v>
          </cell>
          <cell r="H985">
            <v>-16000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</row>
        <row r="986">
          <cell r="D986" t="str">
            <v>862</v>
          </cell>
          <cell r="F986" t="str">
            <v>83964</v>
          </cell>
          <cell r="G986" t="str">
            <v>KAILAS NIMBA WANI,DAPORA</v>
          </cell>
          <cell r="H986">
            <v>29348</v>
          </cell>
          <cell r="I986">
            <v>29348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</row>
        <row r="987">
          <cell r="D987" t="str">
            <v>862</v>
          </cell>
          <cell r="F987" t="str">
            <v>83976</v>
          </cell>
          <cell r="G987" t="str">
            <v>JANARDAN NIMBA WANI,DAPORA</v>
          </cell>
          <cell r="H987">
            <v>35110</v>
          </cell>
          <cell r="I987">
            <v>35110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</row>
        <row r="988">
          <cell r="D988" t="str">
            <v>862</v>
          </cell>
          <cell r="F988" t="str">
            <v>83989</v>
          </cell>
          <cell r="G988" t="str">
            <v>SAI DRIP IRRIGATION,NANDED</v>
          </cell>
          <cell r="H988">
            <v>437379.82</v>
          </cell>
          <cell r="I988">
            <v>47422</v>
          </cell>
          <cell r="J988">
            <v>0</v>
          </cell>
          <cell r="K988">
            <v>300790.40000000002</v>
          </cell>
          <cell r="L988">
            <v>0</v>
          </cell>
          <cell r="M988">
            <v>79175</v>
          </cell>
        </row>
        <row r="989">
          <cell r="D989" t="str">
            <v>862</v>
          </cell>
          <cell r="F989" t="str">
            <v>83995</v>
          </cell>
          <cell r="G989" t="str">
            <v>PANDIT AGRO AGENCIES,SOLGAON</v>
          </cell>
          <cell r="H989">
            <v>373298.94</v>
          </cell>
          <cell r="I989">
            <v>10253</v>
          </cell>
          <cell r="J989">
            <v>0</v>
          </cell>
          <cell r="K989">
            <v>128329</v>
          </cell>
          <cell r="L989">
            <v>96954</v>
          </cell>
          <cell r="M989">
            <v>35783</v>
          </cell>
        </row>
        <row r="990">
          <cell r="D990" t="str">
            <v>862</v>
          </cell>
          <cell r="F990" t="str">
            <v>83998</v>
          </cell>
          <cell r="G990" t="str">
            <v>SUYOG IRRIGATION SERV.,SHIRALA</v>
          </cell>
          <cell r="H990">
            <v>2471456.5699999998</v>
          </cell>
          <cell r="I990">
            <v>0</v>
          </cell>
          <cell r="J990">
            <v>0</v>
          </cell>
          <cell r="K990">
            <v>522718</v>
          </cell>
          <cell r="L990">
            <v>540404</v>
          </cell>
          <cell r="M990">
            <v>164883</v>
          </cell>
        </row>
        <row r="991">
          <cell r="D991" t="str">
            <v>862</v>
          </cell>
          <cell r="F991" t="str">
            <v>85214</v>
          </cell>
          <cell r="G991" t="str">
            <v>EX.ENG JANAURI CHOHAL CONST.DIV,HOSHIARP</v>
          </cell>
          <cell r="H991">
            <v>11313</v>
          </cell>
          <cell r="I991">
            <v>0</v>
          </cell>
          <cell r="J991">
            <v>11313</v>
          </cell>
          <cell r="K991">
            <v>0</v>
          </cell>
          <cell r="L991">
            <v>0</v>
          </cell>
          <cell r="M991">
            <v>0</v>
          </cell>
        </row>
        <row r="992">
          <cell r="D992" t="str">
            <v>862</v>
          </cell>
          <cell r="F992" t="str">
            <v>85231</v>
          </cell>
          <cell r="G992" t="str">
            <v>ARMY DEPARTMENT,DIMAPUR NAGALAND</v>
          </cell>
          <cell r="H992">
            <v>-618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</row>
        <row r="993">
          <cell r="D993" t="str">
            <v>862</v>
          </cell>
          <cell r="F993" t="str">
            <v>85252</v>
          </cell>
          <cell r="G993" t="str">
            <v>EXECUTIVE ENGINEER HCD.1,CPWD,HYDERABAD</v>
          </cell>
          <cell r="H993">
            <v>-110048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</row>
        <row r="994">
          <cell r="D994" t="str">
            <v>862</v>
          </cell>
          <cell r="F994" t="str">
            <v>86352</v>
          </cell>
          <cell r="G994" t="str">
            <v>K K TRADING CO,JAIPUR</v>
          </cell>
          <cell r="H994">
            <v>-9000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</row>
        <row r="995">
          <cell r="D995" t="str">
            <v>862</v>
          </cell>
          <cell r="F995" t="str">
            <v>86590</v>
          </cell>
          <cell r="G995" t="str">
            <v>M.P.AGRO ,DHAR</v>
          </cell>
          <cell r="H995">
            <v>6324646.4000000004</v>
          </cell>
          <cell r="I995">
            <v>218358</v>
          </cell>
          <cell r="J995">
            <v>721432</v>
          </cell>
          <cell r="K995">
            <v>1899195</v>
          </cell>
          <cell r="L995">
            <v>3485661.4</v>
          </cell>
          <cell r="M995">
            <v>0</v>
          </cell>
        </row>
        <row r="996">
          <cell r="D996" t="str">
            <v>862</v>
          </cell>
          <cell r="F996" t="str">
            <v>88009</v>
          </cell>
          <cell r="G996" t="str">
            <v>YATINDRA MACH.STORES,RAJGARH</v>
          </cell>
          <cell r="H996">
            <v>7526</v>
          </cell>
          <cell r="I996">
            <v>0</v>
          </cell>
          <cell r="J996">
            <v>0</v>
          </cell>
          <cell r="K996">
            <v>0</v>
          </cell>
          <cell r="L996">
            <v>7526</v>
          </cell>
          <cell r="M996">
            <v>0</v>
          </cell>
        </row>
        <row r="997">
          <cell r="D997" t="str">
            <v>862</v>
          </cell>
          <cell r="F997" t="str">
            <v>88069</v>
          </cell>
          <cell r="G997" t="str">
            <v>AGRAWAL ENTERPRISES,MHOW</v>
          </cell>
          <cell r="H997">
            <v>36409</v>
          </cell>
          <cell r="I997">
            <v>0</v>
          </cell>
          <cell r="J997">
            <v>36409</v>
          </cell>
          <cell r="K997">
            <v>0</v>
          </cell>
          <cell r="L997">
            <v>0</v>
          </cell>
          <cell r="M997">
            <v>0</v>
          </cell>
        </row>
        <row r="998">
          <cell r="D998" t="str">
            <v>862</v>
          </cell>
          <cell r="F998" t="str">
            <v>88077</v>
          </cell>
          <cell r="G998" t="str">
            <v>KISAN TRACTOR M/C,DAMOH</v>
          </cell>
          <cell r="H998">
            <v>-521915.13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</row>
        <row r="999">
          <cell r="D999" t="str">
            <v>862</v>
          </cell>
          <cell r="F999" t="str">
            <v>88213</v>
          </cell>
          <cell r="G999" t="str">
            <v>M.P.MKT FED,MANDSOUR</v>
          </cell>
          <cell r="H999">
            <v>268717</v>
          </cell>
          <cell r="I999">
            <v>0</v>
          </cell>
          <cell r="J999">
            <v>0</v>
          </cell>
          <cell r="K999">
            <v>2628</v>
          </cell>
          <cell r="L999">
            <v>244</v>
          </cell>
          <cell r="M999">
            <v>0</v>
          </cell>
        </row>
        <row r="1000">
          <cell r="D1000" t="str">
            <v>862</v>
          </cell>
          <cell r="F1000" t="str">
            <v>88214</v>
          </cell>
          <cell r="G1000" t="str">
            <v>M.P.MKT FED.DHAR</v>
          </cell>
          <cell r="H1000">
            <v>61958</v>
          </cell>
          <cell r="I1000">
            <v>0</v>
          </cell>
          <cell r="J1000">
            <v>0</v>
          </cell>
          <cell r="K1000">
            <v>48491</v>
          </cell>
          <cell r="L1000">
            <v>13467</v>
          </cell>
          <cell r="M1000">
            <v>0</v>
          </cell>
        </row>
        <row r="1001">
          <cell r="D1001" t="str">
            <v>862</v>
          </cell>
          <cell r="F1001" t="str">
            <v>88216</v>
          </cell>
          <cell r="G1001" t="str">
            <v>M.P.MKT.FED,KHANDWA</v>
          </cell>
          <cell r="H1001">
            <v>-14706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</row>
        <row r="1002">
          <cell r="D1002" t="str">
            <v>862</v>
          </cell>
          <cell r="F1002" t="str">
            <v>88217</v>
          </cell>
          <cell r="G1002" t="str">
            <v>MPS AGRO IND.DEV.CO.LTD,SIHORE</v>
          </cell>
          <cell r="H1002">
            <v>-758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</row>
        <row r="1003">
          <cell r="D1003" t="str">
            <v>862</v>
          </cell>
          <cell r="F1003" t="str">
            <v>88240</v>
          </cell>
          <cell r="G1003" t="str">
            <v>M.P.AGRO ,HOSHANGABAD</v>
          </cell>
          <cell r="H1003">
            <v>-672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</row>
        <row r="1004">
          <cell r="D1004" t="str">
            <v>862</v>
          </cell>
          <cell r="F1004" t="str">
            <v>88257</v>
          </cell>
          <cell r="G1004" t="str">
            <v>HEMENDRAKUMAR &amp; CO,PANDHURNA</v>
          </cell>
          <cell r="H1004">
            <v>-11106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</row>
        <row r="1005">
          <cell r="D1005" t="str">
            <v>862</v>
          </cell>
          <cell r="F1005" t="str">
            <v>88273</v>
          </cell>
          <cell r="G1005" t="str">
            <v>M.P.MKT.FED,KHARGONE</v>
          </cell>
          <cell r="H1005">
            <v>1547323</v>
          </cell>
          <cell r="I1005">
            <v>272962</v>
          </cell>
          <cell r="J1005">
            <v>149595</v>
          </cell>
          <cell r="K1005">
            <v>1080084</v>
          </cell>
          <cell r="L1005">
            <v>44682</v>
          </cell>
          <cell r="M1005">
            <v>0</v>
          </cell>
        </row>
        <row r="1006">
          <cell r="D1006" t="str">
            <v>862</v>
          </cell>
          <cell r="F1006" t="str">
            <v>88290</v>
          </cell>
          <cell r="G1006" t="str">
            <v>SHRI MAYA TRADERS,BARWAH</v>
          </cell>
          <cell r="H1006">
            <v>104887.7</v>
          </cell>
          <cell r="I1006">
            <v>0</v>
          </cell>
          <cell r="J1006">
            <v>104887.7</v>
          </cell>
          <cell r="K1006">
            <v>0</v>
          </cell>
          <cell r="L1006">
            <v>0</v>
          </cell>
          <cell r="M1006">
            <v>0</v>
          </cell>
        </row>
        <row r="1007">
          <cell r="D1007" t="str">
            <v>862</v>
          </cell>
          <cell r="F1007" t="str">
            <v>88310</v>
          </cell>
          <cell r="G1007" t="str">
            <v>JAIN FERTILIZER,SHAHPUR</v>
          </cell>
          <cell r="H1007">
            <v>-53150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</row>
        <row r="1008">
          <cell r="D1008" t="str">
            <v>862</v>
          </cell>
          <cell r="F1008" t="str">
            <v>88316</v>
          </cell>
          <cell r="G1008" t="str">
            <v>M.P.MKT.FED,BIORA</v>
          </cell>
          <cell r="H1008">
            <v>25435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</row>
        <row r="1009">
          <cell r="D1009" t="str">
            <v>862</v>
          </cell>
          <cell r="F1009" t="str">
            <v>88321</v>
          </cell>
          <cell r="G1009" t="str">
            <v>RAMESHCHANDRA R.PARMAR,KUKSHI</v>
          </cell>
          <cell r="H1009">
            <v>-2744.64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</row>
        <row r="1010">
          <cell r="D1010" t="str">
            <v>862</v>
          </cell>
          <cell r="F1010" t="str">
            <v>88323</v>
          </cell>
          <cell r="G1010" t="str">
            <v>NEERAJ ENTERPRISES,DURG</v>
          </cell>
          <cell r="H1010">
            <v>702684.99</v>
          </cell>
          <cell r="I1010">
            <v>94400</v>
          </cell>
          <cell r="J1010">
            <v>292051</v>
          </cell>
          <cell r="K1010">
            <v>316233.99</v>
          </cell>
          <cell r="L1010">
            <v>0</v>
          </cell>
          <cell r="M1010">
            <v>0</v>
          </cell>
        </row>
        <row r="1011">
          <cell r="D1011" t="str">
            <v>862</v>
          </cell>
          <cell r="F1011" t="str">
            <v>88326</v>
          </cell>
          <cell r="G1011" t="str">
            <v>AGRAWAL ENT.KHATEGAON</v>
          </cell>
          <cell r="H1011">
            <v>-8261.9500000000007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</row>
        <row r="1012">
          <cell r="D1012" t="str">
            <v>862</v>
          </cell>
          <cell r="F1012" t="str">
            <v>88334</v>
          </cell>
          <cell r="G1012" t="str">
            <v>C.C.SHAHAPUR (G)</v>
          </cell>
          <cell r="H1012">
            <v>8030</v>
          </cell>
          <cell r="I1012">
            <v>0</v>
          </cell>
          <cell r="J1012">
            <v>0</v>
          </cell>
          <cell r="K1012">
            <v>0</v>
          </cell>
          <cell r="L1012">
            <v>8030</v>
          </cell>
          <cell r="M1012">
            <v>0</v>
          </cell>
        </row>
        <row r="1013">
          <cell r="D1013" t="str">
            <v>862</v>
          </cell>
          <cell r="F1013" t="str">
            <v>88337</v>
          </cell>
          <cell r="G1013" t="str">
            <v>SHRIJI ELECTRICALS,MANDSAUR</v>
          </cell>
          <cell r="H1013">
            <v>287.5</v>
          </cell>
          <cell r="I1013">
            <v>287.5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</row>
        <row r="1014">
          <cell r="D1014" t="str">
            <v>862</v>
          </cell>
          <cell r="F1014" t="str">
            <v>88348</v>
          </cell>
          <cell r="G1014" t="str">
            <v>M.P.AGRO ,DEWAS</v>
          </cell>
          <cell r="H1014">
            <v>5333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</row>
        <row r="1015">
          <cell r="D1015" t="str">
            <v>862</v>
          </cell>
          <cell r="F1015" t="str">
            <v>88351</v>
          </cell>
          <cell r="G1015" t="str">
            <v>M.P.MKT.FED,CHHINDWADA</v>
          </cell>
          <cell r="H1015">
            <v>86556</v>
          </cell>
          <cell r="I1015">
            <v>0</v>
          </cell>
          <cell r="J1015">
            <v>86556</v>
          </cell>
          <cell r="K1015">
            <v>0</v>
          </cell>
          <cell r="L1015">
            <v>0</v>
          </cell>
          <cell r="M1015">
            <v>0</v>
          </cell>
        </row>
        <row r="1016">
          <cell r="D1016" t="str">
            <v>862</v>
          </cell>
          <cell r="F1016" t="str">
            <v>88352</v>
          </cell>
          <cell r="G1016" t="str">
            <v>M.P.AGRO ,MANDLA</v>
          </cell>
          <cell r="H1016">
            <v>63264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</row>
        <row r="1017">
          <cell r="D1017" t="str">
            <v>862</v>
          </cell>
          <cell r="F1017" t="str">
            <v>88354</v>
          </cell>
          <cell r="G1017" t="str">
            <v>CHAUDHARI AGRITECH BHILAI</v>
          </cell>
          <cell r="H1017">
            <v>504129.99</v>
          </cell>
          <cell r="I1017">
            <v>72109</v>
          </cell>
          <cell r="J1017">
            <v>1022</v>
          </cell>
          <cell r="K1017">
            <v>430998.99</v>
          </cell>
          <cell r="L1017">
            <v>0</v>
          </cell>
          <cell r="M1017">
            <v>0</v>
          </cell>
        </row>
        <row r="1018">
          <cell r="D1018" t="str">
            <v>862</v>
          </cell>
          <cell r="F1018" t="str">
            <v>88368</v>
          </cell>
          <cell r="G1018" t="str">
            <v>UNICON TRADERS (INDIA),RAIPUR</v>
          </cell>
          <cell r="H1018">
            <v>-197090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</row>
        <row r="1019">
          <cell r="D1019" t="str">
            <v>862</v>
          </cell>
          <cell r="F1019" t="str">
            <v>88380</v>
          </cell>
          <cell r="G1019" t="str">
            <v>DIWAKAR HARDWARE ST.BEGAMGANJ</v>
          </cell>
          <cell r="H1019">
            <v>1362.5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</row>
        <row r="1020">
          <cell r="D1020" t="str">
            <v>862</v>
          </cell>
          <cell r="F1020" t="str">
            <v>88387</v>
          </cell>
          <cell r="G1020" t="str">
            <v>BHAGYASHRI HARDW.PIPLYABUJURG</v>
          </cell>
          <cell r="H1020">
            <v>-13463.1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</row>
        <row r="1021">
          <cell r="D1021" t="str">
            <v>862</v>
          </cell>
          <cell r="F1021" t="str">
            <v>88409</v>
          </cell>
          <cell r="G1021" t="str">
            <v>M.P.AGRO,BARWANI</v>
          </cell>
          <cell r="H1021">
            <v>882971.15</v>
          </cell>
          <cell r="I1021">
            <v>500850</v>
          </cell>
          <cell r="J1021">
            <v>121617</v>
          </cell>
          <cell r="K1021">
            <v>260504.15</v>
          </cell>
          <cell r="L1021">
            <v>0</v>
          </cell>
          <cell r="M1021">
            <v>0</v>
          </cell>
        </row>
        <row r="1022">
          <cell r="D1022" t="str">
            <v>862</v>
          </cell>
          <cell r="F1022" t="str">
            <v>88410</v>
          </cell>
          <cell r="G1022" t="str">
            <v>M.P.MKT.FED.BARWANI</v>
          </cell>
          <cell r="H1022">
            <v>503722</v>
          </cell>
          <cell r="I1022">
            <v>503722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</row>
        <row r="1023">
          <cell r="D1023" t="str">
            <v>862</v>
          </cell>
          <cell r="F1023" t="str">
            <v>88421</v>
          </cell>
          <cell r="G1023" t="str">
            <v>SHRI GANESH AGRO AG BAD'GARM.P</v>
          </cell>
          <cell r="H1023">
            <v>-7135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</row>
        <row r="1024">
          <cell r="D1024" t="str">
            <v>862</v>
          </cell>
          <cell r="F1024" t="str">
            <v>88429</v>
          </cell>
          <cell r="G1024" t="str">
            <v>PANKAJ MACHINERY STORES,KUKSHI</v>
          </cell>
          <cell r="H1024">
            <v>99098</v>
          </cell>
          <cell r="I1024">
            <v>20635</v>
          </cell>
          <cell r="J1024">
            <v>78463</v>
          </cell>
          <cell r="K1024">
            <v>0</v>
          </cell>
          <cell r="L1024">
            <v>0</v>
          </cell>
          <cell r="M1024">
            <v>0</v>
          </cell>
        </row>
        <row r="1025">
          <cell r="D1025" t="str">
            <v>862</v>
          </cell>
          <cell r="F1025" t="str">
            <v>88433</v>
          </cell>
          <cell r="G1025" t="str">
            <v>AMBIKA STONE DEPOT,BAKANER</v>
          </cell>
          <cell r="H1025">
            <v>11841.58</v>
          </cell>
          <cell r="I1025">
            <v>11841.58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</row>
        <row r="1026">
          <cell r="D1026" t="str">
            <v>862</v>
          </cell>
          <cell r="F1026" t="str">
            <v>88500</v>
          </cell>
          <cell r="G1026" t="str">
            <v>ARASURI AGRO CENTRE,DANTIWADA</v>
          </cell>
          <cell r="H1026">
            <v>243282</v>
          </cell>
          <cell r="I1026">
            <v>243282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</row>
        <row r="1027">
          <cell r="D1027" t="str">
            <v>862</v>
          </cell>
          <cell r="F1027" t="str">
            <v>88502</v>
          </cell>
          <cell r="G1027" t="str">
            <v>SHRI VIDNYANESHWAR MACHINERY,SHAHGAD</v>
          </cell>
          <cell r="H1027">
            <v>62952.4</v>
          </cell>
          <cell r="I1027">
            <v>0</v>
          </cell>
          <cell r="J1027">
            <v>0</v>
          </cell>
          <cell r="K1027">
            <v>297.39999999999998</v>
          </cell>
          <cell r="L1027">
            <v>62655</v>
          </cell>
          <cell r="M1027">
            <v>0</v>
          </cell>
        </row>
        <row r="1028">
          <cell r="D1028" t="str">
            <v>862</v>
          </cell>
          <cell r="F1028" t="str">
            <v>88511</v>
          </cell>
          <cell r="G1028" t="str">
            <v>SHIVA TUBE AGENCY,VARANASI</v>
          </cell>
          <cell r="H1028">
            <v>-143037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</row>
        <row r="1029">
          <cell r="D1029" t="str">
            <v>862</v>
          </cell>
          <cell r="F1029" t="str">
            <v>88516</v>
          </cell>
          <cell r="G1029" t="str">
            <v>MAA BHAGWATI ENTERPRISES,MANAWAR</v>
          </cell>
          <cell r="H1029">
            <v>7160.5</v>
          </cell>
          <cell r="I1029">
            <v>0</v>
          </cell>
          <cell r="J1029">
            <v>0</v>
          </cell>
          <cell r="K1029">
            <v>7160.5</v>
          </cell>
          <cell r="L1029">
            <v>0</v>
          </cell>
          <cell r="M1029">
            <v>0</v>
          </cell>
        </row>
        <row r="1030">
          <cell r="D1030" t="str">
            <v>862</v>
          </cell>
          <cell r="F1030" t="str">
            <v>88517</v>
          </cell>
          <cell r="G1030" t="str">
            <v>PATIDAR AGRO ENTERPRISES,THIKRI</v>
          </cell>
          <cell r="H1030">
            <v>151453.9</v>
          </cell>
          <cell r="I1030">
            <v>0</v>
          </cell>
          <cell r="J1030">
            <v>0</v>
          </cell>
          <cell r="K1030">
            <v>0</v>
          </cell>
          <cell r="L1030">
            <v>151453.9</v>
          </cell>
          <cell r="M1030">
            <v>0</v>
          </cell>
        </row>
        <row r="1031">
          <cell r="D1031" t="str">
            <v>862</v>
          </cell>
          <cell r="F1031" t="str">
            <v>88518</v>
          </cell>
          <cell r="G1031" t="str">
            <v>SHRIRAM &amp; COMPANY,MULTHAN KHARGONE</v>
          </cell>
          <cell r="H1031">
            <v>-1890.1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</row>
        <row r="1032">
          <cell r="D1032" t="str">
            <v>862</v>
          </cell>
          <cell r="F1032" t="str">
            <v>88523</v>
          </cell>
          <cell r="G1032" t="str">
            <v>EVERGREEN IRRIGATION,BHABHAR BANSKANTHA</v>
          </cell>
          <cell r="H1032">
            <v>11183</v>
          </cell>
          <cell r="I1032">
            <v>0</v>
          </cell>
          <cell r="J1032">
            <v>0</v>
          </cell>
          <cell r="K1032">
            <v>2973</v>
          </cell>
          <cell r="L1032">
            <v>2764</v>
          </cell>
          <cell r="M1032">
            <v>5446</v>
          </cell>
        </row>
        <row r="1033">
          <cell r="D1033" t="str">
            <v>862</v>
          </cell>
          <cell r="F1033" t="str">
            <v>88524</v>
          </cell>
          <cell r="G1033" t="str">
            <v>MARUTI AGRO SERVICE CENTR,KAVITHA BORSAD</v>
          </cell>
          <cell r="H1033">
            <v>-13330.64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</row>
        <row r="1034">
          <cell r="D1034" t="str">
            <v>862</v>
          </cell>
          <cell r="F1034" t="str">
            <v>88525</v>
          </cell>
          <cell r="G1034" t="str">
            <v>POOJA PESTICIDES,SANKHEDA</v>
          </cell>
          <cell r="H1034">
            <v>15893.88</v>
          </cell>
          <cell r="I1034">
            <v>638.84</v>
          </cell>
          <cell r="J1034">
            <v>2119.04</v>
          </cell>
          <cell r="K1034">
            <v>12608</v>
          </cell>
          <cell r="L1034">
            <v>528</v>
          </cell>
          <cell r="M1034">
            <v>0</v>
          </cell>
        </row>
        <row r="1035">
          <cell r="D1035" t="str">
            <v>862</v>
          </cell>
          <cell r="F1035" t="str">
            <v>88527</v>
          </cell>
          <cell r="G1035" t="str">
            <v>SUPRINTENDENT AHRICULTURE SCHOOL,DHULE</v>
          </cell>
          <cell r="H1035">
            <v>-3928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</row>
        <row r="1036">
          <cell r="D1036" t="str">
            <v>862</v>
          </cell>
          <cell r="F1036" t="str">
            <v>88529</v>
          </cell>
          <cell r="G1036" t="str">
            <v>MINIPURI DAYANAND REDDY,PAPANNAPET MEDAK</v>
          </cell>
          <cell r="H1036">
            <v>-31690.6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</row>
        <row r="1037">
          <cell r="D1037" t="str">
            <v>862</v>
          </cell>
          <cell r="F1037" t="str">
            <v>88535</v>
          </cell>
          <cell r="G1037" t="str">
            <v>M.P.DRIP CUSTOMER,JABALPUR</v>
          </cell>
          <cell r="H1037">
            <v>56468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</row>
        <row r="1038">
          <cell r="D1038" t="str">
            <v>862</v>
          </cell>
          <cell r="F1038" t="str">
            <v>88536</v>
          </cell>
          <cell r="G1038" t="str">
            <v>M.P.DRIP CUSTOMER,CHHINDWARA</v>
          </cell>
          <cell r="H1038">
            <v>99329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99329</v>
          </cell>
        </row>
        <row r="1039">
          <cell r="D1039" t="str">
            <v>862</v>
          </cell>
          <cell r="F1039" t="str">
            <v>88553</v>
          </cell>
          <cell r="G1039" t="str">
            <v>SHRI GURU GOBIND SINGHJI I OF ENG &amp; T,ND</v>
          </cell>
          <cell r="H1039">
            <v>80627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</row>
        <row r="1040">
          <cell r="D1040" t="str">
            <v>862</v>
          </cell>
          <cell r="F1040" t="str">
            <v>88556</v>
          </cell>
          <cell r="G1040" t="str">
            <v>VARAD AGRO SERVICES,BHALWANI PANDHARPUR</v>
          </cell>
          <cell r="H1040">
            <v>-548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</row>
        <row r="1041">
          <cell r="D1041" t="str">
            <v>862</v>
          </cell>
          <cell r="F1041" t="str">
            <v>88559</v>
          </cell>
          <cell r="G1041" t="str">
            <v>NAKODA ENTERPRISES,PETLAWAD JHABUA</v>
          </cell>
          <cell r="H1041">
            <v>-2538.4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</row>
        <row r="1042">
          <cell r="D1042" t="str">
            <v>862</v>
          </cell>
          <cell r="F1042" t="str">
            <v>88562</v>
          </cell>
          <cell r="G1042" t="str">
            <v>PARSONS MACHINES,KANPUR</v>
          </cell>
          <cell r="H1042">
            <v>211236</v>
          </cell>
          <cell r="I1042">
            <v>750</v>
          </cell>
          <cell r="J1042">
            <v>210486</v>
          </cell>
          <cell r="K1042">
            <v>0</v>
          </cell>
          <cell r="L1042">
            <v>0</v>
          </cell>
          <cell r="M1042">
            <v>0</v>
          </cell>
        </row>
        <row r="1043">
          <cell r="D1043" t="str">
            <v>862</v>
          </cell>
          <cell r="F1043" t="str">
            <v>88564</v>
          </cell>
          <cell r="G1043" t="str">
            <v>OHM FERTILIZERS,MAHEMADABAD  GUJ</v>
          </cell>
          <cell r="H1043">
            <v>1300</v>
          </cell>
          <cell r="I1043">
            <v>0</v>
          </cell>
          <cell r="J1043">
            <v>0</v>
          </cell>
          <cell r="K1043">
            <v>0</v>
          </cell>
          <cell r="L1043">
            <v>700</v>
          </cell>
          <cell r="M1043">
            <v>0</v>
          </cell>
        </row>
        <row r="1044">
          <cell r="D1044" t="str">
            <v>862</v>
          </cell>
          <cell r="F1044" t="str">
            <v>88567</v>
          </cell>
          <cell r="G1044" t="str">
            <v>I.T.D.A.PADERU VISHAKHAPATNAM</v>
          </cell>
          <cell r="H1044">
            <v>37338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</row>
        <row r="1045">
          <cell r="D1045" t="str">
            <v>862</v>
          </cell>
          <cell r="F1045" t="str">
            <v>88569</v>
          </cell>
          <cell r="G1045" t="str">
            <v>DATTATRAY MACHINERY STORES,TAMSA HADGAON</v>
          </cell>
          <cell r="H1045">
            <v>297.39999999999998</v>
          </cell>
          <cell r="I1045">
            <v>0</v>
          </cell>
          <cell r="J1045">
            <v>0</v>
          </cell>
          <cell r="K1045">
            <v>297.39999999999998</v>
          </cell>
          <cell r="L1045">
            <v>0</v>
          </cell>
          <cell r="M1045">
            <v>0</v>
          </cell>
        </row>
        <row r="1046">
          <cell r="D1046" t="str">
            <v>862</v>
          </cell>
          <cell r="F1046" t="str">
            <v>88571</v>
          </cell>
          <cell r="G1046" t="str">
            <v>JAIKISAN THIMBAK SINCHAN,DAHIWADI MAN</v>
          </cell>
          <cell r="H1046">
            <v>136815</v>
          </cell>
          <cell r="I1046">
            <v>136815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</row>
        <row r="1047">
          <cell r="D1047" t="str">
            <v>862</v>
          </cell>
          <cell r="F1047" t="str">
            <v>88572</v>
          </cell>
          <cell r="G1047" t="str">
            <v>KOTHARI KRISHI KENDRA,RAJNANDGAON</v>
          </cell>
          <cell r="H1047">
            <v>-9877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</row>
        <row r="1048">
          <cell r="D1048" t="str">
            <v>862</v>
          </cell>
          <cell r="F1048" t="str">
            <v>88584</v>
          </cell>
          <cell r="G1048" t="str">
            <v>DIR OF SOIL &amp; WATER CONSERVATION,KOHIMA</v>
          </cell>
          <cell r="H1048">
            <v>-102812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</row>
        <row r="1049">
          <cell r="D1049" t="str">
            <v>862</v>
          </cell>
          <cell r="F1049" t="str">
            <v>88586</v>
          </cell>
          <cell r="G1049" t="str">
            <v>DHARA AGRI-TECH,HYDERABAD</v>
          </cell>
          <cell r="H1049">
            <v>21379.9</v>
          </cell>
          <cell r="I1049">
            <v>0</v>
          </cell>
          <cell r="J1049">
            <v>7661</v>
          </cell>
          <cell r="K1049">
            <v>13718.9</v>
          </cell>
          <cell r="L1049">
            <v>0</v>
          </cell>
          <cell r="M1049">
            <v>0</v>
          </cell>
        </row>
        <row r="1050">
          <cell r="D1050" t="str">
            <v>862</v>
          </cell>
          <cell r="F1050" t="str">
            <v>88592</v>
          </cell>
          <cell r="G1050" t="str">
            <v>NORTH BENGAL IRRIGATION,SILIGURI</v>
          </cell>
          <cell r="H1050">
            <v>29970</v>
          </cell>
          <cell r="I1050">
            <v>0</v>
          </cell>
          <cell r="J1050">
            <v>0</v>
          </cell>
          <cell r="K1050">
            <v>0</v>
          </cell>
          <cell r="L1050">
            <v>29970</v>
          </cell>
          <cell r="M1050">
            <v>0</v>
          </cell>
        </row>
        <row r="1051">
          <cell r="D1051" t="str">
            <v>862</v>
          </cell>
          <cell r="F1051" t="str">
            <v>88593</v>
          </cell>
          <cell r="G1051" t="str">
            <v>HORTICULTURE OFFICER,PIMPRI DHULE</v>
          </cell>
          <cell r="H1051">
            <v>17366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</row>
        <row r="1052">
          <cell r="D1052" t="str">
            <v>862</v>
          </cell>
          <cell r="F1052" t="str">
            <v>88594</v>
          </cell>
          <cell r="G1052" t="str">
            <v>CENTRAL HORTICULTURAL EXPERI S,BHUBANESW</v>
          </cell>
          <cell r="H1052">
            <v>-3327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</row>
        <row r="1053">
          <cell r="D1053" t="str">
            <v>862</v>
          </cell>
          <cell r="F1053" t="str">
            <v>88595</v>
          </cell>
          <cell r="G1053" t="str">
            <v>TUMCOS LTD,CHANNAGERI</v>
          </cell>
          <cell r="H1053">
            <v>21793</v>
          </cell>
          <cell r="I1053">
            <v>0</v>
          </cell>
          <cell r="J1053">
            <v>0</v>
          </cell>
          <cell r="K1053">
            <v>0</v>
          </cell>
          <cell r="L1053">
            <v>4565</v>
          </cell>
          <cell r="M1053">
            <v>0</v>
          </cell>
        </row>
        <row r="1054">
          <cell r="D1054" t="str">
            <v>862</v>
          </cell>
          <cell r="F1054" t="str">
            <v>88596</v>
          </cell>
          <cell r="G1054" t="str">
            <v>ANISH IRRIGATION SYSTEM,ANOOPGARH</v>
          </cell>
          <cell r="H1054">
            <v>405406</v>
          </cell>
          <cell r="I1054">
            <v>237356</v>
          </cell>
          <cell r="J1054">
            <v>0</v>
          </cell>
          <cell r="K1054">
            <v>0</v>
          </cell>
          <cell r="L1054">
            <v>13219</v>
          </cell>
          <cell r="M1054">
            <v>154831</v>
          </cell>
        </row>
        <row r="1055">
          <cell r="D1055" t="str">
            <v>862</v>
          </cell>
          <cell r="F1055" t="str">
            <v>88597</v>
          </cell>
          <cell r="G1055" t="str">
            <v>SARDARKRUSHINAGAR DANTIWADA AGRI U.DANTI</v>
          </cell>
          <cell r="H1055">
            <v>95404</v>
          </cell>
          <cell r="I1055">
            <v>0</v>
          </cell>
          <cell r="J1055">
            <v>95404</v>
          </cell>
          <cell r="K1055">
            <v>0</v>
          </cell>
          <cell r="L1055">
            <v>0</v>
          </cell>
          <cell r="M1055">
            <v>0</v>
          </cell>
        </row>
        <row r="1056">
          <cell r="D1056" t="str">
            <v>862</v>
          </cell>
          <cell r="F1056" t="str">
            <v>88598</v>
          </cell>
          <cell r="G1056" t="str">
            <v>M.P.DRIP CUSTOMER,RAISEN</v>
          </cell>
          <cell r="H1056">
            <v>31684</v>
          </cell>
          <cell r="I1056">
            <v>0</v>
          </cell>
          <cell r="J1056">
            <v>0</v>
          </cell>
          <cell r="K1056">
            <v>31684</v>
          </cell>
          <cell r="L1056">
            <v>0</v>
          </cell>
          <cell r="M1056">
            <v>0</v>
          </cell>
        </row>
        <row r="1057">
          <cell r="D1057" t="str">
            <v>862</v>
          </cell>
          <cell r="F1057" t="str">
            <v>88600</v>
          </cell>
          <cell r="G1057" t="str">
            <v>M.P.DRIP CUSTOMER,VIDISHA</v>
          </cell>
          <cell r="H1057">
            <v>21133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</row>
        <row r="1058">
          <cell r="D1058" t="str">
            <v>862</v>
          </cell>
          <cell r="F1058" t="str">
            <v>88601</v>
          </cell>
          <cell r="G1058" t="str">
            <v>M.P.DRIP CUSTOMER,SAGAR</v>
          </cell>
          <cell r="H1058">
            <v>3589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</row>
        <row r="1059">
          <cell r="D1059" t="str">
            <v>862</v>
          </cell>
          <cell r="F1059" t="str">
            <v>88605</v>
          </cell>
          <cell r="G1059" t="str">
            <v>JAGDAMBA SALES CORPORATION,HYDERABAD</v>
          </cell>
          <cell r="H1059">
            <v>-26686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</row>
        <row r="1060">
          <cell r="D1060" t="str">
            <v>862</v>
          </cell>
          <cell r="F1060" t="str">
            <v>88606</v>
          </cell>
          <cell r="G1060" t="str">
            <v>MANI ENTERPRISES,KANAKAMA</v>
          </cell>
          <cell r="H1060">
            <v>244396</v>
          </cell>
          <cell r="I1060">
            <v>6359</v>
          </cell>
          <cell r="J1060">
            <v>0</v>
          </cell>
          <cell r="K1060">
            <v>238037</v>
          </cell>
          <cell r="L1060">
            <v>0</v>
          </cell>
          <cell r="M1060">
            <v>0</v>
          </cell>
        </row>
        <row r="1061">
          <cell r="D1061" t="str">
            <v>862</v>
          </cell>
          <cell r="F1061" t="str">
            <v>88690</v>
          </cell>
          <cell r="G1061" t="str">
            <v>BIHAR AGROCHEM PVT LTD,PATNA</v>
          </cell>
          <cell r="H1061">
            <v>15825.72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165</v>
          </cell>
        </row>
        <row r="1062">
          <cell r="D1062" t="str">
            <v>862</v>
          </cell>
          <cell r="F1062" t="str">
            <v>88691</v>
          </cell>
          <cell r="G1062" t="str">
            <v>JALESHWAR IRRIGATION,VADGAM BANASKANTHA</v>
          </cell>
          <cell r="H1062">
            <v>2577</v>
          </cell>
          <cell r="I1062">
            <v>2577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</row>
        <row r="1063">
          <cell r="D1063" t="str">
            <v>862</v>
          </cell>
          <cell r="F1063" t="str">
            <v>88692</v>
          </cell>
          <cell r="G1063" t="str">
            <v>VILAS BHAGWAT PATIL,WAKOD</v>
          </cell>
          <cell r="H1063">
            <v>19348</v>
          </cell>
          <cell r="I1063">
            <v>0</v>
          </cell>
          <cell r="J1063">
            <v>0</v>
          </cell>
          <cell r="K1063">
            <v>0</v>
          </cell>
          <cell r="L1063">
            <v>5050</v>
          </cell>
          <cell r="M1063">
            <v>0</v>
          </cell>
        </row>
        <row r="1064">
          <cell r="D1064" t="str">
            <v>862</v>
          </cell>
          <cell r="F1064" t="str">
            <v>88698</v>
          </cell>
          <cell r="G1064" t="str">
            <v>COLLEGE OF AGRICULTURE,OSMANABAD</v>
          </cell>
          <cell r="H1064">
            <v>732325</v>
          </cell>
          <cell r="I1064">
            <v>0</v>
          </cell>
          <cell r="J1064">
            <v>157158</v>
          </cell>
          <cell r="K1064">
            <v>5993</v>
          </cell>
          <cell r="L1064">
            <v>0</v>
          </cell>
          <cell r="M1064">
            <v>0</v>
          </cell>
        </row>
        <row r="1065">
          <cell r="D1065" t="str">
            <v>862</v>
          </cell>
          <cell r="F1065" t="str">
            <v>88699</v>
          </cell>
          <cell r="G1065" t="str">
            <v>INDIAN COUNCIL OF AGRI RESEARCH,PATNA</v>
          </cell>
          <cell r="H1065">
            <v>162171</v>
          </cell>
          <cell r="I1065">
            <v>0</v>
          </cell>
          <cell r="J1065">
            <v>0</v>
          </cell>
          <cell r="K1065">
            <v>0</v>
          </cell>
          <cell r="L1065">
            <v>31370</v>
          </cell>
          <cell r="M1065">
            <v>0</v>
          </cell>
        </row>
        <row r="1066">
          <cell r="D1066" t="str">
            <v>862</v>
          </cell>
          <cell r="F1066" t="str">
            <v>88707</v>
          </cell>
          <cell r="G1066" t="str">
            <v>PURNA MEDIUM PROJECT,VISROLI CHANDURBAZR</v>
          </cell>
          <cell r="H1066">
            <v>35816</v>
          </cell>
          <cell r="I1066">
            <v>0</v>
          </cell>
          <cell r="J1066">
            <v>0</v>
          </cell>
          <cell r="K1066">
            <v>0</v>
          </cell>
          <cell r="L1066">
            <v>35816</v>
          </cell>
          <cell r="M1066">
            <v>0</v>
          </cell>
        </row>
        <row r="1067">
          <cell r="D1067" t="str">
            <v>862</v>
          </cell>
          <cell r="F1067" t="str">
            <v>88708</v>
          </cell>
          <cell r="G1067" t="str">
            <v>ZALAWAD TAPAK SINCHAI KENDRA,LAKHATAR(GJ</v>
          </cell>
          <cell r="H1067">
            <v>-30000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</row>
        <row r="1068">
          <cell r="D1068" t="str">
            <v>862</v>
          </cell>
          <cell r="F1068" t="str">
            <v>88710</v>
          </cell>
          <cell r="G1068" t="str">
            <v>SHREE SHAKTI FERTIGATION,DHANDHUKA(GUJ)</v>
          </cell>
          <cell r="H1068">
            <v>4729</v>
          </cell>
          <cell r="I1068">
            <v>1895</v>
          </cell>
          <cell r="J1068">
            <v>0</v>
          </cell>
          <cell r="K1068">
            <v>2040</v>
          </cell>
          <cell r="L1068">
            <v>794</v>
          </cell>
          <cell r="M1068">
            <v>0</v>
          </cell>
        </row>
        <row r="1069">
          <cell r="D1069" t="str">
            <v>862</v>
          </cell>
          <cell r="F1069" t="str">
            <v>88712</v>
          </cell>
          <cell r="G1069" t="str">
            <v>THOTA UTPANNAGALA MARATA SAHA SANGH N(KN</v>
          </cell>
          <cell r="H1069">
            <v>128973</v>
          </cell>
          <cell r="I1069">
            <v>128973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</row>
        <row r="1070">
          <cell r="D1070" t="str">
            <v>862</v>
          </cell>
          <cell r="F1070" t="str">
            <v>88718</v>
          </cell>
          <cell r="G1070" t="str">
            <v>KISHOR LALCHAND JAIN,WAKOD</v>
          </cell>
          <cell r="H1070">
            <v>-22000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</row>
        <row r="1071">
          <cell r="D1071" t="str">
            <v>862</v>
          </cell>
          <cell r="F1071" t="str">
            <v>88722</v>
          </cell>
          <cell r="G1071" t="str">
            <v>JSW STEEL LIMITED,TORANGALLU BELLARY</v>
          </cell>
          <cell r="H1071">
            <v>1035106</v>
          </cell>
          <cell r="I1071">
            <v>0</v>
          </cell>
          <cell r="J1071">
            <v>147891</v>
          </cell>
          <cell r="K1071">
            <v>0</v>
          </cell>
          <cell r="L1071">
            <v>10616</v>
          </cell>
          <cell r="M1071">
            <v>0</v>
          </cell>
        </row>
        <row r="1072">
          <cell r="D1072" t="str">
            <v>862</v>
          </cell>
          <cell r="F1072" t="str">
            <v>88723</v>
          </cell>
          <cell r="G1072" t="str">
            <v>KRISHI VIGYAN KENDRA,DHULE</v>
          </cell>
          <cell r="H1072">
            <v>2889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</row>
        <row r="1073">
          <cell r="D1073" t="str">
            <v>862</v>
          </cell>
          <cell r="F1073" t="str">
            <v>88731</v>
          </cell>
          <cell r="G1073" t="str">
            <v>WAKOD CASUAL CUSTOMER,WAKOD</v>
          </cell>
          <cell r="H1073">
            <v>350348</v>
          </cell>
          <cell r="I1073">
            <v>0</v>
          </cell>
          <cell r="J1073">
            <v>0</v>
          </cell>
          <cell r="K1073">
            <v>197886</v>
          </cell>
          <cell r="L1073">
            <v>152462</v>
          </cell>
          <cell r="M1073">
            <v>0</v>
          </cell>
        </row>
        <row r="1074">
          <cell r="D1074" t="str">
            <v>862</v>
          </cell>
          <cell r="F1074" t="str">
            <v>88734</v>
          </cell>
          <cell r="G1074" t="str">
            <v>BALIRAJA DRIP IRRIGATION AG.,PARALI BEED</v>
          </cell>
          <cell r="H1074">
            <v>104248.4</v>
          </cell>
          <cell r="I1074">
            <v>23550</v>
          </cell>
          <cell r="J1074">
            <v>0</v>
          </cell>
          <cell r="K1074">
            <v>80698.399999999994</v>
          </cell>
          <cell r="L1074">
            <v>0</v>
          </cell>
          <cell r="M1074">
            <v>0</v>
          </cell>
        </row>
        <row r="1075">
          <cell r="D1075" t="str">
            <v>862</v>
          </cell>
          <cell r="F1075" t="str">
            <v>88744</v>
          </cell>
          <cell r="G1075" t="str">
            <v>SRIROZ CONSULTANTS PRIVATE LTD.,PUNE</v>
          </cell>
          <cell r="H1075">
            <v>232267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232267</v>
          </cell>
        </row>
        <row r="1076">
          <cell r="D1076" t="str">
            <v>862</v>
          </cell>
          <cell r="F1076" t="str">
            <v>88745</v>
          </cell>
          <cell r="G1076" t="str">
            <v>MAHARASHTRA DRIP IRRIGATION,MHASAWAD JAL</v>
          </cell>
          <cell r="H1076">
            <v>657887</v>
          </cell>
          <cell r="I1076">
            <v>194835</v>
          </cell>
          <cell r="J1076">
            <v>23702</v>
          </cell>
          <cell r="K1076">
            <v>439350</v>
          </cell>
          <cell r="L1076">
            <v>0</v>
          </cell>
          <cell r="M1076">
            <v>0</v>
          </cell>
        </row>
        <row r="1077">
          <cell r="D1077" t="str">
            <v>862</v>
          </cell>
          <cell r="F1077" t="str">
            <v>88746</v>
          </cell>
          <cell r="G1077" t="str">
            <v>OM IRRIGATORS,PATVARDHAN KAROLI PANDHAPU</v>
          </cell>
          <cell r="H1077">
            <v>63379</v>
          </cell>
          <cell r="I1077">
            <v>0</v>
          </cell>
          <cell r="J1077">
            <v>63379</v>
          </cell>
          <cell r="K1077">
            <v>0</v>
          </cell>
          <cell r="L1077">
            <v>0</v>
          </cell>
          <cell r="M1077">
            <v>0</v>
          </cell>
        </row>
        <row r="1078">
          <cell r="D1078" t="str">
            <v>862</v>
          </cell>
          <cell r="F1078" t="str">
            <v>88747</v>
          </cell>
          <cell r="G1078" t="str">
            <v>SHIVSHAMBHU AGRO SEEDS,KASEGAON S.SOLAPU</v>
          </cell>
          <cell r="H1078">
            <v>10885</v>
          </cell>
          <cell r="I1078">
            <v>10885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</row>
        <row r="1079">
          <cell r="D1079" t="str">
            <v>862</v>
          </cell>
          <cell r="F1079" t="str">
            <v>88750</v>
          </cell>
          <cell r="G1079" t="str">
            <v>VENKATA SAI IRRIGATION,PAMUR KANIGIRI</v>
          </cell>
          <cell r="H1079">
            <v>6529</v>
          </cell>
          <cell r="I1079">
            <v>0</v>
          </cell>
          <cell r="J1079">
            <v>900</v>
          </cell>
          <cell r="K1079">
            <v>400</v>
          </cell>
          <cell r="L1079">
            <v>920</v>
          </cell>
          <cell r="M1079">
            <v>1201</v>
          </cell>
        </row>
        <row r="1080">
          <cell r="D1080" t="str">
            <v>862</v>
          </cell>
          <cell r="F1080" t="str">
            <v>88752</v>
          </cell>
          <cell r="G1080" t="str">
            <v>SRI MAHESHWARI AGENCIES,MARKAPUR PRAKASM</v>
          </cell>
          <cell r="H1080">
            <v>5225.5</v>
          </cell>
          <cell r="I1080">
            <v>0</v>
          </cell>
          <cell r="J1080">
            <v>5225.5</v>
          </cell>
          <cell r="K1080">
            <v>0</v>
          </cell>
          <cell r="L1080">
            <v>0</v>
          </cell>
          <cell r="M1080">
            <v>0</v>
          </cell>
        </row>
        <row r="1081">
          <cell r="D1081" t="str">
            <v>862</v>
          </cell>
          <cell r="F1081" t="str">
            <v>88753</v>
          </cell>
          <cell r="G1081" t="str">
            <v>NATIONAL RESEARCH C ON POMEGRANATE,SOLAP</v>
          </cell>
          <cell r="H1081">
            <v>2415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</row>
        <row r="1082">
          <cell r="D1082" t="str">
            <v>862</v>
          </cell>
          <cell r="F1082" t="str">
            <v>88756</v>
          </cell>
          <cell r="G1082" t="str">
            <v>ZONAL AGRICULTURAL RECH STATION,KOLHAPUR</v>
          </cell>
          <cell r="H1082">
            <v>94996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</row>
        <row r="1083">
          <cell r="D1083" t="str">
            <v>862</v>
          </cell>
          <cell r="F1083" t="str">
            <v>88757</v>
          </cell>
          <cell r="G1083" t="str">
            <v>SHETKARI AGRO AGENCIES,NANDURBAR</v>
          </cell>
          <cell r="H1083">
            <v>2698775</v>
          </cell>
          <cell r="I1083">
            <v>6157</v>
          </cell>
          <cell r="J1083">
            <v>102542</v>
          </cell>
          <cell r="K1083">
            <v>131115</v>
          </cell>
          <cell r="L1083">
            <v>2326821</v>
          </cell>
          <cell r="M1083">
            <v>132140</v>
          </cell>
        </row>
        <row r="1084">
          <cell r="D1084" t="str">
            <v>862</v>
          </cell>
          <cell r="F1084" t="str">
            <v>88759</v>
          </cell>
          <cell r="G1084" t="str">
            <v>DEVESH ENTERPRISES,JABALPUR</v>
          </cell>
          <cell r="H1084">
            <v>-20025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</row>
        <row r="1085">
          <cell r="D1085" t="str">
            <v>862</v>
          </cell>
          <cell r="F1085" t="str">
            <v>88767</v>
          </cell>
          <cell r="G1085" t="str">
            <v>DIPAK HARDWARE &amp; MACHINARY,MALSHIRAS SOL</v>
          </cell>
          <cell r="H1085">
            <v>353517</v>
          </cell>
          <cell r="I1085">
            <v>321393</v>
          </cell>
          <cell r="J1085">
            <v>32124</v>
          </cell>
          <cell r="K1085">
            <v>0</v>
          </cell>
          <cell r="L1085">
            <v>0</v>
          </cell>
          <cell r="M1085">
            <v>0</v>
          </cell>
        </row>
        <row r="1086">
          <cell r="D1086" t="str">
            <v>862</v>
          </cell>
          <cell r="F1086" t="str">
            <v>88770</v>
          </cell>
          <cell r="G1086" t="str">
            <v>ADARSH IRRIGATION,DEODAR BANASKANTHA</v>
          </cell>
          <cell r="H1086">
            <v>34106</v>
          </cell>
          <cell r="I1086">
            <v>34106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</row>
        <row r="1087">
          <cell r="D1087" t="str">
            <v>862</v>
          </cell>
          <cell r="F1087" t="str">
            <v>88771</v>
          </cell>
          <cell r="G1087" t="str">
            <v>ADARSH SALES AGECY,GODHARA</v>
          </cell>
          <cell r="H1087">
            <v>-2219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</row>
        <row r="1088">
          <cell r="D1088" t="str">
            <v>862</v>
          </cell>
          <cell r="F1088" t="str">
            <v>88773</v>
          </cell>
          <cell r="G1088" t="str">
            <v>BHARAT TRADING CO.,SAWANTWADI</v>
          </cell>
          <cell r="H1088">
            <v>92701</v>
          </cell>
          <cell r="I1088">
            <v>42417</v>
          </cell>
          <cell r="J1088">
            <v>50284</v>
          </cell>
          <cell r="K1088">
            <v>0</v>
          </cell>
          <cell r="L1088">
            <v>0</v>
          </cell>
          <cell r="M1088">
            <v>0</v>
          </cell>
        </row>
        <row r="1089">
          <cell r="D1089" t="str">
            <v>862</v>
          </cell>
          <cell r="F1089" t="str">
            <v>88776</v>
          </cell>
          <cell r="G1089" t="str">
            <v>GOVINDRAJ DRIP &amp; SPRINKLER AGCY,AHMADPUR</v>
          </cell>
          <cell r="H1089">
            <v>38398</v>
          </cell>
          <cell r="I1089">
            <v>0</v>
          </cell>
          <cell r="J1089">
            <v>2932</v>
          </cell>
          <cell r="K1089">
            <v>35466</v>
          </cell>
          <cell r="L1089">
            <v>0</v>
          </cell>
          <cell r="M1089">
            <v>0</v>
          </cell>
        </row>
        <row r="1090">
          <cell r="D1090" t="str">
            <v>862</v>
          </cell>
          <cell r="F1090" t="str">
            <v>88781</v>
          </cell>
          <cell r="G1090" t="str">
            <v>R.R.TRADING CORPORATION,ANANTAPUR</v>
          </cell>
          <cell r="H1090">
            <v>50791.5</v>
          </cell>
          <cell r="I1090">
            <v>0</v>
          </cell>
          <cell r="J1090">
            <v>900</v>
          </cell>
          <cell r="K1090">
            <v>1362.5</v>
          </cell>
          <cell r="L1090">
            <v>0</v>
          </cell>
          <cell r="M1090">
            <v>0</v>
          </cell>
        </row>
        <row r="1091">
          <cell r="D1091" t="str">
            <v>862</v>
          </cell>
          <cell r="F1091" t="str">
            <v>88782</v>
          </cell>
          <cell r="G1091" t="str">
            <v>TAPOVAN FARM,RATNAPIMPRI</v>
          </cell>
          <cell r="H1091">
            <v>99389</v>
          </cell>
          <cell r="I1091">
            <v>0</v>
          </cell>
          <cell r="J1091">
            <v>0</v>
          </cell>
          <cell r="K1091">
            <v>0</v>
          </cell>
          <cell r="L1091">
            <v>12961</v>
          </cell>
          <cell r="M1091">
            <v>86428</v>
          </cell>
        </row>
        <row r="1092">
          <cell r="D1092" t="str">
            <v>862</v>
          </cell>
          <cell r="F1092" t="str">
            <v>88785</v>
          </cell>
          <cell r="G1092" t="str">
            <v>EVERGREENS IRRIGATIONS SYMS,TIRUVANAMALI</v>
          </cell>
          <cell r="H1092">
            <v>45720</v>
          </cell>
          <cell r="I1092">
            <v>45720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</row>
        <row r="1093">
          <cell r="D1093" t="str">
            <v>862</v>
          </cell>
          <cell r="F1093" t="str">
            <v>88786</v>
          </cell>
          <cell r="G1093" t="str">
            <v>NEW GOURAV ENTERPRISES,NERI</v>
          </cell>
          <cell r="H1093">
            <v>4199254</v>
          </cell>
          <cell r="I1093">
            <v>69807</v>
          </cell>
          <cell r="J1093">
            <v>940122</v>
          </cell>
          <cell r="K1093">
            <v>1299169</v>
          </cell>
          <cell r="L1093">
            <v>1890156</v>
          </cell>
          <cell r="M1093">
            <v>0</v>
          </cell>
        </row>
        <row r="1094">
          <cell r="D1094" t="str">
            <v>862</v>
          </cell>
          <cell r="F1094" t="str">
            <v>88790</v>
          </cell>
          <cell r="G1094" t="str">
            <v>SHITAL KRISHI SEVA KENDRA,SHINDKHEDA</v>
          </cell>
          <cell r="H1094">
            <v>834117</v>
          </cell>
          <cell r="I1094">
            <v>1459</v>
          </cell>
          <cell r="J1094">
            <v>50955</v>
          </cell>
          <cell r="K1094">
            <v>408549</v>
          </cell>
          <cell r="L1094">
            <v>373154</v>
          </cell>
          <cell r="M1094">
            <v>0</v>
          </cell>
        </row>
        <row r="1095">
          <cell r="D1095" t="str">
            <v>862</v>
          </cell>
          <cell r="F1095" t="str">
            <v>88795</v>
          </cell>
          <cell r="G1095" t="str">
            <v>SRI VAMSI AGENCIES,KAREMPUDI GUNTUR</v>
          </cell>
          <cell r="H1095">
            <v>20000</v>
          </cell>
          <cell r="I1095">
            <v>0</v>
          </cell>
          <cell r="J1095">
            <v>0</v>
          </cell>
          <cell r="K1095">
            <v>20000</v>
          </cell>
          <cell r="L1095">
            <v>0</v>
          </cell>
          <cell r="M1095">
            <v>0</v>
          </cell>
        </row>
        <row r="1096">
          <cell r="D1096" t="str">
            <v>862</v>
          </cell>
          <cell r="F1096" t="str">
            <v>88798</v>
          </cell>
          <cell r="G1096" t="str">
            <v>MANIKESHWARI IRRIGATION,MEDAK</v>
          </cell>
          <cell r="H1096">
            <v>-5921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</row>
        <row r="1097">
          <cell r="D1097" t="str">
            <v>862</v>
          </cell>
          <cell r="F1097" t="str">
            <v>88800</v>
          </cell>
          <cell r="G1097" t="str">
            <v>SASHANKA AGRO TECH PVT LTD,MORBADI RANCH</v>
          </cell>
          <cell r="H1097">
            <v>-1559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</row>
        <row r="1098">
          <cell r="D1098" t="str">
            <v>862</v>
          </cell>
          <cell r="F1098" t="str">
            <v>88803</v>
          </cell>
          <cell r="G1098" t="str">
            <v>SHRI CHAKRADHAR IRRIGATION AG,CHANDURBAZ</v>
          </cell>
          <cell r="H1098">
            <v>361269</v>
          </cell>
          <cell r="I1098">
            <v>0</v>
          </cell>
          <cell r="J1098">
            <v>0</v>
          </cell>
          <cell r="K1098">
            <v>78062</v>
          </cell>
          <cell r="L1098">
            <v>283207</v>
          </cell>
          <cell r="M1098">
            <v>0</v>
          </cell>
        </row>
        <row r="1099">
          <cell r="D1099" t="str">
            <v>862</v>
          </cell>
          <cell r="F1099" t="str">
            <v>88805</v>
          </cell>
          <cell r="G1099" t="str">
            <v>SANJIWANI AGRO AGENCIES,ARAG MIRAJ</v>
          </cell>
          <cell r="H1099">
            <v>75168</v>
          </cell>
          <cell r="I1099">
            <v>23079</v>
          </cell>
          <cell r="J1099">
            <v>52089</v>
          </cell>
          <cell r="K1099">
            <v>0</v>
          </cell>
          <cell r="L1099">
            <v>0</v>
          </cell>
          <cell r="M1099">
            <v>0</v>
          </cell>
        </row>
        <row r="1100">
          <cell r="D1100" t="str">
            <v>862</v>
          </cell>
          <cell r="F1100" t="str">
            <v>88810</v>
          </cell>
          <cell r="G1100" t="str">
            <v>EPCOS INDIA PVT LTD,SATPUR NASHIK</v>
          </cell>
          <cell r="H1100">
            <v>51027</v>
          </cell>
          <cell r="I1100">
            <v>0</v>
          </cell>
          <cell r="J1100">
            <v>0</v>
          </cell>
          <cell r="K1100">
            <v>1368</v>
          </cell>
          <cell r="L1100">
            <v>49659</v>
          </cell>
          <cell r="M1100">
            <v>0</v>
          </cell>
        </row>
        <row r="1101">
          <cell r="D1101" t="str">
            <v>862</v>
          </cell>
          <cell r="F1101" t="str">
            <v>88812</v>
          </cell>
          <cell r="G1101" t="str">
            <v>DHRUV CHAUDHARY,DELHI</v>
          </cell>
          <cell r="H1101">
            <v>8818</v>
          </cell>
          <cell r="I1101">
            <v>8818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</row>
        <row r="1102">
          <cell r="D1102" t="str">
            <v>862</v>
          </cell>
          <cell r="F1102" t="str">
            <v>88813</v>
          </cell>
          <cell r="G1102" t="str">
            <v>SHRI MAHALAXMI IRRIGATION SERV,TELHARA A</v>
          </cell>
          <cell r="H1102">
            <v>200233</v>
          </cell>
          <cell r="I1102">
            <v>0</v>
          </cell>
          <cell r="J1102">
            <v>64555</v>
          </cell>
          <cell r="K1102">
            <v>44236</v>
          </cell>
          <cell r="L1102">
            <v>91442</v>
          </cell>
          <cell r="M1102">
            <v>0</v>
          </cell>
        </row>
        <row r="1103">
          <cell r="D1103" t="str">
            <v>862</v>
          </cell>
          <cell r="F1103" t="str">
            <v>88817</v>
          </cell>
          <cell r="G1103" t="str">
            <v>KHANDELWAL TRADERS,BODWAD</v>
          </cell>
          <cell r="H1103">
            <v>1277756</v>
          </cell>
          <cell r="I1103">
            <v>0</v>
          </cell>
          <cell r="J1103">
            <v>66650</v>
          </cell>
          <cell r="K1103">
            <v>1026923</v>
          </cell>
          <cell r="L1103">
            <v>184183</v>
          </cell>
          <cell r="M1103">
            <v>0</v>
          </cell>
        </row>
        <row r="1104">
          <cell r="D1104" t="str">
            <v>862</v>
          </cell>
          <cell r="F1104" t="str">
            <v>88820</v>
          </cell>
          <cell r="G1104" t="str">
            <v>SAIRAJ IRRIGATION,DAMBHURNI YAWAL</v>
          </cell>
          <cell r="H1104">
            <v>114103</v>
          </cell>
          <cell r="I1104">
            <v>0</v>
          </cell>
          <cell r="J1104">
            <v>0</v>
          </cell>
          <cell r="K1104">
            <v>114103</v>
          </cell>
          <cell r="L1104">
            <v>0</v>
          </cell>
          <cell r="M1104">
            <v>0</v>
          </cell>
        </row>
        <row r="1105">
          <cell r="D1105" t="str">
            <v>862</v>
          </cell>
          <cell r="F1105" t="str">
            <v>88821</v>
          </cell>
          <cell r="G1105" t="str">
            <v>SAURABH AGRO AGENCY,VADHODA MUKTAINAGAR</v>
          </cell>
          <cell r="H1105">
            <v>615659</v>
          </cell>
          <cell r="I1105">
            <v>0</v>
          </cell>
          <cell r="J1105">
            <v>60027</v>
          </cell>
          <cell r="K1105">
            <v>555632</v>
          </cell>
          <cell r="L1105">
            <v>0</v>
          </cell>
          <cell r="M1105">
            <v>0</v>
          </cell>
        </row>
        <row r="1106">
          <cell r="D1106" t="str">
            <v>862</v>
          </cell>
          <cell r="F1106" t="str">
            <v>88822</v>
          </cell>
          <cell r="G1106" t="str">
            <v>GURUBHARTI TRADERS,KUMBHAR PIMPALGAON</v>
          </cell>
          <cell r="H1106">
            <v>100185</v>
          </cell>
          <cell r="I1106">
            <v>100185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</row>
        <row r="1107">
          <cell r="D1107" t="str">
            <v>862</v>
          </cell>
          <cell r="F1107" t="str">
            <v>88823</v>
          </cell>
          <cell r="G1107" t="str">
            <v>JULAL TAUJI MORE,PIMPARKEHD 40 GAON</v>
          </cell>
          <cell r="H1107">
            <v>86105</v>
          </cell>
          <cell r="I1107">
            <v>0</v>
          </cell>
          <cell r="J1107">
            <v>0</v>
          </cell>
          <cell r="K1107">
            <v>0</v>
          </cell>
          <cell r="L1107">
            <v>86105</v>
          </cell>
          <cell r="M1107">
            <v>0</v>
          </cell>
        </row>
        <row r="1108">
          <cell r="D1108" t="str">
            <v>862</v>
          </cell>
          <cell r="F1108" t="str">
            <v>88825</v>
          </cell>
          <cell r="G1108" t="str">
            <v>PRECISION AGRO EQUIPMENT,COIMBATORE</v>
          </cell>
          <cell r="H1108">
            <v>55817</v>
          </cell>
          <cell r="I1108">
            <v>0</v>
          </cell>
          <cell r="J1108">
            <v>55817</v>
          </cell>
          <cell r="K1108">
            <v>0</v>
          </cell>
          <cell r="L1108">
            <v>0</v>
          </cell>
          <cell r="M1108">
            <v>0</v>
          </cell>
        </row>
        <row r="1109">
          <cell r="D1109" t="str">
            <v>862</v>
          </cell>
          <cell r="F1109" t="str">
            <v>88826</v>
          </cell>
          <cell r="G1109" t="str">
            <v>SAHARA INDIA COMMERCIAL CORP LTD,LUCKNOW</v>
          </cell>
          <cell r="H1109">
            <v>94959</v>
          </cell>
          <cell r="I1109">
            <v>0</v>
          </cell>
          <cell r="J1109">
            <v>1202</v>
          </cell>
          <cell r="K1109">
            <v>56933</v>
          </cell>
          <cell r="L1109">
            <v>36824</v>
          </cell>
          <cell r="M1109">
            <v>0</v>
          </cell>
        </row>
        <row r="1110">
          <cell r="D1110" t="str">
            <v>862</v>
          </cell>
          <cell r="F1110" t="str">
            <v>88827</v>
          </cell>
          <cell r="G1110" t="str">
            <v>GILL AGROTECH CORPORATION,KAPURTHALA PUN</v>
          </cell>
          <cell r="H1110">
            <v>108880</v>
          </cell>
          <cell r="I1110">
            <v>108880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</row>
        <row r="1111">
          <cell r="D1111" t="str">
            <v>862</v>
          </cell>
          <cell r="F1111" t="str">
            <v>88828</v>
          </cell>
          <cell r="G1111" t="str">
            <v>MURLIDHAR SALES AGENCY &amp; SERV,TALALA(GIR</v>
          </cell>
          <cell r="H1111">
            <v>12159</v>
          </cell>
          <cell r="I1111">
            <v>0</v>
          </cell>
          <cell r="J1111">
            <v>5861</v>
          </cell>
          <cell r="K1111">
            <v>6298</v>
          </cell>
          <cell r="L1111">
            <v>0</v>
          </cell>
          <cell r="M1111">
            <v>0</v>
          </cell>
        </row>
        <row r="1112">
          <cell r="D1112" t="str">
            <v>862</v>
          </cell>
          <cell r="F1112" t="str">
            <v>88832</v>
          </cell>
          <cell r="G1112" t="str">
            <v>SAMRUDDHI IRRIGATION SERVICES,SOYAGAON</v>
          </cell>
          <cell r="H1112">
            <v>266363</v>
          </cell>
          <cell r="I1112">
            <v>15151</v>
          </cell>
          <cell r="J1112">
            <v>0</v>
          </cell>
          <cell r="K1112">
            <v>50433</v>
          </cell>
          <cell r="L1112">
            <v>200779</v>
          </cell>
          <cell r="M1112">
            <v>0</v>
          </cell>
        </row>
        <row r="1113">
          <cell r="D1113" t="str">
            <v>862</v>
          </cell>
          <cell r="F1113" t="str">
            <v>88839</v>
          </cell>
          <cell r="G1113" t="str">
            <v>ASSISTANT DIRECTOR OF HORTICULTURE,HYDB</v>
          </cell>
          <cell r="H1113">
            <v>-642251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</row>
        <row r="1114">
          <cell r="D1114" t="str">
            <v>862</v>
          </cell>
          <cell r="F1114" t="str">
            <v>88858</v>
          </cell>
          <cell r="G1114" t="str">
            <v>KANNABIRAN AGENCY,VIRUTHACHALAM TM.</v>
          </cell>
          <cell r="H1114">
            <v>16925</v>
          </cell>
          <cell r="I1114">
            <v>16925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</row>
        <row r="1115">
          <cell r="D1115" t="str">
            <v>862</v>
          </cell>
          <cell r="F1115" t="str">
            <v>88859</v>
          </cell>
          <cell r="G1115" t="str">
            <v>HMC EQUIPMENTS PVT.LTD.BILASPUR CHHATISG</v>
          </cell>
          <cell r="H1115">
            <v>-52359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</row>
        <row r="1116">
          <cell r="D1116" t="str">
            <v>862</v>
          </cell>
          <cell r="F1116" t="str">
            <v>88864</v>
          </cell>
          <cell r="G1116" t="str">
            <v>SHRI SHARANBASAVESHWARA AGENCIES,MANVI</v>
          </cell>
          <cell r="H1116">
            <v>6485</v>
          </cell>
          <cell r="I1116">
            <v>6485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</row>
        <row r="1117">
          <cell r="D1117" t="str">
            <v>862</v>
          </cell>
          <cell r="F1117" t="str">
            <v>88866</v>
          </cell>
          <cell r="G1117" t="str">
            <v>LAXMI AGRO IRRIGATION,SAYGAON (NASIK)</v>
          </cell>
          <cell r="H1117">
            <v>273000</v>
          </cell>
          <cell r="I1117">
            <v>57393</v>
          </cell>
          <cell r="J1117">
            <v>208669</v>
          </cell>
          <cell r="K1117">
            <v>6938</v>
          </cell>
          <cell r="L1117">
            <v>0</v>
          </cell>
          <cell r="M1117">
            <v>0</v>
          </cell>
        </row>
        <row r="1118">
          <cell r="D1118" t="str">
            <v>862</v>
          </cell>
          <cell r="F1118" t="str">
            <v>88867</v>
          </cell>
          <cell r="G1118" t="str">
            <v>OM SAI TRADERS,VIVRE BK.(JALGAON)</v>
          </cell>
          <cell r="H1118">
            <v>83847</v>
          </cell>
          <cell r="I1118">
            <v>83847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</row>
        <row r="1119">
          <cell r="D1119" t="str">
            <v>862</v>
          </cell>
          <cell r="F1119" t="str">
            <v>88870</v>
          </cell>
          <cell r="G1119" t="str">
            <v>JAGDAMBA AGRO ENGINEERS,SHIROLI PUNE</v>
          </cell>
          <cell r="H1119">
            <v>50913</v>
          </cell>
          <cell r="I1119">
            <v>0</v>
          </cell>
          <cell r="J1119">
            <v>50913</v>
          </cell>
          <cell r="K1119">
            <v>0</v>
          </cell>
          <cell r="L1119">
            <v>0</v>
          </cell>
          <cell r="M1119">
            <v>0</v>
          </cell>
        </row>
        <row r="1120">
          <cell r="D1120" t="str">
            <v>862</v>
          </cell>
          <cell r="F1120" t="str">
            <v>88872</v>
          </cell>
          <cell r="G1120" t="str">
            <v>SRI LAXMI NARSIMA ENGINEERING,KORATLA AP</v>
          </cell>
          <cell r="H1120">
            <v>-19089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</row>
        <row r="1121">
          <cell r="D1121" t="str">
            <v>862</v>
          </cell>
          <cell r="F1121" t="str">
            <v>88905</v>
          </cell>
          <cell r="G1121" t="str">
            <v>RELIANCE JAMNAGAR INFRAST LTD,MEGHPAR PA</v>
          </cell>
          <cell r="H1121">
            <v>1206130</v>
          </cell>
          <cell r="I1121">
            <v>1029562</v>
          </cell>
          <cell r="J1121">
            <v>126239</v>
          </cell>
          <cell r="K1121">
            <v>50329</v>
          </cell>
          <cell r="L1121">
            <v>0</v>
          </cell>
          <cell r="M1121">
            <v>0</v>
          </cell>
        </row>
        <row r="1122">
          <cell r="D1122" t="str">
            <v>862</v>
          </cell>
          <cell r="F1122" t="str">
            <v>88907</v>
          </cell>
          <cell r="G1122" t="str">
            <v>PRABHAT AGRI-TECH SERVICES,REWALE THANE</v>
          </cell>
          <cell r="H1122">
            <v>321686</v>
          </cell>
          <cell r="I1122">
            <v>0</v>
          </cell>
          <cell r="J1122">
            <v>427</v>
          </cell>
          <cell r="K1122">
            <v>321259</v>
          </cell>
          <cell r="L1122">
            <v>0</v>
          </cell>
          <cell r="M1122">
            <v>0</v>
          </cell>
        </row>
        <row r="1123">
          <cell r="D1123" t="str">
            <v>862</v>
          </cell>
          <cell r="F1123" t="str">
            <v>88908</v>
          </cell>
          <cell r="G1123" t="str">
            <v>AKSHAYA DRIP IRRIGATION SYST,DEVERAKONDA</v>
          </cell>
          <cell r="H1123">
            <v>474</v>
          </cell>
          <cell r="I1123">
            <v>474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</row>
        <row r="1124">
          <cell r="D1124" t="str">
            <v>862</v>
          </cell>
          <cell r="F1124" t="str">
            <v>88918</v>
          </cell>
          <cell r="G1124" t="str">
            <v>AVNI IRRIGATION,DHAGDHARA GUJARAT</v>
          </cell>
          <cell r="H1124">
            <v>-8586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</row>
        <row r="1125">
          <cell r="D1125" t="str">
            <v>862</v>
          </cell>
          <cell r="F1125" t="str">
            <v>88921</v>
          </cell>
          <cell r="G1125" t="str">
            <v>VRUNDAVAN IRRIGATION,KALAWAD JAMNAGAR</v>
          </cell>
          <cell r="H1125">
            <v>-183731.5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</row>
        <row r="1126">
          <cell r="D1126" t="str">
            <v>862</v>
          </cell>
          <cell r="F1126" t="str">
            <v>88922</v>
          </cell>
          <cell r="G1126" t="str">
            <v>M.P.DRIP CUSTOMERS,SHIVPURI</v>
          </cell>
          <cell r="H1126">
            <v>-44000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</row>
        <row r="1127">
          <cell r="D1127" t="str">
            <v>862</v>
          </cell>
          <cell r="F1127" t="str">
            <v>88930</v>
          </cell>
          <cell r="G1127" t="str">
            <v>SHRINATHAJI AGRO,DHRANGADHRA</v>
          </cell>
          <cell r="H1127">
            <v>670</v>
          </cell>
          <cell r="I1127">
            <v>0</v>
          </cell>
          <cell r="J1127">
            <v>670</v>
          </cell>
          <cell r="K1127">
            <v>0</v>
          </cell>
          <cell r="L1127">
            <v>0</v>
          </cell>
          <cell r="M1127">
            <v>0</v>
          </cell>
        </row>
        <row r="1128">
          <cell r="D1128" t="str">
            <v>862</v>
          </cell>
          <cell r="F1128" t="str">
            <v>88937</v>
          </cell>
          <cell r="G1128" t="str">
            <v>MAHENDRA TRADERS,OTUR JUNNAR</v>
          </cell>
          <cell r="H1128">
            <v>-55391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</row>
        <row r="1129">
          <cell r="D1129" t="str">
            <v>862</v>
          </cell>
          <cell r="F1129" t="str">
            <v>88939</v>
          </cell>
          <cell r="G1129" t="str">
            <v>SAHARA CITY HOMES,INDORE</v>
          </cell>
          <cell r="H1129">
            <v>193269.88</v>
          </cell>
          <cell r="I1129">
            <v>44269.88</v>
          </cell>
          <cell r="J1129">
            <v>26325</v>
          </cell>
          <cell r="K1129">
            <v>122675</v>
          </cell>
          <cell r="L1129">
            <v>0</v>
          </cell>
          <cell r="M1129">
            <v>0</v>
          </cell>
        </row>
        <row r="1130">
          <cell r="D1130" t="str">
            <v>862</v>
          </cell>
          <cell r="F1130" t="str">
            <v>88944</v>
          </cell>
          <cell r="G1130" t="str">
            <v>AGRO SERVICE CENTER,CHOTILA SURENDRA NGA</v>
          </cell>
          <cell r="H1130">
            <v>134.84</v>
          </cell>
          <cell r="I1130">
            <v>134.84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</row>
        <row r="1131">
          <cell r="D1131" t="str">
            <v>862</v>
          </cell>
          <cell r="F1131" t="str">
            <v>88946</v>
          </cell>
          <cell r="G1131" t="str">
            <v>HARESHWAR KRUSHI S KENDRA,TAKLI DHOKESHW</v>
          </cell>
          <cell r="H1131">
            <v>5844</v>
          </cell>
          <cell r="I1131">
            <v>5715</v>
          </cell>
          <cell r="J1131">
            <v>129</v>
          </cell>
          <cell r="K1131">
            <v>0</v>
          </cell>
          <cell r="L1131">
            <v>0</v>
          </cell>
          <cell r="M1131">
            <v>0</v>
          </cell>
        </row>
        <row r="1132">
          <cell r="D1132" t="str">
            <v>862</v>
          </cell>
          <cell r="F1132" t="str">
            <v>88957</v>
          </cell>
          <cell r="G1132" t="str">
            <v>SRI VIJAYANANDHA IRRIGATION,KOLAR</v>
          </cell>
          <cell r="H1132">
            <v>74981</v>
          </cell>
          <cell r="I1132">
            <v>74981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</row>
        <row r="1133">
          <cell r="D1133" t="str">
            <v>862</v>
          </cell>
          <cell r="F1133" t="str">
            <v>88958</v>
          </cell>
          <cell r="G1133" t="str">
            <v>SUNRISE IRRIGATION,CHIKKABALLAPUR KOLAR</v>
          </cell>
          <cell r="H1133">
            <v>1064972</v>
          </cell>
          <cell r="I1133">
            <v>878958</v>
          </cell>
          <cell r="J1133">
            <v>186014</v>
          </cell>
          <cell r="K1133">
            <v>0</v>
          </cell>
          <cell r="L1133">
            <v>0</v>
          </cell>
          <cell r="M1133">
            <v>0</v>
          </cell>
        </row>
        <row r="1134">
          <cell r="D1134" t="str">
            <v>862</v>
          </cell>
          <cell r="F1134" t="str">
            <v>88960</v>
          </cell>
          <cell r="G1134" t="str">
            <v>MAHALAXMI TRADERS,GALAGALI</v>
          </cell>
          <cell r="H1134">
            <v>92495</v>
          </cell>
          <cell r="I1134">
            <v>92495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</row>
        <row r="1135">
          <cell r="D1135" t="str">
            <v>862</v>
          </cell>
          <cell r="F1135" t="str">
            <v>88965</v>
          </cell>
          <cell r="G1135" t="str">
            <v>AGRO TECH DRIP IRRIGATION,RAICHUR</v>
          </cell>
          <cell r="H1135">
            <v>9555</v>
          </cell>
          <cell r="I1135">
            <v>9555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</row>
        <row r="1136">
          <cell r="D1136" t="str">
            <v>862</v>
          </cell>
          <cell r="F1136" t="str">
            <v>88971</v>
          </cell>
          <cell r="G1136" t="str">
            <v>TRUPTI AGRO ENTERPRISES,MAJAL LANJA</v>
          </cell>
          <cell r="H1136">
            <v>21929</v>
          </cell>
          <cell r="I1136">
            <v>0</v>
          </cell>
          <cell r="J1136">
            <v>21929</v>
          </cell>
          <cell r="K1136">
            <v>0</v>
          </cell>
          <cell r="L1136">
            <v>0</v>
          </cell>
          <cell r="M1136">
            <v>0</v>
          </cell>
        </row>
        <row r="1137">
          <cell r="D1137" t="str">
            <v>862</v>
          </cell>
          <cell r="F1137" t="str">
            <v>88976</v>
          </cell>
          <cell r="G1137" t="str">
            <v>SPEED SUPPLIERS,SABARKANTHA GUJRATH</v>
          </cell>
          <cell r="H1137">
            <v>-59608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</row>
        <row r="1138">
          <cell r="D1138" t="str">
            <v>862</v>
          </cell>
          <cell r="F1138" t="str">
            <v>88980</v>
          </cell>
          <cell r="G1138" t="str">
            <v>MAA GAYATRI AGENCY,RAIPURIA M.P.</v>
          </cell>
          <cell r="H1138">
            <v>111463</v>
          </cell>
          <cell r="I1138">
            <v>40343</v>
          </cell>
          <cell r="J1138">
            <v>71120</v>
          </cell>
          <cell r="K1138">
            <v>0</v>
          </cell>
          <cell r="L1138">
            <v>0</v>
          </cell>
          <cell r="M1138">
            <v>0</v>
          </cell>
        </row>
        <row r="1139">
          <cell r="D1139" t="str">
            <v>862</v>
          </cell>
          <cell r="F1139" t="str">
            <v>88987</v>
          </cell>
          <cell r="G1139" t="str">
            <v>SAPANA FERTILIZERS,CHANDRALA</v>
          </cell>
          <cell r="H1139">
            <v>5263</v>
          </cell>
          <cell r="I1139">
            <v>5263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</row>
        <row r="1140">
          <cell r="D1140" t="str">
            <v>862</v>
          </cell>
          <cell r="F1140" t="str">
            <v>88988</v>
          </cell>
          <cell r="G1140" t="str">
            <v>RAMDAS DHUDAKU PATIL,LAMANJAN</v>
          </cell>
          <cell r="H1140">
            <v>22215</v>
          </cell>
          <cell r="I1140">
            <v>0</v>
          </cell>
          <cell r="J1140">
            <v>22215</v>
          </cell>
          <cell r="K1140">
            <v>0</v>
          </cell>
          <cell r="L1140">
            <v>0</v>
          </cell>
          <cell r="M1140">
            <v>0</v>
          </cell>
        </row>
        <row r="1141">
          <cell r="D1141" t="str">
            <v>862</v>
          </cell>
          <cell r="F1141" t="str">
            <v>88995</v>
          </cell>
          <cell r="G1141" t="str">
            <v>IFFCO FOUNDATION,ALIGARH U.P.</v>
          </cell>
          <cell r="H1141">
            <v>45046</v>
          </cell>
          <cell r="I1141">
            <v>288</v>
          </cell>
          <cell r="J1141">
            <v>44758</v>
          </cell>
          <cell r="K1141">
            <v>0</v>
          </cell>
          <cell r="L1141">
            <v>0</v>
          </cell>
          <cell r="M1141">
            <v>0</v>
          </cell>
        </row>
        <row r="1142">
          <cell r="D1142" t="str">
            <v>862</v>
          </cell>
          <cell r="F1142" t="str">
            <v>88996</v>
          </cell>
          <cell r="G1142" t="str">
            <v>BHAGIRATHI ELECTRICALS &amp; H/W,KARGANI MAH</v>
          </cell>
          <cell r="H1142">
            <v>200368</v>
          </cell>
          <cell r="I1142">
            <v>200368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</row>
        <row r="1143">
          <cell r="D1143" t="str">
            <v>862</v>
          </cell>
          <cell r="F1143" t="str">
            <v>88997</v>
          </cell>
          <cell r="G1143" t="str">
            <v>PLAST INDIA ,BAREILLY U.P.</v>
          </cell>
          <cell r="H1143">
            <v>-6534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</row>
        <row r="1144">
          <cell r="D1144" t="str">
            <v>862</v>
          </cell>
          <cell r="F1144" t="str">
            <v>89500</v>
          </cell>
          <cell r="G1144" t="str">
            <v>M.P.AGRO ,UJJAIN</v>
          </cell>
          <cell r="H1144">
            <v>307532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</row>
        <row r="1145">
          <cell r="D1145" t="str">
            <v>862</v>
          </cell>
          <cell r="F1145" t="str">
            <v>89501</v>
          </cell>
          <cell r="G1145" t="str">
            <v>M.P.AGRO ,SHAJAPUR</v>
          </cell>
          <cell r="H1145">
            <v>828488</v>
          </cell>
          <cell r="I1145">
            <v>0</v>
          </cell>
          <cell r="J1145">
            <v>10408</v>
          </cell>
          <cell r="K1145">
            <v>48998</v>
          </cell>
          <cell r="L1145">
            <v>0</v>
          </cell>
          <cell r="M1145">
            <v>0</v>
          </cell>
        </row>
        <row r="1146">
          <cell r="D1146" t="str">
            <v>862</v>
          </cell>
          <cell r="F1146" t="str">
            <v>90201</v>
          </cell>
          <cell r="G1146" t="str">
            <v>PRIYANKA ENTERPRISES,MOHOL</v>
          </cell>
          <cell r="H1146">
            <v>-61835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</row>
        <row r="1147">
          <cell r="D1147" t="str">
            <v>862</v>
          </cell>
          <cell r="F1147" t="str">
            <v>90205</v>
          </cell>
          <cell r="G1147" t="str">
            <v>SHRADDHA TRADERS,KARAD</v>
          </cell>
          <cell r="H1147">
            <v>1059755.81</v>
          </cell>
          <cell r="I1147">
            <v>325328</v>
          </cell>
          <cell r="J1147">
            <v>402804.7</v>
          </cell>
          <cell r="K1147">
            <v>134842</v>
          </cell>
          <cell r="L1147">
            <v>196781.11</v>
          </cell>
          <cell r="M1147">
            <v>0</v>
          </cell>
        </row>
        <row r="1148">
          <cell r="D1148" t="str">
            <v>862</v>
          </cell>
          <cell r="F1148" t="str">
            <v>90217</v>
          </cell>
          <cell r="G1148" t="str">
            <v>HINDUSTHAN AGRO AGENCY,KOLHAPR</v>
          </cell>
          <cell r="H1148">
            <v>408</v>
          </cell>
          <cell r="I1148">
            <v>0</v>
          </cell>
          <cell r="J1148">
            <v>150</v>
          </cell>
          <cell r="K1148">
            <v>258</v>
          </cell>
          <cell r="L1148">
            <v>0</v>
          </cell>
          <cell r="M1148">
            <v>0</v>
          </cell>
        </row>
        <row r="1149">
          <cell r="D1149" t="str">
            <v>862</v>
          </cell>
          <cell r="F1149" t="str">
            <v>90237</v>
          </cell>
          <cell r="G1149" t="str">
            <v>KISAN AGRO AGENCY,MANERAJURI</v>
          </cell>
          <cell r="H1149">
            <v>45544</v>
          </cell>
          <cell r="I1149">
            <v>4362</v>
          </cell>
          <cell r="J1149">
            <v>38423</v>
          </cell>
          <cell r="K1149">
            <v>2759</v>
          </cell>
          <cell r="L1149">
            <v>0</v>
          </cell>
          <cell r="M1149">
            <v>0</v>
          </cell>
        </row>
        <row r="1150">
          <cell r="D1150" t="str">
            <v>862</v>
          </cell>
          <cell r="F1150" t="str">
            <v>90241</v>
          </cell>
          <cell r="G1150" t="str">
            <v>VEERESH AGENCY,HUBLI</v>
          </cell>
          <cell r="H1150">
            <v>2826291</v>
          </cell>
          <cell r="I1150">
            <v>300</v>
          </cell>
          <cell r="J1150">
            <v>300439</v>
          </cell>
          <cell r="K1150">
            <v>806857</v>
          </cell>
          <cell r="L1150">
            <v>5813</v>
          </cell>
          <cell r="M1150">
            <v>163127</v>
          </cell>
        </row>
        <row r="1151">
          <cell r="D1151" t="str">
            <v>862</v>
          </cell>
          <cell r="F1151" t="str">
            <v>90245</v>
          </cell>
          <cell r="G1151" t="str">
            <v>NARENDRA IRRIGATORS,SHIROL</v>
          </cell>
          <cell r="H1151">
            <v>493292.51</v>
          </cell>
          <cell r="I1151">
            <v>79183</v>
          </cell>
          <cell r="J1151">
            <v>37336</v>
          </cell>
          <cell r="K1151">
            <v>184344</v>
          </cell>
          <cell r="L1151">
            <v>192429.51</v>
          </cell>
          <cell r="M1151">
            <v>0</v>
          </cell>
        </row>
        <row r="1152">
          <cell r="D1152" t="str">
            <v>862</v>
          </cell>
          <cell r="F1152" t="str">
            <v>90249</v>
          </cell>
          <cell r="G1152" t="str">
            <v>SAMADHAN K.S.K.,PARANDA,OSMANABAD</v>
          </cell>
          <cell r="H1152">
            <v>272229.59999999998</v>
          </cell>
          <cell r="I1152">
            <v>104257</v>
          </cell>
          <cell r="J1152">
            <v>600</v>
          </cell>
          <cell r="K1152">
            <v>75134</v>
          </cell>
          <cell r="L1152">
            <v>50228</v>
          </cell>
          <cell r="M1152">
            <v>42010.6</v>
          </cell>
        </row>
        <row r="1153">
          <cell r="D1153" t="str">
            <v>862</v>
          </cell>
          <cell r="F1153" t="str">
            <v>90259</v>
          </cell>
          <cell r="G1153" t="str">
            <v>SHREERENGOM GROUPS,KOLLAM</v>
          </cell>
          <cell r="H1153">
            <v>287578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</row>
        <row r="1154">
          <cell r="D1154" t="str">
            <v>862</v>
          </cell>
          <cell r="F1154" t="str">
            <v>90273</v>
          </cell>
          <cell r="G1154" t="str">
            <v>CHORDIA BROTHERS,CHITEGAON</v>
          </cell>
          <cell r="H1154">
            <v>35142</v>
          </cell>
          <cell r="I1154">
            <v>0</v>
          </cell>
          <cell r="J1154">
            <v>2530</v>
          </cell>
          <cell r="K1154">
            <v>32612</v>
          </cell>
          <cell r="L1154">
            <v>0</v>
          </cell>
          <cell r="M1154">
            <v>0</v>
          </cell>
        </row>
        <row r="1155">
          <cell r="D1155" t="str">
            <v>862</v>
          </cell>
          <cell r="F1155" t="str">
            <v>90277</v>
          </cell>
          <cell r="G1155" t="str">
            <v>PATANI ENTERPRISES,KALPETTA</v>
          </cell>
          <cell r="H1155">
            <v>231752</v>
          </cell>
          <cell r="I1155">
            <v>0</v>
          </cell>
          <cell r="J1155">
            <v>0</v>
          </cell>
          <cell r="K1155">
            <v>7319</v>
          </cell>
          <cell r="L1155">
            <v>224433</v>
          </cell>
          <cell r="M1155">
            <v>0</v>
          </cell>
        </row>
        <row r="1156">
          <cell r="D1156" t="str">
            <v>862</v>
          </cell>
          <cell r="F1156" t="str">
            <v>90283</v>
          </cell>
          <cell r="G1156" t="str">
            <v>KHODPE AGENCIES,NERI (JAMNER)</v>
          </cell>
          <cell r="H1156">
            <v>4702969.92</v>
          </cell>
          <cell r="I1156">
            <v>379086</v>
          </cell>
          <cell r="J1156">
            <v>94590.25</v>
          </cell>
          <cell r="K1156">
            <v>1433406</v>
          </cell>
          <cell r="L1156">
            <v>2795887.67</v>
          </cell>
          <cell r="M1156">
            <v>0</v>
          </cell>
        </row>
        <row r="1157">
          <cell r="D1157" t="str">
            <v>862</v>
          </cell>
          <cell r="F1157" t="str">
            <v>90291</v>
          </cell>
          <cell r="G1157" t="str">
            <v>AJAY AGENCIES,PHALTAN</v>
          </cell>
          <cell r="H1157">
            <v>810758.99</v>
          </cell>
          <cell r="I1157">
            <v>304718</v>
          </cell>
          <cell r="J1157">
            <v>506040.99</v>
          </cell>
          <cell r="K1157">
            <v>0</v>
          </cell>
          <cell r="L1157">
            <v>0</v>
          </cell>
          <cell r="M1157">
            <v>0</v>
          </cell>
        </row>
        <row r="1158">
          <cell r="D1158" t="str">
            <v>862</v>
          </cell>
          <cell r="F1158" t="str">
            <v>90295</v>
          </cell>
          <cell r="G1158" t="str">
            <v>TAMBI IRRIGATION SER.,WARUD</v>
          </cell>
          <cell r="H1158">
            <v>1430514.73</v>
          </cell>
          <cell r="I1158">
            <v>49128</v>
          </cell>
          <cell r="J1158">
            <v>199027</v>
          </cell>
          <cell r="K1158">
            <v>1182359.73</v>
          </cell>
          <cell r="L1158">
            <v>0</v>
          </cell>
          <cell r="M1158">
            <v>0</v>
          </cell>
        </row>
        <row r="1159">
          <cell r="D1159" t="str">
            <v>862</v>
          </cell>
          <cell r="F1159" t="str">
            <v>90315</v>
          </cell>
          <cell r="G1159" t="str">
            <v>HI-TECH IRRIGATION,CHENNAI</v>
          </cell>
          <cell r="H1159">
            <v>437133</v>
          </cell>
          <cell r="I1159">
            <v>0</v>
          </cell>
          <cell r="J1159">
            <v>0</v>
          </cell>
          <cell r="K1159">
            <v>23234</v>
          </cell>
          <cell r="L1159">
            <v>0</v>
          </cell>
          <cell r="M1159">
            <v>95773</v>
          </cell>
        </row>
        <row r="1160">
          <cell r="D1160" t="str">
            <v>862</v>
          </cell>
          <cell r="F1160" t="str">
            <v>90317</v>
          </cell>
          <cell r="G1160" t="str">
            <v>NAIK &amp; COMPANY,KUDAL</v>
          </cell>
          <cell r="H1160">
            <v>184742.44</v>
          </cell>
          <cell r="I1160">
            <v>0</v>
          </cell>
          <cell r="J1160">
            <v>184742.44</v>
          </cell>
          <cell r="K1160">
            <v>0</v>
          </cell>
          <cell r="L1160">
            <v>0</v>
          </cell>
          <cell r="M1160">
            <v>0</v>
          </cell>
        </row>
        <row r="1161">
          <cell r="D1161" t="str">
            <v>862</v>
          </cell>
          <cell r="F1161" t="str">
            <v>90329</v>
          </cell>
          <cell r="G1161" t="str">
            <v>SAIKRIPA ENTERPRISES,BOMBAY</v>
          </cell>
          <cell r="H1161">
            <v>26370.31</v>
          </cell>
          <cell r="I1161">
            <v>0</v>
          </cell>
          <cell r="J1161">
            <v>0</v>
          </cell>
          <cell r="K1161">
            <v>3972</v>
          </cell>
          <cell r="L1161">
            <v>22398.31</v>
          </cell>
          <cell r="M1161">
            <v>0</v>
          </cell>
        </row>
        <row r="1162">
          <cell r="D1162" t="str">
            <v>862</v>
          </cell>
          <cell r="F1162" t="str">
            <v>90345</v>
          </cell>
          <cell r="G1162" t="str">
            <v>VENKATESH TRADING CO.,NILANGA</v>
          </cell>
          <cell r="H1162">
            <v>1964730</v>
          </cell>
          <cell r="I1162">
            <v>0</v>
          </cell>
          <cell r="J1162">
            <v>28540</v>
          </cell>
          <cell r="K1162">
            <v>19760</v>
          </cell>
          <cell r="L1162">
            <v>25508</v>
          </cell>
          <cell r="M1162">
            <v>368053</v>
          </cell>
        </row>
        <row r="1163">
          <cell r="D1163" t="str">
            <v>862</v>
          </cell>
          <cell r="F1163" t="str">
            <v>90369</v>
          </cell>
          <cell r="G1163" t="str">
            <v>AMBIKA MACHINERY STORES,PARTUR</v>
          </cell>
          <cell r="H1163">
            <v>705435.31</v>
          </cell>
          <cell r="I1163">
            <v>26507</v>
          </cell>
          <cell r="J1163">
            <v>0</v>
          </cell>
          <cell r="K1163">
            <v>513415.4</v>
          </cell>
          <cell r="L1163">
            <v>165512.91</v>
          </cell>
          <cell r="M1163">
            <v>0</v>
          </cell>
        </row>
        <row r="1164">
          <cell r="D1164" t="str">
            <v>862</v>
          </cell>
          <cell r="F1164" t="str">
            <v>90375</v>
          </cell>
          <cell r="G1164" t="str">
            <v>SHRIKRUSHNA IRRIGATORS,PHALTAN</v>
          </cell>
          <cell r="H1164">
            <v>11243.15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11243.15</v>
          </cell>
        </row>
        <row r="1165">
          <cell r="D1165" t="str">
            <v>862</v>
          </cell>
          <cell r="F1165" t="str">
            <v>90381</v>
          </cell>
          <cell r="G1165" t="str">
            <v>TAPIMAI AGRO CENTRE,ANTURLI</v>
          </cell>
          <cell r="H1165">
            <v>495894.26</v>
          </cell>
          <cell r="I1165">
            <v>0</v>
          </cell>
          <cell r="J1165">
            <v>0</v>
          </cell>
          <cell r="K1165">
            <v>236341</v>
          </cell>
          <cell r="L1165">
            <v>0</v>
          </cell>
          <cell r="M1165">
            <v>0</v>
          </cell>
        </row>
        <row r="1166">
          <cell r="D1166" t="str">
            <v>862</v>
          </cell>
          <cell r="F1166" t="str">
            <v>90417</v>
          </cell>
          <cell r="G1166" t="str">
            <v>SUPER IRRI.&amp; SPARES,SANGOLA</v>
          </cell>
          <cell r="H1166">
            <v>446336.12</v>
          </cell>
          <cell r="I1166">
            <v>155419</v>
          </cell>
          <cell r="J1166">
            <v>290917.12</v>
          </cell>
          <cell r="K1166">
            <v>0</v>
          </cell>
          <cell r="L1166">
            <v>0</v>
          </cell>
          <cell r="M1166">
            <v>0</v>
          </cell>
        </row>
        <row r="1167">
          <cell r="D1167" t="str">
            <v>862</v>
          </cell>
          <cell r="F1167" t="str">
            <v>90425</v>
          </cell>
          <cell r="G1167" t="str">
            <v>ANUP KRUSHI SEVA KENDRA,KOTECH</v>
          </cell>
          <cell r="H1167">
            <v>160</v>
          </cell>
          <cell r="I1167">
            <v>160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</row>
        <row r="1168">
          <cell r="D1168" t="str">
            <v>862</v>
          </cell>
          <cell r="F1168" t="str">
            <v>90449</v>
          </cell>
          <cell r="G1168" t="str">
            <v>VIJAY AGRO SERVICES,TAHARABAD</v>
          </cell>
          <cell r="H1168">
            <v>1747101.41</v>
          </cell>
          <cell r="I1168">
            <v>601263</v>
          </cell>
          <cell r="J1168">
            <v>428658</v>
          </cell>
          <cell r="K1168">
            <v>459805</v>
          </cell>
          <cell r="L1168">
            <v>141730</v>
          </cell>
          <cell r="M1168">
            <v>0</v>
          </cell>
        </row>
        <row r="1169">
          <cell r="D1169" t="str">
            <v>862</v>
          </cell>
          <cell r="F1169" t="str">
            <v>90473</v>
          </cell>
          <cell r="G1169" t="str">
            <v>AROODH JYOTI IRRI. SYS.,ATHANI</v>
          </cell>
          <cell r="H1169">
            <v>1353567.12</v>
          </cell>
          <cell r="I1169">
            <v>25887</v>
          </cell>
          <cell r="J1169">
            <v>7493</v>
          </cell>
          <cell r="K1169">
            <v>159377</v>
          </cell>
          <cell r="L1169">
            <v>95868</v>
          </cell>
          <cell r="M1169">
            <v>331326</v>
          </cell>
        </row>
        <row r="1170">
          <cell r="D1170" t="str">
            <v>862</v>
          </cell>
          <cell r="F1170" t="str">
            <v>90475</v>
          </cell>
          <cell r="G1170" t="str">
            <v>SUJALA IRRIGATION SYSTEM,ELURU</v>
          </cell>
          <cell r="H1170">
            <v>1562.5</v>
          </cell>
          <cell r="I1170">
            <v>0</v>
          </cell>
          <cell r="J1170">
            <v>200</v>
          </cell>
          <cell r="K1170">
            <v>0</v>
          </cell>
          <cell r="L1170">
            <v>0</v>
          </cell>
          <cell r="M1170">
            <v>0</v>
          </cell>
        </row>
        <row r="1171">
          <cell r="D1171" t="str">
            <v>862</v>
          </cell>
          <cell r="F1171" t="str">
            <v>90477</v>
          </cell>
          <cell r="G1171" t="str">
            <v>BALAJI AGENCIES,PANDHARPUR</v>
          </cell>
          <cell r="H1171">
            <v>119147.73</v>
          </cell>
          <cell r="I1171">
            <v>0</v>
          </cell>
          <cell r="J1171">
            <v>16596</v>
          </cell>
          <cell r="K1171">
            <v>66691</v>
          </cell>
          <cell r="L1171">
            <v>22206</v>
          </cell>
          <cell r="M1171">
            <v>12433</v>
          </cell>
        </row>
        <row r="1172">
          <cell r="D1172" t="str">
            <v>862</v>
          </cell>
          <cell r="F1172" t="str">
            <v>90483</v>
          </cell>
          <cell r="G1172" t="str">
            <v>SHARDA TRADING CO.,KALAMB</v>
          </cell>
          <cell r="H1172">
            <v>1378346.57</v>
          </cell>
          <cell r="I1172">
            <v>536325</v>
          </cell>
          <cell r="J1172">
            <v>66014</v>
          </cell>
          <cell r="K1172">
            <v>286931</v>
          </cell>
          <cell r="L1172">
            <v>110</v>
          </cell>
          <cell r="M1172">
            <v>191088</v>
          </cell>
        </row>
        <row r="1173">
          <cell r="D1173" t="str">
            <v>862</v>
          </cell>
          <cell r="F1173" t="str">
            <v>90485</v>
          </cell>
          <cell r="G1173" t="str">
            <v>MULIKA IRRIGATORS,NIGHOJ</v>
          </cell>
          <cell r="H1173">
            <v>637966.03</v>
          </cell>
          <cell r="I1173">
            <v>250765</v>
          </cell>
          <cell r="J1173">
            <v>164003</v>
          </cell>
          <cell r="K1173">
            <v>223198.03</v>
          </cell>
          <cell r="L1173">
            <v>0</v>
          </cell>
          <cell r="M1173">
            <v>0</v>
          </cell>
        </row>
        <row r="1174">
          <cell r="D1174" t="str">
            <v>862</v>
          </cell>
          <cell r="F1174" t="str">
            <v>90489</v>
          </cell>
          <cell r="G1174" t="str">
            <v>SHRADDHA AGRI.SERVICES,HUBLI</v>
          </cell>
          <cell r="H1174">
            <v>66626</v>
          </cell>
          <cell r="I1174">
            <v>33023</v>
          </cell>
          <cell r="J1174">
            <v>33603</v>
          </cell>
          <cell r="K1174">
            <v>0</v>
          </cell>
          <cell r="L1174">
            <v>0</v>
          </cell>
          <cell r="M1174">
            <v>0</v>
          </cell>
        </row>
        <row r="1175">
          <cell r="D1175" t="str">
            <v>862</v>
          </cell>
          <cell r="F1175" t="str">
            <v>90497</v>
          </cell>
          <cell r="G1175" t="str">
            <v>SAMRUDDHI KRUSHI KENDRA,VASAI</v>
          </cell>
          <cell r="H1175">
            <v>4904781.9800000004</v>
          </cell>
          <cell r="I1175">
            <v>0</v>
          </cell>
          <cell r="J1175">
            <v>1419628</v>
          </cell>
          <cell r="K1175">
            <v>1490332</v>
          </cell>
          <cell r="L1175">
            <v>51186</v>
          </cell>
          <cell r="M1175">
            <v>430636</v>
          </cell>
        </row>
        <row r="1176">
          <cell r="D1176" t="str">
            <v>862</v>
          </cell>
          <cell r="F1176" t="str">
            <v>90503</v>
          </cell>
          <cell r="G1176" t="str">
            <v>SAI DRIP COMPANY,AMRAVATI</v>
          </cell>
          <cell r="H1176">
            <v>2021752.65</v>
          </cell>
          <cell r="I1176">
            <v>405</v>
          </cell>
          <cell r="J1176">
            <v>7530</v>
          </cell>
          <cell r="K1176">
            <v>26076</v>
          </cell>
          <cell r="L1176">
            <v>1262879</v>
          </cell>
          <cell r="M1176">
            <v>284676</v>
          </cell>
        </row>
        <row r="1177">
          <cell r="D1177" t="str">
            <v>862</v>
          </cell>
          <cell r="F1177" t="str">
            <v>90523</v>
          </cell>
          <cell r="G1177" t="str">
            <v>SHRI CHAKRAPANI K.UDYOG,AURANGABAD</v>
          </cell>
          <cell r="H1177">
            <v>3211059.09</v>
          </cell>
          <cell r="I1177">
            <v>375892</v>
          </cell>
          <cell r="J1177">
            <v>281165</v>
          </cell>
          <cell r="K1177">
            <v>645890.4</v>
          </cell>
          <cell r="L1177">
            <v>890349</v>
          </cell>
          <cell r="M1177">
            <v>766387</v>
          </cell>
        </row>
        <row r="1178">
          <cell r="D1178" t="str">
            <v>862</v>
          </cell>
          <cell r="F1178" t="str">
            <v>90541</v>
          </cell>
          <cell r="G1178" t="str">
            <v>SUPER IRRI.CONSULTANTS,PUNE</v>
          </cell>
          <cell r="H1178">
            <v>638307.87</v>
          </cell>
          <cell r="I1178">
            <v>638307.87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</row>
        <row r="1179">
          <cell r="D1179" t="str">
            <v>862</v>
          </cell>
          <cell r="F1179" t="str">
            <v>90547</v>
          </cell>
          <cell r="G1179" t="str">
            <v>C.S.V.NAIDU &amp; SONS P.LTD,CO'TO</v>
          </cell>
          <cell r="H1179">
            <v>341177.78</v>
          </cell>
          <cell r="I1179">
            <v>341177.78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</row>
        <row r="1180">
          <cell r="D1180" t="str">
            <v>862</v>
          </cell>
          <cell r="F1180" t="str">
            <v>90557</v>
          </cell>
          <cell r="G1180" t="str">
            <v>MAHALAXMI IRRI.SERV,KOLHAPUR</v>
          </cell>
          <cell r="H1180">
            <v>-14566.33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</row>
        <row r="1181">
          <cell r="D1181" t="str">
            <v>862</v>
          </cell>
          <cell r="F1181" t="str">
            <v>90561</v>
          </cell>
          <cell r="G1181" t="str">
            <v>AGRICULTURE SERV.DEV.CORP,SIRS</v>
          </cell>
          <cell r="H1181">
            <v>1053173.8400000001</v>
          </cell>
          <cell r="I1181">
            <v>336776</v>
          </cell>
          <cell r="J1181">
            <v>37750</v>
          </cell>
          <cell r="K1181">
            <v>434130</v>
          </cell>
          <cell r="L1181">
            <v>17576</v>
          </cell>
          <cell r="M1181">
            <v>226941.84</v>
          </cell>
        </row>
        <row r="1182">
          <cell r="D1182" t="str">
            <v>862</v>
          </cell>
          <cell r="F1182" t="str">
            <v>90595</v>
          </cell>
          <cell r="G1182" t="str">
            <v>LINGAM TOOLS CENTRE,NAGARCOIL</v>
          </cell>
          <cell r="H1182">
            <v>-9591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</row>
        <row r="1183">
          <cell r="D1183" t="str">
            <v>862</v>
          </cell>
          <cell r="F1183" t="str">
            <v>90601</v>
          </cell>
          <cell r="G1183" t="str">
            <v>KANCHAN PRIYA ENTERP,SHRIRAMPUR</v>
          </cell>
          <cell r="H1183">
            <v>62296.31</v>
          </cell>
          <cell r="I1183">
            <v>44036</v>
          </cell>
          <cell r="J1183">
            <v>18260.310000000001</v>
          </cell>
          <cell r="K1183">
            <v>0</v>
          </cell>
          <cell r="L1183">
            <v>0</v>
          </cell>
          <cell r="M1183">
            <v>0</v>
          </cell>
        </row>
        <row r="1184">
          <cell r="D1184" t="str">
            <v>862</v>
          </cell>
          <cell r="F1184" t="str">
            <v>90613</v>
          </cell>
          <cell r="G1184" t="str">
            <v>SAGAR IRRIGATION,KARKAMB</v>
          </cell>
          <cell r="H1184">
            <v>724608.92</v>
          </cell>
          <cell r="I1184">
            <v>108070</v>
          </cell>
          <cell r="J1184">
            <v>174596</v>
          </cell>
          <cell r="K1184">
            <v>0</v>
          </cell>
          <cell r="L1184">
            <v>60140</v>
          </cell>
          <cell r="M1184">
            <v>16012</v>
          </cell>
        </row>
        <row r="1185">
          <cell r="D1185" t="str">
            <v>862</v>
          </cell>
          <cell r="F1185" t="str">
            <v>90631</v>
          </cell>
          <cell r="G1185" t="str">
            <v>MALI AGRO AGENCY,KUMTHE</v>
          </cell>
          <cell r="H1185">
            <v>1009078.28</v>
          </cell>
          <cell r="I1185">
            <v>289353</v>
          </cell>
          <cell r="J1185">
            <v>78063</v>
          </cell>
          <cell r="K1185">
            <v>161578</v>
          </cell>
          <cell r="L1185">
            <v>51864</v>
          </cell>
          <cell r="M1185">
            <v>403081</v>
          </cell>
        </row>
        <row r="1186">
          <cell r="D1186" t="str">
            <v>862</v>
          </cell>
          <cell r="F1186" t="str">
            <v>90657</v>
          </cell>
          <cell r="G1186" t="str">
            <v>JAY-VIJAY AGRO ENG,INDAPUR</v>
          </cell>
          <cell r="H1186">
            <v>1366029.9</v>
          </cell>
          <cell r="I1186">
            <v>1074142</v>
          </cell>
          <cell r="J1186">
            <v>291887.90000000002</v>
          </cell>
          <cell r="K1186">
            <v>0</v>
          </cell>
          <cell r="L1186">
            <v>0</v>
          </cell>
          <cell r="M1186">
            <v>0</v>
          </cell>
        </row>
        <row r="1187">
          <cell r="D1187" t="str">
            <v>862</v>
          </cell>
          <cell r="F1187" t="str">
            <v>90669</v>
          </cell>
          <cell r="G1187" t="str">
            <v>BOMBAY MACH.STORES,SHEVGAON</v>
          </cell>
          <cell r="H1187">
            <v>-14595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</row>
        <row r="1188">
          <cell r="D1188" t="str">
            <v>862</v>
          </cell>
          <cell r="F1188" t="str">
            <v>90671</v>
          </cell>
          <cell r="G1188" t="str">
            <v>DHARTI KRUSHI SEVA KENDRA</v>
          </cell>
          <cell r="H1188">
            <v>-33306.93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</row>
        <row r="1189">
          <cell r="D1189" t="str">
            <v>862</v>
          </cell>
          <cell r="F1189" t="str">
            <v>90689</v>
          </cell>
          <cell r="G1189" t="str">
            <v>VISHVESHVARI KRISHI AGEN.DEOLA</v>
          </cell>
          <cell r="H1189">
            <v>4783378.37</v>
          </cell>
          <cell r="I1189">
            <v>646877</v>
          </cell>
          <cell r="J1189">
            <v>407695</v>
          </cell>
          <cell r="K1189">
            <v>996872.48</v>
          </cell>
          <cell r="L1189">
            <v>1385873</v>
          </cell>
          <cell r="M1189">
            <v>293062</v>
          </cell>
        </row>
        <row r="1190">
          <cell r="D1190" t="str">
            <v>862</v>
          </cell>
          <cell r="F1190" t="str">
            <v>90693</v>
          </cell>
          <cell r="G1190" t="str">
            <v>VIDHARBHA DRIP &amp; SPRINKLER AGENCY,MORSHI</v>
          </cell>
          <cell r="H1190">
            <v>2124395.91</v>
          </cell>
          <cell r="I1190">
            <v>40161</v>
          </cell>
          <cell r="J1190">
            <v>0</v>
          </cell>
          <cell r="K1190">
            <v>386266.6</v>
          </cell>
          <cell r="L1190">
            <v>369230</v>
          </cell>
          <cell r="M1190">
            <v>472292</v>
          </cell>
        </row>
        <row r="1191">
          <cell r="D1191" t="str">
            <v>862</v>
          </cell>
          <cell r="F1191" t="str">
            <v>90707</v>
          </cell>
          <cell r="G1191" t="str">
            <v>DEW DROP IRRIGATION CO,CHANDUR BAZAR</v>
          </cell>
          <cell r="H1191">
            <v>2756921.72</v>
          </cell>
          <cell r="I1191">
            <v>0</v>
          </cell>
          <cell r="J1191">
            <v>231008</v>
          </cell>
          <cell r="K1191">
            <v>187092</v>
          </cell>
          <cell r="L1191">
            <v>649972</v>
          </cell>
          <cell r="M1191">
            <v>572471</v>
          </cell>
        </row>
        <row r="1192">
          <cell r="D1192" t="str">
            <v>862</v>
          </cell>
          <cell r="F1192" t="str">
            <v>90717</v>
          </cell>
          <cell r="G1192" t="str">
            <v>SUMEET IRRI.SERVICES,DARYAPUR</v>
          </cell>
          <cell r="H1192">
            <v>1668612.8</v>
          </cell>
          <cell r="I1192">
            <v>0</v>
          </cell>
          <cell r="J1192">
            <v>36991</v>
          </cell>
          <cell r="K1192">
            <v>254746</v>
          </cell>
          <cell r="L1192">
            <v>382635</v>
          </cell>
          <cell r="M1192">
            <v>120050</v>
          </cell>
        </row>
        <row r="1193">
          <cell r="D1193" t="str">
            <v>862</v>
          </cell>
          <cell r="F1193" t="str">
            <v>90721</v>
          </cell>
          <cell r="G1193" t="str">
            <v>SHRIRAM AGENCIES,LONJA</v>
          </cell>
          <cell r="H1193">
            <v>25785.56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</row>
        <row r="1194">
          <cell r="D1194" t="str">
            <v>862</v>
          </cell>
          <cell r="F1194" t="str">
            <v>90729</v>
          </cell>
          <cell r="G1194" t="str">
            <v>MEDHANE KRUSHI S.CENTRE,NASIK</v>
          </cell>
          <cell r="H1194">
            <v>420443.6</v>
          </cell>
          <cell r="I1194">
            <v>312624</v>
          </cell>
          <cell r="J1194">
            <v>107819.6</v>
          </cell>
          <cell r="K1194">
            <v>0</v>
          </cell>
          <cell r="L1194">
            <v>0</v>
          </cell>
          <cell r="M1194">
            <v>0</v>
          </cell>
        </row>
        <row r="1195">
          <cell r="D1195" t="str">
            <v>862</v>
          </cell>
          <cell r="F1195" t="str">
            <v>90743</v>
          </cell>
          <cell r="G1195" t="str">
            <v>SHYAM TRADING CO.,BEED</v>
          </cell>
          <cell r="H1195">
            <v>301710.31</v>
          </cell>
          <cell r="I1195">
            <v>0</v>
          </cell>
          <cell r="J1195">
            <v>1095</v>
          </cell>
          <cell r="K1195">
            <v>90232.4</v>
          </cell>
          <cell r="L1195">
            <v>210382.91</v>
          </cell>
          <cell r="M1195">
            <v>0</v>
          </cell>
        </row>
        <row r="1196">
          <cell r="D1196" t="str">
            <v>862</v>
          </cell>
          <cell r="F1196" t="str">
            <v>90773</v>
          </cell>
          <cell r="G1196" t="str">
            <v>PRAGATI IRRIGATION SYS.KURANDW</v>
          </cell>
          <cell r="H1196">
            <v>346196.35</v>
          </cell>
          <cell r="I1196">
            <v>155479</v>
          </cell>
          <cell r="J1196">
            <v>137275</v>
          </cell>
          <cell r="K1196">
            <v>53442.35</v>
          </cell>
          <cell r="L1196">
            <v>0</v>
          </cell>
          <cell r="M1196">
            <v>0</v>
          </cell>
        </row>
        <row r="1197">
          <cell r="D1197" t="str">
            <v>862</v>
          </cell>
          <cell r="F1197" t="str">
            <v>90781</v>
          </cell>
          <cell r="G1197" t="str">
            <v>PRABHAKAR KRISHI SADHAN,JATH</v>
          </cell>
          <cell r="H1197">
            <v>335518.44</v>
          </cell>
          <cell r="I1197">
            <v>335518.44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</row>
        <row r="1198">
          <cell r="D1198" t="str">
            <v>862</v>
          </cell>
          <cell r="F1198" t="str">
            <v>90807</v>
          </cell>
          <cell r="G1198" t="str">
            <v>BALIRAJA KRISHI KENDRA,NANDED</v>
          </cell>
          <cell r="H1198">
            <v>297.39999999999998</v>
          </cell>
          <cell r="I1198">
            <v>0</v>
          </cell>
          <cell r="J1198">
            <v>0</v>
          </cell>
          <cell r="K1198">
            <v>297.39999999999998</v>
          </cell>
          <cell r="L1198">
            <v>0</v>
          </cell>
          <cell r="M1198">
            <v>0</v>
          </cell>
        </row>
        <row r="1199">
          <cell r="D1199" t="str">
            <v>862</v>
          </cell>
          <cell r="F1199" t="str">
            <v>90811</v>
          </cell>
          <cell r="G1199" t="str">
            <v>AMRUT SINCHAN,ATAPADI</v>
          </cell>
          <cell r="H1199">
            <v>1944189.09</v>
          </cell>
          <cell r="I1199">
            <v>713983</v>
          </cell>
          <cell r="J1199">
            <v>755385</v>
          </cell>
          <cell r="K1199">
            <v>474821.09</v>
          </cell>
          <cell r="L1199">
            <v>0</v>
          </cell>
          <cell r="M1199">
            <v>0</v>
          </cell>
        </row>
        <row r="1200">
          <cell r="D1200" t="str">
            <v>862</v>
          </cell>
          <cell r="F1200" t="str">
            <v>90825</v>
          </cell>
          <cell r="G1200" t="str">
            <v>SHRIRAM ENTERPRISES,AKOLA</v>
          </cell>
          <cell r="H1200">
            <v>1815245.96</v>
          </cell>
          <cell r="I1200">
            <v>211377</v>
          </cell>
          <cell r="J1200">
            <v>2194</v>
          </cell>
          <cell r="K1200">
            <v>348797</v>
          </cell>
          <cell r="L1200">
            <v>564538</v>
          </cell>
          <cell r="M1200">
            <v>521565</v>
          </cell>
        </row>
        <row r="1201">
          <cell r="D1201" t="str">
            <v>862</v>
          </cell>
          <cell r="F1201" t="str">
            <v>90833</v>
          </cell>
          <cell r="G1201" t="str">
            <v>KRUSHI AGENCIES,BETUL</v>
          </cell>
          <cell r="H1201">
            <v>-26254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</row>
        <row r="1202">
          <cell r="D1202" t="str">
            <v>862</v>
          </cell>
          <cell r="F1202" t="str">
            <v>90849</v>
          </cell>
          <cell r="G1202" t="str">
            <v>KISAN DRIP AGENCIES,KARANJA</v>
          </cell>
          <cell r="H1202">
            <v>1044478.33</v>
          </cell>
          <cell r="I1202">
            <v>0</v>
          </cell>
          <cell r="J1202">
            <v>0</v>
          </cell>
          <cell r="K1202">
            <v>72101</v>
          </cell>
          <cell r="L1202">
            <v>70050</v>
          </cell>
          <cell r="M1202">
            <v>0</v>
          </cell>
        </row>
        <row r="1203">
          <cell r="D1203" t="str">
            <v>862</v>
          </cell>
          <cell r="F1203" t="str">
            <v>90853</v>
          </cell>
          <cell r="G1203" t="str">
            <v>RAHI AGRO SERVICES,NIMGAON</v>
          </cell>
          <cell r="H1203">
            <v>1459925.79</v>
          </cell>
          <cell r="I1203">
            <v>104666</v>
          </cell>
          <cell r="J1203">
            <v>587328</v>
          </cell>
          <cell r="K1203">
            <v>767931.79</v>
          </cell>
          <cell r="L1203">
            <v>0</v>
          </cell>
          <cell r="M1203">
            <v>0</v>
          </cell>
        </row>
        <row r="1204">
          <cell r="D1204" t="str">
            <v>862</v>
          </cell>
          <cell r="F1204" t="str">
            <v>90855</v>
          </cell>
          <cell r="G1204" t="str">
            <v>SAI AGRO AGENCIES,BARAMATI</v>
          </cell>
          <cell r="H1204">
            <v>1367348.91</v>
          </cell>
          <cell r="I1204">
            <v>1367348.91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</row>
        <row r="1205">
          <cell r="D1205" t="str">
            <v>862</v>
          </cell>
          <cell r="F1205" t="str">
            <v>90857</v>
          </cell>
          <cell r="G1205" t="str">
            <v>SHRI SAI AGRO SERVICES,SAPHALA</v>
          </cell>
          <cell r="H1205">
            <v>49748.07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</row>
        <row r="1206">
          <cell r="D1206" t="str">
            <v>862</v>
          </cell>
          <cell r="F1206" t="str">
            <v>90859</v>
          </cell>
          <cell r="G1206" t="str">
            <v>TRUSHNA IRRI.SERVICE,GAGANBAWD</v>
          </cell>
          <cell r="H1206">
            <v>-29999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</row>
        <row r="1207">
          <cell r="D1207" t="str">
            <v>862</v>
          </cell>
          <cell r="F1207" t="str">
            <v>90863</v>
          </cell>
          <cell r="G1207" t="str">
            <v>SAI ENGINEERING CO,MADURAI</v>
          </cell>
          <cell r="H1207">
            <v>177706.31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</row>
        <row r="1208">
          <cell r="D1208" t="str">
            <v>862</v>
          </cell>
          <cell r="F1208" t="str">
            <v>90895</v>
          </cell>
          <cell r="G1208" t="str">
            <v>BHARATI ENVIRO AGRO,PUNE</v>
          </cell>
          <cell r="H1208">
            <v>511373.17</v>
          </cell>
          <cell r="I1208">
            <v>262491</v>
          </cell>
          <cell r="J1208">
            <v>248882.17</v>
          </cell>
          <cell r="K1208">
            <v>0</v>
          </cell>
          <cell r="L1208">
            <v>0</v>
          </cell>
          <cell r="M1208">
            <v>0</v>
          </cell>
        </row>
        <row r="1209">
          <cell r="D1209" t="str">
            <v>862</v>
          </cell>
          <cell r="F1209" t="str">
            <v>90905</v>
          </cell>
          <cell r="G1209" t="str">
            <v>DHAPATE IRRIGATORS,KORHALE</v>
          </cell>
          <cell r="H1209">
            <v>1321820.3799999999</v>
          </cell>
          <cell r="I1209">
            <v>1034845</v>
          </cell>
          <cell r="J1209">
            <v>286975.38</v>
          </cell>
          <cell r="K1209">
            <v>0</v>
          </cell>
          <cell r="L1209">
            <v>0</v>
          </cell>
          <cell r="M1209">
            <v>0</v>
          </cell>
        </row>
        <row r="1210">
          <cell r="D1210" t="str">
            <v>862</v>
          </cell>
          <cell r="F1210" t="str">
            <v>90917</v>
          </cell>
          <cell r="G1210" t="str">
            <v>HANUMAKANAVAR IRRIGATORS HUBLI</v>
          </cell>
          <cell r="H1210">
            <v>359240.02</v>
          </cell>
          <cell r="I1210">
            <v>0</v>
          </cell>
          <cell r="J1210">
            <v>87028</v>
          </cell>
          <cell r="K1210">
            <v>272212.02</v>
          </cell>
          <cell r="L1210">
            <v>0</v>
          </cell>
          <cell r="M1210">
            <v>0</v>
          </cell>
        </row>
        <row r="1211">
          <cell r="D1211" t="str">
            <v>862</v>
          </cell>
          <cell r="F1211" t="str">
            <v>90935</v>
          </cell>
          <cell r="G1211" t="str">
            <v>IRRIGATION ENGINEERS,BHADGAON</v>
          </cell>
          <cell r="H1211">
            <v>1195991.42</v>
          </cell>
          <cell r="I1211">
            <v>470381</v>
          </cell>
          <cell r="J1211">
            <v>0</v>
          </cell>
          <cell r="K1211">
            <v>87240</v>
          </cell>
          <cell r="L1211">
            <v>481334</v>
          </cell>
          <cell r="M1211">
            <v>157036.42000000001</v>
          </cell>
        </row>
        <row r="1212">
          <cell r="D1212" t="str">
            <v>862</v>
          </cell>
          <cell r="F1212" t="str">
            <v>90953</v>
          </cell>
          <cell r="G1212" t="str">
            <v>SHREYAS AGRO SERVICES,BANGLORE (OLD)</v>
          </cell>
          <cell r="H1212">
            <v>1067091.71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</row>
        <row r="1213">
          <cell r="D1213" t="str">
            <v>862</v>
          </cell>
          <cell r="F1213" t="str">
            <v>90969</v>
          </cell>
          <cell r="G1213" t="str">
            <v>THE ORISSA SMALL IND.CORPN.LTD</v>
          </cell>
          <cell r="H1213">
            <v>354236.76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</row>
        <row r="1214">
          <cell r="D1214" t="str">
            <v>862</v>
          </cell>
          <cell r="F1214" t="str">
            <v>90981</v>
          </cell>
          <cell r="G1214" t="str">
            <v>SHREE DATTA K.S.K.,DHIGANCHI</v>
          </cell>
          <cell r="H1214">
            <v>57216</v>
          </cell>
          <cell r="I1214">
            <v>57216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</row>
        <row r="1215">
          <cell r="D1215" t="str">
            <v>862</v>
          </cell>
          <cell r="F1215" t="str">
            <v>90989</v>
          </cell>
          <cell r="G1215" t="str">
            <v>KRUSHI MITRA,PACHORA</v>
          </cell>
          <cell r="H1215">
            <v>232021</v>
          </cell>
          <cell r="I1215">
            <v>90821</v>
          </cell>
          <cell r="J1215">
            <v>32787</v>
          </cell>
          <cell r="K1215">
            <v>108413</v>
          </cell>
          <cell r="L1215">
            <v>0</v>
          </cell>
          <cell r="M1215">
            <v>0</v>
          </cell>
        </row>
        <row r="1216">
          <cell r="D1216" t="str">
            <v>862</v>
          </cell>
          <cell r="F1216" t="str">
            <v>90997</v>
          </cell>
          <cell r="G1216" t="str">
            <v>SWAPNIL IRRI.SERVICES,KOLHAPUR</v>
          </cell>
          <cell r="H1216">
            <v>2159199.08</v>
          </cell>
          <cell r="I1216">
            <v>395960</v>
          </cell>
          <cell r="J1216">
            <v>309733</v>
          </cell>
          <cell r="K1216">
            <v>148073</v>
          </cell>
          <cell r="L1216">
            <v>45094</v>
          </cell>
          <cell r="M1216">
            <v>91624</v>
          </cell>
        </row>
        <row r="1217">
          <cell r="D1217" t="str">
            <v>862</v>
          </cell>
          <cell r="F1217" t="str">
            <v>91003</v>
          </cell>
          <cell r="G1217" t="str">
            <v>EVERGREEN IRRIGATION SYMS,K.PUDUR M'URAI</v>
          </cell>
          <cell r="H1217">
            <v>68480</v>
          </cell>
          <cell r="I1217">
            <v>68480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</row>
        <row r="1218">
          <cell r="D1218" t="str">
            <v>862</v>
          </cell>
          <cell r="F1218" t="str">
            <v>91006</v>
          </cell>
          <cell r="G1218" t="str">
            <v>THE JEYPORE SUGAR CO LTD,RAYAGADA ORISSA</v>
          </cell>
          <cell r="H1218">
            <v>52327.26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</row>
        <row r="1219">
          <cell r="D1219" t="str">
            <v>862</v>
          </cell>
          <cell r="F1219" t="str">
            <v>91007</v>
          </cell>
          <cell r="G1219" t="str">
            <v>JAIN AGENCIES,NIZAMPUR SAKARI</v>
          </cell>
          <cell r="H1219">
            <v>2732.37</v>
          </cell>
          <cell r="I1219">
            <v>0</v>
          </cell>
          <cell r="J1219">
            <v>2732.37</v>
          </cell>
          <cell r="K1219">
            <v>0</v>
          </cell>
          <cell r="L1219">
            <v>0</v>
          </cell>
          <cell r="M1219">
            <v>0</v>
          </cell>
        </row>
        <row r="1220">
          <cell r="D1220" t="str">
            <v>862</v>
          </cell>
          <cell r="F1220" t="str">
            <v>91019</v>
          </cell>
          <cell r="G1220" t="str">
            <v>MRP PROJECT AED,TIRUNELVELI</v>
          </cell>
          <cell r="H1220">
            <v>1260170.72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</row>
        <row r="1221">
          <cell r="D1221" t="str">
            <v>862</v>
          </cell>
          <cell r="F1221" t="str">
            <v>91026</v>
          </cell>
          <cell r="G1221" t="str">
            <v>BALAJI ENTERPRISES,JAGADHRI YAMUNANAGAR</v>
          </cell>
          <cell r="H1221">
            <v>-200000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</row>
        <row r="1222">
          <cell r="D1222" t="str">
            <v>862</v>
          </cell>
          <cell r="F1222" t="str">
            <v>91048</v>
          </cell>
          <cell r="G1222" t="str">
            <v>VAIBHAV KRISHI KENDRA,UMARKHED YEOMATMAL</v>
          </cell>
          <cell r="H1222">
            <v>297096.59999999998</v>
          </cell>
          <cell r="I1222">
            <v>7926</v>
          </cell>
          <cell r="J1222">
            <v>106537.60000000001</v>
          </cell>
          <cell r="K1222">
            <v>53060</v>
          </cell>
          <cell r="L1222">
            <v>0</v>
          </cell>
          <cell r="M1222">
            <v>39396</v>
          </cell>
        </row>
        <row r="1223">
          <cell r="D1223" t="str">
            <v>862</v>
          </cell>
          <cell r="F1223" t="str">
            <v>91049</v>
          </cell>
          <cell r="G1223" t="str">
            <v>RAMKRISHNA ELECTRICALS,MANCHAR AMBEGAON</v>
          </cell>
          <cell r="H1223">
            <v>179370.09</v>
          </cell>
          <cell r="I1223">
            <v>2450</v>
          </cell>
          <cell r="J1223">
            <v>11100</v>
          </cell>
          <cell r="K1223">
            <v>114532</v>
          </cell>
          <cell r="L1223">
            <v>51288.09</v>
          </cell>
          <cell r="M1223">
            <v>0</v>
          </cell>
        </row>
        <row r="1224">
          <cell r="D1224" t="str">
            <v>862</v>
          </cell>
          <cell r="F1224" t="str">
            <v>91055</v>
          </cell>
          <cell r="G1224" t="str">
            <v>SANJAY D PATIL,TALSANDE HATKANANGALE</v>
          </cell>
          <cell r="H1224">
            <v>387632</v>
          </cell>
          <cell r="I1224">
            <v>0</v>
          </cell>
          <cell r="J1224">
            <v>0</v>
          </cell>
          <cell r="K1224">
            <v>49759</v>
          </cell>
          <cell r="L1224">
            <v>0</v>
          </cell>
          <cell r="M1224">
            <v>12131</v>
          </cell>
        </row>
        <row r="1225">
          <cell r="D1225" t="str">
            <v>862</v>
          </cell>
          <cell r="F1225" t="str">
            <v>91061</v>
          </cell>
          <cell r="G1225" t="str">
            <v>CUMBAM TRADERS,CUMBAM THENI (T.N.)</v>
          </cell>
          <cell r="H1225">
            <v>859063.79</v>
          </cell>
          <cell r="I1225">
            <v>859063.79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</row>
        <row r="1226">
          <cell r="D1226" t="str">
            <v>862</v>
          </cell>
          <cell r="F1226" t="str">
            <v>91080</v>
          </cell>
          <cell r="G1226" t="str">
            <v>KRISHNA IRRIGATORS,KALGAD GOKAK BELGAUM</v>
          </cell>
          <cell r="H1226">
            <v>1913674.85</v>
          </cell>
          <cell r="I1226">
            <v>129355</v>
          </cell>
          <cell r="J1226">
            <v>1670007.85</v>
          </cell>
          <cell r="K1226">
            <v>114312</v>
          </cell>
          <cell r="L1226">
            <v>0</v>
          </cell>
          <cell r="M1226">
            <v>0</v>
          </cell>
        </row>
        <row r="1227">
          <cell r="D1227" t="str">
            <v>862</v>
          </cell>
          <cell r="F1227" t="str">
            <v>91088</v>
          </cell>
          <cell r="G1227" t="str">
            <v>SHRIYASH AGRO AGENCIES,SANGOLA SOLAPUR</v>
          </cell>
          <cell r="H1227">
            <v>135129</v>
          </cell>
          <cell r="I1227">
            <v>135129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</row>
        <row r="1228">
          <cell r="D1228" t="str">
            <v>862</v>
          </cell>
          <cell r="F1228" t="str">
            <v>91102</v>
          </cell>
          <cell r="G1228" t="str">
            <v>NIHAR AGROTECH,GOA</v>
          </cell>
          <cell r="H1228">
            <v>15556.2</v>
          </cell>
          <cell r="I1228">
            <v>0</v>
          </cell>
          <cell r="J1228">
            <v>0</v>
          </cell>
          <cell r="K1228">
            <v>15556.2</v>
          </cell>
          <cell r="L1228">
            <v>0</v>
          </cell>
          <cell r="M1228">
            <v>0</v>
          </cell>
        </row>
        <row r="1229">
          <cell r="D1229" t="str">
            <v>862</v>
          </cell>
          <cell r="F1229" t="str">
            <v>91103</v>
          </cell>
          <cell r="G1229" t="str">
            <v>SAMARTH FOUNTAINS &amp; IRRIG PVT LTD,MUMBAI</v>
          </cell>
          <cell r="H1229">
            <v>37905.11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</row>
        <row r="1230">
          <cell r="D1230" t="str">
            <v>862</v>
          </cell>
          <cell r="F1230" t="str">
            <v>91110</v>
          </cell>
          <cell r="G1230" t="str">
            <v>KAMAL ELECTRICALS,PANJAPPATTI  T.N.</v>
          </cell>
          <cell r="H1230">
            <v>143816.5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</row>
        <row r="1231">
          <cell r="D1231" t="str">
            <v>862</v>
          </cell>
          <cell r="F1231" t="str">
            <v>91115</v>
          </cell>
          <cell r="G1231" t="str">
            <v>TRUPTI IRRIGATORS,GADAG (K.S.)</v>
          </cell>
          <cell r="H1231">
            <v>2321568</v>
          </cell>
          <cell r="I1231">
            <v>214952</v>
          </cell>
          <cell r="J1231">
            <v>11535</v>
          </cell>
          <cell r="K1231">
            <v>206799</v>
          </cell>
          <cell r="L1231">
            <v>191199</v>
          </cell>
          <cell r="M1231">
            <v>176851</v>
          </cell>
        </row>
        <row r="1232">
          <cell r="D1232" t="str">
            <v>862</v>
          </cell>
          <cell r="F1232" t="str">
            <v>91118</v>
          </cell>
          <cell r="G1232" t="str">
            <v>PREMIER AGRO FARM,KOPPAL</v>
          </cell>
          <cell r="H1232">
            <v>1122648.1599999999</v>
          </cell>
          <cell r="I1232">
            <v>148852</v>
          </cell>
          <cell r="J1232">
            <v>0</v>
          </cell>
          <cell r="K1232">
            <v>351345.16</v>
          </cell>
          <cell r="L1232">
            <v>585539</v>
          </cell>
          <cell r="M1232">
            <v>36912</v>
          </cell>
        </row>
        <row r="1233">
          <cell r="D1233" t="str">
            <v>862</v>
          </cell>
          <cell r="F1233" t="str">
            <v>91120</v>
          </cell>
          <cell r="G1233" t="str">
            <v>SRI ARUNA AGRO AGENCIES,ANANTPUR</v>
          </cell>
          <cell r="H1233">
            <v>21399</v>
          </cell>
          <cell r="I1233">
            <v>15387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</row>
        <row r="1234">
          <cell r="D1234" t="str">
            <v>862</v>
          </cell>
          <cell r="F1234" t="str">
            <v>91124</v>
          </cell>
          <cell r="G1234" t="str">
            <v>GUJARAT AGRI PROCESSING CO LTD,DAKOR GUJ</v>
          </cell>
          <cell r="H1234">
            <v>11419</v>
          </cell>
          <cell r="I1234">
            <v>0</v>
          </cell>
          <cell r="J1234">
            <v>0</v>
          </cell>
          <cell r="K1234">
            <v>353</v>
          </cell>
          <cell r="L1234">
            <v>0</v>
          </cell>
          <cell r="M1234">
            <v>0</v>
          </cell>
        </row>
        <row r="1235">
          <cell r="D1235" t="str">
            <v>862</v>
          </cell>
          <cell r="F1235" t="str">
            <v>91125</v>
          </cell>
          <cell r="G1235" t="str">
            <v>UTTRA AGRITECH PVT LTD,KASHIPUR UTTARNCH</v>
          </cell>
          <cell r="H1235">
            <v>-4588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</row>
        <row r="1236">
          <cell r="D1236" t="str">
            <v>862</v>
          </cell>
          <cell r="F1236" t="str">
            <v>91130</v>
          </cell>
          <cell r="G1236" t="str">
            <v>TEJ PRATAP SINGH,MANIANA MOONAK PUNJAB</v>
          </cell>
          <cell r="H1236">
            <v>269747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</row>
        <row r="1237">
          <cell r="D1237" t="str">
            <v>862</v>
          </cell>
          <cell r="F1237" t="str">
            <v>91141</v>
          </cell>
          <cell r="G1237" t="str">
            <v>VIJAYWADA DEPOT CASUAL CUSTOMERS A/C</v>
          </cell>
          <cell r="H1237">
            <v>-7975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</row>
        <row r="1238">
          <cell r="D1238" t="str">
            <v>862</v>
          </cell>
          <cell r="F1238" t="str">
            <v>91142</v>
          </cell>
          <cell r="G1238" t="str">
            <v>CHHABRA TRADERS,ANUGARH RAJASTHAN</v>
          </cell>
          <cell r="H1238">
            <v>95370.5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</row>
        <row r="1239">
          <cell r="D1239" t="str">
            <v>862</v>
          </cell>
          <cell r="F1239" t="str">
            <v>91148</v>
          </cell>
          <cell r="G1239" t="str">
            <v>SRI LAXMI VENKAT'VARA DRIP SYMS,BHAKARAP</v>
          </cell>
          <cell r="H1239">
            <v>62666</v>
          </cell>
          <cell r="I1239">
            <v>1025</v>
          </cell>
          <cell r="J1239">
            <v>15135</v>
          </cell>
          <cell r="K1239">
            <v>46506</v>
          </cell>
          <cell r="L1239">
            <v>0</v>
          </cell>
          <cell r="M1239">
            <v>0</v>
          </cell>
        </row>
        <row r="1240">
          <cell r="D1240" t="str">
            <v>862</v>
          </cell>
          <cell r="F1240" t="str">
            <v>91149</v>
          </cell>
          <cell r="G1240" t="str">
            <v>SRI SRINIVASA TRADERS,PULIVENDALA</v>
          </cell>
          <cell r="H1240">
            <v>1117488</v>
          </cell>
          <cell r="I1240">
            <v>14416</v>
          </cell>
          <cell r="J1240">
            <v>435</v>
          </cell>
          <cell r="K1240">
            <v>243164.5</v>
          </cell>
          <cell r="L1240">
            <v>254803</v>
          </cell>
          <cell r="M1240">
            <v>180000</v>
          </cell>
        </row>
        <row r="1241">
          <cell r="D1241" t="str">
            <v>862</v>
          </cell>
          <cell r="F1241" t="str">
            <v>91157</v>
          </cell>
          <cell r="G1241" t="str">
            <v>HINDUSTHAN AGRO SERVICES,NANDYAL KURNOOL</v>
          </cell>
          <cell r="H1241">
            <v>-59779.5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</row>
        <row r="1242">
          <cell r="D1242" t="str">
            <v>862</v>
          </cell>
          <cell r="F1242" t="str">
            <v>91160</v>
          </cell>
          <cell r="G1242" t="str">
            <v>ADARSHA NURSERY GARDEN,HINDUPUR</v>
          </cell>
          <cell r="H1242">
            <v>2162.5</v>
          </cell>
          <cell r="I1242">
            <v>0</v>
          </cell>
          <cell r="J1242">
            <v>800</v>
          </cell>
          <cell r="K1242">
            <v>1362.5</v>
          </cell>
          <cell r="L1242">
            <v>0</v>
          </cell>
          <cell r="M1242">
            <v>0</v>
          </cell>
        </row>
        <row r="1243">
          <cell r="D1243" t="str">
            <v>862</v>
          </cell>
          <cell r="F1243" t="str">
            <v>91162</v>
          </cell>
          <cell r="G1243" t="str">
            <v>SURINDER JAKHAR,ABOHAR PUNJAB</v>
          </cell>
          <cell r="H1243">
            <v>86603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</row>
        <row r="1244">
          <cell r="D1244" t="str">
            <v>862</v>
          </cell>
          <cell r="F1244" t="str">
            <v>91163</v>
          </cell>
          <cell r="G1244" t="str">
            <v>SRI DEEPTI TRADERS,PUNGANUR</v>
          </cell>
          <cell r="H1244">
            <v>-34736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</row>
        <row r="1245">
          <cell r="D1245" t="str">
            <v>862</v>
          </cell>
          <cell r="F1245" t="str">
            <v>91170</v>
          </cell>
          <cell r="G1245" t="str">
            <v>MAKA REDDY SEEDS &amp; MICRO IRRIG,SETUPALLY</v>
          </cell>
          <cell r="H1245">
            <v>-11710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</row>
        <row r="1246">
          <cell r="D1246" t="str">
            <v>862</v>
          </cell>
          <cell r="F1246" t="str">
            <v>91171</v>
          </cell>
          <cell r="G1246" t="str">
            <v>SRI ANANTA MARKETING AGENCY,ZAHEERABAD</v>
          </cell>
          <cell r="H1246">
            <v>1362.5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</row>
        <row r="1247">
          <cell r="D1247" t="str">
            <v>862</v>
          </cell>
          <cell r="F1247" t="str">
            <v>91193</v>
          </cell>
          <cell r="G1247" t="str">
            <v>RCP IRRGATION SYSTEMS,SAIDABAD HYDERABAD</v>
          </cell>
          <cell r="H1247">
            <v>27515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</row>
        <row r="1248">
          <cell r="D1248" t="str">
            <v>862</v>
          </cell>
          <cell r="F1248" t="str">
            <v>91206</v>
          </cell>
          <cell r="G1248" t="str">
            <v>SHETI SEVA KENDRA,DEVRUKH SAGNAMESHWAR</v>
          </cell>
          <cell r="H1248">
            <v>-3826.5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</row>
        <row r="1249">
          <cell r="D1249" t="str">
            <v>862</v>
          </cell>
          <cell r="F1249" t="str">
            <v>91207</v>
          </cell>
          <cell r="G1249" t="str">
            <v>VENKATARAMANA ELECTRICALS,KARIMNAGAR</v>
          </cell>
          <cell r="H1249">
            <v>1362.5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</row>
        <row r="1250">
          <cell r="D1250" t="str">
            <v>862</v>
          </cell>
          <cell r="F1250" t="str">
            <v>91208</v>
          </cell>
          <cell r="G1250" t="str">
            <v>SAILAJA ENTERPRISES,RAJAMUNDHRY</v>
          </cell>
          <cell r="H1250">
            <v>75614</v>
          </cell>
          <cell r="I1250">
            <v>896</v>
          </cell>
          <cell r="J1250">
            <v>522</v>
          </cell>
          <cell r="K1250">
            <v>50156</v>
          </cell>
          <cell r="L1250">
            <v>24040</v>
          </cell>
          <cell r="M1250">
            <v>0</v>
          </cell>
        </row>
        <row r="1251">
          <cell r="D1251" t="str">
            <v>862</v>
          </cell>
          <cell r="F1251" t="str">
            <v>91212</v>
          </cell>
          <cell r="G1251" t="str">
            <v>SHINGADE IRRIGATORS,SHELGAON INDAPUR</v>
          </cell>
          <cell r="H1251">
            <v>1796381</v>
          </cell>
          <cell r="I1251">
            <v>150511</v>
          </cell>
          <cell r="J1251">
            <v>46933</v>
          </cell>
          <cell r="K1251">
            <v>950647</v>
          </cell>
          <cell r="L1251">
            <v>132809</v>
          </cell>
          <cell r="M1251">
            <v>7173</v>
          </cell>
        </row>
        <row r="1252">
          <cell r="D1252" t="str">
            <v>862</v>
          </cell>
          <cell r="F1252" t="str">
            <v>91214</v>
          </cell>
          <cell r="G1252" t="str">
            <v>DIVAKAR AGRICULTURE DEPOT,CHITTORGARH</v>
          </cell>
          <cell r="H1252">
            <v>54519.5</v>
          </cell>
          <cell r="I1252">
            <v>22365</v>
          </cell>
          <cell r="J1252">
            <v>10066</v>
          </cell>
          <cell r="K1252">
            <v>0</v>
          </cell>
          <cell r="L1252">
            <v>22088.5</v>
          </cell>
          <cell r="M1252">
            <v>0</v>
          </cell>
        </row>
        <row r="1253">
          <cell r="D1253" t="str">
            <v>862</v>
          </cell>
          <cell r="F1253" t="str">
            <v>91220</v>
          </cell>
          <cell r="G1253" t="str">
            <v>GANAPATHI IRRIGATION SYSTEM,WYRA KHAMMAM</v>
          </cell>
          <cell r="H1253">
            <v>5585</v>
          </cell>
          <cell r="I1253">
            <v>5585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</row>
        <row r="1254">
          <cell r="D1254" t="str">
            <v>862</v>
          </cell>
          <cell r="F1254" t="str">
            <v>91221</v>
          </cell>
          <cell r="G1254" t="str">
            <v>SRI CHANDRA SAIL MICRO IRRIG SYMS,KHAMAM</v>
          </cell>
          <cell r="H1254">
            <v>-24539.29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</row>
        <row r="1255">
          <cell r="D1255" t="str">
            <v>862</v>
          </cell>
          <cell r="F1255" t="str">
            <v>91223</v>
          </cell>
          <cell r="G1255" t="str">
            <v>SRI LAKSHMI VENKATESWARA TRAD,VEMPALLI</v>
          </cell>
          <cell r="H1255">
            <v>128354.5</v>
          </cell>
          <cell r="I1255">
            <v>0</v>
          </cell>
          <cell r="J1255">
            <v>20</v>
          </cell>
          <cell r="K1255">
            <v>51182</v>
          </cell>
          <cell r="L1255">
            <v>0</v>
          </cell>
          <cell r="M1255">
            <v>2517</v>
          </cell>
        </row>
        <row r="1256">
          <cell r="D1256" t="str">
            <v>862</v>
          </cell>
          <cell r="F1256" t="str">
            <v>91224</v>
          </cell>
          <cell r="G1256" t="str">
            <v>ANNAPURNA AGRO AGENCIES,VINUKONDA GUNTUR</v>
          </cell>
          <cell r="H1256">
            <v>134158.64000000001</v>
          </cell>
          <cell r="I1256">
            <v>1793</v>
          </cell>
          <cell r="J1256">
            <v>0</v>
          </cell>
          <cell r="K1256">
            <v>0</v>
          </cell>
          <cell r="L1256">
            <v>96</v>
          </cell>
          <cell r="M1256">
            <v>8736</v>
          </cell>
        </row>
        <row r="1257">
          <cell r="D1257" t="str">
            <v>862</v>
          </cell>
          <cell r="F1257" t="str">
            <v>91225</v>
          </cell>
          <cell r="G1257" t="str">
            <v>GOPIKRISHNA TRADERS,HALIA NSLGONDA</v>
          </cell>
          <cell r="H1257">
            <v>2851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</row>
        <row r="1258">
          <cell r="D1258" t="str">
            <v>862</v>
          </cell>
          <cell r="F1258" t="str">
            <v>91235</v>
          </cell>
          <cell r="G1258" t="str">
            <v>SUPHALA AGRO SERVICES,GUNTUR</v>
          </cell>
          <cell r="H1258">
            <v>16229</v>
          </cell>
          <cell r="I1258">
            <v>0</v>
          </cell>
          <cell r="J1258">
            <v>0</v>
          </cell>
          <cell r="K1258">
            <v>0</v>
          </cell>
          <cell r="L1258">
            <v>87</v>
          </cell>
          <cell r="M1258">
            <v>0</v>
          </cell>
        </row>
        <row r="1259">
          <cell r="D1259" t="str">
            <v>862</v>
          </cell>
          <cell r="F1259" t="str">
            <v>91243</v>
          </cell>
          <cell r="G1259" t="str">
            <v>BELAPUR SUGAR FACTORY,HAREGAON (A'NAGAR)</v>
          </cell>
          <cell r="H1259">
            <v>139738</v>
          </cell>
          <cell r="I1259">
            <v>0</v>
          </cell>
          <cell r="J1259">
            <v>139738</v>
          </cell>
          <cell r="K1259">
            <v>0</v>
          </cell>
          <cell r="L1259">
            <v>0</v>
          </cell>
          <cell r="M1259">
            <v>0</v>
          </cell>
        </row>
        <row r="1260">
          <cell r="D1260" t="str">
            <v>862</v>
          </cell>
          <cell r="F1260" t="str">
            <v>91256</v>
          </cell>
          <cell r="G1260" t="str">
            <v>V.K.IRRIGATION SYSTEMS,SANGUEM GOA</v>
          </cell>
          <cell r="H1260">
            <v>121953.32</v>
          </cell>
          <cell r="I1260">
            <v>0</v>
          </cell>
          <cell r="J1260">
            <v>26694</v>
          </cell>
          <cell r="K1260">
            <v>3035</v>
          </cell>
          <cell r="L1260">
            <v>2473</v>
          </cell>
          <cell r="M1260">
            <v>742</v>
          </cell>
        </row>
        <row r="1261">
          <cell r="D1261" t="str">
            <v>862</v>
          </cell>
          <cell r="F1261" t="str">
            <v>91261</v>
          </cell>
          <cell r="G1261" t="str">
            <v>SHIVAM SANATORY,SHAJAPUR</v>
          </cell>
          <cell r="H1261">
            <v>-6382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</row>
        <row r="1262">
          <cell r="D1262" t="str">
            <v>862</v>
          </cell>
          <cell r="F1262" t="str">
            <v>91262</v>
          </cell>
          <cell r="G1262" t="str">
            <v>HI-TECH AGRI SERVICES,GUDUR  NALGONDA</v>
          </cell>
          <cell r="H1262">
            <v>23412.5</v>
          </cell>
          <cell r="I1262">
            <v>278</v>
          </cell>
          <cell r="J1262">
            <v>0</v>
          </cell>
          <cell r="K1262">
            <v>250</v>
          </cell>
          <cell r="L1262">
            <v>20040</v>
          </cell>
          <cell r="M1262">
            <v>0</v>
          </cell>
        </row>
        <row r="1263">
          <cell r="D1263" t="str">
            <v>862</v>
          </cell>
          <cell r="F1263" t="str">
            <v>91264</v>
          </cell>
          <cell r="G1263" t="str">
            <v>KRISHI SEVA KENDRA,KHUTBAV DAUND</v>
          </cell>
          <cell r="H1263">
            <v>-7019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</row>
        <row r="1264">
          <cell r="D1264" t="str">
            <v>862</v>
          </cell>
          <cell r="F1264" t="str">
            <v>91270</v>
          </cell>
          <cell r="G1264" t="str">
            <v>ADARSHA BANANA FARM,RASOOLPUR QAZI U.P.</v>
          </cell>
          <cell r="H1264">
            <v>-6388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</row>
        <row r="1265">
          <cell r="D1265" t="str">
            <v>862</v>
          </cell>
          <cell r="F1265" t="str">
            <v>91276</v>
          </cell>
          <cell r="G1265" t="str">
            <v>VENI SHETTY ENGINEERING CO,MEDAK</v>
          </cell>
          <cell r="H1265">
            <v>1362.5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</row>
        <row r="1266">
          <cell r="D1266" t="str">
            <v>862</v>
          </cell>
          <cell r="F1266" t="str">
            <v>91289</v>
          </cell>
          <cell r="G1266" t="str">
            <v>HARITHA IRRIGATION PRODUCTS P LTD,SECBAD</v>
          </cell>
          <cell r="H1266">
            <v>1362.5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1362.5</v>
          </cell>
        </row>
        <row r="1267">
          <cell r="D1267" t="str">
            <v>862</v>
          </cell>
          <cell r="F1267" t="str">
            <v>91293</v>
          </cell>
          <cell r="G1267" t="str">
            <v>BALARAJAMMA MICRO IRRIG AGCY,KAMAREDDY</v>
          </cell>
          <cell r="H1267">
            <v>-59066.85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</row>
        <row r="1268">
          <cell r="D1268" t="str">
            <v>862</v>
          </cell>
          <cell r="F1268" t="str">
            <v>91302</v>
          </cell>
          <cell r="G1268" t="str">
            <v>UTTARANCHAL ORCHEDES,NENITAL</v>
          </cell>
          <cell r="H1268">
            <v>446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</row>
        <row r="1269">
          <cell r="D1269" t="str">
            <v>862</v>
          </cell>
          <cell r="F1269" t="str">
            <v>91306</v>
          </cell>
          <cell r="G1269" t="str">
            <v>JAIN AGRO AGENCIES,CHOPADA</v>
          </cell>
          <cell r="H1269">
            <v>275914.23</v>
          </cell>
          <cell r="I1269">
            <v>99910</v>
          </cell>
          <cell r="J1269">
            <v>0</v>
          </cell>
          <cell r="K1269">
            <v>39650</v>
          </cell>
          <cell r="L1269">
            <v>136354.23000000001</v>
          </cell>
          <cell r="M1269">
            <v>0</v>
          </cell>
        </row>
        <row r="1270">
          <cell r="D1270" t="str">
            <v>862</v>
          </cell>
          <cell r="F1270" t="str">
            <v>91308</v>
          </cell>
          <cell r="G1270" t="str">
            <v>DAGAJI DAMODAR BACCHAV,BILPURI BAGLAN</v>
          </cell>
          <cell r="H1270">
            <v>119206.61</v>
          </cell>
          <cell r="I1270">
            <v>0</v>
          </cell>
          <cell r="J1270">
            <v>0</v>
          </cell>
          <cell r="K1270">
            <v>4759</v>
          </cell>
          <cell r="L1270">
            <v>0</v>
          </cell>
          <cell r="M1270">
            <v>0</v>
          </cell>
        </row>
        <row r="1271">
          <cell r="D1271" t="str">
            <v>862</v>
          </cell>
          <cell r="F1271" t="str">
            <v>91309</v>
          </cell>
          <cell r="G1271" t="str">
            <v>AMBEDKAR SSK/RANCHANDI TRADERS,OSMANABAD</v>
          </cell>
          <cell r="H1271">
            <v>268023</v>
          </cell>
          <cell r="I1271">
            <v>0</v>
          </cell>
          <cell r="J1271">
            <v>0</v>
          </cell>
          <cell r="K1271">
            <v>95</v>
          </cell>
          <cell r="L1271">
            <v>131</v>
          </cell>
          <cell r="M1271">
            <v>62</v>
          </cell>
        </row>
        <row r="1272">
          <cell r="D1272" t="str">
            <v>862</v>
          </cell>
          <cell r="F1272" t="str">
            <v>91313</v>
          </cell>
          <cell r="G1272" t="str">
            <v>KRISHAK &amp; SAMRDHI AGRI TECH,HISSAR</v>
          </cell>
          <cell r="H1272">
            <v>133617.04</v>
          </cell>
          <cell r="I1272">
            <v>0</v>
          </cell>
          <cell r="J1272">
            <v>555</v>
          </cell>
          <cell r="K1272">
            <v>2275</v>
          </cell>
          <cell r="L1272">
            <v>0</v>
          </cell>
          <cell r="M1272">
            <v>0</v>
          </cell>
        </row>
        <row r="1273">
          <cell r="D1273" t="str">
            <v>862</v>
          </cell>
          <cell r="F1273" t="str">
            <v>91314</v>
          </cell>
          <cell r="G1273" t="str">
            <v>DHANSHRI SINCHAI SYSTEM,SIRSA</v>
          </cell>
          <cell r="H1273">
            <v>199741</v>
          </cell>
          <cell r="I1273">
            <v>0</v>
          </cell>
          <cell r="J1273">
            <v>0</v>
          </cell>
          <cell r="K1273">
            <v>0</v>
          </cell>
          <cell r="L1273">
            <v>186165</v>
          </cell>
          <cell r="M1273">
            <v>13576</v>
          </cell>
        </row>
        <row r="1274">
          <cell r="D1274" t="str">
            <v>862</v>
          </cell>
          <cell r="F1274" t="str">
            <v>91317</v>
          </cell>
          <cell r="G1274" t="str">
            <v>SHREE VIJAYLAXMI MINERAL TRADING,CUDDAPH</v>
          </cell>
          <cell r="H1274">
            <v>1235349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</row>
        <row r="1275">
          <cell r="D1275" t="str">
            <v>862</v>
          </cell>
          <cell r="F1275" t="str">
            <v>91321</v>
          </cell>
          <cell r="G1275" t="str">
            <v>NILGIRI INTEGRATED FLORITEC CO,OOTY T.N</v>
          </cell>
          <cell r="H1275">
            <v>16877</v>
          </cell>
          <cell r="I1275">
            <v>16877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</row>
        <row r="1276">
          <cell r="D1276" t="str">
            <v>862</v>
          </cell>
          <cell r="F1276" t="str">
            <v>91329</v>
          </cell>
          <cell r="G1276" t="str">
            <v>DANTIWADA AGRI UNIVERSITY,DANTIWADA GUJ</v>
          </cell>
          <cell r="H1276">
            <v>9393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</row>
        <row r="1277">
          <cell r="D1277" t="str">
            <v>862</v>
          </cell>
          <cell r="F1277" t="str">
            <v>91332</v>
          </cell>
          <cell r="G1277" t="str">
            <v>MAHALAXMI AGENCY,WADUJ KHATAO</v>
          </cell>
          <cell r="H1277">
            <v>888342</v>
          </cell>
          <cell r="I1277">
            <v>176229</v>
          </cell>
          <cell r="J1277">
            <v>5796</v>
          </cell>
          <cell r="K1277">
            <v>145022</v>
          </cell>
          <cell r="L1277">
            <v>215908</v>
          </cell>
          <cell r="M1277">
            <v>150570</v>
          </cell>
        </row>
        <row r="1278">
          <cell r="D1278" t="str">
            <v>862</v>
          </cell>
          <cell r="F1278" t="str">
            <v>91337</v>
          </cell>
          <cell r="G1278" t="str">
            <v>SRI VARASIDAI VINAYAKA D SYMS,SIDAJ CUDA</v>
          </cell>
          <cell r="H1278">
            <v>-39294.5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</row>
        <row r="1279">
          <cell r="D1279" t="str">
            <v>862</v>
          </cell>
          <cell r="F1279" t="str">
            <v>91350</v>
          </cell>
          <cell r="G1279" t="str">
            <v>ASSAM AGRICULTURE UNIVERSITY,TINSUKIA</v>
          </cell>
          <cell r="H1279">
            <v>1419787</v>
          </cell>
          <cell r="I1279">
            <v>0</v>
          </cell>
          <cell r="J1279">
            <v>0</v>
          </cell>
          <cell r="K1279">
            <v>603653</v>
          </cell>
          <cell r="L1279">
            <v>0</v>
          </cell>
          <cell r="M1279">
            <v>0</v>
          </cell>
        </row>
        <row r="1280">
          <cell r="D1280" t="str">
            <v>862</v>
          </cell>
          <cell r="F1280" t="str">
            <v>91355</v>
          </cell>
          <cell r="G1280" t="str">
            <v>VISHAL AGENCIES,RAJGURUNAGAR KHED PUNE</v>
          </cell>
          <cell r="H1280">
            <v>619370</v>
          </cell>
          <cell r="I1280">
            <v>15012</v>
          </cell>
          <cell r="J1280">
            <v>7752</v>
          </cell>
          <cell r="K1280">
            <v>325370</v>
          </cell>
          <cell r="L1280">
            <v>84353</v>
          </cell>
          <cell r="M1280">
            <v>186883</v>
          </cell>
        </row>
        <row r="1281">
          <cell r="D1281" t="str">
            <v>862</v>
          </cell>
          <cell r="F1281" t="str">
            <v>91371</v>
          </cell>
          <cell r="G1281" t="str">
            <v>GURUKRUPA AGRO AGENCY,MANGALWEDHA</v>
          </cell>
          <cell r="H1281">
            <v>400971.51</v>
          </cell>
          <cell r="I1281">
            <v>301127</v>
          </cell>
          <cell r="J1281">
            <v>99844.51</v>
          </cell>
          <cell r="K1281">
            <v>0</v>
          </cell>
          <cell r="L1281">
            <v>0</v>
          </cell>
          <cell r="M1281">
            <v>0</v>
          </cell>
        </row>
        <row r="1282">
          <cell r="D1282" t="str">
            <v>862</v>
          </cell>
          <cell r="F1282" t="str">
            <v>91372</v>
          </cell>
          <cell r="G1282" t="str">
            <v>INDRAJIT IRRIGATION,KAZAD INDAPUR</v>
          </cell>
          <cell r="H1282">
            <v>999994</v>
          </cell>
          <cell r="I1282">
            <v>116189</v>
          </cell>
          <cell r="J1282">
            <v>155535</v>
          </cell>
          <cell r="K1282">
            <v>309336</v>
          </cell>
          <cell r="L1282">
            <v>199710</v>
          </cell>
          <cell r="M1282">
            <v>35423</v>
          </cell>
        </row>
        <row r="1283">
          <cell r="D1283" t="str">
            <v>862</v>
          </cell>
          <cell r="F1283" t="str">
            <v>91373</v>
          </cell>
          <cell r="G1283" t="str">
            <v>SHINDE IRRIGATION SYSTEMS,KOREGAON SATRA</v>
          </cell>
          <cell r="H1283">
            <v>699131.5</v>
          </cell>
          <cell r="I1283">
            <v>76740</v>
          </cell>
          <cell r="J1283">
            <v>99174</v>
          </cell>
          <cell r="K1283">
            <v>126440</v>
          </cell>
          <cell r="L1283">
            <v>196379</v>
          </cell>
          <cell r="M1283">
            <v>200398.5</v>
          </cell>
        </row>
        <row r="1284">
          <cell r="D1284" t="str">
            <v>862</v>
          </cell>
          <cell r="F1284" t="str">
            <v>91374</v>
          </cell>
          <cell r="G1284" t="str">
            <v>ANAND IRRIGATION,RAVALGAON</v>
          </cell>
          <cell r="H1284">
            <v>172318.62</v>
          </cell>
          <cell r="I1284">
            <v>172318.62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</row>
        <row r="1285">
          <cell r="D1285" t="str">
            <v>862</v>
          </cell>
          <cell r="F1285" t="str">
            <v>91377</v>
          </cell>
          <cell r="G1285" t="str">
            <v>C.C.COIMBATORE</v>
          </cell>
          <cell r="H1285">
            <v>2875404.42</v>
          </cell>
          <cell r="I1285">
            <v>139943</v>
          </cell>
          <cell r="J1285">
            <v>358095</v>
          </cell>
          <cell r="K1285">
            <v>0</v>
          </cell>
          <cell r="L1285">
            <v>51500</v>
          </cell>
          <cell r="M1285">
            <v>179469</v>
          </cell>
        </row>
        <row r="1286">
          <cell r="D1286" t="str">
            <v>862</v>
          </cell>
          <cell r="F1286" t="str">
            <v>91378</v>
          </cell>
          <cell r="G1286" t="str">
            <v>SRI LAXMI NARSIMASWMY ENTERPRISES,NAGOLE</v>
          </cell>
          <cell r="H1286">
            <v>21126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</row>
        <row r="1287">
          <cell r="D1287" t="str">
            <v>862</v>
          </cell>
          <cell r="F1287" t="str">
            <v>91379</v>
          </cell>
          <cell r="G1287" t="str">
            <v>MALIKARJUNA PIPES &amp; FITTINGS,SECUNDERBAD</v>
          </cell>
          <cell r="H1287">
            <v>6935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</row>
        <row r="1288">
          <cell r="D1288" t="str">
            <v>862</v>
          </cell>
          <cell r="F1288" t="str">
            <v>91386</v>
          </cell>
          <cell r="G1288" t="str">
            <v>SRI SRINIVASA DRIP IRRGATION SYM,VAMSOOR</v>
          </cell>
          <cell r="H1288">
            <v>155105.5</v>
          </cell>
          <cell r="I1288">
            <v>70484</v>
          </cell>
          <cell r="J1288">
            <v>84621.5</v>
          </cell>
          <cell r="K1288">
            <v>0</v>
          </cell>
          <cell r="L1288">
            <v>0</v>
          </cell>
          <cell r="M1288">
            <v>0</v>
          </cell>
        </row>
        <row r="1289">
          <cell r="D1289" t="str">
            <v>862</v>
          </cell>
          <cell r="F1289" t="str">
            <v>91387</v>
          </cell>
          <cell r="G1289" t="str">
            <v>SRI RAMA AGENCIES,KOTHA PETTA KURNOOL</v>
          </cell>
          <cell r="H1289">
            <v>123479.12</v>
          </cell>
          <cell r="I1289">
            <v>21618</v>
          </cell>
          <cell r="J1289">
            <v>83018</v>
          </cell>
          <cell r="K1289">
            <v>18843.12</v>
          </cell>
          <cell r="L1289">
            <v>0</v>
          </cell>
          <cell r="M1289">
            <v>0</v>
          </cell>
        </row>
        <row r="1290">
          <cell r="D1290" t="str">
            <v>862</v>
          </cell>
          <cell r="F1290" t="str">
            <v>91388</v>
          </cell>
          <cell r="G1290" t="str">
            <v>SRI GAYATRI ENGINEERINGS,ELURU  W GODAVA</v>
          </cell>
          <cell r="H1290">
            <v>41993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</row>
        <row r="1291">
          <cell r="D1291" t="str">
            <v>862</v>
          </cell>
          <cell r="F1291" t="str">
            <v>91400</v>
          </cell>
          <cell r="G1291" t="str">
            <v>KRUSHNA SALES,LATUR</v>
          </cell>
          <cell r="H1291">
            <v>1061140.46</v>
          </cell>
          <cell r="I1291">
            <v>35263</v>
          </cell>
          <cell r="J1291">
            <v>62977</v>
          </cell>
          <cell r="K1291">
            <v>603943</v>
          </cell>
          <cell r="L1291">
            <v>358957.46</v>
          </cell>
          <cell r="M1291">
            <v>0</v>
          </cell>
        </row>
        <row r="1292">
          <cell r="D1292" t="str">
            <v>862</v>
          </cell>
          <cell r="F1292" t="str">
            <v>91411</v>
          </cell>
          <cell r="G1292" t="str">
            <v>SRI KRISHNA IRRIGATIONS,ERRAGADDA HYD</v>
          </cell>
          <cell r="H1292">
            <v>-39353.57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</row>
        <row r="1293">
          <cell r="D1293" t="str">
            <v>862</v>
          </cell>
          <cell r="F1293" t="str">
            <v>91416</v>
          </cell>
          <cell r="G1293" t="str">
            <v>SIDDARTH MARKETING AGENCIES,NANDYAL KURN</v>
          </cell>
          <cell r="H1293">
            <v>239254.26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</row>
        <row r="1294">
          <cell r="D1294" t="str">
            <v>862</v>
          </cell>
          <cell r="F1294" t="str">
            <v>91418</v>
          </cell>
          <cell r="G1294" t="str">
            <v>CH.DEVADASU S/O RAMAIAH ,NAGARAM GUNTUR</v>
          </cell>
          <cell r="H1294">
            <v>3638.42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</row>
        <row r="1295">
          <cell r="D1295" t="str">
            <v>862</v>
          </cell>
          <cell r="F1295" t="str">
            <v>91420</v>
          </cell>
          <cell r="G1295" t="str">
            <v>SK.SALEEMA W/O GOUSH,NAGARAM GUNTUR</v>
          </cell>
          <cell r="H1295">
            <v>502.42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</row>
        <row r="1296">
          <cell r="D1296" t="str">
            <v>862</v>
          </cell>
          <cell r="F1296" t="str">
            <v>91432</v>
          </cell>
          <cell r="G1296" t="str">
            <v>SRI MANJUNATHA AGENCIES,YEMMIGANUR KURNO</v>
          </cell>
          <cell r="H1296">
            <v>5831.5</v>
          </cell>
          <cell r="I1296">
            <v>0</v>
          </cell>
          <cell r="J1296">
            <v>2674</v>
          </cell>
          <cell r="K1296">
            <v>1562.5</v>
          </cell>
          <cell r="L1296">
            <v>300</v>
          </cell>
          <cell r="M1296">
            <v>1295</v>
          </cell>
        </row>
        <row r="1297">
          <cell r="D1297" t="str">
            <v>862</v>
          </cell>
          <cell r="F1297" t="str">
            <v>91440</v>
          </cell>
          <cell r="G1297" t="str">
            <v>HIGH-TECH IRRIGATION,NAGIRI CHITTOOR</v>
          </cell>
          <cell r="H1297">
            <v>-66035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</row>
        <row r="1298">
          <cell r="D1298" t="str">
            <v>862</v>
          </cell>
          <cell r="F1298" t="str">
            <v>91450</v>
          </cell>
          <cell r="G1298" t="str">
            <v>J.M ENTERPRISES,CHENNAI</v>
          </cell>
          <cell r="H1298">
            <v>253790.5</v>
          </cell>
          <cell r="I1298">
            <v>136451</v>
          </cell>
          <cell r="J1298">
            <v>117339.5</v>
          </cell>
          <cell r="K1298">
            <v>0</v>
          </cell>
          <cell r="L1298">
            <v>0</v>
          </cell>
          <cell r="M1298">
            <v>0</v>
          </cell>
        </row>
        <row r="1299">
          <cell r="D1299" t="str">
            <v>862</v>
          </cell>
          <cell r="F1299" t="str">
            <v>91454</v>
          </cell>
          <cell r="G1299" t="str">
            <v>SURYODAY KRUSHI KENDRA,KHARDI PANDHARPUR</v>
          </cell>
          <cell r="H1299">
            <v>463456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176106</v>
          </cell>
        </row>
        <row r="1300">
          <cell r="D1300" t="str">
            <v>862</v>
          </cell>
          <cell r="F1300" t="str">
            <v>91464</v>
          </cell>
          <cell r="G1300" t="str">
            <v>BALAJI KRISHI SEVA KENDRA,MANAWAR</v>
          </cell>
          <cell r="H1300">
            <v>89124</v>
          </cell>
          <cell r="I1300">
            <v>0</v>
          </cell>
          <cell r="J1300">
            <v>0</v>
          </cell>
          <cell r="K1300">
            <v>86762</v>
          </cell>
          <cell r="L1300">
            <v>2362</v>
          </cell>
          <cell r="M1300">
            <v>0</v>
          </cell>
        </row>
        <row r="1301">
          <cell r="D1301" t="str">
            <v>862</v>
          </cell>
          <cell r="F1301" t="str">
            <v>91473</v>
          </cell>
          <cell r="G1301" t="str">
            <v>AMRWTSAGAR AGRO-TECH SALES &amp; SERV,MUMBAI</v>
          </cell>
          <cell r="H1301">
            <v>175320.63</v>
          </cell>
          <cell r="I1301">
            <v>96478</v>
          </cell>
          <cell r="J1301">
            <v>0</v>
          </cell>
          <cell r="K1301">
            <v>8860</v>
          </cell>
          <cell r="L1301">
            <v>54421</v>
          </cell>
          <cell r="M1301">
            <v>15561.63</v>
          </cell>
        </row>
        <row r="1302">
          <cell r="D1302" t="str">
            <v>862</v>
          </cell>
          <cell r="F1302" t="str">
            <v>91476</v>
          </cell>
          <cell r="G1302" t="str">
            <v>ANIKET TATKARE,KOLAD RATNAGIRI</v>
          </cell>
          <cell r="H1302">
            <v>25550.400000000001</v>
          </cell>
          <cell r="I1302">
            <v>0</v>
          </cell>
          <cell r="J1302">
            <v>0</v>
          </cell>
          <cell r="K1302">
            <v>5361</v>
          </cell>
          <cell r="L1302">
            <v>0</v>
          </cell>
          <cell r="M1302">
            <v>0</v>
          </cell>
        </row>
        <row r="1303">
          <cell r="D1303" t="str">
            <v>862</v>
          </cell>
          <cell r="F1303" t="str">
            <v>91484</v>
          </cell>
          <cell r="G1303" t="str">
            <v>AGRO DEAL AGENCIES,KARJAN VADODARA</v>
          </cell>
          <cell r="H1303">
            <v>56.5</v>
          </cell>
          <cell r="I1303">
            <v>56.5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</row>
        <row r="1304">
          <cell r="D1304" t="str">
            <v>862</v>
          </cell>
          <cell r="F1304" t="str">
            <v>91486</v>
          </cell>
          <cell r="G1304" t="str">
            <v>MATRU IRRIGATION AGROTECH,DESSA GUJ</v>
          </cell>
          <cell r="H1304">
            <v>-38458.85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</row>
        <row r="1305">
          <cell r="D1305" t="str">
            <v>862</v>
          </cell>
          <cell r="F1305" t="str">
            <v>91496</v>
          </cell>
          <cell r="G1305" t="str">
            <v>JAI AGRO TECH AGENCIES,NAGPUR</v>
          </cell>
          <cell r="H1305">
            <v>78736</v>
          </cell>
          <cell r="I1305">
            <v>4228</v>
          </cell>
          <cell r="J1305">
            <v>23061</v>
          </cell>
          <cell r="K1305">
            <v>3976</v>
          </cell>
          <cell r="L1305">
            <v>47471</v>
          </cell>
          <cell r="M1305">
            <v>0</v>
          </cell>
        </row>
        <row r="1306">
          <cell r="D1306" t="str">
            <v>862</v>
          </cell>
          <cell r="F1306" t="str">
            <v>91525</v>
          </cell>
          <cell r="G1306" t="str">
            <v>BACHU PULLA SETTY, KURNOOL</v>
          </cell>
          <cell r="H1306">
            <v>62504</v>
          </cell>
          <cell r="I1306">
            <v>62504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</row>
        <row r="1307">
          <cell r="D1307" t="str">
            <v>862</v>
          </cell>
          <cell r="F1307" t="str">
            <v>91526</v>
          </cell>
          <cell r="G1307" t="str">
            <v>SAVERA DRIP IRRIGATION SYSTEMS,VEDAVAPAL</v>
          </cell>
          <cell r="H1307">
            <v>291378</v>
          </cell>
          <cell r="I1307">
            <v>3510</v>
          </cell>
          <cell r="J1307">
            <v>0</v>
          </cell>
          <cell r="K1307">
            <v>0</v>
          </cell>
          <cell r="L1307">
            <v>338</v>
          </cell>
          <cell r="M1307">
            <v>0</v>
          </cell>
        </row>
        <row r="1308">
          <cell r="D1308" t="str">
            <v>862</v>
          </cell>
          <cell r="F1308" t="str">
            <v>91530</v>
          </cell>
          <cell r="G1308" t="str">
            <v>SRI SAI AGENCIES,TAMSI ADILABAD</v>
          </cell>
          <cell r="H1308">
            <v>98161</v>
          </cell>
          <cell r="I1308">
            <v>0</v>
          </cell>
          <cell r="J1308">
            <v>0</v>
          </cell>
          <cell r="K1308">
            <v>1362.5</v>
          </cell>
          <cell r="L1308">
            <v>0</v>
          </cell>
          <cell r="M1308">
            <v>0</v>
          </cell>
        </row>
        <row r="1309">
          <cell r="D1309" t="str">
            <v>862</v>
          </cell>
          <cell r="F1309" t="str">
            <v>91532</v>
          </cell>
          <cell r="G1309" t="str">
            <v>HINDUSRI MICRO IRRIGATION SYSTEM,ANGIRKU</v>
          </cell>
          <cell r="H1309">
            <v>-43807.5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</row>
        <row r="1310">
          <cell r="D1310" t="str">
            <v>862</v>
          </cell>
          <cell r="F1310" t="str">
            <v>91534</v>
          </cell>
          <cell r="G1310" t="str">
            <v>KISAN AGRO ENTERPRISES,KOTY RAMPUR KARIM</v>
          </cell>
          <cell r="H1310">
            <v>19937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</row>
        <row r="1311">
          <cell r="D1311" t="str">
            <v>862</v>
          </cell>
          <cell r="F1311" t="str">
            <v>91536</v>
          </cell>
          <cell r="G1311" t="str">
            <v>ARUNA CONSTRUTIONS,JAGGAYAPET KRISHNA</v>
          </cell>
          <cell r="H1311">
            <v>14539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</row>
        <row r="1312">
          <cell r="D1312" t="str">
            <v>862</v>
          </cell>
          <cell r="F1312" t="str">
            <v>91537</v>
          </cell>
          <cell r="G1312" t="str">
            <v>LAXMI NARSIMHA IRRIGATION AGENCES,NIRMAL</v>
          </cell>
          <cell r="H1312">
            <v>12345</v>
          </cell>
          <cell r="I1312">
            <v>0</v>
          </cell>
          <cell r="J1312">
            <v>0</v>
          </cell>
          <cell r="K1312">
            <v>12345</v>
          </cell>
          <cell r="L1312">
            <v>0</v>
          </cell>
          <cell r="M1312">
            <v>0</v>
          </cell>
        </row>
        <row r="1313">
          <cell r="D1313" t="str">
            <v>862</v>
          </cell>
          <cell r="F1313" t="str">
            <v>91538</v>
          </cell>
          <cell r="G1313" t="str">
            <v>EAGLE SALES CORPORATION,SECUNDERABAD</v>
          </cell>
          <cell r="H1313">
            <v>1362.5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</row>
        <row r="1314">
          <cell r="D1314" t="str">
            <v>862</v>
          </cell>
          <cell r="F1314" t="str">
            <v>91539</v>
          </cell>
          <cell r="G1314" t="str">
            <v>PABLE KRISHI SEVA KENDRA,BHOKARDAN JALNA</v>
          </cell>
          <cell r="H1314">
            <v>-7657.12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</row>
        <row r="1315">
          <cell r="D1315" t="str">
            <v>862</v>
          </cell>
          <cell r="F1315" t="str">
            <v>91540</v>
          </cell>
          <cell r="G1315" t="str">
            <v>AKSHAY AGENCIES,SAIDABAD HYDERABAD</v>
          </cell>
          <cell r="H1315">
            <v>12158</v>
          </cell>
          <cell r="I1315">
            <v>1028</v>
          </cell>
          <cell r="J1315">
            <v>0</v>
          </cell>
          <cell r="K1315">
            <v>11130</v>
          </cell>
          <cell r="L1315">
            <v>0</v>
          </cell>
          <cell r="M1315">
            <v>0</v>
          </cell>
        </row>
        <row r="1316">
          <cell r="D1316" t="str">
            <v>862</v>
          </cell>
          <cell r="F1316" t="str">
            <v>91541</v>
          </cell>
          <cell r="G1316" t="str">
            <v>SHIVALINESHWAR ENTERPRISES,KALADAGI BAGL</v>
          </cell>
          <cell r="H1316">
            <v>1175984</v>
          </cell>
          <cell r="I1316">
            <v>443066</v>
          </cell>
          <cell r="J1316">
            <v>0</v>
          </cell>
          <cell r="K1316">
            <v>380464</v>
          </cell>
          <cell r="L1316">
            <v>0</v>
          </cell>
          <cell r="M1316">
            <v>0</v>
          </cell>
        </row>
        <row r="1317">
          <cell r="D1317" t="str">
            <v>862</v>
          </cell>
          <cell r="F1317" t="str">
            <v>91543</v>
          </cell>
          <cell r="G1317" t="str">
            <v>UREKA MACHINERY STORES,KEJ BEED</v>
          </cell>
          <cell r="H1317">
            <v>677295.13</v>
          </cell>
          <cell r="I1317">
            <v>41581</v>
          </cell>
          <cell r="J1317">
            <v>0</v>
          </cell>
          <cell r="K1317">
            <v>238177.4</v>
          </cell>
          <cell r="L1317">
            <v>397536.73</v>
          </cell>
          <cell r="M1317">
            <v>0</v>
          </cell>
        </row>
        <row r="1318">
          <cell r="D1318" t="str">
            <v>862</v>
          </cell>
          <cell r="F1318" t="str">
            <v>91555</v>
          </cell>
          <cell r="G1318" t="str">
            <v>PRAVIN AGRO SERVICES,NAMPUR</v>
          </cell>
          <cell r="H1318">
            <v>1585890.98</v>
          </cell>
          <cell r="I1318">
            <v>847060</v>
          </cell>
          <cell r="J1318">
            <v>738830.98</v>
          </cell>
          <cell r="K1318">
            <v>0</v>
          </cell>
          <cell r="L1318">
            <v>0</v>
          </cell>
          <cell r="M1318">
            <v>0</v>
          </cell>
        </row>
        <row r="1319">
          <cell r="D1319" t="str">
            <v>862</v>
          </cell>
          <cell r="F1319" t="str">
            <v>91561</v>
          </cell>
          <cell r="G1319" t="str">
            <v>AMIT SUPER MARKET,BHILAR MAHABALESHWAR</v>
          </cell>
          <cell r="H1319">
            <v>906451.29</v>
          </cell>
          <cell r="I1319">
            <v>0</v>
          </cell>
          <cell r="J1319">
            <v>602093</v>
          </cell>
          <cell r="K1319">
            <v>304358.28999999998</v>
          </cell>
          <cell r="L1319">
            <v>0</v>
          </cell>
          <cell r="M1319">
            <v>0</v>
          </cell>
        </row>
        <row r="1320">
          <cell r="D1320" t="str">
            <v>862</v>
          </cell>
          <cell r="F1320" t="str">
            <v>91565</v>
          </cell>
          <cell r="G1320" t="str">
            <v>VENKANNAGARI NAGIREDDY,YELDURTHY MEDAK</v>
          </cell>
          <cell r="H1320">
            <v>-1425.5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</row>
        <row r="1321">
          <cell r="D1321" t="str">
            <v>862</v>
          </cell>
          <cell r="F1321" t="str">
            <v>91566</v>
          </cell>
          <cell r="G1321" t="str">
            <v>RAGHUSHA AGRO TECH (P) LTD,KASHIPUR</v>
          </cell>
          <cell r="H1321">
            <v>46597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</row>
        <row r="1322">
          <cell r="D1322" t="str">
            <v>862</v>
          </cell>
          <cell r="F1322" t="str">
            <v>91574</v>
          </cell>
          <cell r="G1322" t="str">
            <v>AKANKSHA IRRIGATION &amp; HARDWARE,KHATA</v>
          </cell>
          <cell r="H1322">
            <v>74077</v>
          </cell>
          <cell r="I1322">
            <v>74077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</row>
        <row r="1323">
          <cell r="D1323" t="str">
            <v>862</v>
          </cell>
          <cell r="F1323" t="str">
            <v>91575</v>
          </cell>
          <cell r="G1323" t="str">
            <v>CHANDNMAL LAXMINARAYN MOR,FATEHNAGAR</v>
          </cell>
          <cell r="H1323">
            <v>-1065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</row>
        <row r="1324">
          <cell r="D1324" t="str">
            <v>862</v>
          </cell>
          <cell r="F1324" t="str">
            <v>91576</v>
          </cell>
          <cell r="G1324" t="str">
            <v>ASHWINKUMAR KRISHI SEVAKENDRA,AALEPHAT</v>
          </cell>
          <cell r="H1324">
            <v>-414818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</row>
        <row r="1325">
          <cell r="D1325" t="str">
            <v>862</v>
          </cell>
          <cell r="F1325" t="str">
            <v>91584</v>
          </cell>
          <cell r="G1325" t="str">
            <v>T.N PRECISION FARMING PROJECT,DHARMAPURI</v>
          </cell>
          <cell r="H1325">
            <v>1328813.52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</row>
        <row r="1326">
          <cell r="D1326" t="str">
            <v>862</v>
          </cell>
          <cell r="F1326" t="str">
            <v>91586</v>
          </cell>
          <cell r="G1326" t="str">
            <v>GANESH SALES CORPORATION,JAMBUT SHIRUR</v>
          </cell>
          <cell r="H1326">
            <v>1185375</v>
          </cell>
          <cell r="I1326">
            <v>164247</v>
          </cell>
          <cell r="J1326">
            <v>289448</v>
          </cell>
          <cell r="K1326">
            <v>731680</v>
          </cell>
          <cell r="L1326">
            <v>0</v>
          </cell>
          <cell r="M1326">
            <v>0</v>
          </cell>
        </row>
        <row r="1327">
          <cell r="D1327" t="str">
            <v>862</v>
          </cell>
          <cell r="F1327" t="str">
            <v>91587</v>
          </cell>
          <cell r="G1327" t="str">
            <v>HIMALAYA TRADING AG,LAKHIMPUR ASSAM</v>
          </cell>
          <cell r="H1327">
            <v>6134.31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</row>
        <row r="1328">
          <cell r="D1328" t="str">
            <v>862</v>
          </cell>
          <cell r="F1328" t="str">
            <v>91590</v>
          </cell>
          <cell r="G1328" t="str">
            <v>MANIKANTA IRRIGATION SYSTEMS,NIZAMBAD</v>
          </cell>
          <cell r="H1328">
            <v>-33157.980000000003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</row>
        <row r="1329">
          <cell r="D1329" t="str">
            <v>862</v>
          </cell>
          <cell r="F1329" t="str">
            <v>91591</v>
          </cell>
          <cell r="G1329" t="str">
            <v>KISSAN DRIP IRRIG SYMS,R.K.PURAM SECUBAD</v>
          </cell>
          <cell r="H1329">
            <v>980377.27</v>
          </cell>
          <cell r="I1329">
            <v>189316</v>
          </cell>
          <cell r="J1329">
            <v>122143</v>
          </cell>
          <cell r="K1329">
            <v>610115</v>
          </cell>
          <cell r="L1329">
            <v>58803.27</v>
          </cell>
          <cell r="M1329">
            <v>0</v>
          </cell>
        </row>
        <row r="1330">
          <cell r="D1330" t="str">
            <v>862</v>
          </cell>
          <cell r="F1330" t="str">
            <v>91592</v>
          </cell>
          <cell r="G1330" t="str">
            <v>SRI SEETHA RAMA AGENCIES,HANUMANKONDA</v>
          </cell>
          <cell r="H1330">
            <v>93223.9</v>
          </cell>
          <cell r="I1330">
            <v>52878</v>
          </cell>
          <cell r="J1330">
            <v>40345.9</v>
          </cell>
          <cell r="K1330">
            <v>0</v>
          </cell>
          <cell r="L1330">
            <v>0</v>
          </cell>
          <cell r="M1330">
            <v>0</v>
          </cell>
        </row>
        <row r="1331">
          <cell r="D1331" t="str">
            <v>862</v>
          </cell>
          <cell r="F1331" t="str">
            <v>91593</v>
          </cell>
          <cell r="G1331" t="str">
            <v>DEEPTI AGENICIES,PATHIKONDA KURNOOL</v>
          </cell>
          <cell r="H1331">
            <v>-34184.5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</row>
        <row r="1332">
          <cell r="D1332" t="str">
            <v>862</v>
          </cell>
          <cell r="F1332" t="str">
            <v>91595</v>
          </cell>
          <cell r="G1332" t="str">
            <v>MD.MUSTANKAR ANUKSHA,WARANGAL</v>
          </cell>
          <cell r="H1332">
            <v>18246.79</v>
          </cell>
          <cell r="I1332">
            <v>18246.79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</row>
        <row r="1333">
          <cell r="D1333" t="str">
            <v>862</v>
          </cell>
          <cell r="F1333" t="str">
            <v>91596</v>
          </cell>
          <cell r="G1333" t="str">
            <v>SRI MALLIARJUNA FERTI P &amp; SEEDS,ZAHEERBD</v>
          </cell>
          <cell r="H1333">
            <v>-50984.66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</row>
        <row r="1334">
          <cell r="D1334" t="str">
            <v>862</v>
          </cell>
          <cell r="F1334" t="str">
            <v>91608</v>
          </cell>
          <cell r="G1334" t="str">
            <v>VAIBHAV TRADING COMPANY,NANDED</v>
          </cell>
          <cell r="H1334">
            <v>1022748.21</v>
          </cell>
          <cell r="I1334">
            <v>1022748.21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</row>
        <row r="1335">
          <cell r="D1335" t="str">
            <v>862</v>
          </cell>
          <cell r="F1335" t="str">
            <v>91626</v>
          </cell>
          <cell r="G1335" t="str">
            <v>BHARAT TRADERS,GULBARGA</v>
          </cell>
          <cell r="H1335">
            <v>3192103.83</v>
          </cell>
          <cell r="I1335">
            <v>2050388</v>
          </cell>
          <cell r="J1335">
            <v>1141715.83</v>
          </cell>
          <cell r="K1335">
            <v>0</v>
          </cell>
          <cell r="L1335">
            <v>0</v>
          </cell>
          <cell r="M1335">
            <v>0</v>
          </cell>
        </row>
        <row r="1336">
          <cell r="D1336" t="str">
            <v>862</v>
          </cell>
          <cell r="F1336" t="str">
            <v>91627</v>
          </cell>
          <cell r="G1336" t="str">
            <v>SHRI GAJANAN TRADERS,MAHALINGPUR MUDHOL</v>
          </cell>
          <cell r="H1336">
            <v>-6851.08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</row>
        <row r="1337">
          <cell r="D1337" t="str">
            <v>862</v>
          </cell>
          <cell r="F1337" t="str">
            <v>91629</v>
          </cell>
          <cell r="G1337" t="str">
            <v>KADAM FARM,PATAS  BARAMATI</v>
          </cell>
          <cell r="H1337">
            <v>4553</v>
          </cell>
          <cell r="I1337">
            <v>0</v>
          </cell>
          <cell r="J1337">
            <v>4553</v>
          </cell>
          <cell r="K1337">
            <v>0</v>
          </cell>
          <cell r="L1337">
            <v>0</v>
          </cell>
          <cell r="M1337">
            <v>0</v>
          </cell>
        </row>
        <row r="1338">
          <cell r="D1338" t="str">
            <v>862</v>
          </cell>
          <cell r="F1338" t="str">
            <v>91634</v>
          </cell>
          <cell r="G1338" t="str">
            <v>CHAITHANYA AGRO ENGINEERINGS,METTPALLY</v>
          </cell>
          <cell r="H1338">
            <v>2725</v>
          </cell>
          <cell r="I1338">
            <v>0</v>
          </cell>
          <cell r="J1338">
            <v>0</v>
          </cell>
          <cell r="K1338">
            <v>1362.5</v>
          </cell>
          <cell r="L1338">
            <v>0</v>
          </cell>
          <cell r="M1338">
            <v>1362.5</v>
          </cell>
        </row>
        <row r="1339">
          <cell r="D1339" t="str">
            <v>862</v>
          </cell>
          <cell r="F1339" t="str">
            <v>91637</v>
          </cell>
          <cell r="G1339" t="str">
            <v>G.PAPI REDDY,MADDUR</v>
          </cell>
          <cell r="H1339">
            <v>-76861.5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</row>
        <row r="1340">
          <cell r="D1340" t="str">
            <v>862</v>
          </cell>
          <cell r="F1340" t="str">
            <v>91638</v>
          </cell>
          <cell r="G1340" t="str">
            <v>ALFA AGRO AGENCIES,BANAGANAPALLE</v>
          </cell>
          <cell r="H1340">
            <v>29946.5</v>
          </cell>
          <cell r="I1340">
            <v>0</v>
          </cell>
          <cell r="J1340">
            <v>0</v>
          </cell>
          <cell r="K1340">
            <v>0</v>
          </cell>
          <cell r="L1340">
            <v>250</v>
          </cell>
          <cell r="M1340">
            <v>25050</v>
          </cell>
        </row>
        <row r="1341">
          <cell r="D1341" t="str">
            <v>862</v>
          </cell>
          <cell r="F1341" t="str">
            <v>91640</v>
          </cell>
          <cell r="G1341" t="str">
            <v>HIMACHAL IRRIGATION SYSTEMS,MANDI H.P.</v>
          </cell>
          <cell r="H1341">
            <v>1820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</row>
        <row r="1342">
          <cell r="D1342" t="str">
            <v>862</v>
          </cell>
          <cell r="F1342" t="str">
            <v>91644</v>
          </cell>
          <cell r="G1342" t="str">
            <v>TOP DEC CLUB PVT LTD,COIMBTORE</v>
          </cell>
          <cell r="H1342">
            <v>55000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</row>
        <row r="1343">
          <cell r="D1343" t="str">
            <v>862</v>
          </cell>
          <cell r="F1343" t="str">
            <v>91646</v>
          </cell>
          <cell r="G1343" t="str">
            <v>THIRUMAGAL AGRI AGENCIES,VALLUPURAM T.N.</v>
          </cell>
          <cell r="H1343">
            <v>32190</v>
          </cell>
          <cell r="I1343">
            <v>0</v>
          </cell>
          <cell r="J1343">
            <v>32142</v>
          </cell>
          <cell r="K1343">
            <v>48</v>
          </cell>
          <cell r="L1343">
            <v>0</v>
          </cell>
          <cell r="M1343">
            <v>0</v>
          </cell>
        </row>
        <row r="1344">
          <cell r="D1344" t="str">
            <v>862</v>
          </cell>
          <cell r="F1344" t="str">
            <v>91650</v>
          </cell>
          <cell r="G1344" t="str">
            <v>SWATI STOREWEL PVT LTD,SECUNDERABAD</v>
          </cell>
          <cell r="H1344">
            <v>-40773.96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</row>
        <row r="1345">
          <cell r="D1345" t="str">
            <v>862</v>
          </cell>
          <cell r="F1345" t="str">
            <v>91659</v>
          </cell>
          <cell r="G1345" t="str">
            <v>VIJAY KRISHI SEVA KENDRA,RISOD WASHIM</v>
          </cell>
          <cell r="H1345">
            <v>97070.5</v>
          </cell>
          <cell r="I1345">
            <v>0</v>
          </cell>
          <cell r="J1345">
            <v>0</v>
          </cell>
          <cell r="K1345">
            <v>0</v>
          </cell>
          <cell r="L1345">
            <v>48608</v>
          </cell>
          <cell r="M1345">
            <v>25125</v>
          </cell>
        </row>
        <row r="1346">
          <cell r="D1346" t="str">
            <v>862</v>
          </cell>
          <cell r="F1346" t="str">
            <v>91662</v>
          </cell>
          <cell r="G1346" t="str">
            <v>NIRMAL ENTERPRISES,CHINAWAL</v>
          </cell>
          <cell r="H1346">
            <v>211752.74</v>
          </cell>
          <cell r="I1346">
            <v>118321</v>
          </cell>
          <cell r="J1346">
            <v>2760</v>
          </cell>
          <cell r="K1346">
            <v>90671.74</v>
          </cell>
          <cell r="L1346">
            <v>0</v>
          </cell>
          <cell r="M1346">
            <v>0</v>
          </cell>
        </row>
        <row r="1347">
          <cell r="D1347" t="str">
            <v>862</v>
          </cell>
          <cell r="F1347" t="str">
            <v>91673</v>
          </cell>
          <cell r="G1347" t="str">
            <v>DR.RAJESH VASANT PATIL,LONDHARI</v>
          </cell>
          <cell r="H1347">
            <v>4831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</row>
        <row r="1348">
          <cell r="D1348" t="str">
            <v>862</v>
          </cell>
          <cell r="F1348" t="str">
            <v>91683</v>
          </cell>
          <cell r="G1348" t="str">
            <v>RAJLAXMI ENTERPRISES,KHANAPUR</v>
          </cell>
          <cell r="H1348">
            <v>304003.5</v>
          </cell>
          <cell r="I1348">
            <v>21926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</row>
        <row r="1349">
          <cell r="D1349" t="str">
            <v>862</v>
          </cell>
          <cell r="F1349" t="str">
            <v>91687</v>
          </cell>
          <cell r="G1349" t="str">
            <v>HIMALAYAN FOREST RESECH INST,SHIMLA</v>
          </cell>
          <cell r="H1349">
            <v>-65594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</row>
        <row r="1350">
          <cell r="D1350" t="str">
            <v>862</v>
          </cell>
          <cell r="F1350" t="str">
            <v>91691</v>
          </cell>
          <cell r="G1350" t="str">
            <v>MARUTHI ELECTRICAL AGENCIES,DEVARKONDA</v>
          </cell>
          <cell r="H1350">
            <v>18391.5</v>
          </cell>
          <cell r="I1350">
            <v>1212</v>
          </cell>
          <cell r="J1350">
            <v>710</v>
          </cell>
          <cell r="K1350">
            <v>16469.5</v>
          </cell>
          <cell r="L1350">
            <v>0</v>
          </cell>
          <cell r="M1350">
            <v>0</v>
          </cell>
        </row>
        <row r="1351">
          <cell r="D1351" t="str">
            <v>862</v>
          </cell>
          <cell r="F1351" t="str">
            <v>91692</v>
          </cell>
          <cell r="G1351" t="str">
            <v>GREEN INDIA IRRIGATION SYSTEMS,BOBBILI</v>
          </cell>
          <cell r="H1351">
            <v>33325</v>
          </cell>
          <cell r="I1351">
            <v>15000</v>
          </cell>
          <cell r="J1351">
            <v>0</v>
          </cell>
          <cell r="K1351">
            <v>0</v>
          </cell>
          <cell r="L1351">
            <v>18325</v>
          </cell>
          <cell r="M1351">
            <v>0</v>
          </cell>
        </row>
        <row r="1352">
          <cell r="D1352" t="str">
            <v>862</v>
          </cell>
          <cell r="F1352" t="str">
            <v>91704</v>
          </cell>
          <cell r="G1352" t="str">
            <v>GOLDEN GREENS GOLF AND RESORTS L,GURGAON</v>
          </cell>
          <cell r="H1352">
            <v>-100000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</row>
        <row r="1353">
          <cell r="D1353" t="str">
            <v>862</v>
          </cell>
          <cell r="F1353" t="str">
            <v>91706</v>
          </cell>
          <cell r="G1353" t="str">
            <v>K.K.AGENCY,AMBICAPUR C.S.</v>
          </cell>
          <cell r="H1353">
            <v>-211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</row>
        <row r="1354">
          <cell r="D1354" t="str">
            <v>862</v>
          </cell>
          <cell r="F1354" t="str">
            <v>91707</v>
          </cell>
          <cell r="G1354" t="str">
            <v>MISHRA PIPE COMPANY,ALLAHABAD U.P.</v>
          </cell>
          <cell r="H1354">
            <v>5543</v>
          </cell>
          <cell r="I1354">
            <v>5543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</row>
        <row r="1355">
          <cell r="D1355" t="str">
            <v>862</v>
          </cell>
          <cell r="F1355" t="str">
            <v>91708</v>
          </cell>
          <cell r="G1355" t="str">
            <v>HINDUSTAN SANITARY &amp; HARDWARE,CHANDIGARH</v>
          </cell>
          <cell r="H1355">
            <v>12065</v>
          </cell>
          <cell r="I1355">
            <v>0</v>
          </cell>
          <cell r="J1355">
            <v>12065</v>
          </cell>
          <cell r="K1355">
            <v>0</v>
          </cell>
          <cell r="L1355">
            <v>0</v>
          </cell>
          <cell r="M1355">
            <v>0</v>
          </cell>
        </row>
        <row r="1356">
          <cell r="D1356" t="str">
            <v>862</v>
          </cell>
          <cell r="F1356" t="str">
            <v>91725</v>
          </cell>
          <cell r="G1356" t="str">
            <v>SHRI AGRO AGENCY &amp; SERVICES,LANJA</v>
          </cell>
          <cell r="H1356">
            <v>70010.55</v>
          </cell>
          <cell r="I1356">
            <v>0</v>
          </cell>
          <cell r="J1356">
            <v>0</v>
          </cell>
          <cell r="K1356">
            <v>25509</v>
          </cell>
          <cell r="L1356">
            <v>44501.55</v>
          </cell>
          <cell r="M1356">
            <v>0</v>
          </cell>
        </row>
        <row r="1357">
          <cell r="D1357" t="str">
            <v>862</v>
          </cell>
          <cell r="F1357" t="str">
            <v>91730</v>
          </cell>
          <cell r="G1357" t="str">
            <v>SHIVA IRRIGATORS,H.B.HELLI BELLARI</v>
          </cell>
          <cell r="H1357">
            <v>656658</v>
          </cell>
          <cell r="I1357">
            <v>288102</v>
          </cell>
          <cell r="J1357">
            <v>351262</v>
          </cell>
          <cell r="K1357">
            <v>17294</v>
          </cell>
          <cell r="L1357">
            <v>0</v>
          </cell>
          <cell r="M1357">
            <v>0</v>
          </cell>
        </row>
        <row r="1358">
          <cell r="D1358" t="str">
            <v>862</v>
          </cell>
          <cell r="F1358" t="str">
            <v>91738</v>
          </cell>
          <cell r="G1358" t="str">
            <v>HITECH IRRIGATION ENG SERVICES,DINDIGAL</v>
          </cell>
          <cell r="H1358">
            <v>218540</v>
          </cell>
          <cell r="I1358">
            <v>218540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</row>
        <row r="1359">
          <cell r="D1359" t="str">
            <v>862</v>
          </cell>
          <cell r="F1359" t="str">
            <v>91740</v>
          </cell>
          <cell r="G1359" t="str">
            <v>SAURABH IRRIGATORS,WADALA</v>
          </cell>
          <cell r="H1359">
            <v>1134347</v>
          </cell>
          <cell r="I1359">
            <v>174322</v>
          </cell>
          <cell r="J1359">
            <v>259496</v>
          </cell>
          <cell r="K1359">
            <v>307003</v>
          </cell>
          <cell r="L1359">
            <v>393526</v>
          </cell>
          <cell r="M1359">
            <v>0</v>
          </cell>
        </row>
        <row r="1360">
          <cell r="D1360" t="str">
            <v>862</v>
          </cell>
          <cell r="F1360" t="str">
            <v>91742</v>
          </cell>
          <cell r="G1360" t="str">
            <v>SANGHI INDUSTRIS LTD,SANGHIPURAM</v>
          </cell>
          <cell r="H1360">
            <v>1132066</v>
          </cell>
          <cell r="I1360">
            <v>0</v>
          </cell>
          <cell r="J1360">
            <v>24498</v>
          </cell>
          <cell r="K1360">
            <v>477</v>
          </cell>
          <cell r="L1360">
            <v>37183</v>
          </cell>
          <cell r="M1360">
            <v>421574</v>
          </cell>
        </row>
        <row r="1361">
          <cell r="D1361" t="str">
            <v>862</v>
          </cell>
          <cell r="F1361" t="str">
            <v>91746</v>
          </cell>
          <cell r="G1361" t="str">
            <v>RAHUL ENTERPRISES,AKLUJ</v>
          </cell>
          <cell r="H1361">
            <v>1025097.96</v>
          </cell>
          <cell r="I1361">
            <v>725220</v>
          </cell>
          <cell r="J1361">
            <v>299877.96000000002</v>
          </cell>
          <cell r="K1361">
            <v>0</v>
          </cell>
          <cell r="L1361">
            <v>0</v>
          </cell>
          <cell r="M1361">
            <v>0</v>
          </cell>
        </row>
        <row r="1362">
          <cell r="D1362" t="str">
            <v>862</v>
          </cell>
          <cell r="F1362" t="str">
            <v>91751</v>
          </cell>
          <cell r="G1362" t="str">
            <v>SURAKSHA ENGINEERING WORKS,BABALESHWAR</v>
          </cell>
          <cell r="H1362">
            <v>1333</v>
          </cell>
          <cell r="I1362">
            <v>1333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</row>
        <row r="1363">
          <cell r="D1363" t="str">
            <v>862</v>
          </cell>
          <cell r="F1363" t="str">
            <v>91795</v>
          </cell>
          <cell r="G1363" t="str">
            <v>PRAGTI AGROTECH,RAJPIPLA</v>
          </cell>
          <cell r="H1363">
            <v>-0.25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</row>
        <row r="1364">
          <cell r="D1364" t="str">
            <v>862</v>
          </cell>
          <cell r="F1364" t="str">
            <v>91802</v>
          </cell>
          <cell r="G1364" t="str">
            <v>S.R.ENGINEERING,THANE</v>
          </cell>
          <cell r="H1364">
            <v>315682.8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</row>
        <row r="1365">
          <cell r="D1365" t="str">
            <v>862</v>
          </cell>
          <cell r="F1365" t="str">
            <v>91808</v>
          </cell>
          <cell r="G1365" t="str">
            <v>SWAMI ELECT &amp; IRRIGATION,NIGDI PUNE</v>
          </cell>
          <cell r="H1365">
            <v>37343.64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</row>
        <row r="1366">
          <cell r="D1366" t="str">
            <v>862</v>
          </cell>
          <cell r="F1366" t="str">
            <v>91816</v>
          </cell>
          <cell r="G1366" t="str">
            <v>V.S.K AGENCIES,TANDUR RANGAREDDY</v>
          </cell>
          <cell r="H1366">
            <v>7300</v>
          </cell>
          <cell r="I1366">
            <v>0</v>
          </cell>
          <cell r="J1366">
            <v>0</v>
          </cell>
          <cell r="K1366">
            <v>1900</v>
          </cell>
          <cell r="L1366">
            <v>0</v>
          </cell>
          <cell r="M1366">
            <v>0</v>
          </cell>
        </row>
        <row r="1367">
          <cell r="D1367" t="str">
            <v>862</v>
          </cell>
          <cell r="F1367" t="str">
            <v>91818</v>
          </cell>
          <cell r="G1367" t="str">
            <v>SRI VENKATE'WARA MICRO IRRG S,LANKAPALLY</v>
          </cell>
          <cell r="H1367">
            <v>36481.5</v>
          </cell>
          <cell r="I1367">
            <v>0</v>
          </cell>
          <cell r="J1367">
            <v>35119</v>
          </cell>
          <cell r="K1367">
            <v>0</v>
          </cell>
          <cell r="L1367">
            <v>0</v>
          </cell>
          <cell r="M1367">
            <v>0</v>
          </cell>
        </row>
        <row r="1368">
          <cell r="D1368" t="str">
            <v>862</v>
          </cell>
          <cell r="F1368" t="str">
            <v>91819</v>
          </cell>
          <cell r="G1368" t="str">
            <v>HARI HARA IRRIGATION SYSTEMS,PATLUR</v>
          </cell>
          <cell r="H1368">
            <v>-9334.11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</row>
        <row r="1369">
          <cell r="D1369" t="str">
            <v>862</v>
          </cell>
          <cell r="F1369" t="str">
            <v>91820</v>
          </cell>
          <cell r="G1369" t="str">
            <v>T.S.K AGRO AGENCIES,ERANPALLY</v>
          </cell>
          <cell r="H1369">
            <v>5100</v>
          </cell>
          <cell r="I1369">
            <v>0</v>
          </cell>
          <cell r="J1369">
            <v>0</v>
          </cell>
          <cell r="K1369">
            <v>5100</v>
          </cell>
          <cell r="L1369">
            <v>0</v>
          </cell>
          <cell r="M1369">
            <v>0</v>
          </cell>
        </row>
        <row r="1370">
          <cell r="D1370" t="str">
            <v>862</v>
          </cell>
          <cell r="F1370" t="str">
            <v>91825</v>
          </cell>
          <cell r="G1370" t="str">
            <v>SRI SAI IRRIGATION SYSTEMS,JETCHERLA</v>
          </cell>
          <cell r="H1370">
            <v>34668.5</v>
          </cell>
          <cell r="I1370">
            <v>0</v>
          </cell>
          <cell r="J1370">
            <v>10540</v>
          </cell>
          <cell r="K1370">
            <v>0</v>
          </cell>
          <cell r="L1370">
            <v>0</v>
          </cell>
          <cell r="M1370">
            <v>24128.5</v>
          </cell>
        </row>
        <row r="1371">
          <cell r="D1371" t="str">
            <v>862</v>
          </cell>
          <cell r="F1371" t="str">
            <v>91828</v>
          </cell>
          <cell r="G1371" t="str">
            <v>SHIVSHAKTI SPRINKLER IRRIG SYS,ALAMALA</v>
          </cell>
          <cell r="H1371">
            <v>15533</v>
          </cell>
          <cell r="I1371">
            <v>0</v>
          </cell>
          <cell r="J1371">
            <v>0</v>
          </cell>
          <cell r="K1371">
            <v>15533</v>
          </cell>
          <cell r="L1371">
            <v>0</v>
          </cell>
          <cell r="M1371">
            <v>0</v>
          </cell>
        </row>
        <row r="1372">
          <cell r="D1372" t="str">
            <v>862</v>
          </cell>
          <cell r="F1372" t="str">
            <v>91830</v>
          </cell>
          <cell r="G1372" t="str">
            <v>ARVIND SALES AGENCY,SAKURI RAHATA</v>
          </cell>
          <cell r="H1372">
            <v>416701</v>
          </cell>
          <cell r="I1372">
            <v>0</v>
          </cell>
          <cell r="J1372">
            <v>286772</v>
          </cell>
          <cell r="K1372">
            <v>75965</v>
          </cell>
          <cell r="L1372">
            <v>53964</v>
          </cell>
          <cell r="M1372">
            <v>0</v>
          </cell>
        </row>
        <row r="1373">
          <cell r="D1373" t="str">
            <v>862</v>
          </cell>
          <cell r="F1373" t="str">
            <v>91834</v>
          </cell>
          <cell r="G1373" t="str">
            <v>POOJA TRADERS &amp; HARDWARE,KINOD</v>
          </cell>
          <cell r="H1373">
            <v>860756.65</v>
          </cell>
          <cell r="I1373">
            <v>86162</v>
          </cell>
          <cell r="J1373">
            <v>0</v>
          </cell>
          <cell r="K1373">
            <v>95739</v>
          </cell>
          <cell r="L1373">
            <v>678855.65</v>
          </cell>
          <cell r="M1373">
            <v>0</v>
          </cell>
        </row>
        <row r="1374">
          <cell r="D1374" t="str">
            <v>862</v>
          </cell>
          <cell r="F1374" t="str">
            <v>91835</v>
          </cell>
          <cell r="G1374" t="str">
            <v>SANGAM KRISHI SEVA KENDRA,SHUJAPUR MANDI</v>
          </cell>
          <cell r="H1374">
            <v>-418241.5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</row>
        <row r="1375">
          <cell r="D1375" t="str">
            <v>862</v>
          </cell>
          <cell r="F1375" t="str">
            <v>91837</v>
          </cell>
          <cell r="G1375" t="str">
            <v>JAIN PIPE &amp; PLYWOOD,BHADGAON</v>
          </cell>
          <cell r="H1375">
            <v>441164</v>
          </cell>
          <cell r="I1375">
            <v>69730</v>
          </cell>
          <cell r="J1375">
            <v>0</v>
          </cell>
          <cell r="K1375">
            <v>31075</v>
          </cell>
          <cell r="L1375">
            <v>303297</v>
          </cell>
          <cell r="M1375">
            <v>37062</v>
          </cell>
        </row>
        <row r="1376">
          <cell r="D1376" t="str">
            <v>862</v>
          </cell>
          <cell r="F1376" t="str">
            <v>91842</v>
          </cell>
          <cell r="G1376" t="str">
            <v>ONKAR CEMENT &amp;SATISH MACHINERY,TEMBHURNI</v>
          </cell>
          <cell r="H1376">
            <v>148625</v>
          </cell>
          <cell r="I1376">
            <v>9637</v>
          </cell>
          <cell r="J1376">
            <v>110534</v>
          </cell>
          <cell r="K1376">
            <v>28454</v>
          </cell>
          <cell r="L1376">
            <v>0</v>
          </cell>
          <cell r="M1376">
            <v>0</v>
          </cell>
        </row>
        <row r="1377">
          <cell r="D1377" t="str">
            <v>862</v>
          </cell>
          <cell r="F1377" t="str">
            <v>91849</v>
          </cell>
          <cell r="G1377" t="str">
            <v>HARIOM TRADERS,DHANORI OSMANABAD</v>
          </cell>
          <cell r="H1377">
            <v>1049308</v>
          </cell>
          <cell r="I1377">
            <v>48405</v>
          </cell>
          <cell r="J1377">
            <v>425715</v>
          </cell>
          <cell r="K1377">
            <v>209201</v>
          </cell>
          <cell r="L1377">
            <v>261359</v>
          </cell>
          <cell r="M1377">
            <v>104628</v>
          </cell>
        </row>
        <row r="1378">
          <cell r="D1378" t="str">
            <v>862</v>
          </cell>
          <cell r="F1378" t="str">
            <v>91853</v>
          </cell>
          <cell r="G1378" t="str">
            <v>KISAN AGRO HARWADRE,DONDAICHA</v>
          </cell>
          <cell r="H1378">
            <v>481194.91</v>
          </cell>
          <cell r="I1378">
            <v>0</v>
          </cell>
          <cell r="J1378">
            <v>0</v>
          </cell>
          <cell r="K1378">
            <v>63952.2</v>
          </cell>
          <cell r="L1378">
            <v>417242.71</v>
          </cell>
          <cell r="M1378">
            <v>0</v>
          </cell>
        </row>
        <row r="1379">
          <cell r="D1379" t="str">
            <v>862</v>
          </cell>
          <cell r="F1379" t="str">
            <v>91860</v>
          </cell>
          <cell r="G1379" t="str">
            <v>ONKAR AGRO ENGINEERS, SHIKARPUR</v>
          </cell>
          <cell r="H1379">
            <v>53000</v>
          </cell>
          <cell r="I1379">
            <v>0</v>
          </cell>
          <cell r="J1379">
            <v>53000</v>
          </cell>
          <cell r="K1379">
            <v>0</v>
          </cell>
          <cell r="L1379">
            <v>0</v>
          </cell>
          <cell r="M1379">
            <v>0</v>
          </cell>
        </row>
        <row r="1380">
          <cell r="D1380" t="str">
            <v>862</v>
          </cell>
          <cell r="F1380" t="str">
            <v>91864</v>
          </cell>
          <cell r="G1380" t="str">
            <v>KUNAL IRRIGATION,AURANGABAD</v>
          </cell>
          <cell r="H1380">
            <v>1478227.9</v>
          </cell>
          <cell r="I1380">
            <v>0</v>
          </cell>
          <cell r="J1380">
            <v>193752</v>
          </cell>
          <cell r="K1380">
            <v>381899.4</v>
          </cell>
          <cell r="L1380">
            <v>139417</v>
          </cell>
          <cell r="M1380">
            <v>763159.5</v>
          </cell>
        </row>
        <row r="1381">
          <cell r="D1381" t="str">
            <v>862</v>
          </cell>
          <cell r="F1381" t="str">
            <v>91868</v>
          </cell>
          <cell r="G1381" t="str">
            <v>BHAWANI ELECTRICALS,VAIRAG</v>
          </cell>
          <cell r="H1381">
            <v>463383.97</v>
          </cell>
          <cell r="I1381">
            <v>463383.97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</row>
        <row r="1382">
          <cell r="D1382" t="str">
            <v>862</v>
          </cell>
          <cell r="F1382" t="str">
            <v>91870</v>
          </cell>
          <cell r="G1382" t="str">
            <v>RENUKA KRISHI SEVA KENDRA,GANGAPUR</v>
          </cell>
          <cell r="H1382">
            <v>2813322.4</v>
          </cell>
          <cell r="I1382">
            <v>563549</v>
          </cell>
          <cell r="J1382">
            <v>537061</v>
          </cell>
          <cell r="K1382">
            <v>452369.4</v>
          </cell>
          <cell r="L1382">
            <v>464145</v>
          </cell>
          <cell r="M1382">
            <v>401142</v>
          </cell>
        </row>
        <row r="1383">
          <cell r="D1383" t="str">
            <v>862</v>
          </cell>
          <cell r="F1383" t="str">
            <v>91872</v>
          </cell>
          <cell r="G1383" t="str">
            <v>SATGURU FERTILIZERS,VITWA RAVER</v>
          </cell>
          <cell r="H1383">
            <v>-17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</row>
        <row r="1384">
          <cell r="D1384" t="str">
            <v>862</v>
          </cell>
          <cell r="F1384" t="str">
            <v>91877</v>
          </cell>
          <cell r="G1384" t="str">
            <v>MAHALAXMI TUBEWELL'S &amp; M/C STORE,NOHAR</v>
          </cell>
          <cell r="H1384">
            <v>818334.5</v>
          </cell>
          <cell r="I1384">
            <v>654109</v>
          </cell>
          <cell r="J1384">
            <v>164225.5</v>
          </cell>
          <cell r="K1384">
            <v>0</v>
          </cell>
          <cell r="L1384">
            <v>0</v>
          </cell>
          <cell r="M1384">
            <v>0</v>
          </cell>
        </row>
        <row r="1385">
          <cell r="D1385" t="str">
            <v>862</v>
          </cell>
          <cell r="F1385" t="str">
            <v>91878</v>
          </cell>
          <cell r="G1385" t="str">
            <v>SSKIVYA AGRO-TECH PRODUCTS,VISAKHAPATMAM</v>
          </cell>
          <cell r="H1385">
            <v>1500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</row>
        <row r="1386">
          <cell r="D1386" t="str">
            <v>862</v>
          </cell>
          <cell r="F1386" t="str">
            <v>91880</v>
          </cell>
          <cell r="G1386" t="str">
            <v>SUDERSHAN SUESH PATIL,KHADGAON</v>
          </cell>
          <cell r="H1386">
            <v>-1000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</row>
        <row r="1387">
          <cell r="D1387" t="str">
            <v>862</v>
          </cell>
          <cell r="F1387" t="str">
            <v>91881</v>
          </cell>
          <cell r="G1387" t="str">
            <v>SARVESH IRRIGATORS,CHANDURBAZAR</v>
          </cell>
          <cell r="H1387">
            <v>1332855</v>
          </cell>
          <cell r="I1387">
            <v>0</v>
          </cell>
          <cell r="J1387">
            <v>1047</v>
          </cell>
          <cell r="K1387">
            <v>13148</v>
          </cell>
          <cell r="L1387">
            <v>327751</v>
          </cell>
          <cell r="M1387">
            <v>175251</v>
          </cell>
        </row>
        <row r="1388">
          <cell r="D1388" t="str">
            <v>862</v>
          </cell>
          <cell r="F1388" t="str">
            <v>91883</v>
          </cell>
          <cell r="G1388" t="str">
            <v>BALAJI DRIP SERVICES,WALWA</v>
          </cell>
          <cell r="H1388">
            <v>362318</v>
          </cell>
          <cell r="I1388">
            <v>20000</v>
          </cell>
          <cell r="J1388">
            <v>0</v>
          </cell>
          <cell r="K1388">
            <v>0</v>
          </cell>
          <cell r="L1388">
            <v>28377</v>
          </cell>
          <cell r="M1388">
            <v>33213</v>
          </cell>
        </row>
        <row r="1389">
          <cell r="D1389" t="str">
            <v>862</v>
          </cell>
          <cell r="F1389" t="str">
            <v>91887</v>
          </cell>
          <cell r="G1389" t="str">
            <v>QUALITY ENTERPRISES,PONDICHERY</v>
          </cell>
          <cell r="H1389">
            <v>218753</v>
          </cell>
          <cell r="I1389">
            <v>17421</v>
          </cell>
          <cell r="J1389">
            <v>73781</v>
          </cell>
          <cell r="K1389">
            <v>21542</v>
          </cell>
          <cell r="L1389">
            <v>62464</v>
          </cell>
          <cell r="M1389">
            <v>43545</v>
          </cell>
        </row>
        <row r="1390">
          <cell r="D1390" t="str">
            <v>862</v>
          </cell>
          <cell r="F1390" t="str">
            <v>91888</v>
          </cell>
          <cell r="G1390" t="str">
            <v>VIKRANT AGENCY,AHAMEDNAGAR</v>
          </cell>
          <cell r="H1390">
            <v>-637572.12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</row>
        <row r="1391">
          <cell r="D1391" t="str">
            <v>862</v>
          </cell>
          <cell r="F1391" t="str">
            <v>91898</v>
          </cell>
          <cell r="G1391" t="str">
            <v>RAJENDRA AGRO AGENCY,JAMNER</v>
          </cell>
          <cell r="H1391">
            <v>4577314</v>
          </cell>
          <cell r="I1391">
            <v>216997</v>
          </cell>
          <cell r="J1391">
            <v>79032</v>
          </cell>
          <cell r="K1391">
            <v>488532</v>
          </cell>
          <cell r="L1391">
            <v>3792753</v>
          </cell>
          <cell r="M1391">
            <v>0</v>
          </cell>
        </row>
        <row r="1392">
          <cell r="D1392" t="str">
            <v>862</v>
          </cell>
          <cell r="F1392" t="str">
            <v>91902</v>
          </cell>
          <cell r="G1392" t="str">
            <v>KINGSTON ENTERPRISES,TUTUCORIN</v>
          </cell>
          <cell r="H1392">
            <v>122211</v>
          </cell>
          <cell r="I1392">
            <v>122211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</row>
        <row r="1393">
          <cell r="D1393" t="str">
            <v>862</v>
          </cell>
          <cell r="F1393" t="str">
            <v>91905</v>
          </cell>
          <cell r="G1393" t="str">
            <v>SRI KODANDARAMA AGRO COMPANY,KADAKALLU</v>
          </cell>
          <cell r="H1393">
            <v>1362.5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</row>
        <row r="1394">
          <cell r="D1394" t="str">
            <v>862</v>
          </cell>
          <cell r="F1394" t="str">
            <v>91907</v>
          </cell>
          <cell r="G1394" t="str">
            <v>GUJARAT G.R.C.LTD PROJECT A/C</v>
          </cell>
          <cell r="H1394">
            <v>-27522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</row>
        <row r="1395">
          <cell r="D1395" t="str">
            <v>862</v>
          </cell>
          <cell r="F1395" t="str">
            <v>91917</v>
          </cell>
          <cell r="G1395" t="str">
            <v>KOTHARI AGRO SERVICES,ARANI YAVATMAL</v>
          </cell>
          <cell r="H1395">
            <v>360549.5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28111</v>
          </cell>
        </row>
        <row r="1396">
          <cell r="D1396" t="str">
            <v>862</v>
          </cell>
          <cell r="F1396" t="str">
            <v>91918</v>
          </cell>
          <cell r="G1396" t="str">
            <v>KRUSHI VIKAS KENDRA,INDAPUR</v>
          </cell>
          <cell r="H1396">
            <v>23488.7</v>
          </cell>
          <cell r="I1396">
            <v>0</v>
          </cell>
          <cell r="J1396">
            <v>23488.7</v>
          </cell>
          <cell r="K1396">
            <v>0</v>
          </cell>
          <cell r="L1396">
            <v>0</v>
          </cell>
          <cell r="M1396">
            <v>0</v>
          </cell>
        </row>
        <row r="1397">
          <cell r="D1397" t="str">
            <v>862</v>
          </cell>
          <cell r="F1397" t="str">
            <v>91944</v>
          </cell>
          <cell r="G1397" t="str">
            <v>GODAVARI MICRO IRRIGATION,NAVEBALINGE</v>
          </cell>
          <cell r="H1397">
            <v>540043.68999999994</v>
          </cell>
          <cell r="I1397">
            <v>94196</v>
          </cell>
          <cell r="J1397">
            <v>12611</v>
          </cell>
          <cell r="K1397">
            <v>6476</v>
          </cell>
          <cell r="L1397">
            <v>82978</v>
          </cell>
          <cell r="M1397">
            <v>0</v>
          </cell>
        </row>
        <row r="1398">
          <cell r="D1398" t="str">
            <v>862</v>
          </cell>
          <cell r="F1398" t="str">
            <v>91969</v>
          </cell>
          <cell r="G1398" t="str">
            <v>SHRIKRISHNA PIPE &amp; SANIT.STORES,AJITPURA</v>
          </cell>
          <cell r="H1398">
            <v>350453</v>
          </cell>
          <cell r="I1398">
            <v>0</v>
          </cell>
          <cell r="J1398">
            <v>0</v>
          </cell>
          <cell r="K1398">
            <v>206300</v>
          </cell>
          <cell r="L1398">
            <v>144153</v>
          </cell>
          <cell r="M1398">
            <v>0</v>
          </cell>
        </row>
        <row r="1399">
          <cell r="D1399" t="str">
            <v>862</v>
          </cell>
          <cell r="F1399" t="str">
            <v>91975</v>
          </cell>
          <cell r="G1399" t="str">
            <v>NAGESHWAR AGRICLINIC &amp; AGRIBUSIN C,DAUND</v>
          </cell>
          <cell r="H1399">
            <v>25783.040000000001</v>
          </cell>
          <cell r="I1399">
            <v>25783.040000000001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</row>
        <row r="1400">
          <cell r="D1400" t="str">
            <v>862</v>
          </cell>
          <cell r="F1400" t="str">
            <v>92126</v>
          </cell>
          <cell r="G1400" t="str">
            <v>J.P.IRRIGATION SYSTEMS,PERUMALLAPALLI</v>
          </cell>
          <cell r="H1400">
            <v>-48742.5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</row>
        <row r="1401">
          <cell r="D1401" t="str">
            <v>862</v>
          </cell>
          <cell r="F1401" t="str">
            <v>92128</v>
          </cell>
          <cell r="G1401" t="str">
            <v>ANJI AGRITECH,ALLIPALLI</v>
          </cell>
          <cell r="H1401">
            <v>-63.5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</row>
        <row r="1402">
          <cell r="D1402" t="str">
            <v>862</v>
          </cell>
          <cell r="F1402" t="str">
            <v>92135</v>
          </cell>
          <cell r="G1402" t="str">
            <v>SWATI HARDWARE,DEOLGAON RAJA</v>
          </cell>
          <cell r="H1402">
            <v>173883</v>
          </cell>
          <cell r="I1402">
            <v>0</v>
          </cell>
          <cell r="J1402">
            <v>15467</v>
          </cell>
          <cell r="K1402">
            <v>158416</v>
          </cell>
          <cell r="L1402">
            <v>0</v>
          </cell>
          <cell r="M1402">
            <v>0</v>
          </cell>
        </row>
        <row r="1403">
          <cell r="D1403" t="str">
            <v>862</v>
          </cell>
          <cell r="F1403" t="str">
            <v>92137</v>
          </cell>
          <cell r="G1403" t="str">
            <v>SANJAY TRADERS,CHANDUR RLY</v>
          </cell>
          <cell r="H1403">
            <v>1061145</v>
          </cell>
          <cell r="I1403">
            <v>4471</v>
          </cell>
          <cell r="J1403">
            <v>0</v>
          </cell>
          <cell r="K1403">
            <v>41303</v>
          </cell>
          <cell r="L1403">
            <v>205213</v>
          </cell>
          <cell r="M1403">
            <v>543905</v>
          </cell>
        </row>
        <row r="1404">
          <cell r="D1404" t="str">
            <v>862</v>
          </cell>
          <cell r="F1404" t="str">
            <v>92138</v>
          </cell>
          <cell r="G1404" t="str">
            <v>DR.DILIP KHATALE,NASHIK</v>
          </cell>
          <cell r="H1404">
            <v>320307.31</v>
          </cell>
          <cell r="I1404">
            <v>0</v>
          </cell>
          <cell r="J1404">
            <v>0</v>
          </cell>
          <cell r="K1404">
            <v>1420</v>
          </cell>
          <cell r="L1404">
            <v>131874.25</v>
          </cell>
          <cell r="M1404">
            <v>0</v>
          </cell>
        </row>
        <row r="1405">
          <cell r="D1405" t="str">
            <v>862</v>
          </cell>
          <cell r="F1405" t="str">
            <v>92145</v>
          </cell>
          <cell r="G1405" t="str">
            <v>SHRI LAXMI AGRO IRRIG SER,NANDURA</v>
          </cell>
          <cell r="H1405">
            <v>7761543.7000000002</v>
          </cell>
          <cell r="I1405">
            <v>157744</v>
          </cell>
          <cell r="J1405">
            <v>0</v>
          </cell>
          <cell r="K1405">
            <v>2166063</v>
          </cell>
          <cell r="L1405">
            <v>5437736.7000000002</v>
          </cell>
          <cell r="M1405">
            <v>0</v>
          </cell>
        </row>
        <row r="1406">
          <cell r="D1406" t="str">
            <v>862</v>
          </cell>
          <cell r="F1406" t="str">
            <v>92153</v>
          </cell>
          <cell r="G1406" t="str">
            <v>MAHARANA PRATAP UNIV OF AGRI &amp; T,UDAIPUR</v>
          </cell>
          <cell r="H1406">
            <v>131343.5</v>
          </cell>
          <cell r="I1406">
            <v>0</v>
          </cell>
          <cell r="J1406">
            <v>0</v>
          </cell>
          <cell r="K1406">
            <v>78800</v>
          </cell>
          <cell r="L1406">
            <v>0</v>
          </cell>
          <cell r="M1406">
            <v>0</v>
          </cell>
        </row>
        <row r="1407">
          <cell r="D1407" t="str">
            <v>862</v>
          </cell>
          <cell r="F1407" t="str">
            <v>92169</v>
          </cell>
          <cell r="G1407" t="str">
            <v>BULDHANA URBAN CO-OP CREDIT SOC,BULDHANA</v>
          </cell>
          <cell r="H1407">
            <v>59582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</row>
        <row r="1408">
          <cell r="D1408" t="str">
            <v>862</v>
          </cell>
          <cell r="F1408" t="str">
            <v>92171</v>
          </cell>
          <cell r="G1408" t="str">
            <v>VIJAYA DURGA ENTERPRISES,DEVARAPALLI</v>
          </cell>
          <cell r="H1408">
            <v>5632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</row>
        <row r="1409">
          <cell r="D1409" t="str">
            <v>862</v>
          </cell>
          <cell r="F1409" t="str">
            <v>92196</v>
          </cell>
          <cell r="G1409" t="str">
            <v>S.R.MICRO IRRIGATION SYTEMS,PITTALGUDA</v>
          </cell>
          <cell r="H1409">
            <v>26896.5</v>
          </cell>
          <cell r="I1409">
            <v>0</v>
          </cell>
          <cell r="J1409">
            <v>0</v>
          </cell>
          <cell r="K1409">
            <v>0</v>
          </cell>
          <cell r="L1409">
            <v>25050</v>
          </cell>
          <cell r="M1409">
            <v>1362.5</v>
          </cell>
        </row>
        <row r="1410">
          <cell r="D1410" t="str">
            <v>862</v>
          </cell>
          <cell r="F1410" t="str">
            <v>92197</v>
          </cell>
          <cell r="G1410" t="str">
            <v>VIGNESH AGRO TECH AGENCIES,JAGITYAL KARI</v>
          </cell>
          <cell r="H1410">
            <v>26784.5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</row>
        <row r="1411">
          <cell r="D1411" t="str">
            <v>862</v>
          </cell>
          <cell r="F1411" t="str">
            <v>92202</v>
          </cell>
          <cell r="G1411" t="str">
            <v>GOGINENI MADHURI&amp; VESANGI RAJA RAJESWARI</v>
          </cell>
          <cell r="H1411">
            <v>6211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</row>
        <row r="1412">
          <cell r="D1412" t="str">
            <v>862</v>
          </cell>
          <cell r="F1412" t="str">
            <v>92203</v>
          </cell>
          <cell r="G1412" t="str">
            <v>POLAGANGU SUJATHA,NAGARAM</v>
          </cell>
          <cell r="H1412">
            <v>-6441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</row>
        <row r="1413">
          <cell r="D1413" t="str">
            <v>862</v>
          </cell>
          <cell r="F1413" t="str">
            <v>92204</v>
          </cell>
          <cell r="G1413" t="str">
            <v>SAMARTH TRADING COMPANY,RAJURI JINNAR</v>
          </cell>
          <cell r="H1413">
            <v>301110</v>
          </cell>
          <cell r="I1413">
            <v>283325</v>
          </cell>
          <cell r="J1413">
            <v>0</v>
          </cell>
          <cell r="K1413">
            <v>72</v>
          </cell>
          <cell r="L1413">
            <v>0</v>
          </cell>
          <cell r="M1413">
            <v>17713</v>
          </cell>
        </row>
        <row r="1414">
          <cell r="D1414" t="str">
            <v>862</v>
          </cell>
          <cell r="F1414" t="str">
            <v>92206</v>
          </cell>
          <cell r="G1414" t="str">
            <v>NANDI PLASTICISERS &amp; PIPE IND.,NANDYAL</v>
          </cell>
          <cell r="H1414">
            <v>-113536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</row>
        <row r="1415">
          <cell r="D1415" t="str">
            <v>862</v>
          </cell>
          <cell r="F1415" t="str">
            <v>92207</v>
          </cell>
          <cell r="G1415" t="str">
            <v>GOVINDRAJ AGRO AGENCY,NANDED</v>
          </cell>
          <cell r="H1415">
            <v>343654.40000000002</v>
          </cell>
          <cell r="I1415">
            <v>10962</v>
          </cell>
          <cell r="J1415">
            <v>2180</v>
          </cell>
          <cell r="K1415">
            <v>236840.4</v>
          </cell>
          <cell r="L1415">
            <v>49896</v>
          </cell>
          <cell r="M1415">
            <v>43776</v>
          </cell>
        </row>
        <row r="1416">
          <cell r="D1416" t="str">
            <v>862</v>
          </cell>
          <cell r="F1416" t="str">
            <v>92208</v>
          </cell>
          <cell r="G1416" t="str">
            <v>TUSHARA IRRIGATION SYSTEMS,KUKANOOR</v>
          </cell>
          <cell r="H1416">
            <v>20325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</row>
        <row r="1417">
          <cell r="D1417" t="str">
            <v>862</v>
          </cell>
          <cell r="F1417" t="str">
            <v>92215</v>
          </cell>
          <cell r="G1417" t="str">
            <v>BHOOMIPUTRA KRUSHI KENDRA,KURDUWADI</v>
          </cell>
          <cell r="H1417">
            <v>1375138.64</v>
          </cell>
          <cell r="I1417">
            <v>752451</v>
          </cell>
          <cell r="J1417">
            <v>622687.64</v>
          </cell>
          <cell r="K1417">
            <v>0</v>
          </cell>
          <cell r="L1417">
            <v>0</v>
          </cell>
          <cell r="M1417">
            <v>0</v>
          </cell>
        </row>
        <row r="1418">
          <cell r="D1418" t="str">
            <v>862</v>
          </cell>
          <cell r="F1418" t="str">
            <v>92216</v>
          </cell>
          <cell r="G1418" t="str">
            <v>KRISHI VIGYAN K/MAHARANA PRA.UNI.UDAIPUR</v>
          </cell>
          <cell r="H1418">
            <v>32059.5</v>
          </cell>
          <cell r="I1418">
            <v>0</v>
          </cell>
          <cell r="J1418">
            <v>0</v>
          </cell>
          <cell r="K1418">
            <v>0</v>
          </cell>
          <cell r="L1418">
            <v>1825</v>
          </cell>
          <cell r="M1418">
            <v>0</v>
          </cell>
        </row>
        <row r="1419">
          <cell r="D1419" t="str">
            <v>862</v>
          </cell>
          <cell r="F1419" t="str">
            <v>92225</v>
          </cell>
          <cell r="G1419" t="str">
            <v>VASUNDHARA IRRIGATION,VAIHALI</v>
          </cell>
          <cell r="H1419">
            <v>-23261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</row>
        <row r="1420">
          <cell r="D1420" t="str">
            <v>862</v>
          </cell>
          <cell r="F1420" t="str">
            <v>92229</v>
          </cell>
          <cell r="G1420" t="str">
            <v>MUNJAL IRRIGATION SYSTEMS,FATEHABAD HAYN</v>
          </cell>
          <cell r="H1420">
            <v>258840</v>
          </cell>
          <cell r="I1420">
            <v>0</v>
          </cell>
          <cell r="J1420">
            <v>0</v>
          </cell>
          <cell r="K1420">
            <v>0</v>
          </cell>
          <cell r="L1420">
            <v>258840</v>
          </cell>
          <cell r="M1420">
            <v>0</v>
          </cell>
        </row>
        <row r="1421">
          <cell r="D1421" t="str">
            <v>862</v>
          </cell>
          <cell r="F1421" t="str">
            <v>92239</v>
          </cell>
          <cell r="G1421" t="str">
            <v>SRINIVAS ELECTRICALS,JAMKHANDI</v>
          </cell>
          <cell r="H1421">
            <v>5349185</v>
          </cell>
          <cell r="I1421">
            <v>506941</v>
          </cell>
          <cell r="J1421">
            <v>1082746</v>
          </cell>
          <cell r="K1421">
            <v>1535256</v>
          </cell>
          <cell r="L1421">
            <v>1103747</v>
          </cell>
          <cell r="M1421">
            <v>269164</v>
          </cell>
        </row>
        <row r="1422">
          <cell r="D1422" t="str">
            <v>862</v>
          </cell>
          <cell r="F1422" t="str">
            <v>92243</v>
          </cell>
          <cell r="G1422" t="str">
            <v>BHUTADA AGRO AGENCIES,DHAMANGAON RLY</v>
          </cell>
          <cell r="H1422">
            <v>850090</v>
          </cell>
          <cell r="I1422">
            <v>0</v>
          </cell>
          <cell r="J1422">
            <v>0</v>
          </cell>
          <cell r="K1422">
            <v>213</v>
          </cell>
          <cell r="L1422">
            <v>178653</v>
          </cell>
          <cell r="M1422">
            <v>373373</v>
          </cell>
        </row>
        <row r="1423">
          <cell r="D1423" t="str">
            <v>862</v>
          </cell>
          <cell r="F1423" t="str">
            <v>92262</v>
          </cell>
          <cell r="G1423" t="str">
            <v>C.G.RAJYA BEEJ AWAM KRISHI V.N.LT.RAIPUR</v>
          </cell>
          <cell r="H1423">
            <v>4963.6000000000004</v>
          </cell>
          <cell r="I1423">
            <v>4963.6000000000004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</row>
        <row r="1424">
          <cell r="D1424" t="str">
            <v>862</v>
          </cell>
          <cell r="F1424" t="str">
            <v>92263</v>
          </cell>
          <cell r="G1424" t="str">
            <v>DEEPI RANI CHAUDHARI,KOPSINGA SURENDRGRH</v>
          </cell>
          <cell r="H1424">
            <v>10210.030000000001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</row>
        <row r="1425">
          <cell r="D1425" t="str">
            <v>862</v>
          </cell>
          <cell r="F1425" t="str">
            <v>92292</v>
          </cell>
          <cell r="G1425" t="str">
            <v>APRAJIT ENTERPRISES,PANDHARPUR</v>
          </cell>
          <cell r="H1425">
            <v>6788</v>
          </cell>
          <cell r="I1425">
            <v>0</v>
          </cell>
          <cell r="J1425">
            <v>0</v>
          </cell>
          <cell r="K1425">
            <v>0</v>
          </cell>
          <cell r="L1425">
            <v>6788</v>
          </cell>
          <cell r="M1425">
            <v>0</v>
          </cell>
        </row>
        <row r="1426">
          <cell r="D1426" t="str">
            <v>862</v>
          </cell>
          <cell r="F1426" t="str">
            <v>92293</v>
          </cell>
          <cell r="G1426" t="str">
            <v>CARIDGS NAINI RETREAT,NAINITAL</v>
          </cell>
          <cell r="H1426">
            <v>204124.81</v>
          </cell>
          <cell r="I1426">
            <v>0</v>
          </cell>
          <cell r="J1426">
            <v>0</v>
          </cell>
          <cell r="K1426">
            <v>87011</v>
          </cell>
          <cell r="L1426">
            <v>0</v>
          </cell>
          <cell r="M1426">
            <v>0</v>
          </cell>
        </row>
        <row r="1427">
          <cell r="D1427" t="str">
            <v>862</v>
          </cell>
          <cell r="F1427" t="str">
            <v>92300</v>
          </cell>
          <cell r="G1427" t="str">
            <v>PARVATI ENTERPRISES,MAHOL SOLAPUR</v>
          </cell>
          <cell r="H1427">
            <v>370300.9</v>
          </cell>
          <cell r="I1427">
            <v>236922</v>
          </cell>
          <cell r="J1427">
            <v>133378.9</v>
          </cell>
          <cell r="K1427">
            <v>0</v>
          </cell>
          <cell r="L1427">
            <v>0</v>
          </cell>
          <cell r="M1427">
            <v>0</v>
          </cell>
        </row>
        <row r="1428">
          <cell r="D1428" t="str">
            <v>862</v>
          </cell>
          <cell r="F1428" t="str">
            <v>92301</v>
          </cell>
          <cell r="G1428" t="str">
            <v>MAULI MACHINERY STORES,PARBHANI</v>
          </cell>
          <cell r="H1428">
            <v>437038.4</v>
          </cell>
          <cell r="I1428">
            <v>0</v>
          </cell>
          <cell r="J1428">
            <v>25409</v>
          </cell>
          <cell r="K1428">
            <v>411629.4</v>
          </cell>
          <cell r="L1428">
            <v>0</v>
          </cell>
          <cell r="M1428">
            <v>0</v>
          </cell>
        </row>
        <row r="1429">
          <cell r="D1429" t="str">
            <v>862</v>
          </cell>
          <cell r="F1429" t="str">
            <v>92302</v>
          </cell>
          <cell r="G1429" t="str">
            <v>AMEY SALES &amp; SERVICES,NAGBHID CHANDRAPUR</v>
          </cell>
          <cell r="H1429">
            <v>371891</v>
          </cell>
          <cell r="I1429">
            <v>371891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</row>
        <row r="1430">
          <cell r="D1430" t="str">
            <v>862</v>
          </cell>
          <cell r="F1430" t="str">
            <v>92308</v>
          </cell>
          <cell r="G1430" t="str">
            <v>RELIANCE ENERGY LTD,DAHANU</v>
          </cell>
          <cell r="H1430">
            <v>976771.65</v>
          </cell>
          <cell r="I1430">
            <v>0</v>
          </cell>
          <cell r="J1430">
            <v>0</v>
          </cell>
          <cell r="K1430">
            <v>0</v>
          </cell>
          <cell r="L1430">
            <v>262154</v>
          </cell>
          <cell r="M1430">
            <v>0</v>
          </cell>
        </row>
        <row r="1431">
          <cell r="D1431" t="str">
            <v>862</v>
          </cell>
          <cell r="F1431" t="str">
            <v>92316</v>
          </cell>
          <cell r="G1431" t="str">
            <v>VIJETA-AGRI-CLINIC &amp; FARMERS S CE,MUDHOL</v>
          </cell>
          <cell r="H1431">
            <v>1248223</v>
          </cell>
          <cell r="I1431">
            <v>424439</v>
          </cell>
          <cell r="J1431">
            <v>512092</v>
          </cell>
          <cell r="K1431">
            <v>215714</v>
          </cell>
          <cell r="L1431">
            <v>95978</v>
          </cell>
          <cell r="M1431">
            <v>0</v>
          </cell>
        </row>
        <row r="1432">
          <cell r="D1432" t="str">
            <v>862</v>
          </cell>
          <cell r="F1432" t="str">
            <v>92324</v>
          </cell>
          <cell r="G1432" t="str">
            <v>KHARSU ENTERPRISES,BAEL SHERLA HARYANA</v>
          </cell>
          <cell r="H1432">
            <v>35898</v>
          </cell>
          <cell r="I1432">
            <v>0</v>
          </cell>
          <cell r="J1432">
            <v>0</v>
          </cell>
          <cell r="K1432">
            <v>35898</v>
          </cell>
          <cell r="L1432">
            <v>0</v>
          </cell>
          <cell r="M1432">
            <v>0</v>
          </cell>
        </row>
        <row r="1433">
          <cell r="D1433" t="str">
            <v>862</v>
          </cell>
          <cell r="F1433" t="str">
            <v>92328</v>
          </cell>
          <cell r="G1433" t="str">
            <v>GRASIM INDUSTRIES LIMITED,HARIHAR</v>
          </cell>
          <cell r="H1433">
            <v>186912.39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</row>
        <row r="1434">
          <cell r="D1434" t="str">
            <v>862</v>
          </cell>
          <cell r="F1434" t="str">
            <v>92338</v>
          </cell>
          <cell r="G1434" t="str">
            <v>MAHARASHTRA STATE CO-OP FED LTD,AURANGBD</v>
          </cell>
          <cell r="H1434">
            <v>336282</v>
          </cell>
          <cell r="I1434">
            <v>0</v>
          </cell>
          <cell r="J1434">
            <v>0</v>
          </cell>
          <cell r="K1434">
            <v>0</v>
          </cell>
          <cell r="L1434">
            <v>336282</v>
          </cell>
          <cell r="M1434">
            <v>0</v>
          </cell>
        </row>
        <row r="1435">
          <cell r="D1435" t="str">
            <v>862</v>
          </cell>
          <cell r="F1435" t="str">
            <v>92367</v>
          </cell>
          <cell r="G1435" t="str">
            <v>RELIANCE INDUSTRIES LTD,JAMNAGAR</v>
          </cell>
          <cell r="H1435">
            <v>998208.01</v>
          </cell>
          <cell r="I1435">
            <v>0</v>
          </cell>
          <cell r="J1435">
            <v>0</v>
          </cell>
          <cell r="K1435">
            <v>0</v>
          </cell>
          <cell r="L1435">
            <v>18878</v>
          </cell>
          <cell r="M1435">
            <v>94892</v>
          </cell>
        </row>
        <row r="1436">
          <cell r="D1436" t="str">
            <v>862</v>
          </cell>
          <cell r="F1436" t="str">
            <v>92392</v>
          </cell>
          <cell r="G1436" t="str">
            <v>M.P.MKT.FED,DEWAS</v>
          </cell>
          <cell r="H1436">
            <v>1654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</row>
        <row r="1437">
          <cell r="D1437" t="str">
            <v>862</v>
          </cell>
          <cell r="F1437" t="str">
            <v>92415</v>
          </cell>
          <cell r="G1437" t="str">
            <v>B.K.ENTERPRISES,SALAPUR BELGAUM</v>
          </cell>
          <cell r="H1437">
            <v>1376628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</row>
        <row r="1438">
          <cell r="D1438" t="str">
            <v>862</v>
          </cell>
          <cell r="F1438" t="str">
            <v>92419</v>
          </cell>
          <cell r="G1438" t="str">
            <v>SHARPOORJI PALLONJI &amp; CO.,MUMBAI</v>
          </cell>
          <cell r="H1438">
            <v>-11500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</row>
        <row r="1439">
          <cell r="D1439" t="str">
            <v>862</v>
          </cell>
          <cell r="F1439" t="str">
            <v>92432</v>
          </cell>
          <cell r="G1439" t="str">
            <v>P.SURYAPADMA,KONDAKARAKAM VIZIANAGARM</v>
          </cell>
          <cell r="H1439">
            <v>29536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</row>
        <row r="1440">
          <cell r="D1440" t="str">
            <v>862</v>
          </cell>
          <cell r="F1440" t="str">
            <v>92433</v>
          </cell>
          <cell r="G1440" t="str">
            <v>P.SREELAXMI,KONDAKARAM VIZINAGARAM</v>
          </cell>
          <cell r="H1440">
            <v>36702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</row>
        <row r="1441">
          <cell r="D1441" t="str">
            <v>862</v>
          </cell>
          <cell r="F1441" t="str">
            <v>92434</v>
          </cell>
          <cell r="G1441" t="str">
            <v>P.SUBBALAXMI,KONDAKARAKAM VIZIANAGARAM</v>
          </cell>
          <cell r="H1441">
            <v>29442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</row>
        <row r="1442">
          <cell r="D1442" t="str">
            <v>862</v>
          </cell>
          <cell r="F1442" t="str">
            <v>92436</v>
          </cell>
          <cell r="G1442" t="str">
            <v>SAIKRUPA THIMBAK,PAROLA</v>
          </cell>
          <cell r="H1442">
            <v>9104091.7300000004</v>
          </cell>
          <cell r="I1442">
            <v>294756</v>
          </cell>
          <cell r="J1442">
            <v>461356</v>
          </cell>
          <cell r="K1442">
            <v>1468644</v>
          </cell>
          <cell r="L1442">
            <v>6879335.7300000004</v>
          </cell>
          <cell r="M1442">
            <v>0</v>
          </cell>
        </row>
        <row r="1443">
          <cell r="D1443" t="str">
            <v>862</v>
          </cell>
          <cell r="F1443" t="str">
            <v>92455</v>
          </cell>
          <cell r="G1443" t="str">
            <v>OMKAR AGENCIES,BEDKIHAL CHIKODI</v>
          </cell>
          <cell r="H1443">
            <v>1854901</v>
          </cell>
          <cell r="I1443">
            <v>216807</v>
          </cell>
          <cell r="J1443">
            <v>0</v>
          </cell>
          <cell r="K1443">
            <v>232400</v>
          </cell>
          <cell r="L1443">
            <v>448991</v>
          </cell>
          <cell r="M1443">
            <v>507899</v>
          </cell>
        </row>
        <row r="1444">
          <cell r="D1444" t="str">
            <v>862</v>
          </cell>
          <cell r="F1444" t="str">
            <v>92459</v>
          </cell>
          <cell r="G1444" t="str">
            <v>SAI DRIP IRRIGATORS,TRIPURARAM</v>
          </cell>
          <cell r="H1444">
            <v>-7280.27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</row>
        <row r="1445">
          <cell r="D1445" t="str">
            <v>862</v>
          </cell>
          <cell r="F1445" t="str">
            <v>92460</v>
          </cell>
          <cell r="G1445" t="str">
            <v>VISHWAS IRRIGATION SYSTEMS,CHIGURUMAMIDI</v>
          </cell>
          <cell r="H1445">
            <v>-8228.18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</row>
        <row r="1446">
          <cell r="D1446" t="str">
            <v>862</v>
          </cell>
          <cell r="F1446" t="str">
            <v>92462</v>
          </cell>
          <cell r="G1446" t="str">
            <v>SRINIVASA ENTERPRISES,GADAM PELLI</v>
          </cell>
          <cell r="H1446">
            <v>126385.5</v>
          </cell>
          <cell r="I1446">
            <v>1094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</row>
        <row r="1447">
          <cell r="D1447" t="str">
            <v>862</v>
          </cell>
          <cell r="F1447" t="str">
            <v>92463</v>
          </cell>
          <cell r="G1447" t="str">
            <v>GANESH DRIP IRRIGATION,IEEJA MEHBOOBNAGA</v>
          </cell>
          <cell r="H1447">
            <v>-48460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</row>
        <row r="1448">
          <cell r="D1448" t="str">
            <v>862</v>
          </cell>
          <cell r="F1448" t="str">
            <v>92464</v>
          </cell>
          <cell r="G1448" t="str">
            <v>JHP IRRIGATION SYSTEMS,KALWAKURTHY</v>
          </cell>
          <cell r="H1448">
            <v>26808.7</v>
          </cell>
          <cell r="I1448">
            <v>0</v>
          </cell>
          <cell r="J1448">
            <v>26808.7</v>
          </cell>
          <cell r="K1448">
            <v>0</v>
          </cell>
          <cell r="L1448">
            <v>0</v>
          </cell>
          <cell r="M1448">
            <v>0</v>
          </cell>
        </row>
        <row r="1449">
          <cell r="D1449" t="str">
            <v>862</v>
          </cell>
          <cell r="F1449" t="str">
            <v>92466</v>
          </cell>
          <cell r="G1449" t="str">
            <v>SRINIVASA DRIP &amp; SPRIKL AG,TALLANTAKANTA</v>
          </cell>
          <cell r="H1449">
            <v>14027.5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</row>
        <row r="1450">
          <cell r="D1450" t="str">
            <v>862</v>
          </cell>
          <cell r="F1450" t="str">
            <v>92467</v>
          </cell>
          <cell r="G1450" t="str">
            <v>K.K.TRADING CO,AMRELI GUJARAT</v>
          </cell>
          <cell r="H1450">
            <v>871</v>
          </cell>
          <cell r="I1450">
            <v>0</v>
          </cell>
          <cell r="J1450">
            <v>0</v>
          </cell>
          <cell r="K1450">
            <v>871</v>
          </cell>
          <cell r="L1450">
            <v>0</v>
          </cell>
          <cell r="M1450">
            <v>0</v>
          </cell>
        </row>
        <row r="1451">
          <cell r="D1451" t="str">
            <v>862</v>
          </cell>
          <cell r="F1451" t="str">
            <v>92474</v>
          </cell>
          <cell r="G1451" t="str">
            <v>OM IRRIGAION,KUMBHARKHEDA</v>
          </cell>
          <cell r="H1451">
            <v>2692891</v>
          </cell>
          <cell r="I1451">
            <v>970313</v>
          </cell>
          <cell r="J1451">
            <v>218329</v>
          </cell>
          <cell r="K1451">
            <v>1171065</v>
          </cell>
          <cell r="L1451">
            <v>333184</v>
          </cell>
          <cell r="M1451">
            <v>0</v>
          </cell>
        </row>
        <row r="1452">
          <cell r="D1452" t="str">
            <v>862</v>
          </cell>
          <cell r="F1452" t="str">
            <v>92477</v>
          </cell>
          <cell r="G1452" t="str">
            <v>MAHESH M/C MART,NATHOWARA RAJASTHAN</v>
          </cell>
          <cell r="H1452">
            <v>-624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</row>
        <row r="1453">
          <cell r="D1453" t="str">
            <v>862</v>
          </cell>
          <cell r="F1453" t="str">
            <v>92498</v>
          </cell>
          <cell r="G1453" t="str">
            <v>AGRAWAL SALES AGENCIES,SINGHANA</v>
          </cell>
          <cell r="H1453">
            <v>2236</v>
          </cell>
          <cell r="I1453">
            <v>2236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</row>
        <row r="1454">
          <cell r="D1454" t="str">
            <v>862</v>
          </cell>
          <cell r="F1454" t="str">
            <v>92499</v>
          </cell>
          <cell r="G1454" t="str">
            <v>C.C.SINGHANA,(ASA)</v>
          </cell>
          <cell r="H1454">
            <v>12537</v>
          </cell>
          <cell r="I1454">
            <v>6084</v>
          </cell>
          <cell r="J1454">
            <v>0</v>
          </cell>
          <cell r="K1454">
            <v>0</v>
          </cell>
          <cell r="L1454">
            <v>6084</v>
          </cell>
          <cell r="M1454">
            <v>0</v>
          </cell>
        </row>
        <row r="1455">
          <cell r="D1455" t="str">
            <v>862</v>
          </cell>
          <cell r="F1455" t="str">
            <v>92500</v>
          </cell>
          <cell r="G1455" t="str">
            <v>MARUTI AGRO AGENCIES,RAJOD</v>
          </cell>
          <cell r="H1455">
            <v>-48568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</row>
        <row r="1456">
          <cell r="D1456" t="str">
            <v>862</v>
          </cell>
          <cell r="F1456" t="str">
            <v>92507</v>
          </cell>
          <cell r="G1456" t="str">
            <v>VINAY SALES CORPORATION,PANDHARPUR</v>
          </cell>
          <cell r="H1456">
            <v>427404.91</v>
          </cell>
          <cell r="I1456">
            <v>326219</v>
          </cell>
          <cell r="J1456">
            <v>87415</v>
          </cell>
          <cell r="K1456">
            <v>13770.91</v>
          </cell>
          <cell r="L1456">
            <v>0</v>
          </cell>
          <cell r="M1456">
            <v>0</v>
          </cell>
        </row>
        <row r="1457">
          <cell r="D1457" t="str">
            <v>862</v>
          </cell>
          <cell r="F1457" t="str">
            <v>92515</v>
          </cell>
          <cell r="G1457" t="str">
            <v>SHRI SANGAMESHWAR ELECT STORES,KOLHAR</v>
          </cell>
          <cell r="H1457">
            <v>-4903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</row>
        <row r="1458">
          <cell r="D1458" t="str">
            <v>862</v>
          </cell>
          <cell r="F1458" t="str">
            <v>92517</v>
          </cell>
          <cell r="G1458" t="str">
            <v>UNNATI AGRO AGENCIES,UMARDE KHURDE NANDU</v>
          </cell>
          <cell r="H1458">
            <v>1611424</v>
          </cell>
          <cell r="I1458">
            <v>223406</v>
          </cell>
          <cell r="J1458">
            <v>112621</v>
          </cell>
          <cell r="K1458">
            <v>693999</v>
          </cell>
          <cell r="L1458">
            <v>581398</v>
          </cell>
          <cell r="M1458">
            <v>0</v>
          </cell>
        </row>
        <row r="1459">
          <cell r="D1459" t="str">
            <v>862</v>
          </cell>
          <cell r="F1459" t="str">
            <v>92523</v>
          </cell>
          <cell r="G1459" t="str">
            <v>SHRIRAM AGRO TRADERS,PHULERA JAIPUR</v>
          </cell>
          <cell r="H1459">
            <v>13359.5</v>
          </cell>
          <cell r="I1459">
            <v>13359.5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</row>
        <row r="1460">
          <cell r="D1460" t="str">
            <v>862</v>
          </cell>
          <cell r="F1460" t="str">
            <v>92524</v>
          </cell>
          <cell r="G1460" t="str">
            <v>R.K.IRRIGATION &amp; SERVICES,DHULE</v>
          </cell>
          <cell r="H1460">
            <v>643795</v>
          </cell>
          <cell r="I1460">
            <v>219658</v>
          </cell>
          <cell r="J1460">
            <v>0</v>
          </cell>
          <cell r="K1460">
            <v>162845</v>
          </cell>
          <cell r="L1460">
            <v>261292</v>
          </cell>
          <cell r="M1460">
            <v>0</v>
          </cell>
        </row>
        <row r="1461">
          <cell r="D1461" t="str">
            <v>862</v>
          </cell>
          <cell r="F1461" t="str">
            <v>92525</v>
          </cell>
          <cell r="G1461" t="str">
            <v>PATIL SALES &amp; SERVICES,DHULE</v>
          </cell>
          <cell r="H1461">
            <v>2221293.69</v>
          </cell>
          <cell r="I1461">
            <v>0</v>
          </cell>
          <cell r="J1461">
            <v>128208</v>
          </cell>
          <cell r="K1461">
            <v>675703</v>
          </cell>
          <cell r="L1461">
            <v>1417382.69</v>
          </cell>
          <cell r="M1461">
            <v>0</v>
          </cell>
        </row>
        <row r="1462">
          <cell r="D1462" t="str">
            <v>862</v>
          </cell>
          <cell r="F1462" t="str">
            <v>92526</v>
          </cell>
          <cell r="G1462" t="str">
            <v>C.C.INDORE (SE)</v>
          </cell>
          <cell r="H1462">
            <v>133551.43</v>
          </cell>
          <cell r="I1462">
            <v>3105</v>
          </cell>
          <cell r="J1462">
            <v>55956</v>
          </cell>
          <cell r="K1462">
            <v>32477</v>
          </cell>
          <cell r="L1462">
            <v>42013.43</v>
          </cell>
          <cell r="M1462">
            <v>0</v>
          </cell>
        </row>
        <row r="1463">
          <cell r="D1463" t="str">
            <v>862</v>
          </cell>
          <cell r="F1463" t="str">
            <v>92544</v>
          </cell>
          <cell r="G1463" t="str">
            <v>KISAN KRISHI SADHAN,JAT SANGLI</v>
          </cell>
          <cell r="H1463">
            <v>175142.07</v>
          </cell>
          <cell r="I1463">
            <v>175142.07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</row>
        <row r="1464">
          <cell r="D1464" t="str">
            <v>862</v>
          </cell>
          <cell r="F1464" t="str">
            <v>92546</v>
          </cell>
          <cell r="G1464" t="str">
            <v>MALLIKARJUN DRIP AGENCY,HUMNABAD</v>
          </cell>
          <cell r="H1464">
            <v>66531.5</v>
          </cell>
          <cell r="I1464">
            <v>66531.5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</row>
        <row r="1465">
          <cell r="D1465" t="str">
            <v>862</v>
          </cell>
          <cell r="F1465" t="str">
            <v>92548</v>
          </cell>
          <cell r="G1465" t="str">
            <v>KRUSHI VIKAS KENDRA,PALANPUR</v>
          </cell>
          <cell r="H1465">
            <v>852</v>
          </cell>
          <cell r="I1465">
            <v>852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</row>
        <row r="1466">
          <cell r="D1466" t="str">
            <v>862</v>
          </cell>
          <cell r="F1466" t="str">
            <v>92549</v>
          </cell>
          <cell r="G1466" t="str">
            <v>ASHWAMEDH ELECTRICALS,POLADPUR RATNAGIRI</v>
          </cell>
          <cell r="H1466">
            <v>122</v>
          </cell>
          <cell r="I1466">
            <v>0</v>
          </cell>
          <cell r="J1466">
            <v>0</v>
          </cell>
          <cell r="K1466">
            <v>122</v>
          </cell>
          <cell r="L1466">
            <v>0</v>
          </cell>
          <cell r="M1466">
            <v>0</v>
          </cell>
        </row>
        <row r="1467">
          <cell r="D1467" t="str">
            <v>862</v>
          </cell>
          <cell r="F1467" t="str">
            <v>92570</v>
          </cell>
          <cell r="G1467" t="str">
            <v>SUNDEE ENTERPRISES,SECUNDERABAD</v>
          </cell>
          <cell r="H1467">
            <v>1362.5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</row>
        <row r="1468">
          <cell r="D1468" t="str">
            <v>862</v>
          </cell>
          <cell r="F1468" t="str">
            <v>92573</v>
          </cell>
          <cell r="G1468" t="str">
            <v>D.S.BHATIA &amp; FAMILY,INDORE</v>
          </cell>
          <cell r="H1468">
            <v>7582</v>
          </cell>
          <cell r="I1468">
            <v>0</v>
          </cell>
          <cell r="J1468">
            <v>0</v>
          </cell>
          <cell r="K1468">
            <v>0</v>
          </cell>
          <cell r="L1468">
            <v>7582</v>
          </cell>
          <cell r="M1468">
            <v>0</v>
          </cell>
        </row>
        <row r="1469">
          <cell r="D1469" t="str">
            <v>862</v>
          </cell>
          <cell r="F1469" t="str">
            <v>92577</v>
          </cell>
          <cell r="G1469" t="str">
            <v>ASHISH AGRO AGENCIES,NANDURBAR</v>
          </cell>
          <cell r="H1469">
            <v>1416413</v>
          </cell>
          <cell r="I1469">
            <v>0</v>
          </cell>
          <cell r="J1469">
            <v>368</v>
          </cell>
          <cell r="K1469">
            <v>234563</v>
          </cell>
          <cell r="L1469">
            <v>1181482</v>
          </cell>
          <cell r="M1469">
            <v>0</v>
          </cell>
        </row>
        <row r="1470">
          <cell r="D1470" t="str">
            <v>862</v>
          </cell>
          <cell r="F1470" t="str">
            <v>92579</v>
          </cell>
          <cell r="G1470" t="str">
            <v>KSB PUMPS LIMITED,SINNAR</v>
          </cell>
          <cell r="H1470">
            <v>6019.33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</row>
        <row r="1471">
          <cell r="D1471" t="str">
            <v>862</v>
          </cell>
          <cell r="F1471" t="str">
            <v>92586</v>
          </cell>
          <cell r="G1471" t="str">
            <v>S.M.&amp; COMPANY,YEOLA</v>
          </cell>
          <cell r="H1471">
            <v>303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</row>
        <row r="1472">
          <cell r="D1472" t="str">
            <v>862</v>
          </cell>
          <cell r="F1472" t="str">
            <v>92590</v>
          </cell>
          <cell r="G1472" t="str">
            <v>VIJAY HARI MAHAJAN,PHOPHNAR SHAHAPUR</v>
          </cell>
          <cell r="H1472">
            <v>205218</v>
          </cell>
          <cell r="I1472">
            <v>205218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</row>
        <row r="1473">
          <cell r="D1473" t="str">
            <v>862</v>
          </cell>
          <cell r="F1473" t="str">
            <v>92591</v>
          </cell>
          <cell r="G1473" t="str">
            <v>HANJABAI GAUSHALA KENDRA,BEDA PALI RAJAS</v>
          </cell>
          <cell r="H1473">
            <v>150304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D1474" t="str">
            <v>862</v>
          </cell>
          <cell r="F1474" t="str">
            <v>92592</v>
          </cell>
          <cell r="G1474" t="str">
            <v>RENUKA KRUSHI SEVA KENDRA,NANDGAON</v>
          </cell>
          <cell r="H1474">
            <v>-50000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</row>
        <row r="1475">
          <cell r="D1475" t="str">
            <v>862</v>
          </cell>
          <cell r="F1475" t="str">
            <v>92596</v>
          </cell>
          <cell r="G1475" t="str">
            <v>VIKING RESORTS PVT.LTD.,BITTANGALA</v>
          </cell>
          <cell r="H1475">
            <v>25657</v>
          </cell>
          <cell r="I1475">
            <v>0</v>
          </cell>
          <cell r="J1475">
            <v>0</v>
          </cell>
          <cell r="K1475">
            <v>480</v>
          </cell>
          <cell r="L1475">
            <v>0</v>
          </cell>
          <cell r="M1475">
            <v>0</v>
          </cell>
        </row>
        <row r="1476">
          <cell r="D1476" t="str">
            <v>862</v>
          </cell>
          <cell r="F1476" t="str">
            <v>92597</v>
          </cell>
          <cell r="G1476" t="str">
            <v>DAHYALAL T.SHAH,INDORE</v>
          </cell>
          <cell r="H1476">
            <v>61267.96</v>
          </cell>
          <cell r="I1476">
            <v>61267.96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</row>
        <row r="1477">
          <cell r="D1477" t="str">
            <v>862</v>
          </cell>
          <cell r="F1477" t="str">
            <v>92603</v>
          </cell>
          <cell r="G1477" t="str">
            <v>OM IRRIGATION,PIMPARI-PENDHAR</v>
          </cell>
          <cell r="H1477">
            <v>965743</v>
          </cell>
          <cell r="I1477">
            <v>519834</v>
          </cell>
          <cell r="J1477">
            <v>228938</v>
          </cell>
          <cell r="K1477">
            <v>216971</v>
          </cell>
          <cell r="L1477">
            <v>0</v>
          </cell>
          <cell r="M1477">
            <v>0</v>
          </cell>
        </row>
        <row r="1478">
          <cell r="D1478" t="str">
            <v>862</v>
          </cell>
          <cell r="F1478" t="str">
            <v>92604</v>
          </cell>
          <cell r="G1478" t="str">
            <v>AOC AIR FORCE STATION.NEW DELHI</v>
          </cell>
          <cell r="H1478">
            <v>1587040.6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</row>
        <row r="1479">
          <cell r="D1479" t="str">
            <v>862</v>
          </cell>
          <cell r="F1479" t="str">
            <v>92613</v>
          </cell>
          <cell r="G1479" t="str">
            <v>STATION COMMANDER,GURGAON</v>
          </cell>
          <cell r="H1479">
            <v>1105206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</row>
        <row r="1480">
          <cell r="D1480" t="str">
            <v>862</v>
          </cell>
          <cell r="F1480" t="str">
            <v>92619</v>
          </cell>
          <cell r="G1480" t="str">
            <v>VIKAS MACHINERY,MHASVAD MAN SATARA</v>
          </cell>
          <cell r="H1480">
            <v>877431</v>
          </cell>
          <cell r="I1480">
            <v>444914</v>
          </cell>
          <cell r="J1480">
            <v>692</v>
          </cell>
          <cell r="K1480">
            <v>431825</v>
          </cell>
          <cell r="L1480">
            <v>0</v>
          </cell>
          <cell r="M1480">
            <v>0</v>
          </cell>
        </row>
        <row r="1481">
          <cell r="D1481" t="str">
            <v>862</v>
          </cell>
          <cell r="F1481" t="str">
            <v>92627</v>
          </cell>
          <cell r="G1481" t="str">
            <v>SIDHARTH KRISHI KENDRA,AHIWARA CHHA.GARH</v>
          </cell>
          <cell r="H1481">
            <v>-51314.6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D1482" t="str">
            <v>862</v>
          </cell>
          <cell r="F1482" t="str">
            <v>92633</v>
          </cell>
          <cell r="G1482" t="str">
            <v>BHUMI AGRO SEEDS,SHRI AMIRGADH GUJARAT</v>
          </cell>
          <cell r="H1482">
            <v>20994</v>
          </cell>
          <cell r="I1482">
            <v>20994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</row>
        <row r="1483">
          <cell r="D1483" t="str">
            <v>862</v>
          </cell>
          <cell r="F1483" t="str">
            <v>92635</v>
          </cell>
          <cell r="G1483" t="str">
            <v>MAINAAM GARDEN,NAMCHI SIKKIM</v>
          </cell>
          <cell r="H1483">
            <v>7760</v>
          </cell>
          <cell r="I1483">
            <v>0</v>
          </cell>
          <cell r="J1483">
            <v>0</v>
          </cell>
          <cell r="K1483">
            <v>0</v>
          </cell>
          <cell r="L1483">
            <v>6718</v>
          </cell>
          <cell r="M1483">
            <v>0</v>
          </cell>
        </row>
        <row r="1484">
          <cell r="D1484" t="str">
            <v>862</v>
          </cell>
          <cell r="F1484" t="str">
            <v>92646</v>
          </cell>
          <cell r="G1484" t="str">
            <v>SHRIKRISHNA IRRIG SALES &amp; SERV,ANJANGAON</v>
          </cell>
          <cell r="H1484">
            <v>668797</v>
          </cell>
          <cell r="I1484">
            <v>0</v>
          </cell>
          <cell r="J1484">
            <v>657</v>
          </cell>
          <cell r="K1484">
            <v>368743</v>
          </cell>
          <cell r="L1484">
            <v>100217</v>
          </cell>
          <cell r="M1484">
            <v>34316</v>
          </cell>
        </row>
        <row r="1485">
          <cell r="D1485" t="str">
            <v>862</v>
          </cell>
          <cell r="F1485" t="str">
            <v>92649</v>
          </cell>
          <cell r="G1485" t="str">
            <v>DHARNI AGRO SELLS &amp; IRRIGAION,ANAND</v>
          </cell>
          <cell r="H1485">
            <v>-10944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</row>
        <row r="1486">
          <cell r="D1486" t="str">
            <v>862</v>
          </cell>
          <cell r="F1486" t="str">
            <v>92650</v>
          </cell>
          <cell r="G1486" t="str">
            <v>BALSON POLYPLAST P LTD,RAJKOT</v>
          </cell>
          <cell r="H1486">
            <v>-1240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</row>
        <row r="1487">
          <cell r="D1487" t="str">
            <v>862</v>
          </cell>
          <cell r="F1487" t="str">
            <v>92652</v>
          </cell>
          <cell r="G1487" t="str">
            <v>CAPTAIN POLYPLAST LTD,RAJKOT</v>
          </cell>
          <cell r="H1487">
            <v>20961</v>
          </cell>
          <cell r="I1487">
            <v>5803</v>
          </cell>
          <cell r="J1487">
            <v>0</v>
          </cell>
          <cell r="K1487">
            <v>0</v>
          </cell>
          <cell r="L1487">
            <v>5803</v>
          </cell>
          <cell r="M1487">
            <v>0</v>
          </cell>
        </row>
        <row r="1488">
          <cell r="D1488" t="str">
            <v>862</v>
          </cell>
          <cell r="F1488" t="str">
            <v>92654</v>
          </cell>
          <cell r="G1488" t="str">
            <v>HINDUSTAN SALES AGENCY,SILIGURI W.BENGAL</v>
          </cell>
          <cell r="H1488">
            <v>325355.87</v>
          </cell>
          <cell r="I1488">
            <v>0</v>
          </cell>
          <cell r="J1488">
            <v>320672</v>
          </cell>
          <cell r="K1488">
            <v>0</v>
          </cell>
          <cell r="L1488">
            <v>4683.87</v>
          </cell>
          <cell r="M1488">
            <v>0</v>
          </cell>
        </row>
        <row r="1489">
          <cell r="D1489" t="str">
            <v>862</v>
          </cell>
          <cell r="F1489" t="str">
            <v>92666</v>
          </cell>
          <cell r="G1489" t="str">
            <v>PRATIBHA AGENCIES,VAIJAPUR</v>
          </cell>
          <cell r="H1489">
            <v>1353183.18</v>
          </cell>
          <cell r="I1489">
            <v>177529</v>
          </cell>
          <cell r="J1489">
            <v>593928</v>
          </cell>
          <cell r="K1489">
            <v>378225.4</v>
          </cell>
          <cell r="L1489">
            <v>0</v>
          </cell>
          <cell r="M1489">
            <v>203500.78</v>
          </cell>
        </row>
        <row r="1490">
          <cell r="D1490" t="str">
            <v>862</v>
          </cell>
          <cell r="F1490" t="str">
            <v>92668</v>
          </cell>
          <cell r="G1490" t="str">
            <v>PISALKAR MACHINARY &amp; SPARE PARTS,WARORA</v>
          </cell>
          <cell r="H1490">
            <v>86609</v>
          </cell>
          <cell r="I1490">
            <v>38022</v>
          </cell>
          <cell r="J1490">
            <v>0</v>
          </cell>
          <cell r="K1490">
            <v>13408</v>
          </cell>
          <cell r="L1490">
            <v>35179</v>
          </cell>
          <cell r="M1490">
            <v>0</v>
          </cell>
        </row>
        <row r="1491">
          <cell r="D1491" t="str">
            <v>862</v>
          </cell>
          <cell r="F1491" t="str">
            <v>92678</v>
          </cell>
          <cell r="G1491" t="str">
            <v>SAINATH AGENCIES,BIDAR</v>
          </cell>
          <cell r="H1491">
            <v>8167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</row>
        <row r="1492">
          <cell r="D1492" t="str">
            <v>862</v>
          </cell>
          <cell r="F1492" t="str">
            <v>92680</v>
          </cell>
          <cell r="G1492" t="str">
            <v>DATTA ELECTRICAL,PATHARDI (AHMADNAGAR)</v>
          </cell>
          <cell r="H1492">
            <v>36243</v>
          </cell>
          <cell r="I1492">
            <v>0</v>
          </cell>
          <cell r="J1492">
            <v>36243</v>
          </cell>
          <cell r="K1492">
            <v>0</v>
          </cell>
          <cell r="L1492">
            <v>0</v>
          </cell>
          <cell r="M1492">
            <v>0</v>
          </cell>
        </row>
        <row r="1493">
          <cell r="D1493" t="str">
            <v>862</v>
          </cell>
          <cell r="F1493" t="str">
            <v>92683</v>
          </cell>
          <cell r="G1493" t="str">
            <v>DHANSAR SALES CORPORATION,UDAIPUR</v>
          </cell>
          <cell r="H1493">
            <v>-16768.599999999999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</row>
        <row r="1494">
          <cell r="D1494" t="str">
            <v>862</v>
          </cell>
          <cell r="F1494" t="str">
            <v>92687</v>
          </cell>
          <cell r="G1494" t="str">
            <v>SHIVA GREEN TECHNOLOGIES,VIKARABAD RANGA</v>
          </cell>
          <cell r="H1494">
            <v>1362.5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</row>
        <row r="1495">
          <cell r="D1495" t="str">
            <v>862</v>
          </cell>
          <cell r="F1495" t="str">
            <v>92689</v>
          </cell>
          <cell r="G1495" t="str">
            <v>AKSHAY ENTERPRISES,PIMPALGAON DAUND</v>
          </cell>
          <cell r="H1495">
            <v>-84983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</row>
        <row r="1496">
          <cell r="D1496" t="str">
            <v>862</v>
          </cell>
          <cell r="F1496" t="str">
            <v>92690</v>
          </cell>
          <cell r="G1496" t="str">
            <v>ANKIT AGENCY ,SAKHARKHEDA SINDKHEDARAJA</v>
          </cell>
          <cell r="H1496">
            <v>10400765</v>
          </cell>
          <cell r="I1496">
            <v>0</v>
          </cell>
          <cell r="J1496">
            <v>0</v>
          </cell>
          <cell r="K1496">
            <v>8204988</v>
          </cell>
          <cell r="L1496">
            <v>2195777</v>
          </cell>
          <cell r="M1496">
            <v>0</v>
          </cell>
        </row>
        <row r="1497">
          <cell r="D1497" t="str">
            <v>862</v>
          </cell>
          <cell r="F1497" t="str">
            <v>92700</v>
          </cell>
          <cell r="G1497" t="str">
            <v>MAYTAS INFRA PRIVATE LTD,HYDERABAD</v>
          </cell>
          <cell r="H1497">
            <v>129000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</row>
        <row r="1498">
          <cell r="D1498" t="str">
            <v>862</v>
          </cell>
          <cell r="F1498" t="str">
            <v>92703</v>
          </cell>
          <cell r="G1498" t="str">
            <v>SHREE GANESH AGENCY,PHALTAN SATARA</v>
          </cell>
          <cell r="H1498">
            <v>427097</v>
          </cell>
          <cell r="I1498">
            <v>133723</v>
          </cell>
          <cell r="J1498">
            <v>85302</v>
          </cell>
          <cell r="K1498">
            <v>5248</v>
          </cell>
          <cell r="L1498">
            <v>0</v>
          </cell>
          <cell r="M1498">
            <v>3338</v>
          </cell>
        </row>
        <row r="1499">
          <cell r="D1499" t="str">
            <v>862</v>
          </cell>
          <cell r="F1499" t="str">
            <v>92707</v>
          </cell>
          <cell r="G1499" t="str">
            <v>ROYAL MICRO IRRIGATION SYTEMS,DOMBIVALI</v>
          </cell>
          <cell r="H1499">
            <v>480850.84</v>
          </cell>
          <cell r="I1499">
            <v>0</v>
          </cell>
          <cell r="J1499">
            <v>52869</v>
          </cell>
          <cell r="K1499">
            <v>351235</v>
          </cell>
          <cell r="L1499">
            <v>76746.84</v>
          </cell>
          <cell r="M1499">
            <v>0</v>
          </cell>
        </row>
        <row r="1500">
          <cell r="D1500" t="str">
            <v>862</v>
          </cell>
          <cell r="F1500" t="str">
            <v>92708</v>
          </cell>
          <cell r="G1500" t="str">
            <v>MANOHARBHAU DONGARE,SHETFAL MOHAL</v>
          </cell>
          <cell r="H1500">
            <v>-28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</row>
        <row r="1501">
          <cell r="D1501" t="str">
            <v>862</v>
          </cell>
          <cell r="F1501" t="str">
            <v>92724</v>
          </cell>
          <cell r="G1501" t="str">
            <v>KISSAN AGRO TECH,DUDIHAL BIJAPUR</v>
          </cell>
          <cell r="H1501">
            <v>22514</v>
          </cell>
          <cell r="I1501">
            <v>0</v>
          </cell>
          <cell r="J1501">
            <v>0</v>
          </cell>
          <cell r="K1501">
            <v>3741</v>
          </cell>
          <cell r="L1501">
            <v>18773</v>
          </cell>
          <cell r="M1501">
            <v>0</v>
          </cell>
        </row>
        <row r="1502">
          <cell r="D1502" t="str">
            <v>862</v>
          </cell>
          <cell r="F1502" t="str">
            <v>92725</v>
          </cell>
          <cell r="G1502" t="str">
            <v>INDIAN RARE EARTHS LTD,(ISREL)CHAVARA KE</v>
          </cell>
          <cell r="H1502">
            <v>297179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</row>
        <row r="1503">
          <cell r="D1503" t="str">
            <v>862</v>
          </cell>
          <cell r="F1503" t="str">
            <v>92727</v>
          </cell>
          <cell r="G1503" t="str">
            <v>RAMESH MILL STORES,RAIPUR</v>
          </cell>
          <cell r="H1503">
            <v>29716</v>
          </cell>
          <cell r="I1503">
            <v>19452</v>
          </cell>
          <cell r="J1503">
            <v>394</v>
          </cell>
          <cell r="K1503">
            <v>9870</v>
          </cell>
          <cell r="L1503">
            <v>0</v>
          </cell>
          <cell r="M1503">
            <v>0</v>
          </cell>
        </row>
        <row r="1504">
          <cell r="D1504" t="str">
            <v>862</v>
          </cell>
          <cell r="F1504" t="str">
            <v>92732</v>
          </cell>
          <cell r="G1504" t="str">
            <v>KASHYAP IRRIGATION,MANSA(GUJ)</v>
          </cell>
          <cell r="H1504">
            <v>5565</v>
          </cell>
          <cell r="I1504">
            <v>0</v>
          </cell>
          <cell r="J1504">
            <v>135</v>
          </cell>
          <cell r="K1504">
            <v>0</v>
          </cell>
          <cell r="L1504">
            <v>5430</v>
          </cell>
          <cell r="M1504">
            <v>0</v>
          </cell>
        </row>
        <row r="1505">
          <cell r="D1505" t="str">
            <v>862</v>
          </cell>
          <cell r="F1505" t="str">
            <v>92747</v>
          </cell>
          <cell r="G1505" t="str">
            <v>SRI DEVI AGRO TECH,MALAKUR A.P</v>
          </cell>
          <cell r="H1505">
            <v>37264.5</v>
          </cell>
          <cell r="I1505">
            <v>0</v>
          </cell>
          <cell r="J1505">
            <v>0</v>
          </cell>
          <cell r="K1505">
            <v>1362.5</v>
          </cell>
          <cell r="L1505">
            <v>0</v>
          </cell>
          <cell r="M1505">
            <v>0</v>
          </cell>
        </row>
        <row r="1506">
          <cell r="D1506" t="str">
            <v>862</v>
          </cell>
          <cell r="F1506" t="str">
            <v>92749</v>
          </cell>
          <cell r="G1506" t="str">
            <v>KISAN AGRO,KARIMNAGAR</v>
          </cell>
          <cell r="H1506">
            <v>1558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</row>
        <row r="1507">
          <cell r="D1507" t="str">
            <v>862</v>
          </cell>
          <cell r="F1507" t="str">
            <v>92751</v>
          </cell>
          <cell r="G1507" t="str">
            <v>SAIFY MACHINERY STORES,RAJPUR</v>
          </cell>
          <cell r="H1507">
            <v>145341</v>
          </cell>
          <cell r="I1507">
            <v>0</v>
          </cell>
          <cell r="J1507">
            <v>59818</v>
          </cell>
          <cell r="K1507">
            <v>85523</v>
          </cell>
          <cell r="L1507">
            <v>0</v>
          </cell>
          <cell r="M1507">
            <v>0</v>
          </cell>
        </row>
        <row r="1508">
          <cell r="D1508" t="str">
            <v>862</v>
          </cell>
          <cell r="F1508" t="str">
            <v>92781</v>
          </cell>
          <cell r="G1508" t="str">
            <v>RELIANCE INDUSTRIES LTD,KAKINDA E.GODAVA</v>
          </cell>
          <cell r="H1508">
            <v>2653183</v>
          </cell>
          <cell r="I1508">
            <v>0</v>
          </cell>
          <cell r="J1508">
            <v>0</v>
          </cell>
          <cell r="K1508">
            <v>2555406</v>
          </cell>
          <cell r="L1508">
            <v>0</v>
          </cell>
          <cell r="M1508">
            <v>0</v>
          </cell>
        </row>
        <row r="1509">
          <cell r="D1509" t="str">
            <v>862</v>
          </cell>
          <cell r="F1509" t="str">
            <v>92782</v>
          </cell>
          <cell r="G1509" t="str">
            <v>SRI RAGHAVA CONSTRUTIONS,HYDERABAD</v>
          </cell>
          <cell r="H1509">
            <v>99784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</row>
        <row r="1510">
          <cell r="D1510" t="str">
            <v>862</v>
          </cell>
          <cell r="F1510" t="str">
            <v>92785</v>
          </cell>
          <cell r="G1510" t="str">
            <v>LAXMI AGRO ENTERPRISES,RAIPUR</v>
          </cell>
          <cell r="H1510">
            <v>-1984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</row>
        <row r="1511">
          <cell r="D1511" t="str">
            <v>862</v>
          </cell>
          <cell r="F1511" t="str">
            <v>92787</v>
          </cell>
          <cell r="G1511" t="str">
            <v>DOABA MICRO IRRIG SALES &amp; C,GARHSHANKAR</v>
          </cell>
          <cell r="H1511">
            <v>474609</v>
          </cell>
          <cell r="I1511">
            <v>474609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</row>
        <row r="1512">
          <cell r="D1512" t="str">
            <v>862</v>
          </cell>
          <cell r="F1512" t="str">
            <v>92790</v>
          </cell>
          <cell r="G1512" t="str">
            <v>AGRAWAL TRADERS,SWAI MADHAVPUR</v>
          </cell>
          <cell r="H1512">
            <v>238371.5</v>
          </cell>
          <cell r="I1512">
            <v>203667</v>
          </cell>
          <cell r="J1512">
            <v>34704.5</v>
          </cell>
          <cell r="K1512">
            <v>0</v>
          </cell>
          <cell r="L1512">
            <v>0</v>
          </cell>
          <cell r="M1512">
            <v>0</v>
          </cell>
        </row>
        <row r="1513">
          <cell r="D1513" t="str">
            <v>862</v>
          </cell>
          <cell r="F1513" t="str">
            <v>92796</v>
          </cell>
          <cell r="G1513" t="str">
            <v>JANU AGRO AGENCY,BANSWARA RAJASTHAN</v>
          </cell>
          <cell r="H1513">
            <v>-14716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</row>
        <row r="1514">
          <cell r="D1514" t="str">
            <v>862</v>
          </cell>
          <cell r="F1514" t="str">
            <v>92797</v>
          </cell>
          <cell r="G1514" t="str">
            <v>USHA SREE AGENCIES,RAJMUNDRY</v>
          </cell>
          <cell r="H1514">
            <v>119423.5</v>
          </cell>
          <cell r="I1514">
            <v>25250</v>
          </cell>
          <cell r="J1514">
            <v>540</v>
          </cell>
          <cell r="K1514">
            <v>90701</v>
          </cell>
          <cell r="L1514">
            <v>2932.5</v>
          </cell>
          <cell r="M1514">
            <v>0</v>
          </cell>
        </row>
        <row r="1515">
          <cell r="D1515" t="str">
            <v>862</v>
          </cell>
          <cell r="F1515" t="str">
            <v>92800</v>
          </cell>
          <cell r="G1515" t="str">
            <v>M.P.AGRO ,JHABUA</v>
          </cell>
          <cell r="H1515">
            <v>284757</v>
          </cell>
          <cell r="I1515">
            <v>0</v>
          </cell>
          <cell r="J1515">
            <v>0</v>
          </cell>
          <cell r="K1515">
            <v>284757</v>
          </cell>
          <cell r="L1515">
            <v>0</v>
          </cell>
          <cell r="M1515">
            <v>0</v>
          </cell>
        </row>
        <row r="1516">
          <cell r="D1516" t="str">
            <v>862</v>
          </cell>
          <cell r="F1516" t="str">
            <v>92805</v>
          </cell>
          <cell r="G1516" t="str">
            <v>RAMCHARAN AGRO AGENCIES,AKKIREDDIGUDEM</v>
          </cell>
          <cell r="H1516">
            <v>-9236.5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</row>
        <row r="1517">
          <cell r="D1517" t="str">
            <v>862</v>
          </cell>
          <cell r="F1517" t="str">
            <v>92806</v>
          </cell>
          <cell r="G1517" t="str">
            <v>SRI LAKSHMI ELECTRICALS,NUZVID KRISHNA</v>
          </cell>
          <cell r="H1517">
            <v>2725</v>
          </cell>
          <cell r="I1517">
            <v>0</v>
          </cell>
          <cell r="J1517">
            <v>0</v>
          </cell>
          <cell r="K1517">
            <v>1362.5</v>
          </cell>
          <cell r="L1517">
            <v>0</v>
          </cell>
          <cell r="M1517">
            <v>1362.5</v>
          </cell>
        </row>
        <row r="1518">
          <cell r="D1518" t="str">
            <v>862</v>
          </cell>
          <cell r="F1518" t="str">
            <v>92809</v>
          </cell>
          <cell r="G1518" t="str">
            <v>NIRMAL AGRI CLINIC,KASHATI SHRIGONDA</v>
          </cell>
          <cell r="H1518">
            <v>1020226</v>
          </cell>
          <cell r="I1518">
            <v>430050</v>
          </cell>
          <cell r="J1518">
            <v>267384</v>
          </cell>
          <cell r="K1518">
            <v>306092</v>
          </cell>
          <cell r="L1518">
            <v>16700</v>
          </cell>
          <cell r="M1518">
            <v>0</v>
          </cell>
        </row>
        <row r="1519">
          <cell r="D1519" t="str">
            <v>862</v>
          </cell>
          <cell r="F1519" t="str">
            <v>92813</v>
          </cell>
          <cell r="G1519" t="str">
            <v>SHRADDHA ENTERPRISES,SASWAD,PUNE</v>
          </cell>
          <cell r="H1519">
            <v>179243</v>
          </cell>
          <cell r="I1519">
            <v>155115</v>
          </cell>
          <cell r="J1519">
            <v>4585</v>
          </cell>
          <cell r="K1519">
            <v>19543</v>
          </cell>
          <cell r="L1519">
            <v>0</v>
          </cell>
          <cell r="M1519">
            <v>0</v>
          </cell>
        </row>
        <row r="1520">
          <cell r="D1520" t="str">
            <v>862</v>
          </cell>
          <cell r="F1520" t="str">
            <v>92815</v>
          </cell>
          <cell r="G1520" t="str">
            <v>SRI VENKATA SAI ENGINEERING ,KARIMNAGAR</v>
          </cell>
          <cell r="H1520">
            <v>6554.5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D1521" t="str">
            <v>862</v>
          </cell>
          <cell r="F1521" t="str">
            <v>92816</v>
          </cell>
          <cell r="G1521" t="str">
            <v>VASAVI PUMPS,HYDERABAD</v>
          </cell>
          <cell r="H1521">
            <v>1362.5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</row>
        <row r="1522">
          <cell r="D1522" t="str">
            <v>862</v>
          </cell>
          <cell r="F1522" t="str">
            <v>92818</v>
          </cell>
          <cell r="G1522" t="str">
            <v>RAYTHUMITRA IRRIGATION SYSTEMS,TOKAPALLI</v>
          </cell>
          <cell r="H1522">
            <v>31017.5</v>
          </cell>
          <cell r="I1522">
            <v>0</v>
          </cell>
          <cell r="J1522">
            <v>20940</v>
          </cell>
          <cell r="K1522">
            <v>5143</v>
          </cell>
          <cell r="L1522">
            <v>4934.5</v>
          </cell>
          <cell r="M1522">
            <v>0</v>
          </cell>
        </row>
        <row r="1523">
          <cell r="D1523" t="str">
            <v>862</v>
          </cell>
          <cell r="F1523" t="str">
            <v>92819</v>
          </cell>
          <cell r="G1523" t="str">
            <v>SONY DRIP IRRIGATION SYSTEMS,NIZAMBAD</v>
          </cell>
          <cell r="H1523">
            <v>-9878.5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</row>
        <row r="1524">
          <cell r="D1524" t="str">
            <v>862</v>
          </cell>
          <cell r="F1524" t="str">
            <v>92821</v>
          </cell>
          <cell r="G1524" t="str">
            <v>AMJAD AGRO SERVICE CENTER,RANGAREDDY</v>
          </cell>
          <cell r="H1524">
            <v>-2922.09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</row>
        <row r="1525">
          <cell r="D1525" t="str">
            <v>862</v>
          </cell>
          <cell r="F1525" t="str">
            <v>92822</v>
          </cell>
          <cell r="G1525" t="str">
            <v>S.L.S.DRIP SYSTEMS,BAPANAPALLI CUDDAPAH</v>
          </cell>
          <cell r="H1525">
            <v>1362.5</v>
          </cell>
          <cell r="I1525">
            <v>0</v>
          </cell>
          <cell r="J1525">
            <v>0</v>
          </cell>
          <cell r="K1525">
            <v>1362.5</v>
          </cell>
          <cell r="L1525">
            <v>0</v>
          </cell>
          <cell r="M1525">
            <v>0</v>
          </cell>
        </row>
        <row r="1526">
          <cell r="D1526" t="str">
            <v>862</v>
          </cell>
          <cell r="F1526" t="str">
            <v>92829</v>
          </cell>
          <cell r="G1526" t="str">
            <v>SHREE AGROTECH ,RATNAGIRI</v>
          </cell>
          <cell r="H1526">
            <v>276015.7</v>
          </cell>
          <cell r="I1526">
            <v>57201</v>
          </cell>
          <cell r="J1526">
            <v>69344</v>
          </cell>
          <cell r="K1526">
            <v>61523</v>
          </cell>
          <cell r="L1526">
            <v>87947.7</v>
          </cell>
          <cell r="M1526">
            <v>0</v>
          </cell>
        </row>
        <row r="1527">
          <cell r="D1527" t="str">
            <v>862</v>
          </cell>
          <cell r="F1527" t="str">
            <v>92831</v>
          </cell>
          <cell r="G1527" t="str">
            <v>AJITRAM (VRIDHASHRAM)</v>
          </cell>
          <cell r="H1527">
            <v>8574</v>
          </cell>
          <cell r="I1527">
            <v>0</v>
          </cell>
          <cell r="J1527">
            <v>8574</v>
          </cell>
          <cell r="K1527">
            <v>0</v>
          </cell>
          <cell r="L1527">
            <v>0</v>
          </cell>
          <cell r="M1527">
            <v>0</v>
          </cell>
        </row>
        <row r="1528">
          <cell r="D1528" t="str">
            <v>862</v>
          </cell>
          <cell r="F1528" t="str">
            <v>92839</v>
          </cell>
          <cell r="G1528" t="str">
            <v>INNOVATIVE AGRO TECH,MARELKOTLA PUNJAB</v>
          </cell>
          <cell r="H1528">
            <v>746732</v>
          </cell>
          <cell r="I1528">
            <v>746732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</row>
        <row r="1529">
          <cell r="D1529" t="str">
            <v>862</v>
          </cell>
          <cell r="F1529" t="str">
            <v>92841</v>
          </cell>
          <cell r="G1529" t="str">
            <v>KRUSHAKRAJ IRRIGATION SYSTEMS,NANDGAON(K</v>
          </cell>
          <cell r="H1529">
            <v>1326440.75</v>
          </cell>
          <cell r="I1529">
            <v>35773</v>
          </cell>
          <cell r="J1529">
            <v>339689</v>
          </cell>
          <cell r="K1529">
            <v>441962</v>
          </cell>
          <cell r="L1529">
            <v>509016.75</v>
          </cell>
          <cell r="M1529">
            <v>0</v>
          </cell>
        </row>
        <row r="1530">
          <cell r="D1530" t="str">
            <v>862</v>
          </cell>
          <cell r="F1530" t="str">
            <v>92845</v>
          </cell>
          <cell r="G1530" t="str">
            <v>M.P.AGRO ,KHARGONE</v>
          </cell>
          <cell r="H1530">
            <v>85772.05</v>
          </cell>
          <cell r="I1530">
            <v>85772.05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</row>
        <row r="1531">
          <cell r="D1531" t="str">
            <v>862</v>
          </cell>
          <cell r="F1531" t="str">
            <v>92848</v>
          </cell>
          <cell r="G1531" t="str">
            <v>SRI VENUGOPAL IRRIGATION,KOLAR</v>
          </cell>
          <cell r="H1531">
            <v>3547863</v>
          </cell>
          <cell r="I1531">
            <v>584377</v>
          </cell>
          <cell r="J1531">
            <v>0</v>
          </cell>
          <cell r="K1531">
            <v>223761</v>
          </cell>
          <cell r="L1531">
            <v>274575</v>
          </cell>
          <cell r="M1531">
            <v>168113</v>
          </cell>
        </row>
        <row r="1532">
          <cell r="D1532" t="str">
            <v>862</v>
          </cell>
          <cell r="F1532" t="str">
            <v>92850</v>
          </cell>
          <cell r="G1532" t="str">
            <v>KRISHNA ENGINEERING WORKS,RAJAHMUNDRY</v>
          </cell>
          <cell r="H1532">
            <v>161953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</row>
        <row r="1533">
          <cell r="D1533" t="str">
            <v>862</v>
          </cell>
          <cell r="F1533" t="str">
            <v>92860</v>
          </cell>
          <cell r="G1533" t="str">
            <v>JAIN ENTERPRISES,CHITRADURGA</v>
          </cell>
          <cell r="H1533">
            <v>72895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</row>
        <row r="1534">
          <cell r="D1534" t="str">
            <v>862</v>
          </cell>
          <cell r="F1534" t="str">
            <v>92863</v>
          </cell>
          <cell r="G1534" t="str">
            <v>KALYANI AGRI SERVICES,GUDURU BIBINAGAR</v>
          </cell>
          <cell r="H1534">
            <v>73821.73</v>
          </cell>
          <cell r="I1534">
            <v>2165</v>
          </cell>
          <cell r="J1534">
            <v>0</v>
          </cell>
          <cell r="K1534">
            <v>16612.5</v>
          </cell>
          <cell r="L1534">
            <v>19425</v>
          </cell>
          <cell r="M1534">
            <v>35619.230000000003</v>
          </cell>
        </row>
        <row r="1535">
          <cell r="D1535" t="str">
            <v>862</v>
          </cell>
          <cell r="F1535" t="str">
            <v>92864</v>
          </cell>
          <cell r="G1535" t="str">
            <v>PRADEEP IRRIGATION SYSTEMS,NIZAMABAD</v>
          </cell>
          <cell r="H1535">
            <v>2725</v>
          </cell>
          <cell r="I1535">
            <v>0</v>
          </cell>
          <cell r="J1535">
            <v>0</v>
          </cell>
          <cell r="K1535">
            <v>1362.5</v>
          </cell>
          <cell r="L1535">
            <v>0</v>
          </cell>
          <cell r="M1535">
            <v>1362.5</v>
          </cell>
        </row>
        <row r="1536">
          <cell r="D1536" t="str">
            <v>862</v>
          </cell>
          <cell r="F1536" t="str">
            <v>92880</v>
          </cell>
          <cell r="G1536" t="str">
            <v>VENCHI AGRO FARMS PVT LTD,HYDERABAD</v>
          </cell>
          <cell r="H1536">
            <v>-100000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</row>
        <row r="1537">
          <cell r="D1537" t="str">
            <v>862</v>
          </cell>
          <cell r="F1537" t="str">
            <v>92881</v>
          </cell>
          <cell r="G1537" t="str">
            <v>BHARAT MACHINARY STORES SILORA</v>
          </cell>
          <cell r="H1537">
            <v>18061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</row>
        <row r="1538">
          <cell r="D1538" t="str">
            <v>862</v>
          </cell>
          <cell r="F1538" t="str">
            <v>92899</v>
          </cell>
          <cell r="G1538" t="str">
            <v>PATLIPUTRA AGRO PVT LTD,PATNA</v>
          </cell>
          <cell r="H1538">
            <v>-7577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</row>
        <row r="1539">
          <cell r="D1539" t="str">
            <v>862</v>
          </cell>
          <cell r="F1539" t="str">
            <v>92900</v>
          </cell>
          <cell r="G1539" t="str">
            <v>YOGESH K PATEL,GADA ANAND</v>
          </cell>
          <cell r="H1539">
            <v>-15591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</row>
        <row r="1540">
          <cell r="D1540" t="str">
            <v>862</v>
          </cell>
          <cell r="F1540" t="str">
            <v>92902</v>
          </cell>
          <cell r="G1540" t="str">
            <v>LAXMI AGRO SERVICES,RAVER</v>
          </cell>
          <cell r="H1540">
            <v>765771</v>
          </cell>
          <cell r="I1540">
            <v>341780</v>
          </cell>
          <cell r="J1540">
            <v>24566</v>
          </cell>
          <cell r="K1540">
            <v>204011</v>
          </cell>
          <cell r="L1540">
            <v>184636</v>
          </cell>
          <cell r="M1540">
            <v>10778</v>
          </cell>
        </row>
        <row r="1541">
          <cell r="D1541" t="str">
            <v>862</v>
          </cell>
          <cell r="F1541" t="str">
            <v>92904</v>
          </cell>
          <cell r="G1541" t="str">
            <v>SUJATA MACHINERY &amp; ELECT STORE,PARLIVAIJ</v>
          </cell>
          <cell r="H1541">
            <v>-6392.11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</row>
        <row r="1542">
          <cell r="D1542" t="str">
            <v>862</v>
          </cell>
          <cell r="F1542" t="str">
            <v>92907</v>
          </cell>
          <cell r="G1542" t="str">
            <v>MAHESH ENTERPRISES,HOOLI BELGAUM</v>
          </cell>
          <cell r="H1542">
            <v>269627</v>
          </cell>
          <cell r="I1542">
            <v>52763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</row>
        <row r="1543">
          <cell r="D1543" t="str">
            <v>862</v>
          </cell>
          <cell r="F1543" t="str">
            <v>92909</v>
          </cell>
          <cell r="G1543" t="str">
            <v>BEPTA GOLF COURSE,JAMMMU</v>
          </cell>
          <cell r="H1543">
            <v>125497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</row>
        <row r="1544">
          <cell r="D1544" t="str">
            <v>862</v>
          </cell>
          <cell r="F1544" t="str">
            <v>92911</v>
          </cell>
          <cell r="G1544" t="str">
            <v>DIRECTOR,SYMBIOSIS,LAVALE MULSHI PUNE</v>
          </cell>
          <cell r="H1544">
            <v>486151</v>
          </cell>
          <cell r="I1544">
            <v>73570</v>
          </cell>
          <cell r="J1544">
            <v>82792</v>
          </cell>
          <cell r="K1544">
            <v>0</v>
          </cell>
          <cell r="L1544">
            <v>0</v>
          </cell>
          <cell r="M1544">
            <v>0</v>
          </cell>
        </row>
        <row r="1545">
          <cell r="D1545" t="str">
            <v>862</v>
          </cell>
          <cell r="F1545" t="str">
            <v>92912</v>
          </cell>
          <cell r="G1545" t="str">
            <v>CHINTAMANI ENTERPRISES,SARTAPWADI HAWELI</v>
          </cell>
          <cell r="H1545">
            <v>974574</v>
          </cell>
          <cell r="I1545">
            <v>191696</v>
          </cell>
          <cell r="J1545">
            <v>42741</v>
          </cell>
          <cell r="K1545">
            <v>684769</v>
          </cell>
          <cell r="L1545">
            <v>55368</v>
          </cell>
          <cell r="M1545">
            <v>0</v>
          </cell>
        </row>
        <row r="1546">
          <cell r="D1546" t="str">
            <v>862</v>
          </cell>
          <cell r="F1546" t="str">
            <v>92914</v>
          </cell>
          <cell r="G1546" t="str">
            <v>GREEN FIELD AGRO SERVICES,SELU PARBHANI</v>
          </cell>
          <cell r="H1546">
            <v>334902.40000000002</v>
          </cell>
          <cell r="I1546">
            <v>117040</v>
          </cell>
          <cell r="J1546">
            <v>190126</v>
          </cell>
          <cell r="K1546">
            <v>27736.400000000001</v>
          </cell>
          <cell r="L1546">
            <v>0</v>
          </cell>
          <cell r="M1546">
            <v>0</v>
          </cell>
        </row>
        <row r="1547">
          <cell r="D1547" t="str">
            <v>862</v>
          </cell>
          <cell r="F1547" t="str">
            <v>92919</v>
          </cell>
          <cell r="G1547" t="str">
            <v>PATIL DRIP &amp; SPRINKLAR IRRIGATION,MORSHI</v>
          </cell>
          <cell r="H1547">
            <v>1559853</v>
          </cell>
          <cell r="I1547">
            <v>46147</v>
          </cell>
          <cell r="J1547">
            <v>0</v>
          </cell>
          <cell r="K1547">
            <v>64791</v>
          </cell>
          <cell r="L1547">
            <v>449988</v>
          </cell>
          <cell r="M1547">
            <v>494473</v>
          </cell>
        </row>
        <row r="1548">
          <cell r="D1548" t="str">
            <v>862</v>
          </cell>
          <cell r="F1548" t="str">
            <v>92923</v>
          </cell>
          <cell r="G1548" t="str">
            <v>SHREE GAJANAN AGRO ENGG,SHIKRAPUR</v>
          </cell>
          <cell r="H1548">
            <v>86206</v>
          </cell>
          <cell r="I1548">
            <v>15197</v>
          </cell>
          <cell r="J1548">
            <v>71009</v>
          </cell>
          <cell r="K1548">
            <v>0</v>
          </cell>
          <cell r="L1548">
            <v>0</v>
          </cell>
          <cell r="M1548">
            <v>0</v>
          </cell>
        </row>
        <row r="1549">
          <cell r="D1549" t="str">
            <v>862</v>
          </cell>
          <cell r="F1549" t="str">
            <v>92927</v>
          </cell>
          <cell r="G1549" t="str">
            <v>G.P.SALES,JUGSALAI</v>
          </cell>
          <cell r="H1549">
            <v>-428927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</row>
        <row r="1550">
          <cell r="D1550" t="str">
            <v>862</v>
          </cell>
          <cell r="F1550" t="str">
            <v>92928</v>
          </cell>
          <cell r="G1550" t="str">
            <v>SONA ORGANIC FARM PVT LTD,BELAJ MAVAL PU</v>
          </cell>
          <cell r="H1550">
            <v>219732</v>
          </cell>
          <cell r="I1550">
            <v>0</v>
          </cell>
          <cell r="J1550">
            <v>18896</v>
          </cell>
          <cell r="K1550">
            <v>65196</v>
          </cell>
          <cell r="L1550">
            <v>14546</v>
          </cell>
          <cell r="M1550">
            <v>53148</v>
          </cell>
        </row>
        <row r="1551">
          <cell r="D1551" t="str">
            <v>862</v>
          </cell>
          <cell r="F1551" t="str">
            <v>92929</v>
          </cell>
          <cell r="G1551" t="str">
            <v>C.C.RAJAPUR (S)</v>
          </cell>
          <cell r="H1551">
            <v>23948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14175</v>
          </cell>
        </row>
        <row r="1552">
          <cell r="D1552" t="str">
            <v>862</v>
          </cell>
          <cell r="F1552" t="str">
            <v>92942</v>
          </cell>
          <cell r="G1552" t="str">
            <v>KISAN SEVA AGRO AGENCY,NIMBHORA ST</v>
          </cell>
          <cell r="H1552">
            <v>324506</v>
          </cell>
          <cell r="I1552">
            <v>0</v>
          </cell>
          <cell r="J1552">
            <v>0</v>
          </cell>
          <cell r="K1552">
            <v>54912</v>
          </cell>
          <cell r="L1552">
            <v>110169</v>
          </cell>
          <cell r="M1552">
            <v>36454</v>
          </cell>
        </row>
        <row r="1553">
          <cell r="D1553" t="str">
            <v>862</v>
          </cell>
          <cell r="F1553" t="str">
            <v>92965</v>
          </cell>
          <cell r="G1553" t="str">
            <v>AGRO SERVICE CENTRE,VISWAGAR,SURAT</v>
          </cell>
          <cell r="H1553">
            <v>52197</v>
          </cell>
          <cell r="I1553">
            <v>0</v>
          </cell>
          <cell r="J1553">
            <v>0</v>
          </cell>
          <cell r="K1553">
            <v>982</v>
          </cell>
          <cell r="L1553">
            <v>51215</v>
          </cell>
          <cell r="M1553">
            <v>0</v>
          </cell>
        </row>
        <row r="1554">
          <cell r="D1554" t="str">
            <v>862</v>
          </cell>
          <cell r="F1554" t="str">
            <v>92968</v>
          </cell>
          <cell r="G1554" t="str">
            <v>BRIJ MOHANLAL &amp; CO,NEW DELHI</v>
          </cell>
          <cell r="H1554">
            <v>-21116.799999999999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</row>
        <row r="1555">
          <cell r="D1555" t="str">
            <v>862</v>
          </cell>
          <cell r="F1555" t="str">
            <v>92969</v>
          </cell>
          <cell r="G1555" t="str">
            <v>AGRI BUSINESS CENTRE,POONA MAHUVA SURAT</v>
          </cell>
          <cell r="H1555">
            <v>24396</v>
          </cell>
          <cell r="I1555">
            <v>1457</v>
          </cell>
          <cell r="J1555">
            <v>0</v>
          </cell>
          <cell r="K1555">
            <v>13000</v>
          </cell>
          <cell r="L1555">
            <v>1884</v>
          </cell>
          <cell r="M1555">
            <v>7795</v>
          </cell>
        </row>
        <row r="1556">
          <cell r="D1556" t="str">
            <v>862</v>
          </cell>
          <cell r="F1556" t="str">
            <v>92970</v>
          </cell>
          <cell r="G1556" t="str">
            <v>HARIYALI AGRITECH,PALIAKALAN LAKHIMPUR K</v>
          </cell>
          <cell r="H1556">
            <v>269666</v>
          </cell>
          <cell r="I1556">
            <v>0</v>
          </cell>
          <cell r="J1556">
            <v>130</v>
          </cell>
          <cell r="K1556">
            <v>0</v>
          </cell>
          <cell r="L1556">
            <v>9440</v>
          </cell>
          <cell r="M1556">
            <v>0</v>
          </cell>
        </row>
        <row r="1557">
          <cell r="D1557" t="str">
            <v>862</v>
          </cell>
          <cell r="F1557" t="str">
            <v>92977</v>
          </cell>
          <cell r="G1557" t="str">
            <v>SHRI PANDURANG SAH SAKHAR KAR,SHRIPUR SO</v>
          </cell>
          <cell r="H1557">
            <v>-136241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</row>
        <row r="1558">
          <cell r="D1558" t="str">
            <v>862</v>
          </cell>
          <cell r="F1558" t="str">
            <v>92978</v>
          </cell>
          <cell r="G1558" t="str">
            <v>GAYTRI AGRO TECH,RAVER</v>
          </cell>
          <cell r="H1558">
            <v>1707331</v>
          </cell>
          <cell r="I1558">
            <v>748972</v>
          </cell>
          <cell r="J1558">
            <v>17045</v>
          </cell>
          <cell r="K1558">
            <v>672405</v>
          </cell>
          <cell r="L1558">
            <v>237041</v>
          </cell>
          <cell r="M1558">
            <v>31868</v>
          </cell>
        </row>
        <row r="1559">
          <cell r="D1559" t="str">
            <v>862</v>
          </cell>
          <cell r="F1559" t="str">
            <v>92983</v>
          </cell>
          <cell r="G1559" t="str">
            <v>SAI IRRIGATION EQUIPMENT,PHALTAN</v>
          </cell>
          <cell r="H1559">
            <v>1289868</v>
          </cell>
          <cell r="I1559">
            <v>214604</v>
          </cell>
          <cell r="J1559">
            <v>334851</v>
          </cell>
          <cell r="K1559">
            <v>36995</v>
          </cell>
          <cell r="L1559">
            <v>103222</v>
          </cell>
          <cell r="M1559">
            <v>0</v>
          </cell>
        </row>
        <row r="1560">
          <cell r="D1560" t="str">
            <v>862</v>
          </cell>
          <cell r="F1560" t="str">
            <v>92991</v>
          </cell>
          <cell r="G1560" t="str">
            <v>MOTOR INDUSTRIES COMPANY LTD,JAIPUR</v>
          </cell>
          <cell r="H1560">
            <v>273304</v>
          </cell>
          <cell r="I1560">
            <v>0</v>
          </cell>
          <cell r="J1560">
            <v>0</v>
          </cell>
          <cell r="K1560">
            <v>3987</v>
          </cell>
          <cell r="L1560">
            <v>0</v>
          </cell>
          <cell r="M1560">
            <v>0</v>
          </cell>
        </row>
        <row r="1561">
          <cell r="D1561" t="str">
            <v>862</v>
          </cell>
          <cell r="F1561" t="str">
            <v>92992</v>
          </cell>
          <cell r="G1561" t="str">
            <v>KANCHAN IRRIGATION SERVICES,JAMNER</v>
          </cell>
          <cell r="H1561">
            <v>7963012.5599999996</v>
          </cell>
          <cell r="I1561">
            <v>141926</v>
          </cell>
          <cell r="J1561">
            <v>139695.5</v>
          </cell>
          <cell r="K1561">
            <v>1972674</v>
          </cell>
          <cell r="L1561">
            <v>5708717.0599999996</v>
          </cell>
          <cell r="M1561">
            <v>0</v>
          </cell>
        </row>
        <row r="1562">
          <cell r="D1562" t="str">
            <v>862</v>
          </cell>
          <cell r="F1562" t="str">
            <v>92995</v>
          </cell>
          <cell r="G1562" t="str">
            <v>PATIL KRUSHI SEVA KENDRA,MURTIZAPUR</v>
          </cell>
          <cell r="H1562">
            <v>704523</v>
          </cell>
          <cell r="I1562">
            <v>42972</v>
          </cell>
          <cell r="J1562">
            <v>73106</v>
          </cell>
          <cell r="K1562">
            <v>146244</v>
          </cell>
          <cell r="L1562">
            <v>0</v>
          </cell>
          <cell r="M1562">
            <v>100980</v>
          </cell>
        </row>
        <row r="1563">
          <cell r="D1563" t="str">
            <v>862</v>
          </cell>
          <cell r="F1563" t="str">
            <v>92996</v>
          </cell>
          <cell r="G1563" t="str">
            <v>JAYSHREE ENGINEERING CO,RAICHUR</v>
          </cell>
          <cell r="H1563">
            <v>60623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</row>
        <row r="1564">
          <cell r="D1564" t="str">
            <v>862</v>
          </cell>
          <cell r="F1564" t="str">
            <v>92997</v>
          </cell>
          <cell r="G1564" t="str">
            <v>WATER &amp; LAND MANAGEMENT INST,AURANGABAD</v>
          </cell>
          <cell r="H1564">
            <v>1645587</v>
          </cell>
          <cell r="I1564">
            <v>51092</v>
          </cell>
          <cell r="J1564">
            <v>458402</v>
          </cell>
          <cell r="K1564">
            <v>165640</v>
          </cell>
          <cell r="L1564">
            <v>168608</v>
          </cell>
          <cell r="M1564">
            <v>154402</v>
          </cell>
        </row>
        <row r="1565">
          <cell r="D1565" t="str">
            <v>862</v>
          </cell>
          <cell r="F1565" t="str">
            <v>92999</v>
          </cell>
          <cell r="G1565" t="str">
            <v>KAVERI ENTERPRISES,KOPPA CHIKMAGLUR</v>
          </cell>
          <cell r="H1565">
            <v>13030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</row>
        <row r="1566">
          <cell r="D1566" t="str">
            <v>862</v>
          </cell>
          <cell r="F1566" t="str">
            <v>93030</v>
          </cell>
          <cell r="G1566" t="str">
            <v>MAHATMA PHULE AGRI.UNIV,RAHURI</v>
          </cell>
          <cell r="H1566">
            <v>163566</v>
          </cell>
          <cell r="I1566">
            <v>126</v>
          </cell>
          <cell r="J1566">
            <v>30613</v>
          </cell>
          <cell r="K1566">
            <v>8469</v>
          </cell>
          <cell r="L1566">
            <v>61873</v>
          </cell>
          <cell r="M1566">
            <v>0</v>
          </cell>
        </row>
        <row r="1567">
          <cell r="D1567" t="str">
            <v>862</v>
          </cell>
          <cell r="F1567" t="str">
            <v>93142</v>
          </cell>
          <cell r="G1567" t="str">
            <v>XYZ ENTERPRISES</v>
          </cell>
          <cell r="H1567">
            <v>-1129507.32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</row>
        <row r="1568">
          <cell r="D1568" t="str">
            <v>862</v>
          </cell>
          <cell r="F1568" t="str">
            <v>93452</v>
          </cell>
          <cell r="G1568" t="str">
            <v>RAJARAM GANU MAHAJAN,RAVER</v>
          </cell>
          <cell r="H1568">
            <v>1507564</v>
          </cell>
          <cell r="I1568">
            <v>583982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</row>
        <row r="1569">
          <cell r="D1569" t="str">
            <v>862</v>
          </cell>
          <cell r="F1569" t="str">
            <v>93501</v>
          </cell>
          <cell r="G1569" t="str">
            <v>SAHEBRAO DHONDU PATIL,RAJWAD</v>
          </cell>
          <cell r="H1569">
            <v>8619.5</v>
          </cell>
          <cell r="I1569">
            <v>0</v>
          </cell>
          <cell r="J1569">
            <v>8619.5</v>
          </cell>
          <cell r="K1569">
            <v>0</v>
          </cell>
          <cell r="L1569">
            <v>0</v>
          </cell>
          <cell r="M1569">
            <v>0</v>
          </cell>
        </row>
        <row r="1570">
          <cell r="D1570" t="str">
            <v>862</v>
          </cell>
          <cell r="F1570" t="str">
            <v>93615</v>
          </cell>
          <cell r="G1570" t="str">
            <v>MANJARA S.S.K.LTD.,ZADKE</v>
          </cell>
          <cell r="H1570">
            <v>698520.49</v>
          </cell>
          <cell r="I1570">
            <v>0</v>
          </cell>
          <cell r="J1570">
            <v>0</v>
          </cell>
          <cell r="K1570">
            <v>0</v>
          </cell>
          <cell r="L1570">
            <v>698520.49</v>
          </cell>
          <cell r="M1570">
            <v>0</v>
          </cell>
        </row>
        <row r="1571">
          <cell r="D1571" t="str">
            <v>862</v>
          </cell>
          <cell r="F1571" t="str">
            <v>93928</v>
          </cell>
          <cell r="G1571" t="str">
            <v>RAVINDRA B.NAVLAKHA,THEOOR</v>
          </cell>
          <cell r="H1571">
            <v>454190</v>
          </cell>
          <cell r="I1571">
            <v>259532</v>
          </cell>
          <cell r="J1571">
            <v>0</v>
          </cell>
          <cell r="K1571">
            <v>2830</v>
          </cell>
          <cell r="L1571">
            <v>0</v>
          </cell>
          <cell r="M1571">
            <v>14288</v>
          </cell>
        </row>
        <row r="1572">
          <cell r="D1572" t="str">
            <v>862</v>
          </cell>
          <cell r="F1572" t="str">
            <v>93940</v>
          </cell>
          <cell r="G1572" t="str">
            <v>ARUN KANCHAN &amp; OTHERS,YEWAT</v>
          </cell>
          <cell r="H1572">
            <v>46682.48</v>
          </cell>
          <cell r="I1572">
            <v>0</v>
          </cell>
          <cell r="J1572">
            <v>46682.48</v>
          </cell>
          <cell r="K1572">
            <v>0</v>
          </cell>
          <cell r="L1572">
            <v>0</v>
          </cell>
          <cell r="M1572">
            <v>0</v>
          </cell>
        </row>
        <row r="1573">
          <cell r="D1573" t="str">
            <v>862</v>
          </cell>
          <cell r="F1573" t="str">
            <v>94010</v>
          </cell>
          <cell r="G1573" t="str">
            <v>BARAMATI AGRO INDU.LTD,PUNE</v>
          </cell>
          <cell r="H1573">
            <v>93449</v>
          </cell>
          <cell r="I1573">
            <v>93449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</row>
        <row r="1574">
          <cell r="D1574" t="str">
            <v>862</v>
          </cell>
          <cell r="F1574" t="str">
            <v>94037</v>
          </cell>
          <cell r="G1574" t="str">
            <v>MAKARAND AGENCIES,AMBLE</v>
          </cell>
          <cell r="H1574">
            <v>79610.559999999998</v>
          </cell>
          <cell r="I1574">
            <v>7607</v>
          </cell>
          <cell r="J1574">
            <v>72003.56</v>
          </cell>
          <cell r="K1574">
            <v>0</v>
          </cell>
          <cell r="L1574">
            <v>0</v>
          </cell>
          <cell r="M1574">
            <v>0</v>
          </cell>
        </row>
        <row r="1575">
          <cell r="D1575" t="str">
            <v>862</v>
          </cell>
          <cell r="F1575" t="str">
            <v>94118</v>
          </cell>
          <cell r="G1575" t="str">
            <v>SANGLI MISCELLE.SALES,SANGLI</v>
          </cell>
          <cell r="H1575">
            <v>19264.560000000001</v>
          </cell>
          <cell r="I1575">
            <v>11565</v>
          </cell>
          <cell r="J1575">
            <v>0</v>
          </cell>
          <cell r="K1575">
            <v>7699.56</v>
          </cell>
          <cell r="L1575">
            <v>0</v>
          </cell>
          <cell r="M1575">
            <v>0</v>
          </cell>
        </row>
        <row r="1576">
          <cell r="D1576" t="str">
            <v>862</v>
          </cell>
          <cell r="F1576" t="str">
            <v>94146</v>
          </cell>
          <cell r="G1576" t="str">
            <v>AKLUJ V.K.S.S.LTD.,AKLUJ</v>
          </cell>
          <cell r="H1576">
            <v>-260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</row>
        <row r="1577">
          <cell r="D1577" t="str">
            <v>862</v>
          </cell>
          <cell r="F1577" t="str">
            <v>94402</v>
          </cell>
          <cell r="G1577" t="str">
            <v>PALANTATION CORP.OF KERALA LTD</v>
          </cell>
          <cell r="H1577">
            <v>137119.97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</row>
        <row r="1578">
          <cell r="D1578" t="str">
            <v>862</v>
          </cell>
          <cell r="F1578" t="str">
            <v>94403</v>
          </cell>
          <cell r="G1578" t="str">
            <v>MADRAS MISC.SALE A/C</v>
          </cell>
          <cell r="H1578">
            <v>-56689.93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</row>
        <row r="1579">
          <cell r="D1579" t="str">
            <v>862</v>
          </cell>
          <cell r="F1579" t="str">
            <v>94729</v>
          </cell>
          <cell r="G1579" t="str">
            <v>SHAPOORJI PALLONJI &amp; CO,BOMBAY</v>
          </cell>
          <cell r="H1579">
            <v>-108374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</row>
        <row r="1580">
          <cell r="D1580" t="str">
            <v>862</v>
          </cell>
          <cell r="F1580" t="str">
            <v>94753</v>
          </cell>
          <cell r="G1580" t="str">
            <v>SANJAY C.BHANDARI,INDORE</v>
          </cell>
          <cell r="H1580">
            <v>3077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D1581" t="str">
            <v>862</v>
          </cell>
          <cell r="F1581" t="str">
            <v>94791</v>
          </cell>
          <cell r="G1581" t="str">
            <v>INDORE DEPOT CASUAL CUSTOMER</v>
          </cell>
          <cell r="H1581">
            <v>374094</v>
          </cell>
          <cell r="I1581">
            <v>374094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</row>
        <row r="1582">
          <cell r="D1582" t="str">
            <v>862</v>
          </cell>
          <cell r="F1582" t="str">
            <v>94809</v>
          </cell>
          <cell r="G1582" t="str">
            <v>M.P.AGRO ,MANDSOUR</v>
          </cell>
          <cell r="H1582">
            <v>161008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</row>
        <row r="1583">
          <cell r="D1583" t="str">
            <v>862</v>
          </cell>
          <cell r="F1583" t="str">
            <v>94818</v>
          </cell>
          <cell r="G1583" t="str">
            <v>SENDHWA DEPOT CASUAL</v>
          </cell>
          <cell r="H1583">
            <v>60270</v>
          </cell>
          <cell r="I1583">
            <v>0</v>
          </cell>
          <cell r="J1583">
            <v>0</v>
          </cell>
          <cell r="K1583">
            <v>14453</v>
          </cell>
          <cell r="L1583">
            <v>45817</v>
          </cell>
          <cell r="M1583">
            <v>0</v>
          </cell>
        </row>
        <row r="1584">
          <cell r="D1584" t="str">
            <v>862</v>
          </cell>
          <cell r="F1584" t="str">
            <v>94886</v>
          </cell>
          <cell r="G1584" t="str">
            <v>PREMIER IRRI.EQUP.LTD,BARODA</v>
          </cell>
          <cell r="H1584">
            <v>405936</v>
          </cell>
          <cell r="I1584">
            <v>39703</v>
          </cell>
          <cell r="J1584">
            <v>0</v>
          </cell>
          <cell r="K1584">
            <v>49711</v>
          </cell>
          <cell r="L1584">
            <v>316522</v>
          </cell>
          <cell r="M1584">
            <v>0</v>
          </cell>
        </row>
        <row r="1585">
          <cell r="D1585" t="str">
            <v>862</v>
          </cell>
          <cell r="F1585" t="str">
            <v>95093</v>
          </cell>
          <cell r="G1585" t="str">
            <v>ROYAL THIMPU GOLF COURSE,BHUTAN</v>
          </cell>
          <cell r="H1585">
            <v>0.25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0.25</v>
          </cell>
        </row>
        <row r="1586">
          <cell r="D1586" t="str">
            <v>862</v>
          </cell>
          <cell r="F1586" t="str">
            <v>95503</v>
          </cell>
          <cell r="G1586" t="str">
            <v>GANGA AGRO TECH SERVICES,INDI</v>
          </cell>
          <cell r="H1586">
            <v>3722661.54</v>
          </cell>
          <cell r="I1586">
            <v>551186</v>
          </cell>
          <cell r="J1586">
            <v>205630</v>
          </cell>
          <cell r="K1586">
            <v>1570043</v>
          </cell>
          <cell r="L1586">
            <v>444388</v>
          </cell>
          <cell r="M1586">
            <v>15028</v>
          </cell>
        </row>
        <row r="1587">
          <cell r="D1587" t="str">
            <v>862</v>
          </cell>
          <cell r="F1587" t="str">
            <v>95523</v>
          </cell>
          <cell r="G1587" t="str">
            <v>CHAITNYA ENTERPRISES,MAHUD</v>
          </cell>
          <cell r="H1587">
            <v>-25433.87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</row>
        <row r="1588">
          <cell r="D1588" t="str">
            <v>862</v>
          </cell>
          <cell r="F1588" t="str">
            <v>95533</v>
          </cell>
          <cell r="G1588" t="str">
            <v>MARUTI TRADE LINKS,MUNDARGI</v>
          </cell>
          <cell r="H1588">
            <v>767393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</row>
        <row r="1589">
          <cell r="D1589" t="str">
            <v>862</v>
          </cell>
          <cell r="F1589" t="str">
            <v>95541</v>
          </cell>
          <cell r="G1589" t="str">
            <v>DAI JAIN TRADERS,PIMPALNER</v>
          </cell>
          <cell r="H1589">
            <v>155720.29</v>
          </cell>
          <cell r="I1589">
            <v>0</v>
          </cell>
          <cell r="J1589">
            <v>0</v>
          </cell>
          <cell r="K1589">
            <v>0</v>
          </cell>
          <cell r="L1589">
            <v>493</v>
          </cell>
          <cell r="M1589">
            <v>70276</v>
          </cell>
        </row>
        <row r="1590">
          <cell r="D1590" t="str">
            <v>862</v>
          </cell>
          <cell r="F1590" t="str">
            <v>95575</v>
          </cell>
          <cell r="G1590" t="str">
            <v>MAHALAXMI AGRO AG.,KANCHANPUR</v>
          </cell>
          <cell r="H1590">
            <v>71390.3</v>
          </cell>
          <cell r="I1590">
            <v>7696</v>
          </cell>
          <cell r="J1590">
            <v>29953</v>
          </cell>
          <cell r="K1590">
            <v>20357</v>
          </cell>
          <cell r="L1590">
            <v>13384.3</v>
          </cell>
          <cell r="M1590">
            <v>0</v>
          </cell>
        </row>
        <row r="1591">
          <cell r="D1591" t="str">
            <v>862</v>
          </cell>
          <cell r="F1591" t="str">
            <v>95577</v>
          </cell>
          <cell r="G1591" t="str">
            <v>VRUSHALI KRUSHI KENDRA,AKOT</v>
          </cell>
          <cell r="H1591">
            <v>561533</v>
          </cell>
          <cell r="I1591">
            <v>23316</v>
          </cell>
          <cell r="J1591">
            <v>12100</v>
          </cell>
          <cell r="K1591">
            <v>126284</v>
          </cell>
          <cell r="L1591">
            <v>7580</v>
          </cell>
          <cell r="M1591">
            <v>0</v>
          </cell>
        </row>
        <row r="1592">
          <cell r="D1592" t="str">
            <v>862</v>
          </cell>
          <cell r="F1592" t="str">
            <v>95581</v>
          </cell>
          <cell r="G1592" t="str">
            <v>SAMARTH KRUSHI S.KENDRA,BORSAR</v>
          </cell>
          <cell r="H1592">
            <v>1417640.64</v>
          </cell>
          <cell r="I1592">
            <v>542698</v>
          </cell>
          <cell r="J1592">
            <v>0</v>
          </cell>
          <cell r="K1592">
            <v>491277.4</v>
          </cell>
          <cell r="L1592">
            <v>383665.24</v>
          </cell>
          <cell r="M1592">
            <v>0</v>
          </cell>
        </row>
        <row r="1593">
          <cell r="D1593" t="str">
            <v>862</v>
          </cell>
          <cell r="F1593" t="str">
            <v>95617</v>
          </cell>
          <cell r="G1593" t="str">
            <v>SURESH MACHINERY STORES,MJL.GN</v>
          </cell>
          <cell r="H1593">
            <v>218170</v>
          </cell>
          <cell r="I1593">
            <v>0</v>
          </cell>
          <cell r="J1593">
            <v>93019</v>
          </cell>
          <cell r="K1593">
            <v>125151</v>
          </cell>
          <cell r="L1593">
            <v>0</v>
          </cell>
          <cell r="M1593">
            <v>0</v>
          </cell>
        </row>
        <row r="1594">
          <cell r="D1594" t="str">
            <v>862</v>
          </cell>
          <cell r="F1594" t="str">
            <v>95621</v>
          </cell>
          <cell r="G1594" t="str">
            <v>KRUMESHWAR KRISHI S.K.PARB</v>
          </cell>
          <cell r="H1594">
            <v>915490.24</v>
          </cell>
          <cell r="I1594">
            <v>15332</v>
          </cell>
          <cell r="J1594">
            <v>9329</v>
          </cell>
          <cell r="K1594">
            <v>442108.4</v>
          </cell>
          <cell r="L1594">
            <v>64398</v>
          </cell>
          <cell r="M1594">
            <v>239418</v>
          </cell>
        </row>
        <row r="1595">
          <cell r="D1595" t="str">
            <v>862</v>
          </cell>
          <cell r="F1595" t="str">
            <v>95651</v>
          </cell>
          <cell r="G1595" t="str">
            <v>SHARDA TRADERS,MASUR</v>
          </cell>
          <cell r="H1595">
            <v>-515355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</row>
        <row r="1596">
          <cell r="D1596" t="str">
            <v>862</v>
          </cell>
          <cell r="F1596" t="str">
            <v>95707</v>
          </cell>
          <cell r="G1596" t="str">
            <v>SHRIKRISHNA TRADERS,KHANDALA</v>
          </cell>
          <cell r="H1596">
            <v>134043</v>
          </cell>
          <cell r="I1596">
            <v>35254</v>
          </cell>
          <cell r="J1596">
            <v>19082</v>
          </cell>
          <cell r="K1596">
            <v>6146</v>
          </cell>
          <cell r="L1596">
            <v>0</v>
          </cell>
          <cell r="M1596">
            <v>9127</v>
          </cell>
        </row>
        <row r="1597">
          <cell r="D1597" t="str">
            <v>862</v>
          </cell>
          <cell r="F1597" t="str">
            <v>95727</v>
          </cell>
          <cell r="G1597" t="str">
            <v>PHEPHALE KRUSHI S.KENDRA,DHAD</v>
          </cell>
          <cell r="H1597">
            <v>63899</v>
          </cell>
          <cell r="I1597">
            <v>63899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</row>
        <row r="1598">
          <cell r="D1598" t="str">
            <v>862</v>
          </cell>
          <cell r="F1598" t="str">
            <v>95747</v>
          </cell>
          <cell r="G1598" t="str">
            <v>SHREYASH AGRO ENGG.,RAHURI</v>
          </cell>
          <cell r="H1598">
            <v>620233.06999999995</v>
          </cell>
          <cell r="I1598">
            <v>23564</v>
          </cell>
          <cell r="J1598">
            <v>67874</v>
          </cell>
          <cell r="K1598">
            <v>417592</v>
          </cell>
          <cell r="L1598">
            <v>111203.07</v>
          </cell>
          <cell r="M1598">
            <v>0</v>
          </cell>
        </row>
        <row r="1599">
          <cell r="D1599" t="str">
            <v>862</v>
          </cell>
          <cell r="F1599" t="str">
            <v>95769</v>
          </cell>
          <cell r="G1599" t="str">
            <v>ALPANA AGENCIIES,BAMNOD</v>
          </cell>
          <cell r="H1599">
            <v>201535.1</v>
          </cell>
          <cell r="I1599">
            <v>0</v>
          </cell>
          <cell r="J1599">
            <v>0</v>
          </cell>
          <cell r="K1599">
            <v>0</v>
          </cell>
          <cell r="L1599">
            <v>201535.1</v>
          </cell>
          <cell r="M1599">
            <v>0</v>
          </cell>
        </row>
        <row r="1600">
          <cell r="D1600" t="str">
            <v>862</v>
          </cell>
          <cell r="F1600" t="str">
            <v>95779</v>
          </cell>
          <cell r="G1600" t="str">
            <v>NILESH AGRO AGENCIES,SHIRPUR</v>
          </cell>
          <cell r="H1600">
            <v>4021445.31</v>
          </cell>
          <cell r="I1600">
            <v>268226</v>
          </cell>
          <cell r="J1600">
            <v>0</v>
          </cell>
          <cell r="K1600">
            <v>171723</v>
          </cell>
          <cell r="L1600">
            <v>2382362</v>
          </cell>
          <cell r="M1600">
            <v>1199134.31</v>
          </cell>
        </row>
        <row r="1601">
          <cell r="D1601" t="str">
            <v>862</v>
          </cell>
          <cell r="F1601" t="str">
            <v>95799</v>
          </cell>
          <cell r="G1601" t="str">
            <v>PIONEER IIRRIGATION,RAJKOT</v>
          </cell>
          <cell r="H1601">
            <v>23585.45</v>
          </cell>
          <cell r="I1601">
            <v>944.68</v>
          </cell>
          <cell r="J1601">
            <v>11106.84</v>
          </cell>
          <cell r="K1601">
            <v>895</v>
          </cell>
          <cell r="L1601">
            <v>10638.93</v>
          </cell>
          <cell r="M1601">
            <v>0</v>
          </cell>
        </row>
        <row r="1602">
          <cell r="D1602" t="str">
            <v>862</v>
          </cell>
          <cell r="F1602" t="str">
            <v>95825</v>
          </cell>
          <cell r="G1602" t="str">
            <v>SAPTASHRUNGI AGRO ENG.,JUNNER</v>
          </cell>
          <cell r="H1602">
            <v>1683843.53</v>
          </cell>
          <cell r="I1602">
            <v>1683843.53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</row>
        <row r="1603">
          <cell r="D1603" t="str">
            <v>862</v>
          </cell>
          <cell r="F1603" t="str">
            <v>95917</v>
          </cell>
          <cell r="G1603" t="str">
            <v>RANCHANDI TRADERS,OSMANABAD</v>
          </cell>
          <cell r="H1603">
            <v>708058</v>
          </cell>
          <cell r="I1603">
            <v>100006</v>
          </cell>
          <cell r="J1603">
            <v>312480</v>
          </cell>
          <cell r="K1603">
            <v>29280</v>
          </cell>
          <cell r="L1603">
            <v>109742</v>
          </cell>
          <cell r="M1603">
            <v>100111</v>
          </cell>
        </row>
        <row r="1604">
          <cell r="D1604" t="str">
            <v>862</v>
          </cell>
          <cell r="F1604" t="str">
            <v>95951</v>
          </cell>
          <cell r="G1604" t="str">
            <v>SOPAN AGENCIES,KAJGAON</v>
          </cell>
          <cell r="H1604">
            <v>56104.07</v>
          </cell>
          <cell r="I1604">
            <v>0</v>
          </cell>
          <cell r="J1604">
            <v>0</v>
          </cell>
          <cell r="K1604">
            <v>0</v>
          </cell>
          <cell r="L1604">
            <v>56104.07</v>
          </cell>
          <cell r="M1604">
            <v>0</v>
          </cell>
        </row>
        <row r="1605">
          <cell r="D1605" t="str">
            <v>862</v>
          </cell>
          <cell r="F1605" t="str">
            <v>95959</v>
          </cell>
          <cell r="G1605" t="str">
            <v>SANT MUKTAI DRIP AGENCY,EDLABAD</v>
          </cell>
          <cell r="H1605">
            <v>2367208.4</v>
          </cell>
          <cell r="I1605">
            <v>974459</v>
          </cell>
          <cell r="J1605">
            <v>279186.57</v>
          </cell>
          <cell r="K1605">
            <v>896766</v>
          </cell>
          <cell r="L1605">
            <v>216796.83</v>
          </cell>
          <cell r="M1605">
            <v>0</v>
          </cell>
        </row>
        <row r="1606">
          <cell r="D1606" t="str">
            <v>862</v>
          </cell>
          <cell r="F1606" t="str">
            <v>95961</v>
          </cell>
          <cell r="G1606" t="str">
            <v>PHOENIX IRRI.AGRO TEEK,KASHTI</v>
          </cell>
          <cell r="H1606">
            <v>1693588.56</v>
          </cell>
          <cell r="I1606">
            <v>105950</v>
          </cell>
          <cell r="J1606">
            <v>319597</v>
          </cell>
          <cell r="K1606">
            <v>233589</v>
          </cell>
          <cell r="L1606">
            <v>673649</v>
          </cell>
          <cell r="M1606">
            <v>360803.56</v>
          </cell>
        </row>
        <row r="1607">
          <cell r="D1607" t="str">
            <v>862</v>
          </cell>
          <cell r="F1607" t="str">
            <v>95985</v>
          </cell>
          <cell r="G1607" t="str">
            <v>GAJENDRA KRUSHI UDYOG K,BHADGAON</v>
          </cell>
          <cell r="H1607">
            <v>1023</v>
          </cell>
          <cell r="I1607">
            <v>0</v>
          </cell>
          <cell r="J1607">
            <v>0</v>
          </cell>
          <cell r="K1607">
            <v>0</v>
          </cell>
          <cell r="L1607">
            <v>1023</v>
          </cell>
          <cell r="M1607">
            <v>0</v>
          </cell>
        </row>
        <row r="1608">
          <cell r="D1608" t="str">
            <v>862</v>
          </cell>
          <cell r="F1608" t="str">
            <v>96003</v>
          </cell>
          <cell r="G1608" t="str">
            <v>VIVEKANAND PIPES,RAIBAG</v>
          </cell>
          <cell r="H1608">
            <v>-9932.2999999999993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</row>
        <row r="1609">
          <cell r="D1609" t="str">
            <v>862</v>
          </cell>
          <cell r="F1609" t="str">
            <v>96005</v>
          </cell>
          <cell r="G1609" t="str">
            <v>BALARADDI ENTP.TULASIGERI</v>
          </cell>
          <cell r="H1609">
            <v>130540.38</v>
          </cell>
          <cell r="I1609">
            <v>2828</v>
          </cell>
          <cell r="J1609">
            <v>0</v>
          </cell>
          <cell r="K1609">
            <v>127712.38</v>
          </cell>
          <cell r="L1609">
            <v>0</v>
          </cell>
          <cell r="M1609">
            <v>0</v>
          </cell>
        </row>
        <row r="1610">
          <cell r="D1610" t="str">
            <v>862</v>
          </cell>
          <cell r="F1610" t="str">
            <v>96027</v>
          </cell>
          <cell r="G1610" t="str">
            <v>PIONEER DRIP IRRIGATION,BELGAM</v>
          </cell>
          <cell r="H1610">
            <v>4828038.04</v>
          </cell>
          <cell r="I1610">
            <v>538658</v>
          </cell>
          <cell r="J1610">
            <v>354978.66</v>
          </cell>
          <cell r="K1610">
            <v>3934401.38</v>
          </cell>
          <cell r="L1610">
            <v>0</v>
          </cell>
          <cell r="M1610">
            <v>0</v>
          </cell>
        </row>
        <row r="1611">
          <cell r="D1611" t="str">
            <v>862</v>
          </cell>
          <cell r="F1611" t="str">
            <v>96029</v>
          </cell>
          <cell r="G1611" t="str">
            <v>MAHALAXMI KIRANA STRS,YELLAPUR</v>
          </cell>
          <cell r="H1611">
            <v>39541.129999999997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</row>
        <row r="1612">
          <cell r="D1612" t="str">
            <v>862</v>
          </cell>
          <cell r="F1612" t="str">
            <v>96033</v>
          </cell>
          <cell r="G1612" t="str">
            <v>SHARANBASESHWAR TRAD.CORP,GULB</v>
          </cell>
          <cell r="H1612">
            <v>48933.41</v>
          </cell>
          <cell r="I1612">
            <v>48933.41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</row>
        <row r="1613">
          <cell r="D1613" t="str">
            <v>862</v>
          </cell>
          <cell r="F1613" t="str">
            <v>96042</v>
          </cell>
          <cell r="G1613" t="str">
            <v>AKSHAYA ENTERPRISES,SHIMOGA</v>
          </cell>
          <cell r="H1613">
            <v>1762105.72</v>
          </cell>
          <cell r="I1613">
            <v>150695</v>
          </cell>
          <cell r="J1613">
            <v>276134</v>
          </cell>
          <cell r="K1613">
            <v>365352</v>
          </cell>
          <cell r="L1613">
            <v>230467</v>
          </cell>
          <cell r="M1613">
            <v>173722</v>
          </cell>
        </row>
        <row r="1614">
          <cell r="D1614" t="str">
            <v>862</v>
          </cell>
          <cell r="F1614" t="str">
            <v>96091</v>
          </cell>
          <cell r="G1614" t="str">
            <v>VASUNDHARA ENTERPRISES,GURGAON</v>
          </cell>
          <cell r="H1614">
            <v>363285.14</v>
          </cell>
          <cell r="I1614">
            <v>323506</v>
          </cell>
          <cell r="J1614">
            <v>39779.14</v>
          </cell>
          <cell r="K1614">
            <v>0</v>
          </cell>
          <cell r="L1614">
            <v>0</v>
          </cell>
          <cell r="M1614">
            <v>0</v>
          </cell>
        </row>
        <row r="1615">
          <cell r="D1615" t="str">
            <v>862</v>
          </cell>
          <cell r="F1615" t="str">
            <v>96101</v>
          </cell>
          <cell r="G1615" t="str">
            <v>BOMBATKAR KISAN SEVA KENDRA</v>
          </cell>
          <cell r="H1615">
            <v>5189.08</v>
          </cell>
          <cell r="I1615">
            <v>2509</v>
          </cell>
          <cell r="J1615">
            <v>1959.36</v>
          </cell>
          <cell r="K1615">
            <v>720.72</v>
          </cell>
          <cell r="L1615">
            <v>0</v>
          </cell>
          <cell r="M1615">
            <v>0</v>
          </cell>
        </row>
        <row r="1616">
          <cell r="D1616" t="str">
            <v>862</v>
          </cell>
          <cell r="F1616" t="str">
            <v>96117</v>
          </cell>
          <cell r="G1616" t="str">
            <v>NAVKAR TRADERS,NARDANA</v>
          </cell>
          <cell r="H1616">
            <v>597359.30000000005</v>
          </cell>
          <cell r="I1616">
            <v>67737</v>
          </cell>
          <cell r="J1616">
            <v>0</v>
          </cell>
          <cell r="K1616">
            <v>308306</v>
          </cell>
          <cell r="L1616">
            <v>221316.3</v>
          </cell>
          <cell r="M1616">
            <v>0</v>
          </cell>
        </row>
        <row r="1617">
          <cell r="D1617" t="str">
            <v>862</v>
          </cell>
          <cell r="F1617" t="str">
            <v>96123</v>
          </cell>
          <cell r="G1617" t="str">
            <v>MAULI TRADING COMP.BASMATNAGAR</v>
          </cell>
          <cell r="H1617">
            <v>-111854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</row>
        <row r="1618">
          <cell r="D1618" t="str">
            <v>862</v>
          </cell>
          <cell r="F1618" t="str">
            <v>96133</v>
          </cell>
          <cell r="G1618" t="str">
            <v>KRIPON SHETI SEVALAYA,GONDIA</v>
          </cell>
          <cell r="H1618">
            <v>147154.5</v>
          </cell>
          <cell r="I1618">
            <v>0</v>
          </cell>
          <cell r="J1618">
            <v>0</v>
          </cell>
          <cell r="K1618">
            <v>0</v>
          </cell>
          <cell r="L1618">
            <v>1294</v>
          </cell>
          <cell r="M1618">
            <v>0</v>
          </cell>
        </row>
        <row r="1619">
          <cell r="D1619" t="str">
            <v>862</v>
          </cell>
          <cell r="F1619" t="str">
            <v>96157</v>
          </cell>
          <cell r="G1619" t="str">
            <v>BHARATH ENTERPRISES,MANGLORE</v>
          </cell>
          <cell r="H1619">
            <v>-7635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</row>
        <row r="1620">
          <cell r="D1620" t="str">
            <v>862</v>
          </cell>
          <cell r="F1620" t="str">
            <v>96163</v>
          </cell>
          <cell r="G1620" t="str">
            <v>SADBHAWANA DRIP AG,MAHAGAON</v>
          </cell>
          <cell r="H1620">
            <v>561848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296317</v>
          </cell>
        </row>
        <row r="1621">
          <cell r="D1621" t="str">
            <v>862</v>
          </cell>
          <cell r="F1621" t="str">
            <v>96173</v>
          </cell>
          <cell r="G1621" t="str">
            <v>N.B.ENGINEERS,PUNE</v>
          </cell>
          <cell r="H1621">
            <v>6224</v>
          </cell>
          <cell r="I1621">
            <v>0</v>
          </cell>
          <cell r="J1621">
            <v>6224</v>
          </cell>
          <cell r="K1621">
            <v>0</v>
          </cell>
          <cell r="L1621">
            <v>0</v>
          </cell>
          <cell r="M1621">
            <v>0</v>
          </cell>
        </row>
        <row r="1622">
          <cell r="D1622" t="str">
            <v>862</v>
          </cell>
          <cell r="F1622" t="str">
            <v>96183</v>
          </cell>
          <cell r="G1622" t="str">
            <v>SHETI VIKAS KENDRA,SHIRUR</v>
          </cell>
          <cell r="H1622">
            <v>467826.55</v>
          </cell>
          <cell r="I1622">
            <v>467826.55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</row>
        <row r="1623">
          <cell r="D1623" t="str">
            <v>862</v>
          </cell>
          <cell r="F1623" t="str">
            <v>96209</v>
          </cell>
          <cell r="G1623" t="str">
            <v>HI-TECH AGRO SERVICES,LAKHANDR</v>
          </cell>
          <cell r="H1623">
            <v>18924</v>
          </cell>
          <cell r="I1623">
            <v>705</v>
          </cell>
          <cell r="J1623">
            <v>0</v>
          </cell>
          <cell r="K1623">
            <v>0</v>
          </cell>
          <cell r="L1623">
            <v>0</v>
          </cell>
          <cell r="M1623">
            <v>18219</v>
          </cell>
        </row>
        <row r="1624">
          <cell r="D1624" t="str">
            <v>862</v>
          </cell>
          <cell r="F1624" t="str">
            <v>96219</v>
          </cell>
          <cell r="G1624" t="str">
            <v>CHETAN DRIP &amp; SPRINKLER SERV.</v>
          </cell>
          <cell r="H1624">
            <v>1041848</v>
          </cell>
          <cell r="I1624">
            <v>0</v>
          </cell>
          <cell r="J1624">
            <v>35663</v>
          </cell>
          <cell r="K1624">
            <v>6161</v>
          </cell>
          <cell r="L1624">
            <v>130189</v>
          </cell>
          <cell r="M1624">
            <v>206247</v>
          </cell>
        </row>
        <row r="1625">
          <cell r="D1625" t="str">
            <v>862</v>
          </cell>
          <cell r="F1625" t="str">
            <v>96231</v>
          </cell>
          <cell r="G1625" t="str">
            <v>SHREE IRRI SERV.,WARNANAGAR</v>
          </cell>
          <cell r="H1625">
            <v>251236.63</v>
          </cell>
          <cell r="I1625">
            <v>99686</v>
          </cell>
          <cell r="J1625">
            <v>151550.63</v>
          </cell>
          <cell r="K1625">
            <v>0</v>
          </cell>
          <cell r="L1625">
            <v>0</v>
          </cell>
          <cell r="M1625">
            <v>0</v>
          </cell>
        </row>
        <row r="1626">
          <cell r="D1626" t="str">
            <v>862</v>
          </cell>
          <cell r="F1626" t="str">
            <v>96239</v>
          </cell>
          <cell r="G1626" t="str">
            <v>BONALA MARKETING SYSTEMS,KHAMA</v>
          </cell>
          <cell r="H1626">
            <v>403116.32</v>
          </cell>
          <cell r="I1626">
            <v>0</v>
          </cell>
          <cell r="J1626">
            <v>0</v>
          </cell>
          <cell r="K1626">
            <v>1362.5</v>
          </cell>
          <cell r="L1626">
            <v>0</v>
          </cell>
          <cell r="M1626">
            <v>0</v>
          </cell>
        </row>
        <row r="1627">
          <cell r="D1627" t="str">
            <v>862</v>
          </cell>
          <cell r="F1627" t="str">
            <v>96255</v>
          </cell>
          <cell r="G1627" t="str">
            <v>PATIL AGRO ENG.SYSTEMS.,BIDAR</v>
          </cell>
          <cell r="H1627">
            <v>826458</v>
          </cell>
          <cell r="I1627">
            <v>119820</v>
          </cell>
          <cell r="J1627">
            <v>176400</v>
          </cell>
          <cell r="K1627">
            <v>112930</v>
          </cell>
          <cell r="L1627">
            <v>417308</v>
          </cell>
          <cell r="M1627">
            <v>0</v>
          </cell>
        </row>
        <row r="1628">
          <cell r="D1628" t="str">
            <v>862</v>
          </cell>
          <cell r="F1628" t="str">
            <v>96279</v>
          </cell>
          <cell r="G1628" t="str">
            <v>ASHIRWAD SALES &amp; SER,PARATWADA</v>
          </cell>
          <cell r="H1628">
            <v>4397436.6399999997</v>
          </cell>
          <cell r="I1628">
            <v>12535</v>
          </cell>
          <cell r="J1628">
            <v>0</v>
          </cell>
          <cell r="K1628">
            <v>0</v>
          </cell>
          <cell r="L1628">
            <v>0</v>
          </cell>
          <cell r="M1628">
            <v>1222</v>
          </cell>
        </row>
        <row r="1629">
          <cell r="D1629" t="str">
            <v>862</v>
          </cell>
          <cell r="F1629" t="str">
            <v>96287</v>
          </cell>
          <cell r="G1629" t="str">
            <v>SHRIKRUSHNA AGENCIES,KANALDA</v>
          </cell>
          <cell r="H1629">
            <v>-22113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</row>
        <row r="1630">
          <cell r="D1630" t="str">
            <v>862</v>
          </cell>
          <cell r="F1630" t="str">
            <v>96321</v>
          </cell>
          <cell r="G1630" t="str">
            <v>G.R.DANDEKAR,PALGHAR-THANA</v>
          </cell>
          <cell r="H1630">
            <v>935307.56</v>
          </cell>
          <cell r="I1630">
            <v>0</v>
          </cell>
          <cell r="J1630">
            <v>452088</v>
          </cell>
          <cell r="K1630">
            <v>483219.56</v>
          </cell>
          <cell r="L1630">
            <v>0</v>
          </cell>
          <cell r="M1630">
            <v>0</v>
          </cell>
        </row>
        <row r="1631">
          <cell r="D1631" t="str">
            <v>862</v>
          </cell>
          <cell r="F1631" t="str">
            <v>96349</v>
          </cell>
          <cell r="G1631" t="str">
            <v>JAIN AGRO AGENCIES,TASGAON</v>
          </cell>
          <cell r="H1631">
            <v>133485.81</v>
          </cell>
          <cell r="I1631">
            <v>6290</v>
          </cell>
          <cell r="J1631">
            <v>16495</v>
          </cell>
          <cell r="K1631">
            <v>0</v>
          </cell>
          <cell r="L1631">
            <v>39575</v>
          </cell>
          <cell r="M1631">
            <v>10094</v>
          </cell>
        </row>
        <row r="1632">
          <cell r="D1632" t="str">
            <v>862</v>
          </cell>
          <cell r="F1632" t="str">
            <v>96359</v>
          </cell>
          <cell r="G1632" t="str">
            <v>DESHMUKH SALES CORP, NASIK RD.</v>
          </cell>
          <cell r="H1632">
            <v>-1400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</row>
        <row r="1633">
          <cell r="D1633" t="str">
            <v>862</v>
          </cell>
          <cell r="F1633" t="str">
            <v>96365</v>
          </cell>
          <cell r="G1633" t="str">
            <v>PUMP HOUSE,NASIK</v>
          </cell>
          <cell r="H1633">
            <v>683393.03</v>
          </cell>
          <cell r="I1633">
            <v>183156</v>
          </cell>
          <cell r="J1633">
            <v>103522</v>
          </cell>
          <cell r="K1633">
            <v>396715.03</v>
          </cell>
          <cell r="L1633">
            <v>0</v>
          </cell>
          <cell r="M1633">
            <v>0</v>
          </cell>
        </row>
        <row r="1634">
          <cell r="D1634" t="str">
            <v>862</v>
          </cell>
          <cell r="F1634" t="str">
            <v>96395</v>
          </cell>
          <cell r="G1634" t="str">
            <v>MAHAVIR ENTERPRISES,NAMPUR</v>
          </cell>
          <cell r="H1634">
            <v>908661.27</v>
          </cell>
          <cell r="I1634">
            <v>2378.84</v>
          </cell>
          <cell r="J1634">
            <v>513099</v>
          </cell>
          <cell r="K1634">
            <v>0</v>
          </cell>
          <cell r="L1634">
            <v>243871</v>
          </cell>
          <cell r="M1634">
            <v>1519</v>
          </cell>
        </row>
        <row r="1635">
          <cell r="D1635" t="str">
            <v>862</v>
          </cell>
          <cell r="F1635" t="str">
            <v>96403</v>
          </cell>
          <cell r="G1635" t="str">
            <v>PATIL BROTHERS,NANDGAON</v>
          </cell>
          <cell r="H1635">
            <v>13915</v>
          </cell>
          <cell r="I1635">
            <v>0</v>
          </cell>
          <cell r="J1635">
            <v>13915</v>
          </cell>
          <cell r="K1635">
            <v>0</v>
          </cell>
          <cell r="L1635">
            <v>0</v>
          </cell>
          <cell r="M1635">
            <v>0</v>
          </cell>
        </row>
        <row r="1636">
          <cell r="D1636" t="str">
            <v>862</v>
          </cell>
          <cell r="F1636" t="str">
            <v>96409</v>
          </cell>
          <cell r="G1636" t="str">
            <v>HARIT KRANT KENDRA,MANMAD</v>
          </cell>
          <cell r="H1636">
            <v>181334.73</v>
          </cell>
          <cell r="I1636">
            <v>181334.73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</row>
        <row r="1637">
          <cell r="D1637" t="str">
            <v>862</v>
          </cell>
          <cell r="F1637" t="str">
            <v>96415</v>
          </cell>
          <cell r="G1637" t="str">
            <v>SAINATH MOTORS,SATANA</v>
          </cell>
          <cell r="H1637">
            <v>4499414.32</v>
          </cell>
          <cell r="I1637">
            <v>726181</v>
          </cell>
          <cell r="J1637">
            <v>98244</v>
          </cell>
          <cell r="K1637">
            <v>676665</v>
          </cell>
          <cell r="L1637">
            <v>383</v>
          </cell>
          <cell r="M1637">
            <v>180513</v>
          </cell>
        </row>
        <row r="1638">
          <cell r="D1638" t="str">
            <v>862</v>
          </cell>
          <cell r="F1638" t="str">
            <v>96421</v>
          </cell>
          <cell r="G1638" t="str">
            <v>KRUSHI MANDIR,MALEGAON</v>
          </cell>
          <cell r="H1638">
            <v>3844723.19</v>
          </cell>
          <cell r="I1638">
            <v>740676</v>
          </cell>
          <cell r="J1638">
            <v>1384892</v>
          </cell>
          <cell r="K1638">
            <v>1719155.19</v>
          </cell>
          <cell r="L1638">
            <v>0</v>
          </cell>
          <cell r="M1638">
            <v>0</v>
          </cell>
        </row>
        <row r="1639">
          <cell r="D1639" t="str">
            <v>862</v>
          </cell>
          <cell r="F1639" t="str">
            <v>96431</v>
          </cell>
          <cell r="G1639" t="str">
            <v>R.V.SHAH &amp; CO.,YEOLA</v>
          </cell>
          <cell r="H1639">
            <v>-9435.2900000000009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</row>
        <row r="1640">
          <cell r="D1640" t="str">
            <v>862</v>
          </cell>
          <cell r="F1640" t="str">
            <v>96481</v>
          </cell>
          <cell r="G1640" t="str">
            <v>KANGALE SALES AGENCIES,KOPARGA</v>
          </cell>
          <cell r="H1640">
            <v>-159831.91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</row>
        <row r="1641">
          <cell r="D1641" t="str">
            <v>862</v>
          </cell>
          <cell r="F1641" t="str">
            <v>96529</v>
          </cell>
          <cell r="G1641" t="str">
            <v>MUNOT AGRO AGENCIES,BARSI</v>
          </cell>
          <cell r="H1641">
            <v>-110417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</row>
        <row r="1642">
          <cell r="D1642" t="str">
            <v>862</v>
          </cell>
          <cell r="F1642" t="str">
            <v>96615</v>
          </cell>
          <cell r="G1642" t="str">
            <v>SHIVNERY TRADERS,ALEPHATA</v>
          </cell>
          <cell r="H1642">
            <v>-2800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</row>
        <row r="1643">
          <cell r="D1643" t="str">
            <v>862</v>
          </cell>
          <cell r="F1643" t="str">
            <v>96619</v>
          </cell>
          <cell r="G1643" t="str">
            <v>ZANPURE &amp; CO,NARAYANGAON</v>
          </cell>
          <cell r="H1643">
            <v>47679.360000000001</v>
          </cell>
          <cell r="I1643">
            <v>0</v>
          </cell>
          <cell r="J1643">
            <v>0</v>
          </cell>
          <cell r="K1643">
            <v>47679.360000000001</v>
          </cell>
          <cell r="L1643">
            <v>0</v>
          </cell>
          <cell r="M1643">
            <v>0</v>
          </cell>
        </row>
        <row r="1644">
          <cell r="D1644" t="str">
            <v>862</v>
          </cell>
          <cell r="F1644" t="str">
            <v>96625</v>
          </cell>
          <cell r="G1644" t="str">
            <v>SATISH &amp; CO. KIRLOSKAR WADI</v>
          </cell>
          <cell r="H1644">
            <v>1004176.84</v>
          </cell>
          <cell r="I1644">
            <v>77968</v>
          </cell>
          <cell r="J1644">
            <v>76840.570000000007</v>
          </cell>
          <cell r="K1644">
            <v>58953</v>
          </cell>
          <cell r="L1644">
            <v>108427.15</v>
          </cell>
          <cell r="M1644">
            <v>145752</v>
          </cell>
        </row>
        <row r="1645">
          <cell r="D1645" t="str">
            <v>862</v>
          </cell>
          <cell r="F1645" t="str">
            <v>96648</v>
          </cell>
          <cell r="G1645" t="str">
            <v>JINENDRA TRADERS,MIRAJ</v>
          </cell>
          <cell r="H1645">
            <v>337599.99</v>
          </cell>
          <cell r="I1645">
            <v>87647</v>
          </cell>
          <cell r="J1645">
            <v>50313</v>
          </cell>
          <cell r="K1645">
            <v>19876</v>
          </cell>
          <cell r="L1645">
            <v>179763.99</v>
          </cell>
          <cell r="M1645">
            <v>0</v>
          </cell>
        </row>
        <row r="1646">
          <cell r="D1646" t="str">
            <v>862</v>
          </cell>
          <cell r="F1646" t="str">
            <v>96655</v>
          </cell>
          <cell r="G1646" t="str">
            <v>KOTHARI &amp; BROTHERS,SANGLI</v>
          </cell>
          <cell r="H1646">
            <v>42614.5</v>
          </cell>
          <cell r="I1646">
            <v>42614.5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</row>
        <row r="1647">
          <cell r="D1647" t="str">
            <v>862</v>
          </cell>
          <cell r="F1647" t="str">
            <v>96691</v>
          </cell>
          <cell r="G1647" t="str">
            <v>VIKASINI ENTERPRISES,JAYSINGPR</v>
          </cell>
          <cell r="H1647">
            <v>387533.88</v>
          </cell>
          <cell r="I1647">
            <v>7533</v>
          </cell>
          <cell r="J1647">
            <v>44915</v>
          </cell>
          <cell r="K1647">
            <v>335085.88</v>
          </cell>
          <cell r="L1647">
            <v>0</v>
          </cell>
          <cell r="M1647">
            <v>0</v>
          </cell>
        </row>
        <row r="1648">
          <cell r="D1648" t="str">
            <v>862</v>
          </cell>
          <cell r="F1648" t="str">
            <v>96699</v>
          </cell>
          <cell r="G1648" t="str">
            <v>MARUTI AGRO AGENCIES,KOLHAPUR</v>
          </cell>
          <cell r="H1648">
            <v>26459</v>
          </cell>
          <cell r="I1648">
            <v>26459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</row>
        <row r="1649">
          <cell r="D1649" t="str">
            <v>862</v>
          </cell>
          <cell r="F1649" t="str">
            <v>96733</v>
          </cell>
          <cell r="G1649" t="str">
            <v>DOSHI TRADERS,SATARA</v>
          </cell>
          <cell r="H1649">
            <v>235855.96</v>
          </cell>
          <cell r="I1649">
            <v>16754</v>
          </cell>
          <cell r="J1649">
            <v>71064</v>
          </cell>
          <cell r="K1649">
            <v>50572</v>
          </cell>
          <cell r="L1649">
            <v>76577</v>
          </cell>
          <cell r="M1649">
            <v>0</v>
          </cell>
        </row>
        <row r="1650">
          <cell r="D1650" t="str">
            <v>862</v>
          </cell>
          <cell r="F1650" t="str">
            <v>96783</v>
          </cell>
          <cell r="G1650" t="str">
            <v>A-1 IRRIGATORS,SOLAPUR</v>
          </cell>
          <cell r="H1650">
            <v>-19987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</row>
        <row r="1651">
          <cell r="D1651" t="str">
            <v>862</v>
          </cell>
          <cell r="F1651" t="str">
            <v>96833</v>
          </cell>
          <cell r="G1651" t="str">
            <v>SUNITA TRADERS,TEMBURNI</v>
          </cell>
          <cell r="H1651">
            <v>841408.21</v>
          </cell>
          <cell r="I1651">
            <v>314879</v>
          </cell>
          <cell r="J1651">
            <v>342732</v>
          </cell>
          <cell r="K1651">
            <v>183797.21</v>
          </cell>
          <cell r="L1651">
            <v>0</v>
          </cell>
          <cell r="M1651">
            <v>0</v>
          </cell>
        </row>
        <row r="1652">
          <cell r="D1652" t="str">
            <v>862</v>
          </cell>
          <cell r="F1652" t="str">
            <v>96847</v>
          </cell>
          <cell r="G1652" t="str">
            <v>SIDDESHWAR ENGG.CO.GULABARGA</v>
          </cell>
          <cell r="H1652">
            <v>1266448</v>
          </cell>
          <cell r="I1652">
            <v>219669</v>
          </cell>
          <cell r="J1652">
            <v>226634</v>
          </cell>
          <cell r="K1652">
            <v>255167</v>
          </cell>
          <cell r="L1652">
            <v>11252</v>
          </cell>
          <cell r="M1652">
            <v>268281</v>
          </cell>
        </row>
        <row r="1653">
          <cell r="D1653" t="str">
            <v>862</v>
          </cell>
          <cell r="F1653" t="str">
            <v>96899</v>
          </cell>
          <cell r="G1653" t="str">
            <v>KRISHI JALASEVA KENDRA,BIJAPUR</v>
          </cell>
          <cell r="H1653">
            <v>956234.09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</row>
        <row r="1654">
          <cell r="D1654" t="str">
            <v>862</v>
          </cell>
          <cell r="F1654" t="str">
            <v>96919</v>
          </cell>
          <cell r="G1654" t="str">
            <v>VNS SALES CORPORATION,MARGAO</v>
          </cell>
          <cell r="H1654">
            <v>871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</row>
        <row r="1655">
          <cell r="D1655" t="str">
            <v>862</v>
          </cell>
          <cell r="F1655" t="str">
            <v>96937</v>
          </cell>
          <cell r="G1655" t="str">
            <v>SUJATA ENTERPRISES,BANHATTI</v>
          </cell>
          <cell r="H1655">
            <v>187428.25</v>
          </cell>
          <cell r="I1655">
            <v>187428.25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</row>
        <row r="1656">
          <cell r="D1656" t="str">
            <v>862</v>
          </cell>
          <cell r="F1656" t="str">
            <v>96939</v>
          </cell>
          <cell r="G1656" t="str">
            <v>VENKATESHWARA AGENCIES,SIDAPUR</v>
          </cell>
          <cell r="H1656">
            <v>-6051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</row>
        <row r="1657">
          <cell r="D1657" t="str">
            <v>862</v>
          </cell>
          <cell r="F1657" t="str">
            <v>96953</v>
          </cell>
          <cell r="G1657" t="str">
            <v>ADESH ENTERPRISES,SILLOD</v>
          </cell>
          <cell r="H1657">
            <v>846865.63</v>
          </cell>
          <cell r="I1657">
            <v>840665</v>
          </cell>
          <cell r="J1657">
            <v>6200.63</v>
          </cell>
          <cell r="K1657">
            <v>0</v>
          </cell>
          <cell r="L1657">
            <v>0</v>
          </cell>
          <cell r="M1657">
            <v>0</v>
          </cell>
        </row>
        <row r="1658">
          <cell r="D1658" t="str">
            <v>862</v>
          </cell>
          <cell r="F1658" t="str">
            <v>97017</v>
          </cell>
          <cell r="G1658" t="str">
            <v>SHRIKRISHNA AGRO SALES,AU'BAD</v>
          </cell>
          <cell r="H1658">
            <v>-1798.47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</row>
        <row r="1659">
          <cell r="D1659" t="str">
            <v>862</v>
          </cell>
          <cell r="F1659" t="str">
            <v>97081</v>
          </cell>
          <cell r="G1659" t="str">
            <v>NANDKISHOR AGENCIES,LATUR</v>
          </cell>
          <cell r="H1659">
            <v>68329</v>
          </cell>
          <cell r="I1659">
            <v>68329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</row>
        <row r="1660">
          <cell r="D1660" t="str">
            <v>862</v>
          </cell>
          <cell r="F1660" t="str">
            <v>97107</v>
          </cell>
          <cell r="G1660" t="str">
            <v>UNITY ENTERPRISES,TAKLI</v>
          </cell>
          <cell r="H1660">
            <v>504294.51</v>
          </cell>
          <cell r="I1660">
            <v>357714</v>
          </cell>
          <cell r="J1660">
            <v>146580.51</v>
          </cell>
          <cell r="K1660">
            <v>0</v>
          </cell>
          <cell r="L1660">
            <v>0</v>
          </cell>
          <cell r="M1660">
            <v>0</v>
          </cell>
        </row>
        <row r="1661">
          <cell r="D1661" t="str">
            <v>862</v>
          </cell>
          <cell r="F1661" t="str">
            <v>97135</v>
          </cell>
          <cell r="G1661" t="str">
            <v>SAIBABA TRADING CO,NIWGHA</v>
          </cell>
          <cell r="H1661">
            <v>942392.72</v>
          </cell>
          <cell r="I1661">
            <v>75055</v>
          </cell>
          <cell r="J1661">
            <v>13741</v>
          </cell>
          <cell r="K1661">
            <v>65498.400000000001</v>
          </cell>
          <cell r="L1661">
            <v>508</v>
          </cell>
          <cell r="M1661">
            <v>110653</v>
          </cell>
        </row>
        <row r="1662">
          <cell r="D1662" t="str">
            <v>862</v>
          </cell>
          <cell r="F1662" t="str">
            <v>97141</v>
          </cell>
          <cell r="G1662" t="str">
            <v>TADESHWAR TRADING CO,PARBHANI</v>
          </cell>
          <cell r="H1662">
            <v>2906742.1</v>
          </cell>
          <cell r="I1662">
            <v>1343882</v>
          </cell>
          <cell r="J1662">
            <v>163524</v>
          </cell>
          <cell r="K1662">
            <v>714066.4</v>
          </cell>
          <cell r="L1662">
            <v>283666</v>
          </cell>
          <cell r="M1662">
            <v>401603.7</v>
          </cell>
        </row>
        <row r="1663">
          <cell r="D1663" t="str">
            <v>862</v>
          </cell>
          <cell r="F1663" t="str">
            <v>97155</v>
          </cell>
          <cell r="G1663" t="str">
            <v>PATURKAR AND SONS, HINGOLI</v>
          </cell>
          <cell r="H1663">
            <v>1082.4000000000001</v>
          </cell>
          <cell r="I1663">
            <v>0</v>
          </cell>
          <cell r="J1663">
            <v>0</v>
          </cell>
          <cell r="K1663">
            <v>1082.4000000000001</v>
          </cell>
          <cell r="L1663">
            <v>0</v>
          </cell>
          <cell r="M1663">
            <v>0</v>
          </cell>
        </row>
        <row r="1664">
          <cell r="D1664" t="str">
            <v>862</v>
          </cell>
          <cell r="F1664" t="str">
            <v>97294</v>
          </cell>
          <cell r="G1664" t="str">
            <v>SHOP CASUAL CUSTOMERS A/C</v>
          </cell>
          <cell r="H1664">
            <v>-11931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</row>
        <row r="1665">
          <cell r="D1665" t="str">
            <v>862</v>
          </cell>
          <cell r="F1665" t="str">
            <v>97321</v>
          </cell>
          <cell r="G1665" t="str">
            <v>P.L.DESHMUKH,ADAWAD</v>
          </cell>
          <cell r="H1665">
            <v>664403.13</v>
          </cell>
          <cell r="I1665">
            <v>28835</v>
          </cell>
          <cell r="J1665">
            <v>18993</v>
          </cell>
          <cell r="K1665">
            <v>388231</v>
          </cell>
          <cell r="L1665">
            <v>228344.13</v>
          </cell>
          <cell r="M1665">
            <v>0</v>
          </cell>
        </row>
        <row r="1666">
          <cell r="D1666" t="str">
            <v>862</v>
          </cell>
          <cell r="F1666" t="str">
            <v>97373</v>
          </cell>
          <cell r="G1666" t="str">
            <v>SURESH ELECTRICALS,AMALNER</v>
          </cell>
          <cell r="H1666">
            <v>3602377.96</v>
          </cell>
          <cell r="I1666">
            <v>112864</v>
          </cell>
          <cell r="J1666">
            <v>0</v>
          </cell>
          <cell r="K1666">
            <v>1169406</v>
          </cell>
          <cell r="L1666">
            <v>2320107.96</v>
          </cell>
          <cell r="M1666">
            <v>0</v>
          </cell>
        </row>
        <row r="1667">
          <cell r="D1667" t="str">
            <v>862</v>
          </cell>
          <cell r="F1667" t="str">
            <v>97431</v>
          </cell>
          <cell r="G1667" t="str">
            <v>SHETKARI SEVA KENDRA,NANDURBAR</v>
          </cell>
          <cell r="H1667">
            <v>980788.16</v>
          </cell>
          <cell r="I1667">
            <v>60585</v>
          </cell>
          <cell r="J1667">
            <v>47873</v>
          </cell>
          <cell r="K1667">
            <v>197000</v>
          </cell>
          <cell r="L1667">
            <v>171123.74</v>
          </cell>
          <cell r="M1667">
            <v>0</v>
          </cell>
        </row>
        <row r="1668">
          <cell r="D1668" t="str">
            <v>862</v>
          </cell>
          <cell r="F1668" t="str">
            <v>97433</v>
          </cell>
          <cell r="G1668" t="str">
            <v>KRUSHI SEVA KENDRA,NANDURBAR</v>
          </cell>
          <cell r="H1668">
            <v>32664</v>
          </cell>
          <cell r="I1668">
            <v>0</v>
          </cell>
          <cell r="J1668">
            <v>0</v>
          </cell>
          <cell r="K1668">
            <v>0</v>
          </cell>
          <cell r="L1668">
            <v>13070</v>
          </cell>
          <cell r="M1668">
            <v>0</v>
          </cell>
        </row>
        <row r="1669">
          <cell r="D1669" t="str">
            <v>862</v>
          </cell>
          <cell r="F1669" t="str">
            <v>97449</v>
          </cell>
          <cell r="G1669" t="str">
            <v>DARSHAN AGENCIES,JAL-JAMOD</v>
          </cell>
          <cell r="H1669">
            <v>1680337.38</v>
          </cell>
          <cell r="I1669">
            <v>0</v>
          </cell>
          <cell r="J1669">
            <v>0</v>
          </cell>
          <cell r="K1669">
            <v>159121</v>
          </cell>
          <cell r="L1669">
            <v>1507184</v>
          </cell>
          <cell r="M1669">
            <v>14032.38</v>
          </cell>
        </row>
        <row r="1670">
          <cell r="D1670" t="str">
            <v>862</v>
          </cell>
          <cell r="F1670" t="str">
            <v>97459</v>
          </cell>
          <cell r="G1670" t="str">
            <v>PAWAN ELE.&amp; MACH.STORES,RISOD</v>
          </cell>
          <cell r="H1670">
            <v>382202.77</v>
          </cell>
          <cell r="I1670">
            <v>14979</v>
          </cell>
          <cell r="J1670">
            <v>0</v>
          </cell>
          <cell r="K1670">
            <v>118677</v>
          </cell>
          <cell r="L1670">
            <v>248546.77</v>
          </cell>
          <cell r="M1670">
            <v>0</v>
          </cell>
        </row>
        <row r="1671">
          <cell r="D1671" t="str">
            <v>862</v>
          </cell>
          <cell r="F1671" t="str">
            <v>97489</v>
          </cell>
          <cell r="G1671" t="str">
            <v>PARAS AGENCIES,MEHAKAR</v>
          </cell>
          <cell r="H1671">
            <v>581604</v>
          </cell>
          <cell r="I1671">
            <v>0</v>
          </cell>
          <cell r="J1671">
            <v>64756</v>
          </cell>
          <cell r="K1671">
            <v>474</v>
          </cell>
          <cell r="L1671">
            <v>205264</v>
          </cell>
          <cell r="M1671">
            <v>13543</v>
          </cell>
        </row>
        <row r="1672">
          <cell r="D1672" t="str">
            <v>862</v>
          </cell>
          <cell r="F1672" t="str">
            <v>97495</v>
          </cell>
          <cell r="G1672" t="str">
            <v>BHARAT MACHINERY MART,WARDHA</v>
          </cell>
          <cell r="H1672">
            <v>81265</v>
          </cell>
          <cell r="I1672">
            <v>0</v>
          </cell>
          <cell r="J1672">
            <v>0</v>
          </cell>
          <cell r="K1672">
            <v>48134</v>
          </cell>
          <cell r="L1672">
            <v>3035</v>
          </cell>
          <cell r="M1672">
            <v>1316</v>
          </cell>
        </row>
        <row r="1673">
          <cell r="D1673" t="str">
            <v>862</v>
          </cell>
          <cell r="F1673" t="str">
            <v>97513</v>
          </cell>
          <cell r="G1673" t="str">
            <v>S.N.PADGILWAR,DIGRAS</v>
          </cell>
          <cell r="H1673">
            <v>63625.5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</row>
        <row r="1674">
          <cell r="D1674" t="str">
            <v>862</v>
          </cell>
          <cell r="F1674" t="str">
            <v>97529</v>
          </cell>
          <cell r="G1674" t="str">
            <v>KRUSHI VIKAS SUVIDHA AG,DARWHA</v>
          </cell>
          <cell r="H1674">
            <v>201479</v>
          </cell>
          <cell r="I1674">
            <v>32205</v>
          </cell>
          <cell r="J1674">
            <v>66</v>
          </cell>
          <cell r="K1674">
            <v>2437</v>
          </cell>
          <cell r="L1674">
            <v>0</v>
          </cell>
          <cell r="M1674">
            <v>141595</v>
          </cell>
        </row>
        <row r="1675">
          <cell r="D1675" t="str">
            <v>862</v>
          </cell>
          <cell r="F1675" t="str">
            <v>97781</v>
          </cell>
          <cell r="G1675" t="str">
            <v>VIKAS KRUSHI S.KENDRA,SENDHWA</v>
          </cell>
          <cell r="H1675">
            <v>173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173</v>
          </cell>
        </row>
        <row r="1676">
          <cell r="D1676" t="str">
            <v>862</v>
          </cell>
          <cell r="F1676" t="str">
            <v>97784</v>
          </cell>
          <cell r="G1676" t="str">
            <v>C.C.SENDHAWA (K)</v>
          </cell>
          <cell r="H1676">
            <v>-25098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</row>
        <row r="1677">
          <cell r="D1677" t="str">
            <v>862</v>
          </cell>
          <cell r="F1677" t="str">
            <v>97785</v>
          </cell>
          <cell r="G1677" t="str">
            <v>SATISH &amp; COMPANY,KASARWAD</v>
          </cell>
          <cell r="H1677">
            <v>-179185.61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</row>
        <row r="1678">
          <cell r="D1678" t="str">
            <v>862</v>
          </cell>
          <cell r="F1678" t="str">
            <v>97787</v>
          </cell>
          <cell r="G1678" t="str">
            <v>JAI SALES CORP,MANDLESHWAR</v>
          </cell>
          <cell r="H1678">
            <v>11805.51</v>
          </cell>
          <cell r="I1678">
            <v>0</v>
          </cell>
          <cell r="J1678">
            <v>11805.51</v>
          </cell>
          <cell r="K1678">
            <v>0</v>
          </cell>
          <cell r="L1678">
            <v>0</v>
          </cell>
          <cell r="M1678">
            <v>0</v>
          </cell>
        </row>
        <row r="1679">
          <cell r="D1679" t="str">
            <v>862</v>
          </cell>
          <cell r="F1679" t="str">
            <v>97793</v>
          </cell>
          <cell r="G1679" t="str">
            <v>AKBARALI MACH.MART,BADWANI</v>
          </cell>
          <cell r="H1679">
            <v>753</v>
          </cell>
          <cell r="I1679">
            <v>0</v>
          </cell>
          <cell r="J1679">
            <v>0</v>
          </cell>
          <cell r="K1679">
            <v>753</v>
          </cell>
          <cell r="L1679">
            <v>0</v>
          </cell>
          <cell r="M1679">
            <v>0</v>
          </cell>
        </row>
        <row r="1680">
          <cell r="D1680" t="str">
            <v>862</v>
          </cell>
          <cell r="F1680" t="str">
            <v>97794</v>
          </cell>
          <cell r="G1680" t="str">
            <v>C.C.BADWANI (A)</v>
          </cell>
          <cell r="H1680">
            <v>26313.5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</row>
        <row r="1681">
          <cell r="D1681" t="str">
            <v>862</v>
          </cell>
          <cell r="F1681" t="str">
            <v>97797</v>
          </cell>
          <cell r="G1681" t="str">
            <v>SHRI MACHINERY STORES,KHARGONE</v>
          </cell>
          <cell r="H1681">
            <v>-54635.360000000001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</row>
        <row r="1682">
          <cell r="D1682" t="str">
            <v>862</v>
          </cell>
          <cell r="F1682" t="str">
            <v>97815</v>
          </cell>
          <cell r="G1682" t="str">
            <v>NEW JAIN BROTHERS,KHANDWA</v>
          </cell>
          <cell r="H1682">
            <v>-296170.7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</row>
        <row r="1683">
          <cell r="D1683" t="str">
            <v>862</v>
          </cell>
          <cell r="F1683" t="str">
            <v>97841</v>
          </cell>
          <cell r="G1683" t="str">
            <v>RATHI MACHINERY STRS,DHAMNOD</v>
          </cell>
          <cell r="H1683">
            <v>-11732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</row>
        <row r="1684">
          <cell r="D1684" t="str">
            <v>862</v>
          </cell>
          <cell r="F1684" t="str">
            <v>97860</v>
          </cell>
          <cell r="G1684" t="str">
            <v>C.C.HARDA</v>
          </cell>
          <cell r="H1684">
            <v>23335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</row>
        <row r="1685">
          <cell r="D1685" t="str">
            <v>862</v>
          </cell>
          <cell r="F1685" t="str">
            <v>97879</v>
          </cell>
          <cell r="G1685" t="str">
            <v>M.P.AGRO,INDORE</v>
          </cell>
          <cell r="H1685">
            <v>78722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</row>
        <row r="1686">
          <cell r="D1686" t="str">
            <v>862</v>
          </cell>
          <cell r="F1686" t="str">
            <v>97909</v>
          </cell>
          <cell r="G1686" t="str">
            <v>RENU TRADERS,ITARASI</v>
          </cell>
          <cell r="H1686">
            <v>4203.66</v>
          </cell>
          <cell r="I1686">
            <v>4203.66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</row>
        <row r="1687">
          <cell r="D1687" t="str">
            <v>862</v>
          </cell>
          <cell r="F1687" t="str">
            <v>97963</v>
          </cell>
          <cell r="G1687" t="str">
            <v>JAIN PIPE AGENCIES,UJJAIN</v>
          </cell>
          <cell r="H1687">
            <v>20031.62</v>
          </cell>
          <cell r="I1687">
            <v>20031.62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</row>
        <row r="1688">
          <cell r="D1688" t="str">
            <v>862</v>
          </cell>
          <cell r="F1688" t="str">
            <v>98121</v>
          </cell>
          <cell r="G1688" t="str">
            <v>RATHI &amp; COMPANY,VIDISHA</v>
          </cell>
          <cell r="H1688">
            <v>-10923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</row>
        <row r="1689">
          <cell r="D1689" t="str">
            <v>862</v>
          </cell>
          <cell r="F1689" t="str">
            <v>98473</v>
          </cell>
          <cell r="G1689" t="str">
            <v>JALDHARA AGENCIES,MAHUD</v>
          </cell>
          <cell r="H1689">
            <v>1386270.21</v>
          </cell>
          <cell r="I1689">
            <v>211979</v>
          </cell>
          <cell r="J1689">
            <v>613406</v>
          </cell>
          <cell r="K1689">
            <v>243090</v>
          </cell>
          <cell r="L1689">
            <v>133947</v>
          </cell>
          <cell r="M1689">
            <v>37411</v>
          </cell>
        </row>
        <row r="1690">
          <cell r="D1690" t="str">
            <v>862</v>
          </cell>
          <cell r="F1690" t="str">
            <v>98533</v>
          </cell>
          <cell r="G1690" t="str">
            <v>V.G.MARKETING,NAGPUR</v>
          </cell>
          <cell r="H1690">
            <v>98067.08</v>
          </cell>
          <cell r="I1690">
            <v>8034</v>
          </cell>
          <cell r="J1690">
            <v>36335</v>
          </cell>
          <cell r="K1690">
            <v>9645</v>
          </cell>
          <cell r="L1690">
            <v>0</v>
          </cell>
          <cell r="M1690">
            <v>11156</v>
          </cell>
        </row>
        <row r="1691">
          <cell r="D1691" t="str">
            <v>862</v>
          </cell>
          <cell r="F1691" t="str">
            <v>98537</v>
          </cell>
          <cell r="G1691" t="str">
            <v>MADHURI AGRO SERVICES</v>
          </cell>
          <cell r="H1691">
            <v>1726926.5</v>
          </cell>
          <cell r="I1691">
            <v>187661</v>
          </cell>
          <cell r="J1691">
            <v>0</v>
          </cell>
          <cell r="K1691">
            <v>95939</v>
          </cell>
          <cell r="L1691">
            <v>1443326.5</v>
          </cell>
          <cell r="M1691">
            <v>0</v>
          </cell>
        </row>
        <row r="1692">
          <cell r="D1692" t="str">
            <v>862</v>
          </cell>
          <cell r="F1692" t="str">
            <v>98555</v>
          </cell>
          <cell r="G1692" t="str">
            <v>CHINTAMANI AGENCIES,MHABALESHW</v>
          </cell>
          <cell r="H1692">
            <v>53609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</row>
        <row r="1693">
          <cell r="D1693" t="str">
            <v>862</v>
          </cell>
          <cell r="F1693" t="str">
            <v>98599</v>
          </cell>
          <cell r="G1693" t="str">
            <v>KALCHAR AGRO AGENCIES, SULLIA</v>
          </cell>
          <cell r="H1693">
            <v>-6346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</row>
        <row r="1694">
          <cell r="D1694" t="str">
            <v>862</v>
          </cell>
          <cell r="F1694" t="str">
            <v>98663</v>
          </cell>
          <cell r="G1694" t="str">
            <v>SHIVSHANKAR TRADING CO.,NANDED</v>
          </cell>
          <cell r="H1694">
            <v>339709.78</v>
          </cell>
          <cell r="I1694">
            <v>49319</v>
          </cell>
          <cell r="J1694">
            <v>30979</v>
          </cell>
          <cell r="K1694">
            <v>240555.4</v>
          </cell>
          <cell r="L1694">
            <v>18856.38</v>
          </cell>
          <cell r="M1694">
            <v>0</v>
          </cell>
        </row>
        <row r="1695">
          <cell r="D1695" t="str">
            <v>862</v>
          </cell>
          <cell r="F1695" t="str">
            <v>98667</v>
          </cell>
          <cell r="G1695" t="str">
            <v>VISHWAKARMA ENTERPRISES,SANGAM</v>
          </cell>
          <cell r="H1695">
            <v>246465.79</v>
          </cell>
          <cell r="I1695">
            <v>0</v>
          </cell>
          <cell r="J1695">
            <v>0</v>
          </cell>
          <cell r="K1695">
            <v>940</v>
          </cell>
          <cell r="L1695">
            <v>0</v>
          </cell>
          <cell r="M1695">
            <v>75</v>
          </cell>
        </row>
        <row r="1696">
          <cell r="D1696" t="str">
            <v>862</v>
          </cell>
          <cell r="F1696" t="str">
            <v>98669</v>
          </cell>
          <cell r="G1696" t="str">
            <v>NEW SHRINATH AGRO AG.,WALUJ</v>
          </cell>
          <cell r="H1696">
            <v>1031858.9</v>
          </cell>
          <cell r="I1696">
            <v>213287</v>
          </cell>
          <cell r="J1696">
            <v>167432.53</v>
          </cell>
          <cell r="K1696">
            <v>133752.4</v>
          </cell>
          <cell r="L1696">
            <v>413097</v>
          </cell>
          <cell r="M1696">
            <v>104289.97</v>
          </cell>
        </row>
        <row r="1697">
          <cell r="D1697" t="str">
            <v>862</v>
          </cell>
          <cell r="F1697" t="str">
            <v>98703</v>
          </cell>
          <cell r="G1697" t="str">
            <v>BHARMAL IRRIGATION,KASODA</v>
          </cell>
          <cell r="H1697">
            <v>1423623.42</v>
          </cell>
          <cell r="I1697">
            <v>92842</v>
          </cell>
          <cell r="J1697">
            <v>93584</v>
          </cell>
          <cell r="K1697">
            <v>296891</v>
          </cell>
          <cell r="L1697">
            <v>940306.42</v>
          </cell>
          <cell r="M1697">
            <v>0</v>
          </cell>
        </row>
        <row r="1698">
          <cell r="D1698" t="str">
            <v>862</v>
          </cell>
          <cell r="F1698" t="str">
            <v>98713</v>
          </cell>
          <cell r="G1698" t="str">
            <v>VINOD AGENCIES,ANTURLI</v>
          </cell>
          <cell r="H1698">
            <v>3002467.34</v>
          </cell>
          <cell r="I1698">
            <v>1048770</v>
          </cell>
          <cell r="J1698">
            <v>22110</v>
          </cell>
          <cell r="K1698">
            <v>719478</v>
          </cell>
          <cell r="L1698">
            <v>330361.65000000002</v>
          </cell>
          <cell r="M1698">
            <v>105573</v>
          </cell>
        </row>
        <row r="1699">
          <cell r="D1699" t="str">
            <v>862</v>
          </cell>
          <cell r="F1699" t="str">
            <v>98729</v>
          </cell>
          <cell r="G1699" t="str">
            <v>SHREESAI SALES,MURUD-LATUR</v>
          </cell>
          <cell r="H1699">
            <v>180278.26</v>
          </cell>
          <cell r="I1699">
            <v>180278.26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</row>
        <row r="1700">
          <cell r="D1700" t="str">
            <v>862</v>
          </cell>
          <cell r="F1700" t="str">
            <v>98745</v>
          </cell>
          <cell r="G1700" t="str">
            <v>VENKATESH AGENCIES,LONAR</v>
          </cell>
          <cell r="H1700">
            <v>1072</v>
          </cell>
          <cell r="I1700">
            <v>1072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</row>
        <row r="1701">
          <cell r="D1701" t="str">
            <v>862</v>
          </cell>
          <cell r="F1701" t="str">
            <v>98775</v>
          </cell>
          <cell r="G1701" t="str">
            <v>MAULI ENTERPRISES,BARSHITA</v>
          </cell>
          <cell r="H1701">
            <v>1127113.5</v>
          </cell>
          <cell r="I1701">
            <v>90492</v>
          </cell>
          <cell r="J1701">
            <v>0</v>
          </cell>
          <cell r="K1701">
            <v>11720</v>
          </cell>
          <cell r="L1701">
            <v>103256</v>
          </cell>
          <cell r="M1701">
            <v>425940</v>
          </cell>
        </row>
        <row r="1702">
          <cell r="D1702" t="str">
            <v>862</v>
          </cell>
          <cell r="F1702" t="str">
            <v>98811</v>
          </cell>
          <cell r="G1702" t="str">
            <v>AMBIKA AGRO AGENCIES,KAVTHEMAL</v>
          </cell>
          <cell r="H1702">
            <v>-16396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</row>
        <row r="1703">
          <cell r="D1703" t="str">
            <v>862</v>
          </cell>
          <cell r="F1703" t="str">
            <v>98819</v>
          </cell>
          <cell r="G1703" t="str">
            <v>KISAN AGRO INNOVATIVES,KARIMNA</v>
          </cell>
          <cell r="H1703">
            <v>10218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</row>
        <row r="1704">
          <cell r="D1704" t="str">
            <v>862</v>
          </cell>
          <cell r="F1704" t="str">
            <v>98831</v>
          </cell>
          <cell r="G1704" t="str">
            <v>LAXMI HIGHTECH AGRO AGN,BHOSE</v>
          </cell>
          <cell r="H1704">
            <v>595731.96</v>
          </cell>
          <cell r="I1704">
            <v>172631</v>
          </cell>
          <cell r="J1704">
            <v>406201</v>
          </cell>
          <cell r="K1704">
            <v>16899.96</v>
          </cell>
          <cell r="L1704">
            <v>0</v>
          </cell>
          <cell r="M1704">
            <v>0</v>
          </cell>
        </row>
        <row r="1705">
          <cell r="D1705" t="str">
            <v>862</v>
          </cell>
          <cell r="F1705" t="str">
            <v>98833</v>
          </cell>
          <cell r="G1705" t="str">
            <v>SAMARTH IRRIG.SERVICES,NIMANI</v>
          </cell>
          <cell r="H1705">
            <v>301928</v>
          </cell>
          <cell r="I1705">
            <v>0</v>
          </cell>
          <cell r="J1705">
            <v>24426</v>
          </cell>
          <cell r="K1705">
            <v>77936</v>
          </cell>
          <cell r="L1705">
            <v>105434</v>
          </cell>
          <cell r="M1705">
            <v>60443</v>
          </cell>
        </row>
        <row r="1706">
          <cell r="D1706" t="str">
            <v>862</v>
          </cell>
          <cell r="F1706" t="str">
            <v>98841</v>
          </cell>
          <cell r="G1706" t="str">
            <v>JOYTI DRIP AGENCY,BHANDARA</v>
          </cell>
          <cell r="H1706">
            <v>494777.8</v>
          </cell>
          <cell r="I1706">
            <v>59071</v>
          </cell>
          <cell r="J1706">
            <v>2210</v>
          </cell>
          <cell r="K1706">
            <v>15216</v>
          </cell>
          <cell r="L1706">
            <v>1469</v>
          </cell>
          <cell r="M1706">
            <v>11686</v>
          </cell>
        </row>
        <row r="1707">
          <cell r="D1707" t="str">
            <v>862</v>
          </cell>
          <cell r="F1707" t="str">
            <v>98860</v>
          </cell>
          <cell r="G1707" t="str">
            <v>SNEHA AGRO SERVICES,KUDAL</v>
          </cell>
          <cell r="H1707">
            <v>24078</v>
          </cell>
          <cell r="I1707">
            <v>24078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</row>
        <row r="1708">
          <cell r="D1708" t="str">
            <v>862</v>
          </cell>
          <cell r="F1708" t="str">
            <v>98864</v>
          </cell>
          <cell r="G1708" t="str">
            <v>SACHIN AGRO SERVICES,SHAHPUR</v>
          </cell>
          <cell r="H1708">
            <v>-421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D1709" t="str">
            <v>862</v>
          </cell>
          <cell r="F1709" t="str">
            <v>98870</v>
          </cell>
          <cell r="G1709" t="str">
            <v>KRUSHNA AGENCIES JAMNER</v>
          </cell>
          <cell r="H1709">
            <v>903142.07</v>
          </cell>
          <cell r="I1709">
            <v>0</v>
          </cell>
          <cell r="J1709">
            <v>0</v>
          </cell>
          <cell r="K1709">
            <v>6255</v>
          </cell>
          <cell r="L1709">
            <v>0</v>
          </cell>
          <cell r="M1709">
            <v>0</v>
          </cell>
        </row>
        <row r="1710">
          <cell r="D1710" t="str">
            <v>862</v>
          </cell>
          <cell r="F1710" t="str">
            <v>98881</v>
          </cell>
          <cell r="G1710" t="str">
            <v>RAJ AGRO AGENCY,NAGPUR</v>
          </cell>
          <cell r="H1710">
            <v>43807.94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</row>
        <row r="1711">
          <cell r="D1711" t="str">
            <v>862</v>
          </cell>
          <cell r="F1711" t="str">
            <v>98927</v>
          </cell>
          <cell r="G1711" t="str">
            <v>RAMRAO MADHAVRAO DESHMUKH</v>
          </cell>
          <cell r="H1711">
            <v>-2052.34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</row>
        <row r="1712">
          <cell r="D1712" t="str">
            <v>862</v>
          </cell>
          <cell r="F1712" t="str">
            <v>98991</v>
          </cell>
          <cell r="G1712" t="str">
            <v>SRI LAXMI VENKATESHWARA DRIP</v>
          </cell>
          <cell r="H1712">
            <v>15030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15030</v>
          </cell>
        </row>
        <row r="1713">
          <cell r="D1713" t="str">
            <v>862</v>
          </cell>
          <cell r="F1713" t="str">
            <v>99059</v>
          </cell>
          <cell r="G1713" t="str">
            <v>IRITEC SYSTEMS PVT LTD.SECUNDERABAD</v>
          </cell>
          <cell r="H1713">
            <v>1117731.72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</row>
        <row r="1714">
          <cell r="D1714" t="str">
            <v>862</v>
          </cell>
          <cell r="F1714" t="str">
            <v>99087</v>
          </cell>
          <cell r="G1714" t="str">
            <v>AJIT IRRIGATORS,ICHALKARANJI</v>
          </cell>
          <cell r="H1714">
            <v>67293.77</v>
          </cell>
          <cell r="I1714">
            <v>0</v>
          </cell>
          <cell r="J1714">
            <v>0</v>
          </cell>
          <cell r="K1714">
            <v>37155</v>
          </cell>
          <cell r="L1714">
            <v>30138.77</v>
          </cell>
          <cell r="M1714">
            <v>0</v>
          </cell>
        </row>
        <row r="1715">
          <cell r="D1715" t="str">
            <v>862</v>
          </cell>
          <cell r="F1715" t="str">
            <v>99109</v>
          </cell>
          <cell r="G1715" t="str">
            <v>KADAM IRRIGATIONS,CHIPALUN</v>
          </cell>
          <cell r="H1715">
            <v>22009.96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13770</v>
          </cell>
        </row>
        <row r="1716">
          <cell r="D1716" t="str">
            <v>862</v>
          </cell>
          <cell r="F1716" t="str">
            <v>99117</v>
          </cell>
          <cell r="G1716" t="str">
            <v>BALIRAJA KRISHI KENDRA,BARSHI</v>
          </cell>
          <cell r="H1716">
            <v>-23250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</row>
        <row r="1717">
          <cell r="D1717" t="str">
            <v>862</v>
          </cell>
          <cell r="F1717" t="str">
            <v>99163</v>
          </cell>
          <cell r="G1717" t="str">
            <v>KRIPA ENGINEERING CORP.KOZHIKO</v>
          </cell>
          <cell r="H1717">
            <v>-9955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</row>
        <row r="1718">
          <cell r="D1718" t="str">
            <v>862</v>
          </cell>
          <cell r="F1718" t="str">
            <v>99185</v>
          </cell>
          <cell r="G1718" t="str">
            <v>VIBHAV KRISHI SAVA KENDRA,AKKO</v>
          </cell>
          <cell r="H1718">
            <v>1091458.5</v>
          </cell>
          <cell r="I1718">
            <v>228033</v>
          </cell>
          <cell r="J1718">
            <v>151314</v>
          </cell>
          <cell r="K1718">
            <v>0</v>
          </cell>
          <cell r="L1718">
            <v>29995</v>
          </cell>
          <cell r="M1718">
            <v>0</v>
          </cell>
        </row>
        <row r="1719">
          <cell r="D1719" t="str">
            <v>862</v>
          </cell>
          <cell r="F1719" t="str">
            <v>99199</v>
          </cell>
          <cell r="G1719" t="str">
            <v>MAHESH AGRO AGENCIES,AKOLE</v>
          </cell>
          <cell r="H1719">
            <v>1774675.1</v>
          </cell>
          <cell r="I1719">
            <v>291701</v>
          </cell>
          <cell r="J1719">
            <v>127904</v>
          </cell>
          <cell r="K1719">
            <v>182707</v>
          </cell>
          <cell r="L1719">
            <v>892851</v>
          </cell>
          <cell r="M1719">
            <v>235747</v>
          </cell>
        </row>
        <row r="1720">
          <cell r="D1720" t="str">
            <v>862</v>
          </cell>
          <cell r="F1720" t="str">
            <v>99215</v>
          </cell>
          <cell r="G1720" t="str">
            <v>SANJAY AGRO SERVICES,YEOLA</v>
          </cell>
          <cell r="H1720">
            <v>13915</v>
          </cell>
          <cell r="I1720">
            <v>0</v>
          </cell>
          <cell r="J1720">
            <v>13915</v>
          </cell>
          <cell r="K1720">
            <v>0</v>
          </cell>
          <cell r="L1720">
            <v>0</v>
          </cell>
          <cell r="M1720">
            <v>0</v>
          </cell>
        </row>
        <row r="1721">
          <cell r="D1721" t="str">
            <v>862</v>
          </cell>
          <cell r="F1721" t="str">
            <v>99251</v>
          </cell>
          <cell r="G1721" t="str">
            <v>KARMALA MACH STORES KARAMALA</v>
          </cell>
          <cell r="H1721">
            <v>604321.63</v>
          </cell>
          <cell r="I1721">
            <v>178351</v>
          </cell>
          <cell r="J1721">
            <v>0</v>
          </cell>
          <cell r="K1721">
            <v>109334</v>
          </cell>
          <cell r="L1721">
            <v>89406</v>
          </cell>
          <cell r="M1721">
            <v>7532</v>
          </cell>
        </row>
        <row r="1722">
          <cell r="D1722" t="str">
            <v>862</v>
          </cell>
          <cell r="F1722" t="str">
            <v>99321</v>
          </cell>
          <cell r="G1722" t="str">
            <v>SHREE BALAJI TRADING CO LATUR</v>
          </cell>
          <cell r="H1722">
            <v>647303.39</v>
          </cell>
          <cell r="I1722">
            <v>26986</v>
          </cell>
          <cell r="J1722">
            <v>0</v>
          </cell>
          <cell r="K1722">
            <v>2080</v>
          </cell>
          <cell r="L1722">
            <v>23401.040000000001</v>
          </cell>
          <cell r="M1722">
            <v>0</v>
          </cell>
        </row>
        <row r="1723">
          <cell r="D1723" t="str">
            <v>862</v>
          </cell>
          <cell r="F1723" t="str">
            <v>99339</v>
          </cell>
          <cell r="G1723" t="str">
            <v>LAKHAMPUR KRISHI S.K,LAKHAMPUR</v>
          </cell>
          <cell r="H1723">
            <v>2161858.1</v>
          </cell>
          <cell r="I1723">
            <v>299868</v>
          </cell>
          <cell r="J1723">
            <v>536415</v>
          </cell>
          <cell r="K1723">
            <v>445469</v>
          </cell>
          <cell r="L1723">
            <v>880106.1</v>
          </cell>
          <cell r="M1723">
            <v>0</v>
          </cell>
        </row>
        <row r="1724">
          <cell r="D1724" t="str">
            <v>862</v>
          </cell>
          <cell r="F1724" t="str">
            <v>99349</v>
          </cell>
          <cell r="G1724" t="str">
            <v>SHAH SALES CORP.,BURHANPUR</v>
          </cell>
          <cell r="H1724">
            <v>310817.64</v>
          </cell>
          <cell r="I1724">
            <v>2216</v>
          </cell>
          <cell r="J1724">
            <v>40998</v>
          </cell>
          <cell r="K1724">
            <v>56069</v>
          </cell>
          <cell r="L1724">
            <v>182767</v>
          </cell>
          <cell r="M1724">
            <v>28767.64</v>
          </cell>
        </row>
        <row r="1725">
          <cell r="D1725" t="str">
            <v>862</v>
          </cell>
          <cell r="F1725" t="str">
            <v>99379</v>
          </cell>
          <cell r="G1725" t="str">
            <v>GREENLAND IRRIGATORS,SHRIRAMPU</v>
          </cell>
          <cell r="H1725">
            <v>328216</v>
          </cell>
          <cell r="I1725">
            <v>121958</v>
          </cell>
          <cell r="J1725">
            <v>3774</v>
          </cell>
          <cell r="K1725">
            <v>202484</v>
          </cell>
          <cell r="L1725">
            <v>0</v>
          </cell>
          <cell r="M1725">
            <v>0</v>
          </cell>
        </row>
        <row r="1726">
          <cell r="D1726" t="str">
            <v>862</v>
          </cell>
          <cell r="F1726" t="str">
            <v>99397</v>
          </cell>
          <cell r="G1726" t="str">
            <v>SAMRUDDHI SALES AG,SINNAR</v>
          </cell>
          <cell r="H1726">
            <v>1183269.6399999999</v>
          </cell>
          <cell r="I1726">
            <v>179785.4</v>
          </cell>
          <cell r="J1726">
            <v>682123.64</v>
          </cell>
          <cell r="K1726">
            <v>26439</v>
          </cell>
          <cell r="L1726">
            <v>294921.59999999998</v>
          </cell>
          <cell r="M1726">
            <v>0</v>
          </cell>
        </row>
        <row r="1727">
          <cell r="D1727" t="str">
            <v>862</v>
          </cell>
          <cell r="F1727" t="str">
            <v>99423</v>
          </cell>
          <cell r="G1727" t="str">
            <v>SHRI MAHANKALI AGN,K.MAHANKAL</v>
          </cell>
          <cell r="H1727">
            <v>284181.49</v>
          </cell>
          <cell r="I1727">
            <v>247003</v>
          </cell>
          <cell r="J1727">
            <v>37178.49</v>
          </cell>
          <cell r="K1727">
            <v>0</v>
          </cell>
          <cell r="L1727">
            <v>0</v>
          </cell>
          <cell r="M1727">
            <v>0</v>
          </cell>
        </row>
        <row r="1728">
          <cell r="D1728" t="str">
            <v>862</v>
          </cell>
          <cell r="F1728" t="str">
            <v>99429</v>
          </cell>
          <cell r="G1728" t="str">
            <v>HOLKAR DRIP AGENCY,LASALGAON</v>
          </cell>
          <cell r="H1728">
            <v>3577271.65</v>
          </cell>
          <cell r="I1728">
            <v>19544</v>
          </cell>
          <cell r="J1728">
            <v>1411358.74</v>
          </cell>
          <cell r="K1728">
            <v>119623</v>
          </cell>
          <cell r="L1728">
            <v>0</v>
          </cell>
          <cell r="M1728">
            <v>180216</v>
          </cell>
        </row>
        <row r="1729">
          <cell r="D1729" t="str">
            <v>862</v>
          </cell>
          <cell r="F1729" t="str">
            <v>99431</v>
          </cell>
          <cell r="G1729" t="str">
            <v>PATIL KRUSHI MANDIR,CHANDWAD</v>
          </cell>
          <cell r="H1729">
            <v>510129.5</v>
          </cell>
          <cell r="I1729">
            <v>182604</v>
          </cell>
          <cell r="J1729">
            <v>244837</v>
          </cell>
          <cell r="K1729">
            <v>82688.5</v>
          </cell>
          <cell r="L1729">
            <v>0</v>
          </cell>
          <cell r="M1729">
            <v>0</v>
          </cell>
        </row>
        <row r="1730">
          <cell r="D1730" t="str">
            <v>862</v>
          </cell>
          <cell r="F1730" t="str">
            <v>99443</v>
          </cell>
          <cell r="G1730" t="str">
            <v>GURUDATTA AGRO AGENCIES,SANSAR</v>
          </cell>
          <cell r="H1730">
            <v>-155946.5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</row>
        <row r="1731">
          <cell r="D1731" t="str">
            <v>862</v>
          </cell>
          <cell r="F1731" t="str">
            <v>99447</v>
          </cell>
          <cell r="G1731" t="str">
            <v>MAHANKALI AGENCIES,K.MAHANKAL.</v>
          </cell>
          <cell r="H1731">
            <v>-1600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</row>
        <row r="1732">
          <cell r="D1732" t="str">
            <v>862</v>
          </cell>
          <cell r="F1732" t="str">
            <v>99465</v>
          </cell>
          <cell r="G1732" t="str">
            <v>BHARAT ENTERPRISES,FAIZPUR</v>
          </cell>
          <cell r="H1732">
            <v>12243921.800000001</v>
          </cell>
          <cell r="I1732">
            <v>3301355</v>
          </cell>
          <cell r="J1732">
            <v>595481</v>
          </cell>
          <cell r="K1732">
            <v>5189757</v>
          </cell>
          <cell r="L1732">
            <v>3157328.8</v>
          </cell>
          <cell r="M1732">
            <v>0</v>
          </cell>
        </row>
        <row r="1733">
          <cell r="D1733" t="str">
            <v>862</v>
          </cell>
          <cell r="F1733" t="str">
            <v>99471</v>
          </cell>
          <cell r="G1733" t="str">
            <v>ANNAPURNA KRUSHI SEVA K.,SELU</v>
          </cell>
          <cell r="H1733">
            <v>10598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</row>
        <row r="1734">
          <cell r="D1734" t="str">
            <v>862</v>
          </cell>
          <cell r="F1734" t="str">
            <v>99481</v>
          </cell>
          <cell r="G1734" t="str">
            <v>SUFLAM ENTERPRISES,PIMPALGAON</v>
          </cell>
          <cell r="H1734">
            <v>437743.75</v>
          </cell>
          <cell r="I1734">
            <v>80964</v>
          </cell>
          <cell r="J1734">
            <v>103</v>
          </cell>
          <cell r="K1734">
            <v>0</v>
          </cell>
          <cell r="L1734">
            <v>0</v>
          </cell>
          <cell r="M1734">
            <v>21470</v>
          </cell>
        </row>
        <row r="1735">
          <cell r="D1735" t="str">
            <v>862</v>
          </cell>
          <cell r="F1735" t="str">
            <v>99521</v>
          </cell>
          <cell r="G1735" t="str">
            <v>WARANA VIBHAG S.G.MANDLA LTD.</v>
          </cell>
          <cell r="H1735">
            <v>16520.64</v>
          </cell>
          <cell r="I1735">
            <v>0</v>
          </cell>
          <cell r="J1735">
            <v>0</v>
          </cell>
          <cell r="K1735">
            <v>16520.64</v>
          </cell>
          <cell r="L1735">
            <v>0</v>
          </cell>
          <cell r="M1735">
            <v>0</v>
          </cell>
        </row>
        <row r="1736">
          <cell r="D1736" t="str">
            <v>862</v>
          </cell>
          <cell r="F1736" t="str">
            <v>99593</v>
          </cell>
          <cell r="G1736" t="str">
            <v>V.RELEKAR &amp; SONS SOLAPUR</v>
          </cell>
          <cell r="H1736">
            <v>44887.37</v>
          </cell>
          <cell r="I1736">
            <v>44887.37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</row>
        <row r="1737">
          <cell r="D1737" t="str">
            <v>862</v>
          </cell>
          <cell r="F1737" t="str">
            <v>99609</v>
          </cell>
          <cell r="G1737" t="str">
            <v>NARAYAN MACHINERY,SANAWAD</v>
          </cell>
          <cell r="H1737">
            <v>483708</v>
          </cell>
          <cell r="I1737">
            <v>1290</v>
          </cell>
          <cell r="J1737">
            <v>159503</v>
          </cell>
          <cell r="K1737">
            <v>322915</v>
          </cell>
          <cell r="L1737">
            <v>0</v>
          </cell>
          <cell r="M1737">
            <v>0</v>
          </cell>
        </row>
        <row r="1738">
          <cell r="D1738" t="str">
            <v>862</v>
          </cell>
          <cell r="F1738" t="str">
            <v>99610</v>
          </cell>
          <cell r="G1738" t="str">
            <v>C.C.SANAVAD (N)</v>
          </cell>
          <cell r="H1738">
            <v>1515991.88</v>
          </cell>
          <cell r="I1738">
            <v>0</v>
          </cell>
          <cell r="J1738">
            <v>0</v>
          </cell>
          <cell r="K1738">
            <v>0</v>
          </cell>
          <cell r="L1738">
            <v>1515991.88</v>
          </cell>
          <cell r="M1738">
            <v>0</v>
          </cell>
        </row>
        <row r="1739">
          <cell r="D1739" t="str">
            <v>862</v>
          </cell>
          <cell r="F1739" t="str">
            <v>99721</v>
          </cell>
          <cell r="G1739" t="str">
            <v>SAPANA AGENCIES,GANJ BASODA</v>
          </cell>
          <cell r="H1739">
            <v>-93673.35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</row>
        <row r="1740">
          <cell r="D1740" t="str">
            <v>862</v>
          </cell>
          <cell r="F1740" t="str">
            <v>99730</v>
          </cell>
          <cell r="G1740" t="str">
            <v>GREEN FILED,DURG</v>
          </cell>
          <cell r="H1740">
            <v>-48432.73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</row>
        <row r="1741">
          <cell r="D1741" t="str">
            <v>862</v>
          </cell>
          <cell r="F1741" t="str">
            <v>99736</v>
          </cell>
          <cell r="G1741" t="str">
            <v>ANNAPURNA MACH.MART,MANASA</v>
          </cell>
          <cell r="H1741">
            <v>-1246.81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</row>
        <row r="1742">
          <cell r="D1742" t="str">
            <v>862</v>
          </cell>
          <cell r="F1742" t="str">
            <v>99759</v>
          </cell>
          <cell r="G1742" t="str">
            <v>C.C.PRATAPGARH</v>
          </cell>
          <cell r="H1742">
            <v>-45000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</row>
        <row r="1743">
          <cell r="D1743" t="str">
            <v>862</v>
          </cell>
          <cell r="F1743" t="str">
            <v>99765</v>
          </cell>
          <cell r="G1743" t="str">
            <v>C.C.JABALPUR</v>
          </cell>
          <cell r="H1743">
            <v>-5816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</row>
        <row r="1744">
          <cell r="D1744" t="str">
            <v>862</v>
          </cell>
          <cell r="F1744" t="str">
            <v>99781</v>
          </cell>
          <cell r="G1744" t="str">
            <v>DNYANESHWAR MKT.SALES &amp; SERVIC</v>
          </cell>
          <cell r="H1744">
            <v>208860.9</v>
          </cell>
          <cell r="I1744">
            <v>115989</v>
          </cell>
          <cell r="J1744">
            <v>2725</v>
          </cell>
          <cell r="K1744">
            <v>90146.9</v>
          </cell>
          <cell r="L1744">
            <v>0</v>
          </cell>
          <cell r="M1744">
            <v>0</v>
          </cell>
        </row>
        <row r="1745">
          <cell r="D1745" t="str">
            <v>862</v>
          </cell>
          <cell r="F1745" t="str">
            <v>99817</v>
          </cell>
          <cell r="G1745" t="str">
            <v>VIKAS AGRO SER.CEN.RAHIMATPUR</v>
          </cell>
          <cell r="H1745">
            <v>209046.95</v>
          </cell>
          <cell r="I1745">
            <v>87863</v>
          </cell>
          <cell r="J1745">
            <v>0</v>
          </cell>
          <cell r="K1745">
            <v>0</v>
          </cell>
          <cell r="L1745">
            <v>36398</v>
          </cell>
          <cell r="M1745">
            <v>40353</v>
          </cell>
        </row>
        <row r="1746">
          <cell r="D1746" t="str">
            <v>862</v>
          </cell>
          <cell r="F1746" t="str">
            <v>99837</v>
          </cell>
          <cell r="G1746" t="str">
            <v>SIDDHARTH ENGINEERS,SOLAPUR</v>
          </cell>
          <cell r="H1746">
            <v>4078873.6</v>
          </cell>
          <cell r="I1746">
            <v>440681</v>
          </cell>
          <cell r="J1746">
            <v>260937</v>
          </cell>
          <cell r="K1746">
            <v>289019</v>
          </cell>
          <cell r="L1746">
            <v>384162</v>
          </cell>
          <cell r="M1746">
            <v>1271666</v>
          </cell>
        </row>
        <row r="1747">
          <cell r="D1747" t="str">
            <v>862</v>
          </cell>
          <cell r="F1747" t="str">
            <v>99867</v>
          </cell>
          <cell r="G1747" t="str">
            <v>MATRUBHUMI ENTERPRISES,SANGAMNER</v>
          </cell>
          <cell r="H1747">
            <v>23109.05</v>
          </cell>
          <cell r="I1747">
            <v>0</v>
          </cell>
          <cell r="J1747">
            <v>0</v>
          </cell>
          <cell r="K1747">
            <v>9603</v>
          </cell>
          <cell r="L1747">
            <v>0</v>
          </cell>
          <cell r="M1747">
            <v>0</v>
          </cell>
        </row>
        <row r="1748">
          <cell r="D1748" t="str">
            <v>862</v>
          </cell>
          <cell r="F1748" t="str">
            <v>99891</v>
          </cell>
          <cell r="G1748" t="str">
            <v>ROHAN TRADERS,RAVER</v>
          </cell>
          <cell r="H1748">
            <v>1886990.02</v>
          </cell>
          <cell r="I1748">
            <v>622224</v>
          </cell>
          <cell r="J1748">
            <v>104720</v>
          </cell>
          <cell r="K1748">
            <v>609411.97</v>
          </cell>
          <cell r="L1748">
            <v>504282</v>
          </cell>
          <cell r="M1748">
            <v>46352.05</v>
          </cell>
        </row>
        <row r="1749">
          <cell r="D1749" t="str">
            <v>862</v>
          </cell>
          <cell r="F1749" t="str">
            <v>99895</v>
          </cell>
          <cell r="G1749" t="str">
            <v>SAKTHI TRADERS,POLLACHI</v>
          </cell>
          <cell r="H1749">
            <v>1504803.04</v>
          </cell>
          <cell r="I1749">
            <v>1189852</v>
          </cell>
          <cell r="J1749">
            <v>314951.03999999998</v>
          </cell>
          <cell r="K1749">
            <v>0</v>
          </cell>
          <cell r="L1749">
            <v>0</v>
          </cell>
          <cell r="M1749">
            <v>0</v>
          </cell>
        </row>
        <row r="1750">
          <cell r="D1750" t="str">
            <v>862</v>
          </cell>
          <cell r="F1750" t="str">
            <v>99907</v>
          </cell>
          <cell r="G1750" t="str">
            <v>SASHI ELECTRICALS &amp; MACHINERY</v>
          </cell>
          <cell r="H1750">
            <v>183948.23</v>
          </cell>
          <cell r="I1750">
            <v>138584</v>
          </cell>
          <cell r="J1750">
            <v>45364.23</v>
          </cell>
          <cell r="K1750">
            <v>0</v>
          </cell>
          <cell r="L1750">
            <v>0</v>
          </cell>
          <cell r="M1750">
            <v>0</v>
          </cell>
        </row>
        <row r="1751">
          <cell r="D1751" t="str">
            <v>862</v>
          </cell>
          <cell r="F1751" t="str">
            <v>99933</v>
          </cell>
          <cell r="G1751" t="str">
            <v>KRUSHI KRANTI KENDRA,NAGPUR</v>
          </cell>
          <cell r="H1751">
            <v>36068</v>
          </cell>
          <cell r="I1751">
            <v>0</v>
          </cell>
          <cell r="J1751">
            <v>0</v>
          </cell>
          <cell r="K1751">
            <v>18587</v>
          </cell>
          <cell r="L1751">
            <v>17481</v>
          </cell>
          <cell r="M1751">
            <v>0</v>
          </cell>
        </row>
        <row r="1752">
          <cell r="D1752" t="str">
            <v>862</v>
          </cell>
          <cell r="F1752" t="str">
            <v>99945</v>
          </cell>
          <cell r="G1752" t="str">
            <v>KISAN AGRO TOOLS,PUTTUR</v>
          </cell>
          <cell r="H1752">
            <v>228174.85</v>
          </cell>
          <cell r="I1752">
            <v>227654</v>
          </cell>
          <cell r="J1752">
            <v>520.85</v>
          </cell>
          <cell r="K1752">
            <v>0</v>
          </cell>
          <cell r="L1752">
            <v>0</v>
          </cell>
          <cell r="M1752">
            <v>0</v>
          </cell>
        </row>
        <row r="1753">
          <cell r="D1753" t="str">
            <v>862</v>
          </cell>
          <cell r="F1753" t="str">
            <v>99969</v>
          </cell>
          <cell r="G1753" t="str">
            <v>SAWANT AGRITECH,HUMBRATH</v>
          </cell>
          <cell r="H1753">
            <v>34142.9</v>
          </cell>
          <cell r="I1753">
            <v>34142.9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</row>
        <row r="1754">
          <cell r="D1754" t="str">
            <v>862</v>
          </cell>
          <cell r="F1754" t="str">
            <v>99999</v>
          </cell>
          <cell r="G1754" t="str">
            <v>JALDEEP IRRIGATION,JAMNAGAR</v>
          </cell>
          <cell r="H1754">
            <v>-25140.98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</row>
        <row r="1755">
          <cell r="D1755" t="str">
            <v>863</v>
          </cell>
          <cell r="F1755" t="str">
            <v>00196</v>
          </cell>
          <cell r="G1755" t="str">
            <v>ECP HOUSING INDIA (P) LTD.</v>
          </cell>
          <cell r="H1755">
            <v>44517</v>
          </cell>
          <cell r="I1755">
            <v>0</v>
          </cell>
          <cell r="J1755">
            <v>44517</v>
          </cell>
          <cell r="K1755">
            <v>0</v>
          </cell>
          <cell r="L1755">
            <v>0</v>
          </cell>
          <cell r="M1755">
            <v>0</v>
          </cell>
        </row>
        <row r="1756">
          <cell r="D1756" t="str">
            <v>863</v>
          </cell>
          <cell r="F1756" t="str">
            <v>09104</v>
          </cell>
          <cell r="G1756" t="str">
            <v>SURESH YASHWANT PATIL,SHIRDHANE</v>
          </cell>
          <cell r="H1756">
            <v>10680</v>
          </cell>
          <cell r="I1756">
            <v>10680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</row>
        <row r="1757">
          <cell r="D1757" t="str">
            <v>863</v>
          </cell>
          <cell r="F1757" t="str">
            <v>09105</v>
          </cell>
          <cell r="G1757" t="str">
            <v>HIMMAT BABURAO PATIL,CHANDSANI CHOPDA</v>
          </cell>
          <cell r="H1757">
            <v>12760</v>
          </cell>
          <cell r="I1757">
            <v>12760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</row>
        <row r="1758">
          <cell r="D1758" t="str">
            <v>863</v>
          </cell>
          <cell r="F1758" t="str">
            <v>09110</v>
          </cell>
          <cell r="G1758" t="str">
            <v>ASHOK RAMCHANDRA PATIL,VARGAVAL CHOPDA</v>
          </cell>
          <cell r="H1758">
            <v>20280</v>
          </cell>
          <cell r="I1758">
            <v>20280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</row>
        <row r="1759">
          <cell r="D1759" t="str">
            <v>863</v>
          </cell>
          <cell r="F1759" t="str">
            <v>09120</v>
          </cell>
          <cell r="G1759" t="str">
            <v>RAVINDRA TRYAMBAK PATIL,SHIRDHANE</v>
          </cell>
          <cell r="H1759">
            <v>17160</v>
          </cell>
          <cell r="I1759">
            <v>17160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</row>
        <row r="1760">
          <cell r="D1760" t="str">
            <v>863</v>
          </cell>
          <cell r="F1760" t="str">
            <v>09183</v>
          </cell>
          <cell r="G1760" t="str">
            <v>PURUSHOTTAM BAPU PATIL,SUNASGAON</v>
          </cell>
          <cell r="H1760">
            <v>19760</v>
          </cell>
          <cell r="I1760">
            <v>19760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</row>
        <row r="1761">
          <cell r="D1761" t="str">
            <v>863</v>
          </cell>
          <cell r="F1761" t="str">
            <v>09184</v>
          </cell>
          <cell r="G1761" t="str">
            <v>BABURAO SUPDU MAHAJAN,SUNASGAON</v>
          </cell>
          <cell r="H1761">
            <v>19760</v>
          </cell>
          <cell r="I1761">
            <v>19760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</row>
        <row r="1762">
          <cell r="D1762" t="str">
            <v>863</v>
          </cell>
          <cell r="F1762" t="str">
            <v>19512</v>
          </cell>
          <cell r="G1762" t="str">
            <v>PATIL TUKARAM AMRUT,ASODA</v>
          </cell>
          <cell r="H1762">
            <v>26600</v>
          </cell>
          <cell r="I1762">
            <v>0</v>
          </cell>
          <cell r="J1762">
            <v>0</v>
          </cell>
          <cell r="K1762">
            <v>3699</v>
          </cell>
          <cell r="L1762">
            <v>0</v>
          </cell>
          <cell r="M1762">
            <v>0</v>
          </cell>
        </row>
        <row r="1763">
          <cell r="D1763" t="str">
            <v>863</v>
          </cell>
          <cell r="F1763" t="str">
            <v>40268</v>
          </cell>
          <cell r="G1763" t="str">
            <v>SURESH BALDEV PATIL,CHANDANI,CHOPDA</v>
          </cell>
          <cell r="H1763">
            <v>12760</v>
          </cell>
          <cell r="I1763">
            <v>12760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</row>
        <row r="1764">
          <cell r="D1764" t="str">
            <v>863</v>
          </cell>
          <cell r="F1764" t="str">
            <v>40903</v>
          </cell>
          <cell r="G1764" t="str">
            <v>GOPAL VITHAL BARI,SHIRSOLI</v>
          </cell>
          <cell r="H1764">
            <v>14760</v>
          </cell>
          <cell r="I1764">
            <v>0</v>
          </cell>
          <cell r="J1764">
            <v>14760</v>
          </cell>
          <cell r="K1764">
            <v>0</v>
          </cell>
          <cell r="L1764">
            <v>0</v>
          </cell>
          <cell r="M1764">
            <v>0</v>
          </cell>
        </row>
        <row r="1765">
          <cell r="D1765" t="str">
            <v>863</v>
          </cell>
          <cell r="F1765" t="str">
            <v>47978</v>
          </cell>
          <cell r="G1765" t="str">
            <v>DESHPANDE GIRISH SURESHRAO</v>
          </cell>
          <cell r="H1765">
            <v>375794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</row>
        <row r="1766">
          <cell r="D1766" t="str">
            <v>863</v>
          </cell>
          <cell r="F1766" t="str">
            <v>53781</v>
          </cell>
          <cell r="G1766" t="str">
            <v>PATIL MANOHAR JAGANNATH</v>
          </cell>
          <cell r="H1766">
            <v>19760</v>
          </cell>
          <cell r="I1766">
            <v>0</v>
          </cell>
          <cell r="J1766">
            <v>0</v>
          </cell>
          <cell r="K1766">
            <v>0</v>
          </cell>
          <cell r="L1766">
            <v>19760</v>
          </cell>
          <cell r="M1766">
            <v>0</v>
          </cell>
        </row>
        <row r="1767">
          <cell r="D1767" t="str">
            <v>863</v>
          </cell>
          <cell r="F1767" t="str">
            <v>53872</v>
          </cell>
          <cell r="G1767" t="str">
            <v>PATIL DHAIRYASHIL ANANDRAO</v>
          </cell>
          <cell r="H1767">
            <v>-28661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</row>
        <row r="1768">
          <cell r="D1768" t="str">
            <v>863</v>
          </cell>
          <cell r="F1768" t="str">
            <v>54922</v>
          </cell>
          <cell r="G1768" t="str">
            <v>TALVALKAR RAGHVENDRAPRASAD DIGAMBAR</v>
          </cell>
          <cell r="H1768">
            <v>13796</v>
          </cell>
          <cell r="I1768">
            <v>0</v>
          </cell>
          <cell r="J1768">
            <v>0</v>
          </cell>
          <cell r="K1768">
            <v>13796</v>
          </cell>
          <cell r="L1768">
            <v>0</v>
          </cell>
          <cell r="M1768">
            <v>0</v>
          </cell>
        </row>
        <row r="1769">
          <cell r="D1769" t="str">
            <v>863</v>
          </cell>
          <cell r="F1769" t="str">
            <v>69119</v>
          </cell>
          <cell r="G1769" t="str">
            <v>SURESH MOTIRAM PATIL,DAHIVAD</v>
          </cell>
          <cell r="H1769">
            <v>56800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</row>
        <row r="1770">
          <cell r="D1770" t="str">
            <v>863</v>
          </cell>
          <cell r="F1770" t="str">
            <v>70177</v>
          </cell>
          <cell r="G1770" t="str">
            <v>KAD SIDDESHWAR ENG.BIJAPUR</v>
          </cell>
          <cell r="H1770">
            <v>432209</v>
          </cell>
          <cell r="I1770">
            <v>135932</v>
          </cell>
          <cell r="J1770">
            <v>296277</v>
          </cell>
          <cell r="K1770">
            <v>0</v>
          </cell>
          <cell r="L1770">
            <v>0</v>
          </cell>
          <cell r="M1770">
            <v>0</v>
          </cell>
        </row>
        <row r="1771">
          <cell r="D1771" t="str">
            <v>863</v>
          </cell>
          <cell r="F1771" t="str">
            <v>70389</v>
          </cell>
          <cell r="G1771" t="str">
            <v>SHREE GANNAYAK ASSOCIATES,YEOTMAL</v>
          </cell>
          <cell r="H1771">
            <v>531054</v>
          </cell>
          <cell r="I1771">
            <v>205538</v>
          </cell>
          <cell r="J1771">
            <v>1830</v>
          </cell>
          <cell r="K1771">
            <v>21432</v>
          </cell>
          <cell r="L1771">
            <v>211176</v>
          </cell>
          <cell r="M1771">
            <v>75869</v>
          </cell>
        </row>
        <row r="1772">
          <cell r="D1772" t="str">
            <v>863</v>
          </cell>
          <cell r="F1772" t="str">
            <v>70394</v>
          </cell>
          <cell r="G1772" t="str">
            <v>SHRI LAXMI NARA.AGR.SER.DONGAO</v>
          </cell>
          <cell r="H1772">
            <v>1365550.3</v>
          </cell>
          <cell r="I1772">
            <v>660332</v>
          </cell>
          <cell r="J1772">
            <v>185129</v>
          </cell>
          <cell r="K1772">
            <v>0</v>
          </cell>
          <cell r="L1772">
            <v>0</v>
          </cell>
          <cell r="M1772">
            <v>0</v>
          </cell>
        </row>
        <row r="1773">
          <cell r="D1773" t="str">
            <v>863</v>
          </cell>
          <cell r="F1773" t="str">
            <v>70525</v>
          </cell>
          <cell r="G1773" t="str">
            <v>RENUKA IRRIG.SERVICES,VANI</v>
          </cell>
          <cell r="H1773">
            <v>315318.25</v>
          </cell>
          <cell r="I1773">
            <v>0</v>
          </cell>
          <cell r="J1773">
            <v>0</v>
          </cell>
          <cell r="K1773">
            <v>19310</v>
          </cell>
          <cell r="L1773">
            <v>0</v>
          </cell>
          <cell r="M1773">
            <v>0</v>
          </cell>
        </row>
        <row r="1774">
          <cell r="D1774" t="str">
            <v>863</v>
          </cell>
          <cell r="F1774" t="str">
            <v>70533</v>
          </cell>
          <cell r="G1774" t="str">
            <v>SIDDHARTH AGRO AGENCIES,VITA</v>
          </cell>
          <cell r="H1774">
            <v>1120</v>
          </cell>
          <cell r="I1774">
            <v>0</v>
          </cell>
          <cell r="J1774">
            <v>1120</v>
          </cell>
          <cell r="K1774">
            <v>0</v>
          </cell>
          <cell r="L1774">
            <v>0</v>
          </cell>
          <cell r="M1774">
            <v>0</v>
          </cell>
        </row>
        <row r="1775">
          <cell r="D1775" t="str">
            <v>863</v>
          </cell>
          <cell r="F1775" t="str">
            <v>70651</v>
          </cell>
          <cell r="G1775" t="str">
            <v>SONY AGENCIES.PULGAON,WARDHA</v>
          </cell>
          <cell r="H1775">
            <v>56922.23</v>
          </cell>
          <cell r="I1775">
            <v>0</v>
          </cell>
          <cell r="J1775">
            <v>17160</v>
          </cell>
          <cell r="K1775">
            <v>2835</v>
          </cell>
          <cell r="L1775">
            <v>36927.230000000003</v>
          </cell>
          <cell r="M1775">
            <v>0</v>
          </cell>
        </row>
        <row r="1776">
          <cell r="D1776" t="str">
            <v>863</v>
          </cell>
          <cell r="F1776" t="str">
            <v>70654</v>
          </cell>
          <cell r="G1776" t="str">
            <v>HARI OM AGRO SERVICS,RAVER</v>
          </cell>
          <cell r="H1776">
            <v>800</v>
          </cell>
          <cell r="I1776">
            <v>800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</row>
        <row r="1777">
          <cell r="D1777" t="str">
            <v>863</v>
          </cell>
          <cell r="F1777" t="str">
            <v>70673</v>
          </cell>
          <cell r="G1777" t="str">
            <v>MEGHDOOT IRRIGATION,RISOD</v>
          </cell>
          <cell r="H1777">
            <v>388033.58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</row>
        <row r="1778">
          <cell r="D1778" t="str">
            <v>863</v>
          </cell>
          <cell r="F1778" t="str">
            <v>70688</v>
          </cell>
          <cell r="G1778" t="str">
            <v>RADHIKA THIMBAK AGENCY,PINGALI</v>
          </cell>
          <cell r="H1778">
            <v>338590</v>
          </cell>
          <cell r="I1778">
            <v>0</v>
          </cell>
          <cell r="J1778">
            <v>338590</v>
          </cell>
          <cell r="K1778">
            <v>0</v>
          </cell>
          <cell r="L1778">
            <v>0</v>
          </cell>
          <cell r="M1778">
            <v>0</v>
          </cell>
        </row>
        <row r="1779">
          <cell r="D1779" t="str">
            <v>863</v>
          </cell>
          <cell r="F1779" t="str">
            <v>70917</v>
          </cell>
          <cell r="G1779" t="str">
            <v>AJINKYA M/C STORES,PACHOD</v>
          </cell>
          <cell r="H1779">
            <v>85800</v>
          </cell>
          <cell r="I1779">
            <v>0</v>
          </cell>
          <cell r="J1779">
            <v>85800</v>
          </cell>
          <cell r="K1779">
            <v>0</v>
          </cell>
          <cell r="L1779">
            <v>0</v>
          </cell>
          <cell r="M1779">
            <v>0</v>
          </cell>
        </row>
        <row r="1780">
          <cell r="D1780" t="str">
            <v>863</v>
          </cell>
          <cell r="F1780" t="str">
            <v>70981</v>
          </cell>
          <cell r="G1780" t="str">
            <v>SHIVSHAKTI IRRIGATION,SHEGAON</v>
          </cell>
          <cell r="H1780">
            <v>874946</v>
          </cell>
          <cell r="I1780">
            <v>177741</v>
          </cell>
          <cell r="J1780">
            <v>0</v>
          </cell>
          <cell r="K1780">
            <v>264587</v>
          </cell>
          <cell r="L1780">
            <v>315130</v>
          </cell>
          <cell r="M1780">
            <v>0</v>
          </cell>
        </row>
        <row r="1781">
          <cell r="D1781" t="str">
            <v>863</v>
          </cell>
          <cell r="F1781" t="str">
            <v>71028</v>
          </cell>
          <cell r="G1781" t="str">
            <v>SHRI GANESH AGRO AG,GHANSAWNGI</v>
          </cell>
          <cell r="H1781">
            <v>432120</v>
          </cell>
          <cell r="I1781">
            <v>217360</v>
          </cell>
          <cell r="J1781">
            <v>0</v>
          </cell>
          <cell r="K1781">
            <v>214760</v>
          </cell>
          <cell r="L1781">
            <v>0</v>
          </cell>
          <cell r="M1781">
            <v>0</v>
          </cell>
        </row>
        <row r="1782">
          <cell r="D1782" t="str">
            <v>863</v>
          </cell>
          <cell r="F1782" t="str">
            <v>71057</v>
          </cell>
          <cell r="G1782" t="str">
            <v>SHRI BHAGYASHREE AGENCY,SIDDAG</v>
          </cell>
          <cell r="H1782">
            <v>1530025</v>
          </cell>
          <cell r="I1782">
            <v>1094195</v>
          </cell>
          <cell r="J1782">
            <v>435830</v>
          </cell>
          <cell r="K1782">
            <v>0</v>
          </cell>
          <cell r="L1782">
            <v>0</v>
          </cell>
          <cell r="M1782">
            <v>0</v>
          </cell>
        </row>
        <row r="1783">
          <cell r="D1783" t="str">
            <v>863</v>
          </cell>
          <cell r="F1783" t="str">
            <v>71067</v>
          </cell>
          <cell r="G1783" t="str">
            <v>SAMARTH AGRO SERVICES,MALEGAON</v>
          </cell>
          <cell r="H1783">
            <v>18720</v>
          </cell>
          <cell r="I1783">
            <v>18720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</row>
        <row r="1784">
          <cell r="D1784" t="str">
            <v>863</v>
          </cell>
          <cell r="F1784" t="str">
            <v>71109</v>
          </cell>
          <cell r="G1784" t="str">
            <v>GANESH AGRO BRAMHAPURI,GADCHIROLI</v>
          </cell>
          <cell r="H1784">
            <v>1058</v>
          </cell>
          <cell r="I1784">
            <v>0</v>
          </cell>
          <cell r="J1784">
            <v>0</v>
          </cell>
          <cell r="K1784">
            <v>600</v>
          </cell>
          <cell r="L1784">
            <v>0</v>
          </cell>
          <cell r="M1784">
            <v>0</v>
          </cell>
        </row>
        <row r="1785">
          <cell r="D1785" t="str">
            <v>863</v>
          </cell>
          <cell r="F1785" t="str">
            <v>71131</v>
          </cell>
          <cell r="G1785" t="str">
            <v>SHETKARI K.S.KENDRA,MIRAJGAON</v>
          </cell>
          <cell r="H1785">
            <v>34320</v>
          </cell>
          <cell r="I1785">
            <v>0</v>
          </cell>
          <cell r="J1785">
            <v>0</v>
          </cell>
          <cell r="K1785">
            <v>34320</v>
          </cell>
          <cell r="L1785">
            <v>0</v>
          </cell>
          <cell r="M1785">
            <v>0</v>
          </cell>
        </row>
        <row r="1786">
          <cell r="D1786" t="str">
            <v>863</v>
          </cell>
          <cell r="F1786" t="str">
            <v>71133</v>
          </cell>
          <cell r="G1786" t="str">
            <v>SAIRAM AGRO AGENCY,RAHURI</v>
          </cell>
          <cell r="H1786">
            <v>16472</v>
          </cell>
          <cell r="I1786">
            <v>0</v>
          </cell>
          <cell r="J1786">
            <v>16472</v>
          </cell>
          <cell r="K1786">
            <v>0</v>
          </cell>
          <cell r="L1786">
            <v>0</v>
          </cell>
          <cell r="M1786">
            <v>0</v>
          </cell>
        </row>
        <row r="1787">
          <cell r="D1787" t="str">
            <v>863</v>
          </cell>
          <cell r="F1787" t="str">
            <v>71147</v>
          </cell>
          <cell r="G1787" t="str">
            <v>LAXMI AGRO AGENCIES,NAGPUR</v>
          </cell>
          <cell r="H1787">
            <v>11992.33</v>
          </cell>
          <cell r="I1787">
            <v>0</v>
          </cell>
          <cell r="J1787">
            <v>0</v>
          </cell>
          <cell r="K1787">
            <v>11992.33</v>
          </cell>
          <cell r="L1787">
            <v>0</v>
          </cell>
          <cell r="M1787">
            <v>0</v>
          </cell>
        </row>
        <row r="1788">
          <cell r="D1788" t="str">
            <v>863</v>
          </cell>
          <cell r="F1788" t="str">
            <v>71149</v>
          </cell>
          <cell r="G1788" t="str">
            <v>SAI IRRIGATION,CHIKHALI</v>
          </cell>
          <cell r="H1788">
            <v>2793235</v>
          </cell>
          <cell r="I1788">
            <v>589193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</row>
        <row r="1789">
          <cell r="D1789" t="str">
            <v>863</v>
          </cell>
          <cell r="F1789" t="str">
            <v>71173</v>
          </cell>
          <cell r="G1789" t="str">
            <v>VIBHUTI AGRO SERVICES,LASUR</v>
          </cell>
          <cell r="H1789">
            <v>170406</v>
          </cell>
          <cell r="I1789">
            <v>0</v>
          </cell>
          <cell r="J1789">
            <v>36263</v>
          </cell>
          <cell r="K1789">
            <v>0</v>
          </cell>
          <cell r="L1789">
            <v>0</v>
          </cell>
          <cell r="M1789">
            <v>0</v>
          </cell>
        </row>
        <row r="1790">
          <cell r="D1790" t="str">
            <v>863</v>
          </cell>
          <cell r="F1790" t="str">
            <v>71195</v>
          </cell>
          <cell r="G1790" t="str">
            <v>BALAJI DRIP AGENCY.UDGIR,LATUR</v>
          </cell>
          <cell r="H1790">
            <v>1052148</v>
          </cell>
          <cell r="I1790">
            <v>591526</v>
          </cell>
          <cell r="J1790">
            <v>0</v>
          </cell>
          <cell r="K1790">
            <v>392071</v>
          </cell>
          <cell r="L1790">
            <v>0</v>
          </cell>
          <cell r="M1790">
            <v>0</v>
          </cell>
        </row>
        <row r="1791">
          <cell r="D1791" t="str">
            <v>863</v>
          </cell>
          <cell r="F1791" t="str">
            <v>71240</v>
          </cell>
          <cell r="G1791" t="str">
            <v>PODS BIOTECH PVT.LTD,BANGALORE</v>
          </cell>
          <cell r="H1791">
            <v>37916</v>
          </cell>
          <cell r="I1791">
            <v>0</v>
          </cell>
          <cell r="J1791">
            <v>37916</v>
          </cell>
          <cell r="K1791">
            <v>0</v>
          </cell>
          <cell r="L1791">
            <v>0</v>
          </cell>
          <cell r="M1791">
            <v>0</v>
          </cell>
        </row>
        <row r="1792">
          <cell r="D1792" t="str">
            <v>863</v>
          </cell>
          <cell r="F1792" t="str">
            <v>71262</v>
          </cell>
          <cell r="G1792" t="str">
            <v>SHREE AGENCIES ,BEED</v>
          </cell>
          <cell r="H1792">
            <v>786071</v>
          </cell>
          <cell r="I1792">
            <v>170456</v>
          </cell>
          <cell r="J1792">
            <v>230009</v>
          </cell>
          <cell r="K1792">
            <v>90364</v>
          </cell>
          <cell r="L1792">
            <v>61347</v>
          </cell>
          <cell r="M1792">
            <v>34320</v>
          </cell>
        </row>
        <row r="1793">
          <cell r="D1793" t="str">
            <v>863</v>
          </cell>
          <cell r="F1793" t="str">
            <v>71307</v>
          </cell>
          <cell r="G1793" t="str">
            <v>BALIRAJA AGENCY AMBAD,JALNA</v>
          </cell>
          <cell r="H1793">
            <v>1175340</v>
          </cell>
          <cell r="I1793">
            <v>0</v>
          </cell>
          <cell r="J1793">
            <v>0</v>
          </cell>
          <cell r="K1793">
            <v>1175340</v>
          </cell>
          <cell r="L1793">
            <v>0</v>
          </cell>
          <cell r="M1793">
            <v>0</v>
          </cell>
        </row>
        <row r="1794">
          <cell r="D1794" t="str">
            <v>863</v>
          </cell>
          <cell r="F1794" t="str">
            <v>71317</v>
          </cell>
          <cell r="G1794" t="str">
            <v>PATIL ENGINEERING CO,BIJAPUR</v>
          </cell>
          <cell r="H1794">
            <v>3638</v>
          </cell>
          <cell r="I1794">
            <v>765</v>
          </cell>
          <cell r="J1794">
            <v>2873</v>
          </cell>
          <cell r="K1794">
            <v>0</v>
          </cell>
          <cell r="L1794">
            <v>0</v>
          </cell>
          <cell r="M1794">
            <v>0</v>
          </cell>
        </row>
        <row r="1795">
          <cell r="D1795" t="str">
            <v>863</v>
          </cell>
          <cell r="F1795" t="str">
            <v>71347</v>
          </cell>
          <cell r="G1795" t="str">
            <v>BALAJI TRADERS,LEHARAGAGA,PUNJAB</v>
          </cell>
          <cell r="H1795">
            <v>29582</v>
          </cell>
          <cell r="I1795">
            <v>0</v>
          </cell>
          <cell r="J1795">
            <v>29582</v>
          </cell>
          <cell r="K1795">
            <v>0</v>
          </cell>
          <cell r="L1795">
            <v>0</v>
          </cell>
          <cell r="M1795">
            <v>0</v>
          </cell>
        </row>
        <row r="1796">
          <cell r="D1796" t="str">
            <v>863</v>
          </cell>
          <cell r="F1796" t="str">
            <v>71352</v>
          </cell>
          <cell r="G1796" t="str">
            <v>RENUKA AGRO AGENCY,PIMPALGAON</v>
          </cell>
          <cell r="H1796">
            <v>90199</v>
          </cell>
          <cell r="I1796">
            <v>0</v>
          </cell>
          <cell r="J1796">
            <v>0</v>
          </cell>
          <cell r="K1796">
            <v>85804</v>
          </cell>
          <cell r="L1796">
            <v>4395</v>
          </cell>
          <cell r="M1796">
            <v>0</v>
          </cell>
        </row>
        <row r="1797">
          <cell r="D1797" t="str">
            <v>863</v>
          </cell>
          <cell r="F1797" t="str">
            <v>71372</v>
          </cell>
          <cell r="G1797" t="str">
            <v>KRISHNA TRADERS,GHATNANDAR</v>
          </cell>
          <cell r="H1797">
            <v>283093.34999999998</v>
          </cell>
          <cell r="I1797">
            <v>0</v>
          </cell>
          <cell r="J1797">
            <v>0</v>
          </cell>
          <cell r="K1797">
            <v>196145.4</v>
          </cell>
          <cell r="L1797">
            <v>86947.95</v>
          </cell>
          <cell r="M1797">
            <v>0</v>
          </cell>
        </row>
        <row r="1798">
          <cell r="D1798" t="str">
            <v>863</v>
          </cell>
          <cell r="F1798" t="str">
            <v>71383</v>
          </cell>
          <cell r="G1798" t="str">
            <v>JALAMKAR AGRO TRADERS,MURTIZAP</v>
          </cell>
          <cell r="H1798">
            <v>315240.5</v>
          </cell>
          <cell r="I1798">
            <v>352</v>
          </cell>
          <cell r="J1798">
            <v>0</v>
          </cell>
          <cell r="K1798">
            <v>118566</v>
          </cell>
          <cell r="L1798">
            <v>39522</v>
          </cell>
          <cell r="M1798">
            <v>0</v>
          </cell>
        </row>
        <row r="1799">
          <cell r="D1799" t="str">
            <v>863</v>
          </cell>
          <cell r="F1799" t="str">
            <v>71463</v>
          </cell>
          <cell r="G1799" t="str">
            <v>SATGURU KRUSHI UDYOG,MANGRUL</v>
          </cell>
          <cell r="H1799">
            <v>295163</v>
          </cell>
          <cell r="I1799">
            <v>98800</v>
          </cell>
          <cell r="J1799">
            <v>0</v>
          </cell>
          <cell r="K1799">
            <v>196363</v>
          </cell>
          <cell r="L1799">
            <v>0</v>
          </cell>
          <cell r="M1799">
            <v>0</v>
          </cell>
        </row>
        <row r="1800">
          <cell r="D1800" t="str">
            <v>863</v>
          </cell>
          <cell r="F1800" t="str">
            <v>71467</v>
          </cell>
          <cell r="G1800" t="str">
            <v>SHRUTI ENTERPRISES,JALGAON</v>
          </cell>
          <cell r="H1800">
            <v>7385</v>
          </cell>
          <cell r="I1800">
            <v>7385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</row>
        <row r="1801">
          <cell r="D1801" t="str">
            <v>863</v>
          </cell>
          <cell r="F1801" t="str">
            <v>71499</v>
          </cell>
          <cell r="G1801" t="str">
            <v>SHREE GAJANAN ELECT.IRRI.JALGAON-JAMOD</v>
          </cell>
          <cell r="H1801">
            <v>477299</v>
          </cell>
          <cell r="I1801">
            <v>0</v>
          </cell>
          <cell r="J1801">
            <v>0</v>
          </cell>
          <cell r="K1801">
            <v>400023</v>
          </cell>
          <cell r="L1801">
            <v>77276</v>
          </cell>
          <cell r="M1801">
            <v>0</v>
          </cell>
        </row>
        <row r="1802">
          <cell r="D1802" t="str">
            <v>863</v>
          </cell>
          <cell r="F1802" t="str">
            <v>71503</v>
          </cell>
          <cell r="G1802" t="str">
            <v>VIJAY KRUSHI SEVA KENDRA,RAJUR</v>
          </cell>
          <cell r="H1802">
            <v>496067</v>
          </cell>
          <cell r="I1802">
            <v>0</v>
          </cell>
          <cell r="J1802">
            <v>0</v>
          </cell>
          <cell r="K1802">
            <v>496067</v>
          </cell>
          <cell r="L1802">
            <v>0</v>
          </cell>
          <cell r="M1802">
            <v>0</v>
          </cell>
        </row>
        <row r="1803">
          <cell r="D1803" t="str">
            <v>863</v>
          </cell>
          <cell r="F1803" t="str">
            <v>71565</v>
          </cell>
          <cell r="G1803" t="str">
            <v>BHAGYASHREE IRRIGATION,KATOL</v>
          </cell>
          <cell r="H1803">
            <v>639756.98</v>
          </cell>
          <cell r="I1803">
            <v>0</v>
          </cell>
          <cell r="J1803">
            <v>357785</v>
          </cell>
          <cell r="K1803">
            <v>111667</v>
          </cell>
          <cell r="L1803">
            <v>0</v>
          </cell>
          <cell r="M1803">
            <v>22353</v>
          </cell>
        </row>
        <row r="1804">
          <cell r="D1804" t="str">
            <v>863</v>
          </cell>
          <cell r="F1804" t="str">
            <v>71571</v>
          </cell>
          <cell r="G1804" t="str">
            <v>SYNDICATE INDIA,LUCKNOW</v>
          </cell>
          <cell r="H1804">
            <v>22775</v>
          </cell>
          <cell r="I1804">
            <v>0</v>
          </cell>
          <cell r="J1804">
            <v>0</v>
          </cell>
          <cell r="K1804">
            <v>22775</v>
          </cell>
          <cell r="L1804">
            <v>0</v>
          </cell>
          <cell r="M1804">
            <v>0</v>
          </cell>
        </row>
        <row r="1805">
          <cell r="D1805" t="str">
            <v>863</v>
          </cell>
          <cell r="F1805" t="str">
            <v>71693</v>
          </cell>
          <cell r="G1805" t="str">
            <v>RUSHIKESH AGRO AGENCY,MADHO</v>
          </cell>
          <cell r="H1805">
            <v>11</v>
          </cell>
          <cell r="I1805">
            <v>0</v>
          </cell>
          <cell r="J1805">
            <v>11</v>
          </cell>
          <cell r="K1805">
            <v>0</v>
          </cell>
          <cell r="L1805">
            <v>0</v>
          </cell>
          <cell r="M1805">
            <v>0</v>
          </cell>
        </row>
        <row r="1806">
          <cell r="D1806" t="str">
            <v>863</v>
          </cell>
          <cell r="F1806" t="str">
            <v>71699</v>
          </cell>
          <cell r="G1806" t="str">
            <v>KRUSHI BHUSHAN MACHINERY,SATARA</v>
          </cell>
          <cell r="H1806">
            <v>528088</v>
          </cell>
          <cell r="I1806">
            <v>0</v>
          </cell>
          <cell r="J1806">
            <v>133245</v>
          </cell>
          <cell r="K1806">
            <v>24020</v>
          </cell>
          <cell r="L1806">
            <v>336015</v>
          </cell>
          <cell r="M1806">
            <v>34808</v>
          </cell>
        </row>
        <row r="1807">
          <cell r="D1807" t="str">
            <v>863</v>
          </cell>
          <cell r="F1807" t="str">
            <v>71736</v>
          </cell>
          <cell r="G1807" t="str">
            <v>GAJANAN TRADING CO,SELU PARBHA</v>
          </cell>
          <cell r="H1807">
            <v>211458</v>
          </cell>
          <cell r="I1807">
            <v>0</v>
          </cell>
          <cell r="J1807">
            <v>0</v>
          </cell>
          <cell r="K1807">
            <v>197596</v>
          </cell>
          <cell r="L1807">
            <v>0</v>
          </cell>
          <cell r="M1807">
            <v>0</v>
          </cell>
        </row>
        <row r="1808">
          <cell r="D1808" t="str">
            <v>863</v>
          </cell>
          <cell r="F1808" t="str">
            <v>71803</v>
          </cell>
          <cell r="G1808" t="str">
            <v>IRRIGATION ENGG.TIRANENELLAN</v>
          </cell>
          <cell r="H1808">
            <v>-3541838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</row>
        <row r="1809">
          <cell r="D1809" t="str">
            <v>863</v>
          </cell>
          <cell r="F1809" t="str">
            <v>71843</v>
          </cell>
          <cell r="G1809" t="str">
            <v>AUM KRISHI SEVA KENDRA,A.NAGAR</v>
          </cell>
          <cell r="H1809">
            <v>2542</v>
          </cell>
          <cell r="I1809">
            <v>1027</v>
          </cell>
          <cell r="J1809">
            <v>1515</v>
          </cell>
          <cell r="K1809">
            <v>0</v>
          </cell>
          <cell r="L1809">
            <v>0</v>
          </cell>
          <cell r="M1809">
            <v>0</v>
          </cell>
        </row>
        <row r="1810">
          <cell r="D1810" t="str">
            <v>863</v>
          </cell>
          <cell r="F1810" t="str">
            <v>71897</v>
          </cell>
          <cell r="G1810" t="str">
            <v>RAIPUR DEPO CASUAL CUSTOMERS</v>
          </cell>
          <cell r="H1810">
            <v>2930</v>
          </cell>
          <cell r="I1810">
            <v>0</v>
          </cell>
          <cell r="J1810">
            <v>0</v>
          </cell>
          <cell r="K1810">
            <v>0</v>
          </cell>
          <cell r="L1810">
            <v>2930</v>
          </cell>
          <cell r="M1810">
            <v>0</v>
          </cell>
        </row>
        <row r="1811">
          <cell r="D1811" t="str">
            <v>863</v>
          </cell>
          <cell r="F1811" t="str">
            <v>71939</v>
          </cell>
          <cell r="G1811" t="str">
            <v>PRATIKSHA IRRIG.SERVICE,NIMBOL</v>
          </cell>
          <cell r="H1811">
            <v>4898</v>
          </cell>
          <cell r="I1811">
            <v>4898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</row>
        <row r="1812">
          <cell r="D1812" t="str">
            <v>863</v>
          </cell>
          <cell r="F1812" t="str">
            <v>72013</v>
          </cell>
          <cell r="G1812" t="str">
            <v>ANUP PESTICIDES,NAGARDEOLA</v>
          </cell>
          <cell r="H1812">
            <v>51480</v>
          </cell>
          <cell r="I1812">
            <v>51480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</row>
        <row r="1813">
          <cell r="D1813" t="str">
            <v>863</v>
          </cell>
          <cell r="F1813" t="str">
            <v>72047</v>
          </cell>
          <cell r="G1813" t="str">
            <v>PATIL AGRO TRADERS,MUDDEBIHAL</v>
          </cell>
          <cell r="H1813">
            <v>2039684</v>
          </cell>
          <cell r="I1813">
            <v>1297947</v>
          </cell>
          <cell r="J1813">
            <v>741737</v>
          </cell>
          <cell r="K1813">
            <v>0</v>
          </cell>
          <cell r="L1813">
            <v>0</v>
          </cell>
          <cell r="M1813">
            <v>0</v>
          </cell>
        </row>
        <row r="1814">
          <cell r="D1814" t="str">
            <v>863</v>
          </cell>
          <cell r="F1814" t="str">
            <v>72077</v>
          </cell>
          <cell r="G1814" t="str">
            <v>D.R.ENTERPRISES,BHIWAPUR</v>
          </cell>
          <cell r="H1814">
            <v>111628.5</v>
          </cell>
          <cell r="I1814">
            <v>0</v>
          </cell>
          <cell r="J1814">
            <v>0</v>
          </cell>
          <cell r="K1814">
            <v>40522</v>
          </cell>
          <cell r="L1814">
            <v>0</v>
          </cell>
          <cell r="M1814">
            <v>0</v>
          </cell>
        </row>
        <row r="1815">
          <cell r="D1815" t="str">
            <v>863</v>
          </cell>
          <cell r="F1815" t="str">
            <v>72111</v>
          </cell>
          <cell r="G1815" t="str">
            <v>KRISHNA DRIP &amp; PIPE SUPPL.,WAI</v>
          </cell>
          <cell r="H1815">
            <v>1009195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</row>
        <row r="1816">
          <cell r="D1816" t="str">
            <v>863</v>
          </cell>
          <cell r="F1816" t="str">
            <v>72142</v>
          </cell>
          <cell r="G1816" t="str">
            <v>SANKET IRRIGATORS KANNAD,AURANGABAD</v>
          </cell>
          <cell r="H1816">
            <v>736198</v>
          </cell>
          <cell r="I1816">
            <v>0</v>
          </cell>
          <cell r="J1816">
            <v>342680</v>
          </cell>
          <cell r="K1816">
            <v>92240</v>
          </cell>
          <cell r="L1816">
            <v>0</v>
          </cell>
          <cell r="M1816">
            <v>0</v>
          </cell>
        </row>
        <row r="1817">
          <cell r="D1817" t="str">
            <v>863</v>
          </cell>
          <cell r="F1817" t="str">
            <v>72211</v>
          </cell>
          <cell r="G1817" t="str">
            <v>SANDIP AGRO AGENCY,BHOOM</v>
          </cell>
          <cell r="H1817">
            <v>196051</v>
          </cell>
          <cell r="I1817">
            <v>0</v>
          </cell>
          <cell r="J1817">
            <v>0</v>
          </cell>
          <cell r="K1817">
            <v>196051</v>
          </cell>
          <cell r="L1817">
            <v>0</v>
          </cell>
          <cell r="M1817">
            <v>0</v>
          </cell>
        </row>
        <row r="1818">
          <cell r="D1818" t="str">
            <v>863</v>
          </cell>
          <cell r="F1818" t="str">
            <v>72212</v>
          </cell>
          <cell r="G1818" t="str">
            <v>SANJEEVANI IRRIGATION,RODGI NANDED</v>
          </cell>
          <cell r="H1818">
            <v>19760</v>
          </cell>
          <cell r="I1818">
            <v>19760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</row>
        <row r="1819">
          <cell r="D1819" t="str">
            <v>863</v>
          </cell>
          <cell r="F1819" t="str">
            <v>72299</v>
          </cell>
          <cell r="G1819" t="str">
            <v>SHRI SAI AGENCIES,YEOTMAL</v>
          </cell>
          <cell r="H1819">
            <v>126020.75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</row>
        <row r="1820">
          <cell r="D1820" t="str">
            <v>863</v>
          </cell>
          <cell r="F1820" t="str">
            <v>72368</v>
          </cell>
          <cell r="G1820" t="str">
            <v>MAULI ENTERPRISES,SHRIRAMPUR</v>
          </cell>
          <cell r="H1820">
            <v>1243434</v>
          </cell>
          <cell r="I1820">
            <v>206452</v>
          </cell>
          <cell r="J1820">
            <v>818576</v>
          </cell>
          <cell r="K1820">
            <v>218406</v>
          </cell>
          <cell r="L1820">
            <v>0</v>
          </cell>
          <cell r="M1820">
            <v>0</v>
          </cell>
        </row>
        <row r="1821">
          <cell r="D1821" t="str">
            <v>863</v>
          </cell>
          <cell r="F1821" t="str">
            <v>72523</v>
          </cell>
          <cell r="G1821" t="str">
            <v>ANUPAM IRRIG.SALES &amp; SERVICES,AMALNER</v>
          </cell>
          <cell r="H1821">
            <v>338</v>
          </cell>
          <cell r="I1821">
            <v>338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</row>
        <row r="1822">
          <cell r="D1822" t="str">
            <v>863</v>
          </cell>
          <cell r="F1822" t="str">
            <v>72609</v>
          </cell>
          <cell r="G1822" t="str">
            <v>KALPESH ENTERPRISES,BHALOD</v>
          </cell>
          <cell r="H1822">
            <v>38</v>
          </cell>
          <cell r="I1822">
            <v>38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</row>
        <row r="1823">
          <cell r="D1823" t="str">
            <v>863</v>
          </cell>
          <cell r="F1823" t="str">
            <v>72615</v>
          </cell>
          <cell r="G1823" t="str">
            <v>SHUBHAM IRRIGATORS,MOTALA BULD</v>
          </cell>
          <cell r="H1823">
            <v>79044</v>
          </cell>
          <cell r="I1823">
            <v>0</v>
          </cell>
          <cell r="J1823">
            <v>0</v>
          </cell>
          <cell r="K1823">
            <v>59283</v>
          </cell>
          <cell r="L1823">
            <v>19761</v>
          </cell>
          <cell r="M1823">
            <v>0</v>
          </cell>
        </row>
        <row r="1824">
          <cell r="D1824" t="str">
            <v>863</v>
          </cell>
          <cell r="F1824" t="str">
            <v>72643</v>
          </cell>
          <cell r="G1824" t="str">
            <v>SHRI ZOLENATH ENTERPRISES,MANGRULPIR</v>
          </cell>
          <cell r="H1824">
            <v>1455871</v>
          </cell>
          <cell r="I1824">
            <v>342765</v>
          </cell>
          <cell r="J1824">
            <v>207901</v>
          </cell>
          <cell r="K1824">
            <v>101243</v>
          </cell>
          <cell r="L1824">
            <v>97764</v>
          </cell>
          <cell r="M1824">
            <v>19761</v>
          </cell>
        </row>
        <row r="1825">
          <cell r="D1825" t="str">
            <v>863</v>
          </cell>
          <cell r="F1825" t="str">
            <v>72649</v>
          </cell>
          <cell r="G1825" t="str">
            <v>SUDARSHAN AGRO TECH,JALGAON</v>
          </cell>
          <cell r="H1825">
            <v>72</v>
          </cell>
          <cell r="I1825">
            <v>0</v>
          </cell>
          <cell r="J1825">
            <v>72</v>
          </cell>
          <cell r="K1825">
            <v>0</v>
          </cell>
          <cell r="L1825">
            <v>0</v>
          </cell>
          <cell r="M1825">
            <v>0</v>
          </cell>
        </row>
        <row r="1826">
          <cell r="D1826" t="str">
            <v>863</v>
          </cell>
          <cell r="F1826" t="str">
            <v>72656</v>
          </cell>
          <cell r="G1826" t="str">
            <v>SUNIL VASANT PATIL,CHANDSANI CHOPDA</v>
          </cell>
          <cell r="H1826">
            <v>12760</v>
          </cell>
          <cell r="I1826">
            <v>12760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</row>
        <row r="1827">
          <cell r="D1827" t="str">
            <v>863</v>
          </cell>
          <cell r="F1827" t="str">
            <v>72666</v>
          </cell>
          <cell r="G1827" t="str">
            <v>BABAN SHIVRAM PATIL,CHANDSANI CHOPDA</v>
          </cell>
          <cell r="H1827">
            <v>19760</v>
          </cell>
          <cell r="I1827">
            <v>19760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</row>
        <row r="1828">
          <cell r="D1828" t="str">
            <v>863</v>
          </cell>
          <cell r="F1828" t="str">
            <v>72670</v>
          </cell>
          <cell r="G1828" t="str">
            <v>SURESH RAGHO DHANGAR,KAMALGAON CHOPDA</v>
          </cell>
          <cell r="H1828">
            <v>12760</v>
          </cell>
          <cell r="I1828">
            <v>12760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</row>
        <row r="1829">
          <cell r="D1829" t="str">
            <v>863</v>
          </cell>
          <cell r="F1829" t="str">
            <v>72717</v>
          </cell>
          <cell r="G1829" t="str">
            <v>SRI SUMUHAN SERVICES,VILLUPURA</v>
          </cell>
          <cell r="H1829">
            <v>44418</v>
          </cell>
          <cell r="I1829">
            <v>44418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</row>
        <row r="1830">
          <cell r="D1830" t="str">
            <v>863</v>
          </cell>
          <cell r="F1830" t="str">
            <v>72745</v>
          </cell>
          <cell r="G1830" t="str">
            <v>YOGESH TRADING COMPANY,SHEGAON</v>
          </cell>
          <cell r="H1830">
            <v>218716</v>
          </cell>
          <cell r="I1830">
            <v>0</v>
          </cell>
          <cell r="J1830">
            <v>1484</v>
          </cell>
          <cell r="K1830">
            <v>189498</v>
          </cell>
          <cell r="L1830">
            <v>480</v>
          </cell>
          <cell r="M1830">
            <v>27254</v>
          </cell>
        </row>
        <row r="1831">
          <cell r="D1831" t="str">
            <v>863</v>
          </cell>
          <cell r="F1831" t="str">
            <v>72750</v>
          </cell>
          <cell r="G1831" t="str">
            <v>SHRI GAJANAN IRRIGATION AGRNCY,MALEGAON</v>
          </cell>
          <cell r="H1831">
            <v>62982</v>
          </cell>
          <cell r="I1831">
            <v>62982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</row>
        <row r="1832">
          <cell r="D1832" t="str">
            <v>863</v>
          </cell>
          <cell r="F1832" t="str">
            <v>72753</v>
          </cell>
          <cell r="G1832" t="str">
            <v>SHRIKRUSHNA AGENCY SILLOD,AURANGABAD</v>
          </cell>
          <cell r="H1832">
            <v>357785</v>
          </cell>
          <cell r="I1832">
            <v>357785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</row>
        <row r="1833">
          <cell r="D1833" t="str">
            <v>863</v>
          </cell>
          <cell r="F1833" t="str">
            <v>72763</v>
          </cell>
          <cell r="G1833" t="str">
            <v>SHIVRAJ KRUSHI UDYOG,A.NAGAR</v>
          </cell>
          <cell r="H1833">
            <v>19100</v>
          </cell>
          <cell r="I1833">
            <v>19100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</row>
        <row r="1834">
          <cell r="D1834" t="str">
            <v>863</v>
          </cell>
          <cell r="F1834" t="str">
            <v>72831</v>
          </cell>
          <cell r="G1834" t="str">
            <v>SHRI BALAJI AGENCIES,KAMTHI</v>
          </cell>
          <cell r="H1834">
            <v>55250</v>
          </cell>
          <cell r="I1834">
            <v>0</v>
          </cell>
          <cell r="J1834">
            <v>0</v>
          </cell>
          <cell r="K1834">
            <v>1946</v>
          </cell>
          <cell r="L1834">
            <v>32243</v>
          </cell>
          <cell r="M1834">
            <v>0</v>
          </cell>
        </row>
        <row r="1835">
          <cell r="D1835" t="str">
            <v>863</v>
          </cell>
          <cell r="F1835" t="str">
            <v>72953</v>
          </cell>
          <cell r="G1835" t="str">
            <v>GAURAV AGENCIES,BODWAD</v>
          </cell>
          <cell r="H1835">
            <v>291238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</row>
        <row r="1836">
          <cell r="D1836" t="str">
            <v>863</v>
          </cell>
          <cell r="F1836" t="str">
            <v>72957</v>
          </cell>
          <cell r="G1836" t="str">
            <v>SHREE AGRO SERVICES,SANGAMNER</v>
          </cell>
          <cell r="H1836">
            <v>426052</v>
          </cell>
          <cell r="I1836">
            <v>0</v>
          </cell>
          <cell r="J1836">
            <v>426052</v>
          </cell>
          <cell r="K1836">
            <v>0</v>
          </cell>
          <cell r="L1836">
            <v>0</v>
          </cell>
          <cell r="M1836">
            <v>0</v>
          </cell>
        </row>
        <row r="1837">
          <cell r="D1837" t="str">
            <v>863</v>
          </cell>
          <cell r="F1837" t="str">
            <v>72959</v>
          </cell>
          <cell r="G1837" t="str">
            <v>KISAN KRUSHI SEVA KENDRA,SONAI</v>
          </cell>
          <cell r="H1837">
            <v>50457</v>
          </cell>
          <cell r="I1837">
            <v>0</v>
          </cell>
          <cell r="J1837">
            <v>389</v>
          </cell>
          <cell r="K1837">
            <v>50068</v>
          </cell>
          <cell r="L1837">
            <v>0</v>
          </cell>
          <cell r="M1837">
            <v>0</v>
          </cell>
        </row>
        <row r="1838">
          <cell r="D1838" t="str">
            <v>863</v>
          </cell>
          <cell r="F1838" t="str">
            <v>72969</v>
          </cell>
          <cell r="G1838" t="str">
            <v>ROSHAN AGRO CENTRE,NAGPUR</v>
          </cell>
          <cell r="H1838">
            <v>600</v>
          </cell>
          <cell r="I1838">
            <v>0</v>
          </cell>
          <cell r="J1838">
            <v>0</v>
          </cell>
          <cell r="K1838">
            <v>600</v>
          </cell>
          <cell r="L1838">
            <v>0</v>
          </cell>
          <cell r="M1838">
            <v>0</v>
          </cell>
        </row>
        <row r="1839">
          <cell r="D1839" t="str">
            <v>863</v>
          </cell>
          <cell r="F1839" t="str">
            <v>72998</v>
          </cell>
          <cell r="G1839" t="str">
            <v>BALAJI ELECT.M/C &amp; H/W,DHAPANI</v>
          </cell>
          <cell r="H1839">
            <v>216828</v>
          </cell>
          <cell r="I1839">
            <v>0</v>
          </cell>
          <cell r="J1839">
            <v>163</v>
          </cell>
          <cell r="K1839">
            <v>0</v>
          </cell>
          <cell r="L1839">
            <v>0</v>
          </cell>
          <cell r="M1839">
            <v>0</v>
          </cell>
        </row>
        <row r="1840">
          <cell r="D1840" t="str">
            <v>863</v>
          </cell>
          <cell r="F1840" t="str">
            <v>73203</v>
          </cell>
          <cell r="G1840" t="str">
            <v>SADGURU AGENCIES,AURANGABAD</v>
          </cell>
          <cell r="H1840">
            <v>921509</v>
          </cell>
          <cell r="I1840">
            <v>515840</v>
          </cell>
          <cell r="J1840">
            <v>137280</v>
          </cell>
          <cell r="K1840">
            <v>171600</v>
          </cell>
          <cell r="L1840">
            <v>0</v>
          </cell>
          <cell r="M1840">
            <v>0</v>
          </cell>
        </row>
        <row r="1841">
          <cell r="D1841" t="str">
            <v>863</v>
          </cell>
          <cell r="F1841" t="str">
            <v>73257</v>
          </cell>
          <cell r="G1841" t="str">
            <v>BHARAT MACHINERY STORES,BULDHANA</v>
          </cell>
          <cell r="H1841">
            <v>341652.91</v>
          </cell>
          <cell r="I1841">
            <v>209326</v>
          </cell>
          <cell r="J1841">
            <v>132326.91</v>
          </cell>
          <cell r="K1841">
            <v>0</v>
          </cell>
          <cell r="L1841">
            <v>0</v>
          </cell>
          <cell r="M1841">
            <v>0</v>
          </cell>
        </row>
        <row r="1842">
          <cell r="D1842" t="str">
            <v>863</v>
          </cell>
          <cell r="F1842" t="str">
            <v>73479</v>
          </cell>
          <cell r="G1842" t="str">
            <v>VENKATESHWARA AGRO AG,BEED</v>
          </cell>
          <cell r="H1842">
            <v>790741.98</v>
          </cell>
          <cell r="I1842">
            <v>0</v>
          </cell>
          <cell r="J1842">
            <v>29147</v>
          </cell>
          <cell r="K1842">
            <v>196040</v>
          </cell>
          <cell r="L1842">
            <v>0</v>
          </cell>
          <cell r="M1842">
            <v>0</v>
          </cell>
        </row>
        <row r="1843">
          <cell r="D1843" t="str">
            <v>863</v>
          </cell>
          <cell r="F1843" t="str">
            <v>73485</v>
          </cell>
          <cell r="G1843" t="str">
            <v>SHELKE AGENCIES,BULDHANA</v>
          </cell>
          <cell r="H1843">
            <v>2612120.54</v>
          </cell>
          <cell r="I1843">
            <v>1220470</v>
          </cell>
          <cell r="J1843">
            <v>493783</v>
          </cell>
          <cell r="K1843">
            <v>452588</v>
          </cell>
          <cell r="L1843">
            <v>0</v>
          </cell>
          <cell r="M1843">
            <v>0</v>
          </cell>
        </row>
        <row r="1844">
          <cell r="D1844" t="str">
            <v>863</v>
          </cell>
          <cell r="F1844" t="str">
            <v>73493</v>
          </cell>
          <cell r="G1844" t="str">
            <v>ISHWAR DRIP AGENCY,MAHAGAON</v>
          </cell>
          <cell r="H1844">
            <v>695249.25</v>
          </cell>
          <cell r="I1844">
            <v>0</v>
          </cell>
          <cell r="J1844">
            <v>42453</v>
          </cell>
          <cell r="K1844">
            <v>380343</v>
          </cell>
          <cell r="L1844">
            <v>0</v>
          </cell>
          <cell r="M1844">
            <v>0</v>
          </cell>
        </row>
        <row r="1845">
          <cell r="D1845" t="str">
            <v>863</v>
          </cell>
          <cell r="F1845" t="str">
            <v>73511</v>
          </cell>
          <cell r="G1845" t="str">
            <v>NILESH ENTERPRISES,BEED</v>
          </cell>
          <cell r="H1845">
            <v>389720</v>
          </cell>
          <cell r="I1845">
            <v>0</v>
          </cell>
          <cell r="J1845">
            <v>0</v>
          </cell>
          <cell r="K1845">
            <v>183664</v>
          </cell>
          <cell r="L1845">
            <v>34320</v>
          </cell>
          <cell r="M1845">
            <v>18214</v>
          </cell>
        </row>
        <row r="1846">
          <cell r="D1846" t="str">
            <v>863</v>
          </cell>
          <cell r="F1846" t="str">
            <v>73535</v>
          </cell>
          <cell r="G1846" t="str">
            <v>KALPATARU KRISHI KENDRA,SHIMOG</v>
          </cell>
          <cell r="H1846">
            <v>356634.09</v>
          </cell>
          <cell r="I1846">
            <v>0</v>
          </cell>
          <cell r="J1846">
            <v>356634.09</v>
          </cell>
          <cell r="K1846">
            <v>0</v>
          </cell>
          <cell r="L1846">
            <v>0</v>
          </cell>
          <cell r="M1846">
            <v>0</v>
          </cell>
        </row>
        <row r="1847">
          <cell r="D1847" t="str">
            <v>863</v>
          </cell>
          <cell r="F1847" t="str">
            <v>73807</v>
          </cell>
          <cell r="G1847" t="str">
            <v>JAIN ELECTRICALS &amp; IRRI,KHAMGAON</v>
          </cell>
          <cell r="H1847">
            <v>2297217</v>
          </cell>
          <cell r="I1847">
            <v>389</v>
          </cell>
          <cell r="J1847">
            <v>280082</v>
          </cell>
          <cell r="K1847">
            <v>1711701</v>
          </cell>
          <cell r="L1847">
            <v>305045</v>
          </cell>
          <cell r="M1847">
            <v>0</v>
          </cell>
        </row>
        <row r="1848">
          <cell r="D1848" t="str">
            <v>863</v>
          </cell>
          <cell r="F1848" t="str">
            <v>73906</v>
          </cell>
          <cell r="G1848" t="str">
            <v>KARANDE IRRIGATORS,VAIRAG</v>
          </cell>
          <cell r="H1848">
            <v>4761</v>
          </cell>
          <cell r="I1848">
            <v>0</v>
          </cell>
          <cell r="J1848">
            <v>4761</v>
          </cell>
          <cell r="K1848">
            <v>0</v>
          </cell>
          <cell r="L1848">
            <v>0</v>
          </cell>
          <cell r="M1848">
            <v>0</v>
          </cell>
        </row>
        <row r="1849">
          <cell r="D1849" t="str">
            <v>863</v>
          </cell>
          <cell r="F1849" t="str">
            <v>73963</v>
          </cell>
          <cell r="G1849" t="str">
            <v>TEJAS AGRO ENGINEERS,SOLAPUR</v>
          </cell>
          <cell r="H1849">
            <v>15272</v>
          </cell>
          <cell r="I1849">
            <v>15272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</row>
        <row r="1850">
          <cell r="D1850" t="str">
            <v>863</v>
          </cell>
          <cell r="F1850" t="str">
            <v>74071</v>
          </cell>
          <cell r="G1850" t="str">
            <v>BALAJI IRRIGATION,JALNA</v>
          </cell>
          <cell r="H1850">
            <v>179588</v>
          </cell>
          <cell r="I1850">
            <v>101372</v>
          </cell>
          <cell r="J1850">
            <v>0</v>
          </cell>
          <cell r="K1850">
            <v>78216</v>
          </cell>
          <cell r="L1850">
            <v>0</v>
          </cell>
          <cell r="M1850">
            <v>0</v>
          </cell>
        </row>
        <row r="1851">
          <cell r="D1851" t="str">
            <v>863</v>
          </cell>
          <cell r="F1851" t="str">
            <v>74107</v>
          </cell>
          <cell r="G1851" t="str">
            <v>CHHAJED AGRO SERVICES,K.P.GAON</v>
          </cell>
          <cell r="H1851">
            <v>79040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</row>
        <row r="1852">
          <cell r="D1852" t="str">
            <v>863</v>
          </cell>
          <cell r="F1852" t="str">
            <v>74319</v>
          </cell>
          <cell r="G1852" t="str">
            <v>ANNU IRRIGATION,CHALISGAON</v>
          </cell>
          <cell r="H1852">
            <v>14160</v>
          </cell>
          <cell r="I1852">
            <v>14160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</row>
        <row r="1853">
          <cell r="D1853" t="str">
            <v>863</v>
          </cell>
          <cell r="F1853" t="str">
            <v>74321</v>
          </cell>
          <cell r="G1853" t="str">
            <v>ASHIRWAD AGRO ENGINERS,PACHORA</v>
          </cell>
          <cell r="H1853">
            <v>1886</v>
          </cell>
          <cell r="I1853">
            <v>0</v>
          </cell>
          <cell r="J1853">
            <v>1886</v>
          </cell>
          <cell r="K1853">
            <v>0</v>
          </cell>
          <cell r="L1853">
            <v>0</v>
          </cell>
          <cell r="M1853">
            <v>0</v>
          </cell>
        </row>
        <row r="1854">
          <cell r="D1854" t="str">
            <v>863</v>
          </cell>
          <cell r="F1854" t="str">
            <v>74391</v>
          </cell>
          <cell r="G1854" t="str">
            <v>AJINKYA SALES CORPN,CHOPDA</v>
          </cell>
          <cell r="H1854">
            <v>7605</v>
          </cell>
          <cell r="I1854">
            <v>7605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</row>
        <row r="1855">
          <cell r="D1855" t="str">
            <v>863</v>
          </cell>
          <cell r="F1855" t="str">
            <v>74401</v>
          </cell>
          <cell r="G1855" t="str">
            <v>SHRUTTI TRADING CO.,KINWAT</v>
          </cell>
          <cell r="H1855">
            <v>556774.6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</row>
        <row r="1856">
          <cell r="D1856" t="str">
            <v>863</v>
          </cell>
          <cell r="F1856" t="str">
            <v>74491</v>
          </cell>
          <cell r="G1856" t="str">
            <v>ADKINE TRADING CO.,PARBHANI</v>
          </cell>
          <cell r="H1856">
            <v>248430.1</v>
          </cell>
          <cell r="I1856">
            <v>231943</v>
          </cell>
          <cell r="J1856">
            <v>16487.099999999999</v>
          </cell>
          <cell r="K1856">
            <v>0</v>
          </cell>
          <cell r="L1856">
            <v>0</v>
          </cell>
          <cell r="M1856">
            <v>0</v>
          </cell>
        </row>
        <row r="1857">
          <cell r="D1857" t="str">
            <v>863</v>
          </cell>
          <cell r="F1857" t="str">
            <v>74627</v>
          </cell>
          <cell r="G1857" t="str">
            <v>KOLHE TRADING CO.,PARBHANI</v>
          </cell>
          <cell r="H1857">
            <v>2320511</v>
          </cell>
          <cell r="I1857">
            <v>236300</v>
          </cell>
          <cell r="J1857">
            <v>18441</v>
          </cell>
          <cell r="K1857">
            <v>590924</v>
          </cell>
          <cell r="L1857">
            <v>4308</v>
          </cell>
          <cell r="M1857">
            <v>0</v>
          </cell>
        </row>
        <row r="1858">
          <cell r="D1858" t="str">
            <v>863</v>
          </cell>
          <cell r="F1858" t="str">
            <v>75016</v>
          </cell>
          <cell r="G1858" t="str">
            <v>KRANTHI IRRIGATION, ANANTPUR</v>
          </cell>
          <cell r="H1858">
            <v>9797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</row>
        <row r="1859">
          <cell r="D1859" t="str">
            <v>863</v>
          </cell>
          <cell r="F1859" t="str">
            <v>75499</v>
          </cell>
          <cell r="G1859" t="str">
            <v>VEDANGI AGENCIES,TELHARA</v>
          </cell>
          <cell r="H1859">
            <v>868135.36</v>
          </cell>
          <cell r="I1859">
            <v>0</v>
          </cell>
          <cell r="J1859">
            <v>0</v>
          </cell>
          <cell r="K1859">
            <v>398314</v>
          </cell>
          <cell r="L1859">
            <v>440439</v>
          </cell>
          <cell r="M1859">
            <v>0</v>
          </cell>
        </row>
        <row r="1860">
          <cell r="D1860" t="str">
            <v>863</v>
          </cell>
          <cell r="F1860" t="str">
            <v>75517</v>
          </cell>
          <cell r="G1860" t="str">
            <v>MOHANLAL SUBHASHCHAND ZAMBAD</v>
          </cell>
          <cell r="H1860">
            <v>610042</v>
          </cell>
          <cell r="I1860">
            <v>312</v>
          </cell>
          <cell r="J1860">
            <v>0</v>
          </cell>
          <cell r="K1860">
            <v>383498</v>
          </cell>
          <cell r="L1860">
            <v>42017</v>
          </cell>
          <cell r="M1860">
            <v>0</v>
          </cell>
        </row>
        <row r="1861">
          <cell r="D1861" t="str">
            <v>863</v>
          </cell>
          <cell r="F1861" t="str">
            <v>75535</v>
          </cell>
          <cell r="G1861" t="str">
            <v>AMBIKA AGRO AGENCY,WADEGAON</v>
          </cell>
          <cell r="H1861">
            <v>-28221.75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</row>
        <row r="1862">
          <cell r="D1862" t="str">
            <v>863</v>
          </cell>
          <cell r="F1862" t="str">
            <v>75855</v>
          </cell>
          <cell r="G1862" t="str">
            <v>DYANDEEP KRUSHI S.K.,CHAKAN</v>
          </cell>
          <cell r="H1862">
            <v>134</v>
          </cell>
          <cell r="I1862">
            <v>0</v>
          </cell>
          <cell r="J1862">
            <v>0</v>
          </cell>
          <cell r="K1862">
            <v>0</v>
          </cell>
          <cell r="L1862">
            <v>134</v>
          </cell>
          <cell r="M1862">
            <v>0</v>
          </cell>
        </row>
        <row r="1863">
          <cell r="D1863" t="str">
            <v>863</v>
          </cell>
          <cell r="F1863" t="str">
            <v>75860</v>
          </cell>
          <cell r="G1863" t="str">
            <v>SHREE SAI AGRO AG WAGHOL,OSM'D</v>
          </cell>
          <cell r="H1863">
            <v>196727</v>
          </cell>
          <cell r="I1863">
            <v>0</v>
          </cell>
          <cell r="J1863">
            <v>0</v>
          </cell>
          <cell r="K1863">
            <v>196727</v>
          </cell>
          <cell r="L1863">
            <v>0</v>
          </cell>
          <cell r="M1863">
            <v>0</v>
          </cell>
        </row>
        <row r="1864">
          <cell r="D1864" t="str">
            <v>863</v>
          </cell>
          <cell r="F1864" t="str">
            <v>75885</v>
          </cell>
          <cell r="G1864" t="str">
            <v>SHRI SWAMI SAMARTH IRRG,LONI,A</v>
          </cell>
          <cell r="H1864">
            <v>170335</v>
          </cell>
          <cell r="I1864">
            <v>118560</v>
          </cell>
          <cell r="J1864">
            <v>51775</v>
          </cell>
          <cell r="K1864">
            <v>0</v>
          </cell>
          <cell r="L1864">
            <v>0</v>
          </cell>
          <cell r="M1864">
            <v>0</v>
          </cell>
        </row>
        <row r="1865">
          <cell r="D1865" t="str">
            <v>863</v>
          </cell>
          <cell r="F1865" t="str">
            <v>75921</v>
          </cell>
          <cell r="G1865" t="str">
            <v>RAMA  DRIP IRRIGATION SYS,ANAT</v>
          </cell>
          <cell r="H1865">
            <v>82801</v>
          </cell>
          <cell r="I1865">
            <v>39506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</row>
        <row r="1866">
          <cell r="D1866" t="str">
            <v>863</v>
          </cell>
          <cell r="F1866" t="str">
            <v>75922</v>
          </cell>
          <cell r="G1866" t="str">
            <v>KACHAVE TRADING CO,PARBHANI</v>
          </cell>
          <cell r="H1866">
            <v>18540</v>
          </cell>
          <cell r="I1866">
            <v>18540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</row>
        <row r="1867">
          <cell r="D1867" t="str">
            <v>863</v>
          </cell>
          <cell r="F1867" t="str">
            <v>75923</v>
          </cell>
          <cell r="G1867" t="str">
            <v>MAHALAXMI TRDING CO,LATUR</v>
          </cell>
          <cell r="H1867">
            <v>183405</v>
          </cell>
          <cell r="I1867">
            <v>53392</v>
          </cell>
          <cell r="J1867">
            <v>0</v>
          </cell>
          <cell r="K1867">
            <v>130013</v>
          </cell>
          <cell r="L1867">
            <v>0</v>
          </cell>
          <cell r="M1867">
            <v>0</v>
          </cell>
        </row>
        <row r="1868">
          <cell r="D1868" t="str">
            <v>863</v>
          </cell>
          <cell r="F1868" t="str">
            <v>75995</v>
          </cell>
          <cell r="G1868" t="str">
            <v>SHARDA AGRO SERVICES,GADHINGL</v>
          </cell>
          <cell r="H1868">
            <v>253578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253578</v>
          </cell>
        </row>
        <row r="1869">
          <cell r="D1869" t="str">
            <v>863</v>
          </cell>
          <cell r="F1869" t="str">
            <v>76035</v>
          </cell>
          <cell r="G1869" t="str">
            <v>ANIL AGRO ELECTRICALS,BARSHI</v>
          </cell>
          <cell r="H1869">
            <v>19761</v>
          </cell>
          <cell r="I1869">
            <v>19761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</row>
        <row r="1870">
          <cell r="D1870" t="str">
            <v>863</v>
          </cell>
          <cell r="F1870" t="str">
            <v>76160</v>
          </cell>
          <cell r="G1870" t="str">
            <v>TILAK AGRO TECH,AMRITSAR</v>
          </cell>
          <cell r="H1870">
            <v>-44750.46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</row>
        <row r="1871">
          <cell r="D1871" t="str">
            <v>863</v>
          </cell>
          <cell r="F1871" t="str">
            <v>76195</v>
          </cell>
          <cell r="G1871" t="str">
            <v>JAIPUR DEPOT CASUAL CUSTOMER</v>
          </cell>
          <cell r="H1871">
            <v>86444</v>
          </cell>
          <cell r="I1871">
            <v>0</v>
          </cell>
          <cell r="J1871">
            <v>0</v>
          </cell>
          <cell r="K1871">
            <v>86444</v>
          </cell>
          <cell r="L1871">
            <v>0</v>
          </cell>
          <cell r="M1871">
            <v>0</v>
          </cell>
        </row>
        <row r="1872">
          <cell r="D1872" t="str">
            <v>863</v>
          </cell>
          <cell r="F1872" t="str">
            <v>76440</v>
          </cell>
          <cell r="G1872" t="str">
            <v>SHIVNERI AGRO SER CEN,ALEPHATA</v>
          </cell>
          <cell r="H1872">
            <v>59280.32</v>
          </cell>
          <cell r="I1872">
            <v>0</v>
          </cell>
          <cell r="J1872">
            <v>0</v>
          </cell>
          <cell r="K1872">
            <v>59280</v>
          </cell>
          <cell r="L1872">
            <v>0</v>
          </cell>
          <cell r="M1872">
            <v>0</v>
          </cell>
        </row>
        <row r="1873">
          <cell r="D1873" t="str">
            <v>863</v>
          </cell>
          <cell r="F1873" t="str">
            <v>76441</v>
          </cell>
          <cell r="G1873" t="str">
            <v>DURGA KRISHI SEWA KENDRA,RATLAM</v>
          </cell>
          <cell r="H1873">
            <v>-37051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</row>
        <row r="1874">
          <cell r="D1874" t="str">
            <v>863</v>
          </cell>
          <cell r="F1874" t="str">
            <v>76539</v>
          </cell>
          <cell r="G1874" t="str">
            <v>AHMEDABAD DEPO CASUAL CUSTEMR</v>
          </cell>
          <cell r="H1874">
            <v>3384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</row>
        <row r="1875">
          <cell r="D1875" t="str">
            <v>863</v>
          </cell>
          <cell r="F1875" t="str">
            <v>76860</v>
          </cell>
          <cell r="G1875" t="str">
            <v>GODAVARI MICRO IRRI.MANGSULI</v>
          </cell>
          <cell r="H1875">
            <v>691150</v>
          </cell>
          <cell r="I1875">
            <v>691150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</row>
        <row r="1876">
          <cell r="D1876" t="str">
            <v>863</v>
          </cell>
          <cell r="F1876" t="str">
            <v>76894</v>
          </cell>
          <cell r="G1876" t="str">
            <v>ADARSH KRUSHI AGENCIES,KUNDAPR</v>
          </cell>
          <cell r="H1876">
            <v>621</v>
          </cell>
          <cell r="I1876">
            <v>621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</row>
        <row r="1877">
          <cell r="D1877" t="str">
            <v>863</v>
          </cell>
          <cell r="F1877" t="str">
            <v>77219</v>
          </cell>
          <cell r="G1877" t="str">
            <v>ORCHARD ENTER.,RAMBAGH,KULLU</v>
          </cell>
          <cell r="H1877">
            <v>263449.57</v>
          </cell>
          <cell r="I1877">
            <v>0</v>
          </cell>
          <cell r="J1877">
            <v>0</v>
          </cell>
          <cell r="K1877">
            <v>134584</v>
          </cell>
          <cell r="L1877">
            <v>104097.57</v>
          </cell>
          <cell r="M1877">
            <v>24768</v>
          </cell>
        </row>
        <row r="1878">
          <cell r="D1878" t="str">
            <v>863</v>
          </cell>
          <cell r="F1878" t="str">
            <v>77242</v>
          </cell>
          <cell r="G1878" t="str">
            <v>KRUSHI PRATISHTHAN,AKOLA</v>
          </cell>
          <cell r="H1878">
            <v>92712.75</v>
          </cell>
          <cell r="I1878">
            <v>0</v>
          </cell>
          <cell r="J1878">
            <v>0</v>
          </cell>
          <cell r="K1878">
            <v>0</v>
          </cell>
          <cell r="L1878">
            <v>39522</v>
          </cell>
          <cell r="M1878">
            <v>0</v>
          </cell>
        </row>
        <row r="1879">
          <cell r="D1879" t="str">
            <v>863</v>
          </cell>
          <cell r="F1879" t="str">
            <v>77249</v>
          </cell>
          <cell r="G1879" t="str">
            <v>MONIKA AGRO AGENCIES,MAHSWAL</v>
          </cell>
          <cell r="H1879">
            <v>98800</v>
          </cell>
          <cell r="I1879">
            <v>0</v>
          </cell>
          <cell r="J1879">
            <v>98800</v>
          </cell>
          <cell r="K1879">
            <v>0</v>
          </cell>
          <cell r="L1879">
            <v>0</v>
          </cell>
          <cell r="M1879">
            <v>0</v>
          </cell>
        </row>
        <row r="1880">
          <cell r="D1880" t="str">
            <v>863</v>
          </cell>
          <cell r="F1880" t="str">
            <v>77255</v>
          </cell>
          <cell r="G1880" t="str">
            <v>CHAUDHARI C'NGH HARYANA AGRI U</v>
          </cell>
          <cell r="H1880">
            <v>38056.81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</row>
        <row r="1881">
          <cell r="D1881" t="str">
            <v>863</v>
          </cell>
          <cell r="F1881" t="str">
            <v>77260</v>
          </cell>
          <cell r="G1881" t="str">
            <v>SARATH AGENCIES,ONGOLE  A.P.</v>
          </cell>
          <cell r="H1881">
            <v>2424</v>
          </cell>
          <cell r="I1881">
            <v>2424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</row>
        <row r="1882">
          <cell r="D1882" t="str">
            <v>863</v>
          </cell>
          <cell r="F1882" t="str">
            <v>77413</v>
          </cell>
          <cell r="G1882" t="str">
            <v>DEELIP AGENCIES,WALSAVANGI,JLN</v>
          </cell>
          <cell r="H1882">
            <v>1002691.5</v>
          </cell>
          <cell r="I1882">
            <v>0</v>
          </cell>
          <cell r="J1882">
            <v>165</v>
          </cell>
          <cell r="K1882">
            <v>356200</v>
          </cell>
          <cell r="L1882">
            <v>355</v>
          </cell>
          <cell r="M1882">
            <v>0</v>
          </cell>
        </row>
        <row r="1883">
          <cell r="D1883" t="str">
            <v>863</v>
          </cell>
          <cell r="F1883" t="str">
            <v>77416</v>
          </cell>
          <cell r="G1883" t="str">
            <v>SULABH IRRIGATION, RAHURI</v>
          </cell>
          <cell r="H1883">
            <v>269984</v>
          </cell>
          <cell r="I1883">
            <v>0</v>
          </cell>
          <cell r="J1883">
            <v>184600</v>
          </cell>
          <cell r="K1883">
            <v>85384</v>
          </cell>
          <cell r="L1883">
            <v>0</v>
          </cell>
          <cell r="M1883">
            <v>0</v>
          </cell>
        </row>
        <row r="1884">
          <cell r="D1884" t="str">
            <v>863</v>
          </cell>
          <cell r="F1884" t="str">
            <v>77450</v>
          </cell>
          <cell r="G1884" t="str">
            <v>KISSAN TRADING CORPN RUDRAPUR,UTTARANCHL</v>
          </cell>
          <cell r="H1884">
            <v>35073</v>
          </cell>
          <cell r="I1884">
            <v>0</v>
          </cell>
          <cell r="J1884">
            <v>35073</v>
          </cell>
          <cell r="K1884">
            <v>0</v>
          </cell>
          <cell r="L1884">
            <v>0</v>
          </cell>
          <cell r="M1884">
            <v>0</v>
          </cell>
        </row>
        <row r="1885">
          <cell r="D1885" t="str">
            <v>863</v>
          </cell>
          <cell r="F1885" t="str">
            <v>77530</v>
          </cell>
          <cell r="G1885" t="str">
            <v>BHARAT KRUSHI UDYOG,MUKTAINAGAR</v>
          </cell>
          <cell r="H1885">
            <v>19760</v>
          </cell>
          <cell r="I1885">
            <v>19760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</row>
        <row r="1886">
          <cell r="D1886" t="str">
            <v>863</v>
          </cell>
          <cell r="F1886" t="str">
            <v>77619</v>
          </cell>
          <cell r="G1886" t="str">
            <v>M.P.DRIP CUSTOMERS,BURHANPUR</v>
          </cell>
          <cell r="H1886">
            <v>108442</v>
          </cell>
          <cell r="I1886">
            <v>108442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</row>
        <row r="1887">
          <cell r="D1887" t="str">
            <v>863</v>
          </cell>
          <cell r="F1887" t="str">
            <v>77620</v>
          </cell>
          <cell r="G1887" t="str">
            <v>M.P.DRIP CUSTOMERS,PHOPNAR</v>
          </cell>
          <cell r="H1887">
            <v>11561</v>
          </cell>
          <cell r="I1887">
            <v>11561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</row>
        <row r="1888">
          <cell r="D1888" t="str">
            <v>863</v>
          </cell>
          <cell r="F1888" t="str">
            <v>77624</v>
          </cell>
          <cell r="G1888" t="str">
            <v>M.P.DRIP CUSTOMERS,DEWAS</v>
          </cell>
          <cell r="H1888">
            <v>52510</v>
          </cell>
          <cell r="I1888">
            <v>0</v>
          </cell>
          <cell r="J1888">
            <v>18431</v>
          </cell>
          <cell r="K1888">
            <v>34079</v>
          </cell>
          <cell r="L1888">
            <v>0</v>
          </cell>
          <cell r="M1888">
            <v>0</v>
          </cell>
        </row>
        <row r="1889">
          <cell r="D1889" t="str">
            <v>863</v>
          </cell>
          <cell r="F1889" t="str">
            <v>77625</v>
          </cell>
          <cell r="G1889" t="str">
            <v>M.P.DRIP CUSTOMERS,SHAJAPUR</v>
          </cell>
          <cell r="H1889">
            <v>86322</v>
          </cell>
          <cell r="I1889">
            <v>86322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</row>
        <row r="1890">
          <cell r="D1890" t="str">
            <v>863</v>
          </cell>
          <cell r="F1890" t="str">
            <v>77629</v>
          </cell>
          <cell r="G1890" t="str">
            <v>M.P.DRIP CUSTOMERS,IMANDSAUR</v>
          </cell>
          <cell r="H1890">
            <v>7488</v>
          </cell>
          <cell r="I1890">
            <v>240</v>
          </cell>
          <cell r="J1890">
            <v>7248</v>
          </cell>
          <cell r="K1890">
            <v>0</v>
          </cell>
          <cell r="L1890">
            <v>0</v>
          </cell>
          <cell r="M1890">
            <v>0</v>
          </cell>
        </row>
        <row r="1891">
          <cell r="D1891" t="str">
            <v>863</v>
          </cell>
          <cell r="F1891" t="str">
            <v>77632</v>
          </cell>
          <cell r="G1891" t="str">
            <v>M.P.DRIP CUSTOMERS,INDORE</v>
          </cell>
          <cell r="H1891">
            <v>27086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</row>
        <row r="1892">
          <cell r="D1892" t="str">
            <v>863</v>
          </cell>
          <cell r="F1892" t="str">
            <v>77633</v>
          </cell>
          <cell r="G1892" t="str">
            <v>M.P.DRIP CUSTOMERS,BETUL</v>
          </cell>
          <cell r="H1892">
            <v>47912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</row>
        <row r="1893">
          <cell r="D1893" t="str">
            <v>863</v>
          </cell>
          <cell r="F1893" t="str">
            <v>77637</v>
          </cell>
          <cell r="G1893" t="str">
            <v>SAIKRUPA TRADERS,BOTA SANGAMNER</v>
          </cell>
          <cell r="H1893">
            <v>3923</v>
          </cell>
          <cell r="I1893">
            <v>0</v>
          </cell>
          <cell r="J1893">
            <v>3923</v>
          </cell>
          <cell r="K1893">
            <v>0</v>
          </cell>
          <cell r="L1893">
            <v>0</v>
          </cell>
          <cell r="M1893">
            <v>0</v>
          </cell>
        </row>
        <row r="1894">
          <cell r="D1894" t="str">
            <v>863</v>
          </cell>
          <cell r="F1894" t="str">
            <v>77640</v>
          </cell>
          <cell r="G1894" t="str">
            <v>CHHABRA IRRIGATION SYSTEMS,ANOORAGARH</v>
          </cell>
          <cell r="H1894">
            <v>59643</v>
          </cell>
          <cell r="I1894">
            <v>59643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</row>
        <row r="1895">
          <cell r="D1895" t="str">
            <v>863</v>
          </cell>
          <cell r="F1895" t="str">
            <v>77641</v>
          </cell>
          <cell r="G1895" t="str">
            <v>RAMYA ELECTRICALS &amp; IRRIGATION,HASAN</v>
          </cell>
          <cell r="H1895">
            <v>244580</v>
          </cell>
          <cell r="I1895">
            <v>244580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</row>
        <row r="1896">
          <cell r="D1896" t="str">
            <v>863</v>
          </cell>
          <cell r="F1896" t="str">
            <v>77674</v>
          </cell>
          <cell r="G1896" t="str">
            <v>ATUL AGRO AGENCIES,SHEMBA BK NANDURA</v>
          </cell>
          <cell r="H1896">
            <v>223308</v>
          </cell>
          <cell r="I1896">
            <v>0</v>
          </cell>
          <cell r="J1896">
            <v>0</v>
          </cell>
          <cell r="K1896">
            <v>182838</v>
          </cell>
          <cell r="L1896">
            <v>39522</v>
          </cell>
          <cell r="M1896">
            <v>948</v>
          </cell>
        </row>
        <row r="1897">
          <cell r="D1897" t="str">
            <v>863</v>
          </cell>
          <cell r="F1897" t="str">
            <v>77677</v>
          </cell>
          <cell r="G1897" t="str">
            <v>HIMALAYA IRRIGATION SYSTEMS,UNA,HIMACHAL</v>
          </cell>
          <cell r="H1897">
            <v>3749</v>
          </cell>
          <cell r="I1897">
            <v>3749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</row>
        <row r="1898">
          <cell r="D1898" t="str">
            <v>863</v>
          </cell>
          <cell r="F1898" t="str">
            <v>77681</v>
          </cell>
          <cell r="G1898" t="str">
            <v>MAHALAXMI AGRO SERVICES,TALASANDE</v>
          </cell>
          <cell r="H1898">
            <v>6931</v>
          </cell>
          <cell r="I1898">
            <v>0</v>
          </cell>
          <cell r="J1898">
            <v>452</v>
          </cell>
          <cell r="K1898">
            <v>5950</v>
          </cell>
          <cell r="L1898">
            <v>529</v>
          </cell>
          <cell r="M1898">
            <v>0</v>
          </cell>
        </row>
        <row r="1899">
          <cell r="D1899" t="str">
            <v>863</v>
          </cell>
          <cell r="F1899" t="str">
            <v>77688</v>
          </cell>
          <cell r="G1899" t="str">
            <v>RAVI ENTERPRISES,BOBBILI VIZIAINGARAM</v>
          </cell>
          <cell r="H1899">
            <v>1472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</row>
        <row r="1900">
          <cell r="D1900" t="str">
            <v>863</v>
          </cell>
          <cell r="F1900" t="str">
            <v>77689</v>
          </cell>
          <cell r="G1900" t="str">
            <v>DEVEKAR AGRO SERVICES,GORGOTI BHUGARGAD</v>
          </cell>
          <cell r="H1900">
            <v>308463</v>
          </cell>
          <cell r="I1900">
            <v>0</v>
          </cell>
          <cell r="J1900">
            <v>0</v>
          </cell>
          <cell r="K1900">
            <v>169520</v>
          </cell>
          <cell r="L1900">
            <v>0</v>
          </cell>
          <cell r="M1900">
            <v>941</v>
          </cell>
        </row>
        <row r="1901">
          <cell r="D1901" t="str">
            <v>863</v>
          </cell>
          <cell r="F1901" t="str">
            <v>77696</v>
          </cell>
          <cell r="G1901" t="str">
            <v>VIRENDERSINGH RAGHVA,CHAMBI,SURENDERNAGA</v>
          </cell>
          <cell r="H1901">
            <v>265018</v>
          </cell>
          <cell r="I1901">
            <v>0</v>
          </cell>
          <cell r="J1901">
            <v>265018</v>
          </cell>
          <cell r="K1901">
            <v>0</v>
          </cell>
          <cell r="L1901">
            <v>0</v>
          </cell>
          <cell r="M1901">
            <v>0</v>
          </cell>
        </row>
        <row r="1902">
          <cell r="D1902" t="str">
            <v>863</v>
          </cell>
          <cell r="F1902" t="str">
            <v>77706</v>
          </cell>
          <cell r="G1902" t="str">
            <v>PANDURANG MACHINERY STORES,KALAM OSMBAD</v>
          </cell>
          <cell r="H1902">
            <v>196051</v>
          </cell>
          <cell r="I1902">
            <v>0</v>
          </cell>
          <cell r="J1902">
            <v>0</v>
          </cell>
          <cell r="K1902">
            <v>196051</v>
          </cell>
          <cell r="L1902">
            <v>0</v>
          </cell>
          <cell r="M1902">
            <v>0</v>
          </cell>
        </row>
        <row r="1903">
          <cell r="D1903" t="str">
            <v>863</v>
          </cell>
          <cell r="F1903" t="str">
            <v>77707</v>
          </cell>
          <cell r="G1903" t="str">
            <v>BALAJI TRADERS,MANWAT PARBHANI</v>
          </cell>
          <cell r="H1903">
            <v>993569.5</v>
          </cell>
          <cell r="I1903">
            <v>196036</v>
          </cell>
          <cell r="J1903">
            <v>296400</v>
          </cell>
          <cell r="K1903">
            <v>0</v>
          </cell>
          <cell r="L1903">
            <v>0</v>
          </cell>
          <cell r="M1903">
            <v>0</v>
          </cell>
        </row>
        <row r="1904">
          <cell r="D1904" t="str">
            <v>863</v>
          </cell>
          <cell r="F1904" t="str">
            <v>77708</v>
          </cell>
          <cell r="G1904" t="str">
            <v>MANMANTH TRADING COMPANY,GIRGAON BASMAT</v>
          </cell>
          <cell r="H1904">
            <v>94261</v>
          </cell>
          <cell r="I1904">
            <v>21323</v>
          </cell>
          <cell r="J1904">
            <v>72938</v>
          </cell>
          <cell r="K1904">
            <v>0</v>
          </cell>
          <cell r="L1904">
            <v>0</v>
          </cell>
          <cell r="M1904">
            <v>0</v>
          </cell>
        </row>
        <row r="1905">
          <cell r="D1905" t="str">
            <v>863</v>
          </cell>
          <cell r="F1905" t="str">
            <v>77709</v>
          </cell>
          <cell r="G1905" t="str">
            <v>SHRI GANESH AGRO M/C STORES,DEULGAON RAJ</v>
          </cell>
          <cell r="H1905">
            <v>4852175.07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</row>
        <row r="1906">
          <cell r="D1906" t="str">
            <v>863</v>
          </cell>
          <cell r="F1906" t="str">
            <v>77710</v>
          </cell>
          <cell r="G1906" t="str">
            <v>MANKARNA KRISHI KENDRA,PUSAD</v>
          </cell>
          <cell r="H1906">
            <v>706361</v>
          </cell>
          <cell r="I1906">
            <v>180451</v>
          </cell>
          <cell r="J1906">
            <v>0</v>
          </cell>
          <cell r="K1906">
            <v>390567</v>
          </cell>
          <cell r="L1906">
            <v>98804</v>
          </cell>
          <cell r="M1906">
            <v>0</v>
          </cell>
        </row>
        <row r="1907">
          <cell r="D1907" t="str">
            <v>863</v>
          </cell>
          <cell r="F1907" t="str">
            <v>77711</v>
          </cell>
          <cell r="G1907" t="str">
            <v>SHIVAYNAMAH KRISHI SEVA KENDRA,KARANJLAD</v>
          </cell>
          <cell r="H1907">
            <v>213645.78</v>
          </cell>
          <cell r="I1907">
            <v>46095</v>
          </cell>
          <cell r="J1907">
            <v>3378</v>
          </cell>
          <cell r="K1907">
            <v>100297</v>
          </cell>
          <cell r="L1907">
            <v>63875.78</v>
          </cell>
          <cell r="M1907">
            <v>0</v>
          </cell>
        </row>
        <row r="1908">
          <cell r="D1908" t="str">
            <v>863</v>
          </cell>
          <cell r="F1908" t="str">
            <v>77712</v>
          </cell>
          <cell r="G1908" t="str">
            <v>PARVATI MACHINARIES,LOHA NANDED</v>
          </cell>
          <cell r="H1908">
            <v>25643</v>
          </cell>
          <cell r="I1908">
            <v>25643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</row>
        <row r="1909">
          <cell r="D1909" t="str">
            <v>863</v>
          </cell>
          <cell r="F1909" t="str">
            <v>77714</v>
          </cell>
          <cell r="G1909" t="str">
            <v>SUMIT AGRO AGENCIES,KARANJA GHADGE)WARDH</v>
          </cell>
          <cell r="H1909">
            <v>349739</v>
          </cell>
          <cell r="I1909">
            <v>0</v>
          </cell>
          <cell r="J1909">
            <v>19761</v>
          </cell>
          <cell r="K1909">
            <v>3000</v>
          </cell>
          <cell r="L1909">
            <v>39522</v>
          </cell>
          <cell r="M1909">
            <v>0</v>
          </cell>
        </row>
        <row r="1910">
          <cell r="D1910" t="str">
            <v>863</v>
          </cell>
          <cell r="F1910" t="str">
            <v>77721</v>
          </cell>
          <cell r="G1910" t="str">
            <v>DNYANESHWARI IRRIGATTER'S,NEWASA</v>
          </cell>
          <cell r="H1910">
            <v>314549</v>
          </cell>
          <cell r="I1910">
            <v>239187</v>
          </cell>
          <cell r="J1910">
            <v>75362</v>
          </cell>
          <cell r="K1910">
            <v>0</v>
          </cell>
          <cell r="L1910">
            <v>0</v>
          </cell>
          <cell r="M1910">
            <v>0</v>
          </cell>
        </row>
        <row r="1911">
          <cell r="D1911" t="str">
            <v>863</v>
          </cell>
          <cell r="F1911" t="str">
            <v>77757</v>
          </cell>
          <cell r="G1911" t="str">
            <v>SIDDESHWAR ENGINEERING CO,BIJAPUR</v>
          </cell>
          <cell r="H1911">
            <v>1142764</v>
          </cell>
          <cell r="I1911">
            <v>463063</v>
          </cell>
          <cell r="J1911">
            <v>518547</v>
          </cell>
          <cell r="K1911">
            <v>161154</v>
          </cell>
          <cell r="L1911">
            <v>0</v>
          </cell>
          <cell r="M1911">
            <v>0</v>
          </cell>
        </row>
        <row r="1912">
          <cell r="D1912" t="str">
            <v>863</v>
          </cell>
          <cell r="F1912" t="str">
            <v>77763</v>
          </cell>
          <cell r="G1912" t="str">
            <v>GANGA SHETI VIKAS KENDRA,CHANDGAD</v>
          </cell>
          <cell r="H1912">
            <v>404315</v>
          </cell>
          <cell r="I1912">
            <v>0</v>
          </cell>
          <cell r="J1912">
            <v>0</v>
          </cell>
          <cell r="K1912">
            <v>168896</v>
          </cell>
          <cell r="L1912">
            <v>0</v>
          </cell>
          <cell r="M1912">
            <v>0</v>
          </cell>
        </row>
        <row r="1913">
          <cell r="D1913" t="str">
            <v>863</v>
          </cell>
          <cell r="F1913" t="str">
            <v>77770</v>
          </cell>
          <cell r="G1913" t="str">
            <v>MADHU FERTILIZERS LTD,RAIPUR</v>
          </cell>
          <cell r="H1913">
            <v>-350000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</row>
        <row r="1914">
          <cell r="D1914" t="str">
            <v>863</v>
          </cell>
          <cell r="F1914" t="str">
            <v>77771</v>
          </cell>
          <cell r="G1914" t="str">
            <v>KISHAN FERTILIZERS,DAKOR KHEDA</v>
          </cell>
          <cell r="H1914">
            <v>11059</v>
          </cell>
          <cell r="I1914">
            <v>438</v>
          </cell>
          <cell r="J1914">
            <v>0</v>
          </cell>
          <cell r="K1914">
            <v>0</v>
          </cell>
          <cell r="L1914">
            <v>973</v>
          </cell>
          <cell r="M1914">
            <v>0</v>
          </cell>
        </row>
        <row r="1915">
          <cell r="D1915" t="str">
            <v>863</v>
          </cell>
          <cell r="F1915" t="str">
            <v>77776</v>
          </cell>
          <cell r="G1915" t="str">
            <v>SHRI SADANAND IRRIGATION,RAMNAGAR (SSK)</v>
          </cell>
          <cell r="H1915">
            <v>316680</v>
          </cell>
          <cell r="I1915">
            <v>0</v>
          </cell>
          <cell r="J1915">
            <v>0</v>
          </cell>
          <cell r="K1915">
            <v>316680</v>
          </cell>
          <cell r="L1915">
            <v>0</v>
          </cell>
          <cell r="M1915">
            <v>0</v>
          </cell>
        </row>
        <row r="1916">
          <cell r="D1916" t="str">
            <v>863</v>
          </cell>
          <cell r="F1916" t="str">
            <v>77800</v>
          </cell>
          <cell r="G1916" t="str">
            <v>SAMEER TRADERS,RALEGAON YAVTMAL</v>
          </cell>
          <cell r="H1916">
            <v>339676</v>
          </cell>
          <cell r="I1916">
            <v>239732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</row>
        <row r="1917">
          <cell r="D1917" t="str">
            <v>863</v>
          </cell>
          <cell r="F1917" t="str">
            <v>77804</v>
          </cell>
          <cell r="G1917" t="str">
            <v>ROHIT AGRO &amp; ENGINERS,MARCHAR AMBEGAON</v>
          </cell>
          <cell r="H1917">
            <v>323495.48</v>
          </cell>
          <cell r="I1917">
            <v>0</v>
          </cell>
          <cell r="J1917">
            <v>323495.48</v>
          </cell>
          <cell r="K1917">
            <v>0</v>
          </cell>
          <cell r="L1917">
            <v>0</v>
          </cell>
          <cell r="M1917">
            <v>0</v>
          </cell>
        </row>
        <row r="1918">
          <cell r="D1918" t="str">
            <v>863</v>
          </cell>
          <cell r="F1918" t="str">
            <v>77806</v>
          </cell>
          <cell r="G1918" t="str">
            <v>RAMNATH KRISHI KENDRA,CHIKHALI (RAMNATH)</v>
          </cell>
          <cell r="H1918">
            <v>491731</v>
          </cell>
          <cell r="I1918">
            <v>185649</v>
          </cell>
          <cell r="J1918">
            <v>0</v>
          </cell>
          <cell r="K1918">
            <v>34323</v>
          </cell>
          <cell r="L1918">
            <v>76442</v>
          </cell>
          <cell r="M1918">
            <v>0</v>
          </cell>
        </row>
        <row r="1919">
          <cell r="D1919" t="str">
            <v>863</v>
          </cell>
          <cell r="F1919" t="str">
            <v>77810</v>
          </cell>
          <cell r="G1919" t="str">
            <v>PADGILWAR CORPORATION,NAGPUR</v>
          </cell>
          <cell r="H1919">
            <v>29955</v>
          </cell>
          <cell r="I1919">
            <v>29955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</row>
        <row r="1920">
          <cell r="D1920" t="str">
            <v>863</v>
          </cell>
          <cell r="F1920" t="str">
            <v>77832</v>
          </cell>
          <cell r="G1920" t="str">
            <v>SHIVAR IRRIGATION SERVICES,HATLA KATOL</v>
          </cell>
          <cell r="H1920">
            <v>173935</v>
          </cell>
          <cell r="I1920">
            <v>88406</v>
          </cell>
          <cell r="J1920">
            <v>0</v>
          </cell>
          <cell r="K1920">
            <v>1000</v>
          </cell>
          <cell r="L1920">
            <v>0</v>
          </cell>
          <cell r="M1920">
            <v>0</v>
          </cell>
        </row>
        <row r="1921">
          <cell r="D1921" t="str">
            <v>863</v>
          </cell>
          <cell r="F1921" t="str">
            <v>77843</v>
          </cell>
          <cell r="G1921" t="str">
            <v>SHRI LAXMI MACHINERY STORES,AHMEDPUR</v>
          </cell>
          <cell r="H1921">
            <v>96703</v>
          </cell>
          <cell r="I1921">
            <v>2067</v>
          </cell>
          <cell r="J1921">
            <v>94636</v>
          </cell>
          <cell r="K1921">
            <v>0</v>
          </cell>
          <cell r="L1921">
            <v>0</v>
          </cell>
          <cell r="M1921">
            <v>0</v>
          </cell>
        </row>
        <row r="1922">
          <cell r="D1922" t="str">
            <v>863</v>
          </cell>
          <cell r="F1922" t="str">
            <v>77855</v>
          </cell>
          <cell r="G1922" t="str">
            <v>KRISHI MITRA TRADERS,AVKALE MAHABALESWAR</v>
          </cell>
          <cell r="H1922">
            <v>425547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</row>
        <row r="1923">
          <cell r="D1923" t="str">
            <v>863</v>
          </cell>
          <cell r="F1923" t="str">
            <v>77862</v>
          </cell>
          <cell r="G1923" t="str">
            <v>SATHWIK ENTERPRISES,SAGAR</v>
          </cell>
          <cell r="H1923">
            <v>17535</v>
          </cell>
          <cell r="I1923">
            <v>0</v>
          </cell>
          <cell r="J1923">
            <v>17535</v>
          </cell>
          <cell r="K1923">
            <v>0</v>
          </cell>
          <cell r="L1923">
            <v>0</v>
          </cell>
          <cell r="M1923">
            <v>0</v>
          </cell>
        </row>
        <row r="1924">
          <cell r="D1924" t="str">
            <v>863</v>
          </cell>
          <cell r="F1924" t="str">
            <v>77863</v>
          </cell>
          <cell r="G1924" t="str">
            <v>SRI BYRAVESHWARA IRRI.,KADUR CHIKMAGADUR</v>
          </cell>
          <cell r="H1924">
            <v>103795</v>
          </cell>
          <cell r="I1924">
            <v>103795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</row>
        <row r="1925">
          <cell r="D1925" t="str">
            <v>863</v>
          </cell>
          <cell r="F1925" t="str">
            <v>77867</v>
          </cell>
          <cell r="G1925" t="str">
            <v>E.E.AMRP DN.4 ANGADIPET NALGONDA</v>
          </cell>
          <cell r="H1925">
            <v>322034</v>
          </cell>
          <cell r="I1925">
            <v>0</v>
          </cell>
          <cell r="J1925">
            <v>0</v>
          </cell>
          <cell r="K1925">
            <v>0</v>
          </cell>
          <cell r="L1925">
            <v>2304</v>
          </cell>
          <cell r="M1925">
            <v>0</v>
          </cell>
        </row>
        <row r="1926">
          <cell r="D1926" t="str">
            <v>863</v>
          </cell>
          <cell r="F1926" t="str">
            <v>77888</v>
          </cell>
          <cell r="G1926" t="str">
            <v>ASHTAVINAYAK IRRIGATION,ACHALPUR</v>
          </cell>
          <cell r="H1926">
            <v>126016</v>
          </cell>
          <cell r="I1926">
            <v>0</v>
          </cell>
          <cell r="J1926">
            <v>0</v>
          </cell>
          <cell r="K1926">
            <v>98805</v>
          </cell>
          <cell r="L1926">
            <v>0</v>
          </cell>
          <cell r="M1926">
            <v>0</v>
          </cell>
        </row>
        <row r="1927">
          <cell r="D1927" t="str">
            <v>863</v>
          </cell>
          <cell r="F1927" t="str">
            <v>77892</v>
          </cell>
          <cell r="G1927" t="str">
            <v>TEJAS KRISHI SEVA KENDRA,CHINCHOLI (LI)</v>
          </cell>
          <cell r="H1927">
            <v>124582</v>
          </cell>
          <cell r="I1927">
            <v>17784</v>
          </cell>
          <cell r="J1927">
            <v>0</v>
          </cell>
          <cell r="K1927">
            <v>55744</v>
          </cell>
          <cell r="L1927">
            <v>486</v>
          </cell>
          <cell r="M1927">
            <v>0</v>
          </cell>
        </row>
        <row r="1928">
          <cell r="D1928" t="str">
            <v>863</v>
          </cell>
          <cell r="F1928" t="str">
            <v>77893</v>
          </cell>
          <cell r="G1928" t="str">
            <v>MAHARASHTRA STATE CO-OP MKT FED LTD,PUNE</v>
          </cell>
          <cell r="H1928">
            <v>978456</v>
          </cell>
          <cell r="I1928">
            <v>488322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</row>
        <row r="1929">
          <cell r="D1929" t="str">
            <v>863</v>
          </cell>
          <cell r="F1929" t="str">
            <v>77895</v>
          </cell>
          <cell r="G1929" t="str">
            <v>ANIL HARDWARE &amp; ELECTRICAL,KELAZAR SELU</v>
          </cell>
          <cell r="H1929">
            <v>72721</v>
          </cell>
          <cell r="I1929">
            <v>0</v>
          </cell>
          <cell r="J1929">
            <v>72721</v>
          </cell>
          <cell r="K1929">
            <v>0</v>
          </cell>
          <cell r="L1929">
            <v>0</v>
          </cell>
          <cell r="M1929">
            <v>0</v>
          </cell>
        </row>
        <row r="1930">
          <cell r="D1930" t="str">
            <v>863</v>
          </cell>
          <cell r="F1930" t="str">
            <v>77910</v>
          </cell>
          <cell r="G1930" t="str">
            <v>ARPAN INTERNATIONAL ,BHOPAL</v>
          </cell>
          <cell r="H1930">
            <v>95</v>
          </cell>
          <cell r="I1930">
            <v>0</v>
          </cell>
          <cell r="J1930">
            <v>95</v>
          </cell>
          <cell r="K1930">
            <v>0</v>
          </cell>
          <cell r="L1930">
            <v>0</v>
          </cell>
          <cell r="M1930">
            <v>0</v>
          </cell>
        </row>
        <row r="1931">
          <cell r="D1931" t="str">
            <v>863</v>
          </cell>
          <cell r="F1931" t="str">
            <v>77915</v>
          </cell>
          <cell r="G1931" t="str">
            <v>MAHARASHTRA AGRI DEV SWAYAM S R SS,SOLAP</v>
          </cell>
          <cell r="H1931">
            <v>5241</v>
          </cell>
          <cell r="I1931">
            <v>0</v>
          </cell>
          <cell r="J1931">
            <v>5241</v>
          </cell>
          <cell r="K1931">
            <v>0</v>
          </cell>
          <cell r="L1931">
            <v>0</v>
          </cell>
          <cell r="M1931">
            <v>0</v>
          </cell>
        </row>
        <row r="1932">
          <cell r="D1932" t="str">
            <v>863</v>
          </cell>
          <cell r="F1932" t="str">
            <v>77916</v>
          </cell>
          <cell r="G1932" t="str">
            <v>SAI ENTERPRISES,BAWDA INDAPUR</v>
          </cell>
          <cell r="H1932">
            <v>20063</v>
          </cell>
          <cell r="I1932">
            <v>303</v>
          </cell>
          <cell r="J1932">
            <v>19760</v>
          </cell>
          <cell r="K1932">
            <v>0</v>
          </cell>
          <cell r="L1932">
            <v>0</v>
          </cell>
          <cell r="M1932">
            <v>0</v>
          </cell>
        </row>
        <row r="1933">
          <cell r="D1933" t="str">
            <v>863</v>
          </cell>
          <cell r="F1933" t="str">
            <v>77922</v>
          </cell>
          <cell r="G1933" t="str">
            <v>SHRI SWAMI SAMARTH AGENCY,BORGAON</v>
          </cell>
          <cell r="H1933">
            <v>171390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</row>
        <row r="1934">
          <cell r="D1934" t="str">
            <v>863</v>
          </cell>
          <cell r="F1934" t="str">
            <v>77925</v>
          </cell>
          <cell r="G1934" t="str">
            <v>NATIONAL ENGINEERING CORPORATION,VISHKHP</v>
          </cell>
          <cell r="H1934">
            <v>-2644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</row>
        <row r="1935">
          <cell r="D1935" t="str">
            <v>863</v>
          </cell>
          <cell r="F1935" t="str">
            <v>77933</v>
          </cell>
          <cell r="G1935" t="str">
            <v>PROJ.OFFICER TRIBAL DEV.PROJECT,DHARNI</v>
          </cell>
          <cell r="H1935">
            <v>50980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</row>
        <row r="1936">
          <cell r="D1936" t="str">
            <v>863</v>
          </cell>
          <cell r="F1936" t="str">
            <v>77934</v>
          </cell>
          <cell r="G1936" t="str">
            <v>CHANDIGARH TEXTILES PVT LTD,CHANDIGARH</v>
          </cell>
          <cell r="H1936">
            <v>36456</v>
          </cell>
          <cell r="I1936">
            <v>0</v>
          </cell>
          <cell r="J1936">
            <v>0</v>
          </cell>
          <cell r="K1936">
            <v>11832</v>
          </cell>
          <cell r="L1936">
            <v>3168</v>
          </cell>
          <cell r="M1936">
            <v>21456</v>
          </cell>
        </row>
        <row r="1937">
          <cell r="D1937" t="str">
            <v>863</v>
          </cell>
          <cell r="F1937" t="str">
            <v>77946</v>
          </cell>
          <cell r="G1937" t="str">
            <v>MARODE AGRO TECH,SANGRAMPUR</v>
          </cell>
          <cell r="H1937">
            <v>71604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</row>
        <row r="1938">
          <cell r="D1938" t="str">
            <v>863</v>
          </cell>
          <cell r="F1938" t="str">
            <v>77947</v>
          </cell>
          <cell r="G1938" t="str">
            <v>KISAN JALSWARAJ,SAMUDRAPUR WARDHA</v>
          </cell>
          <cell r="H1938">
            <v>3968</v>
          </cell>
          <cell r="I1938">
            <v>3968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</row>
        <row r="1939">
          <cell r="D1939" t="str">
            <v>863</v>
          </cell>
          <cell r="F1939" t="str">
            <v>77959</v>
          </cell>
          <cell r="G1939" t="str">
            <v>SHETKARI SEVA KENDRA,AHMEDNAGAR</v>
          </cell>
          <cell r="H1939">
            <v>6715</v>
          </cell>
          <cell r="I1939">
            <v>6715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</row>
        <row r="1940">
          <cell r="D1940" t="str">
            <v>863</v>
          </cell>
          <cell r="F1940" t="str">
            <v>77961</v>
          </cell>
          <cell r="G1940" t="str">
            <v>GAJANANN AGRO AGENCY,LOHA NANDED</v>
          </cell>
          <cell r="H1940">
            <v>6760</v>
          </cell>
          <cell r="I1940">
            <v>0</v>
          </cell>
          <cell r="J1940">
            <v>6760</v>
          </cell>
          <cell r="K1940">
            <v>0</v>
          </cell>
          <cell r="L1940">
            <v>0</v>
          </cell>
          <cell r="M1940">
            <v>0</v>
          </cell>
        </row>
        <row r="1941">
          <cell r="D1941" t="str">
            <v>863</v>
          </cell>
          <cell r="F1941" t="str">
            <v>77971</v>
          </cell>
          <cell r="G1941" t="str">
            <v>C.G.RAJYA BEEJ AWAM K.V.N.LTD.,DURG</v>
          </cell>
          <cell r="H1941">
            <v>2267021</v>
          </cell>
          <cell r="I1941">
            <v>0</v>
          </cell>
          <cell r="J1941">
            <v>0</v>
          </cell>
          <cell r="K1941">
            <v>1458528</v>
          </cell>
          <cell r="L1941">
            <v>546415</v>
          </cell>
          <cell r="M1941">
            <v>0</v>
          </cell>
        </row>
        <row r="1942">
          <cell r="D1942" t="str">
            <v>863</v>
          </cell>
          <cell r="F1942" t="str">
            <v>77973</v>
          </cell>
          <cell r="G1942" t="str">
            <v>C.G.RAJYA BEEJ AWAM K.V.N.LTD.,KAWARDHA</v>
          </cell>
          <cell r="H1942">
            <v>517953</v>
          </cell>
          <cell r="I1942">
            <v>0</v>
          </cell>
          <cell r="J1942">
            <v>0</v>
          </cell>
          <cell r="K1942">
            <v>490312</v>
          </cell>
          <cell r="L1942">
            <v>27641</v>
          </cell>
          <cell r="M1942">
            <v>0</v>
          </cell>
        </row>
        <row r="1943">
          <cell r="D1943" t="str">
            <v>863</v>
          </cell>
          <cell r="F1943" t="str">
            <v>77974</v>
          </cell>
          <cell r="G1943" t="str">
            <v>C.G.RAJYA BEEJ AWAM K.V.N.LTD.,DHAMTARI</v>
          </cell>
          <cell r="H1943">
            <v>57059</v>
          </cell>
          <cell r="I1943">
            <v>0</v>
          </cell>
          <cell r="J1943">
            <v>0</v>
          </cell>
          <cell r="K1943">
            <v>0</v>
          </cell>
          <cell r="L1943">
            <v>57059</v>
          </cell>
          <cell r="M1943">
            <v>0</v>
          </cell>
        </row>
        <row r="1944">
          <cell r="D1944" t="str">
            <v>863</v>
          </cell>
          <cell r="F1944" t="str">
            <v>77977</v>
          </cell>
          <cell r="G1944" t="str">
            <v>C.G.RAJYA BEEJ AWAM K.V.N.LTD.,BILASPUR</v>
          </cell>
          <cell r="H1944">
            <v>1001298</v>
          </cell>
          <cell r="I1944">
            <v>0</v>
          </cell>
          <cell r="J1944">
            <v>0</v>
          </cell>
          <cell r="K1944">
            <v>1001298</v>
          </cell>
          <cell r="L1944">
            <v>0</v>
          </cell>
          <cell r="M1944">
            <v>0</v>
          </cell>
        </row>
        <row r="1945">
          <cell r="D1945" t="str">
            <v>863</v>
          </cell>
          <cell r="F1945" t="str">
            <v>77981</v>
          </cell>
          <cell r="G1945" t="str">
            <v>C.G.RAJYA BEEJ AWAM K.V.N.LTD.,RAIGARH</v>
          </cell>
          <cell r="H1945">
            <v>107578</v>
          </cell>
          <cell r="I1945">
            <v>0</v>
          </cell>
          <cell r="J1945">
            <v>0</v>
          </cell>
          <cell r="K1945">
            <v>0</v>
          </cell>
          <cell r="L1945">
            <v>107578</v>
          </cell>
          <cell r="M1945">
            <v>0</v>
          </cell>
        </row>
        <row r="1946">
          <cell r="D1946" t="str">
            <v>863</v>
          </cell>
          <cell r="F1946" t="str">
            <v>77988</v>
          </cell>
          <cell r="G1946" t="str">
            <v>INDIAN PETROCHEMICALS CORPN LTD,DAHEJ VA</v>
          </cell>
          <cell r="H1946">
            <v>19268</v>
          </cell>
          <cell r="I1946">
            <v>0</v>
          </cell>
          <cell r="J1946">
            <v>19268</v>
          </cell>
          <cell r="K1946">
            <v>0</v>
          </cell>
          <cell r="L1946">
            <v>0</v>
          </cell>
          <cell r="M1946">
            <v>0</v>
          </cell>
        </row>
        <row r="1947">
          <cell r="D1947" t="str">
            <v>863</v>
          </cell>
          <cell r="F1947" t="str">
            <v>78049</v>
          </cell>
          <cell r="G1947" t="str">
            <v>OMRE AGRO MACHINERY SALES,SAGAR</v>
          </cell>
          <cell r="H1947">
            <v>6126.3</v>
          </cell>
          <cell r="I1947">
            <v>6126.3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</row>
        <row r="1948">
          <cell r="D1948" t="str">
            <v>863</v>
          </cell>
          <cell r="F1948" t="str">
            <v>78057</v>
          </cell>
          <cell r="G1948" t="str">
            <v>GANESH SEEDS,HINGANGHAT</v>
          </cell>
          <cell r="H1948">
            <v>429845</v>
          </cell>
          <cell r="I1948">
            <v>182220</v>
          </cell>
          <cell r="J1948">
            <v>171706</v>
          </cell>
          <cell r="K1948">
            <v>1650</v>
          </cell>
          <cell r="L1948">
            <v>17160</v>
          </cell>
          <cell r="M1948">
            <v>0</v>
          </cell>
        </row>
        <row r="1949">
          <cell r="D1949" t="str">
            <v>863</v>
          </cell>
          <cell r="F1949" t="str">
            <v>78062</v>
          </cell>
          <cell r="G1949" t="str">
            <v>SHREYAS AGRO SERVICES,BANGLORE (CURRENT)</v>
          </cell>
          <cell r="H1949">
            <v>3877</v>
          </cell>
          <cell r="I1949">
            <v>107</v>
          </cell>
          <cell r="J1949">
            <v>3770</v>
          </cell>
          <cell r="K1949">
            <v>0</v>
          </cell>
          <cell r="L1949">
            <v>0</v>
          </cell>
          <cell r="M1949">
            <v>0</v>
          </cell>
        </row>
        <row r="1950">
          <cell r="D1950" t="str">
            <v>863</v>
          </cell>
          <cell r="F1950" t="str">
            <v>78082</v>
          </cell>
          <cell r="G1950" t="str">
            <v>AGRO  SERVICE CENTER,BHUJ GUJARAT</v>
          </cell>
          <cell r="H1950">
            <v>-624100.35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</row>
        <row r="1951">
          <cell r="D1951" t="str">
            <v>863</v>
          </cell>
          <cell r="F1951" t="str">
            <v>78113</v>
          </cell>
          <cell r="G1951" t="str">
            <v>QUALITY IRRIGATORS , ATHANI (KK),</v>
          </cell>
          <cell r="H1951">
            <v>373698</v>
          </cell>
          <cell r="I1951">
            <v>373698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</row>
        <row r="1952">
          <cell r="D1952" t="str">
            <v>863</v>
          </cell>
          <cell r="F1952" t="str">
            <v>78114</v>
          </cell>
          <cell r="G1952" t="str">
            <v>RANJITBHAI NATHUBHAI,SURAT</v>
          </cell>
          <cell r="H1952">
            <v>-4700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</row>
        <row r="1953">
          <cell r="D1953" t="str">
            <v>863</v>
          </cell>
          <cell r="F1953" t="str">
            <v>78124</v>
          </cell>
          <cell r="G1953" t="str">
            <v>VASUNDHARA AGRO SERVICES,NIPHAD</v>
          </cell>
          <cell r="H1953">
            <v>80600</v>
          </cell>
          <cell r="I1953">
            <v>0</v>
          </cell>
          <cell r="J1953">
            <v>80600</v>
          </cell>
          <cell r="K1953">
            <v>0</v>
          </cell>
          <cell r="L1953">
            <v>0</v>
          </cell>
          <cell r="M1953">
            <v>0</v>
          </cell>
        </row>
        <row r="1954">
          <cell r="D1954" t="str">
            <v>863</v>
          </cell>
          <cell r="F1954" t="str">
            <v>78148</v>
          </cell>
          <cell r="G1954" t="str">
            <v>RENUKA AGENCIES,ARVI.WARDHA</v>
          </cell>
          <cell r="H1954">
            <v>543490.5</v>
          </cell>
          <cell r="I1954">
            <v>374</v>
          </cell>
          <cell r="J1954">
            <v>118561</v>
          </cell>
          <cell r="K1954">
            <v>42729</v>
          </cell>
          <cell r="L1954">
            <v>59672</v>
          </cell>
          <cell r="M1954">
            <v>0</v>
          </cell>
        </row>
        <row r="1955">
          <cell r="D1955" t="str">
            <v>863</v>
          </cell>
          <cell r="F1955" t="str">
            <v>78189</v>
          </cell>
          <cell r="G1955" t="str">
            <v>NAVAKAR COMPUTER SALES &amp; SERV.,KAWARDHA</v>
          </cell>
          <cell r="H1955">
            <v>-556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</row>
        <row r="1956">
          <cell r="D1956" t="str">
            <v>863</v>
          </cell>
          <cell r="F1956" t="str">
            <v>78200</v>
          </cell>
          <cell r="G1956" t="str">
            <v>VENKTESHWARA IRRIGATION SYSTEMS,HYDERABA</v>
          </cell>
          <cell r="H1956">
            <v>-118746.7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D1957" t="str">
            <v>863</v>
          </cell>
          <cell r="F1957" t="str">
            <v>78210</v>
          </cell>
          <cell r="G1957" t="str">
            <v>SAI ENTERPRISES,URALIKANCHAN</v>
          </cell>
          <cell r="H1957">
            <v>509</v>
          </cell>
          <cell r="I1957">
            <v>0</v>
          </cell>
          <cell r="J1957">
            <v>0</v>
          </cell>
          <cell r="K1957">
            <v>509</v>
          </cell>
          <cell r="L1957">
            <v>0</v>
          </cell>
          <cell r="M1957">
            <v>0</v>
          </cell>
        </row>
        <row r="1958">
          <cell r="D1958" t="str">
            <v>863</v>
          </cell>
          <cell r="F1958" t="str">
            <v>78298</v>
          </cell>
          <cell r="G1958" t="str">
            <v>SHRI SAI RAGHAVENDRA AGENCIES,ADILABAD</v>
          </cell>
          <cell r="H1958">
            <v>375794</v>
          </cell>
          <cell r="I1958">
            <v>0</v>
          </cell>
          <cell r="J1958">
            <v>0</v>
          </cell>
          <cell r="K1958">
            <v>375794</v>
          </cell>
          <cell r="L1958">
            <v>0</v>
          </cell>
          <cell r="M1958">
            <v>0</v>
          </cell>
        </row>
        <row r="1959">
          <cell r="D1959" t="str">
            <v>863</v>
          </cell>
          <cell r="F1959" t="str">
            <v>78329</v>
          </cell>
          <cell r="G1959" t="str">
            <v>MATOSHREE AGRO IRRIGATION ,LONI,RAHATA</v>
          </cell>
          <cell r="H1959">
            <v>184823</v>
          </cell>
          <cell r="I1959">
            <v>79040</v>
          </cell>
          <cell r="J1959">
            <v>61905</v>
          </cell>
          <cell r="K1959">
            <v>43878</v>
          </cell>
          <cell r="L1959">
            <v>0</v>
          </cell>
          <cell r="M1959">
            <v>0</v>
          </cell>
        </row>
        <row r="1960">
          <cell r="D1960" t="str">
            <v>863</v>
          </cell>
          <cell r="F1960" t="str">
            <v>78337</v>
          </cell>
          <cell r="G1960" t="str">
            <v>YAMINI ENTERPRISES,VIJAYWADA A.P.</v>
          </cell>
          <cell r="H1960">
            <v>203223.67999999999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</row>
        <row r="1961">
          <cell r="D1961" t="str">
            <v>863</v>
          </cell>
          <cell r="F1961" t="str">
            <v>78343</v>
          </cell>
          <cell r="G1961" t="str">
            <v>HIMA BINDU MICRO IRRIG SYMS,VIJAYWADA AP</v>
          </cell>
          <cell r="H1961">
            <v>5320.5</v>
          </cell>
          <cell r="I1961">
            <v>0</v>
          </cell>
          <cell r="J1961">
            <v>5320.5</v>
          </cell>
          <cell r="K1961">
            <v>0</v>
          </cell>
          <cell r="L1961">
            <v>0</v>
          </cell>
          <cell r="M1961">
            <v>0</v>
          </cell>
        </row>
        <row r="1962">
          <cell r="D1962" t="str">
            <v>863</v>
          </cell>
          <cell r="F1962" t="str">
            <v>78351</v>
          </cell>
          <cell r="G1962" t="str">
            <v>PATIDAR &amp; PATIDAR,NEEMUCH</v>
          </cell>
          <cell r="H1962">
            <v>129666</v>
          </cell>
          <cell r="I1962">
            <v>40643</v>
          </cell>
          <cell r="J1962">
            <v>71536</v>
          </cell>
          <cell r="K1962">
            <v>17487</v>
          </cell>
          <cell r="L1962">
            <v>0</v>
          </cell>
          <cell r="M1962">
            <v>0</v>
          </cell>
        </row>
        <row r="1963">
          <cell r="D1963" t="str">
            <v>863</v>
          </cell>
          <cell r="F1963" t="str">
            <v>78358</v>
          </cell>
          <cell r="G1963" t="str">
            <v>GORAKH NAMDEO PATIL,GHODASGAON (PILODA)</v>
          </cell>
          <cell r="H1963">
            <v>7135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</row>
        <row r="1964">
          <cell r="D1964" t="str">
            <v>863</v>
          </cell>
          <cell r="F1964" t="str">
            <v>78360</v>
          </cell>
          <cell r="G1964" t="str">
            <v>JINTURKAR KRISHI S KENDRA,KALMNURI HINGO</v>
          </cell>
          <cell r="H1964">
            <v>106205.77</v>
          </cell>
          <cell r="I1964">
            <v>0</v>
          </cell>
          <cell r="J1964">
            <v>0</v>
          </cell>
          <cell r="K1964">
            <v>106205.77</v>
          </cell>
          <cell r="L1964">
            <v>0</v>
          </cell>
          <cell r="M1964">
            <v>0</v>
          </cell>
        </row>
        <row r="1965">
          <cell r="D1965" t="str">
            <v>863</v>
          </cell>
          <cell r="F1965" t="str">
            <v>78370</v>
          </cell>
          <cell r="G1965" t="str">
            <v>JAGTAP KRISHI SEVA,BHANDEGAON HINGOLI</v>
          </cell>
          <cell r="H1965">
            <v>226916.04</v>
          </cell>
          <cell r="I1965">
            <v>195518</v>
          </cell>
          <cell r="J1965">
            <v>0</v>
          </cell>
          <cell r="K1965">
            <v>297.39999999999998</v>
          </cell>
          <cell r="L1965">
            <v>0</v>
          </cell>
          <cell r="M1965">
            <v>31100.639999999999</v>
          </cell>
        </row>
        <row r="1966">
          <cell r="D1966" t="str">
            <v>863</v>
          </cell>
          <cell r="F1966" t="str">
            <v>78403</v>
          </cell>
          <cell r="G1966" t="str">
            <v>DESHMUKH SALES CORPORATION,NASHIK</v>
          </cell>
          <cell r="H1966">
            <v>9568</v>
          </cell>
          <cell r="I1966">
            <v>0</v>
          </cell>
          <cell r="J1966">
            <v>9568</v>
          </cell>
          <cell r="K1966">
            <v>0</v>
          </cell>
          <cell r="L1966">
            <v>0</v>
          </cell>
          <cell r="M1966">
            <v>0</v>
          </cell>
        </row>
        <row r="1967">
          <cell r="D1967" t="str">
            <v>863</v>
          </cell>
          <cell r="F1967" t="str">
            <v>78404</v>
          </cell>
          <cell r="G1967" t="str">
            <v>SRI LAXMI IRRIGATION SYMS,NIZAMABAD  A.P</v>
          </cell>
          <cell r="H1967">
            <v>28498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</row>
        <row r="1968">
          <cell r="D1968" t="str">
            <v>863</v>
          </cell>
          <cell r="F1968" t="str">
            <v>78422</v>
          </cell>
          <cell r="G1968" t="str">
            <v>HYDERABAD DEPOT CASULE CUSTOMERS</v>
          </cell>
          <cell r="H1968">
            <v>219191.5</v>
          </cell>
          <cell r="I1968">
            <v>62270</v>
          </cell>
          <cell r="J1968">
            <v>20798</v>
          </cell>
          <cell r="K1968">
            <v>0</v>
          </cell>
          <cell r="L1968">
            <v>20798</v>
          </cell>
          <cell r="M1968">
            <v>0</v>
          </cell>
        </row>
        <row r="1969">
          <cell r="D1969" t="str">
            <v>863</v>
          </cell>
          <cell r="F1969" t="str">
            <v>78436</v>
          </cell>
          <cell r="G1969" t="str">
            <v>SHARYU AGENCIES,DONGARKHEDA HINGOLI</v>
          </cell>
          <cell r="H1969">
            <v>301821</v>
          </cell>
          <cell r="I1969">
            <v>30</v>
          </cell>
          <cell r="J1969">
            <v>17072</v>
          </cell>
          <cell r="K1969">
            <v>284719</v>
          </cell>
          <cell r="L1969">
            <v>0</v>
          </cell>
          <cell r="M1969">
            <v>0</v>
          </cell>
        </row>
        <row r="1970">
          <cell r="D1970" t="str">
            <v>863</v>
          </cell>
          <cell r="F1970" t="str">
            <v>78443</v>
          </cell>
          <cell r="G1970" t="str">
            <v>MURGENDRA TRADERS,ATHANI BELGAUM</v>
          </cell>
          <cell r="H1970">
            <v>122684</v>
          </cell>
          <cell r="I1970">
            <v>0</v>
          </cell>
          <cell r="J1970">
            <v>122684</v>
          </cell>
          <cell r="K1970">
            <v>0</v>
          </cell>
          <cell r="L1970">
            <v>0</v>
          </cell>
          <cell r="M1970">
            <v>0</v>
          </cell>
        </row>
        <row r="1971">
          <cell r="D1971" t="str">
            <v>863</v>
          </cell>
          <cell r="F1971" t="str">
            <v>78456</v>
          </cell>
          <cell r="G1971" t="str">
            <v>DHANASHREE AGRI CLINIC,SHRIRAMPUR</v>
          </cell>
          <cell r="H1971">
            <v>507761</v>
          </cell>
          <cell r="I1971">
            <v>477361</v>
          </cell>
          <cell r="J1971">
            <v>30400</v>
          </cell>
          <cell r="K1971">
            <v>0</v>
          </cell>
          <cell r="L1971">
            <v>0</v>
          </cell>
          <cell r="M1971">
            <v>0</v>
          </cell>
        </row>
        <row r="1972">
          <cell r="D1972" t="str">
            <v>863</v>
          </cell>
          <cell r="F1972" t="str">
            <v>78464</v>
          </cell>
          <cell r="G1972" t="str">
            <v>AGRO TECH ENGINEERS &amp; CONSUTANTS,PUNE</v>
          </cell>
          <cell r="H1972">
            <v>197600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</row>
        <row r="1973">
          <cell r="D1973" t="str">
            <v>863</v>
          </cell>
          <cell r="F1973" t="str">
            <v>78542</v>
          </cell>
          <cell r="G1973" t="str">
            <v>KRUSHNA TRADERS,TALEGAON ASHTI</v>
          </cell>
          <cell r="H1973">
            <v>56002</v>
          </cell>
          <cell r="I1973">
            <v>56002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</row>
        <row r="1974">
          <cell r="D1974" t="str">
            <v>863</v>
          </cell>
          <cell r="F1974" t="str">
            <v>78545</v>
          </cell>
          <cell r="G1974" t="str">
            <v>DEEPTHI IRRIGATION SYSTEMS,GOOTY A.P.</v>
          </cell>
          <cell r="H1974">
            <v>36462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</row>
        <row r="1975">
          <cell r="D1975" t="str">
            <v>863</v>
          </cell>
          <cell r="F1975" t="str">
            <v>78573</v>
          </cell>
          <cell r="G1975" t="str">
            <v>RENUKA TRADING CO,LATUR</v>
          </cell>
          <cell r="H1975">
            <v>720668</v>
          </cell>
          <cell r="I1975">
            <v>610237</v>
          </cell>
          <cell r="J1975">
            <v>0</v>
          </cell>
          <cell r="K1975">
            <v>110431</v>
          </cell>
          <cell r="L1975">
            <v>0</v>
          </cell>
          <cell r="M1975">
            <v>0</v>
          </cell>
        </row>
        <row r="1976">
          <cell r="D1976" t="str">
            <v>863</v>
          </cell>
          <cell r="F1976" t="str">
            <v>78612</v>
          </cell>
          <cell r="G1976" t="str">
            <v>PREMIER IRRIGATION EQUIPMENT,SECUNDERABA</v>
          </cell>
          <cell r="H1976">
            <v>1674275.28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</row>
        <row r="1977">
          <cell r="D1977" t="str">
            <v>863</v>
          </cell>
          <cell r="F1977" t="str">
            <v>78660</v>
          </cell>
          <cell r="G1977" t="str">
            <v>KISAN ABHIKARAN,,SIRALI</v>
          </cell>
          <cell r="H1977">
            <v>-27088.3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</row>
        <row r="1978">
          <cell r="D1978" t="str">
            <v>863</v>
          </cell>
          <cell r="F1978" t="str">
            <v>78661</v>
          </cell>
          <cell r="G1978" t="str">
            <v>SHREE AGENCY,DHAHIWADI MAN SATARA</v>
          </cell>
          <cell r="H1978">
            <v>-7730.67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</row>
        <row r="1979">
          <cell r="D1979" t="str">
            <v>863</v>
          </cell>
          <cell r="F1979" t="str">
            <v>78683</v>
          </cell>
          <cell r="G1979" t="str">
            <v>MANU AGROTECH,KOTA RAJASTHAN</v>
          </cell>
          <cell r="H1979">
            <v>23574</v>
          </cell>
          <cell r="I1979">
            <v>23574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</row>
        <row r="1980">
          <cell r="D1980" t="str">
            <v>863</v>
          </cell>
          <cell r="F1980" t="str">
            <v>78730</v>
          </cell>
          <cell r="G1980" t="str">
            <v>DASHMESH GREEN FIELDS,SRI GANGANAGAR RAJ</v>
          </cell>
          <cell r="H1980">
            <v>952</v>
          </cell>
          <cell r="I1980">
            <v>952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</row>
        <row r="1981">
          <cell r="D1981" t="str">
            <v>863</v>
          </cell>
          <cell r="F1981" t="str">
            <v>78736</v>
          </cell>
          <cell r="G1981" t="str">
            <v>GANGA DRIP IRRIGATION,KADIRI</v>
          </cell>
          <cell r="H1981">
            <v>66334</v>
          </cell>
          <cell r="I1981">
            <v>65200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</row>
        <row r="1982">
          <cell r="D1982" t="str">
            <v>863</v>
          </cell>
          <cell r="F1982" t="str">
            <v>78737</v>
          </cell>
          <cell r="G1982" t="str">
            <v>KANDEKAR DRIP AGENCY,NAITALE NIPHAD</v>
          </cell>
          <cell r="H1982">
            <v>96429</v>
          </cell>
          <cell r="I1982">
            <v>96429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</row>
        <row r="1983">
          <cell r="D1983" t="str">
            <v>863</v>
          </cell>
          <cell r="F1983" t="str">
            <v>78744</v>
          </cell>
          <cell r="G1983" t="str">
            <v>PARAG AGENCIES,NERI JAMNER</v>
          </cell>
          <cell r="H1983">
            <v>6260</v>
          </cell>
          <cell r="I1983">
            <v>6260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</row>
        <row r="1984">
          <cell r="D1984" t="str">
            <v>863</v>
          </cell>
          <cell r="F1984" t="str">
            <v>78746</v>
          </cell>
          <cell r="G1984" t="str">
            <v>TIRUPATI DRIP &amp; TUSHAR AGENCY,DEGLUR</v>
          </cell>
          <cell r="H1984">
            <v>1609969</v>
          </cell>
          <cell r="I1984">
            <v>19760</v>
          </cell>
          <cell r="J1984">
            <v>169752</v>
          </cell>
          <cell r="K1984">
            <v>0</v>
          </cell>
          <cell r="L1984">
            <v>0</v>
          </cell>
          <cell r="M1984">
            <v>0</v>
          </cell>
        </row>
        <row r="1985">
          <cell r="D1985" t="str">
            <v>863</v>
          </cell>
          <cell r="F1985" t="str">
            <v>78765</v>
          </cell>
          <cell r="G1985" t="str">
            <v>HI-TECH KRISHI CENTRE,PUNE</v>
          </cell>
          <cell r="H1985">
            <v>42640</v>
          </cell>
          <cell r="I1985">
            <v>0</v>
          </cell>
          <cell r="J1985">
            <v>0</v>
          </cell>
          <cell r="K1985">
            <v>3120</v>
          </cell>
          <cell r="L1985">
            <v>0</v>
          </cell>
          <cell r="M1985">
            <v>0</v>
          </cell>
        </row>
        <row r="1986">
          <cell r="D1986" t="str">
            <v>863</v>
          </cell>
          <cell r="F1986" t="str">
            <v>78766</v>
          </cell>
          <cell r="G1986" t="str">
            <v>GURUPRASAD AGENCIES,ARDHAPUR NANDED</v>
          </cell>
          <cell r="H1986">
            <v>98798</v>
          </cell>
          <cell r="I1986">
            <v>0</v>
          </cell>
          <cell r="J1986">
            <v>0</v>
          </cell>
          <cell r="K1986">
            <v>98798</v>
          </cell>
          <cell r="L1986">
            <v>0</v>
          </cell>
          <cell r="M1986">
            <v>0</v>
          </cell>
        </row>
        <row r="1987">
          <cell r="D1987" t="str">
            <v>863</v>
          </cell>
          <cell r="F1987" t="str">
            <v>78793</v>
          </cell>
          <cell r="G1987" t="str">
            <v>PRAFULLA PUNDLIK PATIL,CHOPADA</v>
          </cell>
          <cell r="H1987">
            <v>-6393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</row>
        <row r="1988">
          <cell r="D1988" t="str">
            <v>863</v>
          </cell>
          <cell r="F1988" t="str">
            <v>78813</v>
          </cell>
          <cell r="G1988" t="str">
            <v>SHIVSIDDHA IRRIGATORS,PILIV MALSIRAS</v>
          </cell>
          <cell r="H1988">
            <v>100</v>
          </cell>
          <cell r="I1988">
            <v>0</v>
          </cell>
          <cell r="J1988">
            <v>100</v>
          </cell>
          <cell r="K1988">
            <v>0</v>
          </cell>
          <cell r="L1988">
            <v>0</v>
          </cell>
          <cell r="M1988">
            <v>0</v>
          </cell>
        </row>
        <row r="1989">
          <cell r="D1989" t="str">
            <v>863</v>
          </cell>
          <cell r="F1989" t="str">
            <v>78816</v>
          </cell>
          <cell r="G1989" t="str">
            <v>MARUTESH ENTERPRISES,LOKAPUR MUDHOL K.S.</v>
          </cell>
          <cell r="H1989">
            <v>73558</v>
          </cell>
          <cell r="I1989">
            <v>73558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</row>
        <row r="1990">
          <cell r="D1990" t="str">
            <v>863</v>
          </cell>
          <cell r="F1990" t="str">
            <v>78824</v>
          </cell>
          <cell r="G1990" t="str">
            <v>SRI VENKATESHWARA AGENCIES,BA H WARANGAL</v>
          </cell>
          <cell r="H1990">
            <v>16074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</row>
        <row r="1991">
          <cell r="D1991" t="str">
            <v>863</v>
          </cell>
          <cell r="F1991" t="str">
            <v>78831</v>
          </cell>
          <cell r="G1991" t="str">
            <v>SHRI SAI AGRO HI-TECH IRRIG,ANJANGAON SU</v>
          </cell>
          <cell r="H1991">
            <v>22963</v>
          </cell>
          <cell r="I1991">
            <v>0</v>
          </cell>
          <cell r="J1991">
            <v>0</v>
          </cell>
          <cell r="K1991">
            <v>22963</v>
          </cell>
          <cell r="L1991">
            <v>0</v>
          </cell>
          <cell r="M1991">
            <v>0</v>
          </cell>
        </row>
        <row r="1992">
          <cell r="D1992" t="str">
            <v>863</v>
          </cell>
          <cell r="F1992" t="str">
            <v>78844</v>
          </cell>
          <cell r="G1992" t="str">
            <v>VISHNU ENTERPRISES,ERODE T.N</v>
          </cell>
          <cell r="H1992">
            <v>15288</v>
          </cell>
          <cell r="I1992">
            <v>0</v>
          </cell>
          <cell r="J1992">
            <v>15288</v>
          </cell>
          <cell r="K1992">
            <v>0</v>
          </cell>
          <cell r="L1992">
            <v>0</v>
          </cell>
          <cell r="M1992">
            <v>0</v>
          </cell>
        </row>
        <row r="1993">
          <cell r="D1993" t="str">
            <v>863</v>
          </cell>
          <cell r="F1993" t="str">
            <v>78885</v>
          </cell>
          <cell r="G1993" t="str">
            <v>SHREE VYANKATESH IRRIGATION,SAONER NGPUR</v>
          </cell>
          <cell r="H1993">
            <v>325404.5</v>
          </cell>
          <cell r="I1993">
            <v>697</v>
          </cell>
          <cell r="J1993">
            <v>0</v>
          </cell>
          <cell r="K1993">
            <v>30599</v>
          </cell>
          <cell r="L1993">
            <v>25659</v>
          </cell>
          <cell r="M1993">
            <v>11708</v>
          </cell>
        </row>
        <row r="1994">
          <cell r="D1994" t="str">
            <v>863</v>
          </cell>
          <cell r="F1994" t="str">
            <v>78943</v>
          </cell>
          <cell r="G1994" t="str">
            <v>MUKTAI AGRO SERVICES MALKAPUR</v>
          </cell>
          <cell r="H1994">
            <v>146861</v>
          </cell>
          <cell r="I1994">
            <v>0</v>
          </cell>
          <cell r="J1994">
            <v>0</v>
          </cell>
          <cell r="K1994">
            <v>146861</v>
          </cell>
          <cell r="L1994">
            <v>0</v>
          </cell>
          <cell r="M1994">
            <v>0</v>
          </cell>
        </row>
        <row r="1995">
          <cell r="D1995" t="str">
            <v>863</v>
          </cell>
          <cell r="F1995" t="str">
            <v>78957</v>
          </cell>
          <cell r="G1995" t="str">
            <v>GURUKRUPA IRRIGATORS,BADLAPUR EAST THANE</v>
          </cell>
          <cell r="H1995">
            <v>1075</v>
          </cell>
          <cell r="I1995">
            <v>1075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</row>
        <row r="1996">
          <cell r="D1996" t="str">
            <v>863</v>
          </cell>
          <cell r="F1996" t="str">
            <v>78967</v>
          </cell>
          <cell r="G1996" t="str">
            <v>AKSHAY IRRIGATION SERVICES,TIWASA AMRAVA</v>
          </cell>
          <cell r="H1996">
            <v>667360</v>
          </cell>
          <cell r="I1996">
            <v>183361</v>
          </cell>
          <cell r="J1996">
            <v>1134</v>
          </cell>
          <cell r="K1996">
            <v>209672</v>
          </cell>
          <cell r="L1996">
            <v>14366</v>
          </cell>
          <cell r="M1996">
            <v>73570</v>
          </cell>
        </row>
        <row r="1997">
          <cell r="D1997" t="str">
            <v>863</v>
          </cell>
          <cell r="F1997" t="str">
            <v>80123</v>
          </cell>
          <cell r="G1997" t="str">
            <v>PAVBA NAGO DHANGAR,ANCHALE</v>
          </cell>
          <cell r="H1997">
            <v>7135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</row>
        <row r="1998">
          <cell r="D1998" t="str">
            <v>863</v>
          </cell>
          <cell r="F1998" t="str">
            <v>80209</v>
          </cell>
          <cell r="G1998" t="str">
            <v>PANDHARINATH BABURAO PATIL,CHANDSANI</v>
          </cell>
          <cell r="H1998">
            <v>12760</v>
          </cell>
          <cell r="I1998">
            <v>12760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</row>
        <row r="1999">
          <cell r="D1999" t="str">
            <v>863</v>
          </cell>
          <cell r="F1999" t="str">
            <v>80217</v>
          </cell>
          <cell r="G1999" t="str">
            <v>GOPAL LAXMIKANT PATIL,HATED</v>
          </cell>
          <cell r="H1999">
            <v>17576</v>
          </cell>
          <cell r="I1999">
            <v>17576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</row>
        <row r="2000">
          <cell r="D2000" t="str">
            <v>863</v>
          </cell>
          <cell r="F2000" t="str">
            <v>80295</v>
          </cell>
          <cell r="G2000" t="str">
            <v>BHIKARI JIVAN MAHAJAN,SHIRSOLI</v>
          </cell>
          <cell r="H2000">
            <v>19760</v>
          </cell>
          <cell r="I2000">
            <v>19760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</row>
        <row r="2001">
          <cell r="D2001" t="str">
            <v>863</v>
          </cell>
          <cell r="F2001" t="str">
            <v>80972</v>
          </cell>
          <cell r="G2001" t="str">
            <v>AVCHIT VISHVANATH GANGURDE,PIMPALNER</v>
          </cell>
          <cell r="H2001">
            <v>-7135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</row>
        <row r="2002">
          <cell r="D2002" t="str">
            <v>863</v>
          </cell>
          <cell r="F2002" t="str">
            <v>81250</v>
          </cell>
          <cell r="G2002" t="str">
            <v>VASANT RAGHUNATH PATIL,SHIRSOLI</v>
          </cell>
          <cell r="H2002">
            <v>14760</v>
          </cell>
          <cell r="I2002">
            <v>14760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</row>
        <row r="2003">
          <cell r="D2003" t="str">
            <v>863</v>
          </cell>
          <cell r="F2003" t="str">
            <v>81440</v>
          </cell>
          <cell r="G2003" t="str">
            <v>PRABHAKAR BABURAO TADE,SHIRSOLI</v>
          </cell>
          <cell r="H2003">
            <v>-740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</row>
        <row r="2004">
          <cell r="D2004" t="str">
            <v>863</v>
          </cell>
          <cell r="F2004" t="str">
            <v>81464</v>
          </cell>
          <cell r="G2004" t="str">
            <v>MAHESH SADASHIV PATIL,AINPUR</v>
          </cell>
          <cell r="H2004">
            <v>14194</v>
          </cell>
          <cell r="I2004">
            <v>14194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</row>
        <row r="2005">
          <cell r="D2005" t="str">
            <v>863</v>
          </cell>
          <cell r="F2005" t="str">
            <v>81476</v>
          </cell>
          <cell r="G2005" t="str">
            <v>DEVIDAS GANPAT PATIL,KODLI</v>
          </cell>
          <cell r="H2005">
            <v>19760</v>
          </cell>
          <cell r="I2005">
            <v>19760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</row>
        <row r="2006">
          <cell r="D2006" t="str">
            <v>863</v>
          </cell>
          <cell r="F2006" t="str">
            <v>81499</v>
          </cell>
          <cell r="G2006" t="str">
            <v>RAGHUNATH MADHAV TADE,SHIRSOLI</v>
          </cell>
          <cell r="H2006">
            <v>14760</v>
          </cell>
          <cell r="I2006">
            <v>0</v>
          </cell>
          <cell r="J2006">
            <v>14760</v>
          </cell>
          <cell r="K2006">
            <v>0</v>
          </cell>
          <cell r="L2006">
            <v>0</v>
          </cell>
          <cell r="M2006">
            <v>0</v>
          </cell>
        </row>
        <row r="2007">
          <cell r="D2007" t="str">
            <v>863</v>
          </cell>
          <cell r="F2007" t="str">
            <v>81574</v>
          </cell>
          <cell r="G2007" t="str">
            <v>DADABHAI BANSILAL BHADANE,SHIRDHANE</v>
          </cell>
          <cell r="H2007">
            <v>10680</v>
          </cell>
          <cell r="I2007">
            <v>10680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</row>
        <row r="2008">
          <cell r="D2008" t="str">
            <v>863</v>
          </cell>
          <cell r="F2008" t="str">
            <v>81697</v>
          </cell>
          <cell r="G2008" t="str">
            <v>SHANTARAM BALIRAM PATIL,GIRAD,BHADGAON</v>
          </cell>
          <cell r="H2008">
            <v>20280</v>
          </cell>
          <cell r="I2008">
            <v>20280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</row>
        <row r="2009">
          <cell r="D2009" t="str">
            <v>863</v>
          </cell>
          <cell r="F2009" t="str">
            <v>81754</v>
          </cell>
          <cell r="G2009" t="str">
            <v>NIMBA MAHARU PATIL,GHODGAON</v>
          </cell>
          <cell r="H2009">
            <v>20176</v>
          </cell>
          <cell r="I2009">
            <v>20176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</row>
        <row r="2010">
          <cell r="D2010" t="str">
            <v>863</v>
          </cell>
          <cell r="F2010" t="str">
            <v>81835</v>
          </cell>
          <cell r="G2010" t="str">
            <v>KISAN YADAV PATIL,VARGAVAL CHOPADA</v>
          </cell>
          <cell r="H2010">
            <v>20280</v>
          </cell>
          <cell r="I2010">
            <v>20280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</row>
        <row r="2011">
          <cell r="D2011" t="str">
            <v>863</v>
          </cell>
          <cell r="F2011" t="str">
            <v>81836</v>
          </cell>
          <cell r="G2011" t="str">
            <v>RAMESH SITARAM PATIL,VARGAVAL CHOPADA</v>
          </cell>
          <cell r="H2011">
            <v>20280</v>
          </cell>
          <cell r="I2011">
            <v>20280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</row>
        <row r="2012">
          <cell r="D2012" t="str">
            <v>863</v>
          </cell>
          <cell r="F2012" t="str">
            <v>81876</v>
          </cell>
          <cell r="G2012" t="str">
            <v>SUKDEV WAMAN LOHAR,AINPUR</v>
          </cell>
          <cell r="H2012">
            <v>11880</v>
          </cell>
          <cell r="I2012">
            <v>11880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</row>
        <row r="2013">
          <cell r="D2013" t="str">
            <v>863</v>
          </cell>
          <cell r="F2013" t="str">
            <v>81906</v>
          </cell>
          <cell r="G2013" t="str">
            <v>MADHUKAR PRALHAD PATIL,KHARDE GUJAR</v>
          </cell>
          <cell r="H2013">
            <v>7135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</row>
        <row r="2014">
          <cell r="D2014" t="str">
            <v>863</v>
          </cell>
          <cell r="F2014" t="str">
            <v>81921</v>
          </cell>
          <cell r="G2014" t="str">
            <v>MANGAL SITARAM PATIL,VARGAVAL</v>
          </cell>
          <cell r="H2014">
            <v>13260</v>
          </cell>
          <cell r="I2014">
            <v>13260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</row>
        <row r="2015">
          <cell r="D2015" t="str">
            <v>863</v>
          </cell>
          <cell r="F2015" t="str">
            <v>81978</v>
          </cell>
          <cell r="G2015" t="str">
            <v>TRYAMBAK SHAMRAO PATIL,VADLI JALGAON</v>
          </cell>
          <cell r="H2015">
            <v>13072</v>
          </cell>
          <cell r="I2015">
            <v>13072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</row>
        <row r="2016">
          <cell r="D2016" t="str">
            <v>863</v>
          </cell>
          <cell r="F2016" t="str">
            <v>81979</v>
          </cell>
          <cell r="G2016" t="str">
            <v>PRABHAKAR RATAN PATIL,VADLI JALGAON</v>
          </cell>
          <cell r="H2016">
            <v>13072</v>
          </cell>
          <cell r="I2016">
            <v>13072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</row>
        <row r="2017">
          <cell r="D2017" t="str">
            <v>863</v>
          </cell>
          <cell r="F2017" t="str">
            <v>81983</v>
          </cell>
          <cell r="G2017" t="str">
            <v>GORAKH BHIVSAN PATIL,CHANDSANI CHOPDA</v>
          </cell>
          <cell r="H2017">
            <v>12760</v>
          </cell>
          <cell r="I2017">
            <v>12760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</row>
        <row r="2018">
          <cell r="D2018" t="str">
            <v>863</v>
          </cell>
          <cell r="F2018" t="str">
            <v>81986</v>
          </cell>
          <cell r="G2018" t="str">
            <v>YASHWANT BHIMRAO PATIL,ANJANVIHIRE</v>
          </cell>
          <cell r="H2018">
            <v>16280</v>
          </cell>
          <cell r="I2018">
            <v>16280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</row>
        <row r="2019">
          <cell r="D2019" t="str">
            <v>863</v>
          </cell>
          <cell r="F2019" t="str">
            <v>81987</v>
          </cell>
          <cell r="G2019" t="str">
            <v>JITENDRA RAJDHAR PATIL,CHANDSANI</v>
          </cell>
          <cell r="H2019">
            <v>12760</v>
          </cell>
          <cell r="I2019">
            <v>12760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</row>
        <row r="2020">
          <cell r="D2020" t="str">
            <v>863</v>
          </cell>
          <cell r="F2020" t="str">
            <v>81988</v>
          </cell>
          <cell r="G2020" t="str">
            <v>RAVINDRA SHRIDHAR AMRUTKAR,HATED CHOPDA</v>
          </cell>
          <cell r="H2020">
            <v>11576</v>
          </cell>
          <cell r="I2020">
            <v>11576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</row>
        <row r="2021">
          <cell r="D2021" t="str">
            <v>863</v>
          </cell>
          <cell r="F2021" t="str">
            <v>82400</v>
          </cell>
          <cell r="G2021" t="str">
            <v>SITARAM MAHADU PATIL,CHANDSANI</v>
          </cell>
          <cell r="H2021">
            <v>13280</v>
          </cell>
          <cell r="I2021">
            <v>13280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</row>
        <row r="2022">
          <cell r="D2022" t="str">
            <v>863</v>
          </cell>
          <cell r="F2022" t="str">
            <v>82632</v>
          </cell>
          <cell r="G2022" t="str">
            <v>YUVRAJ PIRAN PATIL,ANJANVIHIRE</v>
          </cell>
          <cell r="H2022">
            <v>19760</v>
          </cell>
          <cell r="I2022">
            <v>19760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</row>
        <row r="2023">
          <cell r="D2023" t="str">
            <v>863</v>
          </cell>
          <cell r="F2023" t="str">
            <v>82884</v>
          </cell>
          <cell r="G2023" t="str">
            <v>VIKAS SHIVAJI KHAIRNAR,DUSANE</v>
          </cell>
          <cell r="H2023">
            <v>7135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</row>
        <row r="2024">
          <cell r="D2024" t="str">
            <v>863</v>
          </cell>
          <cell r="F2024" t="str">
            <v>82903</v>
          </cell>
          <cell r="G2024" t="str">
            <v>SANTOSH SITARAM PATIL,LON</v>
          </cell>
          <cell r="H2024">
            <v>20176</v>
          </cell>
          <cell r="I2024">
            <v>20176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</row>
        <row r="2025">
          <cell r="D2025" t="str">
            <v>863</v>
          </cell>
          <cell r="F2025" t="str">
            <v>82911</v>
          </cell>
          <cell r="G2025" t="str">
            <v>NANASAHEB NARAYAN SONAWANE,HATED</v>
          </cell>
          <cell r="H2025">
            <v>17576</v>
          </cell>
          <cell r="I2025">
            <v>17576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</row>
        <row r="2026">
          <cell r="D2026" t="str">
            <v>863</v>
          </cell>
          <cell r="F2026" t="str">
            <v>83164</v>
          </cell>
          <cell r="G2026" t="str">
            <v>RANGRAO DEVRAM SONAWANE,HATED,CHOPADA</v>
          </cell>
          <cell r="H2026">
            <v>11576</v>
          </cell>
          <cell r="I2026">
            <v>11576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</row>
        <row r="2027">
          <cell r="D2027" t="str">
            <v>863</v>
          </cell>
          <cell r="F2027" t="str">
            <v>83283</v>
          </cell>
          <cell r="G2027" t="str">
            <v>HIMMAT KASHIRAM PATIL,ANJANVIHIRE</v>
          </cell>
          <cell r="H2027">
            <v>20280</v>
          </cell>
          <cell r="I2027">
            <v>20280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</row>
        <row r="2028">
          <cell r="D2028" t="str">
            <v>863</v>
          </cell>
          <cell r="F2028" t="str">
            <v>83371</v>
          </cell>
          <cell r="G2028" t="str">
            <v>BHAUSAHEB SAHEBRAO KOLI,DHANUR</v>
          </cell>
          <cell r="H2028">
            <v>17160</v>
          </cell>
          <cell r="I2028">
            <v>17160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</row>
        <row r="2029">
          <cell r="D2029" t="str">
            <v>863</v>
          </cell>
          <cell r="F2029" t="str">
            <v>83389</v>
          </cell>
          <cell r="G2029" t="str">
            <v>ASHOK NATTHU PATIL,VARDI</v>
          </cell>
          <cell r="H2029">
            <v>13072</v>
          </cell>
          <cell r="I2029">
            <v>13072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</row>
        <row r="2030">
          <cell r="D2030" t="str">
            <v>863</v>
          </cell>
          <cell r="F2030" t="str">
            <v>83420</v>
          </cell>
          <cell r="G2030" t="str">
            <v>RAJU BABULAL PATIL,ANCHOLE</v>
          </cell>
          <cell r="H2030">
            <v>7135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</row>
        <row r="2031">
          <cell r="D2031" t="str">
            <v>863</v>
          </cell>
          <cell r="F2031" t="str">
            <v>83449</v>
          </cell>
          <cell r="G2031" t="str">
            <v>PRABHAKAR RAMDAS DAHITE,VASKHEDI</v>
          </cell>
          <cell r="H2031">
            <v>7135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</row>
        <row r="2032">
          <cell r="D2032" t="str">
            <v>863</v>
          </cell>
          <cell r="F2032" t="str">
            <v>83622</v>
          </cell>
          <cell r="G2032" t="str">
            <v>ASHOK SUKLAL PATIL,DHANUR</v>
          </cell>
          <cell r="H2032">
            <v>17160</v>
          </cell>
          <cell r="I2032">
            <v>17160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</row>
        <row r="2033">
          <cell r="D2033" t="str">
            <v>863</v>
          </cell>
          <cell r="F2033" t="str">
            <v>83989</v>
          </cell>
          <cell r="G2033" t="str">
            <v>SAI DRIP IRRIGATION,NANDED</v>
          </cell>
          <cell r="H2033">
            <v>151198</v>
          </cell>
          <cell r="I2033">
            <v>151198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</row>
        <row r="2034">
          <cell r="D2034" t="str">
            <v>863</v>
          </cell>
          <cell r="F2034" t="str">
            <v>83998</v>
          </cell>
          <cell r="G2034" t="str">
            <v>SUYOG IRRIGATION SERV.,SHIRALA</v>
          </cell>
          <cell r="H2034">
            <v>1458</v>
          </cell>
          <cell r="I2034">
            <v>0</v>
          </cell>
          <cell r="J2034">
            <v>0</v>
          </cell>
          <cell r="K2034">
            <v>1458</v>
          </cell>
          <cell r="L2034">
            <v>0</v>
          </cell>
          <cell r="M2034">
            <v>0</v>
          </cell>
        </row>
        <row r="2035">
          <cell r="D2035" t="str">
            <v>863</v>
          </cell>
          <cell r="F2035" t="str">
            <v>85253</v>
          </cell>
          <cell r="G2035" t="str">
            <v>MAHARASHTRA STATE CO-OP FED LTD,CHANDRAP</v>
          </cell>
          <cell r="H2035">
            <v>1485440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20000</v>
          </cell>
        </row>
        <row r="2036">
          <cell r="D2036" t="str">
            <v>863</v>
          </cell>
          <cell r="F2036" t="str">
            <v>85264</v>
          </cell>
          <cell r="G2036" t="str">
            <v>MAHARASHTRA ST CO-OP MKT FED LTD,PARBHAN</v>
          </cell>
          <cell r="H2036">
            <v>816887</v>
          </cell>
          <cell r="I2036">
            <v>710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</row>
        <row r="2037">
          <cell r="D2037" t="str">
            <v>863</v>
          </cell>
          <cell r="F2037" t="str">
            <v>85267</v>
          </cell>
          <cell r="G2037" t="str">
            <v>MAHARASHTRA STATE CO-OP FED LTD,WASHIM</v>
          </cell>
          <cell r="H2037">
            <v>733217</v>
          </cell>
          <cell r="I2037">
            <v>47500</v>
          </cell>
          <cell r="J2037">
            <v>0</v>
          </cell>
          <cell r="K2037">
            <v>26000</v>
          </cell>
          <cell r="L2037">
            <v>0</v>
          </cell>
          <cell r="M2037">
            <v>0</v>
          </cell>
        </row>
        <row r="2038">
          <cell r="D2038" t="str">
            <v>863</v>
          </cell>
          <cell r="F2038" t="str">
            <v>85268</v>
          </cell>
          <cell r="G2038" t="str">
            <v>MAHARASHTRA STATE CO-OP MKT FED L,SATARA</v>
          </cell>
          <cell r="H2038">
            <v>1269152</v>
          </cell>
          <cell r="I2038">
            <v>935824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</row>
        <row r="2039">
          <cell r="D2039" t="str">
            <v>863</v>
          </cell>
          <cell r="F2039" t="str">
            <v>88240</v>
          </cell>
          <cell r="G2039" t="str">
            <v>M.P.AGRO ,HOSHANGABAD</v>
          </cell>
          <cell r="H2039">
            <v>-8325.9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</row>
        <row r="2040">
          <cell r="D2040" t="str">
            <v>863</v>
          </cell>
          <cell r="F2040" t="str">
            <v>88281</v>
          </cell>
          <cell r="G2040" t="str">
            <v>M.P.MKT.FED,BETUL</v>
          </cell>
          <cell r="H2040">
            <v>60915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</row>
        <row r="2041">
          <cell r="D2041" t="str">
            <v>863</v>
          </cell>
          <cell r="F2041" t="str">
            <v>88337</v>
          </cell>
          <cell r="G2041" t="str">
            <v>SHRIJI ELECTRICALS,MANDSAUR</v>
          </cell>
          <cell r="H2041">
            <v>173</v>
          </cell>
          <cell r="I2041">
            <v>173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</row>
        <row r="2042">
          <cell r="D2042" t="str">
            <v>863</v>
          </cell>
          <cell r="F2042" t="str">
            <v>88343</v>
          </cell>
          <cell r="G2042" t="str">
            <v>YOGESH ENTERPRISES,MANDSAUR</v>
          </cell>
          <cell r="H2042">
            <v>-15070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</row>
        <row r="2043">
          <cell r="D2043" t="str">
            <v>863</v>
          </cell>
          <cell r="F2043" t="str">
            <v>88410</v>
          </cell>
          <cell r="G2043" t="str">
            <v>M.P.MKT.FED.BARWANI</v>
          </cell>
          <cell r="H2043">
            <v>11394</v>
          </cell>
          <cell r="I2043">
            <v>0</v>
          </cell>
          <cell r="J2043">
            <v>0</v>
          </cell>
          <cell r="K2043">
            <v>0</v>
          </cell>
          <cell r="L2043">
            <v>11394</v>
          </cell>
          <cell r="M2043">
            <v>0</v>
          </cell>
        </row>
        <row r="2044">
          <cell r="D2044" t="str">
            <v>863</v>
          </cell>
          <cell r="F2044" t="str">
            <v>88501</v>
          </cell>
          <cell r="G2044" t="str">
            <v>VISHAL TRADERS,JUNAGADH</v>
          </cell>
          <cell r="H2044">
            <v>216108.88</v>
          </cell>
          <cell r="I2044">
            <v>7830</v>
          </cell>
          <cell r="J2044">
            <v>79322</v>
          </cell>
          <cell r="K2044">
            <v>3409</v>
          </cell>
          <cell r="L2044">
            <v>125547.88</v>
          </cell>
          <cell r="M2044">
            <v>0</v>
          </cell>
        </row>
        <row r="2045">
          <cell r="D2045" t="str">
            <v>863</v>
          </cell>
          <cell r="F2045" t="str">
            <v>88514</v>
          </cell>
          <cell r="G2045" t="str">
            <v>MAHARASHTRA STATE CO-OP MKT FED L,HINGOL</v>
          </cell>
          <cell r="H2045">
            <v>598491</v>
          </cell>
          <cell r="I2045">
            <v>0</v>
          </cell>
          <cell r="J2045">
            <v>20000</v>
          </cell>
          <cell r="K2045">
            <v>0</v>
          </cell>
          <cell r="L2045">
            <v>0</v>
          </cell>
          <cell r="M2045">
            <v>0</v>
          </cell>
        </row>
        <row r="2046">
          <cell r="D2046" t="str">
            <v>863</v>
          </cell>
          <cell r="F2046" t="str">
            <v>88532</v>
          </cell>
          <cell r="G2046" t="str">
            <v>YASH KRISHI KENDRA,SINDEWAHI CHANDRAPUR</v>
          </cell>
          <cell r="H2046">
            <v>-286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</row>
        <row r="2047">
          <cell r="D2047" t="str">
            <v>863</v>
          </cell>
          <cell r="F2047" t="str">
            <v>88549</v>
          </cell>
          <cell r="G2047" t="str">
            <v>J.V.M.INDUSTRIES,SOLAN HIMACHAL P</v>
          </cell>
          <cell r="H2047">
            <v>-1580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</row>
        <row r="2048">
          <cell r="D2048" t="str">
            <v>863</v>
          </cell>
          <cell r="F2048" t="str">
            <v>88552</v>
          </cell>
          <cell r="G2048" t="str">
            <v>MAHARASHTRA STATE CO-OP MKT FED L,YEOTML</v>
          </cell>
          <cell r="H2048">
            <v>783594</v>
          </cell>
          <cell r="I2048">
            <v>50000</v>
          </cell>
          <cell r="J2048">
            <v>0</v>
          </cell>
          <cell r="K2048">
            <v>0</v>
          </cell>
          <cell r="L2048">
            <v>0</v>
          </cell>
          <cell r="M2048">
            <v>100000</v>
          </cell>
        </row>
        <row r="2049">
          <cell r="D2049" t="str">
            <v>863</v>
          </cell>
          <cell r="F2049" t="str">
            <v>88567</v>
          </cell>
          <cell r="G2049" t="str">
            <v>I.T.D.A.PADERU VISHAKHAPATNAM</v>
          </cell>
          <cell r="H2049">
            <v>44201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</row>
        <row r="2050">
          <cell r="D2050" t="str">
            <v>863</v>
          </cell>
          <cell r="F2050" t="str">
            <v>88569</v>
          </cell>
          <cell r="G2050" t="str">
            <v>DATTATRAY MACHINERY STORES,TAMSA HADGAON</v>
          </cell>
          <cell r="H2050">
            <v>13519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</row>
        <row r="2051">
          <cell r="D2051" t="str">
            <v>863</v>
          </cell>
          <cell r="F2051" t="str">
            <v>88571</v>
          </cell>
          <cell r="G2051" t="str">
            <v>JAIKISAN THIMBAK SINCHAN,DAHIWADI MAN</v>
          </cell>
          <cell r="H2051">
            <v>59280</v>
          </cell>
          <cell r="I2051">
            <v>0</v>
          </cell>
          <cell r="J2051">
            <v>0</v>
          </cell>
          <cell r="K2051">
            <v>59280</v>
          </cell>
          <cell r="L2051">
            <v>0</v>
          </cell>
          <cell r="M2051">
            <v>0</v>
          </cell>
        </row>
        <row r="2052">
          <cell r="D2052" t="str">
            <v>863</v>
          </cell>
          <cell r="F2052" t="str">
            <v>88579</v>
          </cell>
          <cell r="G2052" t="str">
            <v>BHAIRAVNATH TRADERS,KHANDALA</v>
          </cell>
          <cell r="H2052">
            <v>103627</v>
          </cell>
          <cell r="I2052">
            <v>84359</v>
          </cell>
          <cell r="J2052">
            <v>19268</v>
          </cell>
          <cell r="K2052">
            <v>0</v>
          </cell>
          <cell r="L2052">
            <v>0</v>
          </cell>
          <cell r="M2052">
            <v>0</v>
          </cell>
        </row>
        <row r="2053">
          <cell r="D2053" t="str">
            <v>863</v>
          </cell>
          <cell r="F2053" t="str">
            <v>88719</v>
          </cell>
          <cell r="G2053" t="str">
            <v>MAHARASHTRA STATE CO-OP MKT FED L,NASHIK</v>
          </cell>
          <cell r="H2053">
            <v>609156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</row>
        <row r="2054">
          <cell r="D2054" t="str">
            <v>863</v>
          </cell>
          <cell r="F2054" t="str">
            <v>88729</v>
          </cell>
          <cell r="G2054" t="str">
            <v>J.J.ENTERPRISES,RAIPUR</v>
          </cell>
          <cell r="H2054">
            <v>-20510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</row>
        <row r="2055">
          <cell r="D2055" t="str">
            <v>863</v>
          </cell>
          <cell r="F2055" t="str">
            <v>88732</v>
          </cell>
          <cell r="G2055" t="str">
            <v>VATIKA GARDEN CARE GEORGE TOWN,ALLAHABAD</v>
          </cell>
          <cell r="H2055">
            <v>15828</v>
          </cell>
          <cell r="I2055">
            <v>0</v>
          </cell>
          <cell r="J2055">
            <v>1172</v>
          </cell>
          <cell r="K2055">
            <v>14656</v>
          </cell>
          <cell r="L2055">
            <v>0</v>
          </cell>
          <cell r="M2055">
            <v>0</v>
          </cell>
        </row>
        <row r="2056">
          <cell r="D2056" t="str">
            <v>863</v>
          </cell>
          <cell r="F2056" t="str">
            <v>88734</v>
          </cell>
          <cell r="G2056" t="str">
            <v>BALIRAJA DRIP IRRIGATION AG.,PARALI BEED</v>
          </cell>
          <cell r="H2056">
            <v>97760</v>
          </cell>
          <cell r="I2056">
            <v>0</v>
          </cell>
          <cell r="J2056">
            <v>0</v>
          </cell>
          <cell r="K2056">
            <v>97760</v>
          </cell>
          <cell r="L2056">
            <v>0</v>
          </cell>
          <cell r="M2056">
            <v>0</v>
          </cell>
        </row>
        <row r="2057">
          <cell r="D2057" t="str">
            <v>863</v>
          </cell>
          <cell r="F2057" t="str">
            <v>88745</v>
          </cell>
          <cell r="G2057" t="str">
            <v>MAHARASHTRA DRIP IRRIGATION,MHASAWAD JAL</v>
          </cell>
          <cell r="H2057">
            <v>17680</v>
          </cell>
          <cell r="I2057">
            <v>17680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</row>
        <row r="2058">
          <cell r="D2058" t="str">
            <v>863</v>
          </cell>
          <cell r="F2058" t="str">
            <v>88757</v>
          </cell>
          <cell r="G2058" t="str">
            <v>SHETKARI AGRO AGENCIES,NANDURBAR</v>
          </cell>
          <cell r="H2058">
            <v>6384</v>
          </cell>
          <cell r="I2058">
            <v>6384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</row>
        <row r="2059">
          <cell r="D2059" t="str">
            <v>863</v>
          </cell>
          <cell r="F2059" t="str">
            <v>88769</v>
          </cell>
          <cell r="G2059" t="str">
            <v>MAA DURGA SHETI KENDRA,KANDRI (KANHAN)</v>
          </cell>
          <cell r="H2059">
            <v>5046</v>
          </cell>
          <cell r="I2059">
            <v>0</v>
          </cell>
          <cell r="J2059">
            <v>0</v>
          </cell>
          <cell r="K2059">
            <v>5046</v>
          </cell>
          <cell r="L2059">
            <v>0</v>
          </cell>
          <cell r="M2059">
            <v>0</v>
          </cell>
        </row>
        <row r="2060">
          <cell r="D2060" t="str">
            <v>863</v>
          </cell>
          <cell r="F2060" t="str">
            <v>88776</v>
          </cell>
          <cell r="G2060" t="str">
            <v>GOVINDRAJ DRIP &amp; SPRINKLER AGCY,AHMADPUR</v>
          </cell>
          <cell r="H2060">
            <v>464576</v>
          </cell>
          <cell r="I2060">
            <v>246194</v>
          </cell>
          <cell r="J2060">
            <v>218382</v>
          </cell>
          <cell r="K2060">
            <v>0</v>
          </cell>
          <cell r="L2060">
            <v>0</v>
          </cell>
          <cell r="M2060">
            <v>0</v>
          </cell>
        </row>
        <row r="2061">
          <cell r="D2061" t="str">
            <v>863</v>
          </cell>
          <cell r="F2061" t="str">
            <v>88786</v>
          </cell>
          <cell r="G2061" t="str">
            <v>NEW GOURAV ENTERPRISES,NERI</v>
          </cell>
          <cell r="H2061">
            <v>9343</v>
          </cell>
          <cell r="I2061">
            <v>9343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</row>
        <row r="2062">
          <cell r="D2062" t="str">
            <v>863</v>
          </cell>
          <cell r="F2062" t="str">
            <v>88803</v>
          </cell>
          <cell r="G2062" t="str">
            <v>SHRI CHAKRADHAR IRRIGATION AG,CHANDURBAZ</v>
          </cell>
          <cell r="H2062">
            <v>143364</v>
          </cell>
          <cell r="I2062">
            <v>0</v>
          </cell>
          <cell r="J2062">
            <v>0</v>
          </cell>
          <cell r="K2062">
            <v>0</v>
          </cell>
          <cell r="L2062">
            <v>143364</v>
          </cell>
          <cell r="M2062">
            <v>0</v>
          </cell>
        </row>
        <row r="2063">
          <cell r="D2063" t="str">
            <v>863</v>
          </cell>
          <cell r="F2063" t="str">
            <v>88813</v>
          </cell>
          <cell r="G2063" t="str">
            <v>SHRI MAHALAXMI IRRIGATION SERV,TELHARA A</v>
          </cell>
          <cell r="H2063">
            <v>253620</v>
          </cell>
          <cell r="I2063">
            <v>0</v>
          </cell>
          <cell r="J2063">
            <v>0</v>
          </cell>
          <cell r="K2063">
            <v>253620</v>
          </cell>
          <cell r="L2063">
            <v>0</v>
          </cell>
          <cell r="M2063">
            <v>0</v>
          </cell>
        </row>
        <row r="2064">
          <cell r="D2064" t="str">
            <v>863</v>
          </cell>
          <cell r="F2064" t="str">
            <v>88817</v>
          </cell>
          <cell r="G2064" t="str">
            <v>KHANDELWAL TRADERS,BODWAD</v>
          </cell>
          <cell r="H2064">
            <v>40352</v>
          </cell>
          <cell r="I2064">
            <v>0</v>
          </cell>
          <cell r="J2064">
            <v>0</v>
          </cell>
          <cell r="K2064">
            <v>40352</v>
          </cell>
          <cell r="L2064">
            <v>0</v>
          </cell>
          <cell r="M2064">
            <v>0</v>
          </cell>
        </row>
        <row r="2065">
          <cell r="D2065" t="str">
            <v>863</v>
          </cell>
          <cell r="F2065" t="str">
            <v>88821</v>
          </cell>
          <cell r="G2065" t="str">
            <v>SAURABH AGRO AGENCY,VADHODA MUKTAINAGAR</v>
          </cell>
          <cell r="H2065">
            <v>40352</v>
          </cell>
          <cell r="I2065">
            <v>0</v>
          </cell>
          <cell r="J2065">
            <v>40352</v>
          </cell>
          <cell r="K2065">
            <v>0</v>
          </cell>
          <cell r="L2065">
            <v>0</v>
          </cell>
          <cell r="M2065">
            <v>0</v>
          </cell>
        </row>
        <row r="2066">
          <cell r="D2066" t="str">
            <v>863</v>
          </cell>
          <cell r="F2066" t="str">
            <v>88822</v>
          </cell>
          <cell r="G2066" t="str">
            <v>GURUBHARTI TRADERS,KUMBHAR PIMPALGAON</v>
          </cell>
          <cell r="H2066">
            <v>54591</v>
          </cell>
          <cell r="I2066">
            <v>34008</v>
          </cell>
          <cell r="J2066">
            <v>20583</v>
          </cell>
          <cell r="K2066">
            <v>0</v>
          </cell>
          <cell r="L2066">
            <v>0</v>
          </cell>
          <cell r="M2066">
            <v>0</v>
          </cell>
        </row>
        <row r="2067">
          <cell r="D2067" t="str">
            <v>863</v>
          </cell>
          <cell r="F2067" t="str">
            <v>88827</v>
          </cell>
          <cell r="G2067" t="str">
            <v>GILL AGROTECH CORPORATION,KAPURTHALA PUN</v>
          </cell>
          <cell r="H2067">
            <v>39562</v>
          </cell>
          <cell r="I2067">
            <v>15020</v>
          </cell>
          <cell r="J2067">
            <v>24542</v>
          </cell>
          <cell r="K2067">
            <v>0</v>
          </cell>
          <cell r="L2067">
            <v>0</v>
          </cell>
          <cell r="M2067">
            <v>0</v>
          </cell>
        </row>
        <row r="2068">
          <cell r="D2068" t="str">
            <v>863</v>
          </cell>
          <cell r="F2068" t="str">
            <v>88833</v>
          </cell>
          <cell r="G2068" t="str">
            <v>PROGRASIV KRISHAK SEVA KENDRA,BEGASARAI</v>
          </cell>
          <cell r="H2068">
            <v>50046</v>
          </cell>
          <cell r="I2068">
            <v>0</v>
          </cell>
          <cell r="J2068">
            <v>0</v>
          </cell>
          <cell r="K2068">
            <v>50046</v>
          </cell>
          <cell r="L2068">
            <v>0</v>
          </cell>
          <cell r="M2068">
            <v>0</v>
          </cell>
        </row>
        <row r="2069">
          <cell r="D2069" t="str">
            <v>863</v>
          </cell>
          <cell r="F2069" t="str">
            <v>88866</v>
          </cell>
          <cell r="G2069" t="str">
            <v>LAXMI AGRO IRRIGATION,SAYGAON (NASIK)</v>
          </cell>
          <cell r="H2069">
            <v>115308</v>
          </cell>
          <cell r="I2069">
            <v>75088</v>
          </cell>
          <cell r="J2069">
            <v>40220</v>
          </cell>
          <cell r="K2069">
            <v>0</v>
          </cell>
          <cell r="L2069">
            <v>0</v>
          </cell>
          <cell r="M2069">
            <v>0</v>
          </cell>
        </row>
        <row r="2070">
          <cell r="D2070" t="str">
            <v>863</v>
          </cell>
          <cell r="F2070" t="str">
            <v>88933</v>
          </cell>
          <cell r="G2070" t="str">
            <v>NITIN TRADERS,MARDI MORGAON YAVATMAL</v>
          </cell>
          <cell r="H2070">
            <v>73498</v>
          </cell>
          <cell r="I2070">
            <v>0</v>
          </cell>
          <cell r="J2070">
            <v>0</v>
          </cell>
          <cell r="K2070">
            <v>73498</v>
          </cell>
          <cell r="L2070">
            <v>0</v>
          </cell>
          <cell r="M2070">
            <v>0</v>
          </cell>
        </row>
        <row r="2071">
          <cell r="D2071" t="str">
            <v>863</v>
          </cell>
          <cell r="F2071" t="str">
            <v>88934</v>
          </cell>
          <cell r="G2071" t="str">
            <v>SHIVALAYA ELECTRIC &amp; HARDWARES,DIGRAS</v>
          </cell>
          <cell r="H2071">
            <v>67711</v>
          </cell>
          <cell r="I2071">
            <v>0</v>
          </cell>
          <cell r="J2071">
            <v>0</v>
          </cell>
          <cell r="K2071">
            <v>67711</v>
          </cell>
          <cell r="L2071">
            <v>0</v>
          </cell>
          <cell r="M2071">
            <v>0</v>
          </cell>
        </row>
        <row r="2072">
          <cell r="D2072" t="str">
            <v>863</v>
          </cell>
          <cell r="F2072" t="str">
            <v>88946</v>
          </cell>
          <cell r="G2072" t="str">
            <v>HARESHWAR KRUSHI S KENDRA,TAKLI DHOKESHW</v>
          </cell>
          <cell r="H2072">
            <v>19760</v>
          </cell>
          <cell r="I2072">
            <v>0</v>
          </cell>
          <cell r="J2072">
            <v>19760</v>
          </cell>
          <cell r="K2072">
            <v>0</v>
          </cell>
          <cell r="L2072">
            <v>0</v>
          </cell>
          <cell r="M2072">
            <v>0</v>
          </cell>
        </row>
        <row r="2073">
          <cell r="D2073" t="str">
            <v>863</v>
          </cell>
          <cell r="F2073" t="str">
            <v>88963</v>
          </cell>
          <cell r="G2073" t="str">
            <v>MANOBIKASH DATTA BISWAS,RAMNAGAR TRIPURA</v>
          </cell>
          <cell r="H2073">
            <v>-33147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</row>
        <row r="2074">
          <cell r="D2074" t="str">
            <v>863</v>
          </cell>
          <cell r="F2074" t="str">
            <v>88973</v>
          </cell>
          <cell r="G2074" t="str">
            <v>KAYNES HOTELS PVT LTD,MYSORE</v>
          </cell>
          <cell r="H2074">
            <v>-60191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</row>
        <row r="2075">
          <cell r="D2075" t="str">
            <v>863</v>
          </cell>
          <cell r="F2075" t="str">
            <v>88982</v>
          </cell>
          <cell r="G2075" t="str">
            <v>CHANDRAPRABHA KRUSHI AGENCIES,JAWALABAZA</v>
          </cell>
          <cell r="H2075">
            <v>-201649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</row>
        <row r="2076">
          <cell r="D2076" t="str">
            <v>863</v>
          </cell>
          <cell r="F2076" t="str">
            <v>89585</v>
          </cell>
          <cell r="G2076" t="str">
            <v>PD DWMA,KURNOOL</v>
          </cell>
          <cell r="H2076">
            <v>-3540749.55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</row>
        <row r="2077">
          <cell r="D2077" t="str">
            <v>863</v>
          </cell>
          <cell r="F2077" t="str">
            <v>90205</v>
          </cell>
          <cell r="G2077" t="str">
            <v>SHRADDHA TRADERS,KARAD</v>
          </cell>
          <cell r="H2077">
            <v>258362</v>
          </cell>
          <cell r="I2077">
            <v>0</v>
          </cell>
          <cell r="J2077">
            <v>0</v>
          </cell>
          <cell r="K2077">
            <v>4651</v>
          </cell>
          <cell r="L2077">
            <v>0</v>
          </cell>
          <cell r="M2077">
            <v>0</v>
          </cell>
        </row>
        <row r="2078">
          <cell r="D2078" t="str">
            <v>863</v>
          </cell>
          <cell r="F2078" t="str">
            <v>90227</v>
          </cell>
          <cell r="G2078" t="str">
            <v>KOTHKAR &amp; COMPANY,SENGAON</v>
          </cell>
          <cell r="H2078">
            <v>860867.29</v>
          </cell>
          <cell r="I2078">
            <v>158772</v>
          </cell>
          <cell r="J2078">
            <v>611528</v>
          </cell>
          <cell r="K2078">
            <v>90567.29</v>
          </cell>
          <cell r="L2078">
            <v>0</v>
          </cell>
          <cell r="M2078">
            <v>0</v>
          </cell>
        </row>
        <row r="2079">
          <cell r="D2079" t="str">
            <v>863</v>
          </cell>
          <cell r="F2079" t="str">
            <v>90241</v>
          </cell>
          <cell r="G2079" t="str">
            <v>VEERESH AGENCY,HUBLI</v>
          </cell>
          <cell r="H2079">
            <v>608393</v>
          </cell>
          <cell r="I2079">
            <v>608393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</row>
        <row r="2080">
          <cell r="D2080" t="str">
            <v>863</v>
          </cell>
          <cell r="F2080" t="str">
            <v>90283</v>
          </cell>
          <cell r="G2080" t="str">
            <v>KHODPE AGENCIES,NERI (JAMNER)</v>
          </cell>
          <cell r="H2080">
            <v>36920</v>
          </cell>
          <cell r="I2080">
            <v>36920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</row>
        <row r="2081">
          <cell r="D2081" t="str">
            <v>863</v>
          </cell>
          <cell r="F2081" t="str">
            <v>90295</v>
          </cell>
          <cell r="G2081" t="str">
            <v>TAMBI IRRIGATION SER.,WARUD</v>
          </cell>
          <cell r="H2081">
            <v>851973.23</v>
          </cell>
          <cell r="I2081">
            <v>0</v>
          </cell>
          <cell r="J2081">
            <v>295375</v>
          </cell>
          <cell r="K2081">
            <v>294698</v>
          </cell>
          <cell r="L2081">
            <v>261900.23</v>
          </cell>
          <cell r="M2081">
            <v>0</v>
          </cell>
        </row>
        <row r="2082">
          <cell r="D2082" t="str">
            <v>863</v>
          </cell>
          <cell r="F2082" t="str">
            <v>90369</v>
          </cell>
          <cell r="G2082" t="str">
            <v>AMBIKA MACHINERY STORES,PARTUR</v>
          </cell>
          <cell r="H2082">
            <v>481765</v>
          </cell>
          <cell r="I2082">
            <v>0</v>
          </cell>
          <cell r="J2082">
            <v>0</v>
          </cell>
          <cell r="K2082">
            <v>204397</v>
          </cell>
          <cell r="L2082">
            <v>158080</v>
          </cell>
          <cell r="M2082">
            <v>0</v>
          </cell>
        </row>
        <row r="2083">
          <cell r="D2083" t="str">
            <v>863</v>
          </cell>
          <cell r="F2083" t="str">
            <v>90483</v>
          </cell>
          <cell r="G2083" t="str">
            <v>SHARDA TRADING CO.,KALAMB</v>
          </cell>
          <cell r="H2083">
            <v>196200</v>
          </cell>
          <cell r="I2083">
            <v>0</v>
          </cell>
          <cell r="J2083">
            <v>196200</v>
          </cell>
          <cell r="K2083">
            <v>0</v>
          </cell>
          <cell r="L2083">
            <v>0</v>
          </cell>
          <cell r="M2083">
            <v>0</v>
          </cell>
        </row>
        <row r="2084">
          <cell r="D2084" t="str">
            <v>863</v>
          </cell>
          <cell r="F2084" t="str">
            <v>90485</v>
          </cell>
          <cell r="G2084" t="str">
            <v>MULIKA IRRIGATORS,NIGHOJ</v>
          </cell>
          <cell r="H2084">
            <v>31530</v>
          </cell>
          <cell r="I2084">
            <v>0</v>
          </cell>
          <cell r="J2084">
            <v>0</v>
          </cell>
          <cell r="K2084">
            <v>31530</v>
          </cell>
          <cell r="L2084">
            <v>0</v>
          </cell>
          <cell r="M2084">
            <v>0</v>
          </cell>
        </row>
        <row r="2085">
          <cell r="D2085" t="str">
            <v>863</v>
          </cell>
          <cell r="F2085" t="str">
            <v>90501</v>
          </cell>
          <cell r="G2085" t="str">
            <v>VISHAL IRRIGATION,JUNAGADH</v>
          </cell>
          <cell r="H2085">
            <v>-141322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</row>
        <row r="2086">
          <cell r="D2086" t="str">
            <v>863</v>
          </cell>
          <cell r="F2086" t="str">
            <v>90503</v>
          </cell>
          <cell r="G2086" t="str">
            <v>SAI DRIP COMPANY,AMRAVATI</v>
          </cell>
          <cell r="H2086">
            <v>6696</v>
          </cell>
          <cell r="I2086">
            <v>6696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</row>
        <row r="2087">
          <cell r="D2087" t="str">
            <v>863</v>
          </cell>
          <cell r="F2087" t="str">
            <v>90523</v>
          </cell>
          <cell r="G2087" t="str">
            <v>SHRI CHAKRAPANI K.UDYOG,AURANGABAD</v>
          </cell>
          <cell r="H2087">
            <v>51820</v>
          </cell>
          <cell r="I2087">
            <v>51820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</row>
        <row r="2088">
          <cell r="D2088" t="str">
            <v>863</v>
          </cell>
          <cell r="F2088" t="str">
            <v>90541</v>
          </cell>
          <cell r="G2088" t="str">
            <v>SUPER IRRI.CONSULTANTS,PUNE</v>
          </cell>
          <cell r="H2088">
            <v>378</v>
          </cell>
          <cell r="I2088">
            <v>378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</row>
        <row r="2089">
          <cell r="D2089" t="str">
            <v>863</v>
          </cell>
          <cell r="F2089" t="str">
            <v>90601</v>
          </cell>
          <cell r="G2089" t="str">
            <v>KANCHAN PRIYA ENTERP,SHRIRAMPUR</v>
          </cell>
          <cell r="H2089">
            <v>308236</v>
          </cell>
          <cell r="I2089">
            <v>3060</v>
          </cell>
          <cell r="J2089">
            <v>138320</v>
          </cell>
          <cell r="K2089">
            <v>98925</v>
          </cell>
          <cell r="L2089">
            <v>0</v>
          </cell>
          <cell r="M2089">
            <v>0</v>
          </cell>
        </row>
        <row r="2090">
          <cell r="D2090" t="str">
            <v>863</v>
          </cell>
          <cell r="F2090" t="str">
            <v>90627</v>
          </cell>
          <cell r="G2090" t="str">
            <v>SHRI SHANKAR ENG.ENT.SRIKAPULM</v>
          </cell>
          <cell r="H2090">
            <v>-33677.08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</row>
        <row r="2091">
          <cell r="D2091" t="str">
            <v>863</v>
          </cell>
          <cell r="F2091" t="str">
            <v>90693</v>
          </cell>
          <cell r="G2091" t="str">
            <v>VIDHARBHA DRIP &amp; SPRINKLER AGENCY,MORSHI</v>
          </cell>
          <cell r="H2091">
            <v>376430</v>
          </cell>
          <cell r="I2091">
            <v>0</v>
          </cell>
          <cell r="J2091">
            <v>0</v>
          </cell>
          <cell r="K2091">
            <v>83722</v>
          </cell>
          <cell r="L2091">
            <v>1868</v>
          </cell>
          <cell r="M2091">
            <v>51481</v>
          </cell>
        </row>
        <row r="2092">
          <cell r="D2092" t="str">
            <v>863</v>
          </cell>
          <cell r="F2092" t="str">
            <v>90707</v>
          </cell>
          <cell r="G2092" t="str">
            <v>DEW DROP IRRIGATION CO,CHANDUR BAZAR</v>
          </cell>
          <cell r="H2092">
            <v>736962</v>
          </cell>
          <cell r="I2092">
            <v>0</v>
          </cell>
          <cell r="J2092">
            <v>64594</v>
          </cell>
          <cell r="K2092">
            <v>123777</v>
          </cell>
          <cell r="L2092">
            <v>0</v>
          </cell>
          <cell r="M2092">
            <v>0</v>
          </cell>
        </row>
        <row r="2093">
          <cell r="D2093" t="str">
            <v>863</v>
          </cell>
          <cell r="F2093" t="str">
            <v>90717</v>
          </cell>
          <cell r="G2093" t="str">
            <v>SUMEET IRRI.SERVICES,DARYAPUR</v>
          </cell>
          <cell r="H2093">
            <v>648241.34</v>
          </cell>
          <cell r="I2093">
            <v>0</v>
          </cell>
          <cell r="J2093">
            <v>196154</v>
          </cell>
          <cell r="K2093">
            <v>98805</v>
          </cell>
          <cell r="L2093">
            <v>20929</v>
          </cell>
          <cell r="M2093">
            <v>9691</v>
          </cell>
        </row>
        <row r="2094">
          <cell r="D2094" t="str">
            <v>863</v>
          </cell>
          <cell r="F2094" t="str">
            <v>90737</v>
          </cell>
          <cell r="G2094" t="str">
            <v>JALKRANTI IRRIG.SERV,AMRAVATI</v>
          </cell>
          <cell r="H2094">
            <v>4501.92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</row>
        <row r="2095">
          <cell r="D2095" t="str">
            <v>863</v>
          </cell>
          <cell r="F2095" t="str">
            <v>90743</v>
          </cell>
          <cell r="G2095" t="str">
            <v>SHYAM TRADING CO.,BEED</v>
          </cell>
          <cell r="H2095">
            <v>170664</v>
          </cell>
          <cell r="I2095">
            <v>0</v>
          </cell>
          <cell r="J2095">
            <v>0</v>
          </cell>
          <cell r="K2095">
            <v>170664</v>
          </cell>
          <cell r="L2095">
            <v>0</v>
          </cell>
          <cell r="M2095">
            <v>0</v>
          </cell>
        </row>
        <row r="2096">
          <cell r="D2096" t="str">
            <v>863</v>
          </cell>
          <cell r="F2096" t="str">
            <v>90749</v>
          </cell>
          <cell r="G2096" t="str">
            <v>INDIRA IRRIGATORS,VADUJ</v>
          </cell>
          <cell r="H2096">
            <v>-166842.85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</row>
        <row r="2097">
          <cell r="D2097" t="str">
            <v>863</v>
          </cell>
          <cell r="F2097" t="str">
            <v>90761</v>
          </cell>
          <cell r="G2097" t="str">
            <v>UJWALA IRRIGATION SERVICES,WASHIM</v>
          </cell>
          <cell r="H2097">
            <v>1098603.19</v>
          </cell>
          <cell r="I2097">
            <v>686621</v>
          </cell>
          <cell r="J2097">
            <v>220967</v>
          </cell>
          <cell r="K2097">
            <v>3122</v>
          </cell>
          <cell r="L2097">
            <v>13439</v>
          </cell>
          <cell r="M2097">
            <v>0</v>
          </cell>
        </row>
        <row r="2098">
          <cell r="D2098" t="str">
            <v>863</v>
          </cell>
          <cell r="F2098" t="str">
            <v>90763</v>
          </cell>
          <cell r="G2098" t="str">
            <v>LAXMINARAYAN NARENDRAKUMAR</v>
          </cell>
          <cell r="H2098">
            <v>1644</v>
          </cell>
          <cell r="I2098">
            <v>1644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D2099" t="str">
            <v>863</v>
          </cell>
          <cell r="F2099" t="str">
            <v>90811</v>
          </cell>
          <cell r="G2099" t="str">
            <v>AMRUT SINCHAN,ATAPADI</v>
          </cell>
          <cell r="H2099">
            <v>2185</v>
          </cell>
          <cell r="I2099">
            <v>703</v>
          </cell>
          <cell r="J2099">
            <v>779</v>
          </cell>
          <cell r="K2099">
            <v>703</v>
          </cell>
          <cell r="L2099">
            <v>0</v>
          </cell>
          <cell r="M2099">
            <v>0</v>
          </cell>
        </row>
        <row r="2100">
          <cell r="D2100" t="str">
            <v>863</v>
          </cell>
          <cell r="F2100" t="str">
            <v>90825</v>
          </cell>
          <cell r="G2100" t="str">
            <v>SHRIRAM ENTERPRISES,AKOLA</v>
          </cell>
          <cell r="H2100">
            <v>1531261.82</v>
          </cell>
          <cell r="I2100">
            <v>8758</v>
          </cell>
          <cell r="J2100">
            <v>0</v>
          </cell>
          <cell r="K2100">
            <v>244593</v>
          </cell>
          <cell r="L2100">
            <v>146916</v>
          </cell>
          <cell r="M2100">
            <v>11029</v>
          </cell>
        </row>
        <row r="2101">
          <cell r="D2101" t="str">
            <v>863</v>
          </cell>
          <cell r="F2101" t="str">
            <v>90833</v>
          </cell>
          <cell r="G2101" t="str">
            <v>KRUSHI AGENCIES,BETUL</v>
          </cell>
          <cell r="H2101">
            <v>-158937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</row>
        <row r="2102">
          <cell r="D2102" t="str">
            <v>863</v>
          </cell>
          <cell r="F2102" t="str">
            <v>90849</v>
          </cell>
          <cell r="G2102" t="str">
            <v>KISAN DRIP AGENCIES,KARANJA</v>
          </cell>
          <cell r="H2102">
            <v>300852</v>
          </cell>
          <cell r="I2102">
            <v>0</v>
          </cell>
          <cell r="J2102">
            <v>0</v>
          </cell>
          <cell r="K2102">
            <v>7953</v>
          </cell>
          <cell r="L2102">
            <v>3990</v>
          </cell>
          <cell r="M2102">
            <v>0</v>
          </cell>
        </row>
        <row r="2103">
          <cell r="D2103" t="str">
            <v>863</v>
          </cell>
          <cell r="F2103" t="str">
            <v>90895</v>
          </cell>
          <cell r="G2103" t="str">
            <v>BHARATI ENVIRO AGRO,PUNE</v>
          </cell>
          <cell r="H2103">
            <v>19760</v>
          </cell>
          <cell r="I2103">
            <v>0</v>
          </cell>
          <cell r="J2103">
            <v>19760</v>
          </cell>
          <cell r="K2103">
            <v>0</v>
          </cell>
          <cell r="L2103">
            <v>0</v>
          </cell>
          <cell r="M2103">
            <v>0</v>
          </cell>
        </row>
        <row r="2104">
          <cell r="D2104" t="str">
            <v>863</v>
          </cell>
          <cell r="F2104" t="str">
            <v>90899</v>
          </cell>
          <cell r="G2104" t="str">
            <v>TIRUPATI AGENCIES, NANDED</v>
          </cell>
          <cell r="H2104">
            <v>-31879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</row>
        <row r="2105">
          <cell r="D2105" t="str">
            <v>863</v>
          </cell>
          <cell r="F2105" t="str">
            <v>90965</v>
          </cell>
          <cell r="G2105" t="str">
            <v>SHRIRAM AGENCIES,JALNA</v>
          </cell>
          <cell r="H2105">
            <v>1051983.68</v>
          </cell>
          <cell r="I2105">
            <v>47572</v>
          </cell>
          <cell r="J2105">
            <v>1004411.68</v>
          </cell>
          <cell r="K2105">
            <v>0</v>
          </cell>
          <cell r="L2105">
            <v>0</v>
          </cell>
          <cell r="M2105">
            <v>0</v>
          </cell>
        </row>
        <row r="2106">
          <cell r="D2106" t="str">
            <v>863</v>
          </cell>
          <cell r="F2106" t="str">
            <v>91048</v>
          </cell>
          <cell r="G2106" t="str">
            <v>VAIBHAV KRISHI KENDRA,UMARKHED YEOMATMAL</v>
          </cell>
          <cell r="H2106">
            <v>954861.29</v>
          </cell>
          <cell r="I2106">
            <v>195840</v>
          </cell>
          <cell r="J2106">
            <v>0</v>
          </cell>
          <cell r="K2106">
            <v>611050</v>
          </cell>
          <cell r="L2106">
            <v>0</v>
          </cell>
          <cell r="M2106">
            <v>0</v>
          </cell>
        </row>
        <row r="2107">
          <cell r="D2107" t="str">
            <v>863</v>
          </cell>
          <cell r="F2107" t="str">
            <v>91080</v>
          </cell>
          <cell r="G2107" t="str">
            <v>KRISHNA IRRIGATORS,KALGAD GOKAK BELGAUM</v>
          </cell>
          <cell r="H2107">
            <v>87847</v>
          </cell>
          <cell r="I2107">
            <v>73366</v>
          </cell>
          <cell r="J2107">
            <v>14481</v>
          </cell>
          <cell r="K2107">
            <v>0</v>
          </cell>
          <cell r="L2107">
            <v>0</v>
          </cell>
          <cell r="M2107">
            <v>0</v>
          </cell>
        </row>
        <row r="2108">
          <cell r="D2108" t="str">
            <v>863</v>
          </cell>
          <cell r="F2108" t="str">
            <v>91115</v>
          </cell>
          <cell r="G2108" t="str">
            <v>TRUPTI IRRIGATORS,GADAG (K.S.)</v>
          </cell>
          <cell r="H2108">
            <v>709369</v>
          </cell>
          <cell r="I2108">
            <v>398169</v>
          </cell>
          <cell r="J2108">
            <v>0</v>
          </cell>
          <cell r="K2108">
            <v>311200</v>
          </cell>
          <cell r="L2108">
            <v>0</v>
          </cell>
          <cell r="M2108">
            <v>0</v>
          </cell>
        </row>
        <row r="2109">
          <cell r="D2109" t="str">
            <v>863</v>
          </cell>
          <cell r="F2109" t="str">
            <v>91119</v>
          </cell>
          <cell r="G2109" t="str">
            <v>TEJA ENGINEERS,NANDYAL KURNOOL</v>
          </cell>
          <cell r="H2109">
            <v>89936</v>
          </cell>
          <cell r="I2109">
            <v>0</v>
          </cell>
          <cell r="J2109">
            <v>54475</v>
          </cell>
          <cell r="K2109">
            <v>3404</v>
          </cell>
          <cell r="L2109">
            <v>250</v>
          </cell>
          <cell r="M2109">
            <v>0</v>
          </cell>
        </row>
        <row r="2110">
          <cell r="D2110" t="str">
            <v>863</v>
          </cell>
          <cell r="F2110" t="str">
            <v>91141</v>
          </cell>
          <cell r="G2110" t="str">
            <v>VIJAYWADA DEPOT CASUAL CUSTOMERS A/C</v>
          </cell>
          <cell r="H2110">
            <v>890</v>
          </cell>
          <cell r="I2110">
            <v>0</v>
          </cell>
          <cell r="J2110">
            <v>0</v>
          </cell>
          <cell r="K2110">
            <v>890</v>
          </cell>
          <cell r="L2110">
            <v>0</v>
          </cell>
          <cell r="M2110">
            <v>0</v>
          </cell>
        </row>
        <row r="2111">
          <cell r="D2111" t="str">
            <v>863</v>
          </cell>
          <cell r="F2111" t="str">
            <v>91150</v>
          </cell>
          <cell r="G2111" t="str">
            <v>UDAY LAXMI IRRIGATION SYSTEMS,EMANI</v>
          </cell>
          <cell r="H2111">
            <v>-5841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</row>
        <row r="2112">
          <cell r="D2112" t="str">
            <v>863</v>
          </cell>
          <cell r="F2112" t="str">
            <v>91152</v>
          </cell>
          <cell r="G2112" t="str">
            <v>SHRE SIDDESHWAR KRISHI KENDRA,NIDAGUNDI</v>
          </cell>
          <cell r="H2112">
            <v>700</v>
          </cell>
          <cell r="I2112">
            <v>0</v>
          </cell>
          <cell r="J2112">
            <v>700</v>
          </cell>
          <cell r="K2112">
            <v>0</v>
          </cell>
          <cell r="L2112">
            <v>0</v>
          </cell>
          <cell r="M2112">
            <v>0</v>
          </cell>
        </row>
        <row r="2113">
          <cell r="D2113" t="str">
            <v>863</v>
          </cell>
          <cell r="F2113" t="str">
            <v>91157</v>
          </cell>
          <cell r="G2113" t="str">
            <v>HINDUSTHAN AGRO SERVICES,NANDYAL KURNOOL</v>
          </cell>
          <cell r="H2113">
            <v>283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</row>
        <row r="2114">
          <cell r="D2114" t="str">
            <v>863</v>
          </cell>
          <cell r="F2114" t="str">
            <v>91224</v>
          </cell>
          <cell r="G2114" t="str">
            <v>ANNAPURNA AGRO AGENCIES,VINUKONDA GUNTUR</v>
          </cell>
          <cell r="H2114">
            <v>797</v>
          </cell>
          <cell r="I2114">
            <v>797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</row>
        <row r="2115">
          <cell r="D2115" t="str">
            <v>863</v>
          </cell>
          <cell r="F2115" t="str">
            <v>91261</v>
          </cell>
          <cell r="G2115" t="str">
            <v>SHIVAM SANATORY,SHAJAPUR</v>
          </cell>
          <cell r="H2115">
            <v>-264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</row>
        <row r="2116">
          <cell r="D2116" t="str">
            <v>863</v>
          </cell>
          <cell r="F2116" t="str">
            <v>91332</v>
          </cell>
          <cell r="G2116" t="str">
            <v>MAHALAXMI AGENCY,WADUJ KHATAO</v>
          </cell>
          <cell r="H2116">
            <v>988000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</row>
        <row r="2117">
          <cell r="D2117" t="str">
            <v>863</v>
          </cell>
          <cell r="F2117" t="str">
            <v>91345</v>
          </cell>
          <cell r="G2117" t="str">
            <v>DR.RAJENDRA FADAKE,VADODA MUKTAI NAGAR</v>
          </cell>
          <cell r="H2117">
            <v>48903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</row>
        <row r="2118">
          <cell r="D2118" t="str">
            <v>863</v>
          </cell>
          <cell r="F2118" t="str">
            <v>91355</v>
          </cell>
          <cell r="G2118" t="str">
            <v>VISHAL AGENCIES,RAJGURUNAGAR KHED PUNE</v>
          </cell>
          <cell r="H2118">
            <v>395200</v>
          </cell>
          <cell r="I2118">
            <v>0</v>
          </cell>
          <cell r="J2118">
            <v>395200</v>
          </cell>
          <cell r="K2118">
            <v>0</v>
          </cell>
          <cell r="L2118">
            <v>0</v>
          </cell>
          <cell r="M2118">
            <v>0</v>
          </cell>
        </row>
        <row r="2119">
          <cell r="D2119" t="str">
            <v>863</v>
          </cell>
          <cell r="F2119" t="str">
            <v>91373</v>
          </cell>
          <cell r="G2119" t="str">
            <v>SHINDE IRRIGATION SYSTEMS,KOREGAON SATRA</v>
          </cell>
          <cell r="H2119">
            <v>520</v>
          </cell>
          <cell r="I2119">
            <v>520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D2120" t="str">
            <v>863</v>
          </cell>
          <cell r="F2120" t="str">
            <v>91387</v>
          </cell>
          <cell r="G2120" t="str">
            <v>SRI RAMA AGENCIES,KOTHA PETTA KURNOOL</v>
          </cell>
          <cell r="H2120">
            <v>17530</v>
          </cell>
          <cell r="I2120">
            <v>1383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D2121" t="str">
            <v>863</v>
          </cell>
          <cell r="F2121" t="str">
            <v>91400</v>
          </cell>
          <cell r="G2121" t="str">
            <v>KRUSHNA SALES,LATUR</v>
          </cell>
          <cell r="H2121">
            <v>772058</v>
          </cell>
          <cell r="I2121">
            <v>0</v>
          </cell>
          <cell r="J2121">
            <v>772058</v>
          </cell>
          <cell r="K2121">
            <v>0</v>
          </cell>
          <cell r="L2121">
            <v>0</v>
          </cell>
          <cell r="M2121">
            <v>0</v>
          </cell>
        </row>
        <row r="2122">
          <cell r="D2122" t="str">
            <v>863</v>
          </cell>
          <cell r="F2122" t="str">
            <v>91430</v>
          </cell>
          <cell r="G2122" t="str">
            <v>MAHAVIR ENGINEERING WORKS,JAHALARAPATAN</v>
          </cell>
          <cell r="H2122">
            <v>183290.93</v>
          </cell>
          <cell r="I2122">
            <v>183290.93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D2123" t="str">
            <v>863</v>
          </cell>
          <cell r="F2123" t="str">
            <v>91473</v>
          </cell>
          <cell r="G2123" t="str">
            <v>AMRWTSAGAR AGRO-TECH SALES &amp; SERV,MUMBAI</v>
          </cell>
          <cell r="H2123">
            <v>1022</v>
          </cell>
          <cell r="I2123">
            <v>1022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</row>
        <row r="2124">
          <cell r="D2124" t="str">
            <v>863</v>
          </cell>
          <cell r="F2124" t="str">
            <v>91486</v>
          </cell>
          <cell r="G2124" t="str">
            <v>MATRU IRRIGATION AGROTECH,DESSA GUJ</v>
          </cell>
          <cell r="H2124">
            <v>125516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</row>
        <row r="2125">
          <cell r="D2125" t="str">
            <v>863</v>
          </cell>
          <cell r="F2125" t="str">
            <v>91488</v>
          </cell>
          <cell r="G2125" t="str">
            <v>RUSHIKESH MACHINERY &amp; ELECTRICALS,DHANKI</v>
          </cell>
          <cell r="H2125">
            <v>644946</v>
          </cell>
          <cell r="I2125">
            <v>195840</v>
          </cell>
          <cell r="J2125">
            <v>196473</v>
          </cell>
          <cell r="K2125">
            <v>196048</v>
          </cell>
          <cell r="L2125">
            <v>0</v>
          </cell>
          <cell r="M2125">
            <v>0</v>
          </cell>
        </row>
        <row r="2126">
          <cell r="D2126" t="str">
            <v>863</v>
          </cell>
          <cell r="F2126" t="str">
            <v>91496</v>
          </cell>
          <cell r="G2126" t="str">
            <v>JAI AGRO TECH AGENCIES,NAGPUR</v>
          </cell>
          <cell r="H2126">
            <v>74682</v>
          </cell>
          <cell r="I2126">
            <v>0</v>
          </cell>
          <cell r="J2126">
            <v>0</v>
          </cell>
          <cell r="K2126">
            <v>6789</v>
          </cell>
          <cell r="L2126">
            <v>1942</v>
          </cell>
          <cell r="M2126">
            <v>0</v>
          </cell>
        </row>
        <row r="2127">
          <cell r="D2127" t="str">
            <v>863</v>
          </cell>
          <cell r="F2127" t="str">
            <v>91530</v>
          </cell>
          <cell r="G2127" t="str">
            <v>SRI SAI AGENCIES,TAMSI ADILABAD</v>
          </cell>
          <cell r="H2127">
            <v>375794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375794</v>
          </cell>
        </row>
        <row r="2128">
          <cell r="D2128" t="str">
            <v>863</v>
          </cell>
          <cell r="F2128" t="str">
            <v>91541</v>
          </cell>
          <cell r="G2128" t="str">
            <v>SHIVALINESHWAR ENTERPRISES,KALADAGI BAGL</v>
          </cell>
          <cell r="H2128">
            <v>220065</v>
          </cell>
          <cell r="I2128">
            <v>220065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</row>
        <row r="2129">
          <cell r="D2129" t="str">
            <v>863</v>
          </cell>
          <cell r="F2129" t="str">
            <v>91573</v>
          </cell>
          <cell r="G2129" t="str">
            <v>VIVEK ENTERPRISES,KESHOD JUNAGADH GUJ</v>
          </cell>
          <cell r="H2129">
            <v>-22172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</row>
        <row r="2130">
          <cell r="D2130" t="str">
            <v>863</v>
          </cell>
          <cell r="F2130" t="str">
            <v>91574</v>
          </cell>
          <cell r="G2130" t="str">
            <v>AKANKSHA IRRIGATION &amp; HARDWARE,KHATA</v>
          </cell>
          <cell r="H2130">
            <v>369200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</row>
        <row r="2131">
          <cell r="D2131" t="str">
            <v>863</v>
          </cell>
          <cell r="F2131" t="str">
            <v>91608</v>
          </cell>
          <cell r="G2131" t="str">
            <v>VAIBHAV TRADING COMPANY,NANDED</v>
          </cell>
          <cell r="H2131">
            <v>354051</v>
          </cell>
          <cell r="I2131">
            <v>296900</v>
          </cell>
          <cell r="J2131">
            <v>57151</v>
          </cell>
          <cell r="K2131">
            <v>0</v>
          </cell>
          <cell r="L2131">
            <v>0</v>
          </cell>
          <cell r="M2131">
            <v>0</v>
          </cell>
        </row>
        <row r="2132">
          <cell r="D2132" t="str">
            <v>863</v>
          </cell>
          <cell r="F2132" t="str">
            <v>91626</v>
          </cell>
          <cell r="G2132" t="str">
            <v>BHARAT TRADERS,GULBARGA</v>
          </cell>
          <cell r="H2132">
            <v>1305505</v>
          </cell>
          <cell r="I2132">
            <v>1128967</v>
          </cell>
          <cell r="J2132">
            <v>176538</v>
          </cell>
          <cell r="K2132">
            <v>0</v>
          </cell>
          <cell r="L2132">
            <v>0</v>
          </cell>
          <cell r="M2132">
            <v>0</v>
          </cell>
        </row>
        <row r="2133">
          <cell r="D2133" t="str">
            <v>863</v>
          </cell>
          <cell r="F2133" t="str">
            <v>91629</v>
          </cell>
          <cell r="G2133" t="str">
            <v>KADAM FARM,PATAS  BARAMATI</v>
          </cell>
          <cell r="H2133">
            <v>39557</v>
          </cell>
          <cell r="I2133">
            <v>0</v>
          </cell>
          <cell r="J2133">
            <v>39557</v>
          </cell>
          <cell r="K2133">
            <v>0</v>
          </cell>
          <cell r="L2133">
            <v>0</v>
          </cell>
          <cell r="M2133">
            <v>0</v>
          </cell>
        </row>
        <row r="2134">
          <cell r="D2134" t="str">
            <v>863</v>
          </cell>
          <cell r="F2134" t="str">
            <v>91659</v>
          </cell>
          <cell r="G2134" t="str">
            <v>VIJAY KRISHI SEVA KENDRA,RISOD WASHIM</v>
          </cell>
          <cell r="H2134">
            <v>225752</v>
          </cell>
          <cell r="I2134">
            <v>199557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</row>
        <row r="2135">
          <cell r="D2135" t="str">
            <v>863</v>
          </cell>
          <cell r="F2135" t="str">
            <v>91681</v>
          </cell>
          <cell r="G2135" t="str">
            <v>SAHAYOG IRRIGATION &amp; AGRICUTURE,BHANVAD</v>
          </cell>
          <cell r="H2135">
            <v>-245999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</row>
        <row r="2136">
          <cell r="D2136" t="str">
            <v>863</v>
          </cell>
          <cell r="F2136" t="str">
            <v>91695</v>
          </cell>
          <cell r="G2136" t="str">
            <v>SHRI GIRIRAJ KRUSHI AGENCY,AK BALAPUR</v>
          </cell>
          <cell r="H2136">
            <v>25711</v>
          </cell>
          <cell r="I2136">
            <v>0</v>
          </cell>
          <cell r="J2136">
            <v>0</v>
          </cell>
          <cell r="K2136">
            <v>25711</v>
          </cell>
          <cell r="L2136">
            <v>0</v>
          </cell>
          <cell r="M2136">
            <v>0</v>
          </cell>
        </row>
        <row r="2137">
          <cell r="D2137" t="str">
            <v>863</v>
          </cell>
          <cell r="F2137" t="str">
            <v>91697</v>
          </cell>
          <cell r="G2137" t="str">
            <v>AMBAI IRRIGATION ,GHATANJI</v>
          </cell>
          <cell r="H2137">
            <v>100672.43</v>
          </cell>
          <cell r="I2137">
            <v>0</v>
          </cell>
          <cell r="J2137">
            <v>68</v>
          </cell>
          <cell r="K2137">
            <v>59283</v>
          </cell>
          <cell r="L2137">
            <v>0</v>
          </cell>
          <cell r="M2137">
            <v>0</v>
          </cell>
        </row>
        <row r="2138">
          <cell r="D2138" t="str">
            <v>863</v>
          </cell>
          <cell r="F2138" t="str">
            <v>91730</v>
          </cell>
          <cell r="G2138" t="str">
            <v>SHIVA IRRIGATORS,H.B.HELLI BELLARI</v>
          </cell>
          <cell r="H2138">
            <v>783391</v>
          </cell>
          <cell r="I2138">
            <v>0</v>
          </cell>
          <cell r="J2138">
            <v>441649</v>
          </cell>
          <cell r="K2138">
            <v>341742</v>
          </cell>
          <cell r="L2138">
            <v>0</v>
          </cell>
          <cell r="M2138">
            <v>0</v>
          </cell>
        </row>
        <row r="2139">
          <cell r="D2139" t="str">
            <v>863</v>
          </cell>
          <cell r="F2139" t="str">
            <v>91734</v>
          </cell>
          <cell r="G2139" t="str">
            <v>DEEKSHITHA AGENCIES,BOATH ADILABAD</v>
          </cell>
          <cell r="H2139">
            <v>-16344.35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</row>
        <row r="2140">
          <cell r="D2140" t="str">
            <v>863</v>
          </cell>
          <cell r="F2140" t="str">
            <v>91810</v>
          </cell>
          <cell r="G2140" t="str">
            <v>SHANTIKUNJ AGRO CENTRE,GHODPETH BHADRTWT</v>
          </cell>
          <cell r="H2140">
            <v>35512</v>
          </cell>
          <cell r="I2140">
            <v>0</v>
          </cell>
          <cell r="J2140">
            <v>0</v>
          </cell>
          <cell r="K2140">
            <v>1680</v>
          </cell>
          <cell r="L2140">
            <v>0</v>
          </cell>
          <cell r="M2140">
            <v>0</v>
          </cell>
        </row>
        <row r="2141">
          <cell r="D2141" t="str">
            <v>863</v>
          </cell>
          <cell r="F2141" t="str">
            <v>91828</v>
          </cell>
          <cell r="G2141" t="str">
            <v>SHIVSHAKTI SPRINKLER IRRIG SYS,ALAMALA</v>
          </cell>
          <cell r="H2141">
            <v>167005</v>
          </cell>
          <cell r="I2141">
            <v>0</v>
          </cell>
          <cell r="J2141">
            <v>0</v>
          </cell>
          <cell r="K2141">
            <v>98798</v>
          </cell>
          <cell r="L2141">
            <v>0</v>
          </cell>
          <cell r="M2141">
            <v>0</v>
          </cell>
        </row>
        <row r="2142">
          <cell r="D2142" t="str">
            <v>863</v>
          </cell>
          <cell r="F2142" t="str">
            <v>91830</v>
          </cell>
          <cell r="G2142" t="str">
            <v>ARVIND SALES AGENCY,SAKURI RAHATA</v>
          </cell>
          <cell r="H2142">
            <v>64560</v>
          </cell>
          <cell r="I2142">
            <v>39520</v>
          </cell>
          <cell r="J2142">
            <v>25040</v>
          </cell>
          <cell r="K2142">
            <v>0</v>
          </cell>
          <cell r="L2142">
            <v>0</v>
          </cell>
          <cell r="M2142">
            <v>0</v>
          </cell>
        </row>
        <row r="2143">
          <cell r="D2143" t="str">
            <v>863</v>
          </cell>
          <cell r="F2143" t="str">
            <v>91834</v>
          </cell>
          <cell r="G2143" t="str">
            <v>POOJA TRADERS &amp; HARDWARE,KINOD</v>
          </cell>
          <cell r="H2143">
            <v>17160</v>
          </cell>
          <cell r="I2143">
            <v>0</v>
          </cell>
          <cell r="J2143">
            <v>17160</v>
          </cell>
          <cell r="K2143">
            <v>0</v>
          </cell>
          <cell r="L2143">
            <v>0</v>
          </cell>
          <cell r="M2143">
            <v>0</v>
          </cell>
        </row>
        <row r="2144">
          <cell r="D2144" t="str">
            <v>863</v>
          </cell>
          <cell r="F2144" t="str">
            <v>91849</v>
          </cell>
          <cell r="G2144" t="str">
            <v>HARIOM TRADERS,DHANORI OSMANABAD</v>
          </cell>
          <cell r="H2144">
            <v>317715</v>
          </cell>
          <cell r="I2144">
            <v>170936</v>
          </cell>
          <cell r="J2144">
            <v>146779</v>
          </cell>
          <cell r="K2144">
            <v>0</v>
          </cell>
          <cell r="L2144">
            <v>0</v>
          </cell>
          <cell r="M2144">
            <v>0</v>
          </cell>
        </row>
        <row r="2145">
          <cell r="D2145" t="str">
            <v>863</v>
          </cell>
          <cell r="F2145" t="str">
            <v>91868</v>
          </cell>
          <cell r="G2145" t="str">
            <v>BHAWANI ELECTRICALS,VAIRAG</v>
          </cell>
          <cell r="H2145">
            <v>7001</v>
          </cell>
          <cell r="I2145">
            <v>0</v>
          </cell>
          <cell r="J2145">
            <v>7001</v>
          </cell>
          <cell r="K2145">
            <v>0</v>
          </cell>
          <cell r="L2145">
            <v>0</v>
          </cell>
          <cell r="M2145">
            <v>0</v>
          </cell>
        </row>
        <row r="2146">
          <cell r="D2146" t="str">
            <v>863</v>
          </cell>
          <cell r="F2146" t="str">
            <v>91870</v>
          </cell>
          <cell r="G2146" t="str">
            <v>RENUKA KRISHI SEVA KENDRA,GANGAPUR</v>
          </cell>
          <cell r="H2146">
            <v>93240</v>
          </cell>
          <cell r="I2146">
            <v>0</v>
          </cell>
          <cell r="J2146">
            <v>93240</v>
          </cell>
          <cell r="K2146">
            <v>0</v>
          </cell>
          <cell r="L2146">
            <v>0</v>
          </cell>
          <cell r="M2146">
            <v>0</v>
          </cell>
        </row>
        <row r="2147">
          <cell r="D2147" t="str">
            <v>863</v>
          </cell>
          <cell r="F2147" t="str">
            <v>91877</v>
          </cell>
          <cell r="G2147" t="str">
            <v>MAHALAXMI TUBEWELL'S &amp; M/C STORE,NOHAR</v>
          </cell>
          <cell r="H2147">
            <v>898</v>
          </cell>
          <cell r="I2147">
            <v>898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</row>
        <row r="2148">
          <cell r="D2148" t="str">
            <v>863</v>
          </cell>
          <cell r="F2148" t="str">
            <v>91887</v>
          </cell>
          <cell r="G2148" t="str">
            <v>QUALITY ENTERPRISES,PONDICHERY</v>
          </cell>
          <cell r="H2148">
            <v>21105</v>
          </cell>
          <cell r="I2148">
            <v>21105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</row>
        <row r="2149">
          <cell r="D2149" t="str">
            <v>863</v>
          </cell>
          <cell r="F2149" t="str">
            <v>91908</v>
          </cell>
          <cell r="G2149" t="str">
            <v>MAHARASHTRA STATE CO-OP MKT FED,AMRAVATI</v>
          </cell>
          <cell r="H2149">
            <v>2348033</v>
          </cell>
          <cell r="I2149">
            <v>0</v>
          </cell>
          <cell r="J2149">
            <v>0</v>
          </cell>
          <cell r="K2149">
            <v>36000</v>
          </cell>
          <cell r="L2149">
            <v>50000</v>
          </cell>
          <cell r="M2149">
            <v>0</v>
          </cell>
        </row>
        <row r="2150">
          <cell r="D2150" t="str">
            <v>863</v>
          </cell>
          <cell r="F2150" t="str">
            <v>91910</v>
          </cell>
          <cell r="G2150" t="str">
            <v>MAHARASHTRA STATE CO-OP MKT FED,NNDED</v>
          </cell>
          <cell r="H2150">
            <v>913235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</row>
        <row r="2151">
          <cell r="D2151" t="str">
            <v>863</v>
          </cell>
          <cell r="F2151" t="str">
            <v>92133</v>
          </cell>
          <cell r="G2151" t="str">
            <v>MAHARASHTRA STATE CO-OP MKT FED,SOLAPUR</v>
          </cell>
          <cell r="H2151">
            <v>96472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</row>
        <row r="2152">
          <cell r="D2152" t="str">
            <v>863</v>
          </cell>
          <cell r="F2152" t="str">
            <v>92135</v>
          </cell>
          <cell r="G2152" t="str">
            <v>SWATI HARDWARE,DEOLGAON RAJA</v>
          </cell>
          <cell r="H2152">
            <v>463076</v>
          </cell>
          <cell r="I2152">
            <v>195321</v>
          </cell>
          <cell r="J2152">
            <v>187207</v>
          </cell>
          <cell r="K2152">
            <v>0</v>
          </cell>
          <cell r="L2152">
            <v>19761</v>
          </cell>
          <cell r="M2152">
            <v>39522</v>
          </cell>
        </row>
        <row r="2153">
          <cell r="D2153" t="str">
            <v>863</v>
          </cell>
          <cell r="F2153" t="str">
            <v>92137</v>
          </cell>
          <cell r="G2153" t="str">
            <v>SANJAY TRADERS,CHANDUR RLY</v>
          </cell>
          <cell r="H2153">
            <v>424062</v>
          </cell>
          <cell r="I2153">
            <v>0</v>
          </cell>
          <cell r="J2153">
            <v>0</v>
          </cell>
          <cell r="K2153">
            <v>217692</v>
          </cell>
          <cell r="L2153">
            <v>155487</v>
          </cell>
          <cell r="M2153">
            <v>0</v>
          </cell>
        </row>
        <row r="2154">
          <cell r="D2154" t="str">
            <v>863</v>
          </cell>
          <cell r="F2154" t="str">
            <v>92145</v>
          </cell>
          <cell r="G2154" t="str">
            <v>SHRI LAXMI AGRO IRRIG SER,NANDURA</v>
          </cell>
          <cell r="H2154">
            <v>1684073</v>
          </cell>
          <cell r="I2154">
            <v>169524</v>
          </cell>
          <cell r="J2154">
            <v>0</v>
          </cell>
          <cell r="K2154">
            <v>1199182</v>
          </cell>
          <cell r="L2154">
            <v>315367</v>
          </cell>
          <cell r="M2154">
            <v>0</v>
          </cell>
        </row>
        <row r="2155">
          <cell r="D2155" t="str">
            <v>863</v>
          </cell>
          <cell r="F2155" t="str">
            <v>92155</v>
          </cell>
          <cell r="G2155" t="str">
            <v>MAHARASHTRA STATE CO-OP MKTG F LTD,DHULE</v>
          </cell>
          <cell r="H2155">
            <v>46370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D2156" t="str">
            <v>863</v>
          </cell>
          <cell r="F2156" t="str">
            <v>92187</v>
          </cell>
          <cell r="G2156" t="str">
            <v>KISSAN BROTHERS,RAJKOT</v>
          </cell>
          <cell r="H2156">
            <v>42387.34</v>
          </cell>
          <cell r="I2156">
            <v>3804.6</v>
          </cell>
          <cell r="J2156">
            <v>1488.24</v>
          </cell>
          <cell r="K2156">
            <v>1619</v>
          </cell>
          <cell r="L2156">
            <v>16932</v>
          </cell>
          <cell r="M2156">
            <v>8303</v>
          </cell>
        </row>
        <row r="2157">
          <cell r="D2157" t="str">
            <v>863</v>
          </cell>
          <cell r="F2157" t="str">
            <v>92195</v>
          </cell>
          <cell r="G2157" t="str">
            <v>S.V.MICRO IRRIGATIONS,ELURU</v>
          </cell>
          <cell r="H2157">
            <v>161833.5</v>
          </cell>
          <cell r="I2157">
            <v>0</v>
          </cell>
          <cell r="J2157">
            <v>10082</v>
          </cell>
          <cell r="K2157">
            <v>151751.5</v>
          </cell>
          <cell r="L2157">
            <v>0</v>
          </cell>
          <cell r="M2157">
            <v>0</v>
          </cell>
        </row>
        <row r="2158">
          <cell r="D2158" t="str">
            <v>863</v>
          </cell>
          <cell r="F2158" t="str">
            <v>92215</v>
          </cell>
          <cell r="G2158" t="str">
            <v>BHOOMIPUTRA KRUSHI KENDRA,KURDUWADI</v>
          </cell>
          <cell r="H2158">
            <v>19761</v>
          </cell>
          <cell r="I2158">
            <v>19761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</row>
        <row r="2159">
          <cell r="D2159" t="str">
            <v>863</v>
          </cell>
          <cell r="F2159" t="str">
            <v>92239</v>
          </cell>
          <cell r="G2159" t="str">
            <v>SRINIVAS ELECTRICALS,JAMKHANDI</v>
          </cell>
          <cell r="H2159">
            <v>409927</v>
          </cell>
          <cell r="I2159">
            <v>409927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</row>
        <row r="2160">
          <cell r="D2160" t="str">
            <v>863</v>
          </cell>
          <cell r="F2160" t="str">
            <v>92243</v>
          </cell>
          <cell r="G2160" t="str">
            <v>BHUTADA AGRO AGENCIES,DHAMANGAON RLY</v>
          </cell>
          <cell r="H2160">
            <v>277754</v>
          </cell>
          <cell r="I2160">
            <v>0</v>
          </cell>
          <cell r="J2160">
            <v>0</v>
          </cell>
          <cell r="K2160">
            <v>199168</v>
          </cell>
          <cell r="L2160">
            <v>0</v>
          </cell>
          <cell r="M2160">
            <v>0</v>
          </cell>
        </row>
        <row r="2161">
          <cell r="D2161" t="str">
            <v>863</v>
          </cell>
          <cell r="F2161" t="str">
            <v>92259</v>
          </cell>
          <cell r="G2161" t="str">
            <v>MAHARASHTRA STATE CO-OP MKT FED LTD,JALG</v>
          </cell>
          <cell r="H2161">
            <v>644653</v>
          </cell>
          <cell r="I2161">
            <v>0</v>
          </cell>
          <cell r="J2161">
            <v>110000</v>
          </cell>
          <cell r="K2161">
            <v>0</v>
          </cell>
          <cell r="L2161">
            <v>0</v>
          </cell>
          <cell r="M2161">
            <v>0</v>
          </cell>
        </row>
        <row r="2162">
          <cell r="D2162" t="str">
            <v>863</v>
          </cell>
          <cell r="F2162" t="str">
            <v>92262</v>
          </cell>
          <cell r="G2162" t="str">
            <v>C.G.RAJYA BEEJ AWAM KRISHI V.N.LT.RAIPUR</v>
          </cell>
          <cell r="H2162">
            <v>1646513</v>
          </cell>
          <cell r="I2162">
            <v>0</v>
          </cell>
          <cell r="J2162">
            <v>111174</v>
          </cell>
          <cell r="K2162">
            <v>1099003</v>
          </cell>
          <cell r="L2162">
            <v>436336</v>
          </cell>
          <cell r="M2162">
            <v>0</v>
          </cell>
        </row>
        <row r="2163">
          <cell r="D2163" t="str">
            <v>863</v>
          </cell>
          <cell r="F2163" t="str">
            <v>92288</v>
          </cell>
          <cell r="G2163" t="str">
            <v>ZOSANG ENTERPRISES,AIZAWL MIZORAM</v>
          </cell>
          <cell r="H2163">
            <v>29859</v>
          </cell>
          <cell r="I2163">
            <v>0</v>
          </cell>
          <cell r="J2163">
            <v>0</v>
          </cell>
          <cell r="K2163">
            <v>29859</v>
          </cell>
          <cell r="L2163">
            <v>0</v>
          </cell>
          <cell r="M2163">
            <v>0</v>
          </cell>
        </row>
        <row r="2164">
          <cell r="D2164" t="str">
            <v>863</v>
          </cell>
          <cell r="F2164" t="str">
            <v>92300</v>
          </cell>
          <cell r="G2164" t="str">
            <v>PARVATI ENTERPRISES,MAHOL SOLAPUR</v>
          </cell>
          <cell r="H2164">
            <v>4761</v>
          </cell>
          <cell r="I2164">
            <v>0</v>
          </cell>
          <cell r="J2164">
            <v>4761</v>
          </cell>
          <cell r="K2164">
            <v>0</v>
          </cell>
          <cell r="L2164">
            <v>0</v>
          </cell>
          <cell r="M2164">
            <v>0</v>
          </cell>
        </row>
        <row r="2165">
          <cell r="D2165" t="str">
            <v>863</v>
          </cell>
          <cell r="F2165" t="str">
            <v>92301</v>
          </cell>
          <cell r="G2165" t="str">
            <v>MAULI MACHINERY STORES,PARBHANI</v>
          </cell>
          <cell r="H2165">
            <v>985231</v>
          </cell>
          <cell r="I2165">
            <v>196036</v>
          </cell>
          <cell r="J2165">
            <v>195724</v>
          </cell>
          <cell r="K2165">
            <v>355677</v>
          </cell>
          <cell r="L2165">
            <v>0</v>
          </cell>
          <cell r="M2165">
            <v>0</v>
          </cell>
        </row>
        <row r="2166">
          <cell r="D2166" t="str">
            <v>863</v>
          </cell>
          <cell r="F2166" t="str">
            <v>92302</v>
          </cell>
          <cell r="G2166" t="str">
            <v>AMEY SALES &amp; SERVICES,NAGBHID CHANDRAPUR</v>
          </cell>
          <cell r="H2166">
            <v>919629</v>
          </cell>
          <cell r="I2166">
            <v>172337</v>
          </cell>
          <cell r="J2166">
            <v>19761</v>
          </cell>
          <cell r="K2166">
            <v>317601</v>
          </cell>
          <cell r="L2166">
            <v>0</v>
          </cell>
          <cell r="M2166">
            <v>1654</v>
          </cell>
        </row>
        <row r="2167">
          <cell r="D2167" t="str">
            <v>863</v>
          </cell>
          <cell r="F2167" t="str">
            <v>92339</v>
          </cell>
          <cell r="G2167" t="str">
            <v>MAHARASHTRA STATE CO-OP MKT FED L,VARDHA</v>
          </cell>
          <cell r="H2167">
            <v>1115499</v>
          </cell>
          <cell r="I2167">
            <v>15000</v>
          </cell>
          <cell r="J2167">
            <v>0</v>
          </cell>
          <cell r="K2167">
            <v>0</v>
          </cell>
          <cell r="L2167">
            <v>8250</v>
          </cell>
          <cell r="M2167">
            <v>744463</v>
          </cell>
        </row>
        <row r="2168">
          <cell r="D2168" t="str">
            <v>863</v>
          </cell>
          <cell r="F2168" t="str">
            <v>92384</v>
          </cell>
          <cell r="G2168" t="str">
            <v>OM AGENCIES,CHOUSALA BEED</v>
          </cell>
          <cell r="H2168">
            <v>172153.9</v>
          </cell>
          <cell r="I2168">
            <v>53</v>
          </cell>
          <cell r="J2168">
            <v>103435</v>
          </cell>
          <cell r="K2168">
            <v>29329.4</v>
          </cell>
          <cell r="L2168">
            <v>39336.5</v>
          </cell>
          <cell r="M2168">
            <v>0</v>
          </cell>
        </row>
        <row r="2169">
          <cell r="D2169" t="str">
            <v>863</v>
          </cell>
          <cell r="F2169" t="str">
            <v>92386</v>
          </cell>
          <cell r="G2169" t="str">
            <v>MAHARASHTRA STATE CO-OP MKT FED L,OSMA'D</v>
          </cell>
          <cell r="H2169">
            <v>1483058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</row>
        <row r="2170">
          <cell r="D2170" t="str">
            <v>863</v>
          </cell>
          <cell r="F2170" t="str">
            <v>92416</v>
          </cell>
          <cell r="G2170" t="str">
            <v>C.C.DURG (N.E.)</v>
          </cell>
          <cell r="H2170">
            <v>-422787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</row>
        <row r="2171">
          <cell r="D2171" t="str">
            <v>863</v>
          </cell>
          <cell r="F2171" t="str">
            <v>92436</v>
          </cell>
          <cell r="G2171" t="str">
            <v>SAIKRUPA THIMBAK,PAROLA</v>
          </cell>
          <cell r="H2171">
            <v>8006</v>
          </cell>
          <cell r="I2171">
            <v>8006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</row>
        <row r="2172">
          <cell r="D2172" t="str">
            <v>863</v>
          </cell>
          <cell r="F2172" t="str">
            <v>92455</v>
          </cell>
          <cell r="G2172" t="str">
            <v>OMKAR AGENCIES,BEDKIHAL CHIKODI</v>
          </cell>
          <cell r="H2172">
            <v>925495</v>
          </cell>
          <cell r="I2172">
            <v>925495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D2173" t="str">
            <v>863</v>
          </cell>
          <cell r="F2173" t="str">
            <v>92456</v>
          </cell>
          <cell r="G2173" t="str">
            <v>AVISHANKA SPRAYERS,PALAMPUR H.P.</v>
          </cell>
          <cell r="H2173">
            <v>100744</v>
          </cell>
          <cell r="I2173">
            <v>9580</v>
          </cell>
          <cell r="J2173">
            <v>9980</v>
          </cell>
          <cell r="K2173">
            <v>28764</v>
          </cell>
          <cell r="L2173">
            <v>0</v>
          </cell>
          <cell r="M2173">
            <v>52420</v>
          </cell>
        </row>
        <row r="2174">
          <cell r="D2174" t="str">
            <v>863</v>
          </cell>
          <cell r="F2174" t="str">
            <v>92498</v>
          </cell>
          <cell r="G2174" t="str">
            <v>AGRAWAL SALES AGENCIES,SINGHANA</v>
          </cell>
          <cell r="H2174">
            <v>184</v>
          </cell>
          <cell r="I2174">
            <v>184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D2175" t="str">
            <v>863</v>
          </cell>
          <cell r="F2175" t="str">
            <v>92512</v>
          </cell>
          <cell r="G2175" t="str">
            <v>IDEAL AGRI BUSINESS SERVICES,RUDRAPUR UT</v>
          </cell>
          <cell r="H2175">
            <v>-109829.8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</row>
        <row r="2176">
          <cell r="D2176" t="str">
            <v>863</v>
          </cell>
          <cell r="F2176" t="str">
            <v>92537</v>
          </cell>
          <cell r="G2176" t="str">
            <v>SAI MACHINERY STORES,WARDHA</v>
          </cell>
          <cell r="H2176">
            <v>383758</v>
          </cell>
          <cell r="I2176">
            <v>229542</v>
          </cell>
          <cell r="J2176">
            <v>0</v>
          </cell>
          <cell r="K2176">
            <v>154216</v>
          </cell>
          <cell r="L2176">
            <v>0</v>
          </cell>
          <cell r="M2176">
            <v>0</v>
          </cell>
        </row>
        <row r="2177">
          <cell r="D2177" t="str">
            <v>863</v>
          </cell>
          <cell r="F2177" t="str">
            <v>92603</v>
          </cell>
          <cell r="G2177" t="str">
            <v>OM IRRIGATION,PIMPARI-PENDHAR</v>
          </cell>
          <cell r="H2177">
            <v>197600</v>
          </cell>
          <cell r="I2177">
            <v>0</v>
          </cell>
          <cell r="J2177">
            <v>197600</v>
          </cell>
          <cell r="K2177">
            <v>0</v>
          </cell>
          <cell r="L2177">
            <v>0</v>
          </cell>
          <cell r="M2177">
            <v>0</v>
          </cell>
        </row>
        <row r="2178">
          <cell r="D2178" t="str">
            <v>863</v>
          </cell>
          <cell r="F2178" t="str">
            <v>92608</v>
          </cell>
          <cell r="G2178" t="str">
            <v>THE ENERGY &amp; RESOURCES INSTITUTE,N DELHI</v>
          </cell>
          <cell r="H2178">
            <v>61917</v>
          </cell>
          <cell r="I2178">
            <v>0</v>
          </cell>
          <cell r="J2178">
            <v>0</v>
          </cell>
          <cell r="K2178">
            <v>41406</v>
          </cell>
          <cell r="L2178">
            <v>0</v>
          </cell>
          <cell r="M2178">
            <v>0</v>
          </cell>
        </row>
        <row r="2179">
          <cell r="D2179" t="str">
            <v>863</v>
          </cell>
          <cell r="F2179" t="str">
            <v>92646</v>
          </cell>
          <cell r="G2179" t="str">
            <v>SHRIKRISHNA IRRIG SALES &amp; SERV,ANJANGAON</v>
          </cell>
          <cell r="H2179">
            <v>576400</v>
          </cell>
          <cell r="I2179">
            <v>0</v>
          </cell>
          <cell r="J2179">
            <v>19541</v>
          </cell>
          <cell r="K2179">
            <v>339677</v>
          </cell>
          <cell r="L2179">
            <v>217182</v>
          </cell>
          <cell r="M2179">
            <v>0</v>
          </cell>
        </row>
        <row r="2180">
          <cell r="D2180" t="str">
            <v>863</v>
          </cell>
          <cell r="F2180" t="str">
            <v>92666</v>
          </cell>
          <cell r="G2180" t="str">
            <v>PRATIBHA AGENCIES,VAIJAPUR</v>
          </cell>
          <cell r="H2180">
            <v>119100</v>
          </cell>
          <cell r="I2180">
            <v>68640</v>
          </cell>
          <cell r="J2180">
            <v>50460</v>
          </cell>
          <cell r="K2180">
            <v>0</v>
          </cell>
          <cell r="L2180">
            <v>0</v>
          </cell>
          <cell r="M2180">
            <v>0</v>
          </cell>
        </row>
        <row r="2181">
          <cell r="D2181" t="str">
            <v>863</v>
          </cell>
          <cell r="F2181" t="str">
            <v>92668</v>
          </cell>
          <cell r="G2181" t="str">
            <v>PISALKAR MACHINARY &amp; SPARE PARTS,WARORA</v>
          </cell>
          <cell r="H2181">
            <v>903344</v>
          </cell>
          <cell r="I2181">
            <v>178632</v>
          </cell>
          <cell r="J2181">
            <v>319412</v>
          </cell>
          <cell r="K2181">
            <v>189358</v>
          </cell>
          <cell r="L2181">
            <v>0</v>
          </cell>
          <cell r="M2181">
            <v>0</v>
          </cell>
        </row>
        <row r="2182">
          <cell r="D2182" t="str">
            <v>863</v>
          </cell>
          <cell r="F2182" t="str">
            <v>92680</v>
          </cell>
          <cell r="G2182" t="str">
            <v>DATTA ELECTRICAL,PATHARDI (AHMADNAGAR)</v>
          </cell>
          <cell r="H2182">
            <v>257652</v>
          </cell>
          <cell r="I2182">
            <v>0</v>
          </cell>
          <cell r="J2182">
            <v>196404</v>
          </cell>
          <cell r="K2182">
            <v>61248</v>
          </cell>
          <cell r="L2182">
            <v>0</v>
          </cell>
          <cell r="M2182">
            <v>0</v>
          </cell>
        </row>
        <row r="2183">
          <cell r="D2183" t="str">
            <v>863</v>
          </cell>
          <cell r="F2183" t="str">
            <v>92690</v>
          </cell>
          <cell r="G2183" t="str">
            <v>ANKIT AGENCY ,SAKHARKHEDA SINDKHEDARAJA</v>
          </cell>
          <cell r="H2183">
            <v>294336</v>
          </cell>
          <cell r="I2183">
            <v>294336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D2184" t="str">
            <v>863</v>
          </cell>
          <cell r="F2184" t="str">
            <v>92741</v>
          </cell>
          <cell r="G2184" t="str">
            <v>TRADE LINK ENGG,PATIALA</v>
          </cell>
          <cell r="H2184">
            <v>-388347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</row>
        <row r="2185">
          <cell r="D2185" t="str">
            <v>863</v>
          </cell>
          <cell r="F2185" t="str">
            <v>92777</v>
          </cell>
          <cell r="G2185" t="str">
            <v>SANJAY ELECTRICALS &amp; MACHINERY,HINGOLI</v>
          </cell>
          <cell r="H2185">
            <v>15320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</row>
        <row r="2186">
          <cell r="D2186" t="str">
            <v>863</v>
          </cell>
          <cell r="F2186" t="str">
            <v>92787</v>
          </cell>
          <cell r="G2186" t="str">
            <v>DOABA MICRO IRRIG SALES &amp; C,GARHSHANKAR</v>
          </cell>
          <cell r="H2186">
            <v>9321</v>
          </cell>
          <cell r="I2186">
            <v>0</v>
          </cell>
          <cell r="J2186">
            <v>3912</v>
          </cell>
          <cell r="K2186">
            <v>5409</v>
          </cell>
          <cell r="L2186">
            <v>0</v>
          </cell>
          <cell r="M2186">
            <v>0</v>
          </cell>
        </row>
        <row r="2187">
          <cell r="D2187" t="str">
            <v>863</v>
          </cell>
          <cell r="F2187" t="str">
            <v>92797</v>
          </cell>
          <cell r="G2187" t="str">
            <v>USHA SREE AGENCIES,RAJMUNDRY</v>
          </cell>
          <cell r="H2187">
            <v>100168</v>
          </cell>
          <cell r="I2187">
            <v>481</v>
          </cell>
          <cell r="J2187">
            <v>35192</v>
          </cell>
          <cell r="K2187">
            <v>0</v>
          </cell>
          <cell r="L2187">
            <v>64495</v>
          </cell>
          <cell r="M2187">
            <v>0</v>
          </cell>
        </row>
        <row r="2188">
          <cell r="D2188" t="str">
            <v>863</v>
          </cell>
          <cell r="F2188" t="str">
            <v>92820</v>
          </cell>
          <cell r="G2188" t="str">
            <v>SURYA ENTERPRISES,VIZIANAGARAM</v>
          </cell>
          <cell r="H2188">
            <v>644.5</v>
          </cell>
          <cell r="I2188">
            <v>0</v>
          </cell>
          <cell r="J2188">
            <v>0</v>
          </cell>
          <cell r="K2188">
            <v>0</v>
          </cell>
          <cell r="L2188">
            <v>644.5</v>
          </cell>
          <cell r="M2188">
            <v>0</v>
          </cell>
        </row>
        <row r="2189">
          <cell r="D2189" t="str">
            <v>863</v>
          </cell>
          <cell r="F2189" t="str">
            <v>92829</v>
          </cell>
          <cell r="G2189" t="str">
            <v>SHREE AGROTECH ,RATNAGIRI</v>
          </cell>
          <cell r="H2189">
            <v>3483</v>
          </cell>
          <cell r="I2189">
            <v>0</v>
          </cell>
          <cell r="J2189">
            <v>0</v>
          </cell>
          <cell r="K2189">
            <v>3483</v>
          </cell>
          <cell r="L2189">
            <v>0</v>
          </cell>
          <cell r="M2189">
            <v>0</v>
          </cell>
        </row>
        <row r="2190">
          <cell r="D2190" t="str">
            <v>863</v>
          </cell>
          <cell r="F2190" t="str">
            <v>92841</v>
          </cell>
          <cell r="G2190" t="str">
            <v>KRUSHAKRAJ IRRIGATION SYSTEMS,NANDGAON(K</v>
          </cell>
          <cell r="H2190">
            <v>646258</v>
          </cell>
          <cell r="I2190">
            <v>155</v>
          </cell>
          <cell r="J2190">
            <v>57332</v>
          </cell>
          <cell r="K2190">
            <v>10787</v>
          </cell>
          <cell r="L2190">
            <v>31335</v>
          </cell>
          <cell r="M2190">
            <v>4025</v>
          </cell>
        </row>
        <row r="2191">
          <cell r="D2191" t="str">
            <v>863</v>
          </cell>
          <cell r="F2191" t="str">
            <v>92842</v>
          </cell>
          <cell r="G2191" t="str">
            <v>MAHARASHTRA KRISHI KENDRA,NER,YAVATMAL</v>
          </cell>
          <cell r="H2191">
            <v>258900.5</v>
          </cell>
          <cell r="I2191">
            <v>0</v>
          </cell>
          <cell r="J2191">
            <v>0</v>
          </cell>
          <cell r="K2191">
            <v>64478</v>
          </cell>
          <cell r="L2191">
            <v>0</v>
          </cell>
          <cell r="M2191">
            <v>0</v>
          </cell>
        </row>
        <row r="2192">
          <cell r="D2192" t="str">
            <v>863</v>
          </cell>
          <cell r="F2192" t="str">
            <v>92843</v>
          </cell>
          <cell r="G2192" t="str">
            <v>S.S.STEEL CENTER,BILASPUR</v>
          </cell>
          <cell r="H2192">
            <v>-9949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D2193" t="str">
            <v>863</v>
          </cell>
          <cell r="F2193" t="str">
            <v>92885</v>
          </cell>
          <cell r="G2193" t="str">
            <v>M.P.AGRO ,BETUL</v>
          </cell>
          <cell r="H2193">
            <v>51347</v>
          </cell>
          <cell r="I2193">
            <v>0</v>
          </cell>
          <cell r="J2193">
            <v>120</v>
          </cell>
          <cell r="K2193">
            <v>0</v>
          </cell>
          <cell r="L2193">
            <v>0</v>
          </cell>
          <cell r="M2193">
            <v>0</v>
          </cell>
        </row>
        <row r="2194">
          <cell r="D2194" t="str">
            <v>863</v>
          </cell>
          <cell r="F2194" t="str">
            <v>92904</v>
          </cell>
          <cell r="G2194" t="str">
            <v>SUJATA MACHINERY &amp; ELECT STORE,PARLIVAIJ</v>
          </cell>
          <cell r="H2194">
            <v>294</v>
          </cell>
          <cell r="I2194">
            <v>294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D2195" t="str">
            <v>863</v>
          </cell>
          <cell r="F2195" t="str">
            <v>92910</v>
          </cell>
          <cell r="G2195" t="str">
            <v>SAHKAR IRRIGATION,PORBANDER GUJARAT</v>
          </cell>
          <cell r="H2195">
            <v>65174</v>
          </cell>
          <cell r="I2195">
            <v>0</v>
          </cell>
          <cell r="J2195">
            <v>65174</v>
          </cell>
          <cell r="K2195">
            <v>0</v>
          </cell>
          <cell r="L2195">
            <v>0</v>
          </cell>
          <cell r="M2195">
            <v>0</v>
          </cell>
        </row>
        <row r="2196">
          <cell r="D2196" t="str">
            <v>863</v>
          </cell>
          <cell r="F2196" t="str">
            <v>92914</v>
          </cell>
          <cell r="G2196" t="str">
            <v>GREEN FIELD AGRO SERVICES,SELU PARBHANI</v>
          </cell>
          <cell r="H2196">
            <v>395196</v>
          </cell>
          <cell r="I2196">
            <v>0</v>
          </cell>
          <cell r="J2196">
            <v>0</v>
          </cell>
          <cell r="K2196">
            <v>395196</v>
          </cell>
          <cell r="L2196">
            <v>0</v>
          </cell>
          <cell r="M2196">
            <v>0</v>
          </cell>
        </row>
        <row r="2197">
          <cell r="D2197" t="str">
            <v>863</v>
          </cell>
          <cell r="F2197" t="str">
            <v>92919</v>
          </cell>
          <cell r="G2197" t="str">
            <v>PATIL DRIP &amp; SPRINKLAR IRRIGATION,MORSHI</v>
          </cell>
          <cell r="H2197">
            <v>173908</v>
          </cell>
          <cell r="I2197">
            <v>0</v>
          </cell>
          <cell r="J2197">
            <v>0</v>
          </cell>
          <cell r="K2197">
            <v>173908</v>
          </cell>
          <cell r="L2197">
            <v>0</v>
          </cell>
          <cell r="M2197">
            <v>0</v>
          </cell>
        </row>
        <row r="2198">
          <cell r="D2198" t="str">
            <v>863</v>
          </cell>
          <cell r="F2198" t="str">
            <v>92927</v>
          </cell>
          <cell r="G2198" t="str">
            <v>G.P.SALES,JUGSALAI</v>
          </cell>
          <cell r="H2198">
            <v>66510.039999999994</v>
          </cell>
          <cell r="I2198">
            <v>0</v>
          </cell>
          <cell r="J2198">
            <v>3921</v>
          </cell>
          <cell r="K2198">
            <v>62589.04</v>
          </cell>
          <cell r="L2198">
            <v>0</v>
          </cell>
          <cell r="M2198">
            <v>0</v>
          </cell>
        </row>
        <row r="2199">
          <cell r="D2199" t="str">
            <v>863</v>
          </cell>
          <cell r="F2199" t="str">
            <v>92965</v>
          </cell>
          <cell r="G2199" t="str">
            <v>AGRO SERVICE CENTRE,VISWAGAR,SURAT</v>
          </cell>
          <cell r="H2199">
            <v>2062</v>
          </cell>
          <cell r="I2199">
            <v>0</v>
          </cell>
          <cell r="J2199">
            <v>0</v>
          </cell>
          <cell r="K2199">
            <v>0</v>
          </cell>
          <cell r="L2199">
            <v>2062</v>
          </cell>
          <cell r="M2199">
            <v>0</v>
          </cell>
        </row>
        <row r="2200">
          <cell r="D2200" t="str">
            <v>863</v>
          </cell>
          <cell r="F2200" t="str">
            <v>92966</v>
          </cell>
          <cell r="G2200" t="str">
            <v>AKASH ENTERPRISES,VARANSI</v>
          </cell>
          <cell r="H2200">
            <v>8675</v>
          </cell>
          <cell r="I2200">
            <v>0</v>
          </cell>
          <cell r="J2200">
            <v>8675</v>
          </cell>
          <cell r="K2200">
            <v>0</v>
          </cell>
          <cell r="L2200">
            <v>0</v>
          </cell>
          <cell r="M2200">
            <v>0</v>
          </cell>
        </row>
        <row r="2201">
          <cell r="D2201" t="str">
            <v>863</v>
          </cell>
          <cell r="F2201" t="str">
            <v>92983</v>
          </cell>
          <cell r="G2201" t="str">
            <v>SAI IRRIGATION EQUIPMENT,PHALTAN</v>
          </cell>
          <cell r="H2201">
            <v>590928</v>
          </cell>
          <cell r="I2201">
            <v>0</v>
          </cell>
          <cell r="J2201">
            <v>0</v>
          </cell>
          <cell r="K2201">
            <v>590928</v>
          </cell>
          <cell r="L2201">
            <v>0</v>
          </cell>
          <cell r="M2201">
            <v>0</v>
          </cell>
        </row>
        <row r="2202">
          <cell r="D2202" t="str">
            <v>863</v>
          </cell>
          <cell r="F2202" t="str">
            <v>92994</v>
          </cell>
          <cell r="G2202" t="str">
            <v>GURUKRUPA HARDWARE &amp; ELEC.,PATUR,AMRAVAT</v>
          </cell>
          <cell r="H2202">
            <v>256914.5</v>
          </cell>
          <cell r="I2202">
            <v>0</v>
          </cell>
          <cell r="J2202">
            <v>0</v>
          </cell>
          <cell r="K2202">
            <v>256914.5</v>
          </cell>
          <cell r="L2202">
            <v>0</v>
          </cell>
          <cell r="M2202">
            <v>0</v>
          </cell>
        </row>
        <row r="2203">
          <cell r="D2203" t="str">
            <v>863</v>
          </cell>
          <cell r="F2203" t="str">
            <v>92995</v>
          </cell>
          <cell r="G2203" t="str">
            <v>PATIL KRUSHI SEVA KENDRA,MURTIZAPUR</v>
          </cell>
          <cell r="H2203">
            <v>129221</v>
          </cell>
          <cell r="I2203">
            <v>0</v>
          </cell>
          <cell r="J2203">
            <v>0</v>
          </cell>
          <cell r="K2203">
            <v>39522</v>
          </cell>
          <cell r="L2203">
            <v>89699</v>
          </cell>
          <cell r="M2203">
            <v>0</v>
          </cell>
        </row>
        <row r="2204">
          <cell r="D2204" t="str">
            <v>863</v>
          </cell>
          <cell r="F2204" t="str">
            <v>93030</v>
          </cell>
          <cell r="G2204" t="str">
            <v>MAHATMA PHULE AGRI.UNIV,RAHURI</v>
          </cell>
          <cell r="H2204">
            <v>20000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D2205" t="str">
            <v>863</v>
          </cell>
          <cell r="F2205" t="str">
            <v>93615</v>
          </cell>
          <cell r="G2205" t="str">
            <v>MANJARA S.S.K.LTD.,ZADKE</v>
          </cell>
          <cell r="H2205">
            <v>7950527.7300000004</v>
          </cell>
          <cell r="I2205">
            <v>0</v>
          </cell>
          <cell r="J2205">
            <v>1612000</v>
          </cell>
          <cell r="K2205">
            <v>0</v>
          </cell>
          <cell r="L2205">
            <v>3469</v>
          </cell>
          <cell r="M2205">
            <v>0</v>
          </cell>
        </row>
        <row r="2206">
          <cell r="D2206" t="str">
            <v>863</v>
          </cell>
          <cell r="F2206" t="str">
            <v>94118</v>
          </cell>
          <cell r="G2206" t="str">
            <v>SANGLI MISCELLE.SALES,SANGLI</v>
          </cell>
          <cell r="H2206">
            <v>1248</v>
          </cell>
          <cell r="I2206">
            <v>0</v>
          </cell>
          <cell r="J2206">
            <v>0</v>
          </cell>
          <cell r="K2206">
            <v>1248</v>
          </cell>
          <cell r="L2206">
            <v>0</v>
          </cell>
          <cell r="M2206">
            <v>0</v>
          </cell>
        </row>
        <row r="2207">
          <cell r="D2207" t="str">
            <v>863</v>
          </cell>
          <cell r="F2207" t="str">
            <v>94790</v>
          </cell>
          <cell r="G2207" t="str">
            <v>M.P.AGRO ,KHANDWA</v>
          </cell>
          <cell r="H2207">
            <v>-1015555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</row>
        <row r="2208">
          <cell r="D2208" t="str">
            <v>863</v>
          </cell>
          <cell r="F2208" t="str">
            <v>94818</v>
          </cell>
          <cell r="G2208" t="str">
            <v>SENDHWA DEPOT CASUAL</v>
          </cell>
          <cell r="H2208">
            <v>4749</v>
          </cell>
          <cell r="I2208">
            <v>0</v>
          </cell>
          <cell r="J2208">
            <v>0</v>
          </cell>
          <cell r="K2208">
            <v>4749</v>
          </cell>
          <cell r="L2208">
            <v>0</v>
          </cell>
          <cell r="M2208">
            <v>0</v>
          </cell>
        </row>
        <row r="2209">
          <cell r="D2209" t="str">
            <v>863</v>
          </cell>
          <cell r="F2209" t="str">
            <v>95503</v>
          </cell>
          <cell r="G2209" t="str">
            <v>GANGA AGRO TECH SERVICES,INDI</v>
          </cell>
          <cell r="H2209">
            <v>629143</v>
          </cell>
          <cell r="I2209">
            <v>604065</v>
          </cell>
          <cell r="J2209">
            <v>25078</v>
          </cell>
          <cell r="K2209">
            <v>0</v>
          </cell>
          <cell r="L2209">
            <v>0</v>
          </cell>
          <cell r="M2209">
            <v>0</v>
          </cell>
        </row>
        <row r="2210">
          <cell r="D2210" t="str">
            <v>863</v>
          </cell>
          <cell r="F2210" t="str">
            <v>95569</v>
          </cell>
          <cell r="G2210" t="str">
            <v>VIVEK AGRO MARKETING,MALEGAON</v>
          </cell>
          <cell r="H2210">
            <v>25191.5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</row>
        <row r="2211">
          <cell r="D2211" t="str">
            <v>863</v>
          </cell>
          <cell r="F2211" t="str">
            <v>95577</v>
          </cell>
          <cell r="G2211" t="str">
            <v>VRUSHALI KRUSHI KENDRA,AKOT</v>
          </cell>
          <cell r="H2211">
            <v>205611.02</v>
          </cell>
          <cell r="I2211">
            <v>0</v>
          </cell>
          <cell r="J2211">
            <v>0</v>
          </cell>
          <cell r="K2211">
            <v>9339</v>
          </cell>
          <cell r="L2211">
            <v>0</v>
          </cell>
          <cell r="M2211">
            <v>0</v>
          </cell>
        </row>
        <row r="2212">
          <cell r="D2212" t="str">
            <v>863</v>
          </cell>
          <cell r="F2212" t="str">
            <v>95581</v>
          </cell>
          <cell r="G2212" t="str">
            <v>SAMARTH KRUSHI S.KENDRA,BORSAR</v>
          </cell>
          <cell r="H2212">
            <v>328314</v>
          </cell>
          <cell r="I2212">
            <v>104624</v>
          </cell>
          <cell r="J2212">
            <v>223690</v>
          </cell>
          <cell r="K2212">
            <v>0</v>
          </cell>
          <cell r="L2212">
            <v>0</v>
          </cell>
          <cell r="M2212">
            <v>0</v>
          </cell>
        </row>
        <row r="2213">
          <cell r="D2213" t="str">
            <v>863</v>
          </cell>
          <cell r="F2213" t="str">
            <v>95617</v>
          </cell>
          <cell r="G2213" t="str">
            <v>SURESH MACHINERY STORES,MJL.GN</v>
          </cell>
          <cell r="H2213">
            <v>231554.5</v>
          </cell>
          <cell r="I2213">
            <v>0</v>
          </cell>
          <cell r="J2213">
            <v>0</v>
          </cell>
          <cell r="K2213">
            <v>169728</v>
          </cell>
          <cell r="L2213">
            <v>0</v>
          </cell>
          <cell r="M2213">
            <v>0</v>
          </cell>
        </row>
        <row r="2214">
          <cell r="D2214" t="str">
            <v>863</v>
          </cell>
          <cell r="F2214" t="str">
            <v>95621</v>
          </cell>
          <cell r="G2214" t="str">
            <v>KRUMESHWAR KRISHI S.K.PARB</v>
          </cell>
          <cell r="H2214">
            <v>93487</v>
          </cell>
          <cell r="I2214">
            <v>93487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D2215" t="str">
            <v>863</v>
          </cell>
          <cell r="F2215" t="str">
            <v>95647</v>
          </cell>
          <cell r="G2215" t="str">
            <v>VARDHAMAN IRRIGATIONS,JAIPUR</v>
          </cell>
          <cell r="H2215">
            <v>-88951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</row>
        <row r="2216">
          <cell r="D2216" t="str">
            <v>863</v>
          </cell>
          <cell r="F2216" t="str">
            <v>95707</v>
          </cell>
          <cell r="G2216" t="str">
            <v>SHRIKRISHNA TRADERS,KHANDALA</v>
          </cell>
          <cell r="H2216">
            <v>102440</v>
          </cell>
          <cell r="I2216">
            <v>0</v>
          </cell>
          <cell r="J2216">
            <v>102440</v>
          </cell>
          <cell r="K2216">
            <v>0</v>
          </cell>
          <cell r="L2216">
            <v>0</v>
          </cell>
          <cell r="M2216">
            <v>0</v>
          </cell>
        </row>
        <row r="2217">
          <cell r="D2217" t="str">
            <v>863</v>
          </cell>
          <cell r="F2217" t="str">
            <v>95727</v>
          </cell>
          <cell r="G2217" t="str">
            <v>PHEPHALE KRUSHI S.KENDRA,DHAD</v>
          </cell>
          <cell r="H2217">
            <v>296899.84000000003</v>
          </cell>
          <cell r="I2217">
            <v>195424</v>
          </cell>
          <cell r="J2217">
            <v>28587.200000000001</v>
          </cell>
          <cell r="K2217">
            <v>0</v>
          </cell>
          <cell r="L2217">
            <v>0</v>
          </cell>
          <cell r="M2217">
            <v>0</v>
          </cell>
        </row>
        <row r="2218">
          <cell r="D2218" t="str">
            <v>863</v>
          </cell>
          <cell r="F2218" t="str">
            <v>95747</v>
          </cell>
          <cell r="G2218" t="str">
            <v>SHREYASH AGRO ENGG.,RAHURI</v>
          </cell>
          <cell r="H2218">
            <v>449550</v>
          </cell>
          <cell r="I2218">
            <v>344422</v>
          </cell>
          <cell r="J2218">
            <v>105128</v>
          </cell>
          <cell r="K2218">
            <v>0</v>
          </cell>
          <cell r="L2218">
            <v>0</v>
          </cell>
          <cell r="M2218">
            <v>0</v>
          </cell>
        </row>
        <row r="2219">
          <cell r="D2219" t="str">
            <v>863</v>
          </cell>
          <cell r="F2219" t="str">
            <v>95799</v>
          </cell>
          <cell r="G2219" t="str">
            <v>PIONEER IIRRIGATION,RAJKOT</v>
          </cell>
          <cell r="H2219">
            <v>231866</v>
          </cell>
          <cell r="I2219">
            <v>2245</v>
          </cell>
          <cell r="J2219">
            <v>33819</v>
          </cell>
          <cell r="K2219">
            <v>0</v>
          </cell>
          <cell r="L2219">
            <v>0</v>
          </cell>
          <cell r="M2219">
            <v>0</v>
          </cell>
        </row>
        <row r="2220">
          <cell r="D2220" t="str">
            <v>863</v>
          </cell>
          <cell r="F2220" t="str">
            <v>95917</v>
          </cell>
          <cell r="G2220" t="str">
            <v>RANCHANDI TRADERS,OSMANABAD</v>
          </cell>
          <cell r="H2220">
            <v>196571</v>
          </cell>
          <cell r="I2220">
            <v>0</v>
          </cell>
          <cell r="J2220">
            <v>0</v>
          </cell>
          <cell r="K2220">
            <v>196571</v>
          </cell>
          <cell r="L2220">
            <v>0</v>
          </cell>
          <cell r="M2220">
            <v>0</v>
          </cell>
        </row>
        <row r="2221">
          <cell r="D2221" t="str">
            <v>863</v>
          </cell>
          <cell r="F2221" t="str">
            <v>95959</v>
          </cell>
          <cell r="G2221" t="str">
            <v>SANT MUKTAI DRIP AGENCY,EDLABAD</v>
          </cell>
          <cell r="H2221">
            <v>125577</v>
          </cell>
          <cell r="I2221">
            <v>27887</v>
          </cell>
          <cell r="J2221">
            <v>0</v>
          </cell>
          <cell r="K2221">
            <v>97690</v>
          </cell>
          <cell r="L2221">
            <v>0</v>
          </cell>
          <cell r="M2221">
            <v>0</v>
          </cell>
        </row>
        <row r="2222">
          <cell r="D2222" t="str">
            <v>863</v>
          </cell>
          <cell r="F2222" t="str">
            <v>96033</v>
          </cell>
          <cell r="G2222" t="str">
            <v>SHARANBASESHWAR TRAD.CORP,GULB</v>
          </cell>
          <cell r="H2222">
            <v>719149</v>
          </cell>
          <cell r="I2222">
            <v>719149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</row>
        <row r="2223">
          <cell r="D2223" t="str">
            <v>863</v>
          </cell>
          <cell r="F2223" t="str">
            <v>96042</v>
          </cell>
          <cell r="G2223" t="str">
            <v>AKSHAYA ENTERPRISES,SHIMOGA</v>
          </cell>
          <cell r="H2223">
            <v>188885</v>
          </cell>
          <cell r="I2223">
            <v>170986</v>
          </cell>
          <cell r="J2223">
            <v>17899</v>
          </cell>
          <cell r="K2223">
            <v>0</v>
          </cell>
          <cell r="L2223">
            <v>0</v>
          </cell>
          <cell r="M2223">
            <v>0</v>
          </cell>
        </row>
        <row r="2224">
          <cell r="D2224" t="str">
            <v>863</v>
          </cell>
          <cell r="F2224" t="str">
            <v>96117</v>
          </cell>
          <cell r="G2224" t="str">
            <v>NAVKAR TRADERS,NARDANA</v>
          </cell>
          <cell r="H2224">
            <v>401</v>
          </cell>
          <cell r="I2224">
            <v>401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</row>
        <row r="2225">
          <cell r="D2225" t="str">
            <v>863</v>
          </cell>
          <cell r="F2225" t="str">
            <v>96133</v>
          </cell>
          <cell r="G2225" t="str">
            <v>KRIPON SHETI SEVALAYA,GONDIA</v>
          </cell>
          <cell r="H2225">
            <v>500</v>
          </cell>
          <cell r="I2225">
            <v>0</v>
          </cell>
          <cell r="J2225">
            <v>0</v>
          </cell>
          <cell r="K2225">
            <v>500</v>
          </cell>
          <cell r="L2225">
            <v>0</v>
          </cell>
          <cell r="M2225">
            <v>0</v>
          </cell>
        </row>
        <row r="2226">
          <cell r="D2226" t="str">
            <v>863</v>
          </cell>
          <cell r="F2226" t="str">
            <v>96163</v>
          </cell>
          <cell r="G2226" t="str">
            <v>SADBHAWANA DRIP AG,MAHAGAON</v>
          </cell>
          <cell r="H2226">
            <v>2000441.8</v>
          </cell>
          <cell r="I2226">
            <v>417906</v>
          </cell>
          <cell r="J2226">
            <v>0</v>
          </cell>
          <cell r="K2226">
            <v>365364</v>
          </cell>
          <cell r="L2226">
            <v>229222</v>
          </cell>
          <cell r="M2226">
            <v>4134</v>
          </cell>
        </row>
        <row r="2227">
          <cell r="D2227" t="str">
            <v>863</v>
          </cell>
          <cell r="F2227" t="str">
            <v>96183</v>
          </cell>
          <cell r="G2227" t="str">
            <v>SHETI VIKAS KENDRA,SHIRUR</v>
          </cell>
          <cell r="H2227">
            <v>25499</v>
          </cell>
          <cell r="I2227">
            <v>25499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D2228" t="str">
            <v>863</v>
          </cell>
          <cell r="F2228" t="str">
            <v>96205</v>
          </cell>
          <cell r="G2228" t="str">
            <v>GEETA AGRO AGENCIES,TALEGAON</v>
          </cell>
          <cell r="H2228">
            <v>48565.440000000002</v>
          </cell>
          <cell r="I2228">
            <v>0</v>
          </cell>
          <cell r="J2228">
            <v>0</v>
          </cell>
          <cell r="K2228">
            <v>13816</v>
          </cell>
          <cell r="L2228">
            <v>0</v>
          </cell>
          <cell r="M2228">
            <v>0</v>
          </cell>
        </row>
        <row r="2229">
          <cell r="D2229" t="str">
            <v>863</v>
          </cell>
          <cell r="F2229" t="str">
            <v>96219</v>
          </cell>
          <cell r="G2229" t="str">
            <v>CHETAN DRIP &amp; SPRINKLER SERV.</v>
          </cell>
          <cell r="H2229">
            <v>774694.97</v>
          </cell>
          <cell r="I2229">
            <v>0</v>
          </cell>
          <cell r="J2229">
            <v>0</v>
          </cell>
          <cell r="K2229">
            <v>5000</v>
          </cell>
          <cell r="L2229">
            <v>703</v>
          </cell>
          <cell r="M2229">
            <v>0</v>
          </cell>
        </row>
        <row r="2230">
          <cell r="D2230" t="str">
            <v>863</v>
          </cell>
          <cell r="F2230" t="str">
            <v>96277</v>
          </cell>
          <cell r="G2230" t="str">
            <v>SHRIGURUDATTA AGRO AG.,NEWASA</v>
          </cell>
          <cell r="H2230">
            <v>-37035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</row>
        <row r="2231">
          <cell r="D2231" t="str">
            <v>863</v>
          </cell>
          <cell r="F2231" t="str">
            <v>96279</v>
          </cell>
          <cell r="G2231" t="str">
            <v>ASHIRWAD SALES &amp; SER,PARATWADA</v>
          </cell>
          <cell r="H2231">
            <v>224907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D2232" t="str">
            <v>863</v>
          </cell>
          <cell r="F2232" t="str">
            <v>96291</v>
          </cell>
          <cell r="G2232" t="str">
            <v>SAIKRUPA AGENCIES,PANDHARKAWDA</v>
          </cell>
          <cell r="H2232">
            <v>132494.29999999999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</row>
        <row r="2233">
          <cell r="D2233" t="str">
            <v>863</v>
          </cell>
          <cell r="F2233" t="str">
            <v>96349</v>
          </cell>
          <cell r="G2233" t="str">
            <v>JAIN AGRO AGENCIES,TASGAON</v>
          </cell>
          <cell r="H2233">
            <v>635</v>
          </cell>
          <cell r="I2233">
            <v>0</v>
          </cell>
          <cell r="J2233">
            <v>635</v>
          </cell>
          <cell r="K2233">
            <v>0</v>
          </cell>
          <cell r="L2233">
            <v>0</v>
          </cell>
          <cell r="M2233">
            <v>0</v>
          </cell>
        </row>
        <row r="2234">
          <cell r="D2234" t="str">
            <v>863</v>
          </cell>
          <cell r="F2234" t="str">
            <v>96409</v>
          </cell>
          <cell r="G2234" t="str">
            <v>HARIT KRANT KENDRA,MANMAD</v>
          </cell>
          <cell r="H2234">
            <v>75160</v>
          </cell>
          <cell r="I2234">
            <v>75160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</row>
        <row r="2235">
          <cell r="D2235" t="str">
            <v>863</v>
          </cell>
          <cell r="F2235" t="str">
            <v>96433</v>
          </cell>
          <cell r="G2235" t="str">
            <v>V.G.SHAH &amp; CO.,YEOLA</v>
          </cell>
          <cell r="H2235">
            <v>85880.639999999999</v>
          </cell>
          <cell r="I2235">
            <v>85880.639999999999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D2236" t="str">
            <v>863</v>
          </cell>
          <cell r="F2236" t="str">
            <v>96481</v>
          </cell>
          <cell r="G2236" t="str">
            <v>KANGALE SALES AGENCIES,KOPARGA</v>
          </cell>
          <cell r="H2236">
            <v>286135</v>
          </cell>
          <cell r="I2236">
            <v>158619</v>
          </cell>
          <cell r="J2236">
            <v>103140</v>
          </cell>
          <cell r="K2236">
            <v>24376</v>
          </cell>
          <cell r="L2236">
            <v>0</v>
          </cell>
          <cell r="M2236">
            <v>0</v>
          </cell>
        </row>
        <row r="2237">
          <cell r="D2237" t="str">
            <v>863</v>
          </cell>
          <cell r="F2237" t="str">
            <v>96619</v>
          </cell>
          <cell r="G2237" t="str">
            <v>ZANPURE &amp; CO,NARAYANGAON</v>
          </cell>
          <cell r="H2237">
            <v>765</v>
          </cell>
          <cell r="I2237">
            <v>765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</row>
        <row r="2238">
          <cell r="D2238" t="str">
            <v>863</v>
          </cell>
          <cell r="F2238" t="str">
            <v>96691</v>
          </cell>
          <cell r="G2238" t="str">
            <v>VIKASINI ENTERPRISES,JAYSINGPR</v>
          </cell>
          <cell r="H2238">
            <v>1248</v>
          </cell>
          <cell r="I2238">
            <v>0</v>
          </cell>
          <cell r="J2238">
            <v>0</v>
          </cell>
          <cell r="K2238">
            <v>1248</v>
          </cell>
          <cell r="L2238">
            <v>0</v>
          </cell>
          <cell r="M2238">
            <v>0</v>
          </cell>
        </row>
        <row r="2239">
          <cell r="D2239" t="str">
            <v>863</v>
          </cell>
          <cell r="F2239" t="str">
            <v>96699</v>
          </cell>
          <cell r="G2239" t="str">
            <v>MARUTI AGRO AGENCIES,KOLHAPUR</v>
          </cell>
          <cell r="H2239">
            <v>2933</v>
          </cell>
          <cell r="I2239">
            <v>2933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</row>
        <row r="2240">
          <cell r="D2240" t="str">
            <v>863</v>
          </cell>
          <cell r="F2240" t="str">
            <v>96777</v>
          </cell>
          <cell r="G2240" t="str">
            <v>CHIEF EX. OFFICER.Z.P. ADILABAD</v>
          </cell>
          <cell r="H2240">
            <v>109748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</row>
        <row r="2241">
          <cell r="D2241" t="str">
            <v>863</v>
          </cell>
          <cell r="F2241" t="str">
            <v>96847</v>
          </cell>
          <cell r="G2241" t="str">
            <v>SIDDESHWAR ENGG.CO.GULABARGA</v>
          </cell>
          <cell r="H2241">
            <v>381165</v>
          </cell>
          <cell r="I2241">
            <v>224940</v>
          </cell>
          <cell r="J2241">
            <v>156225</v>
          </cell>
          <cell r="K2241">
            <v>0</v>
          </cell>
          <cell r="L2241">
            <v>0</v>
          </cell>
          <cell r="M2241">
            <v>0</v>
          </cell>
        </row>
        <row r="2242">
          <cell r="D2242" t="str">
            <v>863</v>
          </cell>
          <cell r="F2242" t="str">
            <v>96953</v>
          </cell>
          <cell r="G2242" t="str">
            <v>ADESH ENTERPRISES,SILLOD</v>
          </cell>
          <cell r="H2242">
            <v>258177</v>
          </cell>
          <cell r="I2242">
            <v>258177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</row>
        <row r="2243">
          <cell r="D2243" t="str">
            <v>863</v>
          </cell>
          <cell r="F2243" t="str">
            <v>97081</v>
          </cell>
          <cell r="G2243" t="str">
            <v>NANDKISHOR AGENCIES,LATUR</v>
          </cell>
          <cell r="H2243">
            <v>437956</v>
          </cell>
          <cell r="I2243">
            <v>56950</v>
          </cell>
          <cell r="J2243">
            <v>381006</v>
          </cell>
          <cell r="K2243">
            <v>0</v>
          </cell>
          <cell r="L2243">
            <v>0</v>
          </cell>
          <cell r="M2243">
            <v>0</v>
          </cell>
        </row>
        <row r="2244">
          <cell r="D2244" t="str">
            <v>863</v>
          </cell>
          <cell r="F2244" t="str">
            <v>97135</v>
          </cell>
          <cell r="G2244" t="str">
            <v>SAIBABA TRADING CO,NIWGHA</v>
          </cell>
          <cell r="H2244">
            <v>222846</v>
          </cell>
          <cell r="I2244">
            <v>0</v>
          </cell>
          <cell r="J2244">
            <v>118558</v>
          </cell>
          <cell r="K2244">
            <v>104288</v>
          </cell>
          <cell r="L2244">
            <v>0</v>
          </cell>
          <cell r="M2244">
            <v>0</v>
          </cell>
        </row>
        <row r="2245">
          <cell r="D2245" t="str">
            <v>863</v>
          </cell>
          <cell r="F2245" t="str">
            <v>97141</v>
          </cell>
          <cell r="G2245" t="str">
            <v>TADESHWAR TRADING CO,PARBHANI</v>
          </cell>
          <cell r="H2245">
            <v>268279</v>
          </cell>
          <cell r="I2245">
            <v>0</v>
          </cell>
          <cell r="J2245">
            <v>268279</v>
          </cell>
          <cell r="K2245">
            <v>0</v>
          </cell>
          <cell r="L2245">
            <v>0</v>
          </cell>
          <cell r="M2245">
            <v>0</v>
          </cell>
        </row>
        <row r="2246">
          <cell r="D2246" t="str">
            <v>863</v>
          </cell>
          <cell r="F2246" t="str">
            <v>97147</v>
          </cell>
          <cell r="G2246" t="str">
            <v>PARAG TRADING COMPANY,JINTUR</v>
          </cell>
          <cell r="H2246">
            <v>-9681.2099999999991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</row>
        <row r="2247">
          <cell r="D2247" t="str">
            <v>863</v>
          </cell>
          <cell r="F2247" t="str">
            <v>97155</v>
          </cell>
          <cell r="G2247" t="str">
            <v>PATURKAR AND SONS, HINGOLI</v>
          </cell>
          <cell r="H2247">
            <v>285016.37</v>
          </cell>
          <cell r="I2247">
            <v>16543</v>
          </cell>
          <cell r="J2247">
            <v>0</v>
          </cell>
          <cell r="K2247">
            <v>197600</v>
          </cell>
          <cell r="L2247">
            <v>0</v>
          </cell>
          <cell r="M2247">
            <v>75</v>
          </cell>
        </row>
        <row r="2248">
          <cell r="D2248" t="str">
            <v>863</v>
          </cell>
          <cell r="F2248" t="str">
            <v>97381</v>
          </cell>
          <cell r="G2248" t="str">
            <v>VIKAS KRISHI KENDRA. BODWAD.</v>
          </cell>
          <cell r="H2248">
            <v>6260</v>
          </cell>
          <cell r="I2248">
            <v>0</v>
          </cell>
          <cell r="J2248">
            <v>0</v>
          </cell>
          <cell r="K2248">
            <v>6260</v>
          </cell>
          <cell r="L2248">
            <v>0</v>
          </cell>
          <cell r="M2248">
            <v>0</v>
          </cell>
        </row>
        <row r="2249">
          <cell r="D2249" t="str">
            <v>863</v>
          </cell>
          <cell r="F2249" t="str">
            <v>97449</v>
          </cell>
          <cell r="G2249" t="str">
            <v>DARSHAN AGENCIES,JAL-JAMOD</v>
          </cell>
          <cell r="H2249">
            <v>648247</v>
          </cell>
          <cell r="I2249">
            <v>197480</v>
          </cell>
          <cell r="J2249">
            <v>0</v>
          </cell>
          <cell r="K2249">
            <v>422927</v>
          </cell>
          <cell r="L2249">
            <v>27840</v>
          </cell>
          <cell r="M2249">
            <v>0</v>
          </cell>
        </row>
        <row r="2250">
          <cell r="D2250" t="str">
            <v>863</v>
          </cell>
          <cell r="F2250" t="str">
            <v>97459</v>
          </cell>
          <cell r="G2250" t="str">
            <v>PAWAN ELE.&amp; MACH.STORES,RISOD</v>
          </cell>
          <cell r="H2250">
            <v>78623</v>
          </cell>
          <cell r="I2250">
            <v>78623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</row>
        <row r="2251">
          <cell r="D2251" t="str">
            <v>863</v>
          </cell>
          <cell r="F2251" t="str">
            <v>97489</v>
          </cell>
          <cell r="G2251" t="str">
            <v>PARAS AGENCIES,MEHAKAR</v>
          </cell>
          <cell r="H2251">
            <v>497047.81</v>
          </cell>
          <cell r="I2251">
            <v>263087</v>
          </cell>
          <cell r="J2251">
            <v>0</v>
          </cell>
          <cell r="K2251">
            <v>0</v>
          </cell>
          <cell r="L2251">
            <v>0</v>
          </cell>
          <cell r="M2251">
            <v>35701</v>
          </cell>
        </row>
        <row r="2252">
          <cell r="D2252" t="str">
            <v>863</v>
          </cell>
          <cell r="F2252" t="str">
            <v>97495</v>
          </cell>
          <cell r="G2252" t="str">
            <v>BHARAT MACHINERY MART,WARDHA</v>
          </cell>
          <cell r="H2252">
            <v>6743</v>
          </cell>
          <cell r="I2252">
            <v>0</v>
          </cell>
          <cell r="J2252">
            <v>0</v>
          </cell>
          <cell r="K2252">
            <v>6743</v>
          </cell>
          <cell r="L2252">
            <v>0</v>
          </cell>
          <cell r="M2252">
            <v>0</v>
          </cell>
        </row>
        <row r="2253">
          <cell r="D2253" t="str">
            <v>863</v>
          </cell>
          <cell r="F2253" t="str">
            <v>97517</v>
          </cell>
          <cell r="G2253" t="str">
            <v>THE MAHAGAON K.V.S.S.S,MAHAGAO</v>
          </cell>
          <cell r="H2253">
            <v>360532.5</v>
          </cell>
          <cell r="I2253">
            <v>85802</v>
          </cell>
          <cell r="J2253">
            <v>0</v>
          </cell>
          <cell r="K2253">
            <v>62085</v>
          </cell>
          <cell r="L2253">
            <v>92745</v>
          </cell>
          <cell r="M2253">
            <v>0</v>
          </cell>
        </row>
        <row r="2254">
          <cell r="D2254" t="str">
            <v>863</v>
          </cell>
          <cell r="F2254" t="str">
            <v>97529</v>
          </cell>
          <cell r="G2254" t="str">
            <v>KRUSHI VIKAS SUVIDHA AG,DARWHA</v>
          </cell>
          <cell r="H2254">
            <v>435041.23</v>
          </cell>
          <cell r="I2254">
            <v>0</v>
          </cell>
          <cell r="J2254">
            <v>0</v>
          </cell>
          <cell r="K2254">
            <v>75166</v>
          </cell>
          <cell r="L2254">
            <v>0</v>
          </cell>
          <cell r="M2254">
            <v>56682</v>
          </cell>
        </row>
        <row r="2255">
          <cell r="D2255" t="str">
            <v>863</v>
          </cell>
          <cell r="F2255" t="str">
            <v>97553</v>
          </cell>
          <cell r="G2255" t="str">
            <v>G.B.SONS,CHANDRAPUR</v>
          </cell>
          <cell r="H2255">
            <v>89839.61</v>
          </cell>
          <cell r="I2255">
            <v>0</v>
          </cell>
          <cell r="J2255">
            <v>1269.21</v>
          </cell>
          <cell r="K2255">
            <v>88570.4</v>
          </cell>
          <cell r="L2255">
            <v>0</v>
          </cell>
          <cell r="M2255">
            <v>0</v>
          </cell>
        </row>
        <row r="2256">
          <cell r="D2256" t="str">
            <v>863</v>
          </cell>
          <cell r="F2256" t="str">
            <v>97771</v>
          </cell>
          <cell r="G2256" t="str">
            <v>JAIN AGENCIES, INDORE</v>
          </cell>
          <cell r="H2256">
            <v>-2110529.85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</row>
        <row r="2257">
          <cell r="D2257" t="str">
            <v>863</v>
          </cell>
          <cell r="F2257" t="str">
            <v>98454</v>
          </cell>
          <cell r="G2257" t="str">
            <v>JALDHARA IRRIGATION,VERAVAL</v>
          </cell>
          <cell r="H2257">
            <v>148900.72</v>
          </cell>
          <cell r="I2257">
            <v>2838</v>
          </cell>
          <cell r="J2257">
            <v>64845</v>
          </cell>
          <cell r="K2257">
            <v>53428</v>
          </cell>
          <cell r="L2257">
            <v>27789.72</v>
          </cell>
          <cell r="M2257">
            <v>0</v>
          </cell>
        </row>
        <row r="2258">
          <cell r="D2258" t="str">
            <v>863</v>
          </cell>
          <cell r="F2258" t="str">
            <v>98533</v>
          </cell>
          <cell r="G2258" t="str">
            <v>V.G.MARKETING,NAGPUR</v>
          </cell>
          <cell r="H2258">
            <v>30396</v>
          </cell>
          <cell r="I2258">
            <v>0</v>
          </cell>
          <cell r="J2258">
            <v>13789</v>
          </cell>
          <cell r="K2258">
            <v>0</v>
          </cell>
          <cell r="L2258">
            <v>16607</v>
          </cell>
          <cell r="M2258">
            <v>0</v>
          </cell>
        </row>
        <row r="2259">
          <cell r="D2259" t="str">
            <v>863</v>
          </cell>
          <cell r="F2259" t="str">
            <v>98537</v>
          </cell>
          <cell r="G2259" t="str">
            <v>MADHURI AGRO SERVICES</v>
          </cell>
          <cell r="H2259">
            <v>934</v>
          </cell>
          <cell r="I2259">
            <v>934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</row>
        <row r="2260">
          <cell r="D2260" t="str">
            <v>863</v>
          </cell>
          <cell r="F2260" t="str">
            <v>98663</v>
          </cell>
          <cell r="G2260" t="str">
            <v>SHIVSHANKAR TRADING CO.,NANDED</v>
          </cell>
          <cell r="H2260">
            <v>59279</v>
          </cell>
          <cell r="I2260">
            <v>0</v>
          </cell>
          <cell r="J2260">
            <v>0</v>
          </cell>
          <cell r="K2260">
            <v>59279</v>
          </cell>
          <cell r="L2260">
            <v>0</v>
          </cell>
          <cell r="M2260">
            <v>0</v>
          </cell>
        </row>
        <row r="2261">
          <cell r="D2261" t="str">
            <v>863</v>
          </cell>
          <cell r="F2261" t="str">
            <v>98669</v>
          </cell>
          <cell r="G2261" t="str">
            <v>NEW SHRINATH AGRO AG.,WALUJ</v>
          </cell>
          <cell r="H2261">
            <v>98800</v>
          </cell>
          <cell r="I2261">
            <v>0</v>
          </cell>
          <cell r="J2261">
            <v>98800</v>
          </cell>
          <cell r="K2261">
            <v>0</v>
          </cell>
          <cell r="L2261">
            <v>0</v>
          </cell>
          <cell r="M2261">
            <v>0</v>
          </cell>
        </row>
        <row r="2262">
          <cell r="D2262" t="str">
            <v>863</v>
          </cell>
          <cell r="F2262" t="str">
            <v>98713</v>
          </cell>
          <cell r="G2262" t="str">
            <v>VINOD AGENCIES,ANTURLI</v>
          </cell>
          <cell r="H2262">
            <v>231556</v>
          </cell>
          <cell r="I2262">
            <v>33956</v>
          </cell>
          <cell r="J2262">
            <v>0</v>
          </cell>
          <cell r="K2262">
            <v>197600</v>
          </cell>
          <cell r="L2262">
            <v>0</v>
          </cell>
          <cell r="M2262">
            <v>0</v>
          </cell>
        </row>
        <row r="2263">
          <cell r="D2263" t="str">
            <v>863</v>
          </cell>
          <cell r="F2263" t="str">
            <v>98729</v>
          </cell>
          <cell r="G2263" t="str">
            <v>SHREESAI SALES,MURUD-LATUR</v>
          </cell>
          <cell r="H2263">
            <v>218009</v>
          </cell>
          <cell r="I2263">
            <v>198248</v>
          </cell>
          <cell r="J2263">
            <v>19761</v>
          </cell>
          <cell r="K2263">
            <v>0</v>
          </cell>
          <cell r="L2263">
            <v>0</v>
          </cell>
          <cell r="M2263">
            <v>0</v>
          </cell>
        </row>
        <row r="2264">
          <cell r="D2264" t="str">
            <v>863</v>
          </cell>
          <cell r="F2264" t="str">
            <v>98745</v>
          </cell>
          <cell r="G2264" t="str">
            <v>VENKATESH AGENCIES,LONAR</v>
          </cell>
          <cell r="H2264">
            <v>771945.02</v>
          </cell>
          <cell r="I2264">
            <v>771945.02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</row>
        <row r="2265">
          <cell r="D2265" t="str">
            <v>863</v>
          </cell>
          <cell r="F2265" t="str">
            <v>98757</v>
          </cell>
          <cell r="G2265" t="str">
            <v>TIRUPATI TRADING CO.NILANGA</v>
          </cell>
          <cell r="H2265">
            <v>1069290.04</v>
          </cell>
          <cell r="I2265">
            <v>995457</v>
          </cell>
          <cell r="J2265">
            <v>73833.039999999994</v>
          </cell>
          <cell r="K2265">
            <v>0</v>
          </cell>
          <cell r="L2265">
            <v>0</v>
          </cell>
          <cell r="M2265">
            <v>0</v>
          </cell>
        </row>
        <row r="2266">
          <cell r="D2266" t="str">
            <v>863</v>
          </cell>
          <cell r="F2266" t="str">
            <v>98775</v>
          </cell>
          <cell r="G2266" t="str">
            <v>MAULI ENTERPRISES,BARSHITA</v>
          </cell>
          <cell r="H2266">
            <v>2368875.59</v>
          </cell>
          <cell r="I2266">
            <v>364991</v>
          </cell>
          <cell r="J2266">
            <v>0</v>
          </cell>
          <cell r="K2266">
            <v>384934</v>
          </cell>
          <cell r="L2266">
            <v>214751</v>
          </cell>
          <cell r="M2266">
            <v>0</v>
          </cell>
        </row>
        <row r="2267">
          <cell r="D2267" t="str">
            <v>863</v>
          </cell>
          <cell r="F2267" t="str">
            <v>98841</v>
          </cell>
          <cell r="G2267" t="str">
            <v>JOYTI DRIP AGENCY,BHANDARA</v>
          </cell>
          <cell r="H2267">
            <v>673551</v>
          </cell>
          <cell r="I2267">
            <v>318996</v>
          </cell>
          <cell r="J2267">
            <v>0</v>
          </cell>
          <cell r="K2267">
            <v>163400</v>
          </cell>
          <cell r="L2267">
            <v>5063</v>
          </cell>
          <cell r="M2267">
            <v>0</v>
          </cell>
        </row>
        <row r="2268">
          <cell r="D2268" t="str">
            <v>863</v>
          </cell>
          <cell r="F2268" t="str">
            <v>99145</v>
          </cell>
          <cell r="G2268" t="str">
            <v>SANJAY TRADERS ,CHIKHALI</v>
          </cell>
          <cell r="H2268">
            <v>8837.84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</row>
        <row r="2269">
          <cell r="D2269" t="str">
            <v>863</v>
          </cell>
          <cell r="F2269" t="str">
            <v>99199</v>
          </cell>
          <cell r="G2269" t="str">
            <v>MAHESH AGRO AGENCIES,AKOLE</v>
          </cell>
          <cell r="H2269">
            <v>197600</v>
          </cell>
          <cell r="I2269">
            <v>0</v>
          </cell>
          <cell r="J2269">
            <v>197600</v>
          </cell>
          <cell r="K2269">
            <v>0</v>
          </cell>
          <cell r="L2269">
            <v>0</v>
          </cell>
          <cell r="M2269">
            <v>0</v>
          </cell>
        </row>
        <row r="2270">
          <cell r="D2270" t="str">
            <v>863</v>
          </cell>
          <cell r="F2270" t="str">
            <v>99311</v>
          </cell>
          <cell r="G2270" t="str">
            <v>KARNATAKA AGRO INDUST.CORP.LTD</v>
          </cell>
          <cell r="H2270">
            <v>420474.59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</row>
        <row r="2271">
          <cell r="D2271" t="str">
            <v>863</v>
          </cell>
          <cell r="F2271" t="str">
            <v>99321</v>
          </cell>
          <cell r="G2271" t="str">
            <v>SHREE BALAJI TRADING CO LATUR</v>
          </cell>
          <cell r="H2271">
            <v>48890</v>
          </cell>
          <cell r="I2271">
            <v>0</v>
          </cell>
          <cell r="J2271">
            <v>8098</v>
          </cell>
          <cell r="K2271">
            <v>0</v>
          </cell>
          <cell r="L2271">
            <v>0</v>
          </cell>
          <cell r="M2271">
            <v>2067</v>
          </cell>
        </row>
        <row r="2272">
          <cell r="D2272" t="str">
            <v>863</v>
          </cell>
          <cell r="F2272" t="str">
            <v>99349</v>
          </cell>
          <cell r="G2272" t="str">
            <v>SHAH SALES CORP.,BURHANPUR</v>
          </cell>
          <cell r="H2272">
            <v>16507</v>
          </cell>
          <cell r="I2272">
            <v>5491</v>
          </cell>
          <cell r="J2272">
            <v>0</v>
          </cell>
          <cell r="K2272">
            <v>11016</v>
          </cell>
          <cell r="L2272">
            <v>0</v>
          </cell>
          <cell r="M2272">
            <v>0</v>
          </cell>
        </row>
        <row r="2273">
          <cell r="D2273" t="str">
            <v>863</v>
          </cell>
          <cell r="F2273" t="str">
            <v>99379</v>
          </cell>
          <cell r="G2273" t="str">
            <v>GREENLAND IRRIGATORS,SHRIRAMPU</v>
          </cell>
          <cell r="H2273">
            <v>155124</v>
          </cell>
          <cell r="I2273">
            <v>0</v>
          </cell>
          <cell r="J2273">
            <v>0</v>
          </cell>
          <cell r="K2273">
            <v>155124</v>
          </cell>
          <cell r="L2273">
            <v>0</v>
          </cell>
          <cell r="M2273">
            <v>0</v>
          </cell>
        </row>
        <row r="2274">
          <cell r="D2274" t="str">
            <v>863</v>
          </cell>
          <cell r="F2274" t="str">
            <v>99471</v>
          </cell>
          <cell r="G2274" t="str">
            <v>ANNAPURNA KRUSHI SEVA K.,SELU</v>
          </cell>
          <cell r="H2274">
            <v>256535</v>
          </cell>
          <cell r="I2274">
            <v>123</v>
          </cell>
          <cell r="J2274">
            <v>197600</v>
          </cell>
          <cell r="K2274">
            <v>12113</v>
          </cell>
          <cell r="L2274">
            <v>20391</v>
          </cell>
          <cell r="M2274">
            <v>0</v>
          </cell>
        </row>
        <row r="2275">
          <cell r="D2275" t="str">
            <v>863</v>
          </cell>
          <cell r="F2275" t="str">
            <v>99781</v>
          </cell>
          <cell r="G2275" t="str">
            <v>DNYANESHWAR MKT.SALES &amp; SERVIC</v>
          </cell>
          <cell r="H2275">
            <v>484648</v>
          </cell>
          <cell r="I2275">
            <v>196140</v>
          </cell>
          <cell r="J2275">
            <v>0</v>
          </cell>
          <cell r="K2275">
            <v>217356</v>
          </cell>
          <cell r="L2275">
            <v>0</v>
          </cell>
          <cell r="M2275">
            <v>0</v>
          </cell>
        </row>
        <row r="2276">
          <cell r="D2276" t="str">
            <v>863</v>
          </cell>
          <cell r="F2276" t="str">
            <v>99867</v>
          </cell>
          <cell r="G2276" t="str">
            <v>MATRUBHUMI ENTERPRISES,SANGAMNER</v>
          </cell>
          <cell r="H2276">
            <v>4415</v>
          </cell>
          <cell r="I2276">
            <v>0</v>
          </cell>
          <cell r="J2276">
            <v>4415</v>
          </cell>
          <cell r="K2276">
            <v>0</v>
          </cell>
          <cell r="L2276">
            <v>0</v>
          </cell>
          <cell r="M2276">
            <v>0</v>
          </cell>
        </row>
        <row r="2277">
          <cell r="D2277" t="str">
            <v>863</v>
          </cell>
          <cell r="F2277" t="str">
            <v>99933</v>
          </cell>
          <cell r="G2277" t="str">
            <v>KRUSHI KRANTI KENDRA,NAGPUR</v>
          </cell>
          <cell r="H2277">
            <v>8127</v>
          </cell>
          <cell r="I2277">
            <v>0</v>
          </cell>
          <cell r="J2277">
            <v>8127</v>
          </cell>
          <cell r="K2277">
            <v>0</v>
          </cell>
          <cell r="L2277">
            <v>0</v>
          </cell>
          <cell r="M2277">
            <v>0</v>
          </cell>
        </row>
        <row r="2278">
          <cell r="D2278" t="str">
            <v>864</v>
          </cell>
          <cell r="F2278" t="str">
            <v>00480</v>
          </cell>
          <cell r="G2278" t="str">
            <v>J.I.S.L. (EOU ONION DIV.)</v>
          </cell>
          <cell r="H2278">
            <v>3944385</v>
          </cell>
          <cell r="I2278">
            <v>0</v>
          </cell>
          <cell r="J2278">
            <v>0</v>
          </cell>
          <cell r="K2278">
            <v>51000</v>
          </cell>
          <cell r="L2278">
            <v>0</v>
          </cell>
          <cell r="M2278">
            <v>3893385</v>
          </cell>
        </row>
        <row r="2279">
          <cell r="D2279" t="str">
            <v>864</v>
          </cell>
          <cell r="F2279" t="str">
            <v>71358</v>
          </cell>
          <cell r="G2279" t="str">
            <v>SYMRISE LTD.,CHENNAI</v>
          </cell>
          <cell r="H2279">
            <v>158613.4</v>
          </cell>
          <cell r="I2279">
            <v>157714</v>
          </cell>
          <cell r="J2279">
            <v>899.4</v>
          </cell>
          <cell r="K2279">
            <v>0</v>
          </cell>
          <cell r="L2279">
            <v>0</v>
          </cell>
          <cell r="M2279">
            <v>0</v>
          </cell>
        </row>
        <row r="2280">
          <cell r="D2280" t="str">
            <v>864</v>
          </cell>
          <cell r="F2280" t="str">
            <v>72387</v>
          </cell>
          <cell r="G2280" t="str">
            <v>BECTORS FOODS SPECIALITE P.LTD</v>
          </cell>
          <cell r="H2280">
            <v>0.52</v>
          </cell>
          <cell r="I2280">
            <v>0.52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</row>
        <row r="2281">
          <cell r="D2281" t="str">
            <v>864</v>
          </cell>
          <cell r="F2281" t="str">
            <v>77887</v>
          </cell>
          <cell r="G2281" t="str">
            <v>NAMAN ENTERPRISES,WADALA MUMBAI</v>
          </cell>
          <cell r="H2281">
            <v>-1645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</row>
        <row r="2282">
          <cell r="D2282" t="str">
            <v>864</v>
          </cell>
          <cell r="F2282" t="str">
            <v>78140</v>
          </cell>
          <cell r="G2282" t="str">
            <v>SRI SARVARAYA SUGARS LTD,VEMAGIRI A.P.</v>
          </cell>
          <cell r="H2282">
            <v>-272522.40000000002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</row>
        <row r="2283">
          <cell r="D2283" t="str">
            <v>864</v>
          </cell>
          <cell r="F2283" t="str">
            <v>78960</v>
          </cell>
          <cell r="G2283" t="str">
            <v>VALLABHDAS KANJI LIMITED,COCHIN KERALA</v>
          </cell>
          <cell r="H2283">
            <v>57.8</v>
          </cell>
          <cell r="I2283">
            <v>0</v>
          </cell>
          <cell r="J2283">
            <v>0</v>
          </cell>
          <cell r="K2283">
            <v>0</v>
          </cell>
          <cell r="L2283">
            <v>57.8</v>
          </cell>
          <cell r="M2283">
            <v>0</v>
          </cell>
        </row>
        <row r="2284">
          <cell r="D2284" t="str">
            <v>864</v>
          </cell>
          <cell r="F2284" t="str">
            <v>92271</v>
          </cell>
          <cell r="G2284" t="str">
            <v>I.T.C LIMITED,BANGALORE</v>
          </cell>
          <cell r="H2284">
            <v>264195</v>
          </cell>
          <cell r="I2284">
            <v>0</v>
          </cell>
          <cell r="J2284">
            <v>259560</v>
          </cell>
          <cell r="K2284">
            <v>0</v>
          </cell>
          <cell r="L2284">
            <v>0</v>
          </cell>
          <cell r="M2284">
            <v>4635</v>
          </cell>
        </row>
        <row r="2285">
          <cell r="D2285" t="str">
            <v>864</v>
          </cell>
          <cell r="F2285" t="str">
            <v>92472</v>
          </cell>
          <cell r="G2285" t="str">
            <v>MANE INDIA PVT LTD,DUNDIGAL R.R.DIST</v>
          </cell>
          <cell r="H2285">
            <v>-528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</row>
        <row r="2286">
          <cell r="D2286" t="str">
            <v>865</v>
          </cell>
          <cell r="F2286" t="str">
            <v>00E67</v>
          </cell>
          <cell r="G2286" t="str">
            <v>J.I.S.L.AGRI FARMING DIV.</v>
          </cell>
          <cell r="H2286">
            <v>100240</v>
          </cell>
          <cell r="I2286">
            <v>4800</v>
          </cell>
          <cell r="J2286">
            <v>6000</v>
          </cell>
          <cell r="K2286">
            <v>89440</v>
          </cell>
          <cell r="L2286">
            <v>0</v>
          </cell>
          <cell r="M2286">
            <v>0</v>
          </cell>
        </row>
        <row r="2287">
          <cell r="D2287" t="str">
            <v>865</v>
          </cell>
          <cell r="F2287" t="str">
            <v>70188</v>
          </cell>
          <cell r="G2287" t="str">
            <v>HINDUSTAN COCO-COLA BEV.P.LTD.</v>
          </cell>
          <cell r="H2287">
            <v>7218629.0099999998</v>
          </cell>
          <cell r="I2287">
            <v>586815.84</v>
          </cell>
          <cell r="J2287">
            <v>6631813.1699999999</v>
          </cell>
          <cell r="K2287">
            <v>0</v>
          </cell>
          <cell r="L2287">
            <v>0</v>
          </cell>
          <cell r="M2287">
            <v>0</v>
          </cell>
        </row>
        <row r="2288">
          <cell r="D2288" t="str">
            <v>865</v>
          </cell>
          <cell r="F2288" t="str">
            <v>70343</v>
          </cell>
          <cell r="G2288" t="str">
            <v>LUDHIANA BEVERAGES LTD,LUDHIAN</v>
          </cell>
          <cell r="H2288">
            <v>-21463.360000000001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D2289" t="str">
            <v>865</v>
          </cell>
          <cell r="F2289" t="str">
            <v>70580</v>
          </cell>
          <cell r="G2289" t="str">
            <v>KANDHARI BEVRAGES LTD.CHANDIGARH</v>
          </cell>
          <cell r="H2289">
            <v>-1549971.93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</row>
        <row r="2290">
          <cell r="D2290" t="str">
            <v>865</v>
          </cell>
          <cell r="F2290" t="str">
            <v>70696</v>
          </cell>
          <cell r="G2290" t="str">
            <v>SPECTRA FOODS &amp; BEV. PVT.LTD.VIJAYWADA</v>
          </cell>
          <cell r="H2290">
            <v>-740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</row>
        <row r="2291">
          <cell r="D2291" t="str">
            <v>865</v>
          </cell>
          <cell r="F2291" t="str">
            <v>71108</v>
          </cell>
          <cell r="G2291" t="str">
            <v>HINDUSTAN COCO C.BEV.P.L,HY'BD</v>
          </cell>
          <cell r="H2291">
            <v>1059187.2</v>
          </cell>
          <cell r="I2291">
            <v>1059187.2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</row>
        <row r="2292">
          <cell r="D2292" t="str">
            <v>865</v>
          </cell>
          <cell r="F2292" t="str">
            <v>71123</v>
          </cell>
          <cell r="G2292" t="str">
            <v>HINDUSTAN COCO C.B.P.L,NAJIBAD</v>
          </cell>
          <cell r="H2292">
            <v>4000089.76</v>
          </cell>
          <cell r="I2292">
            <v>4000089.76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</row>
        <row r="2293">
          <cell r="D2293" t="str">
            <v>865</v>
          </cell>
          <cell r="F2293" t="str">
            <v>72325</v>
          </cell>
          <cell r="G2293" t="str">
            <v>DRYTECH PROCESSES (I) PVT.LTD.</v>
          </cell>
          <cell r="H2293">
            <v>-25227.5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</row>
        <row r="2294">
          <cell r="D2294" t="str">
            <v>865</v>
          </cell>
          <cell r="F2294" t="str">
            <v>72520</v>
          </cell>
          <cell r="G2294" t="str">
            <v>HINDUSTAN LEVER LTD.SINNER,NASHIK</v>
          </cell>
          <cell r="H2294">
            <v>1096110</v>
          </cell>
          <cell r="I2294">
            <v>1096110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</row>
        <row r="2295">
          <cell r="D2295" t="str">
            <v>865</v>
          </cell>
          <cell r="F2295" t="str">
            <v>75320</v>
          </cell>
          <cell r="G2295" t="str">
            <v>HINDUSTAN COCO C.B.P.L,WADA,TH</v>
          </cell>
          <cell r="H2295">
            <v>3042002.65</v>
          </cell>
          <cell r="I2295">
            <v>3042002.65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</row>
        <row r="2296">
          <cell r="D2296" t="str">
            <v>865</v>
          </cell>
          <cell r="F2296" t="str">
            <v>75745</v>
          </cell>
          <cell r="G2296" t="str">
            <v>HINDUSTAN COCO C.BEV.P.L,GUJART</v>
          </cell>
          <cell r="H2296">
            <v>1582729.34</v>
          </cell>
          <cell r="I2296">
            <v>1582729.34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</row>
        <row r="2297">
          <cell r="D2297" t="str">
            <v>865</v>
          </cell>
          <cell r="F2297" t="str">
            <v>75913</v>
          </cell>
          <cell r="G2297" t="str">
            <v>BRINDAVAN BOTTLERS L,SARTHARA</v>
          </cell>
          <cell r="H2297">
            <v>-18409.099999999999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</row>
        <row r="2298">
          <cell r="D2298" t="str">
            <v>865</v>
          </cell>
          <cell r="F2298" t="str">
            <v>75917</v>
          </cell>
          <cell r="G2298" t="str">
            <v>HINDUSTAN COCO C B P L,BANGLORE</v>
          </cell>
          <cell r="H2298">
            <v>1001942.93</v>
          </cell>
          <cell r="I2298">
            <v>1001942.93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</row>
        <row r="2299">
          <cell r="D2299" t="str">
            <v>865</v>
          </cell>
          <cell r="F2299" t="str">
            <v>75992</v>
          </cell>
          <cell r="G2299" t="str">
            <v>HINDUSTAN COCA C B P L,MADUR,T</v>
          </cell>
          <cell r="H2299">
            <v>586815.84</v>
          </cell>
          <cell r="I2299">
            <v>586815.84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</row>
        <row r="2300">
          <cell r="D2300" t="str">
            <v>865</v>
          </cell>
          <cell r="F2300" t="str">
            <v>76308</v>
          </cell>
          <cell r="G2300" t="str">
            <v>DIAMOND BEVERAGES P L,KOLKATA</v>
          </cell>
          <cell r="H2300">
            <v>2200</v>
          </cell>
          <cell r="I2300">
            <v>2200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</row>
        <row r="2301">
          <cell r="D2301" t="str">
            <v>865</v>
          </cell>
          <cell r="F2301" t="str">
            <v>77213</v>
          </cell>
          <cell r="G2301" t="str">
            <v>ZANDU PHARMACEUTICAL W L,DADAR</v>
          </cell>
          <cell r="H2301">
            <v>4200936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D2302" t="str">
            <v>865</v>
          </cell>
          <cell r="F2302" t="str">
            <v>77430</v>
          </cell>
          <cell r="G2302" t="str">
            <v>MOON BEUERAGES LTD,SAHIBABAD,U.P.</v>
          </cell>
          <cell r="H2302">
            <v>182110</v>
          </cell>
          <cell r="I2302">
            <v>182110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D2303" t="str">
            <v>865</v>
          </cell>
          <cell r="F2303" t="str">
            <v>78071</v>
          </cell>
          <cell r="G2303" t="str">
            <v>SUPERIOR DRINKS PVT LTD,HINGNA,NAGPUR</v>
          </cell>
          <cell r="H2303">
            <v>-24624.41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</row>
        <row r="2304">
          <cell r="D2304" t="str">
            <v>865</v>
          </cell>
          <cell r="F2304" t="str">
            <v>78140</v>
          </cell>
          <cell r="G2304" t="str">
            <v>SRI SARVARAYA SUGARS LTD,VEMAGIRI A.P.</v>
          </cell>
          <cell r="H2304">
            <v>-5710.74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</row>
        <row r="2305">
          <cell r="D2305" t="str">
            <v>865</v>
          </cell>
          <cell r="F2305" t="str">
            <v>78205</v>
          </cell>
          <cell r="G2305" t="str">
            <v>AMRITSAR CROWN CAPS LTD,(UNIT.1),AMRITSR</v>
          </cell>
          <cell r="H2305">
            <v>697120.81</v>
          </cell>
          <cell r="I2305">
            <v>697120.81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</row>
        <row r="2306">
          <cell r="D2306" t="str">
            <v>865</v>
          </cell>
          <cell r="F2306" t="str">
            <v>78468</v>
          </cell>
          <cell r="G2306" t="str">
            <v>TETRAPAK INDIA PVT LTD,TAKWE (BK) PUNE</v>
          </cell>
          <cell r="H2306">
            <v>14880</v>
          </cell>
          <cell r="I2306">
            <v>14880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D2307" t="str">
            <v>865</v>
          </cell>
          <cell r="F2307" t="str">
            <v>78887</v>
          </cell>
          <cell r="G2307" t="str">
            <v>KELLOGG INDIA PVT LIMITED,TALOJA RAIGAD</v>
          </cell>
          <cell r="H2307">
            <v>43394</v>
          </cell>
          <cell r="I2307">
            <v>39697</v>
          </cell>
          <cell r="J2307">
            <v>3697</v>
          </cell>
          <cell r="K2307">
            <v>0</v>
          </cell>
          <cell r="L2307">
            <v>0</v>
          </cell>
          <cell r="M2307">
            <v>0</v>
          </cell>
        </row>
        <row r="2308">
          <cell r="D2308" t="str">
            <v>865</v>
          </cell>
          <cell r="F2308" t="str">
            <v>88530</v>
          </cell>
          <cell r="G2308" t="str">
            <v>HINDUSTAN KWALITY WALLS FOODS P L,SOLAN</v>
          </cell>
          <cell r="H2308">
            <v>9500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9500</v>
          </cell>
        </row>
        <row r="2309">
          <cell r="D2309" t="str">
            <v>865</v>
          </cell>
          <cell r="F2309" t="str">
            <v>88566</v>
          </cell>
          <cell r="G2309" t="str">
            <v>MTR ENTERPRISES,BANGALORE</v>
          </cell>
          <cell r="H2309">
            <v>118000</v>
          </cell>
          <cell r="I2309">
            <v>0</v>
          </cell>
          <cell r="J2309">
            <v>118000</v>
          </cell>
          <cell r="K2309">
            <v>0</v>
          </cell>
          <cell r="L2309">
            <v>0</v>
          </cell>
          <cell r="M2309">
            <v>0</v>
          </cell>
        </row>
        <row r="2310">
          <cell r="D2310" t="str">
            <v>865</v>
          </cell>
          <cell r="F2310" t="str">
            <v>88696</v>
          </cell>
          <cell r="G2310" t="str">
            <v>CAPITAL FOODS LTD,MUMBAI</v>
          </cell>
          <cell r="H2310">
            <v>-25600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D2311" t="str">
            <v>865</v>
          </cell>
          <cell r="F2311" t="str">
            <v>88700</v>
          </cell>
          <cell r="G2311" t="str">
            <v>HINDUSTHAN LEVER LTD.,KRIPALPUR (H.P)</v>
          </cell>
          <cell r="H2311">
            <v>71500</v>
          </cell>
          <cell r="I2311">
            <v>0</v>
          </cell>
          <cell r="J2311">
            <v>0</v>
          </cell>
          <cell r="K2311">
            <v>65500</v>
          </cell>
          <cell r="L2311">
            <v>0</v>
          </cell>
          <cell r="M2311">
            <v>0</v>
          </cell>
        </row>
        <row r="2312">
          <cell r="D2312" t="str">
            <v>865</v>
          </cell>
          <cell r="F2312" t="str">
            <v>88713</v>
          </cell>
          <cell r="G2312" t="str">
            <v>PARLE AGRO PVT.LTD,MUMBAI</v>
          </cell>
          <cell r="H2312">
            <v>4092534.35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D2313" t="str">
            <v>865</v>
          </cell>
          <cell r="F2313" t="str">
            <v>88940</v>
          </cell>
          <cell r="G2313" t="str">
            <v>F.I.L.INDUSTRIES LTD,INDORE</v>
          </cell>
          <cell r="H2313">
            <v>-509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D2314" t="str">
            <v>865</v>
          </cell>
          <cell r="F2314" t="str">
            <v>91231</v>
          </cell>
          <cell r="G2314" t="str">
            <v>HINDUSTAN COCA COLA BEVEG P LTD,GHAZIABD</v>
          </cell>
          <cell r="H2314">
            <v>2085101.25</v>
          </cell>
          <cell r="I2314">
            <v>2085101.25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</row>
        <row r="2315">
          <cell r="D2315" t="str">
            <v>865</v>
          </cell>
          <cell r="F2315" t="str">
            <v>91428</v>
          </cell>
          <cell r="G2315" t="str">
            <v>HINDUSTAN LEVER LIMITED,RAISEN M.P.</v>
          </cell>
          <cell r="H2315">
            <v>926400</v>
          </cell>
          <cell r="I2315">
            <v>926400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</row>
        <row r="2316">
          <cell r="D2316" t="str">
            <v>865</v>
          </cell>
          <cell r="F2316" t="str">
            <v>91871</v>
          </cell>
          <cell r="G2316" t="str">
            <v>ARYA VAIDYA SALA,KOTTAKKAL KERALA</v>
          </cell>
          <cell r="H2316">
            <v>-1344644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D2317" t="str">
            <v>865</v>
          </cell>
          <cell r="F2317" t="str">
            <v>92210</v>
          </cell>
          <cell r="G2317" t="str">
            <v>MTR FOODS LIMITED,BANGALORE</v>
          </cell>
          <cell r="H2317">
            <v>-2431255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</row>
        <row r="2318">
          <cell r="D2318" t="str">
            <v>865</v>
          </cell>
          <cell r="F2318" t="str">
            <v>92244</v>
          </cell>
          <cell r="G2318" t="str">
            <v>SOUTH INDIA BOTTLING CO PVT L,TIRUNELVEL</v>
          </cell>
          <cell r="H2318">
            <v>320284.79999999999</v>
          </cell>
          <cell r="I2318">
            <v>320284.79999999999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D2319" t="str">
            <v>865</v>
          </cell>
          <cell r="F2319" t="str">
            <v>92697</v>
          </cell>
          <cell r="G2319" t="str">
            <v>QUEST INTERNATIONAL INDIA LTD,MUMBAI</v>
          </cell>
          <cell r="H2319">
            <v>-3553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</row>
        <row r="2320">
          <cell r="D2320" t="str">
            <v>866</v>
          </cell>
          <cell r="F2320" t="str">
            <v>97295</v>
          </cell>
          <cell r="G2320" t="str">
            <v>H.O.CASUAL CUSTOMERS A/C</v>
          </cell>
          <cell r="H2320">
            <v>18120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</row>
        <row r="2321">
          <cell r="D2321" t="str">
            <v>867</v>
          </cell>
          <cell r="F2321" t="str">
            <v>73611</v>
          </cell>
          <cell r="G2321" t="str">
            <v>I.T.C. LTD,RAJAHMUNDRY</v>
          </cell>
          <cell r="H2321">
            <v>111244</v>
          </cell>
          <cell r="I2321">
            <v>0</v>
          </cell>
          <cell r="J2321">
            <v>111244</v>
          </cell>
          <cell r="K2321">
            <v>0</v>
          </cell>
          <cell r="L2321">
            <v>0</v>
          </cell>
          <cell r="M2321">
            <v>0</v>
          </cell>
        </row>
        <row r="2322">
          <cell r="D2322" t="str">
            <v>867</v>
          </cell>
          <cell r="F2322" t="str">
            <v>78823</v>
          </cell>
          <cell r="G2322" t="str">
            <v>THE DIR HORT &amp; SOIL CONSERVATION,IMPHAL</v>
          </cell>
          <cell r="H2322">
            <v>-811460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</row>
        <row r="2323">
          <cell r="D2323" t="str">
            <v>867</v>
          </cell>
          <cell r="F2323" t="str">
            <v>88597</v>
          </cell>
          <cell r="G2323" t="str">
            <v>SARDARKRUSHINAGAR DANTIWADA AGRI U.DANTI</v>
          </cell>
          <cell r="H2323">
            <v>3646546</v>
          </cell>
          <cell r="I2323">
            <v>461812</v>
          </cell>
          <cell r="J2323">
            <v>0</v>
          </cell>
          <cell r="K2323">
            <v>353697</v>
          </cell>
          <cell r="L2323">
            <v>99254</v>
          </cell>
          <cell r="M2323">
            <v>840072</v>
          </cell>
        </row>
        <row r="2324">
          <cell r="D2324" t="str">
            <v>867</v>
          </cell>
          <cell r="F2324" t="str">
            <v>92141</v>
          </cell>
          <cell r="G2324" t="str">
            <v>UNIVERSITY OF AGRI SCI,KRISHINAGAR DHARW</v>
          </cell>
          <cell r="H2324">
            <v>4431539.55</v>
          </cell>
          <cell r="I2324">
            <v>0</v>
          </cell>
          <cell r="J2324">
            <v>923563</v>
          </cell>
          <cell r="K2324">
            <v>0</v>
          </cell>
          <cell r="L2324">
            <v>0</v>
          </cell>
          <cell r="M2324">
            <v>0</v>
          </cell>
        </row>
        <row r="2325">
          <cell r="D2325" t="str">
            <v>868</v>
          </cell>
          <cell r="F2325" t="str">
            <v>00047</v>
          </cell>
          <cell r="G2325" t="str">
            <v>DEALERS DEPOSIT A/C</v>
          </cell>
          <cell r="H2325">
            <v>-58000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D2326" t="str">
            <v>868</v>
          </cell>
          <cell r="F2326" t="str">
            <v>00196</v>
          </cell>
          <cell r="G2326" t="str">
            <v>ECP HOUSING INDIA (P) LTD.</v>
          </cell>
          <cell r="H2326">
            <v>161602</v>
          </cell>
          <cell r="I2326">
            <v>33175</v>
          </cell>
          <cell r="J2326">
            <v>128427</v>
          </cell>
          <cell r="K2326">
            <v>0</v>
          </cell>
          <cell r="L2326">
            <v>0</v>
          </cell>
          <cell r="M2326">
            <v>0</v>
          </cell>
        </row>
        <row r="2327">
          <cell r="D2327" t="str">
            <v>868</v>
          </cell>
          <cell r="F2327" t="str">
            <v>24019</v>
          </cell>
          <cell r="G2327" t="str">
            <v>KARNATAKA LAND ARMY CORP LTD,BELGAUM</v>
          </cell>
          <cell r="H2327">
            <v>-299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D2328" t="str">
            <v>868</v>
          </cell>
          <cell r="F2328" t="str">
            <v>24058</v>
          </cell>
          <cell r="G2328" t="str">
            <v>MUNICIPAL COMM.GAS,BARODA</v>
          </cell>
          <cell r="H2328">
            <v>-5055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D2329" t="str">
            <v>868</v>
          </cell>
          <cell r="F2329" t="str">
            <v>24060</v>
          </cell>
          <cell r="G2329" t="str">
            <v>NEYVELI LIGNITE CORP,NEYVELI</v>
          </cell>
          <cell r="H2329">
            <v>3853455.31</v>
          </cell>
          <cell r="I2329">
            <v>226165</v>
          </cell>
          <cell r="J2329">
            <v>0</v>
          </cell>
          <cell r="K2329">
            <v>9558</v>
          </cell>
          <cell r="L2329">
            <v>625011</v>
          </cell>
          <cell r="M2329">
            <v>0</v>
          </cell>
        </row>
        <row r="2330">
          <cell r="D2330" t="str">
            <v>868</v>
          </cell>
          <cell r="F2330" t="str">
            <v>24471</v>
          </cell>
          <cell r="G2330" t="str">
            <v>S.GUDDODAGI &amp; CO,BIJAPUR</v>
          </cell>
          <cell r="H2330">
            <v>2090</v>
          </cell>
          <cell r="I2330">
            <v>2090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</row>
        <row r="2331">
          <cell r="D2331" t="str">
            <v>868</v>
          </cell>
          <cell r="F2331" t="str">
            <v>29017</v>
          </cell>
          <cell r="G2331" t="str">
            <v>TAMIL NADU ELECTRICITY BOARD,</v>
          </cell>
          <cell r="H2331">
            <v>-66907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</row>
        <row r="2332">
          <cell r="D2332" t="str">
            <v>868</v>
          </cell>
          <cell r="F2332" t="str">
            <v>43582</v>
          </cell>
          <cell r="G2332" t="str">
            <v>KANUNGO J.N.,SENDHWA</v>
          </cell>
          <cell r="H2332">
            <v>977.75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</row>
        <row r="2333">
          <cell r="D2333" t="str">
            <v>868</v>
          </cell>
          <cell r="F2333" t="str">
            <v>45066</v>
          </cell>
          <cell r="G2333" t="str">
            <v>PATEL YAGESH CHUNILAL</v>
          </cell>
          <cell r="H2333">
            <v>-192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D2334" t="str">
            <v>868</v>
          </cell>
          <cell r="F2334" t="str">
            <v>46733</v>
          </cell>
          <cell r="G2334" t="str">
            <v>MODI SUBHASH</v>
          </cell>
          <cell r="H2334">
            <v>216.8</v>
          </cell>
          <cell r="I2334">
            <v>216.8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</row>
        <row r="2335">
          <cell r="D2335" t="str">
            <v>868</v>
          </cell>
          <cell r="F2335" t="str">
            <v>57358</v>
          </cell>
          <cell r="G2335" t="str">
            <v>MARUTHI TUBES PVT.LTD,SECU'BAD</v>
          </cell>
          <cell r="H2335">
            <v>1168034</v>
          </cell>
          <cell r="I2335">
            <v>0</v>
          </cell>
          <cell r="J2335">
            <v>1168034</v>
          </cell>
          <cell r="K2335">
            <v>0</v>
          </cell>
          <cell r="L2335">
            <v>0</v>
          </cell>
          <cell r="M2335">
            <v>0</v>
          </cell>
        </row>
        <row r="2336">
          <cell r="D2336" t="str">
            <v>868</v>
          </cell>
          <cell r="F2336" t="str">
            <v>58685</v>
          </cell>
          <cell r="G2336" t="str">
            <v>LARSON &amp; TOUBRO LTD.CHENNAI</v>
          </cell>
          <cell r="H2336">
            <v>8800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</row>
        <row r="2337">
          <cell r="D2337" t="str">
            <v>868</v>
          </cell>
          <cell r="F2337" t="str">
            <v>60614</v>
          </cell>
          <cell r="G2337" t="str">
            <v>WALCHANDNAGAR INDUSTRIES LTD.,</v>
          </cell>
          <cell r="H2337">
            <v>-3644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</row>
        <row r="2338">
          <cell r="D2338" t="str">
            <v>868</v>
          </cell>
          <cell r="F2338" t="str">
            <v>64706</v>
          </cell>
          <cell r="G2338" t="str">
            <v>MOHANLAL PATIDAR,BHWRIA DHAR</v>
          </cell>
          <cell r="H2338">
            <v>13097.5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6969</v>
          </cell>
        </row>
        <row r="2339">
          <cell r="D2339" t="str">
            <v>868</v>
          </cell>
          <cell r="F2339" t="str">
            <v>65611</v>
          </cell>
          <cell r="G2339" t="str">
            <v>CHOPDA SHETKARI S.KARKHANA</v>
          </cell>
          <cell r="H2339">
            <v>-2024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D2340" t="str">
            <v>868</v>
          </cell>
          <cell r="F2340" t="str">
            <v>70033</v>
          </cell>
          <cell r="G2340" t="str">
            <v>KOMMI CHANDRASEKHAR,HUBLI KARNATAKA</v>
          </cell>
          <cell r="H2340">
            <v>-1804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D2341" t="str">
            <v>868</v>
          </cell>
          <cell r="F2341" t="str">
            <v>70047</v>
          </cell>
          <cell r="G2341" t="str">
            <v>K.N.KANKALE,GADAG</v>
          </cell>
          <cell r="H2341">
            <v>174995</v>
          </cell>
          <cell r="I2341">
            <v>0</v>
          </cell>
          <cell r="J2341">
            <v>0</v>
          </cell>
          <cell r="K2341">
            <v>174995</v>
          </cell>
          <cell r="L2341">
            <v>0</v>
          </cell>
          <cell r="M2341">
            <v>0</v>
          </cell>
        </row>
        <row r="2342">
          <cell r="D2342" t="str">
            <v>868</v>
          </cell>
          <cell r="F2342" t="str">
            <v>70049</v>
          </cell>
          <cell r="G2342" t="str">
            <v>SHRI LAXMI ENTERPRISES,KRISHNANAGAR</v>
          </cell>
          <cell r="H2342">
            <v>-3677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D2343" t="str">
            <v>868</v>
          </cell>
          <cell r="F2343" t="str">
            <v>70053</v>
          </cell>
          <cell r="G2343" t="str">
            <v>M.B.MAHAPURUSH,DHARWAD</v>
          </cell>
          <cell r="H2343">
            <v>7311</v>
          </cell>
          <cell r="I2343">
            <v>0</v>
          </cell>
          <cell r="J2343">
            <v>0</v>
          </cell>
          <cell r="K2343">
            <v>7311</v>
          </cell>
          <cell r="L2343">
            <v>0</v>
          </cell>
          <cell r="M2343">
            <v>0</v>
          </cell>
        </row>
        <row r="2344">
          <cell r="D2344" t="str">
            <v>868</v>
          </cell>
          <cell r="F2344" t="str">
            <v>70088</v>
          </cell>
          <cell r="G2344" t="str">
            <v>PRAVEEN TRADERS,MATTIHAL CROSS B.BAGEWAD</v>
          </cell>
          <cell r="H2344">
            <v>-3211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</row>
        <row r="2345">
          <cell r="D2345" t="str">
            <v>868</v>
          </cell>
          <cell r="F2345" t="str">
            <v>70097</v>
          </cell>
          <cell r="G2345" t="str">
            <v>BASAVANT H.METI(CONT),RAMPUR BAGLKOT</v>
          </cell>
          <cell r="H2345">
            <v>-133520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D2346" t="str">
            <v>868</v>
          </cell>
          <cell r="F2346" t="str">
            <v>70099</v>
          </cell>
          <cell r="G2346" t="str">
            <v>I.S.HULSUR,BIJAPUR</v>
          </cell>
          <cell r="H2346">
            <v>-40000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</row>
        <row r="2347">
          <cell r="D2347" t="str">
            <v>868</v>
          </cell>
          <cell r="F2347" t="str">
            <v>70100</v>
          </cell>
          <cell r="G2347" t="str">
            <v>M.B.GUGGARI (CONTRACTOR),ADIHUDI</v>
          </cell>
          <cell r="H2347">
            <v>-76800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</row>
        <row r="2348">
          <cell r="D2348" t="str">
            <v>868</v>
          </cell>
          <cell r="F2348" t="str">
            <v>70116</v>
          </cell>
          <cell r="G2348" t="str">
            <v>SHRIKANT J.BHAT,HUBLI</v>
          </cell>
          <cell r="H2348">
            <v>-5824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D2349" t="str">
            <v>868</v>
          </cell>
          <cell r="F2349" t="str">
            <v>70187</v>
          </cell>
          <cell r="G2349" t="str">
            <v>MINOR IRRIGATION DIVISION,TRICHUR</v>
          </cell>
          <cell r="H2349">
            <v>218308.33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D2350" t="str">
            <v>868</v>
          </cell>
          <cell r="F2350" t="str">
            <v>70329</v>
          </cell>
          <cell r="G2350" t="str">
            <v>SHRIKALA TRADERS,GHOTI</v>
          </cell>
          <cell r="H2350">
            <v>-1883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D2351" t="str">
            <v>868</v>
          </cell>
          <cell r="F2351" t="str">
            <v>70387</v>
          </cell>
          <cell r="G2351" t="str">
            <v>G.R.BIRADAR PATIL,BIJAPUR</v>
          </cell>
          <cell r="H2351">
            <v>-12180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</row>
        <row r="2352">
          <cell r="D2352" t="str">
            <v>868</v>
          </cell>
          <cell r="F2352" t="str">
            <v>70389</v>
          </cell>
          <cell r="G2352" t="str">
            <v>SHREE GANNAYAK ASSOCIATES,YEOTMAL</v>
          </cell>
          <cell r="H2352">
            <v>4415.2299999999996</v>
          </cell>
          <cell r="I2352">
            <v>4415.2299999999996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</row>
        <row r="2353">
          <cell r="D2353" t="str">
            <v>868</v>
          </cell>
          <cell r="F2353" t="str">
            <v>70398</v>
          </cell>
          <cell r="G2353" t="str">
            <v>SHRIRAM SALES CORPN.KALAMB</v>
          </cell>
          <cell r="H2353">
            <v>-1297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</row>
        <row r="2354">
          <cell r="D2354" t="str">
            <v>868</v>
          </cell>
          <cell r="F2354" t="str">
            <v>70401</v>
          </cell>
          <cell r="G2354" t="str">
            <v>PATEL AGENCY,AMRAWATI</v>
          </cell>
          <cell r="H2354">
            <v>-114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D2355" t="str">
            <v>868</v>
          </cell>
          <cell r="F2355" t="str">
            <v>70408</v>
          </cell>
          <cell r="G2355" t="str">
            <v>S.N.PATIL.NAVALGI,BIJAPUR</v>
          </cell>
          <cell r="H2355">
            <v>7</v>
          </cell>
          <cell r="I2355">
            <v>7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</row>
        <row r="2356">
          <cell r="D2356" t="str">
            <v>868</v>
          </cell>
          <cell r="F2356" t="str">
            <v>70467</v>
          </cell>
          <cell r="G2356" t="str">
            <v>B.S.BIRADAR CONTRACTOR,CHOUDYA</v>
          </cell>
          <cell r="H2356">
            <v>351257</v>
          </cell>
          <cell r="I2356">
            <v>114569</v>
          </cell>
          <cell r="J2356">
            <v>0</v>
          </cell>
          <cell r="K2356">
            <v>0</v>
          </cell>
          <cell r="L2356">
            <v>236688</v>
          </cell>
          <cell r="M2356">
            <v>0</v>
          </cell>
        </row>
        <row r="2357">
          <cell r="D2357" t="str">
            <v>868</v>
          </cell>
          <cell r="F2357" t="str">
            <v>70525</v>
          </cell>
          <cell r="G2357" t="str">
            <v>RENUKA IRRIG.SERVICES,VANI</v>
          </cell>
          <cell r="H2357">
            <v>68716</v>
          </cell>
          <cell r="I2357">
            <v>0</v>
          </cell>
          <cell r="J2357">
            <v>0</v>
          </cell>
          <cell r="K2357">
            <v>68716</v>
          </cell>
          <cell r="L2357">
            <v>0</v>
          </cell>
          <cell r="M2357">
            <v>0</v>
          </cell>
        </row>
        <row r="2358">
          <cell r="D2358" t="str">
            <v>868</v>
          </cell>
          <cell r="F2358" t="str">
            <v>70527</v>
          </cell>
          <cell r="G2358" t="str">
            <v>KUMAR KRUSHI SADHAN,TIKONDI</v>
          </cell>
          <cell r="H2358">
            <v>-5774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</row>
        <row r="2359">
          <cell r="D2359" t="str">
            <v>868</v>
          </cell>
          <cell r="F2359" t="str">
            <v>70533</v>
          </cell>
          <cell r="G2359" t="str">
            <v>SIDDHARTH AGRO AGENCIES,VITA</v>
          </cell>
          <cell r="H2359">
            <v>169095</v>
          </cell>
          <cell r="I2359">
            <v>169095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</row>
        <row r="2360">
          <cell r="D2360" t="str">
            <v>868</v>
          </cell>
          <cell r="F2360" t="str">
            <v>70535</v>
          </cell>
          <cell r="G2360" t="str">
            <v>HUBALI DEPOT CASUAL CUSTOMER</v>
          </cell>
          <cell r="H2360">
            <v>292100.96000000002</v>
          </cell>
          <cell r="I2360">
            <v>0</v>
          </cell>
          <cell r="J2360">
            <v>155000</v>
          </cell>
          <cell r="K2360">
            <v>137100.96</v>
          </cell>
          <cell r="L2360">
            <v>0</v>
          </cell>
          <cell r="M2360">
            <v>0</v>
          </cell>
        </row>
        <row r="2361">
          <cell r="D2361" t="str">
            <v>868</v>
          </cell>
          <cell r="F2361" t="str">
            <v>70631</v>
          </cell>
          <cell r="G2361" t="str">
            <v>AMIT SPARES,KURDUWADI</v>
          </cell>
          <cell r="H2361">
            <v>2491486.66</v>
          </cell>
          <cell r="I2361">
            <v>2045735</v>
          </cell>
          <cell r="J2361">
            <v>445751.66</v>
          </cell>
          <cell r="K2361">
            <v>0</v>
          </cell>
          <cell r="L2361">
            <v>0</v>
          </cell>
          <cell r="M2361">
            <v>0</v>
          </cell>
        </row>
        <row r="2362">
          <cell r="D2362" t="str">
            <v>868</v>
          </cell>
          <cell r="F2362" t="str">
            <v>70654</v>
          </cell>
          <cell r="G2362" t="str">
            <v>HARI OM AGRO SERVICS,RAVER</v>
          </cell>
          <cell r="H2362">
            <v>6</v>
          </cell>
          <cell r="I2362">
            <v>6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</row>
        <row r="2363">
          <cell r="D2363" t="str">
            <v>868</v>
          </cell>
          <cell r="F2363" t="str">
            <v>70675</v>
          </cell>
          <cell r="G2363" t="str">
            <v>SHEBANI TRADERS.GALGALI,BAGALK</v>
          </cell>
          <cell r="H2363">
            <v>-16760.37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</row>
        <row r="2364">
          <cell r="D2364" t="str">
            <v>868</v>
          </cell>
          <cell r="F2364" t="str">
            <v>70683</v>
          </cell>
          <cell r="G2364" t="str">
            <v>KORE ASSOCIATES.ANKALI,BELGAUM</v>
          </cell>
          <cell r="H2364">
            <v>-3653.31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</row>
        <row r="2365">
          <cell r="D2365" t="str">
            <v>868</v>
          </cell>
          <cell r="F2365" t="str">
            <v>70703</v>
          </cell>
          <cell r="G2365" t="str">
            <v>SOORYA PIPE DISTRIBUTORS,KARIK</v>
          </cell>
          <cell r="H2365">
            <v>645354.06000000006</v>
          </cell>
          <cell r="I2365">
            <v>193256</v>
          </cell>
          <cell r="J2365">
            <v>452098.06</v>
          </cell>
          <cell r="K2365">
            <v>0</v>
          </cell>
          <cell r="L2365">
            <v>0</v>
          </cell>
          <cell r="M2365">
            <v>0</v>
          </cell>
        </row>
        <row r="2366">
          <cell r="D2366" t="str">
            <v>868</v>
          </cell>
          <cell r="F2366" t="str">
            <v>70723</v>
          </cell>
          <cell r="G2366" t="str">
            <v>KARUR SRI AGRO SERVICES T.N.</v>
          </cell>
          <cell r="H2366">
            <v>-613211.28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</row>
        <row r="2367">
          <cell r="D2367" t="str">
            <v>868</v>
          </cell>
          <cell r="F2367" t="str">
            <v>70826</v>
          </cell>
          <cell r="G2367" t="str">
            <v>MADHAV AGRO AGENCY,AUBAD</v>
          </cell>
          <cell r="H2367">
            <v>-733.67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</row>
        <row r="2368">
          <cell r="D2368" t="str">
            <v>868</v>
          </cell>
          <cell r="F2368" t="str">
            <v>70841</v>
          </cell>
          <cell r="G2368" t="str">
            <v>AGRAWAL TRADERS,VAIJAPUR</v>
          </cell>
          <cell r="H2368">
            <v>32664.87</v>
          </cell>
          <cell r="I2368">
            <v>32664.87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D2369" t="str">
            <v>868</v>
          </cell>
          <cell r="F2369" t="str">
            <v>70879</v>
          </cell>
          <cell r="G2369" t="str">
            <v>SAVITRI IRRIGATION,DAPOLI</v>
          </cell>
          <cell r="H2369">
            <v>11049</v>
          </cell>
          <cell r="I2369">
            <v>0</v>
          </cell>
          <cell r="J2369">
            <v>11049</v>
          </cell>
          <cell r="K2369">
            <v>0</v>
          </cell>
          <cell r="L2369">
            <v>0</v>
          </cell>
          <cell r="M2369">
            <v>0</v>
          </cell>
        </row>
        <row r="2370">
          <cell r="D2370" t="str">
            <v>868</v>
          </cell>
          <cell r="F2370" t="str">
            <v>70900</v>
          </cell>
          <cell r="G2370" t="str">
            <v>KALMESHWAR ELECTRICAL STORES,KOLHAR</v>
          </cell>
          <cell r="H2370">
            <v>-428.55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</row>
        <row r="2371">
          <cell r="D2371" t="str">
            <v>868</v>
          </cell>
          <cell r="F2371" t="str">
            <v>70910</v>
          </cell>
          <cell r="G2371" t="str">
            <v>M.S.SITTHOOR,BRAHMDEVAN</v>
          </cell>
          <cell r="H2371">
            <v>197280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</row>
        <row r="2372">
          <cell r="D2372" t="str">
            <v>868</v>
          </cell>
          <cell r="F2372" t="str">
            <v>70967</v>
          </cell>
          <cell r="G2372" t="str">
            <v>SIDHNATH HARDWARE.KOLE,SOLAPUR</v>
          </cell>
          <cell r="H2372">
            <v>-33375.5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</row>
        <row r="2373">
          <cell r="D2373" t="str">
            <v>868</v>
          </cell>
          <cell r="F2373" t="str">
            <v>70981</v>
          </cell>
          <cell r="G2373" t="str">
            <v>SHIVSHAKTI IRRIGATION,SHEGAON</v>
          </cell>
          <cell r="H2373">
            <v>5365</v>
          </cell>
          <cell r="I2373">
            <v>5365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</row>
        <row r="2374">
          <cell r="D2374" t="str">
            <v>868</v>
          </cell>
          <cell r="F2374" t="str">
            <v>71061</v>
          </cell>
          <cell r="G2374" t="str">
            <v>BALAJI AGRO TECH,PAROLA(JALG)</v>
          </cell>
          <cell r="H2374">
            <v>-610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D2375" t="str">
            <v>868</v>
          </cell>
          <cell r="F2375" t="str">
            <v>71072</v>
          </cell>
          <cell r="G2375" t="str">
            <v>SHRI GAJANAN MAHARAJ SANSTHAN</v>
          </cell>
          <cell r="H2375">
            <v>7522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</row>
        <row r="2376">
          <cell r="D2376" t="str">
            <v>868</v>
          </cell>
          <cell r="F2376" t="str">
            <v>71125</v>
          </cell>
          <cell r="G2376" t="str">
            <v>M.N.HEMANTKUMAR,CHITRADURGA</v>
          </cell>
          <cell r="H2376">
            <v>-10735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</row>
        <row r="2377">
          <cell r="D2377" t="str">
            <v>868</v>
          </cell>
          <cell r="F2377" t="str">
            <v>71142</v>
          </cell>
          <cell r="G2377" t="str">
            <v>ANIL HARDWARE.NER,DHULE</v>
          </cell>
          <cell r="H2377">
            <v>-3216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</row>
        <row r="2378">
          <cell r="D2378" t="str">
            <v>868</v>
          </cell>
          <cell r="F2378" t="str">
            <v>71145</v>
          </cell>
          <cell r="G2378" t="str">
            <v>SAPTSHRUNGI KRUSHI SEVA KENDRA</v>
          </cell>
          <cell r="H2378">
            <v>-124085.1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</row>
        <row r="2379">
          <cell r="D2379" t="str">
            <v>868</v>
          </cell>
          <cell r="F2379" t="str">
            <v>71194</v>
          </cell>
          <cell r="G2379" t="str">
            <v>K.U.W.S &amp; D.BOARD,BIDAR</v>
          </cell>
          <cell r="H2379">
            <v>63220</v>
          </cell>
          <cell r="I2379">
            <v>0</v>
          </cell>
          <cell r="J2379">
            <v>52669</v>
          </cell>
          <cell r="K2379">
            <v>4803</v>
          </cell>
          <cell r="L2379">
            <v>0</v>
          </cell>
          <cell r="M2379">
            <v>0</v>
          </cell>
        </row>
        <row r="2380">
          <cell r="D2380" t="str">
            <v>868</v>
          </cell>
          <cell r="F2380" t="str">
            <v>71214</v>
          </cell>
          <cell r="G2380" t="str">
            <v>PRASHANT JAISWAL,NAGPUR</v>
          </cell>
          <cell r="H2380">
            <v>-0.48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</row>
        <row r="2381">
          <cell r="D2381" t="str">
            <v>868</v>
          </cell>
          <cell r="F2381" t="str">
            <v>71240</v>
          </cell>
          <cell r="G2381" t="str">
            <v>PODS BIOTECH PVT.LTD,BANGALORE</v>
          </cell>
          <cell r="H2381">
            <v>181286.72</v>
          </cell>
          <cell r="I2381">
            <v>0</v>
          </cell>
          <cell r="J2381">
            <v>181286.72</v>
          </cell>
          <cell r="K2381">
            <v>0</v>
          </cell>
          <cell r="L2381">
            <v>0</v>
          </cell>
          <cell r="M2381">
            <v>0</v>
          </cell>
        </row>
        <row r="2382">
          <cell r="D2382" t="str">
            <v>868</v>
          </cell>
          <cell r="F2382" t="str">
            <v>71244</v>
          </cell>
          <cell r="G2382" t="str">
            <v>R.G.PATIL,VIJAPUR</v>
          </cell>
          <cell r="H2382">
            <v>-9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D2383" t="str">
            <v>868</v>
          </cell>
          <cell r="F2383" t="str">
            <v>71270</v>
          </cell>
          <cell r="G2383" t="str">
            <v>HARIOM M/C TOOLS CENTRE,AKOT</v>
          </cell>
          <cell r="H2383">
            <v>128923</v>
          </cell>
          <cell r="I2383">
            <v>65824</v>
          </cell>
          <cell r="J2383">
            <v>5415</v>
          </cell>
          <cell r="K2383">
            <v>57684</v>
          </cell>
          <cell r="L2383">
            <v>0</v>
          </cell>
          <cell r="M2383">
            <v>0</v>
          </cell>
        </row>
        <row r="2384">
          <cell r="D2384" t="str">
            <v>868</v>
          </cell>
          <cell r="F2384" t="str">
            <v>71272</v>
          </cell>
          <cell r="G2384" t="str">
            <v>S.V.SYED BABU CONTRACTOR,HOSAD</v>
          </cell>
          <cell r="H2384">
            <v>81096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</row>
        <row r="2385">
          <cell r="D2385" t="str">
            <v>868</v>
          </cell>
          <cell r="F2385" t="str">
            <v>71307</v>
          </cell>
          <cell r="G2385" t="str">
            <v>BALIRAJA AGENCY AMBAD,JALNA</v>
          </cell>
          <cell r="H2385">
            <v>74332.89</v>
          </cell>
          <cell r="I2385">
            <v>74332.89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</row>
        <row r="2386">
          <cell r="D2386" t="str">
            <v>868</v>
          </cell>
          <cell r="F2386" t="str">
            <v>71317</v>
          </cell>
          <cell r="G2386" t="str">
            <v>PATIL ENGINEERING CO,BIJAPUR</v>
          </cell>
          <cell r="H2386">
            <v>235601.94</v>
          </cell>
          <cell r="I2386">
            <v>235601.94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</row>
        <row r="2387">
          <cell r="D2387" t="str">
            <v>868</v>
          </cell>
          <cell r="F2387" t="str">
            <v>71401</v>
          </cell>
          <cell r="G2387" t="str">
            <v>K.U.W.S &amp; D.BOARD,GADAG</v>
          </cell>
          <cell r="H2387">
            <v>2624.41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</row>
        <row r="2388">
          <cell r="D2388" t="str">
            <v>868</v>
          </cell>
          <cell r="F2388" t="str">
            <v>71410</v>
          </cell>
          <cell r="G2388" t="str">
            <v>SHRI KEDARESHWAR SSK.LTD.SHEGA</v>
          </cell>
          <cell r="H2388">
            <v>301944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</row>
        <row r="2389">
          <cell r="D2389" t="str">
            <v>868</v>
          </cell>
          <cell r="F2389" t="str">
            <v>71421</v>
          </cell>
          <cell r="G2389" t="str">
            <v>VIMAL DIESELS,TONK (RAJ)</v>
          </cell>
          <cell r="H2389">
            <v>-1000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D2390" t="str">
            <v>868</v>
          </cell>
          <cell r="F2390" t="str">
            <v>71457</v>
          </cell>
          <cell r="G2390" t="str">
            <v>SHIVAJI MACHINERY STORE,JHANSI</v>
          </cell>
          <cell r="H2390">
            <v>-1672.79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D2391" t="str">
            <v>868</v>
          </cell>
          <cell r="F2391" t="str">
            <v>71483</v>
          </cell>
          <cell r="G2391" t="str">
            <v>ANAND TRADERS,DAWANA</v>
          </cell>
          <cell r="H2391">
            <v>-7311.77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D2392" t="str">
            <v>868</v>
          </cell>
          <cell r="F2392" t="str">
            <v>71555</v>
          </cell>
          <cell r="G2392" t="str">
            <v>SHRIKRISHNA AGENCIES,JAFRABAD</v>
          </cell>
          <cell r="H2392">
            <v>-1555.88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</row>
        <row r="2393">
          <cell r="D2393" t="str">
            <v>868</v>
          </cell>
          <cell r="F2393" t="str">
            <v>71573</v>
          </cell>
          <cell r="G2393" t="str">
            <v>SANJARI BOREWELL,JALNA</v>
          </cell>
          <cell r="H2393">
            <v>-16237.49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</row>
        <row r="2394">
          <cell r="D2394" t="str">
            <v>868</v>
          </cell>
          <cell r="F2394" t="str">
            <v>71648</v>
          </cell>
          <cell r="G2394" t="str">
            <v>KOLHEWADI VIVIDH KARYAKARI S.S</v>
          </cell>
          <cell r="H2394">
            <v>-1406.64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</row>
        <row r="2395">
          <cell r="D2395" t="str">
            <v>868</v>
          </cell>
          <cell r="F2395" t="str">
            <v>71661</v>
          </cell>
          <cell r="G2395" t="str">
            <v>BHARTI ENTERPRISES,MALSHIRAS</v>
          </cell>
          <cell r="H2395">
            <v>10884.17</v>
          </cell>
          <cell r="I2395">
            <v>10884.17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D2396" t="str">
            <v>868</v>
          </cell>
          <cell r="F2396" t="str">
            <v>71693</v>
          </cell>
          <cell r="G2396" t="str">
            <v>RUSHIKESH AGRO AGENCY,MADHO</v>
          </cell>
          <cell r="H2396">
            <v>185358.52</v>
          </cell>
          <cell r="I2396">
            <v>185358.52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D2397" t="str">
            <v>868</v>
          </cell>
          <cell r="F2397" t="str">
            <v>71714</v>
          </cell>
          <cell r="G2397" t="str">
            <v>SHRI RENUKA CONSTRUCT.CO.GOKAK</v>
          </cell>
          <cell r="H2397">
            <v>-1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</row>
        <row r="2398">
          <cell r="D2398" t="str">
            <v>868</v>
          </cell>
          <cell r="F2398" t="str">
            <v>71729</v>
          </cell>
          <cell r="G2398" t="str">
            <v>UTTARWAR AGRO AGENCIES,YEOTMAL</v>
          </cell>
          <cell r="H2398">
            <v>-1208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</row>
        <row r="2399">
          <cell r="D2399" t="str">
            <v>868</v>
          </cell>
          <cell r="F2399" t="str">
            <v>71779</v>
          </cell>
          <cell r="G2399" t="str">
            <v>K.U.W.S &amp; D.BOARD,RAICHUR</v>
          </cell>
          <cell r="H2399">
            <v>4052</v>
          </cell>
          <cell r="I2399">
            <v>0</v>
          </cell>
          <cell r="J2399">
            <v>0</v>
          </cell>
          <cell r="K2399">
            <v>4052</v>
          </cell>
          <cell r="L2399">
            <v>0</v>
          </cell>
          <cell r="M2399">
            <v>0</v>
          </cell>
        </row>
        <row r="2400">
          <cell r="D2400" t="str">
            <v>868</v>
          </cell>
          <cell r="F2400" t="str">
            <v>71793</v>
          </cell>
          <cell r="G2400" t="str">
            <v>KARNATAKA LAND ARMY CORP LTD,BIJAPUR</v>
          </cell>
          <cell r="H2400">
            <v>43047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1800</v>
          </cell>
        </row>
        <row r="2401">
          <cell r="D2401" t="str">
            <v>868</v>
          </cell>
          <cell r="F2401" t="str">
            <v>71803</v>
          </cell>
          <cell r="G2401" t="str">
            <v>IRRIGATION ENGG.TIRANENELLAN</v>
          </cell>
          <cell r="H2401">
            <v>85707</v>
          </cell>
          <cell r="I2401">
            <v>85707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D2402" t="str">
            <v>868</v>
          </cell>
          <cell r="F2402" t="str">
            <v>71827</v>
          </cell>
          <cell r="G2402" t="str">
            <v>G.W.S.S.B,PH WORKSHOP,GANDHINAGAR</v>
          </cell>
          <cell r="H2402">
            <v>8000</v>
          </cell>
          <cell r="I2402">
            <v>0</v>
          </cell>
          <cell r="J2402">
            <v>8000</v>
          </cell>
          <cell r="K2402">
            <v>0</v>
          </cell>
          <cell r="L2402">
            <v>0</v>
          </cell>
          <cell r="M2402">
            <v>0</v>
          </cell>
        </row>
        <row r="2403">
          <cell r="D2403" t="str">
            <v>868</v>
          </cell>
          <cell r="F2403" t="str">
            <v>71850</v>
          </cell>
          <cell r="G2403" t="str">
            <v>SUBHASH PROJECT &amp; MKT.LTD.PUNE</v>
          </cell>
          <cell r="H2403">
            <v>372054.83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D2404" t="str">
            <v>868</v>
          </cell>
          <cell r="F2404" t="str">
            <v>71884</v>
          </cell>
          <cell r="G2404" t="str">
            <v>NAGARJUNA CONSTRUCT.CO.HYBAD</v>
          </cell>
          <cell r="H2404">
            <v>80381</v>
          </cell>
          <cell r="I2404">
            <v>80381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</row>
        <row r="2405">
          <cell r="D2405" t="str">
            <v>868</v>
          </cell>
          <cell r="F2405" t="str">
            <v>71888</v>
          </cell>
          <cell r="G2405" t="str">
            <v>BABASAHEB AMBEDKAR S.S.K.LTD.</v>
          </cell>
          <cell r="H2405">
            <v>-11595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</row>
        <row r="2406">
          <cell r="D2406" t="str">
            <v>868</v>
          </cell>
          <cell r="F2406" t="str">
            <v>71892</v>
          </cell>
          <cell r="G2406" t="str">
            <v>IVRCL INFRA STRUCT.&amp; PROJ.LTD.</v>
          </cell>
          <cell r="H2406">
            <v>19689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D2407" t="str">
            <v>868</v>
          </cell>
          <cell r="F2407" t="str">
            <v>71897</v>
          </cell>
          <cell r="G2407" t="str">
            <v>RAIPUR DEPO CASUAL CUSTOMERS</v>
          </cell>
          <cell r="H2407">
            <v>923743</v>
          </cell>
          <cell r="I2407">
            <v>109466</v>
          </cell>
          <cell r="J2407">
            <v>0</v>
          </cell>
          <cell r="K2407">
            <v>422247</v>
          </cell>
          <cell r="L2407">
            <v>151901</v>
          </cell>
          <cell r="M2407">
            <v>240129</v>
          </cell>
        </row>
        <row r="2408">
          <cell r="D2408" t="str">
            <v>868</v>
          </cell>
          <cell r="F2408" t="str">
            <v>71909</v>
          </cell>
          <cell r="G2408" t="str">
            <v>R.B.HOSAMANI,BENKANAHALLI</v>
          </cell>
          <cell r="H2408">
            <v>-23620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D2409" t="str">
            <v>868</v>
          </cell>
          <cell r="F2409" t="str">
            <v>71927</v>
          </cell>
          <cell r="G2409" t="str">
            <v>NEW MAHAVIR M/C STORES,PURNA,N</v>
          </cell>
          <cell r="H2409">
            <v>-666.65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</row>
        <row r="2410">
          <cell r="D2410" t="str">
            <v>868</v>
          </cell>
          <cell r="F2410" t="str">
            <v>71951</v>
          </cell>
          <cell r="G2410" t="str">
            <v>R.H.DYAVANAL (CONT),BIJAPUR</v>
          </cell>
          <cell r="H2410">
            <v>423468</v>
          </cell>
          <cell r="I2410">
            <v>200952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</row>
        <row r="2411">
          <cell r="D2411" t="str">
            <v>868</v>
          </cell>
          <cell r="F2411" t="str">
            <v>72014</v>
          </cell>
          <cell r="G2411" t="str">
            <v>SHRI MAHALAXMI IRRIGATION,SHRIRAMPUR</v>
          </cell>
          <cell r="H2411">
            <v>3036</v>
          </cell>
          <cell r="I2411">
            <v>3036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</row>
        <row r="2412">
          <cell r="D2412" t="str">
            <v>868</v>
          </cell>
          <cell r="F2412" t="str">
            <v>72024</v>
          </cell>
          <cell r="G2412" t="str">
            <v>CHINCHANI SHETKI V.K.SAH.SEVA</v>
          </cell>
          <cell r="H2412">
            <v>175682.95</v>
          </cell>
          <cell r="I2412">
            <v>175682.95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D2413" t="str">
            <v>868</v>
          </cell>
          <cell r="F2413" t="str">
            <v>72039</v>
          </cell>
          <cell r="G2413" t="str">
            <v>SONU BROTHERS,NEWAI</v>
          </cell>
          <cell r="H2413">
            <v>174805</v>
          </cell>
          <cell r="I2413">
            <v>174805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D2414" t="str">
            <v>868</v>
          </cell>
          <cell r="F2414" t="str">
            <v>72047</v>
          </cell>
          <cell r="G2414" t="str">
            <v>PATIL AGRO TRADERS,MUDDEBIHAL</v>
          </cell>
          <cell r="H2414">
            <v>136363.62</v>
          </cell>
          <cell r="I2414">
            <v>9576</v>
          </cell>
          <cell r="J2414">
            <v>41719</v>
          </cell>
          <cell r="K2414">
            <v>39891</v>
          </cell>
          <cell r="L2414">
            <v>45177.62</v>
          </cell>
          <cell r="M2414">
            <v>0</v>
          </cell>
        </row>
        <row r="2415">
          <cell r="D2415" t="str">
            <v>868</v>
          </cell>
          <cell r="F2415" t="str">
            <v>72058</v>
          </cell>
          <cell r="G2415" t="str">
            <v>ORIENTAL STRUCTURAL ENG'S PVT LTD,JHANSI</v>
          </cell>
          <cell r="H2415">
            <v>-209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</row>
        <row r="2416">
          <cell r="D2416" t="str">
            <v>868</v>
          </cell>
          <cell r="F2416" t="str">
            <v>72077</v>
          </cell>
          <cell r="G2416" t="str">
            <v>D.R.ENTERPRISES,BHIWAPUR</v>
          </cell>
          <cell r="H2416">
            <v>7726</v>
          </cell>
          <cell r="I2416">
            <v>0</v>
          </cell>
          <cell r="J2416">
            <v>0</v>
          </cell>
          <cell r="K2416">
            <v>7726</v>
          </cell>
          <cell r="L2416">
            <v>0</v>
          </cell>
          <cell r="M2416">
            <v>0</v>
          </cell>
        </row>
        <row r="2417">
          <cell r="D2417" t="str">
            <v>868</v>
          </cell>
          <cell r="F2417" t="str">
            <v>72080</v>
          </cell>
          <cell r="G2417" t="str">
            <v>SUBA AGENCIES,ARIYALUR</v>
          </cell>
          <cell r="H2417">
            <v>-1389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</row>
        <row r="2418">
          <cell r="D2418" t="str">
            <v>868</v>
          </cell>
          <cell r="F2418" t="str">
            <v>72081</v>
          </cell>
          <cell r="G2418" t="str">
            <v>CHAITYANYA IRRIGATORS,MAINI</v>
          </cell>
          <cell r="H2418">
            <v>-719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</row>
        <row r="2419">
          <cell r="D2419" t="str">
            <v>868</v>
          </cell>
          <cell r="F2419" t="str">
            <v>72096</v>
          </cell>
          <cell r="G2419" t="str">
            <v>HANUMAN SANITARY,METPALLY A.P</v>
          </cell>
          <cell r="H2419">
            <v>43314</v>
          </cell>
          <cell r="I2419">
            <v>43314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D2420" t="str">
            <v>868</v>
          </cell>
          <cell r="F2420" t="str">
            <v>72147</v>
          </cell>
          <cell r="G2420" t="str">
            <v>SURYA AGRO AGENCIES,BARAMATI</v>
          </cell>
          <cell r="H2420">
            <v>17417.599999999999</v>
          </cell>
          <cell r="I2420">
            <v>17417.599999999999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</row>
        <row r="2421">
          <cell r="D2421" t="str">
            <v>868</v>
          </cell>
          <cell r="F2421" t="str">
            <v>72172</v>
          </cell>
          <cell r="G2421" t="str">
            <v>SUBRAMANIA RAJA(TWAD CONT),MANAVALANAGAR</v>
          </cell>
          <cell r="H2421">
            <v>-300000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D2422" t="str">
            <v>868</v>
          </cell>
          <cell r="F2422" t="str">
            <v>72186</v>
          </cell>
          <cell r="G2422" t="str">
            <v>MANOJ AGENCIES,DHULE</v>
          </cell>
          <cell r="H2422">
            <v>249814.08</v>
          </cell>
          <cell r="I2422">
            <v>249814.08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</row>
        <row r="2423">
          <cell r="D2423" t="str">
            <v>868</v>
          </cell>
          <cell r="F2423" t="str">
            <v>72201</v>
          </cell>
          <cell r="G2423" t="str">
            <v>JAIN AGRO SERVICES,DINDORI</v>
          </cell>
          <cell r="H2423">
            <v>-41067.43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</row>
        <row r="2424">
          <cell r="D2424" t="str">
            <v>868</v>
          </cell>
          <cell r="F2424" t="str">
            <v>72202</v>
          </cell>
          <cell r="G2424" t="str">
            <v>THAVAKAR TRADERS &amp; MACHINERY MART,KUHI</v>
          </cell>
          <cell r="H2424">
            <v>383</v>
          </cell>
          <cell r="I2424">
            <v>383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</row>
        <row r="2425">
          <cell r="D2425" t="str">
            <v>868</v>
          </cell>
          <cell r="F2425" t="str">
            <v>72274</v>
          </cell>
          <cell r="G2425" t="str">
            <v>Z.P.E.DIVISION HAVERI</v>
          </cell>
          <cell r="H2425">
            <v>43120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</row>
        <row r="2426">
          <cell r="D2426" t="str">
            <v>868</v>
          </cell>
          <cell r="F2426" t="str">
            <v>72276</v>
          </cell>
          <cell r="G2426" t="str">
            <v>BALAJI FIBER REINFORCE PVT LTD,POICHA GJ</v>
          </cell>
          <cell r="H2426">
            <v>-69326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</row>
        <row r="2427">
          <cell r="D2427" t="str">
            <v>868</v>
          </cell>
          <cell r="F2427" t="str">
            <v>72324</v>
          </cell>
          <cell r="G2427" t="str">
            <v>R.C.F.KRUSHI KENDRA KOLE,SOLAP</v>
          </cell>
          <cell r="H2427">
            <v>-1480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D2428" t="str">
            <v>868</v>
          </cell>
          <cell r="F2428" t="str">
            <v>72435</v>
          </cell>
          <cell r="G2428" t="str">
            <v>KABRA AGENCIES.RISOD,AKOLA</v>
          </cell>
          <cell r="H2428">
            <v>-1020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</row>
        <row r="2429">
          <cell r="D2429" t="str">
            <v>868</v>
          </cell>
          <cell r="F2429" t="str">
            <v>72484</v>
          </cell>
          <cell r="G2429" t="str">
            <v>SUNIL TATKORE (MLA)KOLAR,RAIGARH</v>
          </cell>
          <cell r="H2429">
            <v>43547</v>
          </cell>
          <cell r="I2429">
            <v>0</v>
          </cell>
          <cell r="J2429">
            <v>0</v>
          </cell>
          <cell r="K2429">
            <v>43547</v>
          </cell>
          <cell r="L2429">
            <v>0</v>
          </cell>
          <cell r="M2429">
            <v>0</v>
          </cell>
        </row>
        <row r="2430">
          <cell r="D2430" t="str">
            <v>868</v>
          </cell>
          <cell r="F2430" t="str">
            <v>72535</v>
          </cell>
          <cell r="G2430" t="str">
            <v>GAMMON INDIA LTD.NEW DELHI</v>
          </cell>
          <cell r="H2430">
            <v>179395</v>
          </cell>
          <cell r="I2430">
            <v>174726</v>
          </cell>
          <cell r="J2430">
            <v>0</v>
          </cell>
          <cell r="K2430">
            <v>0</v>
          </cell>
          <cell r="L2430">
            <v>4669</v>
          </cell>
          <cell r="M2430">
            <v>0</v>
          </cell>
        </row>
        <row r="2431">
          <cell r="D2431" t="str">
            <v>868</v>
          </cell>
          <cell r="F2431" t="str">
            <v>72566</v>
          </cell>
          <cell r="G2431" t="str">
            <v>MAHESH HARDWARE &amp; ELECRICALS,KASHTI</v>
          </cell>
          <cell r="H2431">
            <v>207649</v>
          </cell>
          <cell r="I2431">
            <v>207649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</row>
        <row r="2432">
          <cell r="D2432" t="str">
            <v>868</v>
          </cell>
          <cell r="F2432" t="str">
            <v>72600</v>
          </cell>
          <cell r="G2432" t="str">
            <v>KRUSHI SEVA KENDRA,BOLTHAN</v>
          </cell>
          <cell r="H2432">
            <v>-3187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</row>
        <row r="2433">
          <cell r="D2433" t="str">
            <v>868</v>
          </cell>
          <cell r="F2433" t="str">
            <v>72618</v>
          </cell>
          <cell r="G2433" t="str">
            <v>SHVSHAKTI IRRIGATION,KARMALA SOLAPUR</v>
          </cell>
          <cell r="H2433">
            <v>-19017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D2434" t="str">
            <v>868</v>
          </cell>
          <cell r="F2434" t="str">
            <v>72630</v>
          </cell>
          <cell r="G2434" t="str">
            <v>AKASH ASSOCIATES,PALSHI SOLAPUR</v>
          </cell>
          <cell r="H2434">
            <v>-227246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</row>
        <row r="2435">
          <cell r="D2435" t="str">
            <v>868</v>
          </cell>
          <cell r="F2435" t="str">
            <v>72637</v>
          </cell>
          <cell r="G2435" t="str">
            <v>UJWAL TRADERS,PANDHARPUR</v>
          </cell>
          <cell r="H2435">
            <v>-144.61000000000001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</row>
        <row r="2436">
          <cell r="D2436" t="str">
            <v>868</v>
          </cell>
          <cell r="F2436" t="str">
            <v>72675</v>
          </cell>
          <cell r="G2436" t="str">
            <v>AMODE PANJAR TELBIYA U.S.S.LTD</v>
          </cell>
          <cell r="H2436">
            <v>-7870.27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D2437" t="str">
            <v>868</v>
          </cell>
          <cell r="F2437" t="str">
            <v>72831</v>
          </cell>
          <cell r="G2437" t="str">
            <v>SHRI BALAJI AGENCIES,KAMTHI</v>
          </cell>
          <cell r="H2437">
            <v>52737</v>
          </cell>
          <cell r="I2437">
            <v>37411</v>
          </cell>
          <cell r="J2437">
            <v>15326</v>
          </cell>
          <cell r="K2437">
            <v>0</v>
          </cell>
          <cell r="L2437">
            <v>0</v>
          </cell>
          <cell r="M2437">
            <v>0</v>
          </cell>
        </row>
        <row r="2438">
          <cell r="D2438" t="str">
            <v>868</v>
          </cell>
          <cell r="F2438" t="str">
            <v>72934</v>
          </cell>
          <cell r="G2438" t="str">
            <v>SUBAM PAPERS PVT LTD,VADUGANPATTI TN</v>
          </cell>
          <cell r="H2438">
            <v>876847</v>
          </cell>
          <cell r="I2438">
            <v>876847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</row>
        <row r="2439">
          <cell r="D2439" t="str">
            <v>868</v>
          </cell>
          <cell r="F2439" t="str">
            <v>72957</v>
          </cell>
          <cell r="G2439" t="str">
            <v>SHREE AGRO SERVICES,SANGAMNER</v>
          </cell>
          <cell r="H2439">
            <v>96501.759999999995</v>
          </cell>
          <cell r="I2439">
            <v>76711</v>
          </cell>
          <cell r="J2439">
            <v>19790.759999999998</v>
          </cell>
          <cell r="K2439">
            <v>0</v>
          </cell>
          <cell r="L2439">
            <v>0</v>
          </cell>
          <cell r="M2439">
            <v>0</v>
          </cell>
        </row>
        <row r="2440">
          <cell r="D2440" t="str">
            <v>868</v>
          </cell>
          <cell r="F2440" t="str">
            <v>72959</v>
          </cell>
          <cell r="G2440" t="str">
            <v>KISAN KRUSHI SEVA KENDRA,SONAI</v>
          </cell>
          <cell r="H2440">
            <v>11.39</v>
          </cell>
          <cell r="I2440">
            <v>11.39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D2441" t="str">
            <v>868</v>
          </cell>
          <cell r="F2441" t="str">
            <v>73215</v>
          </cell>
          <cell r="G2441" t="str">
            <v>LARSON &amp; TOUBRO LTD.,BANGALORE</v>
          </cell>
          <cell r="H2441">
            <v>7606</v>
          </cell>
          <cell r="I2441">
            <v>5076</v>
          </cell>
          <cell r="J2441">
            <v>2530</v>
          </cell>
          <cell r="K2441">
            <v>0</v>
          </cell>
          <cell r="L2441">
            <v>0</v>
          </cell>
          <cell r="M2441">
            <v>0</v>
          </cell>
        </row>
        <row r="2442">
          <cell r="D2442" t="str">
            <v>868</v>
          </cell>
          <cell r="F2442" t="str">
            <v>73243</v>
          </cell>
          <cell r="G2442" t="str">
            <v>RAJAPUR TAL SAH K.V.SANG LTD</v>
          </cell>
          <cell r="H2442">
            <v>-1298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</row>
        <row r="2443">
          <cell r="D2443" t="str">
            <v>868</v>
          </cell>
          <cell r="F2443" t="str">
            <v>73257</v>
          </cell>
          <cell r="G2443" t="str">
            <v>BHARAT MACHINERY STORES,BULDHANA</v>
          </cell>
          <cell r="H2443">
            <v>215</v>
          </cell>
          <cell r="I2443">
            <v>215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</row>
        <row r="2444">
          <cell r="D2444" t="str">
            <v>868</v>
          </cell>
          <cell r="F2444" t="str">
            <v>73297</v>
          </cell>
          <cell r="G2444" t="str">
            <v>ANAND AGENCIES ASHWI,SANGMNER</v>
          </cell>
          <cell r="H2444">
            <v>-2703.14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</row>
        <row r="2445">
          <cell r="D2445" t="str">
            <v>868</v>
          </cell>
          <cell r="F2445" t="str">
            <v>73299</v>
          </cell>
          <cell r="G2445" t="str">
            <v>HINDUSTAN SALES CORPORATION,HALKARNI</v>
          </cell>
          <cell r="H2445">
            <v>-2009.08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</row>
        <row r="2446">
          <cell r="D2446" t="str">
            <v>868</v>
          </cell>
          <cell r="F2446" t="str">
            <v>73357</v>
          </cell>
          <cell r="G2446" t="str">
            <v>KRISHNA IRRIGATION,SPUR,GULBRG</v>
          </cell>
          <cell r="H2446">
            <v>14854</v>
          </cell>
          <cell r="I2446">
            <v>0</v>
          </cell>
          <cell r="J2446">
            <v>0</v>
          </cell>
          <cell r="K2446">
            <v>14854</v>
          </cell>
          <cell r="L2446">
            <v>0</v>
          </cell>
          <cell r="M2446">
            <v>0</v>
          </cell>
        </row>
        <row r="2447">
          <cell r="D2447" t="str">
            <v>868</v>
          </cell>
          <cell r="F2447" t="str">
            <v>73411</v>
          </cell>
          <cell r="G2447" t="str">
            <v>VASAI SHETKARI V.K.S.S.LTD.</v>
          </cell>
          <cell r="H2447">
            <v>-122051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D2448" t="str">
            <v>868</v>
          </cell>
          <cell r="F2448" t="str">
            <v>73413</v>
          </cell>
          <cell r="G2448" t="str">
            <v>TRIMURTI ENTERPRISES,BARAMATI</v>
          </cell>
          <cell r="H2448">
            <v>262376.90000000002</v>
          </cell>
          <cell r="I2448">
            <v>262376.90000000002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</row>
        <row r="2449">
          <cell r="D2449" t="str">
            <v>868</v>
          </cell>
          <cell r="F2449" t="str">
            <v>73485</v>
          </cell>
          <cell r="G2449" t="str">
            <v>SHELKE AGENCIES,BULDHANA</v>
          </cell>
          <cell r="H2449">
            <v>2472</v>
          </cell>
          <cell r="I2449">
            <v>2472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</row>
        <row r="2450">
          <cell r="D2450" t="str">
            <v>868</v>
          </cell>
          <cell r="F2450" t="str">
            <v>73493</v>
          </cell>
          <cell r="G2450" t="str">
            <v>ISHWAR DRIP AGENCY,MAHAGAON</v>
          </cell>
          <cell r="H2450">
            <v>23737</v>
          </cell>
          <cell r="I2450">
            <v>0</v>
          </cell>
          <cell r="J2450">
            <v>0</v>
          </cell>
          <cell r="K2450">
            <v>13551</v>
          </cell>
          <cell r="L2450">
            <v>10186</v>
          </cell>
          <cell r="M2450">
            <v>0</v>
          </cell>
        </row>
        <row r="2451">
          <cell r="D2451" t="str">
            <v>868</v>
          </cell>
          <cell r="F2451" t="str">
            <v>73531</v>
          </cell>
          <cell r="G2451" t="str">
            <v>PONDICHERY AGRO SERVICE &amp; INDU</v>
          </cell>
          <cell r="H2451">
            <v>870816.78</v>
          </cell>
          <cell r="I2451">
            <v>870816.78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</row>
        <row r="2452">
          <cell r="D2452" t="str">
            <v>868</v>
          </cell>
          <cell r="F2452" t="str">
            <v>73715</v>
          </cell>
          <cell r="G2452" t="str">
            <v>BHARAT AGRO HI-TECHNICO,LONAND</v>
          </cell>
          <cell r="H2452">
            <v>-217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</row>
        <row r="2453">
          <cell r="D2453" t="str">
            <v>868</v>
          </cell>
          <cell r="F2453" t="str">
            <v>73807</v>
          </cell>
          <cell r="G2453" t="str">
            <v>JAIN ELECTRICALS &amp; IRRI,KHAMGAON</v>
          </cell>
          <cell r="H2453">
            <v>167220</v>
          </cell>
          <cell r="I2453">
            <v>0</v>
          </cell>
          <cell r="J2453">
            <v>0</v>
          </cell>
          <cell r="K2453">
            <v>167220</v>
          </cell>
          <cell r="L2453">
            <v>0</v>
          </cell>
          <cell r="M2453">
            <v>0</v>
          </cell>
        </row>
        <row r="2454">
          <cell r="D2454" t="str">
            <v>868</v>
          </cell>
          <cell r="F2454" t="str">
            <v>73829</v>
          </cell>
          <cell r="G2454" t="str">
            <v>SHRINATH HARDWARE &amp; MACHINERY</v>
          </cell>
          <cell r="H2454">
            <v>-19846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</row>
        <row r="2455">
          <cell r="D2455" t="str">
            <v>868</v>
          </cell>
          <cell r="F2455" t="str">
            <v>73889</v>
          </cell>
          <cell r="G2455" t="str">
            <v>JANAI AGRO SERVICES,KARJAT</v>
          </cell>
          <cell r="H2455">
            <v>113328.54</v>
          </cell>
          <cell r="I2455">
            <v>113328.54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</row>
        <row r="2456">
          <cell r="D2456" t="str">
            <v>868</v>
          </cell>
          <cell r="F2456" t="str">
            <v>73899</v>
          </cell>
          <cell r="G2456" t="str">
            <v>SHASHI AGENCIES,TADWAL</v>
          </cell>
          <cell r="H2456">
            <v>749028.46</v>
          </cell>
          <cell r="I2456">
            <v>89697</v>
          </cell>
          <cell r="J2456">
            <v>659331.46</v>
          </cell>
          <cell r="K2456">
            <v>0</v>
          </cell>
          <cell r="L2456">
            <v>0</v>
          </cell>
          <cell r="M2456">
            <v>0</v>
          </cell>
        </row>
        <row r="2457">
          <cell r="D2457" t="str">
            <v>868</v>
          </cell>
          <cell r="F2457" t="str">
            <v>73939</v>
          </cell>
          <cell r="G2457" t="str">
            <v>CHIRAG SALES CORPRATION,BARODA</v>
          </cell>
          <cell r="H2457">
            <v>1362</v>
          </cell>
          <cell r="I2457">
            <v>1362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D2458" t="str">
            <v>868</v>
          </cell>
          <cell r="F2458" t="str">
            <v>73987</v>
          </cell>
          <cell r="G2458" t="str">
            <v>BHAIRAO AGENCIES,BHINMAT</v>
          </cell>
          <cell r="H2458">
            <v>252232.55</v>
          </cell>
          <cell r="I2458">
            <v>0</v>
          </cell>
          <cell r="J2458">
            <v>252232.55</v>
          </cell>
          <cell r="K2458">
            <v>0</v>
          </cell>
          <cell r="L2458">
            <v>0</v>
          </cell>
          <cell r="M2458">
            <v>0</v>
          </cell>
        </row>
        <row r="2459">
          <cell r="D2459" t="str">
            <v>868</v>
          </cell>
          <cell r="F2459" t="str">
            <v>74200</v>
          </cell>
          <cell r="G2459" t="str">
            <v>C.C.ANKALI</v>
          </cell>
          <cell r="H2459">
            <v>-20262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</row>
        <row r="2460">
          <cell r="D2460" t="str">
            <v>868</v>
          </cell>
          <cell r="F2460" t="str">
            <v>74276</v>
          </cell>
          <cell r="G2460" t="str">
            <v>GAYATRI TRADERS,ANAND .GUJARAT</v>
          </cell>
          <cell r="H2460">
            <v>-1432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</row>
        <row r="2461">
          <cell r="D2461" t="str">
            <v>868</v>
          </cell>
          <cell r="F2461" t="str">
            <v>74285</v>
          </cell>
          <cell r="G2461" t="str">
            <v>B.RAMANJNE YULU,PRAKASHAM A.P,</v>
          </cell>
          <cell r="H2461">
            <v>1721197.91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D2462" t="str">
            <v>868</v>
          </cell>
          <cell r="F2462" t="str">
            <v>74357</v>
          </cell>
          <cell r="G2462" t="str">
            <v>SAKTHI AGENCIES,PALLADAM</v>
          </cell>
          <cell r="H2462">
            <v>880138</v>
          </cell>
          <cell r="I2462">
            <v>0</v>
          </cell>
          <cell r="J2462">
            <v>880138</v>
          </cell>
          <cell r="K2462">
            <v>0</v>
          </cell>
          <cell r="L2462">
            <v>0</v>
          </cell>
          <cell r="M2462">
            <v>0</v>
          </cell>
        </row>
        <row r="2463">
          <cell r="D2463" t="str">
            <v>868</v>
          </cell>
          <cell r="F2463" t="str">
            <v>74400</v>
          </cell>
          <cell r="G2463" t="str">
            <v>OM STORES,GUMLA</v>
          </cell>
          <cell r="H2463">
            <v>-2071.35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D2464" t="str">
            <v>868</v>
          </cell>
          <cell r="F2464" t="str">
            <v>74415</v>
          </cell>
          <cell r="G2464" t="str">
            <v>SAINATH KRISHI V. KENDRA,VITA</v>
          </cell>
          <cell r="H2464">
            <v>35803.93</v>
          </cell>
          <cell r="I2464">
            <v>35803.93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</row>
        <row r="2465">
          <cell r="D2465" t="str">
            <v>868</v>
          </cell>
          <cell r="F2465" t="str">
            <v>74417</v>
          </cell>
          <cell r="G2465" t="str">
            <v>SIDDHESHWAR AGRO ENGG,SANGOLA</v>
          </cell>
          <cell r="H2465">
            <v>16109</v>
          </cell>
          <cell r="I2465">
            <v>16109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</row>
        <row r="2466">
          <cell r="D2466" t="str">
            <v>868</v>
          </cell>
          <cell r="F2466" t="str">
            <v>75041</v>
          </cell>
          <cell r="G2466" t="str">
            <v>KONDE-DESHMUKH AGRO SALES,NIRA</v>
          </cell>
          <cell r="H2466">
            <v>-12606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D2467" t="str">
            <v>868</v>
          </cell>
          <cell r="F2467" t="str">
            <v>75055</v>
          </cell>
          <cell r="G2467" t="str">
            <v>MADHUVAN IRRIGATION AGENCY,GAD</v>
          </cell>
          <cell r="H2467">
            <v>8296</v>
          </cell>
          <cell r="I2467">
            <v>0</v>
          </cell>
          <cell r="J2467">
            <v>2061</v>
          </cell>
          <cell r="K2467">
            <v>6235</v>
          </cell>
          <cell r="L2467">
            <v>0</v>
          </cell>
          <cell r="M2467">
            <v>0</v>
          </cell>
        </row>
        <row r="2468">
          <cell r="D2468" t="str">
            <v>868</v>
          </cell>
          <cell r="F2468" t="str">
            <v>75224</v>
          </cell>
          <cell r="G2468" t="str">
            <v>SHIVPURABHA  IRRIGATORS WAGHOL</v>
          </cell>
          <cell r="H2468">
            <v>-2781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</row>
        <row r="2469">
          <cell r="D2469" t="str">
            <v>868</v>
          </cell>
          <cell r="F2469" t="str">
            <v>75341</v>
          </cell>
          <cell r="G2469" t="str">
            <v>J.B.ENTERPRISES,KARAD</v>
          </cell>
          <cell r="H2469">
            <v>120588.77</v>
          </cell>
          <cell r="I2469">
            <v>103999</v>
          </cell>
          <cell r="J2469">
            <v>0</v>
          </cell>
          <cell r="K2469">
            <v>16589.77</v>
          </cell>
          <cell r="L2469">
            <v>0</v>
          </cell>
          <cell r="M2469">
            <v>0</v>
          </cell>
        </row>
        <row r="2470">
          <cell r="D2470" t="str">
            <v>868</v>
          </cell>
          <cell r="F2470" t="str">
            <v>75419</v>
          </cell>
          <cell r="G2470" t="str">
            <v>SURESH MACHINERY STRS.,WADWANI</v>
          </cell>
          <cell r="H2470">
            <v>-499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</row>
        <row r="2471">
          <cell r="D2471" t="str">
            <v>868</v>
          </cell>
          <cell r="F2471" t="str">
            <v>75529</v>
          </cell>
          <cell r="G2471" t="str">
            <v>SRI MARUTHI DRIP IRRI.SYSTEMS</v>
          </cell>
          <cell r="H2471">
            <v>89947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89947</v>
          </cell>
        </row>
        <row r="2472">
          <cell r="D2472" t="str">
            <v>868</v>
          </cell>
          <cell r="F2472" t="str">
            <v>75556</v>
          </cell>
          <cell r="G2472" t="str">
            <v>MAHESWARI AGRICUL HOUSE,BUNDI</v>
          </cell>
          <cell r="H2472">
            <v>66649.25</v>
          </cell>
          <cell r="I2472">
            <v>0</v>
          </cell>
          <cell r="J2472">
            <v>22908.25</v>
          </cell>
          <cell r="K2472">
            <v>43741</v>
          </cell>
          <cell r="L2472">
            <v>0</v>
          </cell>
          <cell r="M2472">
            <v>0</v>
          </cell>
        </row>
        <row r="2473">
          <cell r="D2473" t="str">
            <v>868</v>
          </cell>
          <cell r="F2473" t="str">
            <v>75840</v>
          </cell>
          <cell r="G2473" t="str">
            <v>QUALITY ENTERPRISES,PANRUTTY</v>
          </cell>
          <cell r="H2473">
            <v>951498.07</v>
          </cell>
          <cell r="I2473">
            <v>129869</v>
          </cell>
          <cell r="J2473">
            <v>821629.07</v>
          </cell>
          <cell r="K2473">
            <v>0</v>
          </cell>
          <cell r="L2473">
            <v>0</v>
          </cell>
          <cell r="M2473">
            <v>0</v>
          </cell>
        </row>
        <row r="2474">
          <cell r="D2474" t="str">
            <v>868</v>
          </cell>
          <cell r="F2474" t="str">
            <v>75847</v>
          </cell>
          <cell r="G2474" t="str">
            <v>A.C.KOTHARI,AHMENAGAR</v>
          </cell>
          <cell r="H2474">
            <v>-115344.38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</row>
        <row r="2475">
          <cell r="D2475" t="str">
            <v>868</v>
          </cell>
          <cell r="F2475" t="str">
            <v>75870</v>
          </cell>
          <cell r="G2475" t="str">
            <v>DEEPAK HARDWARE ,KUDHCHI</v>
          </cell>
          <cell r="H2475">
            <v>-501.07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D2476" t="str">
            <v>868</v>
          </cell>
          <cell r="F2476" t="str">
            <v>75921</v>
          </cell>
          <cell r="G2476" t="str">
            <v>RAMA  DRIP IRRIGATION SYS,ANAT</v>
          </cell>
          <cell r="H2476">
            <v>1307</v>
          </cell>
          <cell r="I2476">
            <v>1307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D2477" t="str">
            <v>868</v>
          </cell>
          <cell r="F2477" t="str">
            <v>75941</v>
          </cell>
          <cell r="G2477" t="str">
            <v>ASHOKA AGRO AGENCY,JODHPUR,RAJASTHAN</v>
          </cell>
          <cell r="H2477">
            <v>451434</v>
          </cell>
          <cell r="I2477">
            <v>215290</v>
          </cell>
          <cell r="J2477">
            <v>236144</v>
          </cell>
          <cell r="K2477">
            <v>0</v>
          </cell>
          <cell r="L2477">
            <v>0</v>
          </cell>
          <cell r="M2477">
            <v>0</v>
          </cell>
        </row>
        <row r="2478">
          <cell r="D2478" t="str">
            <v>868</v>
          </cell>
          <cell r="F2478" t="str">
            <v>75983</v>
          </cell>
          <cell r="G2478" t="str">
            <v>JAWAHAR MACHINERY STORES,DABRA</v>
          </cell>
          <cell r="H2478">
            <v>-106.95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</row>
        <row r="2479">
          <cell r="D2479" t="str">
            <v>868</v>
          </cell>
          <cell r="F2479" t="str">
            <v>75985</v>
          </cell>
          <cell r="G2479" t="str">
            <v>INAMDAR TRADERS,SANGOLA,SOLAPUR</v>
          </cell>
          <cell r="H2479">
            <v>-3426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</row>
        <row r="2480">
          <cell r="D2480" t="str">
            <v>868</v>
          </cell>
          <cell r="F2480" t="str">
            <v>76093</v>
          </cell>
          <cell r="G2480" t="str">
            <v>CHITRA AGENCY,THANJAVUR</v>
          </cell>
          <cell r="H2480">
            <v>-506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</row>
        <row r="2481">
          <cell r="D2481" t="str">
            <v>868</v>
          </cell>
          <cell r="F2481" t="str">
            <v>76156</v>
          </cell>
          <cell r="G2481" t="str">
            <v>AAKASH IRRIGATION,SURENNAGAR</v>
          </cell>
          <cell r="H2481">
            <v>2232</v>
          </cell>
          <cell r="I2481">
            <v>0</v>
          </cell>
          <cell r="J2481">
            <v>0</v>
          </cell>
          <cell r="K2481">
            <v>0</v>
          </cell>
          <cell r="L2481">
            <v>2232</v>
          </cell>
          <cell r="M2481">
            <v>0</v>
          </cell>
        </row>
        <row r="2482">
          <cell r="D2482" t="str">
            <v>868</v>
          </cell>
          <cell r="F2482" t="str">
            <v>76196</v>
          </cell>
          <cell r="G2482" t="str">
            <v>G.W.S.S.B,PHW DIVN,GANDHINAGAR</v>
          </cell>
          <cell r="H2482">
            <v>28811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</row>
        <row r="2483">
          <cell r="D2483" t="str">
            <v>868</v>
          </cell>
          <cell r="F2483" t="str">
            <v>76284</v>
          </cell>
          <cell r="G2483" t="str">
            <v>GEA COOL.TOWER T (I) P L,CHENNAI</v>
          </cell>
          <cell r="H2483">
            <v>-3500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</row>
        <row r="2484">
          <cell r="D2484" t="str">
            <v>868</v>
          </cell>
          <cell r="F2484" t="str">
            <v>76398</v>
          </cell>
          <cell r="G2484" t="str">
            <v>PAHARPUR COOLING TOWER L,KOLKA</v>
          </cell>
          <cell r="H2484">
            <v>15733</v>
          </cell>
          <cell r="I2484">
            <v>0</v>
          </cell>
          <cell r="J2484">
            <v>0</v>
          </cell>
          <cell r="K2484">
            <v>15584</v>
          </cell>
          <cell r="L2484">
            <v>0</v>
          </cell>
          <cell r="M2484">
            <v>0</v>
          </cell>
        </row>
        <row r="2485">
          <cell r="D2485" t="str">
            <v>868</v>
          </cell>
          <cell r="F2485" t="str">
            <v>76440</v>
          </cell>
          <cell r="G2485" t="str">
            <v>SHIVNERI AGRO SER CEN,ALEPHATA</v>
          </cell>
          <cell r="H2485">
            <v>123236</v>
          </cell>
          <cell r="I2485">
            <v>0</v>
          </cell>
          <cell r="J2485">
            <v>0</v>
          </cell>
          <cell r="K2485">
            <v>19422</v>
          </cell>
          <cell r="L2485">
            <v>44740</v>
          </cell>
          <cell r="M2485">
            <v>59074</v>
          </cell>
        </row>
        <row r="2486">
          <cell r="D2486" t="str">
            <v>868</v>
          </cell>
          <cell r="F2486" t="str">
            <v>76441</v>
          </cell>
          <cell r="G2486" t="str">
            <v>DURGA KRISHI SEWA KENDRA,RATLAM</v>
          </cell>
          <cell r="H2486">
            <v>13421.81</v>
          </cell>
          <cell r="I2486">
            <v>13421.81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</row>
        <row r="2487">
          <cell r="D2487" t="str">
            <v>868</v>
          </cell>
          <cell r="F2487" t="str">
            <v>76461</v>
          </cell>
          <cell r="G2487" t="str">
            <v>DR.RAMESH BHOITE,BARAMATI</v>
          </cell>
          <cell r="H2487">
            <v>-138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</row>
        <row r="2488">
          <cell r="D2488" t="str">
            <v>868</v>
          </cell>
          <cell r="F2488" t="str">
            <v>76791</v>
          </cell>
          <cell r="G2488" t="str">
            <v>RAMESHWAR PATIDAR,SENDHWA</v>
          </cell>
          <cell r="H2488">
            <v>-630.79999999999995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</row>
        <row r="2489">
          <cell r="D2489" t="str">
            <v>868</v>
          </cell>
          <cell r="F2489" t="str">
            <v>76793</v>
          </cell>
          <cell r="G2489" t="str">
            <v>J.K.TRADING SYNDICATE,BOMBAY</v>
          </cell>
          <cell r="H2489">
            <v>-3425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</row>
        <row r="2490">
          <cell r="D2490" t="str">
            <v>868</v>
          </cell>
          <cell r="F2490" t="str">
            <v>76894</v>
          </cell>
          <cell r="G2490" t="str">
            <v>ADARSH KRUSHI AGENCIES,KUNDAPR</v>
          </cell>
          <cell r="H2490">
            <v>906</v>
          </cell>
          <cell r="I2490">
            <v>906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</row>
        <row r="2491">
          <cell r="D2491" t="str">
            <v>868</v>
          </cell>
          <cell r="F2491" t="str">
            <v>77146</v>
          </cell>
          <cell r="G2491" t="str">
            <v>SANGHAI ENT,ANJANGAON-SURJI.</v>
          </cell>
          <cell r="H2491">
            <v>-63852.31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</row>
        <row r="2492">
          <cell r="D2492" t="str">
            <v>868</v>
          </cell>
          <cell r="F2492" t="str">
            <v>77160</v>
          </cell>
          <cell r="G2492" t="str">
            <v>SRINIWAS TRADERS,MUDHOL,BAGALK</v>
          </cell>
          <cell r="H2492">
            <v>-95767.92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</row>
        <row r="2493">
          <cell r="D2493" t="str">
            <v>868</v>
          </cell>
          <cell r="F2493" t="str">
            <v>77202</v>
          </cell>
          <cell r="G2493" t="str">
            <v>CHAITANYA PIPES AGENCI SHAHADA</v>
          </cell>
          <cell r="H2493">
            <v>7999.89</v>
          </cell>
          <cell r="I2493">
            <v>0</v>
          </cell>
          <cell r="J2493">
            <v>0</v>
          </cell>
          <cell r="K2493">
            <v>7999.89</v>
          </cell>
          <cell r="L2493">
            <v>0</v>
          </cell>
          <cell r="M2493">
            <v>0</v>
          </cell>
        </row>
        <row r="2494">
          <cell r="D2494" t="str">
            <v>868</v>
          </cell>
          <cell r="F2494" t="str">
            <v>77257</v>
          </cell>
          <cell r="G2494" t="str">
            <v>NITIN FERTILIZER,MUKUTBAN YEOTMAL</v>
          </cell>
          <cell r="H2494">
            <v>-794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</row>
        <row r="2495">
          <cell r="D2495" t="str">
            <v>868</v>
          </cell>
          <cell r="F2495" t="str">
            <v>77284</v>
          </cell>
          <cell r="G2495" t="str">
            <v>SADANAND ELECTRICALS,BILGI</v>
          </cell>
          <cell r="H2495">
            <v>-3538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D2496" t="str">
            <v>868</v>
          </cell>
          <cell r="F2496" t="str">
            <v>77287</v>
          </cell>
          <cell r="G2496" t="str">
            <v>KISAN BHARTI,SHIVPURI</v>
          </cell>
          <cell r="H2496">
            <v>8534.9</v>
          </cell>
          <cell r="I2496">
            <v>0</v>
          </cell>
          <cell r="J2496">
            <v>4360.8</v>
          </cell>
          <cell r="K2496">
            <v>4174.1000000000004</v>
          </cell>
          <cell r="L2496">
            <v>0</v>
          </cell>
          <cell r="M2496">
            <v>0</v>
          </cell>
        </row>
        <row r="2497">
          <cell r="D2497" t="str">
            <v>868</v>
          </cell>
          <cell r="F2497" t="str">
            <v>77322</v>
          </cell>
          <cell r="G2497" t="str">
            <v>BHARAT ASSOCIATES,SATHYMANGAL</v>
          </cell>
          <cell r="H2497">
            <v>140124</v>
          </cell>
          <cell r="I2497">
            <v>140124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</row>
        <row r="2498">
          <cell r="D2498" t="str">
            <v>868</v>
          </cell>
          <cell r="F2498" t="str">
            <v>77337</v>
          </cell>
          <cell r="G2498" t="str">
            <v>SHRI BHOOMATA ENT,MAHALINGPUR</v>
          </cell>
          <cell r="H2498">
            <v>-169.47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</row>
        <row r="2499">
          <cell r="D2499" t="str">
            <v>868</v>
          </cell>
          <cell r="F2499" t="str">
            <v>77390</v>
          </cell>
          <cell r="G2499" t="str">
            <v>VAISHNAVI SAH PANI P S,SANGMNE</v>
          </cell>
          <cell r="H2499">
            <v>30878.03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</row>
        <row r="2500">
          <cell r="D2500" t="str">
            <v>868</v>
          </cell>
          <cell r="F2500" t="str">
            <v>77408</v>
          </cell>
          <cell r="G2500" t="str">
            <v>KARNATAKA CONTRACTOR</v>
          </cell>
          <cell r="H2500">
            <v>653996.34</v>
          </cell>
          <cell r="I2500">
            <v>653996.34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</row>
        <row r="2501">
          <cell r="D2501" t="str">
            <v>868</v>
          </cell>
          <cell r="F2501" t="str">
            <v>77409</v>
          </cell>
          <cell r="G2501" t="str">
            <v>PR.DIRECTOR DPAP,SIDDIPET</v>
          </cell>
          <cell r="H2501">
            <v>-565500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</row>
        <row r="2502">
          <cell r="D2502" t="str">
            <v>868</v>
          </cell>
          <cell r="F2502" t="str">
            <v>77420</v>
          </cell>
          <cell r="G2502" t="str">
            <v>GANESH HARDWARE,MUKHED,NANDED</v>
          </cell>
          <cell r="H2502">
            <v>6129</v>
          </cell>
          <cell r="I2502">
            <v>0</v>
          </cell>
          <cell r="J2502">
            <v>0</v>
          </cell>
          <cell r="K2502">
            <v>6129</v>
          </cell>
          <cell r="L2502">
            <v>0</v>
          </cell>
          <cell r="M2502">
            <v>0</v>
          </cell>
        </row>
        <row r="2503">
          <cell r="D2503" t="str">
            <v>868</v>
          </cell>
          <cell r="F2503" t="str">
            <v>77437</v>
          </cell>
          <cell r="G2503" t="str">
            <v>DESAI ASSOCIATES,SURAT</v>
          </cell>
          <cell r="H2503">
            <v>-21907.4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</row>
        <row r="2504">
          <cell r="D2504" t="str">
            <v>868</v>
          </cell>
          <cell r="F2504" t="str">
            <v>77456</v>
          </cell>
          <cell r="G2504" t="str">
            <v>SOEX FLORA PVT.LTD.,TAKWE</v>
          </cell>
          <cell r="H2504">
            <v>80034.350000000006</v>
          </cell>
          <cell r="I2504">
            <v>80034.350000000006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</row>
        <row r="2505">
          <cell r="D2505" t="str">
            <v>868</v>
          </cell>
          <cell r="F2505" t="str">
            <v>77505</v>
          </cell>
          <cell r="G2505" t="str">
            <v>MEHTA ENTERPRISES,DHAMTARI</v>
          </cell>
          <cell r="H2505">
            <v>4346.5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D2506" t="str">
            <v>868</v>
          </cell>
          <cell r="F2506" t="str">
            <v>77520</v>
          </cell>
          <cell r="G2506" t="str">
            <v>POOJA ENTERPRISES,BHILAI</v>
          </cell>
          <cell r="H2506">
            <v>-53000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D2507" t="str">
            <v>868</v>
          </cell>
          <cell r="F2507" t="str">
            <v>77633</v>
          </cell>
          <cell r="G2507" t="str">
            <v>M.P.DRIP CUSTOMERS,BETUL</v>
          </cell>
          <cell r="H2507">
            <v>1494.35</v>
          </cell>
          <cell r="I2507">
            <v>0</v>
          </cell>
          <cell r="J2507">
            <v>0</v>
          </cell>
          <cell r="K2507">
            <v>1494.35</v>
          </cell>
          <cell r="L2507">
            <v>0</v>
          </cell>
          <cell r="M2507">
            <v>0</v>
          </cell>
        </row>
        <row r="2508">
          <cell r="D2508" t="str">
            <v>868</v>
          </cell>
          <cell r="F2508" t="str">
            <v>77635</v>
          </cell>
          <cell r="G2508" t="str">
            <v>SANWARIYA KRISHI YANTRALAYA,SOHANKHEDA R</v>
          </cell>
          <cell r="H2508">
            <v>-3797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D2509" t="str">
            <v>868</v>
          </cell>
          <cell r="F2509" t="str">
            <v>77643</v>
          </cell>
          <cell r="G2509" t="str">
            <v>AJAY DEEP CONSTRUCTION PVT LTD,AURANGABA</v>
          </cell>
          <cell r="H2509">
            <v>205555</v>
          </cell>
          <cell r="I2509">
            <v>205555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</row>
        <row r="2510">
          <cell r="D2510" t="str">
            <v>868</v>
          </cell>
          <cell r="F2510" t="str">
            <v>77654</v>
          </cell>
          <cell r="G2510" t="str">
            <v>JAIN MACHINERY STORES,BEGANGANJ</v>
          </cell>
          <cell r="H2510">
            <v>1113.5</v>
          </cell>
          <cell r="I2510">
            <v>0</v>
          </cell>
          <cell r="J2510">
            <v>0</v>
          </cell>
          <cell r="K2510">
            <v>0</v>
          </cell>
          <cell r="L2510">
            <v>1113.5</v>
          </cell>
          <cell r="M2510">
            <v>0</v>
          </cell>
        </row>
        <row r="2511">
          <cell r="D2511" t="str">
            <v>868</v>
          </cell>
          <cell r="F2511" t="str">
            <v>77656</v>
          </cell>
          <cell r="G2511" t="str">
            <v>SOMANI TRADERS,KURWARMANDI RAJGARH</v>
          </cell>
          <cell r="H2511">
            <v>-4979.8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</row>
        <row r="2512">
          <cell r="D2512" t="str">
            <v>868</v>
          </cell>
          <cell r="F2512" t="str">
            <v>77671</v>
          </cell>
          <cell r="G2512" t="str">
            <v>KEYEM ENGINEERING ENTERPRISES,CHENNAI</v>
          </cell>
          <cell r="H2512">
            <v>511119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D2513" t="str">
            <v>868</v>
          </cell>
          <cell r="F2513" t="str">
            <v>77680</v>
          </cell>
          <cell r="G2513" t="str">
            <v>ELECTRICAL &amp; MECHANICAL ENG CORP,KOLKATA</v>
          </cell>
          <cell r="H2513">
            <v>-3834.56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</row>
        <row r="2514">
          <cell r="D2514" t="str">
            <v>868</v>
          </cell>
          <cell r="F2514" t="str">
            <v>77682</v>
          </cell>
          <cell r="G2514" t="str">
            <v>GLOBUS IRRIGATION SYSTEMS,BHANDUP</v>
          </cell>
          <cell r="H2514">
            <v>-27609.47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</row>
        <row r="2515">
          <cell r="D2515" t="str">
            <v>868</v>
          </cell>
          <cell r="F2515" t="str">
            <v>77684</v>
          </cell>
          <cell r="G2515" t="str">
            <v>BAFANA AGENCY,BADNAWAR</v>
          </cell>
          <cell r="H2515">
            <v>-16430.3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</row>
        <row r="2516">
          <cell r="D2516" t="str">
            <v>868</v>
          </cell>
          <cell r="F2516" t="str">
            <v>77687</v>
          </cell>
          <cell r="G2516" t="str">
            <v>V.V.KULKARNI ENGINEERS &amp; CONTRAC,SOLAPUR</v>
          </cell>
          <cell r="H2516">
            <v>481673.95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</row>
        <row r="2517">
          <cell r="D2517" t="str">
            <v>868</v>
          </cell>
          <cell r="F2517" t="str">
            <v>77692</v>
          </cell>
          <cell r="G2517" t="str">
            <v>KETAN ENTERPRISES,KAGAL</v>
          </cell>
          <cell r="H2517">
            <v>24570.89</v>
          </cell>
          <cell r="I2517">
            <v>0</v>
          </cell>
          <cell r="J2517">
            <v>24570.89</v>
          </cell>
          <cell r="K2517">
            <v>0</v>
          </cell>
          <cell r="L2517">
            <v>0</v>
          </cell>
          <cell r="M2517">
            <v>0</v>
          </cell>
        </row>
        <row r="2518">
          <cell r="D2518" t="str">
            <v>868</v>
          </cell>
          <cell r="F2518" t="str">
            <v>77694</v>
          </cell>
          <cell r="G2518" t="str">
            <v>VASANT PANI PURWATHA SAH.SANSTHA LTD.NAN</v>
          </cell>
          <cell r="H2518">
            <v>2424.17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</row>
        <row r="2519">
          <cell r="D2519" t="str">
            <v>868</v>
          </cell>
          <cell r="F2519" t="str">
            <v>77700</v>
          </cell>
          <cell r="G2519" t="str">
            <v>SHUBHAM TRADERS,KARKI</v>
          </cell>
          <cell r="H2519">
            <v>-6080.69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D2520" t="str">
            <v>868</v>
          </cell>
          <cell r="F2520" t="str">
            <v>77709</v>
          </cell>
          <cell r="G2520" t="str">
            <v>SHRI GANESH AGRO M/C STORES,DEULGAON RAJ</v>
          </cell>
          <cell r="H2520">
            <v>30394</v>
          </cell>
          <cell r="I2520">
            <v>0</v>
          </cell>
          <cell r="J2520">
            <v>0</v>
          </cell>
          <cell r="K2520">
            <v>30394</v>
          </cell>
          <cell r="L2520">
            <v>0</v>
          </cell>
          <cell r="M2520">
            <v>0</v>
          </cell>
        </row>
        <row r="2521">
          <cell r="D2521" t="str">
            <v>868</v>
          </cell>
          <cell r="F2521" t="str">
            <v>77714</v>
          </cell>
          <cell r="G2521" t="str">
            <v>SUMIT AGRO AGENCIES,KARANJA GHADGE)WARDH</v>
          </cell>
          <cell r="H2521">
            <v>77966</v>
          </cell>
          <cell r="I2521">
            <v>0</v>
          </cell>
          <cell r="J2521">
            <v>0</v>
          </cell>
          <cell r="K2521">
            <v>77966</v>
          </cell>
          <cell r="L2521">
            <v>0</v>
          </cell>
          <cell r="M2521">
            <v>0</v>
          </cell>
        </row>
        <row r="2522">
          <cell r="D2522" t="str">
            <v>868</v>
          </cell>
          <cell r="F2522" t="str">
            <v>77722</v>
          </cell>
          <cell r="G2522" t="str">
            <v>KOCHHAR ENTERPRISES,PHILLAUR PUNJAB</v>
          </cell>
          <cell r="H2522">
            <v>-12516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</row>
        <row r="2523">
          <cell r="D2523" t="str">
            <v>868</v>
          </cell>
          <cell r="F2523" t="str">
            <v>77724</v>
          </cell>
          <cell r="G2523" t="str">
            <v>SANJAY MACHINERY STORES,BEDIA</v>
          </cell>
          <cell r="H2523">
            <v>15004.3</v>
          </cell>
          <cell r="I2523">
            <v>5784.5</v>
          </cell>
          <cell r="J2523">
            <v>0</v>
          </cell>
          <cell r="K2523">
            <v>3544.4</v>
          </cell>
          <cell r="L2523">
            <v>5675.4</v>
          </cell>
          <cell r="M2523">
            <v>0</v>
          </cell>
        </row>
        <row r="2524">
          <cell r="D2524" t="str">
            <v>868</v>
          </cell>
          <cell r="F2524" t="str">
            <v>77725</v>
          </cell>
          <cell r="G2524" t="str">
            <v>JYOTI IRON STORES,TIKAMGARH</v>
          </cell>
          <cell r="H2524">
            <v>-42661.8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</row>
        <row r="2525">
          <cell r="D2525" t="str">
            <v>868</v>
          </cell>
          <cell r="F2525" t="str">
            <v>77726</v>
          </cell>
          <cell r="G2525" t="str">
            <v>SACHIN KRUSHI SUDHA,TILGARA</v>
          </cell>
          <cell r="H2525">
            <v>-9922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D2526" t="str">
            <v>868</v>
          </cell>
          <cell r="F2526" t="str">
            <v>77727</v>
          </cell>
          <cell r="G2526" t="str">
            <v>R.K.ENTERPRISES,TAJAPUR BIJAPUR</v>
          </cell>
          <cell r="H2526">
            <v>-24657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D2527" t="str">
            <v>868</v>
          </cell>
          <cell r="F2527" t="str">
            <v>77731</v>
          </cell>
          <cell r="G2527" t="str">
            <v>RAMESH B GUTTEDAR,INDI BIJAPUR</v>
          </cell>
          <cell r="H2527">
            <v>-110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</row>
        <row r="2528">
          <cell r="D2528" t="str">
            <v>868</v>
          </cell>
          <cell r="F2528" t="str">
            <v>77733</v>
          </cell>
          <cell r="G2528" t="str">
            <v>CHINNAPPA SATYAPPA HUNSHIKATTI,BUDNI</v>
          </cell>
          <cell r="H2528">
            <v>-276637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</row>
        <row r="2529">
          <cell r="D2529" t="str">
            <v>868</v>
          </cell>
          <cell r="F2529" t="str">
            <v>77740</v>
          </cell>
          <cell r="G2529" t="str">
            <v>TUKARAM V AMATI,LINGANUR</v>
          </cell>
          <cell r="H2529">
            <v>-6903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D2530" t="str">
            <v>868</v>
          </cell>
          <cell r="F2530" t="str">
            <v>77743</v>
          </cell>
          <cell r="G2530" t="str">
            <v>R.T.BASAVANA GOUDA,HOLLISIRIGERI</v>
          </cell>
          <cell r="H2530">
            <v>-4905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</row>
        <row r="2531">
          <cell r="D2531" t="str">
            <v>868</v>
          </cell>
          <cell r="F2531" t="str">
            <v>77744</v>
          </cell>
          <cell r="G2531" t="str">
            <v>JAYAPPA PARAMESHAPPA HALGERI,MAKNOOR</v>
          </cell>
          <cell r="H2531">
            <v>193778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</row>
        <row r="2532">
          <cell r="D2532" t="str">
            <v>868</v>
          </cell>
          <cell r="F2532" t="str">
            <v>77745</v>
          </cell>
          <cell r="G2532" t="str">
            <v>MUBARAK TARTARE,TERDAL</v>
          </cell>
          <cell r="H2532">
            <v>-8607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</row>
        <row r="2533">
          <cell r="D2533" t="str">
            <v>868</v>
          </cell>
          <cell r="F2533" t="str">
            <v>77746</v>
          </cell>
          <cell r="G2533" t="str">
            <v>PANDURANG NEERAVARI K ABHIVRUDHI S,LOKUR</v>
          </cell>
          <cell r="H2533">
            <v>-432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</row>
        <row r="2534">
          <cell r="D2534" t="str">
            <v>868</v>
          </cell>
          <cell r="F2534" t="str">
            <v>77748</v>
          </cell>
          <cell r="G2534" t="str">
            <v>D.V.ANDANAPPA,KANCHANAHALLI DAVANGERE</v>
          </cell>
          <cell r="H2534">
            <v>549988</v>
          </cell>
          <cell r="I2534">
            <v>0</v>
          </cell>
          <cell r="J2534">
            <v>0</v>
          </cell>
          <cell r="K2534">
            <v>0</v>
          </cell>
          <cell r="L2534">
            <v>40548</v>
          </cell>
          <cell r="M2534">
            <v>509440</v>
          </cell>
        </row>
        <row r="2535">
          <cell r="D2535" t="str">
            <v>868</v>
          </cell>
          <cell r="F2535" t="str">
            <v>77749</v>
          </cell>
          <cell r="G2535" t="str">
            <v>PRAGATI CONSTRUCTION,UDUPI</v>
          </cell>
          <cell r="H2535">
            <v>-273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</row>
        <row r="2536">
          <cell r="D2536" t="str">
            <v>868</v>
          </cell>
          <cell r="F2536" t="str">
            <v>77750</v>
          </cell>
          <cell r="G2536" t="str">
            <v>UPENDRA DESHPANDE CONTRACTOR,BIDAR</v>
          </cell>
          <cell r="H2536">
            <v>1000</v>
          </cell>
          <cell r="I2536">
            <v>1000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</row>
        <row r="2537">
          <cell r="D2537" t="str">
            <v>868</v>
          </cell>
          <cell r="F2537" t="str">
            <v>77752</v>
          </cell>
          <cell r="G2537" t="str">
            <v>SITARAM T BANIKOL,SONAKANAHALLI</v>
          </cell>
          <cell r="H2537">
            <v>145241</v>
          </cell>
          <cell r="I2537">
            <v>0</v>
          </cell>
          <cell r="J2537">
            <v>0</v>
          </cell>
          <cell r="K2537">
            <v>108536</v>
          </cell>
          <cell r="L2537">
            <v>36705</v>
          </cell>
          <cell r="M2537">
            <v>0</v>
          </cell>
        </row>
        <row r="2538">
          <cell r="D2538" t="str">
            <v>868</v>
          </cell>
          <cell r="F2538" t="str">
            <v>77753</v>
          </cell>
          <cell r="G2538" t="str">
            <v>V L ADUR CONTRACTOR,DHARWAD</v>
          </cell>
          <cell r="H2538">
            <v>1</v>
          </cell>
          <cell r="I2538">
            <v>0</v>
          </cell>
          <cell r="J2538">
            <v>0</v>
          </cell>
          <cell r="K2538">
            <v>1</v>
          </cell>
          <cell r="L2538">
            <v>0</v>
          </cell>
          <cell r="M2538">
            <v>0</v>
          </cell>
        </row>
        <row r="2539">
          <cell r="D2539" t="str">
            <v>868</v>
          </cell>
          <cell r="F2539" t="str">
            <v>77754</v>
          </cell>
          <cell r="G2539" t="str">
            <v>A M JALAGERI(CONTRACTOR),BAGALKOT</v>
          </cell>
          <cell r="H2539">
            <v>59146</v>
          </cell>
          <cell r="I2539">
            <v>0</v>
          </cell>
          <cell r="J2539">
            <v>0</v>
          </cell>
          <cell r="K2539">
            <v>59146</v>
          </cell>
          <cell r="L2539">
            <v>0</v>
          </cell>
          <cell r="M2539">
            <v>0</v>
          </cell>
        </row>
        <row r="2540">
          <cell r="D2540" t="str">
            <v>868</v>
          </cell>
          <cell r="F2540" t="str">
            <v>77760</v>
          </cell>
          <cell r="G2540" t="str">
            <v>ALPA MACHINERY &amp; MOTER STORES,SAILU PARB</v>
          </cell>
          <cell r="H2540">
            <v>-158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</row>
        <row r="2541">
          <cell r="D2541" t="str">
            <v>868</v>
          </cell>
          <cell r="F2541" t="str">
            <v>77769</v>
          </cell>
          <cell r="G2541" t="str">
            <v>SHRI GAJANAN MACHINERY,STORES,PATHRI</v>
          </cell>
          <cell r="H2541">
            <v>-1376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</row>
        <row r="2542">
          <cell r="D2542" t="str">
            <v>868</v>
          </cell>
          <cell r="F2542" t="str">
            <v>77773</v>
          </cell>
          <cell r="G2542" t="str">
            <v>SUBBURAJ PAPERS PVT LTD,MUKKUDAL TIRUNEL</v>
          </cell>
          <cell r="H2542">
            <v>378205</v>
          </cell>
          <cell r="I2542">
            <v>0</v>
          </cell>
          <cell r="J2542">
            <v>378205</v>
          </cell>
          <cell r="K2542">
            <v>0</v>
          </cell>
          <cell r="L2542">
            <v>0</v>
          </cell>
          <cell r="M2542">
            <v>0</v>
          </cell>
        </row>
        <row r="2543">
          <cell r="D2543" t="str">
            <v>868</v>
          </cell>
          <cell r="F2543" t="str">
            <v>77783</v>
          </cell>
          <cell r="G2543" t="str">
            <v>HINDUSTAN PIPE SALES CORPORATION,GURGAON</v>
          </cell>
          <cell r="H2543">
            <v>-282433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</row>
        <row r="2544">
          <cell r="D2544" t="str">
            <v>868</v>
          </cell>
          <cell r="F2544" t="str">
            <v>77792</v>
          </cell>
          <cell r="G2544" t="str">
            <v>PATIL IRRIGATION &amp; ENG CO,DEODURGA RAICH</v>
          </cell>
          <cell r="H2544">
            <v>-1853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</row>
        <row r="2545">
          <cell r="D2545" t="str">
            <v>868</v>
          </cell>
          <cell r="F2545" t="str">
            <v>77822</v>
          </cell>
          <cell r="G2545" t="str">
            <v>KANCHAN MACHINARY STORES,NAYGAON</v>
          </cell>
          <cell r="H2545">
            <v>-41895.85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</row>
        <row r="2546">
          <cell r="D2546" t="str">
            <v>868</v>
          </cell>
          <cell r="F2546" t="str">
            <v>77827</v>
          </cell>
          <cell r="G2546" t="str">
            <v>K.PANDIAMMAL,TWAD COTRACTOR,MUDUKULATHUR</v>
          </cell>
          <cell r="H2546">
            <v>3740369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D2547" t="str">
            <v>868</v>
          </cell>
          <cell r="F2547" t="str">
            <v>77828</v>
          </cell>
          <cell r="G2547" t="str">
            <v>C.RAJENDRAN,TWAD COTRACTOR,THIRUNALUR</v>
          </cell>
          <cell r="H2547">
            <v>40750</v>
          </cell>
          <cell r="I2547">
            <v>0</v>
          </cell>
          <cell r="J2547">
            <v>0</v>
          </cell>
          <cell r="K2547">
            <v>0</v>
          </cell>
          <cell r="L2547">
            <v>40750</v>
          </cell>
          <cell r="M2547">
            <v>0</v>
          </cell>
        </row>
        <row r="2548">
          <cell r="D2548" t="str">
            <v>868</v>
          </cell>
          <cell r="F2548" t="str">
            <v>77829</v>
          </cell>
          <cell r="G2548" t="str">
            <v>BHARAT MACHINERY AND HARDWARE,DHARMPUR</v>
          </cell>
          <cell r="H2548">
            <v>-2652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</row>
        <row r="2549">
          <cell r="D2549" t="str">
            <v>868</v>
          </cell>
          <cell r="F2549" t="str">
            <v>77835</v>
          </cell>
          <cell r="G2549" t="str">
            <v>INLAND CONWARE PVT LTD,BARODA</v>
          </cell>
          <cell r="H2549">
            <v>30427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</row>
        <row r="2550">
          <cell r="D2550" t="str">
            <v>868</v>
          </cell>
          <cell r="F2550" t="str">
            <v>77843</v>
          </cell>
          <cell r="G2550" t="str">
            <v>SHRI LAXMI MACHINERY STORES,AHMEDPUR</v>
          </cell>
          <cell r="H2550">
            <v>12674</v>
          </cell>
          <cell r="I2550">
            <v>12674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D2551" t="str">
            <v>868</v>
          </cell>
          <cell r="F2551" t="str">
            <v>77849</v>
          </cell>
          <cell r="G2551" t="str">
            <v>EMTECH ENGINEERS,CHENNAI</v>
          </cell>
          <cell r="H2551">
            <v>269123</v>
          </cell>
          <cell r="I2551">
            <v>0</v>
          </cell>
          <cell r="J2551">
            <v>269123</v>
          </cell>
          <cell r="K2551">
            <v>0</v>
          </cell>
          <cell r="L2551">
            <v>0</v>
          </cell>
          <cell r="M2551">
            <v>0</v>
          </cell>
        </row>
        <row r="2552">
          <cell r="D2552" t="str">
            <v>868</v>
          </cell>
          <cell r="F2552" t="str">
            <v>77850</v>
          </cell>
          <cell r="G2552" t="str">
            <v>P &amp; C CONSTRUCTIONS (P) LTD,CHENNAI</v>
          </cell>
          <cell r="H2552">
            <v>1380623</v>
          </cell>
          <cell r="I2552">
            <v>89286</v>
          </cell>
          <cell r="J2552">
            <v>1291337</v>
          </cell>
          <cell r="K2552">
            <v>0</v>
          </cell>
          <cell r="L2552">
            <v>0</v>
          </cell>
          <cell r="M2552">
            <v>0</v>
          </cell>
        </row>
        <row r="2553">
          <cell r="D2553" t="str">
            <v>868</v>
          </cell>
          <cell r="F2553" t="str">
            <v>77874</v>
          </cell>
          <cell r="G2553" t="str">
            <v>SHREERAM HARDWARE,CHINDWARA</v>
          </cell>
          <cell r="H2553">
            <v>-52870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</row>
        <row r="2554">
          <cell r="D2554" t="str">
            <v>868</v>
          </cell>
          <cell r="F2554" t="str">
            <v>77879</v>
          </cell>
          <cell r="G2554" t="str">
            <v>VIJAY MINING INDUSTRIES,HYDERABAD</v>
          </cell>
          <cell r="H2554">
            <v>-100000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</row>
        <row r="2555">
          <cell r="D2555" t="str">
            <v>868</v>
          </cell>
          <cell r="F2555" t="str">
            <v>77883</v>
          </cell>
          <cell r="G2555" t="str">
            <v>VINAYAK ENGINEERING COMPANY,SRIKAKULAM</v>
          </cell>
          <cell r="H2555">
            <v>5773</v>
          </cell>
          <cell r="I2555">
            <v>0</v>
          </cell>
          <cell r="J2555">
            <v>0</v>
          </cell>
          <cell r="K2555">
            <v>0</v>
          </cell>
          <cell r="L2555">
            <v>5773</v>
          </cell>
          <cell r="M2555">
            <v>0</v>
          </cell>
        </row>
        <row r="2556">
          <cell r="D2556" t="str">
            <v>868</v>
          </cell>
          <cell r="F2556" t="str">
            <v>77896</v>
          </cell>
          <cell r="G2556" t="str">
            <v>SHAKUR CONSTRUTION CO,BHAMI KASWA BHADRA</v>
          </cell>
          <cell r="H2556">
            <v>19874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</row>
        <row r="2557">
          <cell r="D2557" t="str">
            <v>868</v>
          </cell>
          <cell r="F2557" t="str">
            <v>77905</v>
          </cell>
          <cell r="G2557" t="str">
            <v>AVR LEELA WATER TECH &amp; ENVIRO SOL,MANGLO</v>
          </cell>
          <cell r="H2557">
            <v>-45569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D2558" t="str">
            <v>868</v>
          </cell>
          <cell r="F2558" t="str">
            <v>77907</v>
          </cell>
          <cell r="G2558" t="str">
            <v>VIJAYANAND TRADERS,BAGLKOT</v>
          </cell>
          <cell r="H2558">
            <v>-352817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</row>
        <row r="2559">
          <cell r="D2559" t="str">
            <v>868</v>
          </cell>
          <cell r="F2559" t="str">
            <v>77911</v>
          </cell>
          <cell r="G2559" t="str">
            <v>PARAS HARDWARE,WALSAWANGI BHOKARDAN</v>
          </cell>
          <cell r="H2559">
            <v>-1919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D2560" t="str">
            <v>868</v>
          </cell>
          <cell r="F2560" t="str">
            <v>77920</v>
          </cell>
          <cell r="G2560" t="str">
            <v>R.V.KADU,JALGAON JAMOD</v>
          </cell>
          <cell r="H2560">
            <v>353</v>
          </cell>
          <cell r="I2560">
            <v>0</v>
          </cell>
          <cell r="J2560">
            <v>0</v>
          </cell>
          <cell r="K2560">
            <v>353</v>
          </cell>
          <cell r="L2560">
            <v>0</v>
          </cell>
          <cell r="M2560">
            <v>0</v>
          </cell>
        </row>
        <row r="2561">
          <cell r="D2561" t="str">
            <v>868</v>
          </cell>
          <cell r="F2561" t="str">
            <v>77921</v>
          </cell>
          <cell r="G2561" t="str">
            <v>SHIVAJI JAIN PIPE CO,LALITPUR</v>
          </cell>
          <cell r="H2561">
            <v>-5988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D2562" t="str">
            <v>868</v>
          </cell>
          <cell r="F2562" t="str">
            <v>77923</v>
          </cell>
          <cell r="G2562" t="str">
            <v>KISAN MACHINARY STORES,GOGAWA</v>
          </cell>
          <cell r="H2562">
            <v>-42620.05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</row>
        <row r="2563">
          <cell r="D2563" t="str">
            <v>868</v>
          </cell>
          <cell r="F2563" t="str">
            <v>77927</v>
          </cell>
          <cell r="G2563" t="str">
            <v>BHAGIRATH KASWAN CONTRACTOR,CHURU</v>
          </cell>
          <cell r="H2563">
            <v>26836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</row>
        <row r="2564">
          <cell r="D2564" t="str">
            <v>868</v>
          </cell>
          <cell r="F2564" t="str">
            <v>77928</v>
          </cell>
          <cell r="G2564" t="str">
            <v>P.NAGADEVAN &amp; CO,TWAD CONT,CHENNAI</v>
          </cell>
          <cell r="H2564">
            <v>50.07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</row>
        <row r="2565">
          <cell r="D2565" t="str">
            <v>868</v>
          </cell>
          <cell r="F2565" t="str">
            <v>77936</v>
          </cell>
          <cell r="G2565" t="str">
            <v>TUPPAD ELECTRICALS,MUDALGI</v>
          </cell>
          <cell r="H2565">
            <v>22</v>
          </cell>
          <cell r="I2565">
            <v>0</v>
          </cell>
          <cell r="J2565">
            <v>0</v>
          </cell>
          <cell r="K2565">
            <v>22</v>
          </cell>
          <cell r="L2565">
            <v>0</v>
          </cell>
          <cell r="M2565">
            <v>0</v>
          </cell>
        </row>
        <row r="2566">
          <cell r="D2566" t="str">
            <v>868</v>
          </cell>
          <cell r="F2566" t="str">
            <v>77948</v>
          </cell>
          <cell r="G2566" t="str">
            <v>A.A.GHADGE,KARAD</v>
          </cell>
          <cell r="H2566">
            <v>-812.74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D2567" t="str">
            <v>868</v>
          </cell>
          <cell r="F2567" t="str">
            <v>77949</v>
          </cell>
          <cell r="G2567" t="str">
            <v>BANZAL MACHINERY STORES,ASHOKNAGAR</v>
          </cell>
          <cell r="H2567">
            <v>34141.800000000003</v>
          </cell>
          <cell r="I2567">
            <v>39</v>
          </cell>
          <cell r="J2567">
            <v>34102.800000000003</v>
          </cell>
          <cell r="K2567">
            <v>0</v>
          </cell>
          <cell r="L2567">
            <v>0</v>
          </cell>
          <cell r="M2567">
            <v>0</v>
          </cell>
        </row>
        <row r="2568">
          <cell r="D2568" t="str">
            <v>868</v>
          </cell>
          <cell r="F2568" t="str">
            <v>77952</v>
          </cell>
          <cell r="G2568" t="str">
            <v>PRAKASH KUDALE,PUNE</v>
          </cell>
          <cell r="H2568">
            <v>283040.69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</row>
        <row r="2569">
          <cell r="D2569" t="str">
            <v>868</v>
          </cell>
          <cell r="F2569" t="str">
            <v>77957</v>
          </cell>
          <cell r="G2569" t="str">
            <v>P.P.TRADING CO,JALANDHAR</v>
          </cell>
          <cell r="H2569">
            <v>299753</v>
          </cell>
          <cell r="I2569">
            <v>245308</v>
          </cell>
          <cell r="J2569">
            <v>0</v>
          </cell>
          <cell r="K2569">
            <v>54445</v>
          </cell>
          <cell r="L2569">
            <v>0</v>
          </cell>
          <cell r="M2569">
            <v>0</v>
          </cell>
        </row>
        <row r="2570">
          <cell r="D2570" t="str">
            <v>868</v>
          </cell>
          <cell r="F2570" t="str">
            <v>77963</v>
          </cell>
          <cell r="G2570" t="str">
            <v>HINDUSTAN PIPE SALES CORPORATION,N DELHI</v>
          </cell>
          <cell r="H2570">
            <v>840191</v>
          </cell>
          <cell r="I2570">
            <v>840191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D2571" t="str">
            <v>868</v>
          </cell>
          <cell r="F2571" t="str">
            <v>77969</v>
          </cell>
          <cell r="G2571" t="str">
            <v>SRI KUMARAN ELECTRICALS,VRIDDHACHALAM</v>
          </cell>
          <cell r="H2571">
            <v>-89403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</row>
        <row r="2572">
          <cell r="D2572" t="str">
            <v>868</v>
          </cell>
          <cell r="F2572" t="str">
            <v>77988</v>
          </cell>
          <cell r="G2572" t="str">
            <v>INDIAN PETROCHEMICALS CORPN LTD,DAHEJ VA</v>
          </cell>
          <cell r="H2572">
            <v>65695</v>
          </cell>
          <cell r="I2572">
            <v>0</v>
          </cell>
          <cell r="J2572">
            <v>65695</v>
          </cell>
          <cell r="K2572">
            <v>0</v>
          </cell>
          <cell r="L2572">
            <v>0</v>
          </cell>
          <cell r="M2572">
            <v>0</v>
          </cell>
        </row>
        <row r="2573">
          <cell r="D2573" t="str">
            <v>868</v>
          </cell>
          <cell r="F2573" t="str">
            <v>77990</v>
          </cell>
          <cell r="G2573" t="str">
            <v>OM AGRO AGENCIES,BHOKARDAN</v>
          </cell>
          <cell r="H2573">
            <v>-6239.87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</row>
        <row r="2574">
          <cell r="D2574" t="str">
            <v>868</v>
          </cell>
          <cell r="F2574" t="str">
            <v>78000</v>
          </cell>
          <cell r="G2574" t="str">
            <v>VIKAS IRRIGATION,DEESA</v>
          </cell>
          <cell r="H2574">
            <v>3449</v>
          </cell>
          <cell r="I2574">
            <v>3449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</row>
        <row r="2575">
          <cell r="D2575" t="str">
            <v>868</v>
          </cell>
          <cell r="F2575" t="str">
            <v>78043</v>
          </cell>
          <cell r="G2575" t="str">
            <v>PRAGATI AGRO,RAJPIPLA.GUJARAT</v>
          </cell>
          <cell r="H2575">
            <v>110951</v>
          </cell>
          <cell r="I2575">
            <v>60633</v>
          </cell>
          <cell r="J2575">
            <v>50318</v>
          </cell>
          <cell r="K2575">
            <v>0</v>
          </cell>
          <cell r="L2575">
            <v>0</v>
          </cell>
          <cell r="M2575">
            <v>0</v>
          </cell>
        </row>
        <row r="2576">
          <cell r="D2576" t="str">
            <v>868</v>
          </cell>
          <cell r="F2576" t="str">
            <v>78047</v>
          </cell>
          <cell r="G2576" t="str">
            <v>BHAKTI HI-TECH AGRO,PALGHAR</v>
          </cell>
          <cell r="H2576">
            <v>-43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D2577" t="str">
            <v>868</v>
          </cell>
          <cell r="F2577" t="str">
            <v>78055</v>
          </cell>
          <cell r="G2577" t="str">
            <v>C.C.KUKSHI (P)</v>
          </cell>
          <cell r="H2577">
            <v>32109.03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D2578" t="str">
            <v>868</v>
          </cell>
          <cell r="F2578" t="str">
            <v>78057</v>
          </cell>
          <cell r="G2578" t="str">
            <v>GANESH SEEDS,HINGANGHAT</v>
          </cell>
          <cell r="H2578">
            <v>2670</v>
          </cell>
          <cell r="I2578">
            <v>0</v>
          </cell>
          <cell r="J2578">
            <v>0</v>
          </cell>
          <cell r="K2578">
            <v>2670</v>
          </cell>
          <cell r="L2578">
            <v>0</v>
          </cell>
          <cell r="M2578">
            <v>0</v>
          </cell>
        </row>
        <row r="2579">
          <cell r="D2579" t="str">
            <v>868</v>
          </cell>
          <cell r="F2579" t="str">
            <v>78062</v>
          </cell>
          <cell r="G2579" t="str">
            <v>SHREYAS AGRO SERVICES,BANGLORE (CURRENT)</v>
          </cell>
          <cell r="H2579">
            <v>32715</v>
          </cell>
          <cell r="I2579">
            <v>0</v>
          </cell>
          <cell r="J2579">
            <v>32715</v>
          </cell>
          <cell r="K2579">
            <v>0</v>
          </cell>
          <cell r="L2579">
            <v>0</v>
          </cell>
          <cell r="M2579">
            <v>0</v>
          </cell>
        </row>
        <row r="2580">
          <cell r="D2580" t="str">
            <v>868</v>
          </cell>
          <cell r="F2580" t="str">
            <v>78097</v>
          </cell>
          <cell r="G2580" t="str">
            <v>KABRA &amp; CO.GADARWARA</v>
          </cell>
          <cell r="H2580">
            <v>481.43</v>
          </cell>
          <cell r="I2580">
            <v>0</v>
          </cell>
          <cell r="J2580">
            <v>0</v>
          </cell>
          <cell r="K2580">
            <v>481.43</v>
          </cell>
          <cell r="L2580">
            <v>0</v>
          </cell>
          <cell r="M2580">
            <v>0</v>
          </cell>
        </row>
        <row r="2581">
          <cell r="D2581" t="str">
            <v>868</v>
          </cell>
          <cell r="F2581" t="str">
            <v>78098</v>
          </cell>
          <cell r="G2581" t="str">
            <v>CHITTORA SALES CORPORATION,SONAKACCH</v>
          </cell>
          <cell r="H2581">
            <v>-3176.1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</row>
        <row r="2582">
          <cell r="D2582" t="str">
            <v>868</v>
          </cell>
          <cell r="F2582" t="str">
            <v>78100</v>
          </cell>
          <cell r="G2582" t="str">
            <v>AGRICULTURAL &amp; COMMERCIAL AGENCIES,PUNE</v>
          </cell>
          <cell r="H2582">
            <v>-421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D2583" t="str">
            <v>868</v>
          </cell>
          <cell r="F2583" t="str">
            <v>78103</v>
          </cell>
          <cell r="G2583" t="str">
            <v>SRI LUXMI TULASI AGRO PAPER P L,RAJAHMUN</v>
          </cell>
          <cell r="H2583">
            <v>17846.2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</row>
        <row r="2584">
          <cell r="D2584" t="str">
            <v>868</v>
          </cell>
          <cell r="F2584" t="str">
            <v>78113</v>
          </cell>
          <cell r="G2584" t="str">
            <v>QUALITY IRRIGATORS , ATHANI (KK),</v>
          </cell>
          <cell r="H2584">
            <v>367319.85</v>
          </cell>
          <cell r="I2584">
            <v>0</v>
          </cell>
          <cell r="J2584">
            <v>2614</v>
          </cell>
          <cell r="K2584">
            <v>246899</v>
          </cell>
          <cell r="L2584">
            <v>0</v>
          </cell>
          <cell r="M2584">
            <v>0</v>
          </cell>
        </row>
        <row r="2585">
          <cell r="D2585" t="str">
            <v>868</v>
          </cell>
          <cell r="F2585" t="str">
            <v>78131</v>
          </cell>
          <cell r="G2585" t="str">
            <v>S.M.TRADERS,KARAKBEL</v>
          </cell>
          <cell r="H2585">
            <v>62875</v>
          </cell>
          <cell r="I2585">
            <v>0</v>
          </cell>
          <cell r="J2585">
            <v>62875</v>
          </cell>
          <cell r="K2585">
            <v>0</v>
          </cell>
          <cell r="L2585">
            <v>0</v>
          </cell>
          <cell r="M2585">
            <v>0</v>
          </cell>
        </row>
        <row r="2586">
          <cell r="D2586" t="str">
            <v>868</v>
          </cell>
          <cell r="F2586" t="str">
            <v>78132</v>
          </cell>
          <cell r="G2586" t="str">
            <v>JALDHARA DRIP IRRIGATION SYSM,VIJAYWADA</v>
          </cell>
          <cell r="H2586">
            <v>47863</v>
          </cell>
          <cell r="I2586">
            <v>47863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</row>
        <row r="2587">
          <cell r="D2587" t="str">
            <v>868</v>
          </cell>
          <cell r="F2587" t="str">
            <v>78136</v>
          </cell>
          <cell r="G2587" t="str">
            <v>MANSATTA TUBWELLS,KHAMTRI,NARSINGHPUR</v>
          </cell>
          <cell r="H2587">
            <v>7538</v>
          </cell>
          <cell r="I2587">
            <v>0</v>
          </cell>
          <cell r="J2587">
            <v>7538</v>
          </cell>
          <cell r="K2587">
            <v>0</v>
          </cell>
          <cell r="L2587">
            <v>0</v>
          </cell>
          <cell r="M2587">
            <v>0</v>
          </cell>
        </row>
        <row r="2588">
          <cell r="D2588" t="str">
            <v>868</v>
          </cell>
          <cell r="F2588" t="str">
            <v>78137</v>
          </cell>
          <cell r="G2588" t="str">
            <v>SATARA ZILLHA SAHAKARI K.V.S,SATARA</v>
          </cell>
          <cell r="H2588">
            <v>-1155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</row>
        <row r="2589">
          <cell r="D2589" t="str">
            <v>868</v>
          </cell>
          <cell r="F2589" t="str">
            <v>78139</v>
          </cell>
          <cell r="G2589" t="str">
            <v>IVRCL I &amp; P LTD,JAIPUR</v>
          </cell>
          <cell r="H2589">
            <v>1053218.69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D2590" t="str">
            <v>868</v>
          </cell>
          <cell r="F2590" t="str">
            <v>78168</v>
          </cell>
          <cell r="G2590" t="str">
            <v>SHIVANI AGRO AGENCIES,TULJAPUR</v>
          </cell>
          <cell r="H2590">
            <v>983</v>
          </cell>
          <cell r="I2590">
            <v>983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D2591" t="str">
            <v>868</v>
          </cell>
          <cell r="F2591" t="str">
            <v>78178</v>
          </cell>
          <cell r="G2591" t="str">
            <v>DANI ENTERPRISES,HUBLI</v>
          </cell>
          <cell r="H2591">
            <v>-10593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</row>
        <row r="2592">
          <cell r="D2592" t="str">
            <v>868</v>
          </cell>
          <cell r="F2592" t="str">
            <v>78183</v>
          </cell>
          <cell r="G2592" t="str">
            <v>Z.P.E.DIVISION,DHARWAD</v>
          </cell>
          <cell r="H2592">
            <v>38069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</row>
        <row r="2593">
          <cell r="D2593" t="str">
            <v>868</v>
          </cell>
          <cell r="F2593" t="str">
            <v>78186</v>
          </cell>
          <cell r="G2593" t="str">
            <v>SHREE KRISHNA IRRIGATION,DABHOI VADODARA</v>
          </cell>
          <cell r="H2593">
            <v>-212919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</row>
        <row r="2594">
          <cell r="D2594" t="str">
            <v>868</v>
          </cell>
          <cell r="F2594" t="str">
            <v>78198</v>
          </cell>
          <cell r="G2594" t="str">
            <v>PRASHANT ELECTRICAL STORES,SINDAGI.BIJAP</v>
          </cell>
          <cell r="H2594">
            <v>23964.62</v>
          </cell>
          <cell r="I2594">
            <v>0</v>
          </cell>
          <cell r="J2594">
            <v>23964.62</v>
          </cell>
          <cell r="K2594">
            <v>0</v>
          </cell>
          <cell r="L2594">
            <v>0</v>
          </cell>
          <cell r="M2594">
            <v>0</v>
          </cell>
        </row>
        <row r="2595">
          <cell r="D2595" t="str">
            <v>868</v>
          </cell>
          <cell r="F2595" t="str">
            <v>78200</v>
          </cell>
          <cell r="G2595" t="str">
            <v>VENKTESHWARA IRRIGATION SYSTEMS,HYDERABA</v>
          </cell>
          <cell r="H2595">
            <v>252131</v>
          </cell>
          <cell r="I2595">
            <v>0</v>
          </cell>
          <cell r="J2595">
            <v>0</v>
          </cell>
          <cell r="K2595">
            <v>75075</v>
          </cell>
          <cell r="L2595">
            <v>177056</v>
          </cell>
          <cell r="M2595">
            <v>0</v>
          </cell>
        </row>
        <row r="2596">
          <cell r="D2596" t="str">
            <v>868</v>
          </cell>
          <cell r="F2596" t="str">
            <v>78226</v>
          </cell>
          <cell r="G2596" t="str">
            <v>ARIHANT ENGINEERS,DAUND,PUNE</v>
          </cell>
          <cell r="H2596">
            <v>140693.04999999999</v>
          </cell>
          <cell r="I2596">
            <v>140693.04999999999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</row>
        <row r="2597">
          <cell r="D2597" t="str">
            <v>868</v>
          </cell>
          <cell r="F2597" t="str">
            <v>78238</v>
          </cell>
          <cell r="G2597" t="str">
            <v>KESAVA HARDWARE &amp; ELECTRICALS,TIRUPATI</v>
          </cell>
          <cell r="H2597">
            <v>192618</v>
          </cell>
          <cell r="I2597">
            <v>0</v>
          </cell>
          <cell r="J2597">
            <v>0</v>
          </cell>
          <cell r="K2597">
            <v>0</v>
          </cell>
          <cell r="L2597">
            <v>192618</v>
          </cell>
          <cell r="M2597">
            <v>0</v>
          </cell>
        </row>
        <row r="2598">
          <cell r="D2598" t="str">
            <v>868</v>
          </cell>
          <cell r="F2598" t="str">
            <v>78248</v>
          </cell>
          <cell r="G2598" t="str">
            <v>TANTIA CONSTRUCTION COMPANY LTD,KOLKATTA</v>
          </cell>
          <cell r="H2598">
            <v>68278.06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</row>
        <row r="2599">
          <cell r="D2599" t="str">
            <v>868</v>
          </cell>
          <cell r="F2599" t="str">
            <v>78269</v>
          </cell>
          <cell r="G2599" t="str">
            <v>RANJEET ENTERPRISES,NORTH KASABA SOLAPUR</v>
          </cell>
          <cell r="H2599">
            <v>-3808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</row>
        <row r="2600">
          <cell r="D2600" t="str">
            <v>868</v>
          </cell>
          <cell r="F2600" t="str">
            <v>78275</v>
          </cell>
          <cell r="G2600" t="str">
            <v>THE INTEGRATED SUPPLIES &amp; S CO,AHEMBAD</v>
          </cell>
          <cell r="H2600">
            <v>1629862</v>
          </cell>
          <cell r="I2600">
            <v>65827</v>
          </cell>
          <cell r="J2600">
            <v>399437</v>
          </cell>
          <cell r="K2600">
            <v>54511</v>
          </cell>
          <cell r="L2600">
            <v>194176</v>
          </cell>
          <cell r="M2600">
            <v>435760</v>
          </cell>
        </row>
        <row r="2601">
          <cell r="D2601" t="str">
            <v>868</v>
          </cell>
          <cell r="F2601" t="str">
            <v>78312</v>
          </cell>
          <cell r="G2601" t="str">
            <v>VIARTI TRADERS,NATEPUTE.SOLAPUR</v>
          </cell>
          <cell r="H2601">
            <v>16809</v>
          </cell>
          <cell r="I2601">
            <v>16809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</row>
        <row r="2602">
          <cell r="D2602" t="str">
            <v>868</v>
          </cell>
          <cell r="F2602" t="str">
            <v>78317</v>
          </cell>
          <cell r="G2602" t="str">
            <v>ANSARI ELECTRICALS,ALAND,GULBARGA</v>
          </cell>
          <cell r="H2602">
            <v>16321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</row>
        <row r="2603">
          <cell r="D2603" t="str">
            <v>868</v>
          </cell>
          <cell r="F2603" t="str">
            <v>78333</v>
          </cell>
          <cell r="G2603" t="str">
            <v>BHAIRAVNATH KRISHI AGENCIES,NHAVARE,PUNE</v>
          </cell>
          <cell r="H2603">
            <v>-59817.97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</row>
        <row r="2604">
          <cell r="D2604" t="str">
            <v>868</v>
          </cell>
          <cell r="F2604" t="str">
            <v>78339</v>
          </cell>
          <cell r="G2604" t="str">
            <v>KISAN MACHINERY STORES,LASUR STATION</v>
          </cell>
          <cell r="H2604">
            <v>-494.1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</row>
        <row r="2605">
          <cell r="D2605" t="str">
            <v>868</v>
          </cell>
          <cell r="F2605" t="str">
            <v>78354</v>
          </cell>
          <cell r="G2605" t="str">
            <v>ANJUTAGI TRADERS,AFZALPUR</v>
          </cell>
          <cell r="H2605">
            <v>9761</v>
          </cell>
          <cell r="I2605">
            <v>0</v>
          </cell>
          <cell r="J2605">
            <v>0</v>
          </cell>
          <cell r="K2605">
            <v>9761</v>
          </cell>
          <cell r="L2605">
            <v>0</v>
          </cell>
          <cell r="M2605">
            <v>0</v>
          </cell>
        </row>
        <row r="2606">
          <cell r="D2606" t="str">
            <v>868</v>
          </cell>
          <cell r="F2606" t="str">
            <v>78362</v>
          </cell>
          <cell r="G2606" t="str">
            <v>GODAVARY SUGARS,SAMEERWADI BAGALKOT  K.S</v>
          </cell>
          <cell r="H2606">
            <v>-7912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</row>
        <row r="2607">
          <cell r="D2607" t="str">
            <v>868</v>
          </cell>
          <cell r="F2607" t="str">
            <v>78376</v>
          </cell>
          <cell r="G2607" t="str">
            <v>SAI KRIPA IRRIGATION SYSTEMS,NIZAMABAD</v>
          </cell>
          <cell r="H2607">
            <v>10416</v>
          </cell>
          <cell r="I2607">
            <v>0</v>
          </cell>
          <cell r="J2607">
            <v>2967</v>
          </cell>
          <cell r="K2607">
            <v>0</v>
          </cell>
          <cell r="L2607">
            <v>7449</v>
          </cell>
          <cell r="M2607">
            <v>0</v>
          </cell>
        </row>
        <row r="2608">
          <cell r="D2608" t="str">
            <v>868</v>
          </cell>
          <cell r="F2608" t="str">
            <v>78390</v>
          </cell>
          <cell r="G2608" t="str">
            <v>NIKITHA ENTERPRISES,HARIHAR.DAVANGERE KS</v>
          </cell>
          <cell r="H2608">
            <v>204716.11</v>
          </cell>
          <cell r="I2608">
            <v>204716.11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</row>
        <row r="2609">
          <cell r="D2609" t="str">
            <v>868</v>
          </cell>
          <cell r="F2609" t="str">
            <v>78396</v>
          </cell>
          <cell r="G2609" t="str">
            <v>SAI TECHNICAL SERVICES,GADCHIROLI</v>
          </cell>
          <cell r="H2609">
            <v>5547</v>
          </cell>
          <cell r="I2609">
            <v>0</v>
          </cell>
          <cell r="J2609">
            <v>0</v>
          </cell>
          <cell r="K2609">
            <v>5547</v>
          </cell>
          <cell r="L2609">
            <v>0</v>
          </cell>
          <cell r="M2609">
            <v>0</v>
          </cell>
        </row>
        <row r="2610">
          <cell r="D2610" t="str">
            <v>868</v>
          </cell>
          <cell r="F2610" t="str">
            <v>78398</v>
          </cell>
          <cell r="G2610" t="str">
            <v>SHREE AYYAPPA AUTOMO &amp; PIPE C,KATARAKI K</v>
          </cell>
          <cell r="H2610">
            <v>-2930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</row>
        <row r="2611">
          <cell r="D2611" t="str">
            <v>868</v>
          </cell>
          <cell r="F2611" t="str">
            <v>78408</v>
          </cell>
          <cell r="G2611" t="str">
            <v>BHARAT MACHINERY &amp; ELECT,AGAR MALWA</v>
          </cell>
          <cell r="H2611">
            <v>-197322.17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</row>
        <row r="2612">
          <cell r="D2612" t="str">
            <v>868</v>
          </cell>
          <cell r="F2612" t="str">
            <v>78422</v>
          </cell>
          <cell r="G2612" t="str">
            <v>HYDERABAD DEPOT CASULE CUSTOMERS</v>
          </cell>
          <cell r="H2612">
            <v>692939</v>
          </cell>
          <cell r="I2612">
            <v>0</v>
          </cell>
          <cell r="J2612">
            <v>444</v>
          </cell>
          <cell r="K2612">
            <v>44247</v>
          </cell>
          <cell r="L2612">
            <v>0</v>
          </cell>
          <cell r="M2612">
            <v>293157</v>
          </cell>
        </row>
        <row r="2613">
          <cell r="D2613" t="str">
            <v>868</v>
          </cell>
          <cell r="F2613" t="str">
            <v>78425</v>
          </cell>
          <cell r="G2613" t="str">
            <v>AJAY ELECTRICALS,NAVAPARA C.S.</v>
          </cell>
          <cell r="H2613">
            <v>5912.9</v>
          </cell>
          <cell r="I2613">
            <v>0</v>
          </cell>
          <cell r="J2613">
            <v>5912.9</v>
          </cell>
          <cell r="K2613">
            <v>0</v>
          </cell>
          <cell r="L2613">
            <v>0</v>
          </cell>
          <cell r="M2613">
            <v>0</v>
          </cell>
        </row>
        <row r="2614">
          <cell r="D2614" t="str">
            <v>868</v>
          </cell>
          <cell r="F2614" t="str">
            <v>78428</v>
          </cell>
          <cell r="G2614" t="str">
            <v>BALAJI ABHIKARAN,SHUJALPUR MANDI.SHAJAPU</v>
          </cell>
          <cell r="H2614">
            <v>-760.1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</row>
        <row r="2615">
          <cell r="D2615" t="str">
            <v>868</v>
          </cell>
          <cell r="F2615" t="str">
            <v>78438</v>
          </cell>
          <cell r="G2615" t="str">
            <v>PREETI TRADERS,BANAPURA</v>
          </cell>
          <cell r="H2615">
            <v>-100.6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</row>
        <row r="2616">
          <cell r="D2616" t="str">
            <v>868</v>
          </cell>
          <cell r="F2616" t="str">
            <v>78442</v>
          </cell>
          <cell r="G2616" t="str">
            <v>SHIVANAND ELECTRIC STORES,BAILHONGAL K.S</v>
          </cell>
          <cell r="H2616">
            <v>-11159.59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</row>
        <row r="2617">
          <cell r="D2617" t="str">
            <v>868</v>
          </cell>
          <cell r="F2617" t="str">
            <v>78443</v>
          </cell>
          <cell r="G2617" t="str">
            <v>MURGENDRA TRADERS,ATHANI BELGAUM</v>
          </cell>
          <cell r="H2617">
            <v>1674713.59</v>
          </cell>
          <cell r="I2617">
            <v>640882</v>
          </cell>
          <cell r="J2617">
            <v>1033831.59</v>
          </cell>
          <cell r="K2617">
            <v>0</v>
          </cell>
          <cell r="L2617">
            <v>0</v>
          </cell>
          <cell r="M2617">
            <v>0</v>
          </cell>
        </row>
        <row r="2618">
          <cell r="D2618" t="str">
            <v>868</v>
          </cell>
          <cell r="F2618" t="str">
            <v>78456</v>
          </cell>
          <cell r="G2618" t="str">
            <v>DHANASHREE AGRI CLINIC,SHRIRAMPUR</v>
          </cell>
          <cell r="H2618">
            <v>2192</v>
          </cell>
          <cell r="I2618">
            <v>2192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</row>
        <row r="2619">
          <cell r="D2619" t="str">
            <v>868</v>
          </cell>
          <cell r="F2619" t="str">
            <v>78459</v>
          </cell>
          <cell r="G2619" t="str">
            <v>SAHAYOG SALES CORPORATION,AHMEDNAGAR</v>
          </cell>
          <cell r="H2619">
            <v>3511.77</v>
          </cell>
          <cell r="I2619">
            <v>3511.77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</row>
        <row r="2620">
          <cell r="D2620" t="str">
            <v>868</v>
          </cell>
          <cell r="F2620" t="str">
            <v>78464</v>
          </cell>
          <cell r="G2620" t="str">
            <v>AGRO TECH ENGINEERS &amp; CONSUTANTS,PUNE</v>
          </cell>
          <cell r="H2620">
            <v>42445</v>
          </cell>
          <cell r="I2620">
            <v>42445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</row>
        <row r="2621">
          <cell r="D2621" t="str">
            <v>868</v>
          </cell>
          <cell r="F2621" t="str">
            <v>78564</v>
          </cell>
          <cell r="G2621" t="str">
            <v>SWAMI SAMARTH AGRO AGENCIES,AKOLE ANAGAR</v>
          </cell>
          <cell r="H2621">
            <v>-4120.54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</row>
        <row r="2622">
          <cell r="D2622" t="str">
            <v>868</v>
          </cell>
          <cell r="F2622" t="str">
            <v>78569</v>
          </cell>
          <cell r="G2622" t="str">
            <v>SWASTIK MACHINERY STORES,HINGOLI</v>
          </cell>
          <cell r="H2622">
            <v>211480.05</v>
          </cell>
          <cell r="I2622">
            <v>211480.05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</row>
        <row r="2623">
          <cell r="D2623" t="str">
            <v>868</v>
          </cell>
          <cell r="F2623" t="str">
            <v>78600</v>
          </cell>
          <cell r="G2623" t="str">
            <v>MILAN AUTOMOBILES,SIRONJ</v>
          </cell>
          <cell r="H2623">
            <v>-2778.18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</row>
        <row r="2624">
          <cell r="D2624" t="str">
            <v>868</v>
          </cell>
          <cell r="F2624" t="str">
            <v>78602</v>
          </cell>
          <cell r="G2624" t="str">
            <v>K.M.S.PIPES,MAYILADUTHURAI T.N.</v>
          </cell>
          <cell r="H2624">
            <v>267269.23</v>
          </cell>
          <cell r="I2624">
            <v>0</v>
          </cell>
          <cell r="J2624">
            <v>0</v>
          </cell>
          <cell r="K2624">
            <v>2096</v>
          </cell>
          <cell r="L2624">
            <v>0</v>
          </cell>
          <cell r="M2624">
            <v>265173.23</v>
          </cell>
        </row>
        <row r="2625">
          <cell r="D2625" t="str">
            <v>868</v>
          </cell>
          <cell r="F2625" t="str">
            <v>78635</v>
          </cell>
          <cell r="G2625" t="str">
            <v>C.C.BABAI (N)</v>
          </cell>
          <cell r="H2625">
            <v>-1693.2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</row>
        <row r="2626">
          <cell r="D2626" t="str">
            <v>868</v>
          </cell>
          <cell r="F2626" t="str">
            <v>78684</v>
          </cell>
          <cell r="G2626" t="str">
            <v>VIJAY BEEJ &amp; MACHINERY STORES,SILLOD</v>
          </cell>
          <cell r="H2626">
            <v>-10411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</row>
        <row r="2627">
          <cell r="D2627" t="str">
            <v>868</v>
          </cell>
          <cell r="F2627" t="str">
            <v>78686</v>
          </cell>
          <cell r="G2627" t="str">
            <v>SAI IRRIGATION,PANDHARKAWADA YEOTMAL</v>
          </cell>
          <cell r="H2627">
            <v>-19104.189999999999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</row>
        <row r="2628">
          <cell r="D2628" t="str">
            <v>868</v>
          </cell>
          <cell r="F2628" t="str">
            <v>78691</v>
          </cell>
          <cell r="G2628" t="str">
            <v>DIPAK RANGARAO PATIL &amp;OTHERS,VADGAON HAT</v>
          </cell>
          <cell r="H2628">
            <v>9516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</row>
        <row r="2629">
          <cell r="D2629" t="str">
            <v>868</v>
          </cell>
          <cell r="F2629" t="str">
            <v>78711</v>
          </cell>
          <cell r="G2629" t="str">
            <v>WANI TRADERS,JAMKHANDI</v>
          </cell>
          <cell r="H2629">
            <v>7241.43</v>
          </cell>
          <cell r="I2629">
            <v>7241.43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</row>
        <row r="2630">
          <cell r="D2630" t="str">
            <v>868</v>
          </cell>
          <cell r="F2630" t="str">
            <v>78716</v>
          </cell>
          <cell r="G2630" t="str">
            <v>S.B.ELECTRICALS,BIJAPUR</v>
          </cell>
          <cell r="H2630">
            <v>-28372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</row>
        <row r="2631">
          <cell r="D2631" t="str">
            <v>868</v>
          </cell>
          <cell r="F2631" t="str">
            <v>78727</v>
          </cell>
          <cell r="G2631" t="str">
            <v>MUNDADA MACHINERY'S,MAJALGAON BEED</v>
          </cell>
          <cell r="H2631">
            <v>-3668.15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</row>
        <row r="2632">
          <cell r="D2632" t="str">
            <v>868</v>
          </cell>
          <cell r="F2632" t="str">
            <v>78728</v>
          </cell>
          <cell r="G2632" t="str">
            <v>VRM ENTERPRISES,ANNA NAGAR KERALA</v>
          </cell>
          <cell r="H2632">
            <v>120791.79</v>
          </cell>
          <cell r="I2632">
            <v>0</v>
          </cell>
          <cell r="J2632">
            <v>120791.79</v>
          </cell>
          <cell r="K2632">
            <v>0</v>
          </cell>
          <cell r="L2632">
            <v>0</v>
          </cell>
          <cell r="M2632">
            <v>0</v>
          </cell>
        </row>
        <row r="2633">
          <cell r="D2633" t="str">
            <v>868</v>
          </cell>
          <cell r="F2633" t="str">
            <v>78729</v>
          </cell>
          <cell r="G2633" t="str">
            <v>C.C.NALKHEDA (J)</v>
          </cell>
          <cell r="H2633">
            <v>114038.42</v>
          </cell>
          <cell r="I2633">
            <v>0</v>
          </cell>
          <cell r="J2633">
            <v>0</v>
          </cell>
          <cell r="K2633">
            <v>0</v>
          </cell>
          <cell r="L2633">
            <v>114038.42</v>
          </cell>
          <cell r="M2633">
            <v>0</v>
          </cell>
        </row>
        <row r="2634">
          <cell r="D2634" t="str">
            <v>868</v>
          </cell>
          <cell r="F2634" t="str">
            <v>78756</v>
          </cell>
          <cell r="G2634" t="str">
            <v>GUHESHWAR ENTERPRISES,JAMKHANDI</v>
          </cell>
          <cell r="H2634">
            <v>119537.33</v>
          </cell>
          <cell r="I2634">
            <v>119537.33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</row>
        <row r="2635">
          <cell r="D2635" t="str">
            <v>868</v>
          </cell>
          <cell r="F2635" t="str">
            <v>78759</v>
          </cell>
          <cell r="G2635" t="str">
            <v>SHIVANAND AGENCIES,HARUGERI RAIBAG (K.S)</v>
          </cell>
          <cell r="H2635">
            <v>-30840.48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</row>
        <row r="2636">
          <cell r="D2636" t="str">
            <v>868</v>
          </cell>
          <cell r="F2636" t="str">
            <v>78809</v>
          </cell>
          <cell r="G2636" t="str">
            <v>KUMAR TUBWELL WORKS,KIDWAI NAGAR KANPUR</v>
          </cell>
          <cell r="H2636">
            <v>316844.48</v>
          </cell>
          <cell r="I2636">
            <v>316844.48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</row>
        <row r="2637">
          <cell r="D2637" t="str">
            <v>868</v>
          </cell>
          <cell r="F2637" t="str">
            <v>78816</v>
          </cell>
          <cell r="G2637" t="str">
            <v>MARUTESH ENTERPRISES,LOKAPUR MUDHOL K.S.</v>
          </cell>
          <cell r="H2637">
            <v>170773.24</v>
          </cell>
          <cell r="I2637">
            <v>0</v>
          </cell>
          <cell r="J2637">
            <v>170773.24</v>
          </cell>
          <cell r="K2637">
            <v>0</v>
          </cell>
          <cell r="L2637">
            <v>0</v>
          </cell>
          <cell r="M2637">
            <v>0</v>
          </cell>
        </row>
        <row r="2638">
          <cell r="D2638" t="str">
            <v>868</v>
          </cell>
          <cell r="F2638" t="str">
            <v>78830</v>
          </cell>
          <cell r="G2638" t="str">
            <v>BINNI TRADRES,BARWANI</v>
          </cell>
          <cell r="H2638">
            <v>112136.05</v>
          </cell>
          <cell r="I2638">
            <v>0</v>
          </cell>
          <cell r="J2638">
            <v>1993.4</v>
          </cell>
          <cell r="K2638">
            <v>85127.7</v>
          </cell>
          <cell r="L2638">
            <v>3482.85</v>
          </cell>
          <cell r="M2638">
            <v>21532.1</v>
          </cell>
        </row>
        <row r="2639">
          <cell r="D2639" t="str">
            <v>868</v>
          </cell>
          <cell r="F2639" t="str">
            <v>78833</v>
          </cell>
          <cell r="G2639" t="str">
            <v>HINDUSTAN COCA COLA BEVERAGES P L,NASHIK</v>
          </cell>
          <cell r="H2639">
            <v>-5215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D2640" t="str">
            <v>868</v>
          </cell>
          <cell r="F2640" t="str">
            <v>78836</v>
          </cell>
          <cell r="G2640" t="str">
            <v>C.C. ASHTA (L)</v>
          </cell>
          <cell r="H2640">
            <v>-1408.4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</row>
        <row r="2641">
          <cell r="D2641" t="str">
            <v>868</v>
          </cell>
          <cell r="F2641" t="str">
            <v>78867</v>
          </cell>
          <cell r="G2641" t="str">
            <v>SENTHIL &amp; CO,MANNARGUDI T.N.</v>
          </cell>
          <cell r="H2641">
            <v>737950.97</v>
          </cell>
          <cell r="I2641">
            <v>0</v>
          </cell>
          <cell r="J2641">
            <v>737950.97</v>
          </cell>
          <cell r="K2641">
            <v>0</v>
          </cell>
          <cell r="L2641">
            <v>0</v>
          </cell>
          <cell r="M2641">
            <v>0</v>
          </cell>
        </row>
        <row r="2642">
          <cell r="D2642" t="str">
            <v>868</v>
          </cell>
          <cell r="F2642" t="str">
            <v>78877</v>
          </cell>
          <cell r="G2642" t="str">
            <v>SUNIL PRABHAKAR NEMADE,BHUSAWAL</v>
          </cell>
          <cell r="H2642">
            <v>145167.95000000001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D2643" t="str">
            <v>868</v>
          </cell>
          <cell r="F2643" t="str">
            <v>78885</v>
          </cell>
          <cell r="G2643" t="str">
            <v>SHREE VYANKATESH IRRIGATION,SAONER NGPUR</v>
          </cell>
          <cell r="H2643">
            <v>16332</v>
          </cell>
          <cell r="I2643">
            <v>0</v>
          </cell>
          <cell r="J2643">
            <v>0</v>
          </cell>
          <cell r="K2643">
            <v>580</v>
          </cell>
          <cell r="L2643">
            <v>15752</v>
          </cell>
          <cell r="M2643">
            <v>0</v>
          </cell>
        </row>
        <row r="2644">
          <cell r="D2644" t="str">
            <v>868</v>
          </cell>
          <cell r="F2644" t="str">
            <v>78894</v>
          </cell>
          <cell r="G2644" t="str">
            <v>G.W.S.S.B,PHW DIVN,JAMNAGAR</v>
          </cell>
          <cell r="H2644">
            <v>4877.9799999999996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4877.9799999999996</v>
          </cell>
        </row>
        <row r="2645">
          <cell r="D2645" t="str">
            <v>868</v>
          </cell>
          <cell r="F2645" t="str">
            <v>78902</v>
          </cell>
          <cell r="G2645" t="str">
            <v>LAXMI MACHINERY,LIMDAWADI NAVAPUR</v>
          </cell>
          <cell r="H2645">
            <v>-304.13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</row>
        <row r="2646">
          <cell r="D2646" t="str">
            <v>868</v>
          </cell>
          <cell r="F2646" t="str">
            <v>78907</v>
          </cell>
          <cell r="G2646" t="str">
            <v>GANESH KRUSHI SEVA KENDRA,PATAS DAUND</v>
          </cell>
          <cell r="H2646">
            <v>321680</v>
          </cell>
          <cell r="I2646">
            <v>0</v>
          </cell>
          <cell r="J2646">
            <v>0</v>
          </cell>
          <cell r="K2646">
            <v>41765</v>
          </cell>
          <cell r="L2646">
            <v>279915</v>
          </cell>
          <cell r="M2646">
            <v>0</v>
          </cell>
        </row>
        <row r="2647">
          <cell r="D2647" t="str">
            <v>868</v>
          </cell>
          <cell r="F2647" t="str">
            <v>78922</v>
          </cell>
          <cell r="G2647" t="str">
            <v>B.B.NADAF,BIJAPUR</v>
          </cell>
          <cell r="H2647">
            <v>-41920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D2648" t="str">
            <v>868</v>
          </cell>
          <cell r="F2648" t="str">
            <v>78928</v>
          </cell>
          <cell r="G2648" t="str">
            <v>NANDI S.S.K.NIYAMIT,KRISHNANAGAR BIJAPUR</v>
          </cell>
          <cell r="H2648">
            <v>3</v>
          </cell>
          <cell r="I2648">
            <v>0</v>
          </cell>
          <cell r="J2648">
            <v>3</v>
          </cell>
          <cell r="K2648">
            <v>0</v>
          </cell>
          <cell r="L2648">
            <v>0</v>
          </cell>
          <cell r="M2648">
            <v>0</v>
          </cell>
        </row>
        <row r="2649">
          <cell r="D2649" t="str">
            <v>868</v>
          </cell>
          <cell r="F2649" t="str">
            <v>78933</v>
          </cell>
          <cell r="G2649" t="str">
            <v>GRAM PANCHAYAT,WAKOD</v>
          </cell>
          <cell r="H2649">
            <v>-2925.34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</row>
        <row r="2650">
          <cell r="D2650" t="str">
            <v>868</v>
          </cell>
          <cell r="F2650" t="str">
            <v>78938</v>
          </cell>
          <cell r="G2650" t="str">
            <v>SAGAR ENTERPRISES,CHIKKALAKI CROSS (K.S)</v>
          </cell>
          <cell r="H2650">
            <v>45932.02</v>
          </cell>
          <cell r="I2650">
            <v>45932.02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</row>
        <row r="2651">
          <cell r="D2651" t="str">
            <v>868</v>
          </cell>
          <cell r="F2651" t="str">
            <v>78946</v>
          </cell>
          <cell r="G2651" t="str">
            <v>ESPEE SALES &amp; SERVICES, WADA(THANE)</v>
          </cell>
          <cell r="H2651">
            <v>-1783.43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</row>
        <row r="2652">
          <cell r="D2652" t="str">
            <v>868</v>
          </cell>
          <cell r="F2652" t="str">
            <v>78947</v>
          </cell>
          <cell r="G2652" t="str">
            <v>PRAMOD TRADER,ANKALI</v>
          </cell>
          <cell r="H2652">
            <v>-16065.99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</row>
        <row r="2653">
          <cell r="D2653" t="str">
            <v>868</v>
          </cell>
          <cell r="F2653" t="str">
            <v>78949</v>
          </cell>
          <cell r="G2653" t="str">
            <v>SHRI VINAYAKA SANGHA,NAGALAPUR KOPPA</v>
          </cell>
          <cell r="H2653">
            <v>-8033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</row>
        <row r="2654">
          <cell r="D2654" t="str">
            <v>868</v>
          </cell>
          <cell r="F2654" t="str">
            <v>78953</v>
          </cell>
          <cell r="G2654" t="str">
            <v>CASUAL CUSTOMER BIJAPUR (HDPE)</v>
          </cell>
          <cell r="H2654">
            <v>335821</v>
          </cell>
          <cell r="I2654">
            <v>335821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</row>
        <row r="2655">
          <cell r="D2655" t="str">
            <v>868</v>
          </cell>
          <cell r="F2655" t="str">
            <v>78970</v>
          </cell>
          <cell r="G2655" t="str">
            <v>MAHALAXMI AGRO AGENCIES,SIRSOLI</v>
          </cell>
          <cell r="H2655">
            <v>-1344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</row>
        <row r="2656">
          <cell r="D2656" t="str">
            <v>868</v>
          </cell>
          <cell r="F2656" t="str">
            <v>78994</v>
          </cell>
          <cell r="G2656" t="str">
            <v>CHINNI KRUSHNA,KONGGNPALLE CHITTOUR</v>
          </cell>
          <cell r="H2656">
            <v>-130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</row>
        <row r="2657">
          <cell r="D2657" t="str">
            <v>868</v>
          </cell>
          <cell r="F2657" t="str">
            <v>78999</v>
          </cell>
          <cell r="G2657" t="str">
            <v>KIRAN MACHINERY STORES,GANGA KHEDA PARBH</v>
          </cell>
          <cell r="H2657">
            <v>29132.639999999999</v>
          </cell>
          <cell r="I2657">
            <v>29132.639999999999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</row>
        <row r="2658">
          <cell r="D2658" t="str">
            <v>868</v>
          </cell>
          <cell r="F2658" t="str">
            <v>79341</v>
          </cell>
          <cell r="G2658" t="str">
            <v>PAVANI MARKETING,SECUNDARABAD</v>
          </cell>
          <cell r="H2658">
            <v>51603</v>
          </cell>
          <cell r="I2658">
            <v>0</v>
          </cell>
          <cell r="J2658">
            <v>0</v>
          </cell>
          <cell r="K2658">
            <v>0</v>
          </cell>
          <cell r="L2658">
            <v>51603</v>
          </cell>
          <cell r="M2658">
            <v>0</v>
          </cell>
        </row>
        <row r="2659">
          <cell r="D2659" t="str">
            <v>868</v>
          </cell>
          <cell r="F2659" t="str">
            <v>79872</v>
          </cell>
          <cell r="G2659" t="str">
            <v>TAPI PRESTRESSED PRODUCTS LTD.</v>
          </cell>
          <cell r="H2659">
            <v>1536</v>
          </cell>
          <cell r="I2659">
            <v>1536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</row>
        <row r="2660">
          <cell r="D2660" t="str">
            <v>868</v>
          </cell>
          <cell r="F2660" t="str">
            <v>82236</v>
          </cell>
          <cell r="G2660" t="str">
            <v>ANIL AGENCY,SOSAR</v>
          </cell>
          <cell r="H2660">
            <v>-7072.4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</row>
        <row r="2661">
          <cell r="D2661" t="str">
            <v>868</v>
          </cell>
          <cell r="F2661" t="str">
            <v>83412</v>
          </cell>
          <cell r="G2661" t="str">
            <v>NASIK CASUAL CUSTMERS A/C</v>
          </cell>
          <cell r="H2661">
            <v>-30912.38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D2662" t="str">
            <v>868</v>
          </cell>
          <cell r="F2662" t="str">
            <v>83413</v>
          </cell>
          <cell r="G2662" t="str">
            <v>NAGAR CASUAL CUSTM A/C</v>
          </cell>
          <cell r="H2662">
            <v>58748</v>
          </cell>
          <cell r="I2662">
            <v>58748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D2663" t="str">
            <v>868</v>
          </cell>
          <cell r="F2663" t="str">
            <v>83414</v>
          </cell>
          <cell r="G2663" t="str">
            <v>SANGLI CASUAL CUSTM A/C</v>
          </cell>
          <cell r="H2663">
            <v>66899.149999999994</v>
          </cell>
          <cell r="I2663">
            <v>0</v>
          </cell>
          <cell r="J2663">
            <v>0</v>
          </cell>
          <cell r="K2663">
            <v>0</v>
          </cell>
          <cell r="L2663">
            <v>66899.149999999994</v>
          </cell>
          <cell r="M2663">
            <v>0</v>
          </cell>
        </row>
        <row r="2664">
          <cell r="D2664" t="str">
            <v>868</v>
          </cell>
          <cell r="F2664" t="str">
            <v>83415</v>
          </cell>
          <cell r="G2664" t="str">
            <v>SOLAPUR CASUAL CUSTOMERS A/C</v>
          </cell>
          <cell r="H2664">
            <v>-5928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</row>
        <row r="2665">
          <cell r="D2665" t="str">
            <v>868</v>
          </cell>
          <cell r="F2665" t="str">
            <v>83417</v>
          </cell>
          <cell r="G2665" t="str">
            <v>AMRAVATI CASUAL CUSTOMER A/C</v>
          </cell>
          <cell r="H2665">
            <v>-6499.79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</row>
        <row r="2666">
          <cell r="D2666" t="str">
            <v>868</v>
          </cell>
          <cell r="F2666" t="str">
            <v>83422</v>
          </cell>
          <cell r="G2666" t="str">
            <v>H.O.CASUAL CUSTOMER</v>
          </cell>
          <cell r="H2666">
            <v>19111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19111</v>
          </cell>
        </row>
        <row r="2667">
          <cell r="D2667" t="str">
            <v>868</v>
          </cell>
          <cell r="F2667" t="str">
            <v>83751</v>
          </cell>
          <cell r="G2667" t="str">
            <v>HARSHIL ENTERPRISE,NAVSARI</v>
          </cell>
          <cell r="H2667">
            <v>-27011.119999999999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</row>
        <row r="2668">
          <cell r="D2668" t="str">
            <v>868</v>
          </cell>
          <cell r="F2668" t="str">
            <v>83827</v>
          </cell>
          <cell r="G2668" t="str">
            <v>SRISUJALA DRIP SYSTEMS,VINUKON</v>
          </cell>
          <cell r="H2668">
            <v>9780</v>
          </cell>
          <cell r="I2668">
            <v>0</v>
          </cell>
          <cell r="J2668">
            <v>0</v>
          </cell>
          <cell r="K2668">
            <v>9780</v>
          </cell>
          <cell r="L2668">
            <v>0</v>
          </cell>
          <cell r="M2668">
            <v>0</v>
          </cell>
        </row>
        <row r="2669">
          <cell r="D2669" t="str">
            <v>868</v>
          </cell>
          <cell r="F2669" t="str">
            <v>83995</v>
          </cell>
          <cell r="G2669" t="str">
            <v>PANDIT AGRO AGENCIES,SOLGAON</v>
          </cell>
          <cell r="H2669">
            <v>11171</v>
          </cell>
          <cell r="I2669">
            <v>0</v>
          </cell>
          <cell r="J2669">
            <v>0</v>
          </cell>
          <cell r="K2669">
            <v>11171</v>
          </cell>
          <cell r="L2669">
            <v>0</v>
          </cell>
          <cell r="M2669">
            <v>0</v>
          </cell>
        </row>
        <row r="2670">
          <cell r="D2670" t="str">
            <v>868</v>
          </cell>
          <cell r="F2670" t="str">
            <v>84153</v>
          </cell>
          <cell r="G2670" t="str">
            <v>JALGAON JANTA SAHAKARI BK</v>
          </cell>
          <cell r="H2670">
            <v>-2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</row>
        <row r="2671">
          <cell r="D2671" t="str">
            <v>868</v>
          </cell>
          <cell r="F2671" t="str">
            <v>84523</v>
          </cell>
          <cell r="G2671" t="str">
            <v>RELIANCE INDUSTRIES LTD,MUMBAI</v>
          </cell>
          <cell r="H2671">
            <v>-945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</row>
        <row r="2672">
          <cell r="D2672" t="str">
            <v>868</v>
          </cell>
          <cell r="F2672" t="str">
            <v>85073</v>
          </cell>
          <cell r="G2672" t="str">
            <v>LAXMI ENGINEERS,KOLHAPUR</v>
          </cell>
          <cell r="H2672">
            <v>4959.04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D2673" t="str">
            <v>868</v>
          </cell>
          <cell r="F2673" t="str">
            <v>85110</v>
          </cell>
          <cell r="G2673" t="str">
            <v>A.B.GARUDKAR,A.NAGAR</v>
          </cell>
          <cell r="H2673">
            <v>2326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2326</v>
          </cell>
        </row>
        <row r="2674">
          <cell r="D2674" t="str">
            <v>868</v>
          </cell>
          <cell r="F2674" t="str">
            <v>85197</v>
          </cell>
          <cell r="G2674" t="str">
            <v>G.W.S.S.B PHW DIVN-1,AHMEDABAD</v>
          </cell>
          <cell r="H2674">
            <v>566830.47</v>
          </cell>
          <cell r="I2674">
            <v>0</v>
          </cell>
          <cell r="J2674">
            <v>0</v>
          </cell>
          <cell r="K2674">
            <v>0</v>
          </cell>
          <cell r="L2674">
            <v>136441</v>
          </cell>
          <cell r="M2674">
            <v>334901</v>
          </cell>
        </row>
        <row r="2675">
          <cell r="D2675" t="str">
            <v>868</v>
          </cell>
          <cell r="F2675" t="str">
            <v>85198</v>
          </cell>
          <cell r="G2675" t="str">
            <v>G.W.S.S.B PHW DIVN-2,AHMBEDABAD</v>
          </cell>
          <cell r="H2675">
            <v>30363.360000000001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</row>
        <row r="2676">
          <cell r="D2676" t="str">
            <v>868</v>
          </cell>
          <cell r="F2676" t="str">
            <v>85199</v>
          </cell>
          <cell r="G2676" t="str">
            <v>G.W.S.S.B. PHW DIVN,SURENDRANAGAR</v>
          </cell>
          <cell r="H2676">
            <v>2372833.23</v>
          </cell>
          <cell r="I2676">
            <v>0</v>
          </cell>
          <cell r="J2676">
            <v>0</v>
          </cell>
          <cell r="K2676">
            <v>0</v>
          </cell>
          <cell r="L2676">
            <v>446536</v>
          </cell>
          <cell r="M2676">
            <v>1926297.23</v>
          </cell>
        </row>
        <row r="2677">
          <cell r="D2677" t="str">
            <v>868</v>
          </cell>
          <cell r="F2677" t="str">
            <v>85200</v>
          </cell>
          <cell r="G2677" t="str">
            <v>G.W.S.S.B.PHW DIVN,HIMMATNAGAR</v>
          </cell>
          <cell r="H2677">
            <v>-1205.73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</row>
        <row r="2678">
          <cell r="D2678" t="str">
            <v>868</v>
          </cell>
          <cell r="F2678" t="str">
            <v>85201</v>
          </cell>
          <cell r="G2678" t="str">
            <v>G.W.S.S.B PHW DIVN,MODASA</v>
          </cell>
          <cell r="H2678">
            <v>167628.17000000001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</row>
        <row r="2679">
          <cell r="D2679" t="str">
            <v>868</v>
          </cell>
          <cell r="F2679" t="str">
            <v>85202</v>
          </cell>
          <cell r="G2679" t="str">
            <v>G.W.S.S.B.PHW DIVN ,DEESA</v>
          </cell>
          <cell r="H2679">
            <v>5776.22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</row>
        <row r="2680">
          <cell r="D2680" t="str">
            <v>868</v>
          </cell>
          <cell r="F2680" t="str">
            <v>85203</v>
          </cell>
          <cell r="G2680" t="str">
            <v>G.W.S.S.B PHW DIVN,PALANPUR</v>
          </cell>
          <cell r="H2680">
            <v>-52955.15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</row>
        <row r="2681">
          <cell r="D2681" t="str">
            <v>868</v>
          </cell>
          <cell r="F2681" t="str">
            <v>85204</v>
          </cell>
          <cell r="G2681" t="str">
            <v>G.W.S.S.B. PHW DIVN,GODHRA</v>
          </cell>
          <cell r="H2681">
            <v>124371.34</v>
          </cell>
          <cell r="I2681">
            <v>0</v>
          </cell>
          <cell r="J2681">
            <v>0</v>
          </cell>
          <cell r="K2681">
            <v>102426</v>
          </cell>
          <cell r="L2681">
            <v>21945.34</v>
          </cell>
          <cell r="M2681">
            <v>0</v>
          </cell>
        </row>
        <row r="2682">
          <cell r="D2682" t="str">
            <v>868</v>
          </cell>
          <cell r="F2682" t="str">
            <v>85213</v>
          </cell>
          <cell r="G2682" t="str">
            <v>EX.ENG.KWB HDWS MAINT DIVN.DHARWAD</v>
          </cell>
          <cell r="H2682">
            <v>-96746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</row>
        <row r="2683">
          <cell r="D2683" t="str">
            <v>868</v>
          </cell>
          <cell r="F2683" t="str">
            <v>85215</v>
          </cell>
          <cell r="G2683" t="str">
            <v>KARNATAKA LAND ARMY CORPN LTD,BANGALORE</v>
          </cell>
          <cell r="H2683">
            <v>198800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</row>
        <row r="2684">
          <cell r="D2684" t="str">
            <v>868</v>
          </cell>
          <cell r="F2684" t="str">
            <v>85221</v>
          </cell>
          <cell r="G2684" t="str">
            <v>DISTRICT WS &amp; S COMMITTEE,VADODARA</v>
          </cell>
          <cell r="H2684">
            <v>305265</v>
          </cell>
          <cell r="I2684">
            <v>0</v>
          </cell>
          <cell r="J2684">
            <v>0</v>
          </cell>
          <cell r="K2684">
            <v>0</v>
          </cell>
          <cell r="L2684">
            <v>305265</v>
          </cell>
          <cell r="M2684">
            <v>0</v>
          </cell>
        </row>
        <row r="2685">
          <cell r="D2685" t="str">
            <v>868</v>
          </cell>
          <cell r="F2685" t="str">
            <v>85255</v>
          </cell>
          <cell r="G2685" t="str">
            <v>UP PROJECT CORPORATION LTD.,LUCKNOW</v>
          </cell>
          <cell r="H2685">
            <v>203031</v>
          </cell>
          <cell r="I2685">
            <v>0</v>
          </cell>
          <cell r="J2685">
            <v>0</v>
          </cell>
          <cell r="K2685">
            <v>3928</v>
          </cell>
          <cell r="L2685">
            <v>199103</v>
          </cell>
          <cell r="M2685">
            <v>0</v>
          </cell>
        </row>
        <row r="2686">
          <cell r="D2686" t="str">
            <v>868</v>
          </cell>
          <cell r="F2686" t="str">
            <v>85256</v>
          </cell>
          <cell r="G2686" t="str">
            <v>G.W.S.S.B,PHW DIVISON,RAJKOT-1</v>
          </cell>
          <cell r="H2686">
            <v>107247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</row>
        <row r="2687">
          <cell r="D2687" t="str">
            <v>868</v>
          </cell>
          <cell r="F2687" t="str">
            <v>85257</v>
          </cell>
          <cell r="G2687" t="str">
            <v>G.W.S.S.B.PHW DIVISION,RAJKOT-2</v>
          </cell>
          <cell r="H2687">
            <v>3936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</row>
        <row r="2688">
          <cell r="D2688" t="str">
            <v>868</v>
          </cell>
          <cell r="F2688" t="str">
            <v>85258</v>
          </cell>
          <cell r="G2688" t="str">
            <v>G.W.S.S.B PHW DIVISON,MORBI</v>
          </cell>
          <cell r="H2688">
            <v>228048.68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214687</v>
          </cell>
        </row>
        <row r="2689">
          <cell r="D2689" t="str">
            <v>868</v>
          </cell>
          <cell r="F2689" t="str">
            <v>85259</v>
          </cell>
          <cell r="G2689" t="str">
            <v>G.W.S.S.B PHW DIVISON,JAMNAGAR-2</v>
          </cell>
          <cell r="H2689">
            <v>396241.66</v>
          </cell>
          <cell r="I2689">
            <v>0</v>
          </cell>
          <cell r="J2689">
            <v>0</v>
          </cell>
          <cell r="K2689">
            <v>0</v>
          </cell>
          <cell r="L2689">
            <v>371430</v>
          </cell>
          <cell r="M2689">
            <v>0</v>
          </cell>
        </row>
        <row r="2690">
          <cell r="D2690" t="str">
            <v>868</v>
          </cell>
          <cell r="F2690" t="str">
            <v>85260</v>
          </cell>
          <cell r="G2690" t="str">
            <v>G.W.S.S.B.PHW DIVISION,BHARUCH</v>
          </cell>
          <cell r="H2690">
            <v>924647</v>
          </cell>
          <cell r="I2690">
            <v>0</v>
          </cell>
          <cell r="J2690">
            <v>0</v>
          </cell>
          <cell r="K2690">
            <v>72187</v>
          </cell>
          <cell r="L2690">
            <v>852460</v>
          </cell>
          <cell r="M2690">
            <v>0</v>
          </cell>
        </row>
        <row r="2691">
          <cell r="D2691" t="str">
            <v>868</v>
          </cell>
          <cell r="F2691" t="str">
            <v>85261</v>
          </cell>
          <cell r="G2691" t="str">
            <v>G.W.S.S.B.PHW DIVISION,ANAND</v>
          </cell>
          <cell r="H2691">
            <v>14079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</row>
        <row r="2692">
          <cell r="D2692" t="str">
            <v>868</v>
          </cell>
          <cell r="F2692" t="str">
            <v>85262</v>
          </cell>
          <cell r="G2692" t="str">
            <v>G.W.S.S.B PHW DIVISION,VADODARA-2</v>
          </cell>
          <cell r="H2692">
            <v>320725</v>
          </cell>
          <cell r="I2692">
            <v>0</v>
          </cell>
          <cell r="J2692">
            <v>0</v>
          </cell>
          <cell r="K2692">
            <v>317624</v>
          </cell>
          <cell r="L2692">
            <v>3101</v>
          </cell>
          <cell r="M2692">
            <v>0</v>
          </cell>
        </row>
        <row r="2693">
          <cell r="D2693" t="str">
            <v>868</v>
          </cell>
          <cell r="F2693" t="str">
            <v>85272</v>
          </cell>
          <cell r="G2693" t="str">
            <v>G.W.S.S.B,PHW DIVISION,PATAN</v>
          </cell>
          <cell r="H2693">
            <v>16718.099999999999</v>
          </cell>
          <cell r="I2693">
            <v>0</v>
          </cell>
          <cell r="J2693">
            <v>0</v>
          </cell>
          <cell r="K2693">
            <v>0</v>
          </cell>
          <cell r="L2693">
            <v>16718.099999999999</v>
          </cell>
          <cell r="M2693">
            <v>0</v>
          </cell>
        </row>
        <row r="2694">
          <cell r="D2694" t="str">
            <v>868</v>
          </cell>
          <cell r="F2694" t="str">
            <v>85273</v>
          </cell>
          <cell r="G2694" t="str">
            <v>G.W.S.S.B PHW DIV,BHUJ</v>
          </cell>
          <cell r="H2694">
            <v>20762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</row>
        <row r="2695">
          <cell r="D2695" t="str">
            <v>868</v>
          </cell>
          <cell r="F2695" t="str">
            <v>85274</v>
          </cell>
          <cell r="G2695" t="str">
            <v>G.W.S.S.B,PHW DIVISION,MEHSANA</v>
          </cell>
          <cell r="H2695">
            <v>669234.85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142043.69</v>
          </cell>
        </row>
        <row r="2696">
          <cell r="D2696" t="str">
            <v>868</v>
          </cell>
          <cell r="F2696" t="str">
            <v>85351</v>
          </cell>
          <cell r="G2696" t="str">
            <v>P.H.E.D.ANOOPGARH BIKANER</v>
          </cell>
          <cell r="H2696">
            <v>38458</v>
          </cell>
          <cell r="I2696">
            <v>0</v>
          </cell>
          <cell r="J2696">
            <v>0</v>
          </cell>
          <cell r="K2696">
            <v>0</v>
          </cell>
          <cell r="L2696">
            <v>38458</v>
          </cell>
          <cell r="M2696">
            <v>0</v>
          </cell>
        </row>
        <row r="2697">
          <cell r="D2697" t="str">
            <v>868</v>
          </cell>
          <cell r="F2697" t="str">
            <v>85352</v>
          </cell>
          <cell r="G2697" t="str">
            <v>P.H.E.D.SRIGANGANAGAR BIKANER</v>
          </cell>
          <cell r="H2697">
            <v>286441</v>
          </cell>
          <cell r="I2697">
            <v>0</v>
          </cell>
          <cell r="J2697">
            <v>0</v>
          </cell>
          <cell r="K2697">
            <v>0</v>
          </cell>
          <cell r="L2697">
            <v>286441</v>
          </cell>
          <cell r="M2697">
            <v>0</v>
          </cell>
        </row>
        <row r="2698">
          <cell r="D2698" t="str">
            <v>868</v>
          </cell>
          <cell r="F2698" t="str">
            <v>85353</v>
          </cell>
          <cell r="G2698" t="str">
            <v>P.H.E.D.SURATGARH BIKANER</v>
          </cell>
          <cell r="H2698">
            <v>5</v>
          </cell>
          <cell r="I2698">
            <v>0</v>
          </cell>
          <cell r="J2698">
            <v>0</v>
          </cell>
          <cell r="K2698">
            <v>0</v>
          </cell>
          <cell r="L2698">
            <v>5</v>
          </cell>
          <cell r="M2698">
            <v>0</v>
          </cell>
        </row>
        <row r="2699">
          <cell r="D2699" t="str">
            <v>868</v>
          </cell>
          <cell r="F2699" t="str">
            <v>85354</v>
          </cell>
          <cell r="G2699" t="str">
            <v>P.H.E.D.NOHAR BHADRA BIKANER</v>
          </cell>
          <cell r="H2699">
            <v>69796</v>
          </cell>
          <cell r="I2699">
            <v>0</v>
          </cell>
          <cell r="J2699">
            <v>0</v>
          </cell>
          <cell r="K2699">
            <v>0</v>
          </cell>
          <cell r="L2699">
            <v>69796</v>
          </cell>
          <cell r="M2699">
            <v>0</v>
          </cell>
        </row>
        <row r="2700">
          <cell r="D2700" t="str">
            <v>868</v>
          </cell>
          <cell r="F2700" t="str">
            <v>85355</v>
          </cell>
          <cell r="G2700" t="str">
            <v>P.H.E.D.JODHPUR</v>
          </cell>
          <cell r="H2700">
            <v>785556</v>
          </cell>
          <cell r="I2700">
            <v>0</v>
          </cell>
          <cell r="J2700">
            <v>251961</v>
          </cell>
          <cell r="K2700">
            <v>533595</v>
          </cell>
          <cell r="L2700">
            <v>0</v>
          </cell>
          <cell r="M2700">
            <v>0</v>
          </cell>
        </row>
        <row r="2701">
          <cell r="D2701" t="str">
            <v>868</v>
          </cell>
          <cell r="F2701" t="str">
            <v>85356</v>
          </cell>
          <cell r="G2701" t="str">
            <v>P.H.E.D.,RATANGARH BIKANER</v>
          </cell>
          <cell r="H2701">
            <v>4438796</v>
          </cell>
          <cell r="I2701">
            <v>0</v>
          </cell>
          <cell r="J2701">
            <v>0</v>
          </cell>
          <cell r="K2701">
            <v>4438796</v>
          </cell>
          <cell r="L2701">
            <v>0</v>
          </cell>
          <cell r="M2701">
            <v>0</v>
          </cell>
        </row>
        <row r="2702">
          <cell r="D2702" t="str">
            <v>868</v>
          </cell>
          <cell r="F2702" t="str">
            <v>85357</v>
          </cell>
          <cell r="G2702" t="str">
            <v>P.H.E.D.,TARANAGARH BIKANER</v>
          </cell>
          <cell r="H2702">
            <v>18092</v>
          </cell>
          <cell r="I2702">
            <v>0</v>
          </cell>
          <cell r="J2702">
            <v>0</v>
          </cell>
          <cell r="K2702">
            <v>18092</v>
          </cell>
          <cell r="L2702">
            <v>0</v>
          </cell>
          <cell r="M2702">
            <v>0</v>
          </cell>
        </row>
        <row r="2703">
          <cell r="D2703" t="str">
            <v>868</v>
          </cell>
          <cell r="F2703" t="str">
            <v>85359</v>
          </cell>
          <cell r="G2703" t="str">
            <v>P.H.E.D., BIKANER</v>
          </cell>
          <cell r="H2703">
            <v>91424</v>
          </cell>
          <cell r="I2703">
            <v>0</v>
          </cell>
          <cell r="J2703">
            <v>0</v>
          </cell>
          <cell r="K2703">
            <v>91424</v>
          </cell>
          <cell r="L2703">
            <v>0</v>
          </cell>
          <cell r="M2703">
            <v>0</v>
          </cell>
        </row>
        <row r="2704">
          <cell r="D2704" t="str">
            <v>868</v>
          </cell>
          <cell r="F2704" t="str">
            <v>85360</v>
          </cell>
          <cell r="G2704" t="str">
            <v>P.H.E.D.AJMER</v>
          </cell>
          <cell r="H2704">
            <v>770899</v>
          </cell>
          <cell r="I2704">
            <v>0</v>
          </cell>
          <cell r="J2704">
            <v>0</v>
          </cell>
          <cell r="K2704">
            <v>770899</v>
          </cell>
          <cell r="L2704">
            <v>0</v>
          </cell>
          <cell r="M2704">
            <v>0</v>
          </cell>
        </row>
        <row r="2705">
          <cell r="D2705" t="str">
            <v>868</v>
          </cell>
          <cell r="F2705" t="str">
            <v>85983</v>
          </cell>
          <cell r="G2705" t="str">
            <v>CONTINETAL ENGG.&amp;CONTR.B'LORE</v>
          </cell>
          <cell r="H2705">
            <v>-153607.45000000001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D2706" t="str">
            <v>868</v>
          </cell>
          <cell r="F2706" t="str">
            <v>85986</v>
          </cell>
          <cell r="G2706" t="str">
            <v>JAI ENTERPRISES ,TRIVENDRUM</v>
          </cell>
          <cell r="H2706">
            <v>731477.64</v>
          </cell>
          <cell r="I2706">
            <v>0</v>
          </cell>
          <cell r="J2706">
            <v>0</v>
          </cell>
          <cell r="K2706">
            <v>0</v>
          </cell>
          <cell r="L2706">
            <v>20000</v>
          </cell>
          <cell r="M2706">
            <v>175000</v>
          </cell>
        </row>
        <row r="2707">
          <cell r="D2707" t="str">
            <v>868</v>
          </cell>
          <cell r="F2707" t="str">
            <v>85990</v>
          </cell>
          <cell r="G2707" t="str">
            <v>INDIAN PIPE &amp; FIT.CO,CHAN'GARH</v>
          </cell>
          <cell r="H2707">
            <v>165350</v>
          </cell>
          <cell r="I2707">
            <v>0</v>
          </cell>
          <cell r="J2707">
            <v>165350</v>
          </cell>
          <cell r="K2707">
            <v>0</v>
          </cell>
          <cell r="L2707">
            <v>0</v>
          </cell>
          <cell r="M2707">
            <v>0</v>
          </cell>
        </row>
        <row r="2708">
          <cell r="D2708" t="str">
            <v>868</v>
          </cell>
          <cell r="F2708" t="str">
            <v>86267</v>
          </cell>
          <cell r="G2708" t="str">
            <v>G.W.S.S.B,PHW MPL DIVN-1,BHAVNAGAR</v>
          </cell>
          <cell r="H2708">
            <v>9048.6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</row>
        <row r="2709">
          <cell r="D2709" t="str">
            <v>868</v>
          </cell>
          <cell r="F2709" t="str">
            <v>86275</v>
          </cell>
          <cell r="G2709" t="str">
            <v>G.W.S.S.B.,PH MECH DIVN,BACHAU,KUTCH</v>
          </cell>
          <cell r="H2709">
            <v>376310.54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376310.54</v>
          </cell>
        </row>
        <row r="2710">
          <cell r="D2710" t="str">
            <v>868</v>
          </cell>
          <cell r="F2710" t="str">
            <v>86276</v>
          </cell>
          <cell r="G2710" t="str">
            <v>G.W.S.S.B,PHW DIVN NO-2,JUNAGARH</v>
          </cell>
          <cell r="H2710">
            <v>251240.05</v>
          </cell>
          <cell r="I2710">
            <v>0</v>
          </cell>
          <cell r="J2710">
            <v>0</v>
          </cell>
          <cell r="K2710">
            <v>0</v>
          </cell>
          <cell r="L2710">
            <v>48443</v>
          </cell>
          <cell r="M2710">
            <v>0</v>
          </cell>
        </row>
        <row r="2711">
          <cell r="D2711" t="str">
            <v>868</v>
          </cell>
          <cell r="F2711" t="str">
            <v>86277</v>
          </cell>
          <cell r="G2711" t="str">
            <v>G.W.S.S.B,PHW DIVN,BHAVNAGAR</v>
          </cell>
          <cell r="H2711">
            <v>-7303.14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</row>
        <row r="2712">
          <cell r="D2712" t="str">
            <v>868</v>
          </cell>
          <cell r="F2712" t="str">
            <v>86280</v>
          </cell>
          <cell r="G2712" t="str">
            <v>G.W.S.S.B,PHW DIVN,SURAT</v>
          </cell>
          <cell r="H2712">
            <v>29368.39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</row>
        <row r="2713">
          <cell r="D2713" t="str">
            <v>868</v>
          </cell>
          <cell r="F2713" t="str">
            <v>86281</v>
          </cell>
          <cell r="G2713" t="str">
            <v>G.W.S.S.B,PHW DIVN,NAVASARI</v>
          </cell>
          <cell r="H2713">
            <v>2442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</row>
        <row r="2714">
          <cell r="D2714" t="str">
            <v>868</v>
          </cell>
          <cell r="F2714" t="str">
            <v>86282</v>
          </cell>
          <cell r="G2714" t="str">
            <v>G.W.S.S.B,PHW DIVN,VALSAD</v>
          </cell>
          <cell r="H2714">
            <v>15792614</v>
          </cell>
          <cell r="I2714">
            <v>0</v>
          </cell>
          <cell r="J2714">
            <v>0</v>
          </cell>
          <cell r="K2714">
            <v>7762531</v>
          </cell>
          <cell r="L2714">
            <v>8030083</v>
          </cell>
          <cell r="M2714">
            <v>0</v>
          </cell>
        </row>
        <row r="2715">
          <cell r="D2715" t="str">
            <v>868</v>
          </cell>
          <cell r="F2715" t="str">
            <v>86284</v>
          </cell>
          <cell r="G2715" t="str">
            <v>G.W.S.S.B,PHW DIVN NO-1,JUNAGARH</v>
          </cell>
          <cell r="H2715">
            <v>1013036.81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</row>
        <row r="2716">
          <cell r="D2716" t="str">
            <v>868</v>
          </cell>
          <cell r="F2716" t="str">
            <v>86285</v>
          </cell>
          <cell r="G2716" t="str">
            <v>G.W.S.S.B.PHW DIVN NO-2,BHAVNAGAR</v>
          </cell>
          <cell r="H2716">
            <v>18217.52</v>
          </cell>
          <cell r="I2716">
            <v>0</v>
          </cell>
          <cell r="J2716">
            <v>0</v>
          </cell>
          <cell r="K2716">
            <v>0</v>
          </cell>
          <cell r="L2716">
            <v>18217.52</v>
          </cell>
          <cell r="M2716">
            <v>0</v>
          </cell>
        </row>
        <row r="2717">
          <cell r="D2717" t="str">
            <v>868</v>
          </cell>
          <cell r="F2717" t="str">
            <v>86450</v>
          </cell>
          <cell r="G2717" t="str">
            <v>K.U.W.S &amp; D.BOARD,MYSORE</v>
          </cell>
          <cell r="H2717">
            <v>225473</v>
          </cell>
          <cell r="I2717">
            <v>0</v>
          </cell>
          <cell r="J2717">
            <v>0</v>
          </cell>
          <cell r="K2717">
            <v>225473</v>
          </cell>
          <cell r="L2717">
            <v>0</v>
          </cell>
          <cell r="M2717">
            <v>0</v>
          </cell>
        </row>
        <row r="2718">
          <cell r="D2718" t="str">
            <v>868</v>
          </cell>
          <cell r="F2718" t="str">
            <v>86451</v>
          </cell>
          <cell r="G2718" t="str">
            <v>K.U.W.S &amp; D.BOARD,BIJAPUR</v>
          </cell>
          <cell r="H2718">
            <v>42743.42</v>
          </cell>
          <cell r="I2718">
            <v>0</v>
          </cell>
          <cell r="J2718">
            <v>1968</v>
          </cell>
          <cell r="K2718">
            <v>0</v>
          </cell>
          <cell r="L2718">
            <v>0</v>
          </cell>
          <cell r="M2718">
            <v>0</v>
          </cell>
        </row>
        <row r="2719">
          <cell r="D2719" t="str">
            <v>868</v>
          </cell>
          <cell r="F2719" t="str">
            <v>86452</v>
          </cell>
          <cell r="G2719" t="str">
            <v>K.U.W.S &amp; D.BOARD,BELGAUM</v>
          </cell>
          <cell r="H2719">
            <v>1518339</v>
          </cell>
          <cell r="I2719">
            <v>747757</v>
          </cell>
          <cell r="J2719">
            <v>66811</v>
          </cell>
          <cell r="K2719">
            <v>703771</v>
          </cell>
          <cell r="L2719">
            <v>0</v>
          </cell>
          <cell r="M2719">
            <v>0</v>
          </cell>
        </row>
        <row r="2720">
          <cell r="D2720" t="str">
            <v>868</v>
          </cell>
          <cell r="F2720" t="str">
            <v>86453</v>
          </cell>
          <cell r="G2720" t="str">
            <v>K.U.W.S &amp; D.BOARD,DHARWAR</v>
          </cell>
          <cell r="H2720">
            <v>208058.17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</row>
        <row r="2721">
          <cell r="D2721" t="str">
            <v>868</v>
          </cell>
          <cell r="F2721" t="str">
            <v>86456</v>
          </cell>
          <cell r="G2721" t="str">
            <v>K.U.W.S &amp; D.BOARD,BANGLORE</v>
          </cell>
          <cell r="H2721">
            <v>931696</v>
          </cell>
          <cell r="I2721">
            <v>930661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</row>
        <row r="2722">
          <cell r="D2722" t="str">
            <v>868</v>
          </cell>
          <cell r="F2722" t="str">
            <v>86457</v>
          </cell>
          <cell r="G2722" t="str">
            <v>K.U.W.S &amp; D.BOARD,GULBARGA</v>
          </cell>
          <cell r="H2722">
            <v>108566</v>
          </cell>
          <cell r="I2722">
            <v>0</v>
          </cell>
          <cell r="J2722">
            <v>0</v>
          </cell>
          <cell r="K2722">
            <v>108566</v>
          </cell>
          <cell r="L2722">
            <v>0</v>
          </cell>
          <cell r="M2722">
            <v>0</v>
          </cell>
        </row>
        <row r="2723">
          <cell r="D2723" t="str">
            <v>868</v>
          </cell>
          <cell r="F2723" t="str">
            <v>86477</v>
          </cell>
          <cell r="G2723" t="str">
            <v>K.U.W.S &amp; D.BOARD,BELLARY</v>
          </cell>
          <cell r="H2723">
            <v>-111415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</row>
        <row r="2724">
          <cell r="D2724" t="str">
            <v>868</v>
          </cell>
          <cell r="F2724" t="str">
            <v>86493</v>
          </cell>
          <cell r="G2724" t="str">
            <v>H.A.PHULSE,BIDAR</v>
          </cell>
          <cell r="H2724">
            <v>1820153</v>
          </cell>
          <cell r="I2724">
            <v>205</v>
          </cell>
          <cell r="J2724">
            <v>205</v>
          </cell>
          <cell r="K2724">
            <v>0</v>
          </cell>
          <cell r="L2724">
            <v>0</v>
          </cell>
          <cell r="M2724">
            <v>0</v>
          </cell>
        </row>
        <row r="2725">
          <cell r="D2725" t="str">
            <v>868</v>
          </cell>
          <cell r="F2725" t="str">
            <v>86497</v>
          </cell>
          <cell r="G2725" t="str">
            <v>K.U.W.S &amp; D.BOARD,MANDYA</v>
          </cell>
          <cell r="H2725">
            <v>638199</v>
          </cell>
          <cell r="I2725">
            <v>0</v>
          </cell>
          <cell r="J2725">
            <v>0</v>
          </cell>
          <cell r="K2725">
            <v>638199</v>
          </cell>
          <cell r="L2725">
            <v>0</v>
          </cell>
          <cell r="M2725">
            <v>0</v>
          </cell>
        </row>
        <row r="2726">
          <cell r="D2726" t="str">
            <v>868</v>
          </cell>
          <cell r="F2726" t="str">
            <v>86505</v>
          </cell>
          <cell r="G2726" t="str">
            <v>MALU CONSTRUCTION,BIDAR</v>
          </cell>
          <cell r="H2726">
            <v>83953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</row>
        <row r="2727">
          <cell r="D2727" t="str">
            <v>868</v>
          </cell>
          <cell r="F2727" t="str">
            <v>86506</v>
          </cell>
          <cell r="G2727" t="str">
            <v>KARNATAKA LAND ARMY CORP LTD,</v>
          </cell>
          <cell r="H2727">
            <v>26622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</row>
        <row r="2728">
          <cell r="D2728" t="str">
            <v>868</v>
          </cell>
          <cell r="F2728" t="str">
            <v>86507</v>
          </cell>
          <cell r="G2728" t="str">
            <v>KARNATAKA LAND ARMY CORP LTD,BIDAR</v>
          </cell>
          <cell r="H2728">
            <v>-35895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</row>
        <row r="2729">
          <cell r="D2729" t="str">
            <v>868</v>
          </cell>
          <cell r="F2729" t="str">
            <v>86515</v>
          </cell>
          <cell r="G2729" t="str">
            <v>K.U.W.S &amp; D.BOARD,CHITRADURGA</v>
          </cell>
          <cell r="H2729">
            <v>1139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</row>
        <row r="2730">
          <cell r="D2730" t="str">
            <v>868</v>
          </cell>
          <cell r="F2730" t="str">
            <v>86821</v>
          </cell>
          <cell r="G2730" t="str">
            <v>PUNJAB STATE TUBEWELL,CHANDIGARH</v>
          </cell>
          <cell r="H2730">
            <v>-19717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</row>
        <row r="2731">
          <cell r="D2731" t="str">
            <v>868</v>
          </cell>
          <cell r="F2731" t="str">
            <v>86839</v>
          </cell>
          <cell r="G2731" t="str">
            <v>P.H.E.D.DIVISION,JAIPUR</v>
          </cell>
          <cell r="H2731">
            <v>1182370</v>
          </cell>
          <cell r="I2731">
            <v>0</v>
          </cell>
          <cell r="J2731">
            <v>0</v>
          </cell>
          <cell r="K2731">
            <v>37991</v>
          </cell>
          <cell r="L2731">
            <v>1144379</v>
          </cell>
          <cell r="M2731">
            <v>0</v>
          </cell>
        </row>
        <row r="2732">
          <cell r="D2732" t="str">
            <v>868</v>
          </cell>
          <cell r="F2732" t="str">
            <v>87077</v>
          </cell>
          <cell r="G2732" t="str">
            <v>RESOURCE DIVN,DHARAMNAGAR,AGARTALA</v>
          </cell>
          <cell r="H2732">
            <v>2589937</v>
          </cell>
          <cell r="I2732">
            <v>0</v>
          </cell>
          <cell r="J2732">
            <v>2589937</v>
          </cell>
          <cell r="K2732">
            <v>0</v>
          </cell>
          <cell r="L2732">
            <v>0</v>
          </cell>
          <cell r="M2732">
            <v>0</v>
          </cell>
        </row>
        <row r="2733">
          <cell r="D2733" t="str">
            <v>868</v>
          </cell>
          <cell r="F2733" t="str">
            <v>87078</v>
          </cell>
          <cell r="G2733" t="str">
            <v>RESOURCE DIVN,PANCHAMUKH,AGARTALA</v>
          </cell>
          <cell r="H2733">
            <v>9712771</v>
          </cell>
          <cell r="I2733">
            <v>0</v>
          </cell>
          <cell r="J2733">
            <v>9712771</v>
          </cell>
          <cell r="K2733">
            <v>0</v>
          </cell>
          <cell r="L2733">
            <v>0</v>
          </cell>
          <cell r="M2733">
            <v>0</v>
          </cell>
        </row>
        <row r="2734">
          <cell r="D2734" t="str">
            <v>868</v>
          </cell>
          <cell r="F2734" t="str">
            <v>88002</v>
          </cell>
          <cell r="G2734" t="str">
            <v>OM JAGDAMBA KRUSHI K.,SEONI</v>
          </cell>
          <cell r="H2734">
            <v>-136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</row>
        <row r="2735">
          <cell r="D2735" t="str">
            <v>868</v>
          </cell>
          <cell r="F2735" t="str">
            <v>88009</v>
          </cell>
          <cell r="G2735" t="str">
            <v>YATINDRA MACH.STORES,RAJGARH</v>
          </cell>
          <cell r="H2735">
            <v>10907.71</v>
          </cell>
          <cell r="I2735">
            <v>10340.299999999999</v>
          </cell>
          <cell r="J2735">
            <v>567.41</v>
          </cell>
          <cell r="K2735">
            <v>0</v>
          </cell>
          <cell r="L2735">
            <v>0</v>
          </cell>
          <cell r="M2735">
            <v>0</v>
          </cell>
        </row>
        <row r="2736">
          <cell r="D2736" t="str">
            <v>868</v>
          </cell>
          <cell r="F2736" t="str">
            <v>88010</v>
          </cell>
          <cell r="G2736" t="str">
            <v>C.C.RAJGARH (Y)</v>
          </cell>
          <cell r="H2736">
            <v>1697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1697</v>
          </cell>
        </row>
        <row r="2737">
          <cell r="D2737" t="str">
            <v>868</v>
          </cell>
          <cell r="F2737" t="str">
            <v>88046</v>
          </cell>
          <cell r="G2737" t="str">
            <v>NARMADA ELECTRIC STORES,BABAI</v>
          </cell>
          <cell r="H2737">
            <v>-390.72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</row>
        <row r="2738">
          <cell r="D2738" t="str">
            <v>868</v>
          </cell>
          <cell r="F2738" t="str">
            <v>88053</v>
          </cell>
          <cell r="G2738" t="str">
            <v>UMAKANT KHANDELWAL,SHIVPURI</v>
          </cell>
          <cell r="H2738">
            <v>-1105.8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</row>
        <row r="2739">
          <cell r="D2739" t="str">
            <v>868</v>
          </cell>
          <cell r="F2739" t="str">
            <v>88054</v>
          </cell>
          <cell r="G2739" t="str">
            <v>C.C.DHAR (A)</v>
          </cell>
          <cell r="H2739">
            <v>-1376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</row>
        <row r="2740">
          <cell r="D2740" t="str">
            <v>868</v>
          </cell>
          <cell r="F2740" t="str">
            <v>88056</v>
          </cell>
          <cell r="G2740" t="str">
            <v>SIDDH TRADERS,KURWAI</v>
          </cell>
          <cell r="H2740">
            <v>-1028.23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</row>
        <row r="2741">
          <cell r="D2741" t="str">
            <v>868</v>
          </cell>
          <cell r="F2741" t="str">
            <v>88063</v>
          </cell>
          <cell r="G2741" t="str">
            <v>AJAY TRADING CO.,DHAR</v>
          </cell>
          <cell r="H2741">
            <v>33056.410000000003</v>
          </cell>
          <cell r="I2741">
            <v>0</v>
          </cell>
          <cell r="J2741">
            <v>0</v>
          </cell>
          <cell r="K2741">
            <v>0</v>
          </cell>
          <cell r="L2741">
            <v>33056.410000000003</v>
          </cell>
          <cell r="M2741">
            <v>0</v>
          </cell>
        </row>
        <row r="2742">
          <cell r="D2742" t="str">
            <v>868</v>
          </cell>
          <cell r="F2742" t="str">
            <v>88064</v>
          </cell>
          <cell r="G2742" t="str">
            <v>JANATA ELE.&amp; MACH.,KALAPIPAL</v>
          </cell>
          <cell r="H2742">
            <v>2167.65</v>
          </cell>
          <cell r="I2742">
            <v>0</v>
          </cell>
          <cell r="J2742">
            <v>0</v>
          </cell>
          <cell r="K2742">
            <v>2167.65</v>
          </cell>
          <cell r="L2742">
            <v>0</v>
          </cell>
          <cell r="M2742">
            <v>0</v>
          </cell>
        </row>
        <row r="2743">
          <cell r="D2743" t="str">
            <v>868</v>
          </cell>
          <cell r="F2743" t="str">
            <v>88069</v>
          </cell>
          <cell r="G2743" t="str">
            <v>AGRAWAL ENTERPRISES,MHOW</v>
          </cell>
          <cell r="H2743">
            <v>226633.38</v>
          </cell>
          <cell r="I2743">
            <v>0</v>
          </cell>
          <cell r="J2743">
            <v>0</v>
          </cell>
          <cell r="K2743">
            <v>226633.38</v>
          </cell>
          <cell r="L2743">
            <v>0</v>
          </cell>
          <cell r="M2743">
            <v>0</v>
          </cell>
        </row>
        <row r="2744">
          <cell r="D2744" t="str">
            <v>868</v>
          </cell>
          <cell r="F2744" t="str">
            <v>88071</v>
          </cell>
          <cell r="G2744" t="str">
            <v>MEWADA BROTHERS,SIHORE</v>
          </cell>
          <cell r="H2744">
            <v>-14052.81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</row>
        <row r="2745">
          <cell r="D2745" t="str">
            <v>868</v>
          </cell>
          <cell r="F2745" t="str">
            <v>88079</v>
          </cell>
          <cell r="G2745" t="str">
            <v>JAY ENTERPRISES,DEWAS</v>
          </cell>
          <cell r="H2745">
            <v>-34508.28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</row>
        <row r="2746">
          <cell r="D2746" t="str">
            <v>868</v>
          </cell>
          <cell r="F2746" t="str">
            <v>88085</v>
          </cell>
          <cell r="G2746" t="str">
            <v>PRAKASHCHAND G.JAIN,SANWER</v>
          </cell>
          <cell r="H2746">
            <v>3303.61</v>
          </cell>
          <cell r="I2746">
            <v>0</v>
          </cell>
          <cell r="J2746">
            <v>0</v>
          </cell>
          <cell r="K2746">
            <v>3303.61</v>
          </cell>
          <cell r="L2746">
            <v>0</v>
          </cell>
          <cell r="M2746">
            <v>0</v>
          </cell>
        </row>
        <row r="2747">
          <cell r="D2747" t="str">
            <v>868</v>
          </cell>
          <cell r="F2747" t="str">
            <v>88093</v>
          </cell>
          <cell r="G2747" t="str">
            <v>S.K.TRADERS,NARSINGARH</v>
          </cell>
          <cell r="H2747">
            <v>-567296.51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</row>
        <row r="2748">
          <cell r="D2748" t="str">
            <v>868</v>
          </cell>
          <cell r="F2748" t="str">
            <v>88203</v>
          </cell>
          <cell r="G2748" t="str">
            <v>C.C.SINGHANA</v>
          </cell>
          <cell r="H2748">
            <v>401.94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</row>
        <row r="2749">
          <cell r="D2749" t="str">
            <v>868</v>
          </cell>
          <cell r="F2749" t="str">
            <v>88235</v>
          </cell>
          <cell r="G2749" t="str">
            <v>SINGHAI KHAD AGENCY,PATHARIYA</v>
          </cell>
          <cell r="H2749">
            <v>-187468.07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</row>
        <row r="2750">
          <cell r="D2750" t="str">
            <v>868</v>
          </cell>
          <cell r="F2750" t="str">
            <v>88261</v>
          </cell>
          <cell r="G2750" t="str">
            <v>POOJA HARDWARE,DAPORA</v>
          </cell>
          <cell r="H2750">
            <v>3805</v>
          </cell>
          <cell r="I2750">
            <v>0</v>
          </cell>
          <cell r="J2750">
            <v>0</v>
          </cell>
          <cell r="K2750">
            <v>3805</v>
          </cell>
          <cell r="L2750">
            <v>0</v>
          </cell>
          <cell r="M2750">
            <v>0</v>
          </cell>
        </row>
        <row r="2751">
          <cell r="D2751" t="str">
            <v>868</v>
          </cell>
          <cell r="F2751" t="str">
            <v>88277</v>
          </cell>
          <cell r="G2751" t="str">
            <v>KISAN TRADING CO.,JIRAPUR</v>
          </cell>
          <cell r="H2751">
            <v>-670.9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D2752" t="str">
            <v>868</v>
          </cell>
          <cell r="F2752" t="str">
            <v>88282</v>
          </cell>
          <cell r="G2752" t="str">
            <v>KRISHI SEVA SADAN,PACHORE</v>
          </cell>
          <cell r="H2752">
            <v>-41301.300000000003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</row>
        <row r="2753">
          <cell r="D2753" t="str">
            <v>868</v>
          </cell>
          <cell r="F2753" t="str">
            <v>88295</v>
          </cell>
          <cell r="G2753" t="str">
            <v>DEEPAK TRADERS,MEGH-NAGAR</v>
          </cell>
          <cell r="H2753">
            <v>460.97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</row>
        <row r="2754">
          <cell r="D2754" t="str">
            <v>868</v>
          </cell>
          <cell r="F2754" t="str">
            <v>88310</v>
          </cell>
          <cell r="G2754" t="str">
            <v>JAIN FERTILIZER,SHAHPUR</v>
          </cell>
          <cell r="H2754">
            <v>-2940.25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</row>
        <row r="2755">
          <cell r="D2755" t="str">
            <v>868</v>
          </cell>
          <cell r="F2755" t="str">
            <v>88314</v>
          </cell>
          <cell r="G2755" t="str">
            <v>SHIVA AGRO INDUSTRIES,RAISEN</v>
          </cell>
          <cell r="H2755">
            <v>-2261.15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</row>
        <row r="2756">
          <cell r="D2756" t="str">
            <v>868</v>
          </cell>
          <cell r="F2756" t="str">
            <v>88323</v>
          </cell>
          <cell r="G2756" t="str">
            <v>NEERAJ ENTERPRISES,DURG</v>
          </cell>
          <cell r="H2756">
            <v>13989.42</v>
          </cell>
          <cell r="I2756">
            <v>3665</v>
          </cell>
          <cell r="J2756">
            <v>10324.42</v>
          </cell>
          <cell r="K2756">
            <v>0</v>
          </cell>
          <cell r="L2756">
            <v>0</v>
          </cell>
          <cell r="M2756">
            <v>0</v>
          </cell>
        </row>
        <row r="2757">
          <cell r="D2757" t="str">
            <v>868</v>
          </cell>
          <cell r="F2757" t="str">
            <v>88334</v>
          </cell>
          <cell r="G2757" t="str">
            <v>C.C.SHAHAPUR (G)</v>
          </cell>
          <cell r="H2757">
            <v>500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D2758" t="str">
            <v>868</v>
          </cell>
          <cell r="F2758" t="str">
            <v>88335</v>
          </cell>
          <cell r="G2758" t="str">
            <v>SHRI GANESH KRISHI K.,SHAHAPUR</v>
          </cell>
          <cell r="H2758">
            <v>26566.82</v>
          </cell>
          <cell r="I2758">
            <v>4102</v>
          </cell>
          <cell r="J2758">
            <v>22464.82</v>
          </cell>
          <cell r="K2758">
            <v>0</v>
          </cell>
          <cell r="L2758">
            <v>0</v>
          </cell>
          <cell r="M2758">
            <v>0</v>
          </cell>
        </row>
        <row r="2759">
          <cell r="D2759" t="str">
            <v>868</v>
          </cell>
          <cell r="F2759" t="str">
            <v>88343</v>
          </cell>
          <cell r="G2759" t="str">
            <v>YOGESH ENTERPRISES,MANDSAUR</v>
          </cell>
          <cell r="H2759">
            <v>44831.3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</row>
        <row r="2760">
          <cell r="D2760" t="str">
            <v>868</v>
          </cell>
          <cell r="F2760" t="str">
            <v>88354</v>
          </cell>
          <cell r="G2760" t="str">
            <v>CHAUDHARI AGRITECH BHILAI</v>
          </cell>
          <cell r="H2760">
            <v>84080.8</v>
          </cell>
          <cell r="I2760">
            <v>70324</v>
          </cell>
          <cell r="J2760">
            <v>0</v>
          </cell>
          <cell r="K2760">
            <v>13756.8</v>
          </cell>
          <cell r="L2760">
            <v>0</v>
          </cell>
          <cell r="M2760">
            <v>0</v>
          </cell>
        </row>
        <row r="2761">
          <cell r="D2761" t="str">
            <v>868</v>
          </cell>
          <cell r="F2761" t="str">
            <v>88355</v>
          </cell>
          <cell r="G2761" t="str">
            <v>C.C.RAIPUR (C)</v>
          </cell>
          <cell r="H2761">
            <v>-76342.75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</row>
        <row r="2762">
          <cell r="D2762" t="str">
            <v>868</v>
          </cell>
          <cell r="F2762" t="str">
            <v>88368</v>
          </cell>
          <cell r="G2762" t="str">
            <v>UNICON TRADERS (INDIA),RAIPUR</v>
          </cell>
          <cell r="H2762">
            <v>-602029.55000000005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</row>
        <row r="2763">
          <cell r="D2763" t="str">
            <v>868</v>
          </cell>
          <cell r="F2763" t="str">
            <v>88370</v>
          </cell>
          <cell r="G2763" t="str">
            <v>DUBE BOREWELL &amp; SUBM,BHATAPAR</v>
          </cell>
          <cell r="H2763">
            <v>30782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</row>
        <row r="2764">
          <cell r="D2764" t="str">
            <v>868</v>
          </cell>
          <cell r="F2764" t="str">
            <v>88391</v>
          </cell>
          <cell r="G2764" t="str">
            <v>UNIQUE TRADERS,NARSINGHPUR</v>
          </cell>
          <cell r="H2764">
            <v>28052.3</v>
          </cell>
          <cell r="I2764">
            <v>28052.3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</row>
        <row r="2765">
          <cell r="D2765" t="str">
            <v>868</v>
          </cell>
          <cell r="F2765" t="str">
            <v>88407</v>
          </cell>
          <cell r="G2765" t="str">
            <v>BHUVANESHWAN ENTERPRISES,ANJAD</v>
          </cell>
          <cell r="H2765">
            <v>-3511.12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</row>
        <row r="2766">
          <cell r="D2766" t="str">
            <v>868</v>
          </cell>
          <cell r="F2766" t="str">
            <v>88429</v>
          </cell>
          <cell r="G2766" t="str">
            <v>PANKAJ MACHINERY STORES,KUKSHI</v>
          </cell>
          <cell r="H2766">
            <v>127226.94</v>
          </cell>
          <cell r="I2766">
            <v>0</v>
          </cell>
          <cell r="J2766">
            <v>6540.95</v>
          </cell>
          <cell r="K2766">
            <v>120685.99</v>
          </cell>
          <cell r="L2766">
            <v>0</v>
          </cell>
          <cell r="M2766">
            <v>0</v>
          </cell>
        </row>
        <row r="2767">
          <cell r="D2767" t="str">
            <v>868</v>
          </cell>
          <cell r="F2767" t="str">
            <v>88434</v>
          </cell>
          <cell r="G2767" t="str">
            <v>C.C.BAKANER (A)</v>
          </cell>
          <cell r="H2767">
            <v>-6468.59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</row>
        <row r="2768">
          <cell r="D2768" t="str">
            <v>868</v>
          </cell>
          <cell r="F2768" t="str">
            <v>88500</v>
          </cell>
          <cell r="G2768" t="str">
            <v>ARASURI AGRO CENTRE,DANTIWADA</v>
          </cell>
          <cell r="H2768">
            <v>19540</v>
          </cell>
          <cell r="I2768">
            <v>2809</v>
          </cell>
          <cell r="J2768">
            <v>0</v>
          </cell>
          <cell r="K2768">
            <v>16731</v>
          </cell>
          <cell r="L2768">
            <v>0</v>
          </cell>
          <cell r="M2768">
            <v>0</v>
          </cell>
        </row>
        <row r="2769">
          <cell r="D2769" t="str">
            <v>868</v>
          </cell>
          <cell r="F2769" t="str">
            <v>88501</v>
          </cell>
          <cell r="G2769" t="str">
            <v>VISHAL TRADERS,JUNAGADH</v>
          </cell>
          <cell r="H2769">
            <v>84292</v>
          </cell>
          <cell r="I2769">
            <v>0</v>
          </cell>
          <cell r="J2769">
            <v>0</v>
          </cell>
          <cell r="K2769">
            <v>0</v>
          </cell>
          <cell r="L2769">
            <v>84292</v>
          </cell>
          <cell r="M2769">
            <v>0</v>
          </cell>
        </row>
        <row r="2770">
          <cell r="D2770" t="str">
            <v>868</v>
          </cell>
          <cell r="F2770" t="str">
            <v>88503</v>
          </cell>
          <cell r="G2770" t="str">
            <v>MARUTI TRADERS,RAIPUR</v>
          </cell>
          <cell r="H2770">
            <v>1073007</v>
          </cell>
          <cell r="I2770">
            <v>1073007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</row>
        <row r="2771">
          <cell r="D2771" t="str">
            <v>868</v>
          </cell>
          <cell r="F2771" t="str">
            <v>88504</v>
          </cell>
          <cell r="G2771" t="str">
            <v>SUKHMANI ENTERPRISES,AMRITSAR</v>
          </cell>
          <cell r="H2771">
            <v>3637</v>
          </cell>
          <cell r="I2771">
            <v>3637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</row>
        <row r="2772">
          <cell r="D2772" t="str">
            <v>868</v>
          </cell>
          <cell r="F2772" t="str">
            <v>88505</v>
          </cell>
          <cell r="G2772" t="str">
            <v>P.D.RANE,BULDHANA</v>
          </cell>
          <cell r="H2772">
            <v>-0.03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</row>
        <row r="2773">
          <cell r="D2773" t="str">
            <v>868</v>
          </cell>
          <cell r="F2773" t="str">
            <v>88506</v>
          </cell>
          <cell r="G2773" t="str">
            <v>ATUL ENGINEERING SERVICES,BULDHANA</v>
          </cell>
          <cell r="H2773">
            <v>-9362.98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</row>
        <row r="2774">
          <cell r="D2774" t="str">
            <v>868</v>
          </cell>
          <cell r="F2774" t="str">
            <v>88508</v>
          </cell>
          <cell r="G2774" t="str">
            <v>A.B.MUNAF,BULDHANA</v>
          </cell>
          <cell r="H2774">
            <v>799358.24</v>
          </cell>
          <cell r="I2774">
            <v>0</v>
          </cell>
          <cell r="J2774">
            <v>0</v>
          </cell>
          <cell r="K2774">
            <v>799358.24</v>
          </cell>
          <cell r="L2774">
            <v>0</v>
          </cell>
          <cell r="M2774">
            <v>0</v>
          </cell>
        </row>
        <row r="2775">
          <cell r="D2775" t="str">
            <v>868</v>
          </cell>
          <cell r="F2775" t="str">
            <v>88510</v>
          </cell>
          <cell r="G2775" t="str">
            <v>GRAMIN PANI PUR &amp; SWACHHA S,VADODA MUKTA</v>
          </cell>
          <cell r="H2775">
            <v>4707320</v>
          </cell>
          <cell r="I2775">
            <v>0</v>
          </cell>
          <cell r="J2775">
            <v>0</v>
          </cell>
          <cell r="K2775">
            <v>4707320</v>
          </cell>
          <cell r="L2775">
            <v>0</v>
          </cell>
          <cell r="M2775">
            <v>0</v>
          </cell>
        </row>
        <row r="2776">
          <cell r="D2776" t="str">
            <v>868</v>
          </cell>
          <cell r="F2776" t="str">
            <v>88515</v>
          </cell>
          <cell r="G2776" t="str">
            <v>BALAJI &amp; CO,GONDIA</v>
          </cell>
          <cell r="H2776">
            <v>9562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9562</v>
          </cell>
        </row>
        <row r="2777">
          <cell r="D2777" t="str">
            <v>868</v>
          </cell>
          <cell r="F2777" t="str">
            <v>88519</v>
          </cell>
          <cell r="G2777" t="str">
            <v>MAHARAJA TRADERS,BOMNALA</v>
          </cell>
          <cell r="H2777">
            <v>-34041.199999999997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</row>
        <row r="2778">
          <cell r="D2778" t="str">
            <v>868</v>
          </cell>
          <cell r="F2778" t="str">
            <v>88520</v>
          </cell>
          <cell r="G2778" t="str">
            <v>SHRI LAXMI TRADERS,MUDKHED (J)</v>
          </cell>
          <cell r="H2778">
            <v>-2729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</row>
        <row r="2779">
          <cell r="D2779" t="str">
            <v>868</v>
          </cell>
          <cell r="F2779" t="str">
            <v>88525</v>
          </cell>
          <cell r="G2779" t="str">
            <v>POOJA PESTICIDES,SANKHEDA</v>
          </cell>
          <cell r="H2779">
            <v>600</v>
          </cell>
          <cell r="I2779">
            <v>600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</row>
        <row r="2780">
          <cell r="D2780" t="str">
            <v>868</v>
          </cell>
          <cell r="F2780" t="str">
            <v>88554</v>
          </cell>
          <cell r="G2780" t="str">
            <v>IVRCL INFRASTRUCTUR &amp; PROJ.LTD,CHERTHALA</v>
          </cell>
          <cell r="H2780">
            <v>1170617</v>
          </cell>
          <cell r="I2780">
            <v>508552</v>
          </cell>
          <cell r="J2780">
            <v>0</v>
          </cell>
          <cell r="K2780">
            <v>0</v>
          </cell>
          <cell r="L2780">
            <v>662065</v>
          </cell>
          <cell r="M2780">
            <v>0</v>
          </cell>
        </row>
        <row r="2781">
          <cell r="D2781" t="str">
            <v>868</v>
          </cell>
          <cell r="F2781" t="str">
            <v>88563</v>
          </cell>
          <cell r="G2781" t="str">
            <v>ELECTROSTEEL CASTING LTD,THIRUVANTHPURAM</v>
          </cell>
          <cell r="H2781">
            <v>6234901</v>
          </cell>
          <cell r="I2781">
            <v>2936351</v>
          </cell>
          <cell r="J2781">
            <v>3298550</v>
          </cell>
          <cell r="K2781">
            <v>0</v>
          </cell>
          <cell r="L2781">
            <v>0</v>
          </cell>
          <cell r="M2781">
            <v>0</v>
          </cell>
        </row>
        <row r="2782">
          <cell r="D2782" t="str">
            <v>868</v>
          </cell>
          <cell r="F2782" t="str">
            <v>88574</v>
          </cell>
          <cell r="G2782" t="str">
            <v>KHANDOBA TRADERS &amp; ENTERPRISES,AFZALPUR</v>
          </cell>
          <cell r="H2782">
            <v>-14233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</row>
        <row r="2783">
          <cell r="D2783" t="str">
            <v>868</v>
          </cell>
          <cell r="F2783" t="str">
            <v>88587</v>
          </cell>
          <cell r="G2783" t="str">
            <v>N.AGITH REDDY,ONGOLE</v>
          </cell>
          <cell r="H2783">
            <v>-13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</row>
        <row r="2784">
          <cell r="D2784" t="str">
            <v>868</v>
          </cell>
          <cell r="F2784" t="str">
            <v>88588</v>
          </cell>
          <cell r="G2784" t="str">
            <v>ABHAY AGENCIES,NANDURA BULDHANA</v>
          </cell>
          <cell r="H2784">
            <v>-165.3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</row>
        <row r="2785">
          <cell r="D2785" t="str">
            <v>868</v>
          </cell>
          <cell r="F2785" t="str">
            <v>88604</v>
          </cell>
          <cell r="G2785" t="str">
            <v>SHREE RAM MACHINERY STORES,SHAJAPUR</v>
          </cell>
          <cell r="H2785">
            <v>-48538.3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</row>
        <row r="2786">
          <cell r="D2786" t="str">
            <v>868</v>
          </cell>
          <cell r="F2786" t="str">
            <v>88693</v>
          </cell>
          <cell r="G2786" t="str">
            <v>K.A.I.G.CONSTR.PVT LTD,TWAD CONT,MADURAI</v>
          </cell>
          <cell r="H2786">
            <v>-216643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</row>
        <row r="2787">
          <cell r="D2787" t="str">
            <v>868</v>
          </cell>
          <cell r="F2787" t="str">
            <v>88695</v>
          </cell>
          <cell r="G2787" t="str">
            <v>SHRI GAJANAN K ZANZAL,BHANDARA</v>
          </cell>
          <cell r="H2787">
            <v>18660</v>
          </cell>
          <cell r="I2787">
            <v>0</v>
          </cell>
          <cell r="J2787">
            <v>0</v>
          </cell>
          <cell r="K2787">
            <v>18660</v>
          </cell>
          <cell r="L2787">
            <v>0</v>
          </cell>
          <cell r="M2787">
            <v>0</v>
          </cell>
        </row>
        <row r="2788">
          <cell r="D2788" t="str">
            <v>868</v>
          </cell>
          <cell r="F2788" t="str">
            <v>88702</v>
          </cell>
          <cell r="G2788" t="str">
            <v>SACHIN SAMADHAN GAWAHAD,BULDHANA</v>
          </cell>
          <cell r="H2788">
            <v>303637.84000000003</v>
          </cell>
          <cell r="I2788">
            <v>0</v>
          </cell>
          <cell r="J2788">
            <v>303637.84000000003</v>
          </cell>
          <cell r="K2788">
            <v>0</v>
          </cell>
          <cell r="L2788">
            <v>0</v>
          </cell>
          <cell r="M2788">
            <v>0</v>
          </cell>
        </row>
        <row r="2789">
          <cell r="D2789" t="str">
            <v>868</v>
          </cell>
          <cell r="F2789" t="str">
            <v>88705</v>
          </cell>
          <cell r="G2789" t="str">
            <v>BHUSHAN AGRO AGENCIES,JALGAON</v>
          </cell>
          <cell r="H2789">
            <v>-1961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</row>
        <row r="2790">
          <cell r="D2790" t="str">
            <v>868</v>
          </cell>
          <cell r="F2790" t="str">
            <v>88706</v>
          </cell>
          <cell r="G2790" t="str">
            <v>AGARWAL BROTHERS,CHAPPIKHEDA  RAJGARH</v>
          </cell>
          <cell r="H2790">
            <v>-49.3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</row>
        <row r="2791">
          <cell r="D2791" t="str">
            <v>868</v>
          </cell>
          <cell r="F2791" t="str">
            <v>88707</v>
          </cell>
          <cell r="G2791" t="str">
            <v>PURNA MEDIUM PROJECT,VISROLI CHANDURBAZR</v>
          </cell>
          <cell r="H2791">
            <v>690273</v>
          </cell>
          <cell r="I2791">
            <v>27741</v>
          </cell>
          <cell r="J2791">
            <v>0</v>
          </cell>
          <cell r="K2791">
            <v>120808</v>
          </cell>
          <cell r="L2791">
            <v>541724</v>
          </cell>
          <cell r="M2791">
            <v>0</v>
          </cell>
        </row>
        <row r="2792">
          <cell r="D2792" t="str">
            <v>868</v>
          </cell>
          <cell r="F2792" t="str">
            <v>88710</v>
          </cell>
          <cell r="G2792" t="str">
            <v>SHREE SHAKTI FERTIGATION,DHANDHUKA(GUJ)</v>
          </cell>
          <cell r="H2792">
            <v>67801</v>
          </cell>
          <cell r="I2792">
            <v>0</v>
          </cell>
          <cell r="J2792">
            <v>0</v>
          </cell>
          <cell r="K2792">
            <v>0</v>
          </cell>
          <cell r="L2792">
            <v>67801</v>
          </cell>
          <cell r="M2792">
            <v>0</v>
          </cell>
        </row>
        <row r="2793">
          <cell r="D2793" t="str">
            <v>868</v>
          </cell>
          <cell r="F2793" t="str">
            <v>88715</v>
          </cell>
          <cell r="G2793" t="str">
            <v>S.R.THORAT ( CONT.),AURANGABAD</v>
          </cell>
          <cell r="H2793">
            <v>-35426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D2794" t="str">
            <v>868</v>
          </cell>
          <cell r="F2794" t="str">
            <v>88722</v>
          </cell>
          <cell r="G2794" t="str">
            <v>JSW STEEL LIMITED,TORANGALLU BELLARY</v>
          </cell>
          <cell r="H2794">
            <v>26340</v>
          </cell>
          <cell r="I2794">
            <v>26340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</row>
        <row r="2795">
          <cell r="D2795" t="str">
            <v>868</v>
          </cell>
          <cell r="F2795" t="str">
            <v>88737</v>
          </cell>
          <cell r="G2795" t="str">
            <v>INDIAN CANE POWER LTD,DAVANGERE</v>
          </cell>
          <cell r="H2795">
            <v>762440.48</v>
          </cell>
          <cell r="I2795">
            <v>7812</v>
          </cell>
          <cell r="J2795">
            <v>48728</v>
          </cell>
          <cell r="K2795">
            <v>56449</v>
          </cell>
          <cell r="L2795">
            <v>0</v>
          </cell>
          <cell r="M2795">
            <v>649451.48</v>
          </cell>
        </row>
        <row r="2796">
          <cell r="D2796" t="str">
            <v>868</v>
          </cell>
          <cell r="F2796" t="str">
            <v>88738</v>
          </cell>
          <cell r="G2796" t="str">
            <v>IVRCL INFRA.&amp; PROJ LTD (DORR OLIVER),HYD</v>
          </cell>
          <cell r="H2796">
            <v>415918</v>
          </cell>
          <cell r="I2796">
            <v>0</v>
          </cell>
          <cell r="J2796">
            <v>0</v>
          </cell>
          <cell r="K2796">
            <v>0</v>
          </cell>
          <cell r="L2796">
            <v>207098</v>
          </cell>
          <cell r="M2796">
            <v>208820</v>
          </cell>
        </row>
        <row r="2797">
          <cell r="D2797" t="str">
            <v>868</v>
          </cell>
          <cell r="F2797" t="str">
            <v>88739</v>
          </cell>
          <cell r="G2797" t="str">
            <v>A.A.RAJPUT,WIWARA MALKAPUR</v>
          </cell>
          <cell r="H2797">
            <v>-78.099999999999994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D2798" t="str">
            <v>868</v>
          </cell>
          <cell r="F2798" t="str">
            <v>88743</v>
          </cell>
          <cell r="G2798" t="str">
            <v>TIRUPATI AGRO HI-TECH,NARSHI</v>
          </cell>
          <cell r="H2798">
            <v>-1476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</row>
        <row r="2799">
          <cell r="D2799" t="str">
            <v>868</v>
          </cell>
          <cell r="F2799" t="str">
            <v>88749</v>
          </cell>
          <cell r="G2799" t="str">
            <v>GIRIJA MACHINERY STORE,FULMBARI</v>
          </cell>
          <cell r="H2799">
            <v>-617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</row>
        <row r="2800">
          <cell r="D2800" t="str">
            <v>868</v>
          </cell>
          <cell r="F2800" t="str">
            <v>88750</v>
          </cell>
          <cell r="G2800" t="str">
            <v>VENKATA SAI IRRIGATION,PAMUR KANIGIRI</v>
          </cell>
          <cell r="H2800">
            <v>218137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218137</v>
          </cell>
        </row>
        <row r="2801">
          <cell r="D2801" t="str">
            <v>868</v>
          </cell>
          <cell r="F2801" t="str">
            <v>88754</v>
          </cell>
          <cell r="G2801" t="str">
            <v>VENKATA SAI MOTORS &amp; PIPES,ELURU W.G.</v>
          </cell>
          <cell r="H2801">
            <v>-219338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</row>
        <row r="2802">
          <cell r="D2802" t="str">
            <v>868</v>
          </cell>
          <cell r="F2802" t="str">
            <v>88755</v>
          </cell>
          <cell r="G2802" t="str">
            <v>CIVIL DEPT.BHEL,R C PURAM</v>
          </cell>
          <cell r="H2802">
            <v>19979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19979</v>
          </cell>
        </row>
        <row r="2803">
          <cell r="D2803" t="str">
            <v>868</v>
          </cell>
          <cell r="F2803" t="str">
            <v>88759</v>
          </cell>
          <cell r="G2803" t="str">
            <v>DEVESH ENTERPRISES,JABALPUR</v>
          </cell>
          <cell r="H2803">
            <v>-145433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</row>
        <row r="2804">
          <cell r="D2804" t="str">
            <v>868</v>
          </cell>
          <cell r="F2804" t="str">
            <v>88765</v>
          </cell>
          <cell r="G2804" t="str">
            <v>ISHAR INFRASTRUCTURE DEVPS P L,BATHINDA</v>
          </cell>
          <cell r="H2804">
            <v>-4657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</row>
        <row r="2805">
          <cell r="D2805" t="str">
            <v>868</v>
          </cell>
          <cell r="F2805" t="str">
            <v>88767</v>
          </cell>
          <cell r="G2805" t="str">
            <v>DIPAK HARDWARE &amp; MACHINARY,MALSHIRAS SOL</v>
          </cell>
          <cell r="H2805">
            <v>17464</v>
          </cell>
          <cell r="I2805">
            <v>17464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</row>
        <row r="2806">
          <cell r="D2806" t="str">
            <v>868</v>
          </cell>
          <cell r="F2806" t="str">
            <v>88772</v>
          </cell>
          <cell r="G2806" t="str">
            <v>RAJU R.DUKARE (CONT.),BULDHANA</v>
          </cell>
          <cell r="H2806">
            <v>404954</v>
          </cell>
          <cell r="I2806">
            <v>0</v>
          </cell>
          <cell r="J2806">
            <v>0</v>
          </cell>
          <cell r="K2806">
            <v>404954</v>
          </cell>
          <cell r="L2806">
            <v>0</v>
          </cell>
          <cell r="M2806">
            <v>0</v>
          </cell>
        </row>
        <row r="2807">
          <cell r="D2807" t="str">
            <v>868</v>
          </cell>
          <cell r="F2807" t="str">
            <v>88773</v>
          </cell>
          <cell r="G2807" t="str">
            <v>BHARAT TRADING CO.,SAWANTWADI</v>
          </cell>
          <cell r="H2807">
            <v>60772</v>
          </cell>
          <cell r="I2807">
            <v>60772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</row>
        <row r="2808">
          <cell r="D2808" t="str">
            <v>868</v>
          </cell>
          <cell r="F2808" t="str">
            <v>88774</v>
          </cell>
          <cell r="G2808" t="str">
            <v>ASHOKA STEEL TUBES,GORAKHAPUR</v>
          </cell>
          <cell r="H2808">
            <v>44463</v>
          </cell>
          <cell r="I2808">
            <v>44463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</row>
        <row r="2809">
          <cell r="D2809" t="str">
            <v>868</v>
          </cell>
          <cell r="F2809" t="str">
            <v>88778</v>
          </cell>
          <cell r="G2809" t="str">
            <v>EX.ENG R.W.S.,KHAMMAM</v>
          </cell>
          <cell r="H2809">
            <v>96113</v>
          </cell>
          <cell r="I2809">
            <v>0</v>
          </cell>
          <cell r="J2809">
            <v>0</v>
          </cell>
          <cell r="K2809">
            <v>96113</v>
          </cell>
          <cell r="L2809">
            <v>0</v>
          </cell>
          <cell r="M2809">
            <v>0</v>
          </cell>
        </row>
        <row r="2810">
          <cell r="D2810" t="str">
            <v>868</v>
          </cell>
          <cell r="F2810" t="str">
            <v>88789</v>
          </cell>
          <cell r="G2810" t="str">
            <v>ARM STRONG ENERGY (P) LTD,SHILAPUR NASHI</v>
          </cell>
          <cell r="H2810">
            <v>-507281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D2811" t="str">
            <v>868</v>
          </cell>
          <cell r="F2811" t="str">
            <v>88793</v>
          </cell>
          <cell r="G2811" t="str">
            <v>SHRI MARUTI TRADERS,BABANAGAR BIJAPUR</v>
          </cell>
          <cell r="H2811">
            <v>-590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</row>
        <row r="2812">
          <cell r="D2812" t="str">
            <v>868</v>
          </cell>
          <cell r="F2812" t="str">
            <v>88807</v>
          </cell>
          <cell r="G2812" t="str">
            <v>UNIQUE SALES CORPORATION,KARVEER KOLHAPU</v>
          </cell>
          <cell r="H2812">
            <v>-5360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D2813" t="str">
            <v>868</v>
          </cell>
          <cell r="F2813" t="str">
            <v>88808</v>
          </cell>
          <cell r="G2813" t="str">
            <v>MAHARASHTRA BORING COMPANY,DEULGAON MAHI</v>
          </cell>
          <cell r="H2813">
            <v>11</v>
          </cell>
          <cell r="I2813">
            <v>0</v>
          </cell>
          <cell r="J2813">
            <v>0</v>
          </cell>
          <cell r="K2813">
            <v>0</v>
          </cell>
          <cell r="L2813">
            <v>11</v>
          </cell>
          <cell r="M2813">
            <v>0</v>
          </cell>
        </row>
        <row r="2814">
          <cell r="D2814" t="str">
            <v>868</v>
          </cell>
          <cell r="F2814" t="str">
            <v>88809</v>
          </cell>
          <cell r="G2814" t="str">
            <v>SHRI TRADERS,NASHIK</v>
          </cell>
          <cell r="H2814">
            <v>-5028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D2815" t="str">
            <v>868</v>
          </cell>
          <cell r="F2815" t="str">
            <v>88828</v>
          </cell>
          <cell r="G2815" t="str">
            <v>MURLIDHAR SALES AGENCY &amp; SERV,TALALA(GIR</v>
          </cell>
          <cell r="H2815">
            <v>235537</v>
          </cell>
          <cell r="I2815">
            <v>0</v>
          </cell>
          <cell r="J2815">
            <v>0</v>
          </cell>
          <cell r="K2815">
            <v>235537</v>
          </cell>
          <cell r="L2815">
            <v>0</v>
          </cell>
          <cell r="M2815">
            <v>0</v>
          </cell>
        </row>
        <row r="2816">
          <cell r="D2816" t="str">
            <v>868</v>
          </cell>
          <cell r="F2816" t="str">
            <v>88829</v>
          </cell>
          <cell r="G2816" t="str">
            <v>S.R.KRISHI SEVA KENDRA, KARNAWAD</v>
          </cell>
          <cell r="H2816">
            <v>7419.1</v>
          </cell>
          <cell r="I2816">
            <v>7419.1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D2817" t="str">
            <v>868</v>
          </cell>
          <cell r="F2817" t="str">
            <v>88831</v>
          </cell>
          <cell r="G2817" t="str">
            <v>SINGHAL INTERNATIONAL,NEPAL</v>
          </cell>
          <cell r="H2817">
            <v>-2266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D2818" t="str">
            <v>868</v>
          </cell>
          <cell r="F2818" t="str">
            <v>88836</v>
          </cell>
          <cell r="G2818" t="str">
            <v>SRINIVASA HARDWARE &amp; PAINTS,SRIKALAHASTI</v>
          </cell>
          <cell r="H2818">
            <v>36</v>
          </cell>
          <cell r="I2818">
            <v>0</v>
          </cell>
          <cell r="J2818">
            <v>0</v>
          </cell>
          <cell r="K2818">
            <v>0</v>
          </cell>
          <cell r="L2818">
            <v>36</v>
          </cell>
          <cell r="M2818">
            <v>0</v>
          </cell>
        </row>
        <row r="2819">
          <cell r="D2819" t="str">
            <v>868</v>
          </cell>
          <cell r="F2819" t="str">
            <v>88857</v>
          </cell>
          <cell r="G2819" t="str">
            <v>JAYA VAIRAVAN ENG CO PVT LTD,BILATHIKULM</v>
          </cell>
          <cell r="H2819">
            <v>165360</v>
          </cell>
          <cell r="I2819">
            <v>0</v>
          </cell>
          <cell r="J2819">
            <v>0</v>
          </cell>
          <cell r="K2819">
            <v>0</v>
          </cell>
          <cell r="L2819">
            <v>165360</v>
          </cell>
          <cell r="M2819">
            <v>0</v>
          </cell>
        </row>
        <row r="2820">
          <cell r="D2820" t="str">
            <v>868</v>
          </cell>
          <cell r="F2820" t="str">
            <v>88861</v>
          </cell>
          <cell r="G2820" t="str">
            <v>DURGA ENTERPRISE,BASAVAN BAGEVADI,NIJAMP</v>
          </cell>
          <cell r="H2820">
            <v>-188795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D2821" t="str">
            <v>868</v>
          </cell>
          <cell r="F2821" t="str">
            <v>88866</v>
          </cell>
          <cell r="G2821" t="str">
            <v>LAXMI AGRO IRRIGATION,SAYGAON (NASIK)</v>
          </cell>
          <cell r="H2821">
            <v>20817</v>
          </cell>
          <cell r="I2821">
            <v>20817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D2822" t="str">
            <v>868</v>
          </cell>
          <cell r="F2822" t="str">
            <v>88872</v>
          </cell>
          <cell r="G2822" t="str">
            <v>SRI LAXMI NARSIMA ENGINEERING,KORATLA AP</v>
          </cell>
          <cell r="H2822">
            <v>-96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D2823" t="str">
            <v>868</v>
          </cell>
          <cell r="F2823" t="str">
            <v>88875</v>
          </cell>
          <cell r="G2823" t="str">
            <v>KGV PRASAD AGENCIES,ELURU A.P.</v>
          </cell>
          <cell r="H2823">
            <v>330266</v>
          </cell>
          <cell r="I2823">
            <v>330266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</row>
        <row r="2824">
          <cell r="D2824" t="str">
            <v>868</v>
          </cell>
          <cell r="F2824" t="str">
            <v>88892</v>
          </cell>
          <cell r="G2824" t="str">
            <v>KATE S.B.(CONT),BULDANA</v>
          </cell>
          <cell r="H2824">
            <v>8472</v>
          </cell>
          <cell r="I2824">
            <v>0</v>
          </cell>
          <cell r="J2824">
            <v>0</v>
          </cell>
          <cell r="K2824">
            <v>8472</v>
          </cell>
          <cell r="L2824">
            <v>0</v>
          </cell>
          <cell r="M2824">
            <v>0</v>
          </cell>
        </row>
        <row r="2825">
          <cell r="D2825" t="str">
            <v>868</v>
          </cell>
          <cell r="F2825" t="str">
            <v>88894</v>
          </cell>
          <cell r="G2825" t="str">
            <v>C.C.INDORE(D)</v>
          </cell>
          <cell r="H2825">
            <v>23648.799999999999</v>
          </cell>
          <cell r="I2825">
            <v>23648.799999999999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</row>
        <row r="2826">
          <cell r="D2826" t="str">
            <v>868</v>
          </cell>
          <cell r="F2826" t="str">
            <v>88895</v>
          </cell>
          <cell r="G2826" t="str">
            <v>VARSHA ENTERPRISES,FATEHPUR U.P</v>
          </cell>
          <cell r="H2826">
            <v>-591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D2827" t="str">
            <v>868</v>
          </cell>
          <cell r="F2827" t="str">
            <v>88897</v>
          </cell>
          <cell r="G2827" t="str">
            <v>B.S.GOUNDER,CHAWADAPUR BAGALKOT</v>
          </cell>
          <cell r="H2827">
            <v>359530</v>
          </cell>
          <cell r="I2827">
            <v>359530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</row>
        <row r="2828">
          <cell r="D2828" t="str">
            <v>868</v>
          </cell>
          <cell r="F2828" t="str">
            <v>88904</v>
          </cell>
          <cell r="G2828" t="str">
            <v>GUPTA &amp; SONS,REWA</v>
          </cell>
          <cell r="H2828">
            <v>35742</v>
          </cell>
          <cell r="I2828">
            <v>0</v>
          </cell>
          <cell r="J2828">
            <v>35742</v>
          </cell>
          <cell r="K2828">
            <v>0</v>
          </cell>
          <cell r="L2828">
            <v>0</v>
          </cell>
          <cell r="M2828">
            <v>0</v>
          </cell>
        </row>
        <row r="2829">
          <cell r="D2829" t="str">
            <v>868</v>
          </cell>
          <cell r="F2829" t="str">
            <v>88905</v>
          </cell>
          <cell r="G2829" t="str">
            <v>RELIANCE JAMNAGAR INFRAST LTD,MEGHPAR PA</v>
          </cell>
          <cell r="H2829">
            <v>59517</v>
          </cell>
          <cell r="I2829">
            <v>0</v>
          </cell>
          <cell r="J2829">
            <v>0</v>
          </cell>
          <cell r="K2829">
            <v>59517</v>
          </cell>
          <cell r="L2829">
            <v>0</v>
          </cell>
          <cell r="M2829">
            <v>0</v>
          </cell>
        </row>
        <row r="2830">
          <cell r="D2830" t="str">
            <v>868</v>
          </cell>
          <cell r="F2830" t="str">
            <v>88923</v>
          </cell>
          <cell r="G2830" t="str">
            <v>KATAKWAR MACHINERIES ,SAKOLI</v>
          </cell>
          <cell r="H2830">
            <v>246412</v>
          </cell>
          <cell r="I2830">
            <v>246412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</row>
        <row r="2831">
          <cell r="D2831" t="str">
            <v>868</v>
          </cell>
          <cell r="F2831" t="str">
            <v>88948</v>
          </cell>
          <cell r="G2831" t="str">
            <v>SRI BALAJI ENTERPRISES,SATTUPALLI KHAMMA</v>
          </cell>
          <cell r="H2831">
            <v>849124</v>
          </cell>
          <cell r="I2831">
            <v>735736</v>
          </cell>
          <cell r="J2831">
            <v>113388</v>
          </cell>
          <cell r="K2831">
            <v>0</v>
          </cell>
          <cell r="L2831">
            <v>0</v>
          </cell>
          <cell r="M2831">
            <v>0</v>
          </cell>
        </row>
        <row r="2832">
          <cell r="D2832" t="str">
            <v>868</v>
          </cell>
          <cell r="F2832" t="str">
            <v>88954</v>
          </cell>
          <cell r="G2832" t="str">
            <v>MADRAS SWITCH GEAR(P) LTD,CHENNAI</v>
          </cell>
          <cell r="H2832">
            <v>-296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D2833" t="str">
            <v>868</v>
          </cell>
          <cell r="F2833" t="str">
            <v>88955</v>
          </cell>
          <cell r="G2833" t="str">
            <v>DAGA BHIMAJI KHAIRNAR,DAHIWAL MALEGAON</v>
          </cell>
          <cell r="H2833">
            <v>-812628.19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</row>
        <row r="2834">
          <cell r="D2834" t="str">
            <v>868</v>
          </cell>
          <cell r="F2834" t="str">
            <v>88974</v>
          </cell>
          <cell r="G2834" t="str">
            <v>ESSAR STEELS LTD,KKIRANDUL C.S.</v>
          </cell>
          <cell r="H2834">
            <v>2458</v>
          </cell>
          <cell r="I2834">
            <v>2458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</row>
        <row r="2835">
          <cell r="D2835" t="str">
            <v>868</v>
          </cell>
          <cell r="F2835" t="str">
            <v>88975</v>
          </cell>
          <cell r="G2835" t="str">
            <v>TAHER ALI INDUST.&amp; PROJ.(P)LTD,THANJAVUR</v>
          </cell>
          <cell r="H2835">
            <v>464454</v>
          </cell>
          <cell r="I2835">
            <v>0</v>
          </cell>
          <cell r="J2835">
            <v>464454</v>
          </cell>
          <cell r="K2835">
            <v>0</v>
          </cell>
          <cell r="L2835">
            <v>0</v>
          </cell>
          <cell r="M2835">
            <v>0</v>
          </cell>
        </row>
        <row r="2836">
          <cell r="D2836" t="str">
            <v>868</v>
          </cell>
          <cell r="F2836" t="str">
            <v>88980</v>
          </cell>
          <cell r="G2836" t="str">
            <v>MAA GAYATRI AGENCY,RAIPURIA M.P.</v>
          </cell>
          <cell r="H2836">
            <v>40687</v>
          </cell>
          <cell r="I2836">
            <v>38241.599999999999</v>
          </cell>
          <cell r="J2836">
            <v>2445.4</v>
          </cell>
          <cell r="K2836">
            <v>0</v>
          </cell>
          <cell r="L2836">
            <v>0</v>
          </cell>
          <cell r="M2836">
            <v>0</v>
          </cell>
        </row>
        <row r="2837">
          <cell r="D2837" t="str">
            <v>868</v>
          </cell>
          <cell r="F2837" t="str">
            <v>88985</v>
          </cell>
          <cell r="G2837" t="str">
            <v>M.S.BHARADIYA,WAMBHORI</v>
          </cell>
          <cell r="H2837">
            <v>-488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</row>
        <row r="2838">
          <cell r="D2838" t="str">
            <v>868</v>
          </cell>
          <cell r="F2838" t="str">
            <v>88998</v>
          </cell>
          <cell r="G2838" t="str">
            <v>PUSHPA BHOOMI ESTATE DEVELOPERS,SEC'BAD</v>
          </cell>
          <cell r="H2838">
            <v>11452</v>
          </cell>
          <cell r="I2838">
            <v>0</v>
          </cell>
          <cell r="J2838">
            <v>11452</v>
          </cell>
          <cell r="K2838">
            <v>0</v>
          </cell>
          <cell r="L2838">
            <v>0</v>
          </cell>
          <cell r="M2838">
            <v>0</v>
          </cell>
        </row>
        <row r="2839">
          <cell r="D2839" t="str">
            <v>868</v>
          </cell>
          <cell r="F2839" t="str">
            <v>90205</v>
          </cell>
          <cell r="G2839" t="str">
            <v>SHRADDHA TRADERS,KARAD</v>
          </cell>
          <cell r="H2839">
            <v>21773.7</v>
          </cell>
          <cell r="I2839">
            <v>21773.7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</row>
        <row r="2840">
          <cell r="D2840" t="str">
            <v>868</v>
          </cell>
          <cell r="F2840" t="str">
            <v>90279</v>
          </cell>
          <cell r="G2840" t="str">
            <v>GREEN ZONE AGRO ENG,SAKRI</v>
          </cell>
          <cell r="H2840">
            <v>-1383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</row>
        <row r="2841">
          <cell r="D2841" t="str">
            <v>868</v>
          </cell>
          <cell r="F2841" t="str">
            <v>90317</v>
          </cell>
          <cell r="G2841" t="str">
            <v>NAIK &amp; COMPANY,KUDAL</v>
          </cell>
          <cell r="H2841">
            <v>190728</v>
          </cell>
          <cell r="I2841">
            <v>190728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</row>
        <row r="2842">
          <cell r="D2842" t="str">
            <v>868</v>
          </cell>
          <cell r="F2842" t="str">
            <v>90369</v>
          </cell>
          <cell r="G2842" t="str">
            <v>AMBIKA MACHINERY STORES,PARTUR</v>
          </cell>
          <cell r="H2842">
            <v>2472</v>
          </cell>
          <cell r="I2842">
            <v>2472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</row>
        <row r="2843">
          <cell r="D2843" t="str">
            <v>868</v>
          </cell>
          <cell r="F2843" t="str">
            <v>90383</v>
          </cell>
          <cell r="G2843" t="str">
            <v>SUDHAKAR PITAMBER SABALE,DAPOL</v>
          </cell>
          <cell r="H2843">
            <v>12000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</row>
        <row r="2844">
          <cell r="D2844" t="str">
            <v>868</v>
          </cell>
          <cell r="F2844" t="str">
            <v>90417</v>
          </cell>
          <cell r="G2844" t="str">
            <v>SUPER IRRI.&amp; SPARES,SANGOLA</v>
          </cell>
          <cell r="H2844">
            <v>47408</v>
          </cell>
          <cell r="I2844">
            <v>47408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</row>
        <row r="2845">
          <cell r="D2845" t="str">
            <v>868</v>
          </cell>
          <cell r="F2845" t="str">
            <v>90439</v>
          </cell>
          <cell r="G2845" t="str">
            <v>ATUL ENGINEERING CO.,BARAMATI</v>
          </cell>
          <cell r="H2845">
            <v>4705</v>
          </cell>
          <cell r="I2845">
            <v>0</v>
          </cell>
          <cell r="J2845">
            <v>0</v>
          </cell>
          <cell r="K2845">
            <v>1547</v>
          </cell>
          <cell r="L2845">
            <v>0</v>
          </cell>
          <cell r="M2845">
            <v>0</v>
          </cell>
        </row>
        <row r="2846">
          <cell r="D2846" t="str">
            <v>868</v>
          </cell>
          <cell r="F2846" t="str">
            <v>90449</v>
          </cell>
          <cell r="G2846" t="str">
            <v>VIJAY AGRO SERVICES,TAHARABAD</v>
          </cell>
          <cell r="H2846">
            <v>2294.61</v>
          </cell>
          <cell r="I2846">
            <v>2294.61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</row>
        <row r="2847">
          <cell r="D2847" t="str">
            <v>868</v>
          </cell>
          <cell r="F2847" t="str">
            <v>90473</v>
          </cell>
          <cell r="G2847" t="str">
            <v>AROODH JYOTI IRRI. SYS.,ATHANI</v>
          </cell>
          <cell r="H2847">
            <v>625356.18999999994</v>
          </cell>
          <cell r="I2847">
            <v>625356.18999999994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</row>
        <row r="2848">
          <cell r="D2848" t="str">
            <v>868</v>
          </cell>
          <cell r="F2848" t="str">
            <v>90487</v>
          </cell>
          <cell r="G2848" t="str">
            <v>HI-TECH AGRO SERVICES,GHOLWAD</v>
          </cell>
          <cell r="H2848">
            <v>16907.2</v>
          </cell>
          <cell r="I2848">
            <v>16907.2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</row>
        <row r="2849">
          <cell r="D2849" t="str">
            <v>868</v>
          </cell>
          <cell r="F2849" t="str">
            <v>90523</v>
          </cell>
          <cell r="G2849" t="str">
            <v>SHRI CHAKRAPANI K.UDYOG,AURANGABAD</v>
          </cell>
          <cell r="H2849">
            <v>180</v>
          </cell>
          <cell r="I2849">
            <v>180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</row>
        <row r="2850">
          <cell r="D2850" t="str">
            <v>868</v>
          </cell>
          <cell r="F2850" t="str">
            <v>90541</v>
          </cell>
          <cell r="G2850" t="str">
            <v>SUPER IRRI.CONSULTANTS,PUNE</v>
          </cell>
          <cell r="H2850">
            <v>116033.95</v>
          </cell>
          <cell r="I2850">
            <v>17296</v>
          </cell>
          <cell r="J2850">
            <v>0</v>
          </cell>
          <cell r="K2850">
            <v>98737.95</v>
          </cell>
          <cell r="L2850">
            <v>0</v>
          </cell>
          <cell r="M2850">
            <v>0</v>
          </cell>
        </row>
        <row r="2851">
          <cell r="D2851" t="str">
            <v>868</v>
          </cell>
          <cell r="F2851" t="str">
            <v>90601</v>
          </cell>
          <cell r="G2851" t="str">
            <v>KANCHAN PRIYA ENTERP,SHRIRAMPUR</v>
          </cell>
          <cell r="H2851">
            <v>5979</v>
          </cell>
          <cell r="I2851">
            <v>5979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</row>
        <row r="2852">
          <cell r="D2852" t="str">
            <v>868</v>
          </cell>
          <cell r="F2852" t="str">
            <v>90631</v>
          </cell>
          <cell r="G2852" t="str">
            <v>MALI AGRO AGENCY,KUMTHE</v>
          </cell>
          <cell r="H2852">
            <v>4000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D2853" t="str">
            <v>868</v>
          </cell>
          <cell r="F2853" t="str">
            <v>90693</v>
          </cell>
          <cell r="G2853" t="str">
            <v>VIDHARBHA DRIP &amp; SPRINKLER AGENCY,MORSHI</v>
          </cell>
          <cell r="H2853">
            <v>110883.94</v>
          </cell>
          <cell r="I2853">
            <v>59203</v>
          </cell>
          <cell r="J2853">
            <v>12486</v>
          </cell>
          <cell r="K2853">
            <v>39194.94</v>
          </cell>
          <cell r="L2853">
            <v>0</v>
          </cell>
          <cell r="M2853">
            <v>0</v>
          </cell>
        </row>
        <row r="2854">
          <cell r="D2854" t="str">
            <v>868</v>
          </cell>
          <cell r="F2854" t="str">
            <v>90749</v>
          </cell>
          <cell r="G2854" t="str">
            <v>INDIRA IRRIGATORS,VADUJ</v>
          </cell>
          <cell r="H2854">
            <v>53</v>
          </cell>
          <cell r="I2854">
            <v>53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</row>
        <row r="2855">
          <cell r="D2855" t="str">
            <v>868</v>
          </cell>
          <cell r="F2855" t="str">
            <v>90763</v>
          </cell>
          <cell r="G2855" t="str">
            <v>LAXMINARAYAN NARENDRAKUMAR</v>
          </cell>
          <cell r="H2855">
            <v>165268.9</v>
          </cell>
          <cell r="I2855">
            <v>0</v>
          </cell>
          <cell r="J2855">
            <v>165268.9</v>
          </cell>
          <cell r="K2855">
            <v>0</v>
          </cell>
          <cell r="L2855">
            <v>0</v>
          </cell>
          <cell r="M2855">
            <v>0</v>
          </cell>
        </row>
        <row r="2856">
          <cell r="D2856" t="str">
            <v>868</v>
          </cell>
          <cell r="F2856" t="str">
            <v>90811</v>
          </cell>
          <cell r="G2856" t="str">
            <v>AMRUT SINCHAN,ATAPADI</v>
          </cell>
          <cell r="H2856">
            <v>32121.1</v>
          </cell>
          <cell r="I2856">
            <v>32121.1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</row>
        <row r="2857">
          <cell r="D2857" t="str">
            <v>868</v>
          </cell>
          <cell r="F2857" t="str">
            <v>90827</v>
          </cell>
          <cell r="G2857" t="str">
            <v>NEW VIJAY MACH.&amp; HARDWARE,SAKRI</v>
          </cell>
          <cell r="H2857">
            <v>-21266.71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</row>
        <row r="2858">
          <cell r="D2858" t="str">
            <v>868</v>
          </cell>
          <cell r="F2858" t="str">
            <v>90829</v>
          </cell>
          <cell r="G2858" t="str">
            <v>SHAHA TRADERS.MADHA</v>
          </cell>
          <cell r="H2858">
            <v>-49968.61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</row>
        <row r="2859">
          <cell r="D2859" t="str">
            <v>868</v>
          </cell>
          <cell r="F2859" t="str">
            <v>90833</v>
          </cell>
          <cell r="G2859" t="str">
            <v>KRUSHI AGENCIES,BETUL</v>
          </cell>
          <cell r="H2859">
            <v>-14831.3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</row>
        <row r="2860">
          <cell r="D2860" t="str">
            <v>868</v>
          </cell>
          <cell r="F2860" t="str">
            <v>90849</v>
          </cell>
          <cell r="G2860" t="str">
            <v>KISAN DRIP AGENCIES,KARANJA</v>
          </cell>
          <cell r="H2860">
            <v>54074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9876</v>
          </cell>
        </row>
        <row r="2861">
          <cell r="D2861" t="str">
            <v>868</v>
          </cell>
          <cell r="F2861" t="str">
            <v>90855</v>
          </cell>
          <cell r="G2861" t="str">
            <v>SAI AGRO AGENCIES,BARAMATI</v>
          </cell>
          <cell r="H2861">
            <v>4954</v>
          </cell>
          <cell r="I2861">
            <v>4954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</row>
        <row r="2862">
          <cell r="D2862" t="str">
            <v>868</v>
          </cell>
          <cell r="F2862" t="str">
            <v>90895</v>
          </cell>
          <cell r="G2862" t="str">
            <v>BHARATI ENVIRO AGRO,PUNE</v>
          </cell>
          <cell r="H2862">
            <v>153241</v>
          </cell>
          <cell r="I2862">
            <v>153241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</row>
        <row r="2863">
          <cell r="D2863" t="str">
            <v>868</v>
          </cell>
          <cell r="F2863" t="str">
            <v>90897</v>
          </cell>
          <cell r="G2863" t="str">
            <v>YEOLA TAL.SHETKRI S.S.MARYADIT</v>
          </cell>
          <cell r="H2863">
            <v>-11269.59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</row>
        <row r="2864">
          <cell r="D2864" t="str">
            <v>868</v>
          </cell>
          <cell r="F2864" t="str">
            <v>90899</v>
          </cell>
          <cell r="G2864" t="str">
            <v>TIRUPATI AGENCIES, NANDED</v>
          </cell>
          <cell r="H2864">
            <v>109381.49</v>
          </cell>
          <cell r="I2864">
            <v>109381.49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</row>
        <row r="2865">
          <cell r="D2865" t="str">
            <v>868</v>
          </cell>
          <cell r="F2865" t="str">
            <v>90981</v>
          </cell>
          <cell r="G2865" t="str">
            <v>SHREE DATTA K.S.K.,DHIGANCHI</v>
          </cell>
          <cell r="H2865">
            <v>865</v>
          </cell>
          <cell r="I2865">
            <v>865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</row>
        <row r="2866">
          <cell r="D2866" t="str">
            <v>868</v>
          </cell>
          <cell r="F2866" t="str">
            <v>90990</v>
          </cell>
          <cell r="G2866" t="str">
            <v>NIRMAL SEEDS,PACHORA</v>
          </cell>
          <cell r="H2866">
            <v>60443</v>
          </cell>
          <cell r="I2866">
            <v>0</v>
          </cell>
          <cell r="J2866">
            <v>48565</v>
          </cell>
          <cell r="K2866">
            <v>11878</v>
          </cell>
          <cell r="L2866">
            <v>0</v>
          </cell>
          <cell r="M2866">
            <v>0</v>
          </cell>
        </row>
        <row r="2867">
          <cell r="D2867" t="str">
            <v>868</v>
          </cell>
          <cell r="F2867" t="str">
            <v>91010</v>
          </cell>
          <cell r="G2867" t="str">
            <v>RELIANCE CHEMICALS &amp; PLAST,MUMBAI</v>
          </cell>
          <cell r="H2867">
            <v>-100000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</row>
        <row r="2868">
          <cell r="D2868" t="str">
            <v>868</v>
          </cell>
          <cell r="F2868" t="str">
            <v>91034</v>
          </cell>
          <cell r="G2868" t="str">
            <v>SHILANSH CORPORATION,AMRAVATI</v>
          </cell>
          <cell r="H2868">
            <v>-9534.2099999999991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</row>
        <row r="2869">
          <cell r="D2869" t="str">
            <v>868</v>
          </cell>
          <cell r="F2869" t="str">
            <v>91035</v>
          </cell>
          <cell r="G2869" t="str">
            <v>BHARAT BOREWELL CO,PUDUKKOTTAI T.N.</v>
          </cell>
          <cell r="H2869">
            <v>101685</v>
          </cell>
          <cell r="I2869">
            <v>0</v>
          </cell>
          <cell r="J2869">
            <v>0</v>
          </cell>
          <cell r="K2869">
            <v>0</v>
          </cell>
          <cell r="L2869">
            <v>101685</v>
          </cell>
          <cell r="M2869">
            <v>0</v>
          </cell>
        </row>
        <row r="2870">
          <cell r="D2870" t="str">
            <v>868</v>
          </cell>
          <cell r="F2870" t="str">
            <v>91037</v>
          </cell>
          <cell r="G2870" t="str">
            <v>MAHAVEER ENTERPRISES,BIDAR  (K.S.)</v>
          </cell>
          <cell r="H2870">
            <v>17572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</row>
        <row r="2871">
          <cell r="D2871" t="str">
            <v>868</v>
          </cell>
          <cell r="F2871" t="str">
            <v>91048</v>
          </cell>
          <cell r="G2871" t="str">
            <v>VAIBHAV KRISHI KENDRA,UMARKHED YEOMATMAL</v>
          </cell>
          <cell r="H2871">
            <v>17417</v>
          </cell>
          <cell r="I2871">
            <v>17417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</row>
        <row r="2872">
          <cell r="D2872" t="str">
            <v>868</v>
          </cell>
          <cell r="F2872" t="str">
            <v>91082</v>
          </cell>
          <cell r="G2872" t="str">
            <v>ABHIJEET TRADERS,CHANDURB BAZAR AMRAVATI</v>
          </cell>
          <cell r="H2872">
            <v>-1084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D2873" t="str">
            <v>868</v>
          </cell>
          <cell r="F2873" t="str">
            <v>91084</v>
          </cell>
          <cell r="G2873" t="str">
            <v>M.J.P.WORKS DIVN,AHMEDNAGAR</v>
          </cell>
          <cell r="H2873">
            <v>564769.61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</row>
        <row r="2874">
          <cell r="D2874" t="str">
            <v>868</v>
          </cell>
          <cell r="F2874" t="str">
            <v>91088</v>
          </cell>
          <cell r="G2874" t="str">
            <v>SHRIYASH AGRO AGENCIES,SANGOLA SOLAPUR</v>
          </cell>
          <cell r="H2874">
            <v>3020</v>
          </cell>
          <cell r="I2874">
            <v>3020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D2875" t="str">
            <v>868</v>
          </cell>
          <cell r="F2875" t="str">
            <v>91089</v>
          </cell>
          <cell r="G2875" t="str">
            <v>SINGHAI MOTORS,KARALI NARSINGHPUR</v>
          </cell>
          <cell r="H2875">
            <v>-88353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</row>
        <row r="2876">
          <cell r="D2876" t="str">
            <v>868</v>
          </cell>
          <cell r="F2876" t="str">
            <v>91098</v>
          </cell>
          <cell r="G2876" t="str">
            <v>SAMARTH ENTERPRISES,INDORE</v>
          </cell>
          <cell r="H2876">
            <v>-67204.12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</row>
        <row r="2877">
          <cell r="D2877" t="str">
            <v>868</v>
          </cell>
          <cell r="F2877" t="str">
            <v>91112</v>
          </cell>
          <cell r="G2877" t="str">
            <v>BHOORATHNOM CONSTRUCTION CO (P) L,SEC'BD</v>
          </cell>
          <cell r="H2877">
            <v>813796.03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D2878" t="str">
            <v>868</v>
          </cell>
          <cell r="F2878" t="str">
            <v>91118</v>
          </cell>
          <cell r="G2878" t="str">
            <v>PREMIER AGRO FARM,KOPPAL</v>
          </cell>
          <cell r="H2878">
            <v>42720</v>
          </cell>
          <cell r="I2878">
            <v>0</v>
          </cell>
          <cell r="J2878">
            <v>19416</v>
          </cell>
          <cell r="K2878">
            <v>0</v>
          </cell>
          <cell r="L2878">
            <v>0</v>
          </cell>
          <cell r="M2878">
            <v>0</v>
          </cell>
        </row>
        <row r="2879">
          <cell r="D2879" t="str">
            <v>868</v>
          </cell>
          <cell r="F2879" t="str">
            <v>91152</v>
          </cell>
          <cell r="G2879" t="str">
            <v>SHRE SIDDESHWAR KRISHI KENDRA,NIDAGUNDI</v>
          </cell>
          <cell r="H2879">
            <v>147531</v>
          </cell>
          <cell r="I2879">
            <v>147531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</row>
        <row r="2880">
          <cell r="D2880" t="str">
            <v>868</v>
          </cell>
          <cell r="F2880" t="str">
            <v>91153</v>
          </cell>
          <cell r="G2880" t="str">
            <v>KANGLE &amp; SONS,KOPERGAON</v>
          </cell>
          <cell r="H2880">
            <v>8052</v>
          </cell>
          <cell r="I2880">
            <v>8052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</row>
        <row r="2881">
          <cell r="D2881" t="str">
            <v>868</v>
          </cell>
          <cell r="F2881" t="str">
            <v>91157</v>
          </cell>
          <cell r="G2881" t="str">
            <v>HINDUSTHAN AGRO SERVICES,NANDYAL KURNOOL</v>
          </cell>
          <cell r="H2881">
            <v>401174</v>
          </cell>
          <cell r="I2881">
            <v>0</v>
          </cell>
          <cell r="J2881">
            <v>200616</v>
          </cell>
          <cell r="K2881">
            <v>0</v>
          </cell>
          <cell r="L2881">
            <v>0</v>
          </cell>
          <cell r="M2881">
            <v>200558</v>
          </cell>
        </row>
        <row r="2882">
          <cell r="D2882" t="str">
            <v>868</v>
          </cell>
          <cell r="F2882" t="str">
            <v>91186</v>
          </cell>
          <cell r="G2882" t="str">
            <v>KARNATAKA LAND ARMY CORP LTD,JABALPUR</v>
          </cell>
          <cell r="H2882">
            <v>38083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</row>
        <row r="2883">
          <cell r="D2883" t="str">
            <v>868</v>
          </cell>
          <cell r="F2883" t="str">
            <v>91200</v>
          </cell>
          <cell r="G2883" t="str">
            <v>B.C.BIYANI. BHUSAWAL</v>
          </cell>
          <cell r="H2883">
            <v>16438.46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D2884" t="str">
            <v>868</v>
          </cell>
          <cell r="F2884" t="str">
            <v>91203</v>
          </cell>
          <cell r="G2884" t="str">
            <v>SRI KANAKA DURGA IRRIG SYMS,HALIA NALGON</v>
          </cell>
          <cell r="H2884">
            <v>183759.1</v>
          </cell>
          <cell r="I2884">
            <v>2197</v>
          </cell>
          <cell r="J2884">
            <v>3780</v>
          </cell>
          <cell r="K2884">
            <v>101200</v>
          </cell>
          <cell r="L2884">
            <v>76582.100000000006</v>
          </cell>
          <cell r="M2884">
            <v>0</v>
          </cell>
        </row>
        <row r="2885">
          <cell r="D2885" t="str">
            <v>868</v>
          </cell>
          <cell r="F2885" t="str">
            <v>91243</v>
          </cell>
          <cell r="G2885" t="str">
            <v>BELAPUR SUGAR FACTORY,HAREGAON (A'NAGAR)</v>
          </cell>
          <cell r="H2885">
            <v>1420</v>
          </cell>
          <cell r="I2885">
            <v>0</v>
          </cell>
          <cell r="J2885">
            <v>1420</v>
          </cell>
          <cell r="K2885">
            <v>0</v>
          </cell>
          <cell r="L2885">
            <v>0</v>
          </cell>
          <cell r="M2885">
            <v>0</v>
          </cell>
        </row>
        <row r="2886">
          <cell r="D2886" t="str">
            <v>868</v>
          </cell>
          <cell r="F2886" t="str">
            <v>91250</v>
          </cell>
          <cell r="G2886" t="str">
            <v>POONA STUD FARM,HADAPSAR</v>
          </cell>
          <cell r="H2886">
            <v>-2173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</row>
        <row r="2887">
          <cell r="D2887" t="str">
            <v>868</v>
          </cell>
          <cell r="F2887" t="str">
            <v>91297</v>
          </cell>
          <cell r="G2887" t="str">
            <v>SARPANCH,GRAMPANCHAYAT,SHINDKHEDA</v>
          </cell>
          <cell r="H2887">
            <v>6317.3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</row>
        <row r="2888">
          <cell r="D2888" t="str">
            <v>868</v>
          </cell>
          <cell r="F2888" t="str">
            <v>91330</v>
          </cell>
          <cell r="G2888" t="str">
            <v>KRUSHNA MACHINERY STORES,PURNA</v>
          </cell>
          <cell r="H2888">
            <v>-8784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</row>
        <row r="2889">
          <cell r="D2889" t="str">
            <v>868</v>
          </cell>
          <cell r="F2889" t="str">
            <v>91331</v>
          </cell>
          <cell r="G2889" t="str">
            <v>MEDATWAL MACHINERY STORES,SARANGPUR</v>
          </cell>
          <cell r="H2889">
            <v>74524.509999999995</v>
          </cell>
          <cell r="I2889">
            <v>0</v>
          </cell>
          <cell r="J2889">
            <v>0</v>
          </cell>
          <cell r="K2889">
            <v>74524.509999999995</v>
          </cell>
          <cell r="L2889">
            <v>0</v>
          </cell>
          <cell r="M2889">
            <v>0</v>
          </cell>
        </row>
        <row r="2890">
          <cell r="D2890" t="str">
            <v>868</v>
          </cell>
          <cell r="F2890" t="str">
            <v>91341</v>
          </cell>
          <cell r="G2890" t="str">
            <v>A.C.GOLECHHA HUF,JABALPUR</v>
          </cell>
          <cell r="H2890">
            <v>-360000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</row>
        <row r="2891">
          <cell r="D2891" t="str">
            <v>868</v>
          </cell>
          <cell r="F2891" t="str">
            <v>91355</v>
          </cell>
          <cell r="G2891" t="str">
            <v>VISHAL AGENCIES,RAJGURUNAGAR KHED PUNE</v>
          </cell>
          <cell r="H2891">
            <v>5647.11</v>
          </cell>
          <cell r="I2891">
            <v>5647.11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</row>
        <row r="2892">
          <cell r="D2892" t="str">
            <v>868</v>
          </cell>
          <cell r="F2892" t="str">
            <v>91369</v>
          </cell>
          <cell r="G2892" t="str">
            <v>AKSHAY TRADERS,PANDHARPUR</v>
          </cell>
          <cell r="H2892">
            <v>-89849.24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</row>
        <row r="2893">
          <cell r="D2893" t="str">
            <v>868</v>
          </cell>
          <cell r="F2893" t="str">
            <v>91370</v>
          </cell>
          <cell r="G2893" t="str">
            <v>MADAN BHANDARI,KOLHAPUR</v>
          </cell>
          <cell r="H2893">
            <v>-433367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D2894" t="str">
            <v>868</v>
          </cell>
          <cell r="F2894" t="str">
            <v>91372</v>
          </cell>
          <cell r="G2894" t="str">
            <v>INDRAJIT IRRIGATION,KAZAD INDAPUR</v>
          </cell>
          <cell r="H2894">
            <v>34803</v>
          </cell>
          <cell r="I2894">
            <v>34803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</row>
        <row r="2895">
          <cell r="D2895" t="str">
            <v>868</v>
          </cell>
          <cell r="F2895" t="str">
            <v>91377</v>
          </cell>
          <cell r="G2895" t="str">
            <v>C.C.COIMBATORE</v>
          </cell>
          <cell r="H2895">
            <v>777151.12</v>
          </cell>
          <cell r="I2895">
            <v>0</v>
          </cell>
          <cell r="J2895">
            <v>27232</v>
          </cell>
          <cell r="K2895">
            <v>100077</v>
          </cell>
          <cell r="L2895">
            <v>649842.12</v>
          </cell>
          <cell r="M2895">
            <v>0</v>
          </cell>
        </row>
        <row r="2896">
          <cell r="D2896" t="str">
            <v>868</v>
          </cell>
          <cell r="F2896" t="str">
            <v>91385</v>
          </cell>
          <cell r="G2896" t="str">
            <v>JAIN AGENCY,MANDSAUR</v>
          </cell>
          <cell r="H2896">
            <v>-1542.95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</row>
        <row r="2897">
          <cell r="D2897" t="str">
            <v>868</v>
          </cell>
          <cell r="F2897" t="str">
            <v>91395</v>
          </cell>
          <cell r="G2897" t="str">
            <v>HANUMAN ENTERPRISES,ISLAMPUR</v>
          </cell>
          <cell r="H2897">
            <v>12.57</v>
          </cell>
          <cell r="I2897">
            <v>0</v>
          </cell>
          <cell r="J2897">
            <v>0</v>
          </cell>
          <cell r="K2897">
            <v>12.57</v>
          </cell>
          <cell r="L2897">
            <v>0</v>
          </cell>
          <cell r="M2897">
            <v>0</v>
          </cell>
        </row>
        <row r="2898">
          <cell r="D2898" t="str">
            <v>868</v>
          </cell>
          <cell r="F2898" t="str">
            <v>91402</v>
          </cell>
          <cell r="G2898" t="str">
            <v>VIJAY SALES CORPORATION,BHARATPUR</v>
          </cell>
          <cell r="H2898">
            <v>215062</v>
          </cell>
          <cell r="I2898">
            <v>202162</v>
          </cell>
          <cell r="J2898">
            <v>12900</v>
          </cell>
          <cell r="K2898">
            <v>0</v>
          </cell>
          <cell r="L2898">
            <v>0</v>
          </cell>
          <cell r="M2898">
            <v>0</v>
          </cell>
        </row>
        <row r="2899">
          <cell r="D2899" t="str">
            <v>868</v>
          </cell>
          <cell r="F2899" t="str">
            <v>91408</v>
          </cell>
          <cell r="G2899" t="str">
            <v>PUJARI &amp; ASSOCIATES,SHIRUR PUNE</v>
          </cell>
          <cell r="H2899">
            <v>-1373.33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</row>
        <row r="2900">
          <cell r="D2900" t="str">
            <v>868</v>
          </cell>
          <cell r="F2900" t="str">
            <v>91426</v>
          </cell>
          <cell r="G2900" t="str">
            <v>BURUD SALES &amp; SERVICES,MALKAPUR</v>
          </cell>
          <cell r="H2900">
            <v>-8656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</row>
        <row r="2901">
          <cell r="D2901" t="str">
            <v>868</v>
          </cell>
          <cell r="F2901" t="str">
            <v>91435</v>
          </cell>
          <cell r="G2901" t="str">
            <v>P.V.C.PIPES &amp; FITTINGS CENTRE,SECUNDERAD</v>
          </cell>
          <cell r="H2901">
            <v>692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D2902" t="str">
            <v>868</v>
          </cell>
          <cell r="F2902" t="str">
            <v>91439</v>
          </cell>
          <cell r="G2902" t="str">
            <v>YASH ENTERPRISES,KOLHAPUR</v>
          </cell>
          <cell r="H2902">
            <v>-522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</row>
        <row r="2903">
          <cell r="D2903" t="str">
            <v>868</v>
          </cell>
          <cell r="F2903" t="str">
            <v>91453</v>
          </cell>
          <cell r="G2903" t="str">
            <v>SHARAD RAMCHANDRA PATIL &amp; OTHERS,KUMBHOJ</v>
          </cell>
          <cell r="H2903">
            <v>13630.74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D2904" t="str">
            <v>868</v>
          </cell>
          <cell r="F2904" t="str">
            <v>91462</v>
          </cell>
          <cell r="G2904" t="str">
            <v>V.N.R.SEED, GOMACHI TENDUA</v>
          </cell>
          <cell r="H2904">
            <v>37704</v>
          </cell>
          <cell r="I2904">
            <v>0</v>
          </cell>
          <cell r="J2904">
            <v>37704</v>
          </cell>
          <cell r="K2904">
            <v>0</v>
          </cell>
          <cell r="L2904">
            <v>0</v>
          </cell>
          <cell r="M2904">
            <v>0</v>
          </cell>
        </row>
        <row r="2905">
          <cell r="D2905" t="str">
            <v>868</v>
          </cell>
          <cell r="F2905" t="str">
            <v>91464</v>
          </cell>
          <cell r="G2905" t="str">
            <v>BALAJI KRISHI SEVA KENDRA,MANAWAR</v>
          </cell>
          <cell r="H2905">
            <v>58119.15</v>
          </cell>
          <cell r="I2905">
            <v>0</v>
          </cell>
          <cell r="J2905">
            <v>0</v>
          </cell>
          <cell r="K2905">
            <v>14944.2</v>
          </cell>
          <cell r="L2905">
            <v>43174.95</v>
          </cell>
          <cell r="M2905">
            <v>0</v>
          </cell>
        </row>
        <row r="2906">
          <cell r="D2906" t="str">
            <v>868</v>
          </cell>
          <cell r="F2906" t="str">
            <v>91473</v>
          </cell>
          <cell r="G2906" t="str">
            <v>AMRWTSAGAR AGRO-TECH SALES &amp; SERV,MUMBAI</v>
          </cell>
          <cell r="H2906">
            <v>20616</v>
          </cell>
          <cell r="I2906">
            <v>20616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D2907" t="str">
            <v>868</v>
          </cell>
          <cell r="F2907" t="str">
            <v>91488</v>
          </cell>
          <cell r="G2907" t="str">
            <v>RUSHIKESH MACHINERY &amp; ELECTRICALS,DHANKI</v>
          </cell>
          <cell r="H2907">
            <v>81993</v>
          </cell>
          <cell r="I2907">
            <v>81993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D2908" t="str">
            <v>868</v>
          </cell>
          <cell r="F2908" t="str">
            <v>91490</v>
          </cell>
          <cell r="G2908" t="str">
            <v>PARAS ENTERPRISES,ANKALI SANGALI</v>
          </cell>
          <cell r="H2908">
            <v>-65631.55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D2909" t="str">
            <v>868</v>
          </cell>
          <cell r="F2909" t="str">
            <v>91496</v>
          </cell>
          <cell r="G2909" t="str">
            <v>JAI AGRO TECH AGENCIES,NAGPUR</v>
          </cell>
          <cell r="H2909">
            <v>204</v>
          </cell>
          <cell r="I2909">
            <v>0</v>
          </cell>
          <cell r="J2909">
            <v>204</v>
          </cell>
          <cell r="K2909">
            <v>0</v>
          </cell>
          <cell r="L2909">
            <v>0</v>
          </cell>
          <cell r="M2909">
            <v>0</v>
          </cell>
        </row>
        <row r="2910">
          <cell r="D2910" t="str">
            <v>868</v>
          </cell>
          <cell r="F2910" t="str">
            <v>91498</v>
          </cell>
          <cell r="G2910" t="str">
            <v>POOJA IRRIGATION PVT LTD,AMRELI GUJARAT</v>
          </cell>
          <cell r="H2910">
            <v>99588.98</v>
          </cell>
          <cell r="I2910">
            <v>8952</v>
          </cell>
          <cell r="J2910">
            <v>90636.98</v>
          </cell>
          <cell r="K2910">
            <v>0</v>
          </cell>
          <cell r="L2910">
            <v>0</v>
          </cell>
          <cell r="M2910">
            <v>0</v>
          </cell>
        </row>
        <row r="2911">
          <cell r="D2911" t="str">
            <v>868</v>
          </cell>
          <cell r="F2911" t="str">
            <v>91514</v>
          </cell>
          <cell r="G2911" t="str">
            <v>KUSHAL MACHINERIES ,GEORAI BEED</v>
          </cell>
          <cell r="H2911">
            <v>99319.33</v>
          </cell>
          <cell r="I2911">
            <v>49381</v>
          </cell>
          <cell r="J2911">
            <v>0</v>
          </cell>
          <cell r="K2911">
            <v>49938.33</v>
          </cell>
          <cell r="L2911">
            <v>0</v>
          </cell>
          <cell r="M2911">
            <v>0</v>
          </cell>
        </row>
        <row r="2912">
          <cell r="D2912" t="str">
            <v>868</v>
          </cell>
          <cell r="F2912" t="str">
            <v>91522</v>
          </cell>
          <cell r="G2912" t="str">
            <v>MUNCIPAL CORPORATION,JALGAON</v>
          </cell>
          <cell r="H2912">
            <v>0.01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D2913" t="str">
            <v>868</v>
          </cell>
          <cell r="F2913" t="str">
            <v>91558</v>
          </cell>
          <cell r="G2913" t="str">
            <v>SANJAY TRADERS,KODINAR JUNAGADH GUJ</v>
          </cell>
          <cell r="H2913">
            <v>-27219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D2914" t="str">
            <v>868</v>
          </cell>
          <cell r="F2914" t="str">
            <v>91576</v>
          </cell>
          <cell r="G2914" t="str">
            <v>ASHWINKUMAR KRISHI SEVAKENDRA,AALEPHAT</v>
          </cell>
          <cell r="H2914">
            <v>-25378.5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D2915" t="str">
            <v>868</v>
          </cell>
          <cell r="F2915" t="str">
            <v>91582</v>
          </cell>
          <cell r="G2915" t="str">
            <v>N.R.PATEL &amp; CO,CHENNAI</v>
          </cell>
          <cell r="H2915">
            <v>5000</v>
          </cell>
          <cell r="I2915">
            <v>5000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</row>
        <row r="2916">
          <cell r="D2916" t="str">
            <v>868</v>
          </cell>
          <cell r="F2916" t="str">
            <v>91602</v>
          </cell>
          <cell r="G2916" t="str">
            <v>INDRA TRADERS,KARAIKAL</v>
          </cell>
          <cell r="H2916">
            <v>157675.73000000001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D2917" t="str">
            <v>868</v>
          </cell>
          <cell r="F2917" t="str">
            <v>91623</v>
          </cell>
          <cell r="G2917" t="str">
            <v>SWASTIK SALES CORPORATION,CHIKHLI</v>
          </cell>
          <cell r="H2917">
            <v>-5954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D2918" t="str">
            <v>868</v>
          </cell>
          <cell r="F2918" t="str">
            <v>91647</v>
          </cell>
          <cell r="G2918" t="str">
            <v>G.K.KRUSHI YANTRA,SIKAR RAJASTHAN</v>
          </cell>
          <cell r="H2918">
            <v>53452</v>
          </cell>
          <cell r="I2918">
            <v>53452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</row>
        <row r="2919">
          <cell r="D2919" t="str">
            <v>868</v>
          </cell>
          <cell r="F2919" t="str">
            <v>91655</v>
          </cell>
          <cell r="G2919" t="str">
            <v>BOULDER HILLS GOLF COURSE (L &amp; T) HYDBAD</v>
          </cell>
          <cell r="H2919">
            <v>-523713.92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D2920" t="str">
            <v>868</v>
          </cell>
          <cell r="F2920" t="str">
            <v>91677</v>
          </cell>
          <cell r="G2920" t="str">
            <v>LIWARIYA ENERPRISES,BHARATPUR</v>
          </cell>
          <cell r="H2920">
            <v>-2270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D2921" t="str">
            <v>868</v>
          </cell>
          <cell r="F2921" t="str">
            <v>91679</v>
          </cell>
          <cell r="G2921" t="str">
            <v>CH.HARI BHAGIRATH L.I.SCH,TALE</v>
          </cell>
          <cell r="H2921">
            <v>185294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</row>
        <row r="2922">
          <cell r="D2922" t="str">
            <v>868</v>
          </cell>
          <cell r="F2922" t="str">
            <v>91685</v>
          </cell>
          <cell r="G2922" t="str">
            <v>WAB ENGINEERS,VADODARA</v>
          </cell>
          <cell r="H2922">
            <v>20021.53</v>
          </cell>
          <cell r="I2922">
            <v>20021.53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D2923" t="str">
            <v>868</v>
          </cell>
          <cell r="F2923" t="str">
            <v>91686</v>
          </cell>
          <cell r="G2923" t="str">
            <v>BELAPUR BK V.K.SAH.(VIKAS) SEVA S,BELPUR</v>
          </cell>
          <cell r="H2923">
            <v>-14368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D2924" t="str">
            <v>868</v>
          </cell>
          <cell r="F2924" t="str">
            <v>91689</v>
          </cell>
          <cell r="G2924" t="str">
            <v>LARSEN &amp; TOURBO LIMIED,AHMEDNAGAR</v>
          </cell>
          <cell r="H2924">
            <v>404527.62</v>
          </cell>
          <cell r="I2924">
            <v>37786</v>
          </cell>
          <cell r="J2924">
            <v>212607</v>
          </cell>
          <cell r="K2924">
            <v>25008</v>
          </cell>
          <cell r="L2924">
            <v>20785</v>
          </cell>
          <cell r="M2924">
            <v>0</v>
          </cell>
        </row>
        <row r="2925">
          <cell r="D2925" t="str">
            <v>868</v>
          </cell>
          <cell r="F2925" t="str">
            <v>91696</v>
          </cell>
          <cell r="G2925" t="str">
            <v>HAVINAL ELECTRICALS,CHADACHAN</v>
          </cell>
          <cell r="H2925">
            <v>24513</v>
          </cell>
          <cell r="I2925">
            <v>0</v>
          </cell>
          <cell r="J2925">
            <v>24513</v>
          </cell>
          <cell r="K2925">
            <v>0</v>
          </cell>
          <cell r="L2925">
            <v>0</v>
          </cell>
          <cell r="M2925">
            <v>0</v>
          </cell>
        </row>
        <row r="2926">
          <cell r="D2926" t="str">
            <v>868</v>
          </cell>
          <cell r="F2926" t="str">
            <v>91697</v>
          </cell>
          <cell r="G2926" t="str">
            <v>AMBAI IRRIGATION ,GHATANJI</v>
          </cell>
          <cell r="H2926">
            <v>61090</v>
          </cell>
          <cell r="I2926">
            <v>61090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</row>
        <row r="2927">
          <cell r="D2927" t="str">
            <v>868</v>
          </cell>
          <cell r="F2927" t="str">
            <v>91700</v>
          </cell>
          <cell r="G2927" t="str">
            <v>DCW LIMITED,SAHUPURAM THOOTHVKUDI</v>
          </cell>
          <cell r="H2927">
            <v>300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</row>
        <row r="2928">
          <cell r="D2928" t="str">
            <v>868</v>
          </cell>
          <cell r="F2928" t="str">
            <v>91706</v>
          </cell>
          <cell r="G2928" t="str">
            <v>K.K.AGENCY,AMBICAPUR C.S.</v>
          </cell>
          <cell r="H2928">
            <v>-4145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D2929" t="str">
            <v>868</v>
          </cell>
          <cell r="F2929" t="str">
            <v>91708</v>
          </cell>
          <cell r="G2929" t="str">
            <v>HINDUSTAN SANITARY &amp; HARDWARE,CHANDIGARH</v>
          </cell>
          <cell r="H2929">
            <v>7484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7484</v>
          </cell>
        </row>
        <row r="2930">
          <cell r="D2930" t="str">
            <v>868</v>
          </cell>
          <cell r="F2930" t="str">
            <v>91711</v>
          </cell>
          <cell r="G2930" t="str">
            <v>SANJIVANI ELECTIRCALS,LONAR</v>
          </cell>
          <cell r="H2930">
            <v>3543</v>
          </cell>
          <cell r="I2930">
            <v>3543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</row>
        <row r="2931">
          <cell r="D2931" t="str">
            <v>868</v>
          </cell>
          <cell r="F2931" t="str">
            <v>91731</v>
          </cell>
          <cell r="G2931" t="str">
            <v>SHAHADA TAL CO-OP PUR &amp; SALE UNION L,SHA</v>
          </cell>
          <cell r="H2931">
            <v>-20308.59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D2932" t="str">
            <v>868</v>
          </cell>
          <cell r="F2932" t="str">
            <v>91739</v>
          </cell>
          <cell r="G2932" t="str">
            <v>DADA PIPES,WADHWAN SURENDRANAGAR</v>
          </cell>
          <cell r="H2932">
            <v>-11367.32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D2933" t="str">
            <v>868</v>
          </cell>
          <cell r="F2933" t="str">
            <v>91740</v>
          </cell>
          <cell r="G2933" t="str">
            <v>SAURABH IRRIGATORS,WADALA</v>
          </cell>
          <cell r="H2933">
            <v>3631</v>
          </cell>
          <cell r="I2933">
            <v>3631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D2934" t="str">
            <v>868</v>
          </cell>
          <cell r="F2934" t="str">
            <v>91751</v>
          </cell>
          <cell r="G2934" t="str">
            <v>SURAKSHA ENGINEERING WORKS,BABALESHWAR</v>
          </cell>
          <cell r="H2934">
            <v>34817.949999999997</v>
          </cell>
          <cell r="I2934">
            <v>34817.949999999997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</row>
        <row r="2935">
          <cell r="D2935" t="str">
            <v>868</v>
          </cell>
          <cell r="F2935" t="str">
            <v>91753</v>
          </cell>
          <cell r="G2935" t="str">
            <v>R.NAGRAJ,RAM DURG</v>
          </cell>
          <cell r="H2935">
            <v>51190</v>
          </cell>
          <cell r="I2935">
            <v>0</v>
          </cell>
          <cell r="J2935">
            <v>0</v>
          </cell>
          <cell r="K2935">
            <v>0</v>
          </cell>
          <cell r="L2935">
            <v>51190</v>
          </cell>
          <cell r="M2935">
            <v>0</v>
          </cell>
        </row>
        <row r="2936">
          <cell r="D2936" t="str">
            <v>868</v>
          </cell>
          <cell r="F2936" t="str">
            <v>91754</v>
          </cell>
          <cell r="G2936" t="str">
            <v>R.V.SETTY,HUBLI</v>
          </cell>
          <cell r="H2936">
            <v>-21000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D2937" t="str">
            <v>868</v>
          </cell>
          <cell r="F2937" t="str">
            <v>91757</v>
          </cell>
          <cell r="G2937" t="str">
            <v>H.N.KANKALE,DHARWAD</v>
          </cell>
          <cell r="H2937">
            <v>723937</v>
          </cell>
          <cell r="I2937">
            <v>587834</v>
          </cell>
          <cell r="J2937">
            <v>136103</v>
          </cell>
          <cell r="K2937">
            <v>0</v>
          </cell>
          <cell r="L2937">
            <v>0</v>
          </cell>
          <cell r="M2937">
            <v>0</v>
          </cell>
        </row>
        <row r="2938">
          <cell r="D2938" t="str">
            <v>868</v>
          </cell>
          <cell r="F2938" t="str">
            <v>91758</v>
          </cell>
          <cell r="G2938" t="str">
            <v>M.N.KANKALE,DHARWAD</v>
          </cell>
          <cell r="H2938">
            <v>-271825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D2939" t="str">
            <v>868</v>
          </cell>
          <cell r="F2939" t="str">
            <v>91765</v>
          </cell>
          <cell r="G2939" t="str">
            <v>P.G.HIREGOUNDER(CONT.),HULKOTI,BIJAPUR</v>
          </cell>
          <cell r="H2939">
            <v>12423</v>
          </cell>
          <cell r="I2939">
            <v>12423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D2940" t="str">
            <v>868</v>
          </cell>
          <cell r="F2940" t="str">
            <v>91778</v>
          </cell>
          <cell r="G2940" t="str">
            <v>B.R.JADHAV,BIJAPUR</v>
          </cell>
          <cell r="H2940">
            <v>-78710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D2941" t="str">
            <v>868</v>
          </cell>
          <cell r="F2941" t="str">
            <v>91782</v>
          </cell>
          <cell r="G2941" t="str">
            <v>S.S.PATIL,BIJAPUR</v>
          </cell>
          <cell r="H2941">
            <v>-841652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D2942" t="str">
            <v>868</v>
          </cell>
          <cell r="F2942" t="str">
            <v>91785</v>
          </cell>
          <cell r="G2942" t="str">
            <v>G.K.REDDY,HUBLI</v>
          </cell>
          <cell r="H2942">
            <v>-391000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D2943" t="str">
            <v>868</v>
          </cell>
          <cell r="F2943" t="str">
            <v>91788</v>
          </cell>
          <cell r="G2943" t="str">
            <v>M.G.KABIN,BIJAPUR</v>
          </cell>
          <cell r="H2943">
            <v>32015</v>
          </cell>
          <cell r="I2943">
            <v>32015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D2944" t="str">
            <v>868</v>
          </cell>
          <cell r="F2944" t="str">
            <v>91795</v>
          </cell>
          <cell r="G2944" t="str">
            <v>PRAGTI AGROTECH,RAJPIPLA</v>
          </cell>
          <cell r="H2944">
            <v>-411754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D2945" t="str">
            <v>868</v>
          </cell>
          <cell r="F2945" t="str">
            <v>91806</v>
          </cell>
          <cell r="G2945" t="str">
            <v>SOUTH EASTERN COAL-FIELDS LTD,BILASPUR</v>
          </cell>
          <cell r="H2945">
            <v>5261.22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D2946" t="str">
            <v>868</v>
          </cell>
          <cell r="F2946" t="str">
            <v>91819</v>
          </cell>
          <cell r="G2946" t="str">
            <v>HARI HARA IRRIGATION SYSTEMS,PATLUR</v>
          </cell>
          <cell r="H2946">
            <v>-4700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D2947" t="str">
            <v>868</v>
          </cell>
          <cell r="F2947" t="str">
            <v>91837</v>
          </cell>
          <cell r="G2947" t="str">
            <v>JAIN PIPE &amp; PLYWOOD,BHADGAON</v>
          </cell>
          <cell r="H2947">
            <v>2355.8000000000002</v>
          </cell>
          <cell r="I2947">
            <v>2355.8000000000002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D2948" t="str">
            <v>868</v>
          </cell>
          <cell r="F2948" t="str">
            <v>91840</v>
          </cell>
          <cell r="G2948" t="str">
            <v>MI INDUSTRIAL PRODUCTS (P) LTD.</v>
          </cell>
          <cell r="H2948">
            <v>257760.84</v>
          </cell>
          <cell r="I2948">
            <v>0</v>
          </cell>
          <cell r="J2948">
            <v>0</v>
          </cell>
          <cell r="K2948">
            <v>0</v>
          </cell>
          <cell r="L2948">
            <v>257760.84</v>
          </cell>
          <cell r="M2948">
            <v>0</v>
          </cell>
        </row>
        <row r="2949">
          <cell r="D2949" t="str">
            <v>868</v>
          </cell>
          <cell r="F2949" t="str">
            <v>91857</v>
          </cell>
          <cell r="G2949" t="str">
            <v>SANDEEP MACHINERY STORE,AMARPATAN SATNA</v>
          </cell>
          <cell r="H2949">
            <v>-6314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D2950" t="str">
            <v>868</v>
          </cell>
          <cell r="F2950" t="str">
            <v>91859</v>
          </cell>
          <cell r="G2950" t="str">
            <v>DAYACHAND PANNALAL AGRAWAL,TIMRANI</v>
          </cell>
          <cell r="H2950">
            <v>-2314.6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</row>
        <row r="2951">
          <cell r="D2951" t="str">
            <v>868</v>
          </cell>
          <cell r="F2951" t="str">
            <v>91873</v>
          </cell>
          <cell r="G2951" t="str">
            <v>ANU ENTERPRISES,CHALISGAON</v>
          </cell>
          <cell r="H2951">
            <v>-3495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</row>
        <row r="2952">
          <cell r="D2952" t="str">
            <v>868</v>
          </cell>
          <cell r="F2952" t="str">
            <v>91875</v>
          </cell>
          <cell r="G2952" t="str">
            <v>DR.BALASAHEB SAWANT,DAPOLI</v>
          </cell>
          <cell r="H2952">
            <v>-2222.46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D2953" t="str">
            <v>868</v>
          </cell>
          <cell r="F2953" t="str">
            <v>91887</v>
          </cell>
          <cell r="G2953" t="str">
            <v>QUALITY ENTERPRISES,PONDICHERY</v>
          </cell>
          <cell r="H2953">
            <v>2953490.68</v>
          </cell>
          <cell r="I2953">
            <v>2951783</v>
          </cell>
          <cell r="J2953">
            <v>1707.68</v>
          </cell>
          <cell r="K2953">
            <v>0</v>
          </cell>
          <cell r="L2953">
            <v>0</v>
          </cell>
          <cell r="M2953">
            <v>0</v>
          </cell>
        </row>
        <row r="2954">
          <cell r="D2954" t="str">
            <v>868</v>
          </cell>
          <cell r="F2954" t="str">
            <v>91894</v>
          </cell>
          <cell r="G2954" t="str">
            <v>NEW TEA COMPANY LIMITED, KOLKATA</v>
          </cell>
          <cell r="H2954">
            <v>59872.15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</row>
        <row r="2955">
          <cell r="D2955" t="str">
            <v>868</v>
          </cell>
          <cell r="F2955" t="str">
            <v>91899</v>
          </cell>
          <cell r="G2955" t="str">
            <v>SUGUNA ENGINEERING CORPORATION,ONGOLE</v>
          </cell>
          <cell r="H2955">
            <v>-48595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</row>
        <row r="2956">
          <cell r="D2956" t="str">
            <v>868</v>
          </cell>
          <cell r="F2956" t="str">
            <v>91904</v>
          </cell>
          <cell r="G2956" t="str">
            <v>MAHAMIA TRADERS,RAIGARH (C.G.)</v>
          </cell>
          <cell r="H2956">
            <v>-16876.5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</row>
        <row r="2957">
          <cell r="D2957" t="str">
            <v>868</v>
          </cell>
          <cell r="F2957" t="str">
            <v>91946</v>
          </cell>
          <cell r="G2957" t="str">
            <v>RAJLAXMI SALES CORPORATION,RANEBENNUR</v>
          </cell>
          <cell r="H2957">
            <v>-47670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</row>
        <row r="2958">
          <cell r="D2958" t="str">
            <v>868</v>
          </cell>
          <cell r="F2958" t="str">
            <v>91953</v>
          </cell>
          <cell r="G2958" t="str">
            <v>S.R.BIRADAR,BAGALKOT</v>
          </cell>
          <cell r="H2958">
            <v>26759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D2959" t="str">
            <v>868</v>
          </cell>
          <cell r="F2959" t="str">
            <v>91956</v>
          </cell>
          <cell r="G2959" t="str">
            <v>GRAM PANCHAYAT ASU,ASU</v>
          </cell>
          <cell r="H2959">
            <v>47868.9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mt Driver"/>
      <sheetName val="Income Statement"/>
      <sheetName val="Sutton IncStmt"/>
      <sheetName val="TABLE"/>
      <sheetName val="CHART"/>
      <sheetName val="DATA"/>
      <sheetName val="SUMM"/>
      <sheetName val="COV"/>
      <sheetName val="IS"/>
      <sheetName val="BS"/>
      <sheetName val="CF"/>
      <sheetName val="ERET"/>
      <sheetName val="DRET"/>
      <sheetName val="DS"/>
      <sheetName val="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S"/>
      <sheetName val="CF"/>
      <sheetName val="P&amp;L"/>
      <sheetName val="Notes - A to D"/>
      <sheetName val="Note-E"/>
      <sheetName val="Note- E(III) Pre op"/>
      <sheetName val="Note F-I"/>
      <sheetName val="Notes J-O"/>
      <sheetName val="Note P(1)-P(4)"/>
      <sheetName val="Note P(5)-P(7)"/>
      <sheetName val="Note P(8)-P(12)"/>
      <sheetName val="Note P(5)-P(77)"/>
      <sheetName val="Policies"/>
      <sheetName val="Codes to be zero"/>
      <sheetName val="Grouping TB"/>
      <sheetName val="EIPCTB 31032014"/>
      <sheetName val="EIPCTB 31032013"/>
      <sheetName val="VENDOR TB"/>
      <sheetName val="CWIP Details"/>
      <sheetName val="Adj Entries"/>
      <sheetName val="Related parties"/>
      <sheetName val="Depn IT 31032013"/>
      <sheetName val="MAT"/>
      <sheetName val="Sheet2"/>
      <sheetName val="Properative Q3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D1" t="str">
            <v>31.03.2014</v>
          </cell>
          <cell r="V1" t="str">
            <v>31.03.2012</v>
          </cell>
          <cell r="W1" t="str">
            <v>March 31, 2012</v>
          </cell>
          <cell r="X1" t="str">
            <v>for the year ended March 31, 2012</v>
          </cell>
        </row>
        <row r="2">
          <cell r="D2" t="str">
            <v>2013-14</v>
          </cell>
          <cell r="E2" t="str">
            <v>2012-13</v>
          </cell>
          <cell r="V2" t="str">
            <v>31.03.2013</v>
          </cell>
          <cell r="W2" t="str">
            <v>March 31, 2013</v>
          </cell>
          <cell r="X2" t="str">
            <v>for the year ended March 31, 2013</v>
          </cell>
        </row>
        <row r="3">
          <cell r="V3" t="str">
            <v>31.03.2014</v>
          </cell>
          <cell r="W3" t="str">
            <v>March 31, 2014</v>
          </cell>
          <cell r="X3" t="str">
            <v>for the year ended March 31, 2014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Direct"/>
      <sheetName val="Report"/>
      <sheetName val="EU Database"/>
      <sheetName val="COST LC"/>
      <sheetName val="Period Cost"/>
      <sheetName val="Comments"/>
      <sheetName val="Plan &amp; Beyond "/>
    </sheetNames>
    <sheetDataSet>
      <sheetData sheetId="0" refreshError="1"/>
      <sheetData sheetId="1" refreshError="1"/>
      <sheetData sheetId="2" refreshError="1">
        <row r="1">
          <cell r="AB1">
            <v>7.85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BCL BS"/>
      <sheetName val="BZL AUstraila consol link"/>
      <sheetName val="Revised BCL NOTES BS"/>
      <sheetName val="Revised BCL NOTES PL"/>
      <sheetName val="BS LACS "/>
      <sheetName val="Revised BCL PL"/>
      <sheetName val="Apr - Dec 11"/>
      <sheetName val="P &amp; L LACS "/>
      <sheetName val="Apr- 11 to Sept 11"/>
      <sheetName val="CF Final"/>
      <sheetName val="June 2011 Forex"/>
      <sheetName val="Dec - Forex"/>
      <sheetName val="AUD-EUR"/>
      <sheetName val="EUR-AUD "/>
      <sheetName val="Cross Check"/>
      <sheetName val="Exchange Rat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D3">
            <v>46.685200000000002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 PROF"/>
    </sheetNames>
    <sheetDataSet>
      <sheetData sheetId="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en"/>
      <sheetName val="Struktur"/>
      <sheetName val="A 1"/>
      <sheetName val="A 2"/>
      <sheetName val="Dateneingabe MIS"/>
    </sheetNames>
    <sheetDataSet>
      <sheetData sheetId="0" refreshError="1">
        <row r="3">
          <cell r="G3" t="str">
            <v>EUR</v>
          </cell>
        </row>
        <row r="151">
          <cell r="B151" t="str">
            <v>20000</v>
          </cell>
        </row>
        <row r="152">
          <cell r="B152" t="str">
            <v>20100</v>
          </cell>
        </row>
        <row r="154">
          <cell r="B154" t="str">
            <v>20200</v>
          </cell>
        </row>
        <row r="156">
          <cell r="B156" t="str">
            <v>20600</v>
          </cell>
        </row>
        <row r="157">
          <cell r="B157" t="str">
            <v>20700</v>
          </cell>
        </row>
        <row r="158">
          <cell r="B158" t="str">
            <v>20800</v>
          </cell>
        </row>
        <row r="159">
          <cell r="B159" t="str">
            <v>20900</v>
          </cell>
        </row>
        <row r="160">
          <cell r="B160" t="str">
            <v>21000</v>
          </cell>
        </row>
        <row r="161">
          <cell r="B161" t="str">
            <v>21100</v>
          </cell>
        </row>
        <row r="165">
          <cell r="B165" t="str">
            <v>22700</v>
          </cell>
        </row>
        <row r="169">
          <cell r="B169" t="str">
            <v>23100</v>
          </cell>
        </row>
        <row r="170">
          <cell r="B170" t="str">
            <v>23200</v>
          </cell>
        </row>
        <row r="173">
          <cell r="B173" t="str">
            <v>23300</v>
          </cell>
        </row>
        <row r="177">
          <cell r="B177" t="str">
            <v>23400</v>
          </cell>
        </row>
        <row r="179">
          <cell r="B179" t="str">
            <v>23500</v>
          </cell>
        </row>
        <row r="180">
          <cell r="B180" t="str">
            <v>23600</v>
          </cell>
        </row>
        <row r="181">
          <cell r="B181" t="str">
            <v>23700</v>
          </cell>
        </row>
        <row r="182">
          <cell r="B182" t="str">
            <v>23800</v>
          </cell>
        </row>
        <row r="183">
          <cell r="B183" t="str">
            <v>23900</v>
          </cell>
        </row>
        <row r="184">
          <cell r="B184" t="str">
            <v>24000</v>
          </cell>
        </row>
        <row r="186">
          <cell r="B186" t="str">
            <v>24100</v>
          </cell>
        </row>
        <row r="187">
          <cell r="B187" t="str">
            <v>24200</v>
          </cell>
        </row>
        <row r="188">
          <cell r="B188" t="str">
            <v>24300</v>
          </cell>
        </row>
        <row r="189">
          <cell r="B189" t="str">
            <v>24400</v>
          </cell>
        </row>
        <row r="190">
          <cell r="B190" t="str">
            <v>24500</v>
          </cell>
        </row>
        <row r="191">
          <cell r="B191" t="str">
            <v>24600</v>
          </cell>
        </row>
        <row r="192">
          <cell r="B192" t="str">
            <v>24700</v>
          </cell>
        </row>
        <row r="193">
          <cell r="B193" t="str">
            <v>24800</v>
          </cell>
        </row>
        <row r="194">
          <cell r="B194" t="str">
            <v>24900</v>
          </cell>
        </row>
        <row r="195">
          <cell r="B195" t="str">
            <v>25000</v>
          </cell>
        </row>
        <row r="196">
          <cell r="B196" t="str">
            <v>25100</v>
          </cell>
        </row>
        <row r="197">
          <cell r="B197" t="str">
            <v>25200</v>
          </cell>
        </row>
        <row r="198">
          <cell r="B198" t="str">
            <v>25300</v>
          </cell>
        </row>
        <row r="199">
          <cell r="B199" t="str">
            <v>25400</v>
          </cell>
        </row>
        <row r="200">
          <cell r="B200" t="str">
            <v>25500</v>
          </cell>
        </row>
        <row r="201">
          <cell r="B201" t="str">
            <v>25600</v>
          </cell>
        </row>
        <row r="202">
          <cell r="B202" t="str">
            <v>25700</v>
          </cell>
        </row>
        <row r="203">
          <cell r="B203" t="str">
            <v>25800</v>
          </cell>
        </row>
        <row r="204">
          <cell r="B204" t="str">
            <v>25900</v>
          </cell>
        </row>
        <row r="205">
          <cell r="B205" t="str">
            <v>26000</v>
          </cell>
        </row>
        <row r="206">
          <cell r="B206" t="str">
            <v>26100</v>
          </cell>
        </row>
        <row r="207">
          <cell r="B207" t="str">
            <v>26200</v>
          </cell>
        </row>
        <row r="208">
          <cell r="B208" t="str">
            <v>26300</v>
          </cell>
        </row>
        <row r="209">
          <cell r="B209" t="str">
            <v>26400</v>
          </cell>
        </row>
        <row r="214">
          <cell r="B214" t="str">
            <v>27000</v>
          </cell>
        </row>
        <row r="215">
          <cell r="B215" t="str">
            <v>27050</v>
          </cell>
        </row>
        <row r="216">
          <cell r="B216" t="str">
            <v>27100</v>
          </cell>
        </row>
        <row r="223">
          <cell r="B223" t="str">
            <v>27250</v>
          </cell>
        </row>
        <row r="224">
          <cell r="B224" t="str">
            <v>27300</v>
          </cell>
        </row>
        <row r="225">
          <cell r="B225" t="str">
            <v>27350</v>
          </cell>
        </row>
        <row r="230">
          <cell r="B230" t="str">
            <v>27450</v>
          </cell>
        </row>
        <row r="231">
          <cell r="B231" t="str">
            <v>27500</v>
          </cell>
        </row>
        <row r="232">
          <cell r="B232" t="str">
            <v>27550</v>
          </cell>
        </row>
        <row r="235">
          <cell r="B235" t="str">
            <v>27600</v>
          </cell>
        </row>
        <row r="236">
          <cell r="B236" t="str">
            <v>27650</v>
          </cell>
        </row>
        <row r="237">
          <cell r="B237" t="str">
            <v>27700</v>
          </cell>
        </row>
        <row r="239">
          <cell r="B239" t="str">
            <v>27750</v>
          </cell>
        </row>
        <row r="240">
          <cell r="B240" t="str">
            <v>27800</v>
          </cell>
        </row>
        <row r="241">
          <cell r="B241" t="str">
            <v>27850</v>
          </cell>
        </row>
        <row r="243">
          <cell r="B243" t="str">
            <v>27900</v>
          </cell>
        </row>
        <row r="244">
          <cell r="B244" t="str">
            <v>27950</v>
          </cell>
        </row>
        <row r="245">
          <cell r="B245" t="str">
            <v>28000</v>
          </cell>
        </row>
        <row r="249">
          <cell r="B249" t="str">
            <v>28050</v>
          </cell>
        </row>
        <row r="250">
          <cell r="B250" t="str">
            <v>28055</v>
          </cell>
        </row>
        <row r="251">
          <cell r="B251" t="str">
            <v>28100</v>
          </cell>
        </row>
        <row r="252">
          <cell r="B252" t="str">
            <v>28105</v>
          </cell>
        </row>
        <row r="253">
          <cell r="B253" t="str">
            <v>28150</v>
          </cell>
        </row>
        <row r="254">
          <cell r="B254" t="str">
            <v>28155</v>
          </cell>
        </row>
        <row r="256">
          <cell r="B256" t="str">
            <v>28200</v>
          </cell>
        </row>
        <row r="257">
          <cell r="B257" t="str">
            <v>28205</v>
          </cell>
        </row>
        <row r="258">
          <cell r="B258" t="str">
            <v>28210</v>
          </cell>
        </row>
        <row r="259">
          <cell r="B259" t="str">
            <v>28215</v>
          </cell>
        </row>
        <row r="260">
          <cell r="B260" t="str">
            <v>28250</v>
          </cell>
        </row>
        <row r="261">
          <cell r="B261" t="str">
            <v>28255</v>
          </cell>
        </row>
        <row r="264">
          <cell r="B264" t="str">
            <v>28300</v>
          </cell>
        </row>
        <row r="265">
          <cell r="B265" t="str">
            <v>28350</v>
          </cell>
        </row>
        <row r="266">
          <cell r="B266" t="str">
            <v>28400</v>
          </cell>
        </row>
        <row r="271">
          <cell r="B271" t="str">
            <v>28450</v>
          </cell>
        </row>
        <row r="272">
          <cell r="B272" t="str">
            <v>28500</v>
          </cell>
        </row>
        <row r="273">
          <cell r="B273" t="str">
            <v>28550</v>
          </cell>
        </row>
        <row r="274">
          <cell r="B274" t="str">
            <v>28600</v>
          </cell>
        </row>
        <row r="276">
          <cell r="B276" t="str">
            <v>28650</v>
          </cell>
        </row>
        <row r="277">
          <cell r="B277" t="str">
            <v>28700</v>
          </cell>
        </row>
        <row r="278">
          <cell r="B278" t="str">
            <v>28750</v>
          </cell>
        </row>
        <row r="279">
          <cell r="B279" t="str">
            <v>28900</v>
          </cell>
        </row>
        <row r="284">
          <cell r="B284" t="str">
            <v>28800</v>
          </cell>
        </row>
        <row r="285">
          <cell r="B285" t="str">
            <v>28950</v>
          </cell>
        </row>
        <row r="289">
          <cell r="B289" t="str">
            <v>28850</v>
          </cell>
        </row>
        <row r="290">
          <cell r="B290" t="str">
            <v>29000</v>
          </cell>
        </row>
        <row r="296">
          <cell r="B296" t="str">
            <v>29900</v>
          </cell>
        </row>
        <row r="615">
          <cell r="B615" t="str">
            <v>22000</v>
          </cell>
        </row>
        <row r="617">
          <cell r="B617" t="str">
            <v>75100</v>
          </cell>
        </row>
        <row r="618">
          <cell r="B618" t="str">
            <v>75200</v>
          </cell>
        </row>
        <row r="619">
          <cell r="B619" t="str">
            <v>75300</v>
          </cell>
        </row>
        <row r="620">
          <cell r="B620" t="str">
            <v>75400</v>
          </cell>
        </row>
        <row r="621">
          <cell r="B621" t="str">
            <v>75500</v>
          </cell>
        </row>
        <row r="623">
          <cell r="B623" t="str">
            <v>75600</v>
          </cell>
        </row>
        <row r="625">
          <cell r="B625" t="str">
            <v>75000</v>
          </cell>
        </row>
        <row r="626">
          <cell r="B626" t="str">
            <v>75900</v>
          </cell>
        </row>
        <row r="627">
          <cell r="B627" t="str">
            <v>76000</v>
          </cell>
        </row>
        <row r="628">
          <cell r="B628" t="str">
            <v>76100</v>
          </cell>
        </row>
        <row r="629">
          <cell r="B629" t="str">
            <v>76200</v>
          </cell>
        </row>
        <row r="631">
          <cell r="B631" t="str">
            <v>76600</v>
          </cell>
        </row>
        <row r="632">
          <cell r="B632" t="str">
            <v>76605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9-10"/>
      <sheetName val="Actual 2010-11BS"/>
      <sheetName val="AGREEMENT 10-11"/>
      <sheetName val="Scretarial"/>
      <sheetName val="Sheet2"/>
      <sheetName val="Actual 2010-11MIS"/>
      <sheetName val="TRF to BIL Infra"/>
      <sheetName val="Salary"/>
      <sheetName val="Professional Fees "/>
      <sheetName val="Interest Cal. Sheet"/>
      <sheetName val="Travelling Exp."/>
      <sheetName val="Prof Fees"/>
      <sheetName val="FINAL Working"/>
      <sheetName val="Projected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7">
          <cell r="J27">
            <v>100000</v>
          </cell>
        </row>
      </sheetData>
      <sheetData sheetId="13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 data"/>
      <sheetName val="Italy"/>
      <sheetName val="UK"/>
      <sheetName val="Germany"/>
      <sheetName val="Australia"/>
      <sheetName val="Brazil"/>
      <sheetName val="Ireland"/>
      <sheetName val="Belgium"/>
      <sheetName val="Switzerland"/>
      <sheetName val="Portugal"/>
      <sheetName val="France"/>
      <sheetName val="Czech Republic"/>
      <sheetName val="Hungary"/>
      <sheetName val="Slovakia"/>
      <sheetName val="Poland"/>
      <sheetName val="Mexico"/>
      <sheetName val="Argentina"/>
      <sheetName val="Venezuela"/>
      <sheetName val="Colombia"/>
      <sheetName val="Russia"/>
      <sheetName val="Rest"/>
      <sheetName val="Adjustments"/>
      <sheetName val="Total"/>
      <sheetName val="Main Financial model"/>
      <sheetName val="Operating"/>
      <sheetName val="P&amp;L"/>
      <sheetName val="Model"/>
    </sheetNames>
    <sheetDataSet>
      <sheetData sheetId="0" refreshError="1">
        <row r="31">
          <cell r="C31">
            <v>0</v>
          </cell>
          <cell r="D31">
            <v>4.0000000000000001E-3</v>
          </cell>
          <cell r="E31">
            <v>5.0000000000000001E-3</v>
          </cell>
          <cell r="F31">
            <v>6.0000000000000001E-3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CAREVS HALF"/>
      <sheetName val="BUCA CFBS HALF"/>
      <sheetName val="BUCA IS HALF"/>
      <sheetName val="HALF STOCK - WARRANTS"/>
      <sheetName val="WARRANT VALUE"/>
      <sheetName val="CAP TABLE"/>
      <sheetName val="Variance"/>
      <sheetName val="Annual Formatted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TITLE PAGE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2"/>
      <sheetName val="dep"/>
      <sheetName val="tax comp"/>
      <sheetName val="43B"/>
      <sheetName val="Def Tax"/>
      <sheetName val="Sheet1"/>
      <sheetName val="Schedule PL"/>
      <sheetName val="RATIO"/>
      <sheetName val="PL"/>
      <sheetName val="bs &amp; schedule BS"/>
      <sheetName val="Depreciation"/>
      <sheetName val="F-BML"/>
      <sheetName val="G-BML"/>
      <sheetName val="CFL"/>
      <sheetName val="WORKING"/>
      <sheetName val="seg "/>
      <sheetName val="rel party"/>
      <sheetName val="PARTVI BML"/>
      <sheetName val="consolited RS."/>
      <sheetName val="con Seg"/>
      <sheetName val="CDEP"/>
      <sheetName val="F-CBML"/>
      <sheetName val="G-CBML"/>
      <sheetName val="con rel (F)"/>
      <sheetName val="CFLS"/>
      <sheetName val="con cf"/>
      <sheetName val="SDEP"/>
      <sheetName val="ME"/>
      <sheetName val="Sheet2"/>
      <sheetName val="Sheet11"/>
      <sheetName val="NET WORTH"/>
      <sheetName val="Sheet3"/>
    </sheetNames>
    <sheetDataSet>
      <sheetData sheetId="0"/>
      <sheetData sheetId="1">
        <row r="21">
          <cell r="P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23-HED 02 03"/>
      <sheetName val="BS-SCHS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kalp link consol"/>
      <sheetName val="Revised BCL BS"/>
      <sheetName val="BS LACS"/>
      <sheetName val="Revised BCL NOTES BS"/>
      <sheetName val="Revised BCL PL"/>
      <sheetName val="Revised BCL NOTES PL"/>
      <sheetName val="P &amp; L LACS "/>
      <sheetName val="Jan - March 2012 Forex"/>
      <sheetName val="CF "/>
      <sheetName val="Jan -- Sept 11 Forex"/>
      <sheetName val="Jan -Dec 11 Forex"/>
      <sheetName val="OBSERVATION"/>
      <sheetName val="cash Flow"/>
      <sheetName val="CF Final "/>
      <sheetName val="Sheet1"/>
      <sheetName val="Sheet1 (2)"/>
      <sheetName val="BCFLLC"/>
      <sheetName val="share in Shandong "/>
      <sheetName val="CF Final"/>
      <sheetName val="Jan'11-Jun'11"/>
      <sheetName val="17.1"/>
      <sheetName val="3 Months Forex"/>
      <sheetName val="15 Months Forex"/>
      <sheetName val="Forex Exchange"/>
      <sheetName val="Sheet2"/>
    </sheetNames>
    <sheetDataSet>
      <sheetData sheetId="0" refreshError="1"/>
      <sheetData sheetId="1" refreshError="1"/>
      <sheetData sheetId="2">
        <row r="2">
          <cell r="D2">
            <v>1</v>
          </cell>
        </row>
      </sheetData>
      <sheetData sheetId="3"/>
      <sheetData sheetId="4" refreshError="1"/>
      <sheetData sheetId="5">
        <row r="116">
          <cell r="C116">
            <v>0.18506167600000001</v>
          </cell>
        </row>
      </sheetData>
      <sheetData sheetId="6">
        <row r="14">
          <cell r="D14">
            <v>-0.67655964999999996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s"/>
    </sheetNames>
    <sheetDataSet>
      <sheetData sheetId="0"/>
      <sheetData sheetId="1">
        <row r="7">
          <cell r="B7">
            <v>39083</v>
          </cell>
          <cell r="C7">
            <v>1</v>
          </cell>
        </row>
        <row r="8">
          <cell r="B8">
            <v>39114</v>
          </cell>
          <cell r="C8">
            <v>2</v>
          </cell>
        </row>
        <row r="9">
          <cell r="B9">
            <v>39142</v>
          </cell>
          <cell r="C9">
            <v>3</v>
          </cell>
        </row>
        <row r="10">
          <cell r="B10">
            <v>39173</v>
          </cell>
          <cell r="C10">
            <v>4</v>
          </cell>
        </row>
        <row r="11">
          <cell r="B11">
            <v>39203</v>
          </cell>
          <cell r="C11">
            <v>5</v>
          </cell>
        </row>
        <row r="12">
          <cell r="B12">
            <v>39234</v>
          </cell>
          <cell r="C12">
            <v>6</v>
          </cell>
        </row>
        <row r="13">
          <cell r="B13">
            <v>39264</v>
          </cell>
          <cell r="C13">
            <v>7</v>
          </cell>
        </row>
        <row r="14">
          <cell r="B14">
            <v>39295</v>
          </cell>
          <cell r="C14">
            <v>8</v>
          </cell>
        </row>
        <row r="15">
          <cell r="B15">
            <v>39326</v>
          </cell>
          <cell r="C15">
            <v>9</v>
          </cell>
        </row>
        <row r="16">
          <cell r="B16">
            <v>39356</v>
          </cell>
          <cell r="C16">
            <v>10</v>
          </cell>
        </row>
        <row r="17">
          <cell r="B17">
            <v>39387</v>
          </cell>
          <cell r="C17">
            <v>11</v>
          </cell>
        </row>
        <row r="18">
          <cell r="B18">
            <v>39417</v>
          </cell>
          <cell r="C18">
            <v>12</v>
          </cell>
        </row>
        <row r="19">
          <cell r="B19">
            <v>39448</v>
          </cell>
          <cell r="C19">
            <v>13</v>
          </cell>
        </row>
        <row r="20">
          <cell r="B20">
            <v>39479</v>
          </cell>
          <cell r="C20">
            <v>14</v>
          </cell>
        </row>
        <row r="21">
          <cell r="B21">
            <v>39508</v>
          </cell>
          <cell r="C21">
            <v>15</v>
          </cell>
        </row>
        <row r="22">
          <cell r="B22">
            <v>39539</v>
          </cell>
          <cell r="C22">
            <v>16</v>
          </cell>
        </row>
        <row r="23">
          <cell r="B23">
            <v>39569</v>
          </cell>
          <cell r="C23">
            <v>17</v>
          </cell>
        </row>
        <row r="24">
          <cell r="B24">
            <v>39600</v>
          </cell>
          <cell r="C24">
            <v>18</v>
          </cell>
        </row>
        <row r="25">
          <cell r="B25">
            <v>39630</v>
          </cell>
          <cell r="C25">
            <v>19</v>
          </cell>
        </row>
        <row r="26">
          <cell r="B26">
            <v>39661</v>
          </cell>
          <cell r="C26">
            <v>20</v>
          </cell>
        </row>
        <row r="27">
          <cell r="B27">
            <v>39692</v>
          </cell>
          <cell r="C27">
            <v>21</v>
          </cell>
        </row>
        <row r="28">
          <cell r="B28">
            <v>39722</v>
          </cell>
          <cell r="C28">
            <v>22</v>
          </cell>
        </row>
        <row r="29">
          <cell r="B29">
            <v>39753</v>
          </cell>
          <cell r="C29">
            <v>23</v>
          </cell>
        </row>
        <row r="30">
          <cell r="B30">
            <v>39783</v>
          </cell>
          <cell r="C30">
            <v>24</v>
          </cell>
        </row>
        <row r="31">
          <cell r="B31">
            <v>39814</v>
          </cell>
          <cell r="C31">
            <v>25</v>
          </cell>
        </row>
        <row r="32">
          <cell r="B32">
            <v>39845</v>
          </cell>
          <cell r="C32">
            <v>26</v>
          </cell>
        </row>
        <row r="33">
          <cell r="B33">
            <v>39873</v>
          </cell>
          <cell r="C33">
            <v>27</v>
          </cell>
        </row>
        <row r="34">
          <cell r="B34">
            <v>39904</v>
          </cell>
          <cell r="C34">
            <v>28</v>
          </cell>
        </row>
        <row r="35">
          <cell r="B35">
            <v>39934</v>
          </cell>
          <cell r="C35">
            <v>29</v>
          </cell>
        </row>
        <row r="36">
          <cell r="B36">
            <v>39965</v>
          </cell>
          <cell r="C36">
            <v>30</v>
          </cell>
        </row>
        <row r="37">
          <cell r="B37">
            <v>39995</v>
          </cell>
          <cell r="C37">
            <v>31</v>
          </cell>
        </row>
        <row r="38">
          <cell r="B38">
            <v>40026</v>
          </cell>
          <cell r="C38">
            <v>32</v>
          </cell>
        </row>
        <row r="39">
          <cell r="B39">
            <v>40057</v>
          </cell>
          <cell r="C39">
            <v>33</v>
          </cell>
        </row>
        <row r="40">
          <cell r="B40">
            <v>40087</v>
          </cell>
          <cell r="C40">
            <v>34</v>
          </cell>
        </row>
        <row r="41">
          <cell r="B41">
            <v>40118</v>
          </cell>
          <cell r="C41">
            <v>35</v>
          </cell>
        </row>
        <row r="42">
          <cell r="B42">
            <v>40148</v>
          </cell>
          <cell r="C42">
            <v>36</v>
          </cell>
        </row>
      </sheetData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Welcome"/>
      <sheetName val="Part A - General"/>
      <sheetName val="KeyPersons"/>
      <sheetName val="Holding-Subsidiaries"/>
      <sheetName val="Shareholders Info"/>
      <sheetName val="Nature of Business"/>
      <sheetName val="Balance Sheet"/>
      <sheetName val="Profit and Loss Account"/>
      <sheetName val="Other Information"/>
      <sheetName val="Quantitative Details"/>
      <sheetName val="QD - Goods Traded"/>
      <sheetName val="QD - Raw Material"/>
      <sheetName val="QD - Finished Goods"/>
      <sheetName val="Part B - TI"/>
      <sheetName val="Part B - TTI"/>
      <sheetName val="Part C - Computation FBT"/>
      <sheetName val="Part C - Verification"/>
      <sheetName val="Bank Account"/>
      <sheetName val="Sch - House Property"/>
      <sheetName val="Sch - Business-Profession"/>
      <sheetName val="DPM"/>
      <sheetName val="DOA"/>
      <sheetName val="DEP"/>
      <sheetName val="DCG"/>
      <sheetName val="Sch - ESR"/>
      <sheetName val="Sch - Capital Gains"/>
      <sheetName val="Sch  - Other Sources"/>
      <sheetName val="Sch - Set off- Current CYLA"/>
      <sheetName val="Sch  - BFLA"/>
      <sheetName val="Sch  - CFL"/>
      <sheetName val="Sch  - Ded Sec10A (STP)"/>
      <sheetName val="Sch  - Ded Sec10A (EHTP)"/>
      <sheetName val="Sch  - Ded Sec10A (FTZ)"/>
      <sheetName val="Sch  - Ded Sec10A (EPZ)"/>
      <sheetName val="Sch  - Ded Sec10A (SEZ)"/>
      <sheetName val="Sch  - Ded Sec10AA (SEZ)"/>
      <sheetName val="Sch  - Ded Sec10B (EOU)"/>
      <sheetName val="Sch  - Ded Sec10BA (HWA)"/>
      <sheetName val="Sch - 80G 100"/>
      <sheetName val="Sch - 80G 50 Appr Not Required"/>
      <sheetName val="Sch - 80G 50 Approval Required"/>
      <sheetName val="Sch - 80-IA"/>
      <sheetName val="Sch - 80-IB"/>
      <sheetName val="Sch - 80-IC or 80-IE"/>
      <sheetName val="Sch - Chapter VIA"/>
      <sheetName val="Sch - STTC"/>
      <sheetName val="Sch - SI"/>
      <sheetName val="Sch - EI"/>
      <sheetName val="Sch - MAT"/>
      <sheetName val="Sch - MATC"/>
      <sheetName val="Sch - DDT"/>
      <sheetName val="Sch - FBI"/>
      <sheetName val="Sch - FB"/>
      <sheetName val="Sch - Adv Tax &amp; SA Tax"/>
      <sheetName val="Sch - TDS2"/>
      <sheetName val="Sch - TCS"/>
      <sheetName val="Sch - Adv &amp; SA FBT"/>
      <sheetName val="Sch - DDTP"/>
    </sheetNames>
    <sheetDataSet>
      <sheetData sheetId="0">
        <row r="16">
          <cell r="A16" t="str">
            <v>01 - ANDAMAN AND NICOBAR ISLANDS</v>
          </cell>
        </row>
        <row r="17">
          <cell r="A17" t="str">
            <v>02 - ANDHRA PRADESH</v>
          </cell>
        </row>
        <row r="18">
          <cell r="A18" t="str">
            <v>03 - ARUNACHAL PRADESH</v>
          </cell>
        </row>
        <row r="19">
          <cell r="A19" t="str">
            <v>04 - ASSAM</v>
          </cell>
        </row>
        <row r="20">
          <cell r="A20" t="str">
            <v>05 - BIHAR</v>
          </cell>
        </row>
        <row r="21">
          <cell r="A21" t="str">
            <v>06 - CHANDIGARH</v>
          </cell>
        </row>
        <row r="22">
          <cell r="A22" t="str">
            <v>07 - DADRA &amp; NAGAR HAVELI</v>
          </cell>
        </row>
        <row r="23">
          <cell r="A23" t="str">
            <v>08 - DAMAN &amp; DIU</v>
          </cell>
        </row>
        <row r="24">
          <cell r="A24" t="str">
            <v>09 - DELHI</v>
          </cell>
        </row>
        <row r="25">
          <cell r="A25" t="str">
            <v>10 - GOA</v>
          </cell>
        </row>
        <row r="26">
          <cell r="A26" t="str">
            <v>11 - GUJARAT</v>
          </cell>
        </row>
        <row r="27">
          <cell r="A27" t="str">
            <v>12 - HARYANA</v>
          </cell>
        </row>
        <row r="28">
          <cell r="A28" t="str">
            <v>13 - HIMACHAL PRADESH</v>
          </cell>
        </row>
        <row r="29">
          <cell r="A29" t="str">
            <v>14 - JAMMU &amp; KASHMIR</v>
          </cell>
        </row>
        <row r="30">
          <cell r="A30" t="str">
            <v>15 - KARNATAKA</v>
          </cell>
        </row>
        <row r="31">
          <cell r="A31" t="str">
            <v>16 - KERALA</v>
          </cell>
        </row>
        <row r="32">
          <cell r="A32" t="str">
            <v>17 - LAKHSWADEEP</v>
          </cell>
        </row>
        <row r="33">
          <cell r="A33" t="str">
            <v>18 - MADHYA PRADESH</v>
          </cell>
        </row>
        <row r="34">
          <cell r="A34" t="str">
            <v>19 - MAHARASHTRA</v>
          </cell>
        </row>
        <row r="35">
          <cell r="A35" t="str">
            <v>20 - MANIPUR</v>
          </cell>
        </row>
        <row r="36">
          <cell r="A36" t="str">
            <v>21 - MEGHALAYA</v>
          </cell>
        </row>
        <row r="37">
          <cell r="A37" t="str">
            <v>22 - MIZORAM</v>
          </cell>
        </row>
        <row r="38">
          <cell r="A38" t="str">
            <v>23 - NAGALAND</v>
          </cell>
        </row>
        <row r="39">
          <cell r="A39" t="str">
            <v>24 - ORISSA</v>
          </cell>
        </row>
        <row r="40">
          <cell r="A40" t="str">
            <v>25 - PONDICHERRY</v>
          </cell>
        </row>
        <row r="41">
          <cell r="A41" t="str">
            <v>26 - PUNJAB</v>
          </cell>
        </row>
        <row r="42">
          <cell r="A42" t="str">
            <v>27 - RAJASTHAN</v>
          </cell>
        </row>
        <row r="43">
          <cell r="A43" t="str">
            <v>28 - SIKKIM</v>
          </cell>
        </row>
        <row r="44">
          <cell r="A44" t="str">
            <v>29 - TAMILNADU</v>
          </cell>
        </row>
        <row r="45">
          <cell r="A45" t="str">
            <v>30 - TRIPURA</v>
          </cell>
        </row>
        <row r="46">
          <cell r="A46" t="str">
            <v>31 - UTTAR PRADESH</v>
          </cell>
        </row>
        <row r="47">
          <cell r="A47" t="str">
            <v>32 - WEST BENGAL</v>
          </cell>
        </row>
        <row r="48">
          <cell r="A48" t="str">
            <v>33 - CHHATISHGARH</v>
          </cell>
        </row>
        <row r="49">
          <cell r="A49" t="str">
            <v>34 - UTTARANCHAL</v>
          </cell>
        </row>
        <row r="50">
          <cell r="A50" t="str">
            <v>35 - JHARKHAND</v>
          </cell>
        </row>
        <row r="51">
          <cell r="A51" t="str">
            <v>99 - OTHERS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</sheetNames>
    <sheetDataSet>
      <sheetData sheetId="0">
        <row r="16">
          <cell r="A16" t="str">
            <v>01 - ANDAMAN AND NICOBAR ISLANDS</v>
          </cell>
        </row>
        <row r="17">
          <cell r="A17" t="str">
            <v>02 - ANDHRA PRADESH</v>
          </cell>
        </row>
        <row r="18">
          <cell r="A18" t="str">
            <v>03 - ARUNACHAL PRADESH</v>
          </cell>
        </row>
        <row r="19">
          <cell r="A19" t="str">
            <v>04 - ASSAM</v>
          </cell>
        </row>
        <row r="20">
          <cell r="A20" t="str">
            <v>05 - BIHAR</v>
          </cell>
        </row>
        <row r="21">
          <cell r="A21" t="str">
            <v>06 - CHANDIGARH</v>
          </cell>
        </row>
        <row r="22">
          <cell r="A22" t="str">
            <v>07 - DADRA &amp; NAGAR HAVELI</v>
          </cell>
        </row>
        <row r="23">
          <cell r="A23" t="str">
            <v>08 - DAMAN &amp; DIU</v>
          </cell>
        </row>
        <row r="24">
          <cell r="A24" t="str">
            <v>09 - DELHI</v>
          </cell>
        </row>
        <row r="25">
          <cell r="A25" t="str">
            <v>10 - GOA</v>
          </cell>
        </row>
        <row r="26">
          <cell r="A26" t="str">
            <v>11 - GUJARAT</v>
          </cell>
        </row>
        <row r="27">
          <cell r="A27" t="str">
            <v>12 - HARYANA</v>
          </cell>
        </row>
        <row r="28">
          <cell r="A28" t="str">
            <v>13 - HIMACHAL PRADESH</v>
          </cell>
        </row>
        <row r="29">
          <cell r="A29" t="str">
            <v>14 - JAMMU &amp; KASHMIR</v>
          </cell>
        </row>
        <row r="30">
          <cell r="A30" t="str">
            <v>15 - KARNATAKA</v>
          </cell>
        </row>
        <row r="31">
          <cell r="A31" t="str">
            <v>16 - KERALA</v>
          </cell>
        </row>
        <row r="32">
          <cell r="A32" t="str">
            <v>17 - LAKHSWADEEP</v>
          </cell>
        </row>
        <row r="33">
          <cell r="A33" t="str">
            <v>18 - MADHYA PRADESH</v>
          </cell>
        </row>
        <row r="34">
          <cell r="A34" t="str">
            <v>19 - MAHARASHTRA</v>
          </cell>
        </row>
        <row r="35">
          <cell r="A35" t="str">
            <v>20 - MANIPUR</v>
          </cell>
        </row>
        <row r="36">
          <cell r="A36" t="str">
            <v>21 - MEGHALAYA</v>
          </cell>
        </row>
        <row r="37">
          <cell r="A37" t="str">
            <v>22 - MIZORAM</v>
          </cell>
        </row>
        <row r="38">
          <cell r="A38" t="str">
            <v>23 - NAGALAND</v>
          </cell>
        </row>
        <row r="39">
          <cell r="A39" t="str">
            <v>24 - ORISSA</v>
          </cell>
        </row>
        <row r="40">
          <cell r="A40" t="str">
            <v>25 - PONDICHERRY</v>
          </cell>
        </row>
        <row r="41">
          <cell r="A41" t="str">
            <v>26 - PUNJAB</v>
          </cell>
        </row>
        <row r="42">
          <cell r="A42" t="str">
            <v>27 - RAJASTHAN</v>
          </cell>
        </row>
        <row r="43">
          <cell r="A43" t="str">
            <v>28 - SIKKIM</v>
          </cell>
        </row>
        <row r="44">
          <cell r="A44" t="str">
            <v>29 - TAMILNADU</v>
          </cell>
        </row>
        <row r="45">
          <cell r="A45" t="str">
            <v>30 - TRIPURA</v>
          </cell>
        </row>
        <row r="46">
          <cell r="A46" t="str">
            <v>31 - UTTAR PRADESH</v>
          </cell>
        </row>
        <row r="47">
          <cell r="A47" t="str">
            <v>32 - WEST BENGAL</v>
          </cell>
        </row>
        <row r="48">
          <cell r="A48" t="str">
            <v>33 - CHHATISHGARH</v>
          </cell>
        </row>
        <row r="49">
          <cell r="A49" t="str">
            <v>34 - UTTARANCHAL</v>
          </cell>
        </row>
        <row r="50">
          <cell r="A50" t="str">
            <v>35 - JHARKHAND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List"/>
      <sheetName val="Reference"/>
      <sheetName val="Index"/>
      <sheetName val="MOU Check"/>
      <sheetName val="Sheet2"/>
      <sheetName val="Sheet1"/>
    </sheetNames>
    <sheetDataSet>
      <sheetData sheetId="0"/>
      <sheetData sheetId="1"/>
      <sheetData sheetId="2">
        <row r="9">
          <cell r="X9" t="str">
            <v>Operational</v>
          </cell>
        </row>
        <row r="10">
          <cell r="X10" t="str">
            <v>Erected</v>
          </cell>
        </row>
        <row r="11">
          <cell r="X11" t="str">
            <v>Under construction</v>
          </cell>
        </row>
        <row r="12">
          <cell r="X12" t="str">
            <v>Planned</v>
          </cell>
        </row>
        <row r="13">
          <cell r="X13" t="str">
            <v>Proposed</v>
          </cell>
        </row>
        <row r="14">
          <cell r="X14" t="str">
            <v>Delayed</v>
          </cell>
        </row>
        <row r="15">
          <cell r="X15" t="str">
            <v>Cancelled</v>
          </cell>
        </row>
        <row r="16">
          <cell r="X16" t="str">
            <v>Decommissioned</v>
          </cell>
        </row>
      </sheetData>
      <sheetData sheetId="3"/>
      <sheetData sheetId="4"/>
      <sheetData sheetId="5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 Forma Summary"/>
      <sheetName val="Pro Forma Summary (2)"/>
      <sheetName val="Pro Forma Summary (3)"/>
      <sheetName val="Pro Forma Summary 2"/>
      <sheetName val="HVE Summary 1"/>
      <sheetName val="HVE Summary 2"/>
      <sheetName val="Elcon Summary"/>
      <sheetName val="PF Balance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MENT"/>
    </sheetNames>
    <sheetDataSet>
      <sheetData sheetId="0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SUM"/>
    </sheet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Sheet3"/>
      <sheetName val="Stats"/>
      <sheetName val="Proj"/>
      <sheetName val="Fin."/>
      <sheetName val="Debt"/>
      <sheetName val="Opsum"/>
      <sheetName val="Casesum"/>
      <sheetName val="Assum"/>
      <sheetName val="Hist"/>
      <sheetName val="IRR"/>
      <sheetName val="LTM"/>
      <sheetName val="Input"/>
      <sheetName val="Sheet1"/>
      <sheetName val="Sheet2"/>
      <sheetName val="_x0000_궭�Ð_x0000_������������������탚_x0000_਀跚莁螅讉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# of Warrants Issued"/>
      <sheetName val="Income Statements"/>
      <sheetName val="Proforma Statements"/>
      <sheetName val="Valuation Summary"/>
      <sheetName val="Ratio Calculations"/>
      <sheetName val="Rest Comparison"/>
      <sheetName val="Capit. Comparison"/>
      <sheetName val="Rev. Comparison"/>
      <sheetName val="Mutual Fund Chart"/>
      <sheetName val="Mutual Fund Data"/>
      <sheetName val="Formulas"/>
      <sheetName val="1995 Regression"/>
      <sheetName val="1996 Regression"/>
      <sheetName val="Comp. sheet - v. WAH univ"/>
      <sheetName val="Comp. - Panda"/>
      <sheetName val="Pr. Perf - WAH"/>
      <sheetName val="Pr. Perf - Comp."/>
      <sheetName val="Priv. Market Summary"/>
      <sheetName val="Rests. only"/>
      <sheetName val="Yield Curve"/>
      <sheetName val="Hist &amp; Proj. Int. Rates"/>
      <sheetName val="Projected Int. Rates"/>
      <sheetName val="Data for Yield Curve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alone"/>
      <sheetName val="Consolidated_31_08_07"/>
      <sheetName val="Consolidated_10_09_07"/>
      <sheetName val="Consolidated_30_09_07"/>
      <sheetName val="Sheet1"/>
      <sheetName val="PAP 09"/>
      <sheetName val="Balance Sheet _ VIPL"/>
      <sheetName val="Consolidated_30_09_07 _Rs_Mio_"/>
      <sheetName val="On acquisition"/>
      <sheetName val="C_Flow_Reco"/>
      <sheetName val="FA_Sch_Consol_Sep07"/>
      <sheetName val="FA Schedule"/>
      <sheetName val="Incidental expenses"/>
      <sheetName val="Cash Flow"/>
      <sheetName val="Grouping 30908"/>
      <sheetName val="TB 30908"/>
      <sheetName val="TB Tally 30908"/>
      <sheetName val="TB March"/>
      <sheetName val="TB (2)"/>
      <sheetName val="TBFF"/>
      <sheetName val="TB"/>
      <sheetName val="Statement of TDS"/>
      <sheetName val="Pivot"/>
      <sheetName val="Prof Fees"/>
      <sheetName val="VIPL Creditors"/>
      <sheetName val="TB1"/>
      <sheetName val="ICICI"/>
      <sheetName val="Canara"/>
      <sheetName val="Sheet2"/>
      <sheetName val="TDS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Vidarbha Industries Power Limited</v>
          </cell>
        </row>
        <row r="2">
          <cell r="B2" t="str">
            <v>Balance Sheet as at March 31, 2009</v>
          </cell>
        </row>
        <row r="7">
          <cell r="B7" t="str">
            <v>Sources of Funds</v>
          </cell>
        </row>
        <row r="9">
          <cell r="B9" t="str">
            <v>Shareholders' Funds</v>
          </cell>
        </row>
        <row r="10">
          <cell r="B10" t="str">
            <v>Share Capital</v>
          </cell>
        </row>
        <row r="11">
          <cell r="B11" t="str">
            <v>Share Application Money</v>
          </cell>
        </row>
        <row r="13">
          <cell r="B13" t="str">
            <v>Loan Funds</v>
          </cell>
        </row>
        <row r="14">
          <cell r="B14" t="str">
            <v>Unsecured Loans</v>
          </cell>
        </row>
        <row r="18">
          <cell r="B18" t="str">
            <v>Application of Funds</v>
          </cell>
        </row>
        <row r="20">
          <cell r="B20" t="str">
            <v>Fixed Assets</v>
          </cell>
        </row>
        <row r="21">
          <cell r="B21" t="str">
            <v>Gross Block</v>
          </cell>
        </row>
        <row r="22">
          <cell r="B22" t="str">
            <v>Less: Depreciation</v>
          </cell>
        </row>
        <row r="23">
          <cell r="B23" t="str">
            <v>Net Block</v>
          </cell>
        </row>
        <row r="24">
          <cell r="B24" t="str">
            <v>Capital Work-In-Progress</v>
          </cell>
        </row>
        <row r="28">
          <cell r="B28" t="str">
            <v>Current Assets, Loans and Advances</v>
          </cell>
        </row>
        <row r="29">
          <cell r="B29" t="str">
            <v>Cash and Bank Balances</v>
          </cell>
        </row>
        <row r="30">
          <cell r="B30" t="str">
            <v>Loans and Advances</v>
          </cell>
        </row>
        <row r="33">
          <cell r="B33" t="str">
            <v/>
          </cell>
        </row>
        <row r="34">
          <cell r="B34" t="str">
            <v>Less: Current Liabilities and Provisions</v>
          </cell>
        </row>
        <row r="35">
          <cell r="B35" t="str">
            <v>Current Liabilities</v>
          </cell>
        </row>
        <row r="36">
          <cell r="B36" t="str">
            <v>Provisions</v>
          </cell>
        </row>
        <row r="40">
          <cell r="B40" t="str">
            <v>Net Current Assets</v>
          </cell>
        </row>
        <row r="42">
          <cell r="B42" t="str">
            <v>Profit and Loss Account</v>
          </cell>
        </row>
        <row r="46">
          <cell r="B46" t="str">
            <v>Notes forming part of the Financial Statements</v>
          </cell>
        </row>
        <row r="48">
          <cell r="B48" t="str">
            <v>The Schedules referred to herein above form an integral part of the Financial Statements</v>
          </cell>
        </row>
        <row r="51">
          <cell r="B51" t="str">
            <v>This is the Balance Sheet referred to in our report of even date.</v>
          </cell>
        </row>
        <row r="53">
          <cell r="B53" t="str">
            <v>For  Chaturvedi &amp; Shah</v>
          </cell>
        </row>
        <row r="54">
          <cell r="B54" t="str">
            <v>Chartered Accountants</v>
          </cell>
        </row>
        <row r="57">
          <cell r="B57" t="str">
            <v>C.D.Lala</v>
          </cell>
        </row>
        <row r="58">
          <cell r="B58" t="str">
            <v>Partner</v>
          </cell>
        </row>
        <row r="59">
          <cell r="B59" t="str">
            <v>Membership No. : F-35671</v>
          </cell>
        </row>
        <row r="62">
          <cell r="B62" t="str">
            <v>For Price Waterhouse</v>
          </cell>
        </row>
        <row r="63">
          <cell r="B63" t="str">
            <v>Chartered Accountants</v>
          </cell>
        </row>
        <row r="67">
          <cell r="B67" t="str">
            <v>Vivek Prasad</v>
          </cell>
        </row>
        <row r="68">
          <cell r="B68" t="str">
            <v>Partner</v>
          </cell>
        </row>
        <row r="69">
          <cell r="B69" t="str">
            <v>Membership No. : F-104941</v>
          </cell>
        </row>
        <row r="71">
          <cell r="B71" t="str">
            <v>Place: Mumbai</v>
          </cell>
        </row>
        <row r="72">
          <cell r="B72" t="str">
            <v>Date:  April 21, 2009</v>
          </cell>
        </row>
        <row r="74">
          <cell r="B74" t="str">
            <v>Vidarbha Industries Power Limited</v>
          </cell>
        </row>
        <row r="75">
          <cell r="B75" t="str">
            <v>Profit and Loss Account for the year ended March 31, 2009</v>
          </cell>
        </row>
        <row r="80">
          <cell r="B80" t="str">
            <v>Income</v>
          </cell>
        </row>
        <row r="81">
          <cell r="B81" t="str">
            <v>Dividend Income on Mutual Funds</v>
          </cell>
        </row>
        <row r="85">
          <cell r="B85" t="str">
            <v>Expenditure</v>
          </cell>
        </row>
        <row r="86">
          <cell r="B86" t="str">
            <v>Filing Fees and Stamp Duty</v>
          </cell>
        </row>
        <row r="90">
          <cell r="B90" t="str">
            <v>Loss before Taxation for the year</v>
          </cell>
        </row>
        <row r="92">
          <cell r="B92" t="str">
            <v>Provision for Taxation</v>
          </cell>
        </row>
        <row r="94">
          <cell r="B94" t="str">
            <v>Loss after Taxation for the year</v>
          </cell>
        </row>
        <row r="96">
          <cell r="B96" t="str">
            <v>Balance of Loss brought forward from previous year</v>
          </cell>
        </row>
        <row r="98">
          <cell r="B98" t="str">
            <v>Balance carried to Balance Sheet</v>
          </cell>
        </row>
        <row r="100">
          <cell r="B100" t="str">
            <v>Loss per Share (Basic and Diluted)</v>
          </cell>
        </row>
        <row r="101">
          <cell r="B101" t="str">
            <v>(Refer Note 8 to Schedule 7)</v>
          </cell>
        </row>
        <row r="103">
          <cell r="B103" t="str">
            <v>Notes forming part of the Financial Statements</v>
          </cell>
        </row>
        <row r="105">
          <cell r="B105" t="str">
            <v>The Schedules referred to herein above form an integral part of the Financial Statements.</v>
          </cell>
        </row>
        <row r="108">
          <cell r="B108" t="str">
            <v>This is the Profit and Loss Account referred to in our report of even date.</v>
          </cell>
        </row>
        <row r="110">
          <cell r="B110" t="str">
            <v>For  Chaturvedi &amp; Shah</v>
          </cell>
        </row>
        <row r="111">
          <cell r="B111" t="str">
            <v>Chartered Accountants</v>
          </cell>
        </row>
        <row r="116">
          <cell r="B116" t="str">
            <v>C.D.Lala</v>
          </cell>
        </row>
        <row r="117">
          <cell r="B117" t="str">
            <v>Partner</v>
          </cell>
        </row>
        <row r="118">
          <cell r="B118" t="str">
            <v>Membership No. : F-35671</v>
          </cell>
        </row>
        <row r="122">
          <cell r="B122" t="str">
            <v>For  Price Waterhouse</v>
          </cell>
        </row>
        <row r="123">
          <cell r="B123" t="str">
            <v>Chartered Accountants</v>
          </cell>
        </row>
        <row r="127">
          <cell r="B127" t="str">
            <v>Vivek Prasad</v>
          </cell>
        </row>
        <row r="128">
          <cell r="B128" t="str">
            <v>Partner</v>
          </cell>
        </row>
        <row r="129">
          <cell r="B129" t="str">
            <v>Membership No. : F- 104941</v>
          </cell>
        </row>
        <row r="131">
          <cell r="B131" t="str">
            <v>Place: Mumbai</v>
          </cell>
        </row>
        <row r="132">
          <cell r="B132" t="str">
            <v>Date:  April 21, 2009</v>
          </cell>
        </row>
        <row r="134">
          <cell r="B134" t="str">
            <v>Vidarbha Industries Power Limited</v>
          </cell>
        </row>
        <row r="135">
          <cell r="B135" t="str">
            <v>Schedules Annexed to and forming part of the Financial Statements</v>
          </cell>
        </row>
        <row r="140">
          <cell r="B140" t="str">
            <v>Schedule 1 - Share Capital</v>
          </cell>
        </row>
        <row r="142">
          <cell r="B142" t="str">
            <v>(a) Authorised:</v>
          </cell>
        </row>
        <row r="143">
          <cell r="B143" t="str">
            <v>150,000,000 (Previous Year 1,000,000) Equity Shares of Rs. 10 each</v>
          </cell>
        </row>
        <row r="144">
          <cell r="B144" t="str">
            <v>850,000,000 (Previous Year Nil) Preference Shares of Rs. 10 each</v>
          </cell>
        </row>
        <row r="145">
          <cell r="B145" t="str">
            <v>(Refer Note 3(a) on Schedule 7)</v>
          </cell>
        </row>
        <row r="148">
          <cell r="B148" t="str">
            <v>(b) Issued, Subscribed and Paid-up :</v>
          </cell>
        </row>
        <row r="149">
          <cell r="B149" t="str">
            <v>50,000 Equity Shares of Rs. 10 each fully paid-up</v>
          </cell>
        </row>
        <row r="150">
          <cell r="B150" t="str">
            <v>(All the above shares are held by Reliance Power Limited,</v>
          </cell>
        </row>
        <row r="151">
          <cell r="B151" t="str">
            <v>the Holding Company and its nominees)</v>
          </cell>
        </row>
        <row r="155">
          <cell r="B155" t="str">
            <v>Schedule 1A - Share Application Money</v>
          </cell>
        </row>
        <row r="157">
          <cell r="B157" t="str">
            <v>Share Application Money Pending Allotment (Refer Note 3(b) on Schedule 7)</v>
          </cell>
        </row>
        <row r="162">
          <cell r="B162" t="str">
            <v>Schedule 2 - Unsecured Loans</v>
          </cell>
        </row>
        <row r="164">
          <cell r="B164" t="str">
            <v>Inter Corporate Deposit  from Reliance Power Limited, the</v>
          </cell>
        </row>
        <row r="165">
          <cell r="B165" t="str">
            <v>Holding Company  (Payable within one year Rs. Nil (Previous Year Rs. Nil))</v>
          </cell>
        </row>
        <row r="166">
          <cell r="B166" t="str">
            <v>(Refer Note 3 (b) on Schedule 7)</v>
          </cell>
        </row>
        <row r="172">
          <cell r="B172" t="str">
            <v>Vidarbha Industries Power Limited</v>
          </cell>
        </row>
        <row r="173">
          <cell r="B173" t="str">
            <v>Schedules Annexed to and forming part of the Financial Statements</v>
          </cell>
        </row>
        <row r="178">
          <cell r="B178" t="str">
            <v>Schedule 5 - Current Assets, Loans and Advances</v>
          </cell>
        </row>
        <row r="180">
          <cell r="B180" t="str">
            <v>Current Assets</v>
          </cell>
        </row>
        <row r="181">
          <cell r="B181" t="str">
            <v>Balances with Scheduled Bank</v>
          </cell>
        </row>
        <row r="182">
          <cell r="B182" t="str">
            <v>-  Current Accounts</v>
          </cell>
        </row>
        <row r="186">
          <cell r="B186" t="str">
            <v>Loans and Advances</v>
          </cell>
        </row>
        <row r="187">
          <cell r="B187" t="str">
            <v>Advances recoverable in cash or in kind or for value to be received</v>
          </cell>
        </row>
        <row r="188">
          <cell r="B188" t="str">
            <v>Advance FBT</v>
          </cell>
        </row>
        <row r="189">
          <cell r="B189" t="str">
            <v>Prepaid Expenses (Refer Note 5 on Schedule 7)</v>
          </cell>
        </row>
        <row r="190">
          <cell r="B190" t="str">
            <v>Deposits</v>
          </cell>
        </row>
        <row r="195">
          <cell r="A195" t="str">
            <v/>
          </cell>
        </row>
        <row r="196">
          <cell r="B196" t="str">
            <v>Schedule 6 - Current Liabilities and Provisions</v>
          </cell>
        </row>
        <row r="198">
          <cell r="B198" t="str">
            <v>Current Liabilities:</v>
          </cell>
        </row>
        <row r="199">
          <cell r="B199" t="str">
            <v>Sundry Creditors (Refere Note 11 on Schedule 7)</v>
          </cell>
        </row>
        <row r="200">
          <cell r="B200" t="str">
            <v>Retentions on Contract</v>
          </cell>
        </row>
        <row r="201">
          <cell r="B201" t="str">
            <v>Other Liabilities</v>
          </cell>
        </row>
        <row r="205">
          <cell r="B205" t="str">
            <v>Provision:</v>
          </cell>
        </row>
        <row r="206">
          <cell r="B206" t="str">
            <v>Provision for Leave Encashment (Refer Note 5 on Schedule 7)</v>
          </cell>
        </row>
        <row r="207">
          <cell r="B207" t="str">
            <v>Provision for Leave Encashment</v>
          </cell>
        </row>
        <row r="208">
          <cell r="B208" t="str">
            <v>Provision for Fringe Benefit Tax (Net of Advance Tax Rs. 732,000)</v>
          </cell>
        </row>
        <row r="209">
          <cell r="B209" t="str">
            <v>(Previous Year Rs. Nil)</v>
          </cell>
        </row>
        <row r="222">
          <cell r="B222" t="str">
            <v>Rinfra</v>
          </cell>
        </row>
        <row r="223">
          <cell r="B223" t="str">
            <v>QI</v>
          </cell>
        </row>
        <row r="224">
          <cell r="B224" t="str">
            <v>QII</v>
          </cell>
        </row>
        <row r="225">
          <cell r="B225" t="str">
            <v>QIII</v>
          </cell>
        </row>
        <row r="226">
          <cell r="B226" t="str">
            <v>QIV</v>
          </cell>
        </row>
        <row r="240">
          <cell r="B240" t="str">
            <v>Rpower</v>
          </cell>
        </row>
        <row r="241">
          <cell r="B241" t="str">
            <v>QI</v>
          </cell>
        </row>
        <row r="242">
          <cell r="B242" t="str">
            <v>QII</v>
          </cell>
        </row>
        <row r="243">
          <cell r="B243" t="str">
            <v>QIII</v>
          </cell>
        </row>
        <row r="244">
          <cell r="B244" t="str">
            <v>Qiv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cq UPDATED"/>
      <sheetName val="Comp TSM Update"/>
      <sheetName val="Comp Output UPDATED"/>
      <sheetName val="Per Share Summary UPDATED"/>
      <sheetName val="&lt;SPLIT&gt;"/>
      <sheetName val="Comp Input"/>
      <sheetName val="Comp Output"/>
      <sheetName val="Comp TSM"/>
      <sheetName val="PreAcq"/>
      <sheetName val="PreAcq TSM"/>
      <sheetName val="PV and Exchange"/>
      <sheetName val="Historic and Proj IS"/>
      <sheetName val="Preferred Analysis"/>
      <sheetName val="Pro Forma Balance Sheet"/>
      <sheetName val="&lt;&lt;SPLIT&gt;&gt;"/>
      <sheetName val="Comp Description"/>
      <sheetName val="Per Share Valuation Summary"/>
      <sheetName val="Alternate Sources Uses"/>
      <sheetName val="Balance Sheet"/>
      <sheetName val="Summary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6">
          <cell r="L16">
            <v>-1400</v>
          </cell>
        </row>
      </sheetData>
      <sheetData sheetId="18"/>
      <sheetData sheetId="19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'Ard 2001"/>
      <sheetName val="L'Ard Assumptions"/>
      <sheetName val="L'Ard 2002"/>
    </sheetNames>
    <sheetDataSet>
      <sheetData sheetId="0" refreshError="1">
        <row r="3">
          <cell r="B3">
            <v>6.5595699999999999</v>
          </cell>
        </row>
      </sheetData>
      <sheetData sheetId="1"/>
      <sheetData sheetId="2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__FDSCACHE__"/>
      <sheetName val="IS&amp;CF"/>
      <sheetName val="Middle incl BS"/>
      <sheetName val="FORC Format Stand Alone"/>
      <sheetName val="Revenue"/>
      <sheetName val="EBITDA"/>
      <sheetName val="Net Income"/>
      <sheetName val="L'Ard 2001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FCST 2011"/>
      <sheetName val="FCST Current vs prior"/>
      <sheetName val="Analysis by KAMs"/>
      <sheetName val="FCST Current vs prior details"/>
      <sheetName val="KAM (3months)"/>
      <sheetName val="total"/>
      <sheetName val="IDs"/>
      <sheetName val="Sales"/>
      <sheetName val="SKU FCST NOV up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KAM</v>
          </cell>
          <cell r="B1" t="str">
            <v>Customer Group</v>
          </cell>
          <cell r="C1" t="str">
            <v>Product</v>
          </cell>
          <cell r="D1" t="str">
            <v>p FCST11</v>
          </cell>
          <cell r="E1" t="str">
            <v>p FCST12</v>
          </cell>
          <cell r="F1" t="str">
            <v>net FCA
price 2012</v>
          </cell>
          <cell r="G1" t="str">
            <v>01</v>
          </cell>
          <cell r="H1" t="str">
            <v>02</v>
          </cell>
          <cell r="I1" t="str">
            <v>03</v>
          </cell>
          <cell r="J1" t="str">
            <v>04</v>
          </cell>
          <cell r="K1" t="str">
            <v>05</v>
          </cell>
          <cell r="L1" t="str">
            <v>06</v>
          </cell>
          <cell r="M1" t="str">
            <v>07</v>
          </cell>
          <cell r="N1" t="str">
            <v>08</v>
          </cell>
          <cell r="O1" t="str">
            <v>09</v>
          </cell>
          <cell r="P1">
            <v>10</v>
          </cell>
          <cell r="Q1" t="str">
            <v>p11-11</v>
          </cell>
          <cell r="R1" t="str">
            <v>p12-11</v>
          </cell>
          <cell r="S1" t="str">
            <v>p01-12</v>
          </cell>
          <cell r="T1" t="str">
            <v>p02-12</v>
          </cell>
          <cell r="U1" t="str">
            <v>p03-12</v>
          </cell>
          <cell r="V1" t="str">
            <v>p04-12</v>
          </cell>
          <cell r="W1" t="str">
            <v>p05-12</v>
          </cell>
          <cell r="X1" t="str">
            <v>p06-12</v>
          </cell>
          <cell r="Y1" t="str">
            <v>p07-12</v>
          </cell>
          <cell r="Z1" t="str">
            <v>p08-12</v>
          </cell>
          <cell r="AA1" t="str">
            <v>p09-12</v>
          </cell>
          <cell r="AB1" t="str">
            <v>p10-12</v>
          </cell>
          <cell r="AC1" t="str">
            <v>p11-12</v>
          </cell>
          <cell r="AD1" t="str">
            <v>p12-12</v>
          </cell>
          <cell r="AE1" t="str">
            <v>ProductGroup1</v>
          </cell>
          <cell r="AF1" t="str">
            <v>ProductGroup2</v>
          </cell>
          <cell r="AG1" t="str">
            <v>ProductGroup3</v>
          </cell>
          <cell r="AH1" t="str">
            <v>FCST11</v>
          </cell>
          <cell r="AI1" t="str">
            <v>FCST12</v>
          </cell>
          <cell r="AJ1" t="str">
            <v>11-11</v>
          </cell>
          <cell r="AK1" t="str">
            <v>12-11</v>
          </cell>
          <cell r="AL1" t="str">
            <v>01-12</v>
          </cell>
          <cell r="AM1" t="str">
            <v>02-12</v>
          </cell>
          <cell r="AN1" t="str">
            <v>03-12</v>
          </cell>
          <cell r="AO1" t="str">
            <v>04-12</v>
          </cell>
          <cell r="AP1" t="str">
            <v>05-12</v>
          </cell>
          <cell r="AQ1" t="str">
            <v>06-12</v>
          </cell>
          <cell r="AR1" t="str">
            <v>07-12</v>
          </cell>
          <cell r="AS1" t="str">
            <v>08-12</v>
          </cell>
          <cell r="AT1" t="str">
            <v>09-12</v>
          </cell>
          <cell r="AU1" t="str">
            <v>10-12</v>
          </cell>
          <cell r="AV1" t="str">
            <v>11-12</v>
          </cell>
          <cell r="AW1" t="str">
            <v>12-12</v>
          </cell>
        </row>
        <row r="2">
          <cell r="A2" t="str">
            <v>Gubler</v>
          </cell>
        </row>
        <row r="3">
          <cell r="A3" t="str">
            <v>Gubler</v>
          </cell>
        </row>
        <row r="4">
          <cell r="A4" t="str">
            <v>Gubler</v>
          </cell>
        </row>
        <row r="5">
          <cell r="A5" t="str">
            <v>Gubler</v>
          </cell>
        </row>
        <row r="6">
          <cell r="A6" t="str">
            <v>Gubler</v>
          </cell>
        </row>
        <row r="7">
          <cell r="A7" t="str">
            <v>Gubler</v>
          </cell>
        </row>
        <row r="8">
          <cell r="A8" t="str">
            <v>Gubler</v>
          </cell>
        </row>
        <row r="9">
          <cell r="A9" t="str">
            <v>Gubler</v>
          </cell>
        </row>
        <row r="10">
          <cell r="A10" t="str">
            <v>Gubler</v>
          </cell>
        </row>
        <row r="11">
          <cell r="A11" t="str">
            <v>Gubler</v>
          </cell>
        </row>
        <row r="12">
          <cell r="A12" t="str">
            <v>Gubler</v>
          </cell>
        </row>
        <row r="13">
          <cell r="A13" t="str">
            <v>Gubler</v>
          </cell>
        </row>
        <row r="14">
          <cell r="A14" t="str">
            <v>Gubler</v>
          </cell>
        </row>
        <row r="15">
          <cell r="A15" t="str">
            <v>Gubler</v>
          </cell>
        </row>
        <row r="16">
          <cell r="A16" t="str">
            <v>Gubler</v>
          </cell>
        </row>
        <row r="17">
          <cell r="A17" t="str">
            <v>Gubler</v>
          </cell>
        </row>
        <row r="18">
          <cell r="A18" t="str">
            <v>Gubler</v>
          </cell>
        </row>
        <row r="19">
          <cell r="A19" t="str">
            <v>Gubler</v>
          </cell>
        </row>
        <row r="20">
          <cell r="A20" t="str">
            <v>Gubler</v>
          </cell>
        </row>
        <row r="21">
          <cell r="A21" t="str">
            <v>Gubler</v>
          </cell>
        </row>
        <row r="22">
          <cell r="A22" t="str">
            <v>Gubler</v>
          </cell>
        </row>
        <row r="23">
          <cell r="A23" t="str">
            <v>Gubler</v>
          </cell>
        </row>
        <row r="24">
          <cell r="A24" t="str">
            <v>Gubler</v>
          </cell>
        </row>
        <row r="25">
          <cell r="A25" t="str">
            <v>Gubler</v>
          </cell>
        </row>
        <row r="26">
          <cell r="A26" t="str">
            <v>Gubler</v>
          </cell>
        </row>
        <row r="27">
          <cell r="A27" t="str">
            <v>Gubler</v>
          </cell>
        </row>
        <row r="28">
          <cell r="A28" t="str">
            <v>Gubler</v>
          </cell>
        </row>
        <row r="29">
          <cell r="A29" t="str">
            <v>Gubler</v>
          </cell>
        </row>
        <row r="30">
          <cell r="A30" t="str">
            <v>Gubler</v>
          </cell>
        </row>
        <row r="31">
          <cell r="A31" t="str">
            <v>Gubler</v>
          </cell>
        </row>
        <row r="32">
          <cell r="A32" t="str">
            <v>Gubler</v>
          </cell>
        </row>
        <row r="33">
          <cell r="A33" t="str">
            <v>Gubler</v>
          </cell>
        </row>
        <row r="34">
          <cell r="A34" t="str">
            <v>Gubler</v>
          </cell>
        </row>
        <row r="35">
          <cell r="A35" t="str">
            <v>Gubler</v>
          </cell>
        </row>
        <row r="36">
          <cell r="A36" t="str">
            <v>Gubler</v>
          </cell>
        </row>
        <row r="37">
          <cell r="A37" t="str">
            <v>Gubler</v>
          </cell>
        </row>
        <row r="38">
          <cell r="A38" t="str">
            <v>Gubler</v>
          </cell>
        </row>
        <row r="39">
          <cell r="A39" t="str">
            <v>Gubler</v>
          </cell>
        </row>
        <row r="40">
          <cell r="A40" t="str">
            <v>Gubler</v>
          </cell>
        </row>
        <row r="41">
          <cell r="A41" t="str">
            <v>Gubler</v>
          </cell>
        </row>
        <row r="42">
          <cell r="A42" t="str">
            <v>Gubler</v>
          </cell>
        </row>
        <row r="43">
          <cell r="A43" t="str">
            <v>Gubler</v>
          </cell>
        </row>
        <row r="44">
          <cell r="A44" t="str">
            <v>JM</v>
          </cell>
        </row>
        <row r="45">
          <cell r="A45" t="str">
            <v>JM</v>
          </cell>
        </row>
        <row r="46">
          <cell r="A46" t="str">
            <v>Krawanja</v>
          </cell>
        </row>
        <row r="47">
          <cell r="A47" t="str">
            <v>Krawanja</v>
          </cell>
        </row>
        <row r="48">
          <cell r="A48" t="str">
            <v>Krawanja</v>
          </cell>
        </row>
        <row r="49">
          <cell r="A49" t="str">
            <v>Krawanja</v>
          </cell>
        </row>
        <row r="50">
          <cell r="A50" t="str">
            <v>Krawanja</v>
          </cell>
        </row>
        <row r="51">
          <cell r="A51" t="str">
            <v>Krawanja</v>
          </cell>
        </row>
        <row r="52">
          <cell r="A52" t="str">
            <v>Krawanja</v>
          </cell>
        </row>
        <row r="53">
          <cell r="A53" t="str">
            <v>Krawanja</v>
          </cell>
        </row>
        <row r="54">
          <cell r="A54" t="str">
            <v>Krawanja</v>
          </cell>
        </row>
        <row r="55">
          <cell r="A55" t="str">
            <v>Krawanja</v>
          </cell>
        </row>
        <row r="56">
          <cell r="A56" t="str">
            <v>Krawanja</v>
          </cell>
        </row>
        <row r="57">
          <cell r="A57" t="str">
            <v>Krawanja</v>
          </cell>
        </row>
        <row r="58">
          <cell r="A58" t="str">
            <v>Krawanja</v>
          </cell>
        </row>
        <row r="59">
          <cell r="A59" t="str">
            <v>Krawanja</v>
          </cell>
        </row>
        <row r="60">
          <cell r="A60" t="str">
            <v>Krawanja</v>
          </cell>
        </row>
        <row r="61">
          <cell r="A61" t="str">
            <v>Krawanja</v>
          </cell>
        </row>
        <row r="62">
          <cell r="A62" t="str">
            <v>Krawanja</v>
          </cell>
        </row>
        <row r="63">
          <cell r="A63" t="str">
            <v>Krawanja</v>
          </cell>
        </row>
        <row r="64">
          <cell r="A64" t="str">
            <v>Krawanja</v>
          </cell>
        </row>
        <row r="65">
          <cell r="A65" t="str">
            <v>Krawanja</v>
          </cell>
        </row>
        <row r="66">
          <cell r="A66" t="str">
            <v>Malanchini</v>
          </cell>
        </row>
        <row r="67">
          <cell r="A67" t="str">
            <v>Malanchini</v>
          </cell>
        </row>
        <row r="68">
          <cell r="A68" t="str">
            <v>Malanchini</v>
          </cell>
        </row>
        <row r="69">
          <cell r="A69" t="str">
            <v>Malanchini</v>
          </cell>
        </row>
        <row r="70">
          <cell r="A70" t="str">
            <v>Malanchini</v>
          </cell>
        </row>
        <row r="71">
          <cell r="A71" t="str">
            <v>Malanchini</v>
          </cell>
        </row>
        <row r="72">
          <cell r="A72" t="str">
            <v>Malanchini</v>
          </cell>
        </row>
        <row r="73">
          <cell r="A73" t="str">
            <v>Malanchini</v>
          </cell>
        </row>
        <row r="74">
          <cell r="A74" t="str">
            <v>Malanchini</v>
          </cell>
        </row>
        <row r="75">
          <cell r="A75" t="str">
            <v>Malanchini</v>
          </cell>
        </row>
        <row r="76">
          <cell r="A76" t="str">
            <v>Malanchini</v>
          </cell>
        </row>
        <row r="77">
          <cell r="A77" t="str">
            <v>Malanchini</v>
          </cell>
        </row>
        <row r="78">
          <cell r="A78" t="str">
            <v>Malanchini</v>
          </cell>
        </row>
        <row r="79">
          <cell r="A79" t="str">
            <v>Malanchini</v>
          </cell>
        </row>
        <row r="80">
          <cell r="A80" t="str">
            <v>Malanchini</v>
          </cell>
        </row>
        <row r="81">
          <cell r="A81" t="str">
            <v>Malanchini</v>
          </cell>
        </row>
        <row r="82">
          <cell r="A82" t="str">
            <v>Malanchini</v>
          </cell>
        </row>
        <row r="83">
          <cell r="A83" t="str">
            <v>Malanchini</v>
          </cell>
        </row>
        <row r="84">
          <cell r="A84" t="str">
            <v>Malanchini</v>
          </cell>
        </row>
        <row r="85">
          <cell r="A85" t="str">
            <v>Malanchini</v>
          </cell>
        </row>
        <row r="86">
          <cell r="A86" t="str">
            <v>Malanchini</v>
          </cell>
        </row>
        <row r="87">
          <cell r="A87" t="str">
            <v>Malanchini</v>
          </cell>
        </row>
        <row r="88">
          <cell r="A88" t="str">
            <v>Malanchini</v>
          </cell>
        </row>
        <row r="89">
          <cell r="A89" t="str">
            <v>Malanchini</v>
          </cell>
        </row>
        <row r="90">
          <cell r="A90" t="str">
            <v>Nash</v>
          </cell>
        </row>
        <row r="91">
          <cell r="A91" t="str">
            <v>Nash</v>
          </cell>
        </row>
        <row r="92">
          <cell r="A92" t="str">
            <v>Nash</v>
          </cell>
        </row>
        <row r="93">
          <cell r="A93" t="str">
            <v>Nash</v>
          </cell>
        </row>
        <row r="94">
          <cell r="A94" t="str">
            <v>Nash</v>
          </cell>
        </row>
        <row r="95">
          <cell r="A95" t="str">
            <v>Nash</v>
          </cell>
        </row>
        <row r="96">
          <cell r="A96" t="str">
            <v>Nash</v>
          </cell>
        </row>
        <row r="97">
          <cell r="A97" t="str">
            <v>Nash</v>
          </cell>
        </row>
        <row r="98">
          <cell r="A98" t="str">
            <v>Nash</v>
          </cell>
        </row>
        <row r="99">
          <cell r="A99" t="str">
            <v>Nash</v>
          </cell>
        </row>
        <row r="100">
          <cell r="A100" t="str">
            <v>Nash</v>
          </cell>
        </row>
        <row r="101">
          <cell r="A101" t="str">
            <v>Nash</v>
          </cell>
        </row>
        <row r="102">
          <cell r="A102" t="str">
            <v>Nash</v>
          </cell>
        </row>
        <row r="103">
          <cell r="A103" t="str">
            <v>Nash</v>
          </cell>
        </row>
        <row r="104">
          <cell r="A104" t="str">
            <v>Nash</v>
          </cell>
        </row>
        <row r="105">
          <cell r="A105" t="str">
            <v>Nash</v>
          </cell>
        </row>
        <row r="106">
          <cell r="A106" t="str">
            <v>Nash</v>
          </cell>
        </row>
        <row r="107">
          <cell r="A107" t="str">
            <v>Nash</v>
          </cell>
        </row>
        <row r="108">
          <cell r="A108" t="str">
            <v>Nash</v>
          </cell>
        </row>
        <row r="109">
          <cell r="A109" t="str">
            <v>Nash</v>
          </cell>
        </row>
        <row r="110">
          <cell r="A110" t="str">
            <v>Nash</v>
          </cell>
        </row>
        <row r="111">
          <cell r="A111" t="str">
            <v>Nash</v>
          </cell>
        </row>
        <row r="112">
          <cell r="A112" t="str">
            <v>Nash</v>
          </cell>
        </row>
        <row r="113">
          <cell r="A113" t="str">
            <v>Nash</v>
          </cell>
        </row>
        <row r="114">
          <cell r="A114" t="str">
            <v>Nash</v>
          </cell>
        </row>
        <row r="115">
          <cell r="A115" t="str">
            <v>Nash</v>
          </cell>
        </row>
        <row r="116">
          <cell r="A116" t="str">
            <v>Nash</v>
          </cell>
        </row>
        <row r="117">
          <cell r="A117" t="str">
            <v>Nash</v>
          </cell>
        </row>
        <row r="118">
          <cell r="A118" t="str">
            <v>Nash</v>
          </cell>
        </row>
        <row r="119">
          <cell r="A119" t="str">
            <v>Nash</v>
          </cell>
        </row>
        <row r="120">
          <cell r="A120" t="str">
            <v>Nash</v>
          </cell>
        </row>
        <row r="121">
          <cell r="A121" t="str">
            <v>Nash</v>
          </cell>
        </row>
        <row r="122">
          <cell r="A122" t="str">
            <v>Nash</v>
          </cell>
        </row>
        <row r="123">
          <cell r="A123" t="str">
            <v>Nash</v>
          </cell>
        </row>
        <row r="124">
          <cell r="A124" t="str">
            <v>Nash</v>
          </cell>
        </row>
        <row r="125">
          <cell r="A125" t="str">
            <v>Nash</v>
          </cell>
        </row>
        <row r="126">
          <cell r="A126" t="str">
            <v>Nash</v>
          </cell>
        </row>
        <row r="127">
          <cell r="A127" t="str">
            <v>Nash</v>
          </cell>
        </row>
        <row r="128">
          <cell r="A128" t="str">
            <v>Nash</v>
          </cell>
        </row>
        <row r="129">
          <cell r="A129" t="str">
            <v>Nash</v>
          </cell>
        </row>
        <row r="130">
          <cell r="A130" t="str">
            <v>Nash</v>
          </cell>
        </row>
        <row r="131">
          <cell r="A131" t="str">
            <v>Nash</v>
          </cell>
        </row>
        <row r="132">
          <cell r="A132" t="str">
            <v>Nash</v>
          </cell>
        </row>
        <row r="133">
          <cell r="A133" t="str">
            <v>Nash</v>
          </cell>
        </row>
        <row r="134">
          <cell r="A134" t="str">
            <v>Nash</v>
          </cell>
        </row>
        <row r="135">
          <cell r="A135" t="str">
            <v>Nash</v>
          </cell>
        </row>
        <row r="136">
          <cell r="A136" t="str">
            <v>Nash</v>
          </cell>
        </row>
        <row r="137">
          <cell r="A137" t="str">
            <v>Nash</v>
          </cell>
        </row>
        <row r="138">
          <cell r="A138" t="str">
            <v>Nash</v>
          </cell>
        </row>
        <row r="139">
          <cell r="A139" t="str">
            <v>Nash</v>
          </cell>
        </row>
        <row r="140">
          <cell r="A140" t="str">
            <v>Nash</v>
          </cell>
        </row>
        <row r="141">
          <cell r="A141" t="str">
            <v>Nash</v>
          </cell>
        </row>
        <row r="142">
          <cell r="A142" t="str">
            <v>Nash</v>
          </cell>
        </row>
        <row r="143">
          <cell r="A143" t="str">
            <v>Nash</v>
          </cell>
        </row>
        <row r="144">
          <cell r="A144" t="str">
            <v>Norfini</v>
          </cell>
        </row>
        <row r="145">
          <cell r="A145" t="str">
            <v>Norfini</v>
          </cell>
        </row>
        <row r="146">
          <cell r="A146" t="str">
            <v>Norfini</v>
          </cell>
        </row>
        <row r="147">
          <cell r="A147" t="str">
            <v>Norfini</v>
          </cell>
        </row>
        <row r="148">
          <cell r="A148" t="str">
            <v>Norfini</v>
          </cell>
        </row>
        <row r="149">
          <cell r="A149" t="str">
            <v>Norfini</v>
          </cell>
        </row>
        <row r="150">
          <cell r="A150" t="str">
            <v>Norfini</v>
          </cell>
        </row>
        <row r="151">
          <cell r="A151" t="str">
            <v>Norfini</v>
          </cell>
        </row>
        <row r="152">
          <cell r="A152" t="str">
            <v>Norfini</v>
          </cell>
        </row>
        <row r="153">
          <cell r="A153" t="str">
            <v>Norfini</v>
          </cell>
        </row>
        <row r="154">
          <cell r="A154" t="str">
            <v>Norfini</v>
          </cell>
        </row>
        <row r="155">
          <cell r="A155" t="str">
            <v>Norfini</v>
          </cell>
        </row>
        <row r="156">
          <cell r="A156" t="str">
            <v>Norfini</v>
          </cell>
        </row>
        <row r="157">
          <cell r="A157" t="str">
            <v>Norfini</v>
          </cell>
        </row>
        <row r="158">
          <cell r="A158" t="str">
            <v>Norfini</v>
          </cell>
        </row>
        <row r="159">
          <cell r="A159" t="str">
            <v>Norfini</v>
          </cell>
        </row>
        <row r="160">
          <cell r="A160" t="str">
            <v>Norfini</v>
          </cell>
        </row>
        <row r="161">
          <cell r="A161" t="str">
            <v>Norfini</v>
          </cell>
        </row>
        <row r="162">
          <cell r="A162" t="str">
            <v>Norfini</v>
          </cell>
        </row>
        <row r="163">
          <cell r="A163" t="str">
            <v>Norfini</v>
          </cell>
        </row>
        <row r="164">
          <cell r="A164" t="str">
            <v>Norfini</v>
          </cell>
        </row>
        <row r="165">
          <cell r="A165" t="str">
            <v>Norfini</v>
          </cell>
        </row>
        <row r="166">
          <cell r="A166" t="str">
            <v>Norfini</v>
          </cell>
        </row>
        <row r="167">
          <cell r="A167" t="str">
            <v>Norfini</v>
          </cell>
        </row>
        <row r="168">
          <cell r="A168" t="str">
            <v>Norfini</v>
          </cell>
        </row>
        <row r="169">
          <cell r="A169" t="str">
            <v>Norfini</v>
          </cell>
        </row>
        <row r="170">
          <cell r="A170" t="str">
            <v>Norfini</v>
          </cell>
        </row>
        <row r="171">
          <cell r="A171" t="str">
            <v>Norfini</v>
          </cell>
        </row>
        <row r="172">
          <cell r="A172" t="str">
            <v>Norfini</v>
          </cell>
        </row>
        <row r="173">
          <cell r="A173" t="str">
            <v>Norfini</v>
          </cell>
        </row>
        <row r="174">
          <cell r="A174" t="str">
            <v>Norfini</v>
          </cell>
        </row>
        <row r="175">
          <cell r="A175" t="str">
            <v>Norfini</v>
          </cell>
        </row>
        <row r="176">
          <cell r="A176" t="str">
            <v>Norfini</v>
          </cell>
        </row>
        <row r="177">
          <cell r="A177" t="str">
            <v>Norfini</v>
          </cell>
        </row>
        <row r="178">
          <cell r="A178" t="str">
            <v>Norfini</v>
          </cell>
        </row>
        <row r="179">
          <cell r="A179" t="str">
            <v>Norfini</v>
          </cell>
        </row>
        <row r="180">
          <cell r="A180" t="str">
            <v>Norfini</v>
          </cell>
        </row>
        <row r="181">
          <cell r="A181" t="str">
            <v>Norfini</v>
          </cell>
        </row>
        <row r="182">
          <cell r="A182" t="str">
            <v>Norfini</v>
          </cell>
        </row>
        <row r="183">
          <cell r="A183" t="str">
            <v>Norfini</v>
          </cell>
        </row>
        <row r="184">
          <cell r="A184" t="str">
            <v>Norfini</v>
          </cell>
        </row>
        <row r="185">
          <cell r="A185" t="str">
            <v>Norfini</v>
          </cell>
        </row>
        <row r="186">
          <cell r="A186" t="str">
            <v>Norfini</v>
          </cell>
        </row>
        <row r="187">
          <cell r="A187" t="str">
            <v>Norfini</v>
          </cell>
        </row>
        <row r="188">
          <cell r="A188" t="str">
            <v>Norfini</v>
          </cell>
        </row>
        <row r="189">
          <cell r="A189" t="str">
            <v>Norfini</v>
          </cell>
        </row>
        <row r="190">
          <cell r="A190" t="str">
            <v>Norfini</v>
          </cell>
        </row>
        <row r="191">
          <cell r="A191" t="str">
            <v>Norfini</v>
          </cell>
        </row>
        <row r="192">
          <cell r="A192" t="str">
            <v>Norfini</v>
          </cell>
        </row>
        <row r="193">
          <cell r="A193" t="str">
            <v>Norfini</v>
          </cell>
        </row>
        <row r="194">
          <cell r="A194" t="str">
            <v>Norfini</v>
          </cell>
        </row>
        <row r="195">
          <cell r="A195" t="str">
            <v>Norfini</v>
          </cell>
        </row>
        <row r="196">
          <cell r="A196" t="str">
            <v>Norfini</v>
          </cell>
        </row>
        <row r="197">
          <cell r="A197" t="str">
            <v>Norfini</v>
          </cell>
        </row>
        <row r="198">
          <cell r="A198" t="str">
            <v>Norfini</v>
          </cell>
        </row>
        <row r="199">
          <cell r="A199" t="str">
            <v>Norfini</v>
          </cell>
        </row>
        <row r="200">
          <cell r="A200" t="str">
            <v>Norfini</v>
          </cell>
        </row>
        <row r="201">
          <cell r="A201" t="str">
            <v>Norfini</v>
          </cell>
        </row>
        <row r="202">
          <cell r="A202" t="str">
            <v>Norfini</v>
          </cell>
        </row>
        <row r="203">
          <cell r="A203" t="str">
            <v>Norfini</v>
          </cell>
        </row>
        <row r="204">
          <cell r="A204" t="str">
            <v>Norfini</v>
          </cell>
        </row>
        <row r="205">
          <cell r="A205" t="str">
            <v>Norfini</v>
          </cell>
        </row>
        <row r="206">
          <cell r="A206" t="str">
            <v>Norfini</v>
          </cell>
        </row>
        <row r="207">
          <cell r="A207" t="str">
            <v>Norfini</v>
          </cell>
        </row>
        <row r="208">
          <cell r="A208" t="str">
            <v>Norfini</v>
          </cell>
        </row>
        <row r="209">
          <cell r="A209" t="str">
            <v>Norfini</v>
          </cell>
        </row>
        <row r="210">
          <cell r="A210" t="str">
            <v>Norfini</v>
          </cell>
        </row>
        <row r="211">
          <cell r="A211" t="str">
            <v>Norfini</v>
          </cell>
        </row>
        <row r="212">
          <cell r="A212" t="str">
            <v>Norfini</v>
          </cell>
        </row>
        <row r="213">
          <cell r="A213" t="str">
            <v>Norfini</v>
          </cell>
        </row>
        <row r="214">
          <cell r="A214" t="str">
            <v>Norfini</v>
          </cell>
        </row>
        <row r="215">
          <cell r="A215" t="str">
            <v>Norfini</v>
          </cell>
        </row>
        <row r="216">
          <cell r="A216" t="str">
            <v>Norfini</v>
          </cell>
        </row>
        <row r="217">
          <cell r="A217" t="str">
            <v>Norfini</v>
          </cell>
        </row>
        <row r="218">
          <cell r="A218" t="str">
            <v>Norfini</v>
          </cell>
        </row>
        <row r="219">
          <cell r="A219" t="str">
            <v>Norfini</v>
          </cell>
        </row>
        <row r="220">
          <cell r="A220" t="str">
            <v>Norfini</v>
          </cell>
        </row>
        <row r="221">
          <cell r="A221" t="str">
            <v>Norfini</v>
          </cell>
        </row>
        <row r="222">
          <cell r="A222" t="str">
            <v>Norfini</v>
          </cell>
        </row>
        <row r="223">
          <cell r="A223" t="str">
            <v>Norfini</v>
          </cell>
        </row>
        <row r="224">
          <cell r="A224" t="str">
            <v>Norfini</v>
          </cell>
        </row>
        <row r="225">
          <cell r="A225" t="str">
            <v>Norfini</v>
          </cell>
        </row>
        <row r="226">
          <cell r="A226" t="str">
            <v>Norfini</v>
          </cell>
        </row>
        <row r="227">
          <cell r="A227" t="str">
            <v>Norfini</v>
          </cell>
        </row>
        <row r="228">
          <cell r="A228" t="str">
            <v>Norfini</v>
          </cell>
        </row>
        <row r="229">
          <cell r="A229" t="str">
            <v>Norfini</v>
          </cell>
        </row>
        <row r="230">
          <cell r="A230" t="str">
            <v>Norfini</v>
          </cell>
        </row>
        <row r="231">
          <cell r="A231" t="str">
            <v>Norfini</v>
          </cell>
        </row>
        <row r="232">
          <cell r="A232" t="str">
            <v>Norfini</v>
          </cell>
        </row>
        <row r="233">
          <cell r="A233" t="str">
            <v>Norfini</v>
          </cell>
        </row>
        <row r="234">
          <cell r="A234" t="str">
            <v>Norfini</v>
          </cell>
        </row>
        <row r="235">
          <cell r="A235" t="str">
            <v>Norfini</v>
          </cell>
        </row>
        <row r="236">
          <cell r="A236" t="str">
            <v>Norfini</v>
          </cell>
        </row>
        <row r="237">
          <cell r="A237" t="str">
            <v>Norfini</v>
          </cell>
        </row>
        <row r="238">
          <cell r="A238" t="str">
            <v>Norfini</v>
          </cell>
        </row>
        <row r="239">
          <cell r="A239" t="str">
            <v>Norfini</v>
          </cell>
        </row>
        <row r="240">
          <cell r="A240" t="str">
            <v>Norfini</v>
          </cell>
        </row>
        <row r="241">
          <cell r="A241" t="str">
            <v>Norfini</v>
          </cell>
        </row>
        <row r="242">
          <cell r="A242" t="str">
            <v>Norfini</v>
          </cell>
        </row>
        <row r="243">
          <cell r="A243" t="str">
            <v>Norfini</v>
          </cell>
        </row>
        <row r="244">
          <cell r="A244" t="str">
            <v>Norfini</v>
          </cell>
        </row>
        <row r="245">
          <cell r="A245" t="str">
            <v>Norfini</v>
          </cell>
        </row>
        <row r="246">
          <cell r="A246" t="str">
            <v>Norfini</v>
          </cell>
        </row>
        <row r="247">
          <cell r="A247" t="str">
            <v>Norfini</v>
          </cell>
        </row>
        <row r="248">
          <cell r="A248" t="str">
            <v>Norfini</v>
          </cell>
        </row>
        <row r="249">
          <cell r="A249" t="str">
            <v>Norfini</v>
          </cell>
        </row>
        <row r="250">
          <cell r="A250" t="str">
            <v>Norfini</v>
          </cell>
        </row>
        <row r="251">
          <cell r="A251" t="str">
            <v>Norfini</v>
          </cell>
        </row>
        <row r="252">
          <cell r="A252" t="str">
            <v>Norfini</v>
          </cell>
        </row>
        <row r="253">
          <cell r="A253" t="str">
            <v>Puskas</v>
          </cell>
        </row>
        <row r="254">
          <cell r="A254" t="str">
            <v>Puskas</v>
          </cell>
        </row>
        <row r="255">
          <cell r="A255" t="str">
            <v>Puskas</v>
          </cell>
        </row>
        <row r="256">
          <cell r="A256" t="str">
            <v>Puskas</v>
          </cell>
        </row>
        <row r="257">
          <cell r="A257" t="str">
            <v>Puskas</v>
          </cell>
        </row>
        <row r="258">
          <cell r="A258" t="str">
            <v>Puskas</v>
          </cell>
        </row>
        <row r="259">
          <cell r="A259" t="str">
            <v>Puskas</v>
          </cell>
        </row>
        <row r="260">
          <cell r="A260" t="str">
            <v>Puskas</v>
          </cell>
        </row>
        <row r="261">
          <cell r="A261" t="str">
            <v>Puskas</v>
          </cell>
        </row>
        <row r="262">
          <cell r="A262" t="str">
            <v>Puskas</v>
          </cell>
        </row>
        <row r="263">
          <cell r="A263" t="str">
            <v>Puskas</v>
          </cell>
        </row>
        <row r="264">
          <cell r="A264" t="str">
            <v>Puskas</v>
          </cell>
        </row>
        <row r="265">
          <cell r="A265" t="str">
            <v>Puskas</v>
          </cell>
        </row>
        <row r="266">
          <cell r="A266" t="str">
            <v>Puskas</v>
          </cell>
        </row>
        <row r="267">
          <cell r="A267" t="str">
            <v>Puskas</v>
          </cell>
        </row>
        <row r="268">
          <cell r="A268" t="str">
            <v>Puskas</v>
          </cell>
        </row>
        <row r="269">
          <cell r="A269" t="str">
            <v>Puskas</v>
          </cell>
        </row>
        <row r="270">
          <cell r="A270" t="str">
            <v>Puskas</v>
          </cell>
        </row>
        <row r="271">
          <cell r="A271" t="str">
            <v>Puskas</v>
          </cell>
        </row>
        <row r="272">
          <cell r="A272" t="str">
            <v>Puskas</v>
          </cell>
        </row>
        <row r="273">
          <cell r="A273" t="str">
            <v>Puskas</v>
          </cell>
        </row>
        <row r="274">
          <cell r="A274" t="str">
            <v>Puskas</v>
          </cell>
        </row>
        <row r="275">
          <cell r="A275" t="str">
            <v>Puskas</v>
          </cell>
        </row>
        <row r="276">
          <cell r="A276" t="str">
            <v>Puskas</v>
          </cell>
        </row>
        <row r="277">
          <cell r="A277" t="str">
            <v>Puskas</v>
          </cell>
        </row>
        <row r="278">
          <cell r="A278" t="str">
            <v>Puskas</v>
          </cell>
        </row>
        <row r="279">
          <cell r="A279" t="str">
            <v>Puskas</v>
          </cell>
        </row>
        <row r="280">
          <cell r="A280" t="str">
            <v>Puskas</v>
          </cell>
        </row>
        <row r="281">
          <cell r="A281" t="str">
            <v>Puskas</v>
          </cell>
        </row>
        <row r="282">
          <cell r="A282" t="str">
            <v>Puskas</v>
          </cell>
        </row>
        <row r="283">
          <cell r="A283" t="str">
            <v>Puskas</v>
          </cell>
        </row>
        <row r="284">
          <cell r="A284" t="str">
            <v>Puskas</v>
          </cell>
        </row>
        <row r="285">
          <cell r="A285" t="str">
            <v>Puskas</v>
          </cell>
        </row>
        <row r="286">
          <cell r="A286" t="str">
            <v>Puskas</v>
          </cell>
        </row>
        <row r="287">
          <cell r="A287" t="str">
            <v>Puskas</v>
          </cell>
        </row>
        <row r="288">
          <cell r="A288" t="str">
            <v>Puskas</v>
          </cell>
        </row>
        <row r="289">
          <cell r="A289" t="str">
            <v>Puskas</v>
          </cell>
        </row>
        <row r="290">
          <cell r="A290" t="str">
            <v>Puskas</v>
          </cell>
        </row>
        <row r="291">
          <cell r="A291" t="str">
            <v>Puskas</v>
          </cell>
        </row>
        <row r="292">
          <cell r="A292" t="str">
            <v>Puskas</v>
          </cell>
        </row>
        <row r="293">
          <cell r="A293" t="str">
            <v>Puskas</v>
          </cell>
        </row>
        <row r="294">
          <cell r="A294" t="str">
            <v>Puskas</v>
          </cell>
        </row>
        <row r="295">
          <cell r="A295" t="str">
            <v>Puskas</v>
          </cell>
        </row>
        <row r="296">
          <cell r="A296" t="str">
            <v>Puskas</v>
          </cell>
        </row>
        <row r="297">
          <cell r="A297" t="str">
            <v>Puskas</v>
          </cell>
        </row>
        <row r="298">
          <cell r="A298" t="str">
            <v>Puskas</v>
          </cell>
        </row>
        <row r="299">
          <cell r="A299" t="str">
            <v>Puskas</v>
          </cell>
        </row>
        <row r="300">
          <cell r="A300" t="str">
            <v>Puskas</v>
          </cell>
        </row>
        <row r="301">
          <cell r="A301" t="str">
            <v>Puskas</v>
          </cell>
        </row>
        <row r="302">
          <cell r="A302" t="str">
            <v>Puskas</v>
          </cell>
        </row>
        <row r="303">
          <cell r="A303" t="str">
            <v>Puskas</v>
          </cell>
        </row>
        <row r="304">
          <cell r="A304" t="str">
            <v>Puskas</v>
          </cell>
        </row>
        <row r="305">
          <cell r="A305" t="str">
            <v>Puskas</v>
          </cell>
        </row>
        <row r="306">
          <cell r="A306" t="str">
            <v>Puskas</v>
          </cell>
        </row>
        <row r="307">
          <cell r="A307" t="str">
            <v>Puskas</v>
          </cell>
        </row>
        <row r="308">
          <cell r="A308" t="str">
            <v>Puskas</v>
          </cell>
        </row>
        <row r="309">
          <cell r="A309" t="str">
            <v>Puskas</v>
          </cell>
        </row>
        <row r="310">
          <cell r="A310" t="str">
            <v>Puskas</v>
          </cell>
        </row>
        <row r="311">
          <cell r="A311" t="str">
            <v>Puskas</v>
          </cell>
        </row>
        <row r="312">
          <cell r="A312" t="str">
            <v>Puskas</v>
          </cell>
        </row>
        <row r="313">
          <cell r="A313" t="str">
            <v>Puskas</v>
          </cell>
        </row>
        <row r="314">
          <cell r="A314" t="str">
            <v>Puskas</v>
          </cell>
        </row>
        <row r="315">
          <cell r="A315" t="str">
            <v>Puskas</v>
          </cell>
        </row>
        <row r="316">
          <cell r="A316" t="str">
            <v>Puskas</v>
          </cell>
        </row>
        <row r="317">
          <cell r="A317" t="str">
            <v>Puskas</v>
          </cell>
        </row>
        <row r="318">
          <cell r="A318" t="str">
            <v>Puskas</v>
          </cell>
        </row>
        <row r="319">
          <cell r="A319" t="str">
            <v>Puskas</v>
          </cell>
        </row>
        <row r="320">
          <cell r="A320" t="str">
            <v>Puskas</v>
          </cell>
        </row>
        <row r="321">
          <cell r="A321" t="str">
            <v>Puskas</v>
          </cell>
        </row>
        <row r="322">
          <cell r="A322" t="str">
            <v>Puskas</v>
          </cell>
        </row>
        <row r="323">
          <cell r="A323" t="str">
            <v>Puskas</v>
          </cell>
        </row>
        <row r="324">
          <cell r="A324" t="str">
            <v>Puskas</v>
          </cell>
        </row>
        <row r="325">
          <cell r="A325" t="str">
            <v>Puskas</v>
          </cell>
        </row>
        <row r="326">
          <cell r="A326" t="str">
            <v>Puskas</v>
          </cell>
        </row>
        <row r="327">
          <cell r="A327" t="str">
            <v>Puskas</v>
          </cell>
        </row>
        <row r="328">
          <cell r="A328" t="str">
            <v>Puskas</v>
          </cell>
        </row>
        <row r="329">
          <cell r="A329" t="str">
            <v>Puskas</v>
          </cell>
        </row>
        <row r="330">
          <cell r="A330" t="str">
            <v>Puskas</v>
          </cell>
        </row>
        <row r="331">
          <cell r="A331" t="str">
            <v>Puskas</v>
          </cell>
        </row>
        <row r="332">
          <cell r="A332" t="str">
            <v>Puskas</v>
          </cell>
        </row>
        <row r="333">
          <cell r="A333" t="str">
            <v>Puskas</v>
          </cell>
        </row>
        <row r="334">
          <cell r="A334" t="str">
            <v>Puskas</v>
          </cell>
        </row>
        <row r="335">
          <cell r="A335" t="str">
            <v>Puskas</v>
          </cell>
        </row>
        <row r="336">
          <cell r="A336" t="str">
            <v>Puskas</v>
          </cell>
        </row>
        <row r="337">
          <cell r="A337" t="str">
            <v>Puskas</v>
          </cell>
        </row>
        <row r="338">
          <cell r="A338" t="str">
            <v>Puskas</v>
          </cell>
        </row>
        <row r="339">
          <cell r="A339" t="str">
            <v>Puskas</v>
          </cell>
        </row>
        <row r="340">
          <cell r="A340" t="str">
            <v>Puskas</v>
          </cell>
        </row>
        <row r="341">
          <cell r="A341" t="str">
            <v>Puskas</v>
          </cell>
        </row>
        <row r="342">
          <cell r="A342" t="str">
            <v>Puskas</v>
          </cell>
        </row>
        <row r="343">
          <cell r="A343" t="str">
            <v>Puskas</v>
          </cell>
        </row>
        <row r="344">
          <cell r="A344" t="str">
            <v>Puskas</v>
          </cell>
        </row>
        <row r="345">
          <cell r="A345" t="str">
            <v>Puskas</v>
          </cell>
        </row>
        <row r="346">
          <cell r="A346" t="str">
            <v>Puskas</v>
          </cell>
        </row>
        <row r="347">
          <cell r="A347" t="str">
            <v>Puskas</v>
          </cell>
        </row>
        <row r="348">
          <cell r="A348" t="str">
            <v>Valent</v>
          </cell>
        </row>
        <row r="349">
          <cell r="A349" t="str">
            <v>Valent</v>
          </cell>
        </row>
        <row r="350">
          <cell r="A350" t="str">
            <v>Valent</v>
          </cell>
        </row>
        <row r="351">
          <cell r="A351" t="str">
            <v>Valent</v>
          </cell>
        </row>
        <row r="352">
          <cell r="A352" t="str">
            <v>Valent</v>
          </cell>
        </row>
        <row r="353">
          <cell r="A353" t="str">
            <v>Valent</v>
          </cell>
        </row>
        <row r="354">
          <cell r="A354" t="str">
            <v>Valent</v>
          </cell>
        </row>
        <row r="355">
          <cell r="A355" t="str">
            <v>Valent</v>
          </cell>
        </row>
        <row r="356">
          <cell r="A356" t="str">
            <v>Valent</v>
          </cell>
        </row>
        <row r="357">
          <cell r="A357" t="str">
            <v>Valent</v>
          </cell>
        </row>
        <row r="358">
          <cell r="A358" t="str">
            <v>Valent</v>
          </cell>
        </row>
        <row r="359">
          <cell r="A359" t="str">
            <v>Valent</v>
          </cell>
        </row>
        <row r="360">
          <cell r="A360" t="str">
            <v>Valent</v>
          </cell>
        </row>
        <row r="361">
          <cell r="A361" t="str">
            <v>Valent</v>
          </cell>
        </row>
        <row r="362">
          <cell r="A362" t="str">
            <v>Valent</v>
          </cell>
        </row>
        <row r="363">
          <cell r="A363" t="str">
            <v>Valent</v>
          </cell>
        </row>
        <row r="364">
          <cell r="A364" t="str">
            <v>Valent</v>
          </cell>
        </row>
        <row r="365">
          <cell r="A365" t="str">
            <v>Valent</v>
          </cell>
        </row>
        <row r="366">
          <cell r="A366" t="str">
            <v>Valent</v>
          </cell>
        </row>
        <row r="367">
          <cell r="A367" t="str">
            <v>Valent</v>
          </cell>
        </row>
        <row r="368">
          <cell r="A368" t="str">
            <v>Valent</v>
          </cell>
        </row>
        <row r="369">
          <cell r="A369" t="str">
            <v>Valent</v>
          </cell>
        </row>
        <row r="370">
          <cell r="A370" t="str">
            <v>Valent</v>
          </cell>
        </row>
        <row r="371">
          <cell r="A371" t="str">
            <v>Valent</v>
          </cell>
        </row>
        <row r="372">
          <cell r="A372" t="str">
            <v>Valent</v>
          </cell>
        </row>
        <row r="373">
          <cell r="A373" t="str">
            <v>Valent</v>
          </cell>
        </row>
        <row r="374">
          <cell r="A374" t="str">
            <v>Valent</v>
          </cell>
        </row>
        <row r="375">
          <cell r="A375" t="str">
            <v>Valent</v>
          </cell>
        </row>
        <row r="376">
          <cell r="A376" t="str">
            <v>Valent</v>
          </cell>
        </row>
        <row r="377">
          <cell r="A377" t="str">
            <v>Valent</v>
          </cell>
        </row>
        <row r="378">
          <cell r="A378" t="str">
            <v>Valent</v>
          </cell>
        </row>
        <row r="379">
          <cell r="A379" t="str">
            <v>Valent</v>
          </cell>
        </row>
        <row r="380">
          <cell r="A380" t="str">
            <v>Valent</v>
          </cell>
        </row>
        <row r="381">
          <cell r="A381" t="str">
            <v>Valent</v>
          </cell>
        </row>
        <row r="382">
          <cell r="A382" t="str">
            <v>Valent</v>
          </cell>
        </row>
        <row r="383">
          <cell r="A383" t="str">
            <v>Valent</v>
          </cell>
        </row>
        <row r="384">
          <cell r="A384" t="str">
            <v>Valent</v>
          </cell>
        </row>
        <row r="385">
          <cell r="A385" t="str">
            <v>Valent</v>
          </cell>
        </row>
        <row r="386">
          <cell r="A386" t="str">
            <v>Valent</v>
          </cell>
        </row>
        <row r="387">
          <cell r="A387" t="str">
            <v>Valent</v>
          </cell>
        </row>
        <row r="388">
          <cell r="A388" t="str">
            <v>Valent</v>
          </cell>
        </row>
        <row r="389">
          <cell r="A389" t="str">
            <v>Valent</v>
          </cell>
        </row>
        <row r="390">
          <cell r="A390" t="str">
            <v>Valent</v>
          </cell>
        </row>
        <row r="391">
          <cell r="A391" t="str">
            <v>Valent</v>
          </cell>
        </row>
        <row r="392">
          <cell r="A392" t="str">
            <v>Valent</v>
          </cell>
        </row>
        <row r="393">
          <cell r="A393" t="str">
            <v>Valent</v>
          </cell>
        </row>
        <row r="394">
          <cell r="A394" t="str">
            <v>Valent</v>
          </cell>
        </row>
        <row r="395">
          <cell r="A395" t="str">
            <v>Valent</v>
          </cell>
        </row>
        <row r="396">
          <cell r="A396" t="str">
            <v>Valent</v>
          </cell>
        </row>
        <row r="397">
          <cell r="A397" t="str">
            <v>Valent</v>
          </cell>
        </row>
        <row r="398">
          <cell r="A398" t="str">
            <v>Valent</v>
          </cell>
        </row>
        <row r="399">
          <cell r="A399" t="str">
            <v>Valent</v>
          </cell>
        </row>
        <row r="400">
          <cell r="A400" t="str">
            <v>Valent</v>
          </cell>
        </row>
        <row r="401">
          <cell r="A401" t="str">
            <v>Valent</v>
          </cell>
        </row>
        <row r="402">
          <cell r="A402" t="str">
            <v>Valent</v>
          </cell>
        </row>
        <row r="403">
          <cell r="A403" t="str">
            <v>Valent</v>
          </cell>
        </row>
        <row r="404">
          <cell r="A404" t="str">
            <v>Valent</v>
          </cell>
        </row>
        <row r="405">
          <cell r="A405" t="str">
            <v>Valent</v>
          </cell>
        </row>
        <row r="406">
          <cell r="A406" t="str">
            <v>Valent</v>
          </cell>
        </row>
        <row r="407">
          <cell r="A407" t="str">
            <v>Valent</v>
          </cell>
        </row>
        <row r="408">
          <cell r="A408" t="str">
            <v>Valent</v>
          </cell>
        </row>
        <row r="409">
          <cell r="A409" t="str">
            <v>Valent</v>
          </cell>
        </row>
        <row r="410">
          <cell r="A410" t="str">
            <v>Valent</v>
          </cell>
        </row>
        <row r="411">
          <cell r="A411" t="str">
            <v>Valent</v>
          </cell>
        </row>
        <row r="412">
          <cell r="A412" t="str">
            <v>Valent</v>
          </cell>
        </row>
        <row r="413">
          <cell r="A413" t="str">
            <v>Valent</v>
          </cell>
        </row>
        <row r="414">
          <cell r="A414" t="str">
            <v>Valent</v>
          </cell>
        </row>
        <row r="415">
          <cell r="A415" t="str">
            <v>Valent</v>
          </cell>
        </row>
        <row r="416">
          <cell r="A416" t="str">
            <v>Valent</v>
          </cell>
        </row>
        <row r="417">
          <cell r="A417" t="str">
            <v>Valent</v>
          </cell>
        </row>
        <row r="418">
          <cell r="A418" t="str">
            <v>Valent</v>
          </cell>
        </row>
        <row r="419">
          <cell r="A419" t="str">
            <v>Valent</v>
          </cell>
        </row>
        <row r="420">
          <cell r="A420" t="str">
            <v>Valent</v>
          </cell>
        </row>
        <row r="421">
          <cell r="A421" t="str">
            <v>Valent</v>
          </cell>
        </row>
        <row r="422">
          <cell r="A422" t="str">
            <v>Valent</v>
          </cell>
        </row>
        <row r="423">
          <cell r="A423" t="str">
            <v>Valent</v>
          </cell>
        </row>
        <row r="424">
          <cell r="A424" t="str">
            <v>Valent</v>
          </cell>
        </row>
        <row r="425">
          <cell r="A425" t="str">
            <v>Valent</v>
          </cell>
        </row>
        <row r="426">
          <cell r="A426" t="str">
            <v>Valent</v>
          </cell>
        </row>
        <row r="427">
          <cell r="A427" t="str">
            <v>Valent</v>
          </cell>
        </row>
        <row r="428">
          <cell r="A428" t="str">
            <v>Valent</v>
          </cell>
        </row>
        <row r="429">
          <cell r="A429" t="str">
            <v>Valent</v>
          </cell>
        </row>
        <row r="430">
          <cell r="A430" t="str">
            <v>Valent</v>
          </cell>
        </row>
        <row r="431">
          <cell r="A431" t="str">
            <v>Valent</v>
          </cell>
        </row>
        <row r="432">
          <cell r="A432" t="str">
            <v>Valent</v>
          </cell>
        </row>
        <row r="433">
          <cell r="A433" t="str">
            <v>Valent</v>
          </cell>
        </row>
        <row r="434">
          <cell r="A434" t="str">
            <v>Valent</v>
          </cell>
        </row>
        <row r="435">
          <cell r="A435" t="str">
            <v>Valent</v>
          </cell>
        </row>
        <row r="436">
          <cell r="A436" t="str">
            <v>Valent</v>
          </cell>
        </row>
        <row r="437">
          <cell r="A437" t="str">
            <v>Valent</v>
          </cell>
        </row>
        <row r="438">
          <cell r="A438" t="str">
            <v>Valent</v>
          </cell>
        </row>
        <row r="439">
          <cell r="A439" t="str">
            <v>Valent</v>
          </cell>
        </row>
        <row r="440">
          <cell r="A440" t="str">
            <v>Zelinka</v>
          </cell>
        </row>
        <row r="441">
          <cell r="A441" t="str">
            <v>Zelinka</v>
          </cell>
        </row>
        <row r="442">
          <cell r="A442" t="str">
            <v>Zelinka</v>
          </cell>
        </row>
        <row r="443">
          <cell r="A443" t="str">
            <v>Zelinka</v>
          </cell>
        </row>
        <row r="444">
          <cell r="A444" t="str">
            <v>Zelinka</v>
          </cell>
        </row>
        <row r="445">
          <cell r="A445" t="str">
            <v>Zelinka</v>
          </cell>
        </row>
        <row r="446">
          <cell r="A446" t="str">
            <v>Zelinka</v>
          </cell>
        </row>
        <row r="447">
          <cell r="A447" t="str">
            <v>Zelinka</v>
          </cell>
        </row>
        <row r="448">
          <cell r="A448" t="str">
            <v>Zelinka</v>
          </cell>
        </row>
        <row r="449">
          <cell r="A449" t="str">
            <v>Zelinka</v>
          </cell>
        </row>
        <row r="450">
          <cell r="A450" t="str">
            <v>Zelinka</v>
          </cell>
        </row>
        <row r="451">
          <cell r="A451" t="str">
            <v>Zelinka</v>
          </cell>
        </row>
        <row r="452">
          <cell r="A452" t="str">
            <v>Zelinka</v>
          </cell>
        </row>
        <row r="453">
          <cell r="A453" t="str">
            <v>Zelinka</v>
          </cell>
        </row>
        <row r="454">
          <cell r="A454" t="str">
            <v>Zelinka</v>
          </cell>
        </row>
        <row r="455">
          <cell r="A455" t="str">
            <v>Zelinka</v>
          </cell>
        </row>
        <row r="456">
          <cell r="A456" t="str">
            <v>Zelinka</v>
          </cell>
        </row>
        <row r="457">
          <cell r="A457" t="str">
            <v>Zelinka</v>
          </cell>
        </row>
        <row r="458">
          <cell r="A458" t="str">
            <v>Zelinka</v>
          </cell>
        </row>
        <row r="459">
          <cell r="A459" t="str">
            <v>Zelinka</v>
          </cell>
        </row>
        <row r="460">
          <cell r="A460" t="str">
            <v>Zelinka</v>
          </cell>
        </row>
        <row r="461">
          <cell r="A461" t="str">
            <v>Zelinka</v>
          </cell>
        </row>
        <row r="462">
          <cell r="A462" t="str">
            <v>Zelinka</v>
          </cell>
        </row>
        <row r="463">
          <cell r="A463" t="str">
            <v>Zelinka</v>
          </cell>
        </row>
        <row r="464">
          <cell r="A464" t="str">
            <v>Zelinka</v>
          </cell>
        </row>
        <row r="465">
          <cell r="A465" t="str">
            <v>Zelinka</v>
          </cell>
        </row>
        <row r="466">
          <cell r="A466" t="str">
            <v>Zelinka</v>
          </cell>
        </row>
        <row r="467">
          <cell r="A467" t="str">
            <v>Zelinka</v>
          </cell>
        </row>
        <row r="468">
          <cell r="A468" t="str">
            <v>Zelinka</v>
          </cell>
        </row>
        <row r="469">
          <cell r="A469" t="str">
            <v>Zelinka</v>
          </cell>
        </row>
        <row r="470">
          <cell r="A470" t="str">
            <v>Zelinka</v>
          </cell>
        </row>
        <row r="471">
          <cell r="A471" t="str">
            <v>Zelinka</v>
          </cell>
        </row>
        <row r="472">
          <cell r="A472" t="str">
            <v>Zelinka</v>
          </cell>
        </row>
        <row r="473">
          <cell r="A473" t="str">
            <v>Zelinka</v>
          </cell>
        </row>
        <row r="474">
          <cell r="A474" t="str">
            <v>Zelinka</v>
          </cell>
        </row>
        <row r="475">
          <cell r="A475" t="str">
            <v>Zelinka</v>
          </cell>
        </row>
        <row r="476">
          <cell r="A476" t="str">
            <v>Zelinka</v>
          </cell>
        </row>
        <row r="477">
          <cell r="A477" t="str">
            <v>Zelinka</v>
          </cell>
        </row>
        <row r="478">
          <cell r="A478" t="str">
            <v>Zelinka</v>
          </cell>
        </row>
        <row r="479">
          <cell r="A479" t="str">
            <v>Zelinka</v>
          </cell>
        </row>
        <row r="480">
          <cell r="A480" t="str">
            <v>Zelinka</v>
          </cell>
        </row>
        <row r="481">
          <cell r="A481" t="str">
            <v>Zelinka</v>
          </cell>
        </row>
        <row r="482">
          <cell r="A482" t="str">
            <v>Zelinka</v>
          </cell>
        </row>
        <row r="483">
          <cell r="A483" t="str">
            <v>Zelinka</v>
          </cell>
        </row>
        <row r="484">
          <cell r="A484" t="str">
            <v>Zelinka</v>
          </cell>
        </row>
        <row r="485">
          <cell r="A485" t="str">
            <v>Zelinka</v>
          </cell>
        </row>
        <row r="486">
          <cell r="A486" t="str">
            <v>Zelinka</v>
          </cell>
        </row>
        <row r="487">
          <cell r="A487" t="str">
            <v>Zelinka</v>
          </cell>
        </row>
        <row r="488">
          <cell r="A488" t="str">
            <v>Zelinka</v>
          </cell>
        </row>
        <row r="489">
          <cell r="A489" t="str">
            <v>Zelinka</v>
          </cell>
        </row>
        <row r="490">
          <cell r="A490" t="str">
            <v>Zelinka</v>
          </cell>
        </row>
        <row r="491">
          <cell r="A491" t="str">
            <v>Zelinka</v>
          </cell>
        </row>
        <row r="492">
          <cell r="A492" t="str">
            <v>Zelinka</v>
          </cell>
        </row>
        <row r="493">
          <cell r="A493" t="str">
            <v>Zelinka</v>
          </cell>
        </row>
        <row r="494">
          <cell r="A494" t="str">
            <v>Zelinka</v>
          </cell>
        </row>
        <row r="495">
          <cell r="A495" t="str">
            <v>Zelinka</v>
          </cell>
        </row>
        <row r="496">
          <cell r="A496" t="str">
            <v>Zelinka</v>
          </cell>
        </row>
        <row r="497">
          <cell r="A497" t="str">
            <v>Zelinka</v>
          </cell>
        </row>
        <row r="498">
          <cell r="A498" t="str">
            <v>Zelinka</v>
          </cell>
        </row>
        <row r="499">
          <cell r="A499" t="str">
            <v>Zelinka</v>
          </cell>
        </row>
        <row r="500">
          <cell r="A500" t="str">
            <v>Zelinka</v>
          </cell>
        </row>
        <row r="501">
          <cell r="A501" t="str">
            <v>Zelinka</v>
          </cell>
        </row>
        <row r="502">
          <cell r="A502" t="str">
            <v>Zelinka</v>
          </cell>
        </row>
        <row r="503">
          <cell r="A503" t="str">
            <v>Zelinka</v>
          </cell>
        </row>
        <row r="504">
          <cell r="A504" t="str">
            <v>Zelinka</v>
          </cell>
        </row>
        <row r="505">
          <cell r="A505" t="str">
            <v>Zelinka</v>
          </cell>
        </row>
        <row r="506">
          <cell r="A506" t="str">
            <v>Zelinka</v>
          </cell>
        </row>
        <row r="507">
          <cell r="A507" t="str">
            <v>Zelinka</v>
          </cell>
        </row>
        <row r="508">
          <cell r="A508" t="str">
            <v>Zelinka</v>
          </cell>
        </row>
        <row r="509">
          <cell r="A509" t="str">
            <v>Zelinka</v>
          </cell>
        </row>
        <row r="510">
          <cell r="A510" t="str">
            <v>Zelinka</v>
          </cell>
        </row>
        <row r="511">
          <cell r="A511" t="str">
            <v>Zelinka</v>
          </cell>
        </row>
        <row r="512">
          <cell r="A512" t="str">
            <v>Zelinka</v>
          </cell>
        </row>
        <row r="513">
          <cell r="A513" t="str">
            <v>Zelinka</v>
          </cell>
        </row>
        <row r="514">
          <cell r="A514" t="str">
            <v>Zelinka</v>
          </cell>
        </row>
        <row r="515">
          <cell r="A515" t="str">
            <v>Zelinka</v>
          </cell>
        </row>
        <row r="516">
          <cell r="A516" t="str">
            <v>Zelinka</v>
          </cell>
        </row>
        <row r="517">
          <cell r="A517" t="str">
            <v>Zelinka</v>
          </cell>
        </row>
        <row r="518">
          <cell r="A518" t="str">
            <v>Zelinka</v>
          </cell>
        </row>
        <row r="519">
          <cell r="A519" t="str">
            <v>Zelinka</v>
          </cell>
        </row>
        <row r="520">
          <cell r="A520" t="str">
            <v>Zelinka</v>
          </cell>
        </row>
        <row r="521">
          <cell r="A521" t="str">
            <v>Zelinka</v>
          </cell>
        </row>
        <row r="522">
          <cell r="A522" t="str">
            <v>Zelinka</v>
          </cell>
        </row>
        <row r="523">
          <cell r="A523" t="str">
            <v>Zelinka</v>
          </cell>
        </row>
        <row r="524">
          <cell r="A524" t="str">
            <v>Zelinka</v>
          </cell>
        </row>
        <row r="525">
          <cell r="A525" t="str">
            <v>Zelinka</v>
          </cell>
        </row>
        <row r="526">
          <cell r="A526" t="str">
            <v>Zelinka</v>
          </cell>
        </row>
        <row r="527">
          <cell r="A527" t="str">
            <v>Zelinka</v>
          </cell>
        </row>
        <row r="528">
          <cell r="A528" t="str">
            <v>Zelinka</v>
          </cell>
        </row>
        <row r="529">
          <cell r="A529" t="str">
            <v>Zelinka</v>
          </cell>
        </row>
        <row r="530">
          <cell r="A530" t="str">
            <v>Zelinka</v>
          </cell>
        </row>
        <row r="531">
          <cell r="A531" t="str">
            <v>Zelinka</v>
          </cell>
        </row>
        <row r="532">
          <cell r="A532" t="str">
            <v>Zelinka</v>
          </cell>
        </row>
        <row r="533">
          <cell r="A533" t="str">
            <v>Zelinka</v>
          </cell>
        </row>
        <row r="534">
          <cell r="A534" t="str">
            <v>Zelinka</v>
          </cell>
        </row>
        <row r="535">
          <cell r="A535" t="str">
            <v>Zelinka</v>
          </cell>
        </row>
        <row r="536">
          <cell r="A536" t="str">
            <v>Zelinka</v>
          </cell>
        </row>
        <row r="537">
          <cell r="A537" t="str">
            <v>Zelinka</v>
          </cell>
        </row>
        <row r="538">
          <cell r="A538" t="str">
            <v>Zelinka</v>
          </cell>
        </row>
        <row r="539">
          <cell r="A539" t="str">
            <v>Zelinka</v>
          </cell>
        </row>
        <row r="540">
          <cell r="A540" t="str">
            <v>Zelinka</v>
          </cell>
        </row>
        <row r="541">
          <cell r="A541" t="str">
            <v>Zelinka</v>
          </cell>
        </row>
        <row r="542">
          <cell r="A542" t="str">
            <v>Zelinka</v>
          </cell>
        </row>
        <row r="543">
          <cell r="A543" t="str">
            <v>Zelinka</v>
          </cell>
        </row>
        <row r="544">
          <cell r="A544" t="str">
            <v>Zelinka</v>
          </cell>
        </row>
        <row r="545">
          <cell r="A545" t="str">
            <v>Zelinka</v>
          </cell>
        </row>
        <row r="546">
          <cell r="A546" t="str">
            <v>Zelinka</v>
          </cell>
        </row>
        <row r="547">
          <cell r="A547" t="str">
            <v>Zelinka</v>
          </cell>
        </row>
        <row r="548">
          <cell r="A548" t="str">
            <v>Zelinka</v>
          </cell>
        </row>
        <row r="549">
          <cell r="A549" t="str">
            <v>Zelinka</v>
          </cell>
        </row>
        <row r="550">
          <cell r="A550" t="str">
            <v>Puskas</v>
          </cell>
        </row>
        <row r="551">
          <cell r="A551" t="str">
            <v>Puskas</v>
          </cell>
        </row>
        <row r="552">
          <cell r="A552" t="str">
            <v>Puskas</v>
          </cell>
        </row>
        <row r="553">
          <cell r="A553" t="str">
            <v>Puskas</v>
          </cell>
        </row>
        <row r="554">
          <cell r="A554" t="str">
            <v>Puskas</v>
          </cell>
        </row>
        <row r="555">
          <cell r="A555" t="str">
            <v>Puskas</v>
          </cell>
        </row>
        <row r="556">
          <cell r="A556" t="str">
            <v>Puskas</v>
          </cell>
        </row>
        <row r="557">
          <cell r="A557" t="str">
            <v>Puskas</v>
          </cell>
        </row>
        <row r="558">
          <cell r="A558" t="str">
            <v>Puskas</v>
          </cell>
        </row>
        <row r="559">
          <cell r="A559" t="str">
            <v>Puskas</v>
          </cell>
        </row>
        <row r="560">
          <cell r="A560" t="str">
            <v>Puskas</v>
          </cell>
        </row>
        <row r="561">
          <cell r="A561" t="str">
            <v>Puskas</v>
          </cell>
        </row>
        <row r="562">
          <cell r="A562" t="str">
            <v>Norfini</v>
          </cell>
        </row>
        <row r="563">
          <cell r="A563" t="str">
            <v>Norfini</v>
          </cell>
        </row>
        <row r="564">
          <cell r="A564" t="str">
            <v>Norfini</v>
          </cell>
        </row>
        <row r="565">
          <cell r="A565" t="str">
            <v>Norfini</v>
          </cell>
        </row>
        <row r="566">
          <cell r="A566" t="str">
            <v>Norfini</v>
          </cell>
        </row>
        <row r="567">
          <cell r="A567" t="str">
            <v>Norfini</v>
          </cell>
        </row>
        <row r="568">
          <cell r="A568" t="str">
            <v>Norfini</v>
          </cell>
        </row>
        <row r="569">
          <cell r="A569" t="str">
            <v>Norfini</v>
          </cell>
        </row>
        <row r="570">
          <cell r="A570" t="str">
            <v>Norfini</v>
          </cell>
        </row>
        <row r="571">
          <cell r="A571" t="str">
            <v>Norfini</v>
          </cell>
        </row>
        <row r="572">
          <cell r="A572" t="str">
            <v>Norfini</v>
          </cell>
        </row>
        <row r="573">
          <cell r="A573" t="str">
            <v>Norfini</v>
          </cell>
        </row>
        <row r="574">
          <cell r="A574" t="str">
            <v>Norfini</v>
          </cell>
        </row>
        <row r="575">
          <cell r="A575" t="str">
            <v>Norfini</v>
          </cell>
        </row>
        <row r="576">
          <cell r="A576" t="str">
            <v>Nash</v>
          </cell>
        </row>
        <row r="577">
          <cell r="A577" t="str">
            <v>Nash</v>
          </cell>
        </row>
        <row r="578">
          <cell r="A578" t="str">
            <v>Nash</v>
          </cell>
        </row>
        <row r="579">
          <cell r="A579" t="str">
            <v>Nash</v>
          </cell>
        </row>
        <row r="580">
          <cell r="A580" t="str">
            <v>Malanchini</v>
          </cell>
        </row>
        <row r="581">
          <cell r="A581" t="str">
            <v>Krawanja</v>
          </cell>
        </row>
        <row r="582">
          <cell r="A582" t="str">
            <v>Krawanja</v>
          </cell>
        </row>
        <row r="583">
          <cell r="A583" t="str">
            <v>Krawanja</v>
          </cell>
        </row>
        <row r="584">
          <cell r="A584" t="str">
            <v>Krawanja</v>
          </cell>
        </row>
        <row r="585">
          <cell r="A585" t="str">
            <v>Krawanja</v>
          </cell>
        </row>
        <row r="586">
          <cell r="A586" t="str">
            <v>Krawanja</v>
          </cell>
        </row>
        <row r="587">
          <cell r="A587" t="str">
            <v>Gubler</v>
          </cell>
        </row>
        <row r="588">
          <cell r="A588" t="str">
            <v>Gubler</v>
          </cell>
        </row>
        <row r="589">
          <cell r="A589" t="str">
            <v>Gubler</v>
          </cell>
        </row>
        <row r="590">
          <cell r="A590" t="str">
            <v>Gubler</v>
          </cell>
        </row>
        <row r="591">
          <cell r="A591" t="str">
            <v>Gubler</v>
          </cell>
        </row>
        <row r="592">
          <cell r="A592" t="str">
            <v>Gubler</v>
          </cell>
        </row>
        <row r="593">
          <cell r="A593" t="str">
            <v>Gubler</v>
          </cell>
        </row>
        <row r="594">
          <cell r="A594" t="str">
            <v>Gubler</v>
          </cell>
        </row>
        <row r="595">
          <cell r="A595" t="str">
            <v>Gubler</v>
          </cell>
        </row>
        <row r="596">
          <cell r="A596" t="str">
            <v>Gubler</v>
          </cell>
        </row>
        <row r="597">
          <cell r="A597" t="str">
            <v>Gubler</v>
          </cell>
        </row>
        <row r="598">
          <cell r="A598" t="str">
            <v>Gubler</v>
          </cell>
        </row>
        <row r="599">
          <cell r="A599" t="str">
            <v>Gubler</v>
          </cell>
        </row>
        <row r="600">
          <cell r="A600" t="str">
            <v>Zelinka</v>
          </cell>
        </row>
        <row r="601">
          <cell r="A601" t="str">
            <v>Zelinka</v>
          </cell>
        </row>
        <row r="602">
          <cell r="A602" t="str">
            <v>Valent</v>
          </cell>
        </row>
        <row r="603">
          <cell r="A603" t="str">
            <v>Valent</v>
          </cell>
        </row>
        <row r="604">
          <cell r="A604" t="str">
            <v>Valent</v>
          </cell>
        </row>
        <row r="605">
          <cell r="A605" t="str">
            <v>Valent</v>
          </cell>
        </row>
        <row r="606">
          <cell r="A606" t="str">
            <v>Valent</v>
          </cell>
        </row>
        <row r="607">
          <cell r="A607" t="str">
            <v>Valent</v>
          </cell>
        </row>
        <row r="608">
          <cell r="A608" t="str">
            <v>Valent</v>
          </cell>
        </row>
        <row r="609">
          <cell r="A609" t="str">
            <v>Valent</v>
          </cell>
        </row>
        <row r="610">
          <cell r="A610" t="str">
            <v>Valent</v>
          </cell>
        </row>
        <row r="611">
          <cell r="A611" t="str">
            <v>Valent</v>
          </cell>
        </row>
        <row r="612">
          <cell r="A612" t="str">
            <v>Norfini</v>
          </cell>
        </row>
        <row r="613">
          <cell r="A613" t="str">
            <v>Norfini</v>
          </cell>
        </row>
        <row r="614">
          <cell r="A614" t="str">
            <v>Norfini</v>
          </cell>
        </row>
        <row r="615">
          <cell r="A615" t="str">
            <v>Norfini</v>
          </cell>
        </row>
        <row r="616">
          <cell r="A616" t="str">
            <v>Puskas</v>
          </cell>
        </row>
        <row r="617">
          <cell r="A617" t="str">
            <v>Puskas</v>
          </cell>
        </row>
        <row r="618">
          <cell r="A618" t="str">
            <v>Valent</v>
          </cell>
        </row>
        <row r="619">
          <cell r="A619" t="str">
            <v>Valent</v>
          </cell>
        </row>
        <row r="620">
          <cell r="A620" t="str">
            <v>Valent</v>
          </cell>
        </row>
        <row r="621">
          <cell r="A621" t="str">
            <v>Valent</v>
          </cell>
        </row>
        <row r="622">
          <cell r="A622" t="str">
            <v>Valent</v>
          </cell>
        </row>
        <row r="623">
          <cell r="A623" t="str">
            <v>Valent</v>
          </cell>
        </row>
        <row r="624">
          <cell r="A624" t="str">
            <v>Valent</v>
          </cell>
        </row>
        <row r="625">
          <cell r="A625" t="str">
            <v>Valent</v>
          </cell>
        </row>
        <row r="626">
          <cell r="A626" t="str">
            <v>Valent</v>
          </cell>
        </row>
        <row r="627">
          <cell r="A627" t="str">
            <v>Zelinka</v>
          </cell>
        </row>
        <row r="628">
          <cell r="A628" t="str">
            <v>Zelinka</v>
          </cell>
        </row>
        <row r="629">
          <cell r="A629" t="str">
            <v>Zelinka</v>
          </cell>
        </row>
        <row r="630">
          <cell r="A630" t="str">
            <v>Zelinka</v>
          </cell>
        </row>
        <row r="631">
          <cell r="A631" t="str">
            <v>Gubler</v>
          </cell>
        </row>
        <row r="632">
          <cell r="A632" t="str">
            <v>Nash</v>
          </cell>
        </row>
        <row r="633">
          <cell r="A633" t="str">
            <v>Norfini</v>
          </cell>
        </row>
        <row r="634">
          <cell r="A634" t="str">
            <v>Norfini</v>
          </cell>
        </row>
        <row r="635">
          <cell r="A635" t="str">
            <v>Norfini</v>
          </cell>
        </row>
        <row r="636">
          <cell r="A636" t="str">
            <v>Norfini</v>
          </cell>
        </row>
        <row r="637">
          <cell r="A637" t="str">
            <v>Puskas</v>
          </cell>
        </row>
        <row r="638">
          <cell r="A638" t="str">
            <v>Puskas</v>
          </cell>
        </row>
        <row r="639">
          <cell r="A639" t="str">
            <v>Puskas</v>
          </cell>
        </row>
        <row r="640">
          <cell r="A640" t="str">
            <v>Puskas</v>
          </cell>
        </row>
        <row r="641">
          <cell r="A641" t="str">
            <v>Puskas</v>
          </cell>
        </row>
        <row r="642">
          <cell r="A642" t="str">
            <v>Puskas</v>
          </cell>
        </row>
        <row r="643">
          <cell r="A643" t="str">
            <v>Puskas</v>
          </cell>
        </row>
        <row r="644">
          <cell r="A644" t="str">
            <v>Valent</v>
          </cell>
        </row>
        <row r="645">
          <cell r="A645" t="str">
            <v>Valent</v>
          </cell>
        </row>
        <row r="646">
          <cell r="A646" t="str">
            <v>Zelinka</v>
          </cell>
        </row>
        <row r="647">
          <cell r="A647" t="str">
            <v>Zelinka</v>
          </cell>
        </row>
        <row r="648">
          <cell r="A648" t="str">
            <v>Zelinka</v>
          </cell>
        </row>
        <row r="649">
          <cell r="A649" t="str">
            <v>Zelinka</v>
          </cell>
        </row>
        <row r="650">
          <cell r="A650" t="str">
            <v>Krawanja</v>
          </cell>
        </row>
        <row r="651">
          <cell r="A651" t="str">
            <v>Malanchini</v>
          </cell>
        </row>
        <row r="652">
          <cell r="A652" t="str">
            <v>Nash</v>
          </cell>
        </row>
        <row r="653">
          <cell r="A653" t="str">
            <v>Norfini</v>
          </cell>
        </row>
        <row r="654">
          <cell r="A654" t="str">
            <v>Norfini</v>
          </cell>
        </row>
        <row r="655">
          <cell r="A655" t="str">
            <v>Norfini</v>
          </cell>
        </row>
        <row r="656">
          <cell r="A656" t="str">
            <v>Norfini</v>
          </cell>
        </row>
        <row r="657">
          <cell r="A657" t="str">
            <v>Norfini</v>
          </cell>
        </row>
        <row r="658">
          <cell r="A658" t="str">
            <v>Norfini</v>
          </cell>
        </row>
        <row r="659">
          <cell r="A659" t="str">
            <v>Norfini</v>
          </cell>
        </row>
        <row r="660">
          <cell r="A660" t="str">
            <v>Norfini</v>
          </cell>
        </row>
        <row r="661">
          <cell r="A661" t="str">
            <v>Puskas</v>
          </cell>
        </row>
        <row r="662">
          <cell r="A662" t="str">
            <v>Valent</v>
          </cell>
        </row>
        <row r="663">
          <cell r="A663" t="str">
            <v>Valent</v>
          </cell>
        </row>
        <row r="664">
          <cell r="A664" t="str">
            <v>Valent</v>
          </cell>
        </row>
        <row r="665">
          <cell r="A665" t="str">
            <v>Valent</v>
          </cell>
        </row>
        <row r="666">
          <cell r="A666" t="str">
            <v>Valent</v>
          </cell>
        </row>
        <row r="667">
          <cell r="A667" t="str">
            <v>Valent</v>
          </cell>
        </row>
        <row r="668">
          <cell r="A668" t="str">
            <v>Valent</v>
          </cell>
        </row>
        <row r="669">
          <cell r="A669" t="str">
            <v>Zelinka</v>
          </cell>
        </row>
        <row r="670">
          <cell r="A670" t="str">
            <v>Zelinka</v>
          </cell>
        </row>
        <row r="671">
          <cell r="A671" t="str">
            <v>Zelinka</v>
          </cell>
        </row>
        <row r="672">
          <cell r="A672" t="str">
            <v>Zelinka</v>
          </cell>
        </row>
        <row r="673">
          <cell r="A673" t="str">
            <v>Zelinka</v>
          </cell>
        </row>
      </sheetData>
      <sheetData sheetId="6"/>
      <sheetData sheetId="7"/>
      <sheetData sheetId="8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Estimate"/>
      <sheetName val="Civil Work"/>
      <sheetName val="P &amp; M"/>
      <sheetName val="Lists"/>
      <sheetName val="Index"/>
    </sheetNames>
    <sheetDataSet>
      <sheetData sheetId="0" refreshError="1"/>
      <sheetData sheetId="1" refreshError="1">
        <row r="72">
          <cell r="H72" t="e">
            <v>#REF!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ICVOL"/>
      <sheetName val="Civil Work"/>
    </sheetNames>
    <sheetDataSet>
      <sheetData sheetId="0" refreshError="1"/>
      <sheetData sheetId="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il. Avg. for XLGX"/>
      <sheetName val="Title Page"/>
      <sheetName val="Chipcom"/>
      <sheetName val="CHPM Chart"/>
      <sheetName val="NetEdge"/>
      <sheetName val="Revenues and Oper. Synergies"/>
      <sheetName val="Summary - Pool"/>
      <sheetName val="Summary - Purchase"/>
      <sheetName val="Pro Forma #1"/>
      <sheetName val="Pro Forma #2"/>
      <sheetName val="B.S. - Purchase"/>
      <sheetName val="Deal Multiples"/>
      <sheetName val="VOICVOL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heets"/>
      <sheetName val="costsheet"/>
      <sheetName val="BAL"/>
      <sheetName val="P&amp;L"/>
      <sheetName val="SCHEDULE-P&amp;L"/>
      <sheetName val="Schedule-Bs"/>
      <sheetName val="fassets schedule "/>
      <sheetName val="DEP_SECH DTld"/>
      <sheetName val="Dep Computation"/>
      <sheetName val="Debtors"/>
      <sheetName val="Sheet2"/>
      <sheetName val="Prod &amp; V.F.Goods"/>
      <sheetName val="Dep.computation"/>
      <sheetName val="Excise Duty- BTCL"/>
      <sheetName val="FG VALUATION"/>
      <sheetName val="FB Provision"/>
      <sheetName val="CUMU .PRO"/>
      <sheetName val="Valuation R.M "/>
      <sheetName val="Consumption"/>
      <sheetName val="ed paid"/>
      <sheetName val="Sheet5"/>
      <sheetName val="fbt payable 30.09.06"/>
      <sheetName val="Provision"/>
      <sheetName val="Sheet3"/>
      <sheetName val="Sheet1"/>
      <sheetName val="Mntly Prod"/>
      <sheetName val="Addition"/>
      <sheetName val="Sheet6"/>
      <sheetName val="Sheet4"/>
    </sheetNames>
    <sheetDataSet>
      <sheetData sheetId="0">
        <row r="1">
          <cell r="E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A3" t="str">
            <v>SCHEDULES FORMING PART OF THE BALANCE SHEET AS AT 28th March 10</v>
          </cell>
        </row>
      </sheetData>
      <sheetData sheetId="7" refreshError="1"/>
      <sheetData sheetId="8">
        <row r="7">
          <cell r="B7" t="str">
            <v>Land Development</v>
          </cell>
          <cell r="E7">
            <v>3147802</v>
          </cell>
          <cell r="I7">
            <v>2168541.8941176501</v>
          </cell>
          <cell r="M7">
            <v>37032.964705882398</v>
          </cell>
        </row>
        <row r="8">
          <cell r="B8" t="str">
            <v>Leasehold Land</v>
          </cell>
          <cell r="E8">
            <v>2056581</v>
          </cell>
          <cell r="I8">
            <v>486660.89632846398</v>
          </cell>
          <cell r="M8">
            <v>24195.0705882353</v>
          </cell>
        </row>
        <row r="10">
          <cell r="B10" t="str">
            <v>LPMC Machine 10000 TPA Capicity</v>
          </cell>
          <cell r="C10">
            <v>4.75</v>
          </cell>
          <cell r="D10" t="str">
            <v>SLM</v>
          </cell>
          <cell r="E10">
            <v>28516030</v>
          </cell>
          <cell r="I10">
            <v>22359081.484999999</v>
          </cell>
          <cell r="M10">
            <v>1354511.425</v>
          </cell>
        </row>
        <row r="12">
          <cell r="B12" t="str">
            <v>D.G. Engine set 380 KVA</v>
          </cell>
          <cell r="C12">
            <v>4.75</v>
          </cell>
          <cell r="D12" t="str">
            <v>SLM</v>
          </cell>
          <cell r="E12">
            <v>2692526</v>
          </cell>
          <cell r="I12">
            <v>2306358.9550000001</v>
          </cell>
          <cell r="M12">
            <v>127894.985</v>
          </cell>
        </row>
        <row r="14">
          <cell r="B14" t="str">
            <v>Boiler 300 Kg/hr Capacity</v>
          </cell>
          <cell r="C14">
            <v>4.75</v>
          </cell>
          <cell r="D14" t="str">
            <v>SLM</v>
          </cell>
          <cell r="E14">
            <v>852812</v>
          </cell>
          <cell r="I14">
            <v>618705.71</v>
          </cell>
          <cell r="M14">
            <v>40508.57</v>
          </cell>
        </row>
        <row r="16">
          <cell r="B16" t="str">
            <v>Air Compressor</v>
          </cell>
          <cell r="C16">
            <v>4.75</v>
          </cell>
          <cell r="D16" t="str">
            <v>SLM</v>
          </cell>
          <cell r="E16">
            <v>888617</v>
          </cell>
          <cell r="I16">
            <v>646853.92249999999</v>
          </cell>
          <cell r="M16">
            <v>42209.307500000003</v>
          </cell>
        </row>
        <row r="18">
          <cell r="B18" t="str">
            <v>Chiller - 3 Nos 10 TR</v>
          </cell>
          <cell r="C18">
            <v>4.75</v>
          </cell>
          <cell r="D18" t="str">
            <v>SLM</v>
          </cell>
          <cell r="E18">
            <v>1894657</v>
          </cell>
          <cell r="I18">
            <v>1320630.6225000001</v>
          </cell>
          <cell r="M18">
            <v>89996.207500000004</v>
          </cell>
        </row>
        <row r="20">
          <cell r="B20" t="str">
            <v>Solid Resin Storage Vessel</v>
          </cell>
        </row>
        <row r="21">
          <cell r="B21" t="str">
            <v>Principal Mixer  4.50 Tons Capacity</v>
          </cell>
          <cell r="C21">
            <v>4.75</v>
          </cell>
          <cell r="D21" t="str">
            <v>SLM</v>
          </cell>
          <cell r="E21">
            <v>3907118</v>
          </cell>
          <cell r="I21">
            <v>3135963.3149999999</v>
          </cell>
          <cell r="M21">
            <v>185588.10500000001</v>
          </cell>
        </row>
        <row r="22">
          <cell r="B22" t="str">
            <v/>
          </cell>
        </row>
        <row r="23">
          <cell r="B23" t="str">
            <v>Paste Storage Tank 4.50 Ton Capacity</v>
          </cell>
          <cell r="C23">
            <v>4.75</v>
          </cell>
          <cell r="D23" t="str">
            <v>SLM</v>
          </cell>
          <cell r="E23">
            <v>2139146</v>
          </cell>
          <cell r="I23">
            <v>1716939.3049999999</v>
          </cell>
          <cell r="M23">
            <v>101609.435</v>
          </cell>
        </row>
        <row r="24">
          <cell r="B24" t="str">
            <v/>
          </cell>
        </row>
        <row r="25">
          <cell r="B25" t="str">
            <v>Solid Rasin Tank 500 Ltrs  Capacity</v>
          </cell>
          <cell r="C25">
            <v>4.75</v>
          </cell>
          <cell r="D25" t="str">
            <v>SLM</v>
          </cell>
          <cell r="E25">
            <v>589843</v>
          </cell>
          <cell r="I25">
            <v>470753.6275</v>
          </cell>
          <cell r="M25">
            <v>28017.5425</v>
          </cell>
        </row>
        <row r="26">
          <cell r="B26" t="str">
            <v/>
          </cell>
        </row>
        <row r="27">
          <cell r="B27" t="str">
            <v>Crystal Mixer - 2 Nos. 500 Ltrs Capacity</v>
          </cell>
          <cell r="C27">
            <v>4.75</v>
          </cell>
          <cell r="D27" t="str">
            <v>SLM</v>
          </cell>
          <cell r="E27">
            <v>839236</v>
          </cell>
          <cell r="I27">
            <v>632685.13</v>
          </cell>
          <cell r="M27">
            <v>39863.71</v>
          </cell>
        </row>
        <row r="28">
          <cell r="B28" t="str">
            <v/>
          </cell>
        </row>
        <row r="29">
          <cell r="B29" t="str">
            <v>Final Mixer 0.50 Tons Capacity</v>
          </cell>
          <cell r="C29">
            <v>4.75</v>
          </cell>
          <cell r="D29" t="str">
            <v>SLM</v>
          </cell>
          <cell r="E29">
            <v>2139146</v>
          </cell>
          <cell r="I29">
            <v>1716939.3049999999</v>
          </cell>
          <cell r="M29">
            <v>101609.435</v>
          </cell>
        </row>
        <row r="30">
          <cell r="B30" t="str">
            <v/>
          </cell>
        </row>
        <row r="31">
          <cell r="B31" t="str">
            <v>Bucket Elevator</v>
          </cell>
          <cell r="C31">
            <v>4.75</v>
          </cell>
          <cell r="D31" t="str">
            <v>SLM</v>
          </cell>
          <cell r="E31">
            <v>561720</v>
          </cell>
          <cell r="I31">
            <v>443860.6</v>
          </cell>
          <cell r="M31">
            <v>26681.7</v>
          </cell>
        </row>
        <row r="33">
          <cell r="B33" t="str">
            <v>Centrifugal Air Blower</v>
          </cell>
          <cell r="C33">
            <v>4.75</v>
          </cell>
          <cell r="D33" t="str">
            <v>SLM</v>
          </cell>
          <cell r="E33">
            <v>146697</v>
          </cell>
          <cell r="I33">
            <v>113164</v>
          </cell>
          <cell r="M33">
            <v>6968.1075000000001</v>
          </cell>
        </row>
        <row r="35">
          <cell r="B35" t="str">
            <v>Piping etc.</v>
          </cell>
          <cell r="C35">
            <v>4.75</v>
          </cell>
          <cell r="D35" t="str">
            <v>SLM</v>
          </cell>
          <cell r="E35">
            <v>9545624</v>
          </cell>
          <cell r="I35">
            <v>9545624</v>
          </cell>
          <cell r="M35">
            <v>0</v>
          </cell>
        </row>
        <row r="37">
          <cell r="B37" t="str">
            <v>Piping</v>
          </cell>
          <cell r="C37">
            <v>4.75</v>
          </cell>
          <cell r="D37" t="str">
            <v>SLM</v>
          </cell>
          <cell r="E37">
            <v>4406535</v>
          </cell>
          <cell r="I37">
            <v>4406535</v>
          </cell>
          <cell r="M37">
            <v>0</v>
          </cell>
        </row>
        <row r="39">
          <cell r="B39" t="str">
            <v>Bins with vent filter, load cells Level Sensor,switches</v>
          </cell>
          <cell r="C39">
            <v>4.75</v>
          </cell>
          <cell r="D39" t="str">
            <v>SLM</v>
          </cell>
          <cell r="E39">
            <v>10345927</v>
          </cell>
          <cell r="I39">
            <v>10345927</v>
          </cell>
          <cell r="M39">
            <v>0</v>
          </cell>
        </row>
        <row r="41">
          <cell r="B41" t="str">
            <v>Utility Equipment</v>
          </cell>
          <cell r="C41">
            <v>4.75</v>
          </cell>
          <cell r="D41" t="str">
            <v>SLM</v>
          </cell>
          <cell r="E41">
            <v>781532</v>
          </cell>
          <cell r="I41">
            <v>734288</v>
          </cell>
          <cell r="M41">
            <v>8167.77</v>
          </cell>
        </row>
        <row r="43">
          <cell r="B43" t="str">
            <v>Lab equipments</v>
          </cell>
          <cell r="C43">
            <v>4.75</v>
          </cell>
          <cell r="D43" t="str">
            <v>SLM</v>
          </cell>
          <cell r="E43">
            <v>2171761</v>
          </cell>
          <cell r="I43">
            <v>1905256</v>
          </cell>
          <cell r="M43">
            <v>103158.64750000001</v>
          </cell>
        </row>
        <row r="45">
          <cell r="B45" t="str">
            <v>Weighing Machine</v>
          </cell>
          <cell r="C45">
            <v>4.75</v>
          </cell>
          <cell r="D45" t="str">
            <v>SLM</v>
          </cell>
          <cell r="E45">
            <v>388900</v>
          </cell>
          <cell r="I45">
            <v>185859</v>
          </cell>
          <cell r="M45">
            <v>18472.75</v>
          </cell>
        </row>
        <row r="47">
          <cell r="B47" t="str">
            <v>Oil Heating</v>
          </cell>
          <cell r="C47">
            <v>4.75</v>
          </cell>
          <cell r="D47" t="str">
            <v>SLM</v>
          </cell>
          <cell r="E47">
            <v>2255149</v>
          </cell>
          <cell r="I47">
            <v>1828328</v>
          </cell>
          <cell r="M47">
            <v>107119.5775</v>
          </cell>
        </row>
        <row r="49">
          <cell r="B49" t="str">
            <v>Press 60 MT Semi Automatic Moulding</v>
          </cell>
          <cell r="C49">
            <v>4.75</v>
          </cell>
          <cell r="D49" t="str">
            <v>SLM</v>
          </cell>
          <cell r="E49">
            <v>1490237</v>
          </cell>
          <cell r="I49">
            <v>1193201</v>
          </cell>
          <cell r="M49">
            <v>70786.257500000007</v>
          </cell>
        </row>
        <row r="50">
          <cell r="B50" t="str">
            <v/>
          </cell>
        </row>
        <row r="51">
          <cell r="B51" t="str">
            <v>Press 42 Tons Capacity</v>
          </cell>
          <cell r="C51">
            <v>4.75</v>
          </cell>
          <cell r="D51" t="str">
            <v>SLM</v>
          </cell>
          <cell r="E51">
            <v>827655</v>
          </cell>
          <cell r="I51">
            <v>525581</v>
          </cell>
          <cell r="M51">
            <v>39313.612500000003</v>
          </cell>
        </row>
        <row r="53">
          <cell r="B53" t="str">
            <v>Press 350 Tons Capacity.santek</v>
          </cell>
          <cell r="C53">
            <v>4.75</v>
          </cell>
          <cell r="D53" t="str">
            <v>SLM</v>
          </cell>
          <cell r="E53">
            <v>2012856</v>
          </cell>
          <cell r="I53">
            <v>124346</v>
          </cell>
          <cell r="M53">
            <v>95610.66</v>
          </cell>
        </row>
        <row r="55">
          <cell r="B55" t="str">
            <v>Hand Tools</v>
          </cell>
          <cell r="C55">
            <v>4.75</v>
          </cell>
          <cell r="D55" t="str">
            <v>SLM</v>
          </cell>
          <cell r="E55">
            <v>230169</v>
          </cell>
          <cell r="G55">
            <v>11391.15</v>
          </cell>
          <cell r="I55">
            <v>139844</v>
          </cell>
          <cell r="M55">
            <v>22324.177500000002</v>
          </cell>
        </row>
        <row r="57">
          <cell r="B57" t="str">
            <v>Electrical Installations (incl.</v>
          </cell>
          <cell r="C57">
            <v>4.75</v>
          </cell>
          <cell r="D57" t="str">
            <v>SLM</v>
          </cell>
          <cell r="E57">
            <v>15709837</v>
          </cell>
          <cell r="I57">
            <v>15709836.997500001</v>
          </cell>
          <cell r="M57">
            <v>0</v>
          </cell>
        </row>
        <row r="59">
          <cell r="B59" t="str">
            <v>Electricals</v>
          </cell>
          <cell r="C59">
            <v>0</v>
          </cell>
          <cell r="E59">
            <v>55093</v>
          </cell>
          <cell r="I59">
            <v>55093</v>
          </cell>
          <cell r="M59">
            <v>0</v>
          </cell>
        </row>
        <row r="61">
          <cell r="B61" t="str">
            <v>Plant Electrification (Flame proof glass fitting, lockable push buttom station etc.)</v>
          </cell>
          <cell r="C61">
            <v>4.75</v>
          </cell>
          <cell r="D61" t="str">
            <v>SLM</v>
          </cell>
          <cell r="E61">
            <v>6341536</v>
          </cell>
          <cell r="I61">
            <v>6341536</v>
          </cell>
          <cell r="M61">
            <v>0</v>
          </cell>
        </row>
        <row r="63">
          <cell r="B63" t="str">
            <v>Moulds</v>
          </cell>
          <cell r="C63">
            <v>16.21</v>
          </cell>
          <cell r="D63" t="str">
            <v>SLM</v>
          </cell>
          <cell r="E63">
            <v>7620353</v>
          </cell>
          <cell r="I63">
            <v>3686047</v>
          </cell>
          <cell r="M63">
            <v>1235259.2213000001</v>
          </cell>
        </row>
        <row r="64">
          <cell r="B64" t="str">
            <v>Compresssion mould-Elect Mould</v>
          </cell>
          <cell r="D64" t="str">
            <v>SLM</v>
          </cell>
          <cell r="E64">
            <v>144068</v>
          </cell>
          <cell r="I64">
            <v>144068</v>
          </cell>
          <cell r="M64">
            <v>0</v>
          </cell>
        </row>
        <row r="66">
          <cell r="B66" t="str">
            <v>Air Conditioners</v>
          </cell>
          <cell r="C66">
            <v>4.75</v>
          </cell>
          <cell r="D66" t="str">
            <v>SLM</v>
          </cell>
          <cell r="E66">
            <v>104990</v>
          </cell>
          <cell r="I66">
            <v>54849</v>
          </cell>
          <cell r="M66">
            <v>4987.0249999999996</v>
          </cell>
        </row>
        <row r="68">
          <cell r="B68" t="str">
            <v>Computers</v>
          </cell>
          <cell r="C68">
            <v>16.21</v>
          </cell>
          <cell r="D68" t="str">
            <v>SLM</v>
          </cell>
          <cell r="E68">
            <v>1527870</v>
          </cell>
          <cell r="G68">
            <v>7800</v>
          </cell>
          <cell r="I68">
            <v>914347</v>
          </cell>
          <cell r="M68">
            <v>248370.93012328801</v>
          </cell>
        </row>
        <row r="70">
          <cell r="B70" t="str">
            <v>Others - Erection Work</v>
          </cell>
          <cell r="C70">
            <v>4.75</v>
          </cell>
          <cell r="D70" t="str">
            <v>SLM</v>
          </cell>
          <cell r="E70">
            <v>2576548</v>
          </cell>
          <cell r="I70">
            <v>2576548</v>
          </cell>
          <cell r="M70">
            <v>0</v>
          </cell>
        </row>
        <row r="72">
          <cell r="B72" t="str">
            <v>Power Control panel &amp; UPS</v>
          </cell>
          <cell r="C72">
            <v>0</v>
          </cell>
          <cell r="E72">
            <v>44880</v>
          </cell>
          <cell r="I72">
            <v>44880</v>
          </cell>
          <cell r="M72">
            <v>0</v>
          </cell>
        </row>
        <row r="74">
          <cell r="B74" t="str">
            <v>Drilling Machine</v>
          </cell>
          <cell r="C74">
            <v>4.75</v>
          </cell>
          <cell r="D74" t="str">
            <v>SLM</v>
          </cell>
          <cell r="E74">
            <v>144798</v>
          </cell>
          <cell r="G74">
            <v>10065.76</v>
          </cell>
          <cell r="I74">
            <v>86064</v>
          </cell>
          <cell r="M74">
            <v>16943.665000000001</v>
          </cell>
        </row>
        <row r="76">
          <cell r="B76" t="str">
            <v>Crane</v>
          </cell>
          <cell r="C76">
            <v>0</v>
          </cell>
          <cell r="D76" t="str">
            <v>SLM</v>
          </cell>
          <cell r="E76">
            <v>11248</v>
          </cell>
          <cell r="I76">
            <v>11248</v>
          </cell>
          <cell r="M76">
            <v>0</v>
          </cell>
        </row>
        <row r="78">
          <cell r="B78" t="str">
            <v>Fuel Oil Storage Tank</v>
          </cell>
          <cell r="C78">
            <v>0</v>
          </cell>
          <cell r="D78" t="str">
            <v>SLM</v>
          </cell>
          <cell r="E78">
            <v>3861</v>
          </cell>
          <cell r="I78">
            <v>3861</v>
          </cell>
          <cell r="M78">
            <v>0</v>
          </cell>
        </row>
        <row r="80">
          <cell r="B80" t="str">
            <v>Fire Extingushier</v>
          </cell>
          <cell r="C80">
            <v>0</v>
          </cell>
          <cell r="D80" t="str">
            <v>SLM</v>
          </cell>
          <cell r="E80">
            <v>77715</v>
          </cell>
          <cell r="I80">
            <v>77715</v>
          </cell>
          <cell r="M80">
            <v>0</v>
          </cell>
        </row>
        <row r="82">
          <cell r="B82" t="str">
            <v>Instrumentation</v>
          </cell>
        </row>
        <row r="83">
          <cell r="B83" t="str">
            <v>PLC programming</v>
          </cell>
          <cell r="C83">
            <v>4.75</v>
          </cell>
          <cell r="D83" t="str">
            <v>SLM</v>
          </cell>
          <cell r="E83">
            <v>1037764</v>
          </cell>
          <cell r="I83">
            <v>1037764</v>
          </cell>
          <cell r="M83">
            <v>0</v>
          </cell>
        </row>
        <row r="84">
          <cell r="B84" t="str">
            <v>Others-PLC</v>
          </cell>
          <cell r="C84">
            <v>4.75</v>
          </cell>
          <cell r="D84" t="str">
            <v>SLM</v>
          </cell>
          <cell r="E84">
            <v>3913843</v>
          </cell>
          <cell r="I84">
            <v>3913843</v>
          </cell>
          <cell r="M84">
            <v>0</v>
          </cell>
        </row>
        <row r="86">
          <cell r="B86" t="str">
            <v>Paste Filter</v>
          </cell>
          <cell r="D86" t="str">
            <v>SLM</v>
          </cell>
          <cell r="E86">
            <v>19563</v>
          </cell>
          <cell r="I86">
            <v>19563</v>
          </cell>
          <cell r="M86">
            <v>0</v>
          </cell>
        </row>
        <row r="88">
          <cell r="B88" t="str">
            <v>Solid Resin Mixing Vessel</v>
          </cell>
          <cell r="D88" t="str">
            <v>SLM</v>
          </cell>
          <cell r="E88">
            <v>166164</v>
          </cell>
          <cell r="I88">
            <v>166164</v>
          </cell>
          <cell r="M88">
            <v>0</v>
          </cell>
        </row>
        <row r="90">
          <cell r="B90" t="str">
            <v>Pigment storage Vessel</v>
          </cell>
          <cell r="D90" t="str">
            <v>SLM</v>
          </cell>
          <cell r="E90">
            <v>726345</v>
          </cell>
          <cell r="I90">
            <v>726345</v>
          </cell>
          <cell r="M90">
            <v>0</v>
          </cell>
        </row>
        <row r="92">
          <cell r="B92" t="str">
            <v>Paste storage Vessel</v>
          </cell>
          <cell r="D92" t="str">
            <v>SLM</v>
          </cell>
          <cell r="E92">
            <v>5393627</v>
          </cell>
          <cell r="I92">
            <v>5393627</v>
          </cell>
          <cell r="M92">
            <v>0</v>
          </cell>
        </row>
        <row r="94">
          <cell r="B94" t="str">
            <v>Chain Block</v>
          </cell>
          <cell r="C94">
            <v>4.75</v>
          </cell>
          <cell r="D94" t="str">
            <v>SLM</v>
          </cell>
          <cell r="E94">
            <v>22156</v>
          </cell>
          <cell r="G94">
            <v>12500</v>
          </cell>
          <cell r="I94">
            <v>3056</v>
          </cell>
          <cell r="M94">
            <v>1559.94424657534</v>
          </cell>
        </row>
        <row r="96">
          <cell r="B96" t="str">
            <v>Air compressor 1 no</v>
          </cell>
          <cell r="C96">
            <v>4.75</v>
          </cell>
          <cell r="D96" t="str">
            <v>SLM</v>
          </cell>
          <cell r="E96">
            <v>44800</v>
          </cell>
          <cell r="I96">
            <v>5393</v>
          </cell>
          <cell r="M96">
            <v>2128</v>
          </cell>
        </row>
        <row r="98">
          <cell r="B98" t="str">
            <v>Manual pallet Trucks</v>
          </cell>
          <cell r="C98">
            <v>4.75</v>
          </cell>
          <cell r="D98" t="str">
            <v>SLM</v>
          </cell>
          <cell r="E98">
            <v>32669</v>
          </cell>
          <cell r="I98">
            <v>3034</v>
          </cell>
          <cell r="M98">
            <v>1551.7774999999999</v>
          </cell>
        </row>
        <row r="100">
          <cell r="B100" t="str">
            <v>MCC &amp; Cabling</v>
          </cell>
          <cell r="C100">
            <v>4.75</v>
          </cell>
          <cell r="D100" t="str">
            <v>SLM</v>
          </cell>
          <cell r="E100">
            <v>133625</v>
          </cell>
          <cell r="I100">
            <v>16085</v>
          </cell>
          <cell r="M100">
            <v>6347.1875</v>
          </cell>
        </row>
        <row r="102">
          <cell r="B102" t="str">
            <v>Merva System vaccum press</v>
          </cell>
          <cell r="C102">
            <v>4.75</v>
          </cell>
          <cell r="D102" t="str">
            <v>SLM</v>
          </cell>
          <cell r="I102">
            <v>0</v>
          </cell>
          <cell r="M102">
            <v>0</v>
          </cell>
        </row>
        <row r="104">
          <cell r="B104" t="str">
            <v>Press Ejection system</v>
          </cell>
          <cell r="C104">
            <v>4.75</v>
          </cell>
          <cell r="D104" t="str">
            <v>SLM</v>
          </cell>
          <cell r="E104">
            <v>77820</v>
          </cell>
          <cell r="I104">
            <v>9368</v>
          </cell>
          <cell r="M104">
            <v>3696.45</v>
          </cell>
        </row>
        <row r="106">
          <cell r="B106" t="str">
            <v>Pressure Test Pad</v>
          </cell>
          <cell r="C106">
            <v>4.75</v>
          </cell>
          <cell r="D106" t="str">
            <v>SLM</v>
          </cell>
          <cell r="E106">
            <v>35688</v>
          </cell>
          <cell r="I106">
            <v>4296</v>
          </cell>
          <cell r="M106">
            <v>1695.18</v>
          </cell>
        </row>
        <row r="108">
          <cell r="B108" t="str">
            <v>SS LPMC Tables</v>
          </cell>
          <cell r="C108">
            <v>4.75</v>
          </cell>
          <cell r="D108" t="str">
            <v>SLM</v>
          </cell>
          <cell r="E108">
            <v>7327</v>
          </cell>
          <cell r="I108">
            <v>882</v>
          </cell>
          <cell r="M108">
            <v>348.03250000000003</v>
          </cell>
        </row>
        <row r="110">
          <cell r="B110" t="str">
            <v>Flexible shaft Grinder &amp; sender</v>
          </cell>
          <cell r="C110">
            <v>4.75</v>
          </cell>
          <cell r="D110" t="str">
            <v>SLM</v>
          </cell>
          <cell r="E110">
            <v>9925</v>
          </cell>
          <cell r="I110">
            <v>1195</v>
          </cell>
          <cell r="M110">
            <v>471.4375</v>
          </cell>
        </row>
        <row r="112">
          <cell r="B112" t="str">
            <v>FRP water Tank</v>
          </cell>
          <cell r="C112">
            <v>4.75</v>
          </cell>
          <cell r="D112" t="str">
            <v>SLM</v>
          </cell>
          <cell r="E112">
            <v>49181</v>
          </cell>
          <cell r="I112">
            <v>5920</v>
          </cell>
          <cell r="M112">
            <v>2336.0974999999999</v>
          </cell>
        </row>
        <row r="114">
          <cell r="B114" t="str">
            <v>Hydraulic moulding Press</v>
          </cell>
          <cell r="C114">
            <v>4.75</v>
          </cell>
          <cell r="D114" t="str">
            <v>SLM</v>
          </cell>
          <cell r="E114">
            <v>5299873</v>
          </cell>
          <cell r="I114">
            <v>590826</v>
          </cell>
          <cell r="M114">
            <v>251743.9675</v>
          </cell>
        </row>
        <row r="116">
          <cell r="B116" t="str">
            <v>Lifting Crane</v>
          </cell>
          <cell r="C116">
            <v>4.75</v>
          </cell>
          <cell r="D116" t="str">
            <v>SLM</v>
          </cell>
          <cell r="E116">
            <v>17896</v>
          </cell>
          <cell r="I116">
            <v>2389</v>
          </cell>
          <cell r="M116">
            <v>850.06</v>
          </cell>
        </row>
        <row r="118">
          <cell r="B118" t="str">
            <v>Digital Weighing Machine</v>
          </cell>
          <cell r="C118">
            <v>4.75</v>
          </cell>
          <cell r="D118" t="str">
            <v>SLM</v>
          </cell>
          <cell r="E118">
            <v>5012</v>
          </cell>
          <cell r="I118">
            <v>603</v>
          </cell>
          <cell r="M118">
            <v>238.07</v>
          </cell>
        </row>
        <row r="120">
          <cell r="B120" t="str">
            <v>Hydraulic Hand pallets</v>
          </cell>
          <cell r="C120">
            <v>4.75</v>
          </cell>
          <cell r="D120" t="str">
            <v>SLM</v>
          </cell>
          <cell r="E120">
            <v>16808</v>
          </cell>
          <cell r="I120">
            <v>7224</v>
          </cell>
          <cell r="M120">
            <v>798.38</v>
          </cell>
        </row>
        <row r="122">
          <cell r="B122" t="str">
            <v>INDEF Make Manual Trolley 3 TON chain electric Hoist with Chain</v>
          </cell>
          <cell r="C122">
            <v>4.75</v>
          </cell>
          <cell r="D122" t="str">
            <v>SLM</v>
          </cell>
          <cell r="E122">
            <v>7523</v>
          </cell>
          <cell r="I122">
            <v>908</v>
          </cell>
          <cell r="M122">
            <v>357.34249999999997</v>
          </cell>
        </row>
        <row r="124">
          <cell r="B124" t="str">
            <v>Air Conditioners 5 nos ,2 TON</v>
          </cell>
          <cell r="C124">
            <v>4.75</v>
          </cell>
          <cell r="D124" t="str">
            <v>SLM</v>
          </cell>
          <cell r="E124">
            <v>117320</v>
          </cell>
          <cell r="I124">
            <v>12611</v>
          </cell>
          <cell r="M124">
            <v>5572.7</v>
          </cell>
        </row>
        <row r="126">
          <cell r="B126" t="str">
            <v>Window AC 1 no stabilizer 5 kva 35 nos &amp; 3 kva 1 no</v>
          </cell>
          <cell r="C126">
            <v>4.75</v>
          </cell>
          <cell r="D126" t="str">
            <v>SLM</v>
          </cell>
          <cell r="E126">
            <v>31324.45</v>
          </cell>
          <cell r="I126">
            <v>3343</v>
          </cell>
          <cell r="M126">
            <v>1487.9113749999999</v>
          </cell>
        </row>
        <row r="128">
          <cell r="B128" t="str">
            <v>Hydraulic Hand pallet-</v>
          </cell>
          <cell r="C128">
            <v>4.75</v>
          </cell>
          <cell r="D128" t="str">
            <v>SLM</v>
          </cell>
          <cell r="E128">
            <v>158411</v>
          </cell>
          <cell r="I128">
            <v>1992</v>
          </cell>
          <cell r="M128">
            <v>7524.5225</v>
          </cell>
        </row>
        <row r="130">
          <cell r="B130" t="str">
            <v>CHAIN ELECTRIC HOIST I NO 250 KGS</v>
          </cell>
          <cell r="C130">
            <v>4.75</v>
          </cell>
          <cell r="D130" t="str">
            <v>SLM</v>
          </cell>
          <cell r="E130">
            <v>39056</v>
          </cell>
          <cell r="I130">
            <v>3975</v>
          </cell>
          <cell r="M130">
            <v>1855.16</v>
          </cell>
        </row>
        <row r="132">
          <cell r="B132" t="str">
            <v>DRILLING ZIG 1</v>
          </cell>
          <cell r="C132">
            <v>4.75</v>
          </cell>
          <cell r="D132" t="str">
            <v>SLM</v>
          </cell>
          <cell r="E132">
            <v>66560</v>
          </cell>
          <cell r="I132">
            <v>6834</v>
          </cell>
          <cell r="M132">
            <v>3161.6</v>
          </cell>
        </row>
        <row r="134">
          <cell r="B134" t="str">
            <v>DRILLING ZIG 1 no</v>
          </cell>
          <cell r="C134">
            <v>4.75</v>
          </cell>
          <cell r="D134" t="str">
            <v>SLM</v>
          </cell>
          <cell r="E134">
            <v>574910</v>
          </cell>
          <cell r="I134">
            <v>44329</v>
          </cell>
          <cell r="M134">
            <v>27308.224999999999</v>
          </cell>
        </row>
        <row r="136">
          <cell r="B136" t="str">
            <v>HIGH SPEED MIXER CAP 1NO ,INV NO 34 DT.02.01.07</v>
          </cell>
          <cell r="C136">
            <v>4.75</v>
          </cell>
          <cell r="D136" t="str">
            <v>SLM</v>
          </cell>
          <cell r="E136">
            <v>23658</v>
          </cell>
          <cell r="I136">
            <v>2478</v>
          </cell>
          <cell r="M136">
            <v>1123.7550000000001</v>
          </cell>
        </row>
        <row r="138">
          <cell r="B138" t="str">
            <v>Lab Equipment-viscometer</v>
          </cell>
          <cell r="C138">
            <v>4.75</v>
          </cell>
          <cell r="D138" t="str">
            <v>SLM</v>
          </cell>
          <cell r="E138">
            <v>46098</v>
          </cell>
          <cell r="I138">
            <v>5339</v>
          </cell>
          <cell r="M138">
            <v>2189.6550000000002</v>
          </cell>
        </row>
        <row r="140">
          <cell r="B140" t="str">
            <v>Drilling Machines 06-07</v>
          </cell>
          <cell r="C140">
            <v>4.75</v>
          </cell>
          <cell r="D140" t="str">
            <v>SLM</v>
          </cell>
          <cell r="E140">
            <v>24494</v>
          </cell>
          <cell r="I140">
            <v>2624</v>
          </cell>
          <cell r="M140">
            <v>1163.4649999999999</v>
          </cell>
        </row>
        <row r="142">
          <cell r="B142" t="str">
            <v>Mould for Chequrered plate</v>
          </cell>
          <cell r="C142">
            <v>4.75</v>
          </cell>
          <cell r="D142" t="str">
            <v>SLM</v>
          </cell>
          <cell r="E142">
            <v>432900</v>
          </cell>
          <cell r="I142">
            <v>42140</v>
          </cell>
          <cell r="M142">
            <v>20562.75</v>
          </cell>
        </row>
        <row r="144">
          <cell r="B144" t="str">
            <v>Mould for Meter box body &amp; Lid</v>
          </cell>
          <cell r="C144">
            <v>16.21</v>
          </cell>
          <cell r="D144" t="str">
            <v>SLM</v>
          </cell>
          <cell r="E144">
            <v>2971379</v>
          </cell>
          <cell r="I144">
            <v>1211176</v>
          </cell>
          <cell r="M144">
            <v>481660.53590000002</v>
          </cell>
        </row>
        <row r="146">
          <cell r="B146" t="str">
            <v>Mould for 2*2*70 mm</v>
          </cell>
          <cell r="C146">
            <v>16.21</v>
          </cell>
          <cell r="D146" t="str">
            <v>SLM</v>
          </cell>
          <cell r="E146">
            <v>4913609.5</v>
          </cell>
          <cell r="I146">
            <v>598436</v>
          </cell>
          <cell r="M146">
            <v>796496.09994999995</v>
          </cell>
        </row>
        <row r="148">
          <cell r="B148" t="str">
            <v>Pressure Pads for  Chequered plate</v>
          </cell>
          <cell r="C148">
            <v>4.75</v>
          </cell>
          <cell r="D148" t="str">
            <v>SLM</v>
          </cell>
          <cell r="E148">
            <v>147451</v>
          </cell>
          <cell r="I148">
            <v>14353</v>
          </cell>
          <cell r="M148">
            <v>7003.9224999999997</v>
          </cell>
        </row>
        <row r="150">
          <cell r="B150" t="str">
            <v>Welding Transformer 2 nos 400 Amps</v>
          </cell>
          <cell r="C150">
            <v>4.75</v>
          </cell>
          <cell r="D150" t="str">
            <v>SLM</v>
          </cell>
          <cell r="E150">
            <v>21830</v>
          </cell>
          <cell r="I150">
            <v>3097</v>
          </cell>
          <cell r="M150">
            <v>1036.925</v>
          </cell>
        </row>
        <row r="152">
          <cell r="B152" t="str">
            <v>Vernier Caliper 1 no Lab Equipment</v>
          </cell>
          <cell r="C152">
            <v>4.75</v>
          </cell>
          <cell r="D152" t="str">
            <v>SLM</v>
          </cell>
          <cell r="E152">
            <v>6750</v>
          </cell>
          <cell r="I152">
            <v>641</v>
          </cell>
          <cell r="M152">
            <v>320.625</v>
          </cell>
        </row>
        <row r="154">
          <cell r="B154" t="str">
            <v>Electricals Installation Laying of  cable for LAN</v>
          </cell>
          <cell r="C154">
            <v>4.75</v>
          </cell>
          <cell r="D154" t="str">
            <v>SLM</v>
          </cell>
          <cell r="E154">
            <v>53095</v>
          </cell>
          <cell r="I154">
            <v>5417</v>
          </cell>
          <cell r="M154">
            <v>2522.0124999999998</v>
          </cell>
        </row>
        <row r="156">
          <cell r="B156" t="str">
            <v>Weighing Scale</v>
          </cell>
          <cell r="C156">
            <v>4.75</v>
          </cell>
          <cell r="D156" t="str">
            <v>SLM</v>
          </cell>
          <cell r="E156">
            <v>71214</v>
          </cell>
          <cell r="I156">
            <v>7256</v>
          </cell>
          <cell r="M156">
            <v>3382.665</v>
          </cell>
        </row>
        <row r="158">
          <cell r="B158" t="str">
            <v>EPABX ELECTRIFICATION</v>
          </cell>
          <cell r="C158">
            <v>13.91</v>
          </cell>
          <cell r="D158" t="str">
            <v>SLM</v>
          </cell>
          <cell r="E158">
            <v>19309</v>
          </cell>
          <cell r="I158">
            <v>6483</v>
          </cell>
          <cell r="M158">
            <v>2685.8818999999999</v>
          </cell>
        </row>
        <row r="160">
          <cell r="B160" t="str">
            <v>cartridge Heater 24 nos</v>
          </cell>
          <cell r="C160">
            <v>16.21</v>
          </cell>
          <cell r="D160" t="str">
            <v>SLM</v>
          </cell>
          <cell r="E160">
            <v>82350</v>
          </cell>
          <cell r="I160">
            <v>30428</v>
          </cell>
          <cell r="M160">
            <v>13348.934999999999</v>
          </cell>
        </row>
        <row r="162">
          <cell r="B162" t="str">
            <v>Ceramic strip heater   29 nos</v>
          </cell>
          <cell r="C162">
            <v>16.21</v>
          </cell>
          <cell r="D162" t="str">
            <v>SLM</v>
          </cell>
          <cell r="E162">
            <v>54756</v>
          </cell>
          <cell r="I162">
            <v>20573</v>
          </cell>
          <cell r="M162">
            <v>8875.9475999999995</v>
          </cell>
        </row>
        <row r="164">
          <cell r="B164" t="str">
            <v>Profile manual mould with punch &amp; Cavity</v>
          </cell>
          <cell r="C164">
            <v>16.21</v>
          </cell>
          <cell r="D164" t="str">
            <v>SLM</v>
          </cell>
          <cell r="E164">
            <v>18226</v>
          </cell>
          <cell r="I164">
            <v>7487</v>
          </cell>
          <cell r="M164">
            <v>2954.4346</v>
          </cell>
        </row>
        <row r="166">
          <cell r="B166" t="str">
            <v>Mould  (BIL) 1 no</v>
          </cell>
          <cell r="C166">
            <v>16.21</v>
          </cell>
          <cell r="D166" t="str">
            <v>SLM</v>
          </cell>
          <cell r="E166">
            <v>34945</v>
          </cell>
          <cell r="I166">
            <v>14355</v>
          </cell>
          <cell r="M166">
            <v>5664.5844999999999</v>
          </cell>
        </row>
        <row r="168">
          <cell r="B168" t="str">
            <v>Mould  (BIL) 2 no</v>
          </cell>
          <cell r="C168">
            <v>16.21</v>
          </cell>
          <cell r="D168" t="str">
            <v>SLM</v>
          </cell>
          <cell r="E168">
            <v>0</v>
          </cell>
          <cell r="I168">
            <v>0</v>
          </cell>
          <cell r="M168">
            <v>0</v>
          </cell>
        </row>
        <row r="170">
          <cell r="B170" t="str">
            <v>Mould box for flat panel wth punch &amp; cavity</v>
          </cell>
          <cell r="C170">
            <v>16.21</v>
          </cell>
          <cell r="D170" t="str">
            <v>SLM</v>
          </cell>
          <cell r="E170">
            <v>14160</v>
          </cell>
          <cell r="I170">
            <v>5817</v>
          </cell>
          <cell r="M170">
            <v>2295.3359999999998</v>
          </cell>
        </row>
        <row r="172">
          <cell r="B172" t="str">
            <v>Mould pattern &amp; Design</v>
          </cell>
          <cell r="C172">
            <v>16.21</v>
          </cell>
          <cell r="D172" t="str">
            <v>SLM</v>
          </cell>
          <cell r="E172">
            <v>5562</v>
          </cell>
          <cell r="I172">
            <v>2286</v>
          </cell>
          <cell r="M172">
            <v>901.60019999999997</v>
          </cell>
        </row>
        <row r="174">
          <cell r="B174" t="str">
            <v>Compression mould  for Meter Body,cover</v>
          </cell>
          <cell r="C174">
            <v>16.21</v>
          </cell>
          <cell r="D174" t="str">
            <v>SLM</v>
          </cell>
          <cell r="E174">
            <v>1624384</v>
          </cell>
          <cell r="I174">
            <v>181297</v>
          </cell>
          <cell r="M174">
            <v>263312.64640000003</v>
          </cell>
        </row>
        <row r="178">
          <cell r="B178" t="str">
            <v>Oil Mould Heating system</v>
          </cell>
          <cell r="C178">
            <v>16.21</v>
          </cell>
          <cell r="D178" t="str">
            <v>SLM</v>
          </cell>
          <cell r="E178">
            <v>118560</v>
          </cell>
          <cell r="I178">
            <v>39324</v>
          </cell>
          <cell r="M178">
            <v>19218.576000000001</v>
          </cell>
        </row>
        <row r="180">
          <cell r="B180" t="str">
            <v>Tank Assembly Dies</v>
          </cell>
          <cell r="C180">
            <v>11.31</v>
          </cell>
          <cell r="D180" t="str">
            <v>SLM</v>
          </cell>
          <cell r="E180">
            <v>5510</v>
          </cell>
          <cell r="I180">
            <v>1579</v>
          </cell>
          <cell r="M180">
            <v>623.18100000000004</v>
          </cell>
        </row>
        <row r="182">
          <cell r="B182" t="str">
            <v>Ladder Top Die</v>
          </cell>
          <cell r="C182">
            <v>11.31</v>
          </cell>
          <cell r="D182" t="str">
            <v>SLM</v>
          </cell>
          <cell r="E182">
            <v>17414</v>
          </cell>
          <cell r="I182">
            <v>4991</v>
          </cell>
          <cell r="M182">
            <v>1969.5234</v>
          </cell>
        </row>
        <row r="184">
          <cell r="B184" t="str">
            <v>Digital Temperature Indicator</v>
          </cell>
          <cell r="C184">
            <v>100</v>
          </cell>
          <cell r="D184" t="str">
            <v>SLM</v>
          </cell>
          <cell r="E184">
            <v>4472</v>
          </cell>
          <cell r="I184">
            <v>4472</v>
          </cell>
          <cell r="M184">
            <v>0</v>
          </cell>
        </row>
        <row r="186">
          <cell r="B186" t="str">
            <v>BOREWELL PUMP</v>
          </cell>
          <cell r="C186">
            <v>4.75</v>
          </cell>
          <cell r="D186" t="str">
            <v>SLM</v>
          </cell>
          <cell r="E186">
            <v>23783</v>
          </cell>
          <cell r="G186">
            <v>36560</v>
          </cell>
          <cell r="I186">
            <v>2188</v>
          </cell>
          <cell r="M186">
            <v>2499.9412671232899</v>
          </cell>
        </row>
        <row r="188">
          <cell r="B188" t="str">
            <v>Pressure Testing Zig</v>
          </cell>
          <cell r="C188">
            <v>4.75</v>
          </cell>
          <cell r="D188" t="str">
            <v>SLM</v>
          </cell>
          <cell r="E188">
            <v>517137</v>
          </cell>
          <cell r="I188">
            <v>26779</v>
          </cell>
          <cell r="M188">
            <v>24564.0075</v>
          </cell>
        </row>
        <row r="190">
          <cell r="B190" t="str">
            <v>Mould for Air vent</v>
          </cell>
          <cell r="C190">
            <v>16.21</v>
          </cell>
          <cell r="D190" t="str">
            <v>SLM</v>
          </cell>
          <cell r="E190">
            <v>39140</v>
          </cell>
          <cell r="I190">
            <v>7315</v>
          </cell>
          <cell r="M190">
            <v>6344.5940000000001</v>
          </cell>
        </row>
        <row r="192">
          <cell r="B192" t="str">
            <v>UPS</v>
          </cell>
          <cell r="C192">
            <v>13.91</v>
          </cell>
          <cell r="D192" t="str">
            <v>WDV</v>
          </cell>
          <cell r="E192">
            <v>15500</v>
          </cell>
          <cell r="G192">
            <v>51892.81</v>
          </cell>
          <cell r="I192">
            <v>15500</v>
          </cell>
          <cell r="M192">
            <v>276.86591286027402</v>
          </cell>
        </row>
        <row r="193">
          <cell r="B193" t="str">
            <v>Numbering Machine</v>
          </cell>
          <cell r="C193">
            <v>100</v>
          </cell>
          <cell r="D193" t="str">
            <v>WDV</v>
          </cell>
          <cell r="E193">
            <v>2000</v>
          </cell>
          <cell r="I193">
            <v>2000</v>
          </cell>
          <cell r="M193">
            <v>0</v>
          </cell>
        </row>
        <row r="194">
          <cell r="B194" t="str">
            <v>telephone Instruments</v>
          </cell>
          <cell r="C194">
            <v>100</v>
          </cell>
          <cell r="D194" t="str">
            <v>WDV</v>
          </cell>
          <cell r="E194">
            <v>65233</v>
          </cell>
          <cell r="G194">
            <v>9005</v>
          </cell>
          <cell r="I194">
            <v>65233</v>
          </cell>
          <cell r="M194">
            <v>9005</v>
          </cell>
        </row>
        <row r="195">
          <cell r="B195" t="str">
            <v>Fire Extinguisher</v>
          </cell>
          <cell r="C195">
            <v>13.91</v>
          </cell>
          <cell r="D195" t="str">
            <v>WDV</v>
          </cell>
          <cell r="E195">
            <v>80222</v>
          </cell>
          <cell r="I195">
            <v>61992</v>
          </cell>
          <cell r="M195">
            <v>2535.7930000000001</v>
          </cell>
        </row>
        <row r="196">
          <cell r="B196" t="str">
            <v>Intercom System</v>
          </cell>
          <cell r="C196">
            <v>13.91</v>
          </cell>
          <cell r="D196" t="str">
            <v>WDV</v>
          </cell>
          <cell r="E196">
            <v>176714</v>
          </cell>
          <cell r="I196">
            <v>138356</v>
          </cell>
          <cell r="M196">
            <v>5335.5977999999996</v>
          </cell>
        </row>
        <row r="197">
          <cell r="B197" t="str">
            <v>Punching machine</v>
          </cell>
          <cell r="C197">
            <v>13.91</v>
          </cell>
          <cell r="D197" t="str">
            <v>WDV</v>
          </cell>
          <cell r="E197">
            <v>53324</v>
          </cell>
          <cell r="I197">
            <v>7472</v>
          </cell>
          <cell r="M197">
            <v>6378.0132000000003</v>
          </cell>
        </row>
        <row r="198">
          <cell r="B198" t="str">
            <v>Miscellaneous Assets</v>
          </cell>
          <cell r="C198">
            <v>13.91</v>
          </cell>
          <cell r="D198" t="str">
            <v>WDV</v>
          </cell>
          <cell r="E198">
            <v>198486</v>
          </cell>
          <cell r="I198">
            <v>142986</v>
          </cell>
          <cell r="M198">
            <v>7720.05</v>
          </cell>
        </row>
        <row r="199">
          <cell r="B199" t="str">
            <v>Fax Machine</v>
          </cell>
          <cell r="C199">
            <v>13.91</v>
          </cell>
          <cell r="D199" t="str">
            <v>WDV</v>
          </cell>
          <cell r="E199">
            <v>40280</v>
          </cell>
          <cell r="I199">
            <v>21122</v>
          </cell>
          <cell r="M199">
            <v>2963.86581863014</v>
          </cell>
        </row>
        <row r="200">
          <cell r="B200" t="str">
            <v>Water Purifier/Water cooler</v>
          </cell>
          <cell r="C200">
            <v>13.91</v>
          </cell>
          <cell r="D200" t="str">
            <v>SLM</v>
          </cell>
          <cell r="E200">
            <v>24095</v>
          </cell>
          <cell r="G200">
            <v>8436</v>
          </cell>
          <cell r="I200">
            <v>11909</v>
          </cell>
          <cell r="M200">
            <v>3650.6025186301399</v>
          </cell>
        </row>
        <row r="201">
          <cell r="B201" t="str">
            <v>Zerox Machine</v>
          </cell>
          <cell r="C201">
            <v>13.91</v>
          </cell>
          <cell r="D201" t="str">
            <v>SLM</v>
          </cell>
          <cell r="E201">
            <v>91500</v>
          </cell>
          <cell r="I201">
            <v>78559</v>
          </cell>
          <cell r="M201">
            <v>8365.65</v>
          </cell>
        </row>
        <row r="202">
          <cell r="B202" t="str">
            <v>Kinetic Honda</v>
          </cell>
          <cell r="C202">
            <v>25.89</v>
          </cell>
          <cell r="D202" t="str">
            <v>WDV</v>
          </cell>
          <cell r="E202">
            <v>33622</v>
          </cell>
          <cell r="I202">
            <v>32882</v>
          </cell>
          <cell r="M202">
            <v>0</v>
          </cell>
        </row>
        <row r="203">
          <cell r="B203" t="str">
            <v>Furniture</v>
          </cell>
          <cell r="C203">
            <v>18.100000000000001</v>
          </cell>
          <cell r="D203" t="str">
            <v>WDV</v>
          </cell>
          <cell r="E203">
            <v>1979724</v>
          </cell>
          <cell r="I203">
            <v>1607000</v>
          </cell>
          <cell r="M203">
            <v>67463.043999999994</v>
          </cell>
        </row>
        <row r="204">
          <cell r="B204" t="str">
            <v>Building</v>
          </cell>
          <cell r="C204">
            <v>10</v>
          </cell>
          <cell r="D204" t="str">
            <v>WDV</v>
          </cell>
          <cell r="E204">
            <v>56965812</v>
          </cell>
          <cell r="I204">
            <v>46949955</v>
          </cell>
          <cell r="M204">
            <v>1001585.7</v>
          </cell>
        </row>
        <row r="205">
          <cell r="B205" t="str">
            <v>Temporary Structure</v>
          </cell>
          <cell r="C205">
            <v>100</v>
          </cell>
          <cell r="D205" t="str">
            <v>WDV</v>
          </cell>
          <cell r="E205">
            <v>89136</v>
          </cell>
          <cell r="I205">
            <v>89136</v>
          </cell>
          <cell r="M205">
            <v>0</v>
          </cell>
        </row>
        <row r="207">
          <cell r="B207" t="str">
            <v>TOTAL</v>
          </cell>
          <cell r="E207">
            <v>208304097.94999999</v>
          </cell>
          <cell r="G207">
            <v>147650.72</v>
          </cell>
          <cell r="I207">
            <v>162232022.76544601</v>
          </cell>
          <cell r="J207">
            <v>0</v>
          </cell>
          <cell r="K207">
            <v>0</v>
          </cell>
          <cell r="L207">
            <v>0</v>
          </cell>
          <cell r="M207">
            <v>7286234.68730623</v>
          </cell>
        </row>
        <row r="208">
          <cell r="E208">
            <v>208304098</v>
          </cell>
          <cell r="M208">
            <v>7285130.7699999996</v>
          </cell>
        </row>
      </sheetData>
      <sheetData sheetId="9" refreshError="1"/>
      <sheetData sheetId="10" refreshError="1"/>
      <sheetData sheetId="11" refreshError="1"/>
      <sheetData sheetId="12">
        <row r="58">
          <cell r="G58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94">
          <cell r="H94">
            <v>8436</v>
          </cell>
        </row>
      </sheetData>
      <sheetData sheetId="27" refreshError="1"/>
      <sheetData sheetId="2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Turbine Orders"/>
      <sheetName val="DropDown"/>
      <sheetName val="Service Orders"/>
      <sheetName val="GE_AnnOrders"/>
      <sheetName val="Pivots"/>
      <sheetName val="Chart"/>
      <sheetName val="Charts_2"/>
      <sheetName val="Table"/>
      <sheetName val="Demand Side"/>
    </sheetNames>
    <sheetDataSet>
      <sheetData sheetId="0" refreshError="1"/>
      <sheetData sheetId="1" refreshError="1"/>
      <sheetData sheetId="2">
        <row r="91">
          <cell r="A91" t="str">
            <v>Acciona</v>
          </cell>
        </row>
        <row r="92">
          <cell r="A92" t="str">
            <v>AW1500-70</v>
          </cell>
        </row>
        <row r="93">
          <cell r="A93" t="str">
            <v>AW1500-77</v>
          </cell>
        </row>
        <row r="94">
          <cell r="A94" t="str">
            <v>AW1500-82</v>
          </cell>
        </row>
        <row r="95">
          <cell r="A95" t="str">
            <v>AW3000-100</v>
          </cell>
        </row>
        <row r="96">
          <cell r="A96" t="str">
            <v>AW3000-109</v>
          </cell>
        </row>
        <row r="97">
          <cell r="A97" t="str">
            <v>AW3000-119</v>
          </cell>
        </row>
        <row r="98">
          <cell r="A98" t="str">
            <v>Acciona 1.5 MW</v>
          </cell>
        </row>
        <row r="99">
          <cell r="A99" t="str">
            <v>Acciona 3.0 MW</v>
          </cell>
        </row>
        <row r="100">
          <cell r="A100" t="str">
            <v>Acciona Multiple</v>
          </cell>
        </row>
        <row r="101">
          <cell r="A101" t="str">
            <v>Acciona Unknown</v>
          </cell>
        </row>
        <row r="102">
          <cell r="A102" t="str">
            <v>AAER</v>
          </cell>
        </row>
        <row r="103">
          <cell r="A103" t="str">
            <v>AAER1.65</v>
          </cell>
        </row>
        <row r="104">
          <cell r="A104" t="str">
            <v>Alstom</v>
          </cell>
        </row>
        <row r="105">
          <cell r="A105" t="str">
            <v>ECO74-1.67</v>
          </cell>
        </row>
        <row r="106">
          <cell r="A106" t="str">
            <v>ECO80-1.67</v>
          </cell>
        </row>
        <row r="107">
          <cell r="A107" t="str">
            <v>ECO86-2.0</v>
          </cell>
        </row>
        <row r="108">
          <cell r="A108" t="str">
            <v>ECO80-2.0</v>
          </cell>
        </row>
        <row r="109">
          <cell r="A109" t="str">
            <v>ECO100-3.0</v>
          </cell>
        </row>
        <row r="110">
          <cell r="A110" t="str">
            <v>ECO110-3.0</v>
          </cell>
        </row>
        <row r="111">
          <cell r="A111" t="str">
            <v>Alstom Multiple</v>
          </cell>
        </row>
        <row r="112">
          <cell r="A112" t="str">
            <v>Alstom Unknown</v>
          </cell>
        </row>
        <row r="113">
          <cell r="A113" t="str">
            <v>Areva</v>
          </cell>
        </row>
        <row r="114">
          <cell r="A114" t="str">
            <v>M5000</v>
          </cell>
        </row>
        <row r="115">
          <cell r="A115" t="str">
            <v>Avantis</v>
          </cell>
        </row>
        <row r="116">
          <cell r="A116" t="str">
            <v>AV928</v>
          </cell>
        </row>
        <row r="117">
          <cell r="A117" t="str">
            <v>BARD</v>
          </cell>
        </row>
        <row r="118">
          <cell r="A118" t="str">
            <v>BARD VM</v>
          </cell>
        </row>
        <row r="119">
          <cell r="A119" t="str">
            <v>Baoding Tianwei</v>
          </cell>
        </row>
        <row r="120">
          <cell r="A120" t="str">
            <v>Baoding Tianwei-1.5/77</v>
          </cell>
        </row>
        <row r="121">
          <cell r="A121" t="str">
            <v>China Creative</v>
          </cell>
        </row>
        <row r="122">
          <cell r="A122" t="str">
            <v>China Creative 1.5</v>
          </cell>
        </row>
        <row r="123">
          <cell r="A123" t="str">
            <v>CISC</v>
          </cell>
        </row>
        <row r="124">
          <cell r="A124" t="str">
            <v>CISC2.0</v>
          </cell>
        </row>
        <row r="125">
          <cell r="A125" t="str">
            <v>Clipper</v>
          </cell>
        </row>
        <row r="126">
          <cell r="A126" t="str">
            <v>Liberty 2.5-89</v>
          </cell>
        </row>
        <row r="127">
          <cell r="A127" t="str">
            <v>Liberty 2.5-93</v>
          </cell>
        </row>
        <row r="128">
          <cell r="A128" t="str">
            <v>Liberty 2.5-96</v>
          </cell>
        </row>
        <row r="129">
          <cell r="A129" t="str">
            <v>Liberty 2.5-100</v>
          </cell>
        </row>
        <row r="130">
          <cell r="A130" t="str">
            <v>Clipper 2.5 C93</v>
          </cell>
        </row>
        <row r="131">
          <cell r="A131" t="str">
            <v>Clipper 2.5 C96</v>
          </cell>
        </row>
        <row r="132">
          <cell r="A132" t="str">
            <v>Britannia 10</v>
          </cell>
        </row>
        <row r="133">
          <cell r="A133" t="str">
            <v>CSIC</v>
          </cell>
        </row>
        <row r="134">
          <cell r="A134" t="str">
            <v>CSIC Unknown</v>
          </cell>
        </row>
        <row r="135">
          <cell r="A135" t="str">
            <v>Daewoo</v>
          </cell>
        </row>
        <row r="136">
          <cell r="A136" t="str">
            <v>D6-62</v>
          </cell>
        </row>
        <row r="137">
          <cell r="A137" t="str">
            <v>D6-64</v>
          </cell>
        </row>
        <row r="138">
          <cell r="A138" t="str">
            <v>D8</v>
          </cell>
        </row>
        <row r="139">
          <cell r="A139" t="str">
            <v>D8.2</v>
          </cell>
        </row>
        <row r="140">
          <cell r="A140" t="str">
            <v>D9</v>
          </cell>
        </row>
        <row r="141">
          <cell r="A141" t="str">
            <v>D9.1</v>
          </cell>
        </row>
        <row r="142">
          <cell r="A142" t="str">
            <v>D9.2</v>
          </cell>
        </row>
        <row r="143">
          <cell r="A143" t="str">
            <v>DEC</v>
          </cell>
        </row>
        <row r="144">
          <cell r="A144" t="str">
            <v>FD82B</v>
          </cell>
        </row>
        <row r="145">
          <cell r="A145" t="str">
            <v>FD89</v>
          </cell>
        </row>
        <row r="146">
          <cell r="A146" t="str">
            <v>DEC 1.5</v>
          </cell>
        </row>
        <row r="147">
          <cell r="A147" t="str">
            <v>DEC Unknown</v>
          </cell>
        </row>
        <row r="148">
          <cell r="A148" t="str">
            <v>DFST</v>
          </cell>
        </row>
        <row r="149">
          <cell r="A149" t="str">
            <v>FD89</v>
          </cell>
        </row>
        <row r="150">
          <cell r="A150" t="str">
            <v>FD77B</v>
          </cell>
        </row>
        <row r="151">
          <cell r="A151" t="str">
            <v>DFST 1.5 MW</v>
          </cell>
        </row>
        <row r="152">
          <cell r="A152" t="str">
            <v>DFST Unknown</v>
          </cell>
        </row>
        <row r="153">
          <cell r="A153" t="str">
            <v>Doosan</v>
          </cell>
        </row>
        <row r="154">
          <cell r="A154" t="str">
            <v>WinDS3000</v>
          </cell>
        </row>
        <row r="155">
          <cell r="A155" t="str">
            <v>Enercon</v>
          </cell>
        </row>
        <row r="156">
          <cell r="A156" t="str">
            <v>E33</v>
          </cell>
        </row>
        <row r="157">
          <cell r="A157" t="str">
            <v>E40</v>
          </cell>
        </row>
        <row r="158">
          <cell r="A158" t="str">
            <v>E44</v>
          </cell>
        </row>
        <row r="159">
          <cell r="A159" t="str">
            <v>E48</v>
          </cell>
        </row>
        <row r="160">
          <cell r="A160" t="str">
            <v>E53</v>
          </cell>
        </row>
        <row r="161">
          <cell r="A161" t="str">
            <v>E70-2.0</v>
          </cell>
        </row>
        <row r="162">
          <cell r="A162" t="str">
            <v>E70-2.3</v>
          </cell>
        </row>
        <row r="163">
          <cell r="A163" t="str">
            <v>E82-2.0</v>
          </cell>
        </row>
        <row r="164">
          <cell r="A164" t="str">
            <v>E82-2.3</v>
          </cell>
        </row>
        <row r="165">
          <cell r="A165" t="str">
            <v>E82-3.0</v>
          </cell>
        </row>
        <row r="166">
          <cell r="A166" t="str">
            <v>E101-3.0</v>
          </cell>
        </row>
        <row r="167">
          <cell r="A167" t="str">
            <v>E112-4.5</v>
          </cell>
        </row>
        <row r="168">
          <cell r="A168" t="str">
            <v>E126-6.0</v>
          </cell>
        </row>
        <row r="169">
          <cell r="A169" t="str">
            <v>E126-7.5</v>
          </cell>
        </row>
        <row r="170">
          <cell r="A170" t="str">
            <v>Enercon 1.8MW</v>
          </cell>
        </row>
        <row r="171">
          <cell r="A171" t="str">
            <v>Enercon 2.3MW</v>
          </cell>
        </row>
        <row r="172">
          <cell r="A172" t="str">
            <v>Enercon 3MW</v>
          </cell>
        </row>
        <row r="173">
          <cell r="A173" t="str">
            <v>Enercon Multiple</v>
          </cell>
        </row>
        <row r="174">
          <cell r="A174" t="str">
            <v>Enercon Unknown</v>
          </cell>
        </row>
        <row r="175">
          <cell r="A175" t="str">
            <v>Envision</v>
          </cell>
        </row>
        <row r="176">
          <cell r="A176" t="str">
            <v>Envision 1.5 MW</v>
          </cell>
        </row>
        <row r="177">
          <cell r="A177" t="str">
            <v>Gamesa</v>
          </cell>
        </row>
        <row r="178">
          <cell r="A178" t="str">
            <v>G52-850</v>
          </cell>
        </row>
        <row r="179">
          <cell r="A179" t="str">
            <v>G58-850</v>
          </cell>
        </row>
        <row r="180">
          <cell r="A180" t="str">
            <v>G5X-850</v>
          </cell>
        </row>
        <row r="181">
          <cell r="A181" t="str">
            <v>G80-2.0</v>
          </cell>
        </row>
        <row r="182">
          <cell r="A182" t="str">
            <v>G87-2.0</v>
          </cell>
        </row>
        <row r="183">
          <cell r="A183" t="str">
            <v>G8X-2.0</v>
          </cell>
        </row>
        <row r="184">
          <cell r="A184" t="str">
            <v>G90-2.0</v>
          </cell>
        </row>
        <row r="185">
          <cell r="A185" t="str">
            <v>AE59-800</v>
          </cell>
        </row>
        <row r="186">
          <cell r="A186" t="str">
            <v>AE61-1.32</v>
          </cell>
        </row>
        <row r="187">
          <cell r="A187" t="str">
            <v>G97-2.0</v>
          </cell>
        </row>
        <row r="188">
          <cell r="A188" t="str">
            <v>G128-4.5</v>
          </cell>
        </row>
        <row r="189">
          <cell r="A189" t="str">
            <v>G138-4.0</v>
          </cell>
        </row>
        <row r="190">
          <cell r="A190" t="str">
            <v>G11X-5.0</v>
          </cell>
        </row>
        <row r="191">
          <cell r="A191" t="str">
            <v>G9X-2.0</v>
          </cell>
        </row>
        <row r="192">
          <cell r="A192" t="str">
            <v>Gamesa 2MW</v>
          </cell>
        </row>
        <row r="193">
          <cell r="A193" t="str">
            <v>Gamesa Multiple</v>
          </cell>
        </row>
        <row r="194">
          <cell r="A194" t="str">
            <v>Gamesa Unknown</v>
          </cell>
        </row>
        <row r="195">
          <cell r="A195" t="str">
            <v>GC China</v>
          </cell>
        </row>
        <row r="196">
          <cell r="A196" t="str">
            <v>GC China-1.0</v>
          </cell>
        </row>
        <row r="197">
          <cell r="A197" t="str">
            <v>GE</v>
          </cell>
        </row>
        <row r="198">
          <cell r="A198" t="str">
            <v>1.5 S</v>
          </cell>
        </row>
        <row r="199">
          <cell r="A199" t="str">
            <v>1.5 SLE</v>
          </cell>
        </row>
        <row r="200">
          <cell r="A200" t="str">
            <v>1.5 XLE</v>
          </cell>
        </row>
        <row r="201">
          <cell r="A201" t="str">
            <v>1.6 SLE</v>
          </cell>
        </row>
        <row r="202">
          <cell r="A202" t="str">
            <v>1.6 XLE</v>
          </cell>
        </row>
        <row r="203">
          <cell r="A203" t="str">
            <v>GE 1.5</v>
          </cell>
        </row>
        <row r="204">
          <cell r="A204" t="str">
            <v>GE 1.6</v>
          </cell>
        </row>
        <row r="205">
          <cell r="A205" t="str">
            <v>2.5xl</v>
          </cell>
        </row>
        <row r="206">
          <cell r="A206" t="str">
            <v>GE 2.75</v>
          </cell>
        </row>
        <row r="207">
          <cell r="A207" t="str">
            <v>GE 4.0</v>
          </cell>
        </row>
        <row r="208">
          <cell r="A208" t="str">
            <v>GE Multiple</v>
          </cell>
        </row>
        <row r="209">
          <cell r="A209" t="str">
            <v>GE Unknown</v>
          </cell>
        </row>
        <row r="210">
          <cell r="A210" t="str">
            <v>GWPL</v>
          </cell>
        </row>
        <row r="211">
          <cell r="A211" t="str">
            <v>GWPL-750</v>
          </cell>
        </row>
        <row r="212">
          <cell r="A212" t="str">
            <v>Goldwind</v>
          </cell>
        </row>
        <row r="213">
          <cell r="A213" t="str">
            <v>GW 750kW</v>
          </cell>
        </row>
        <row r="214">
          <cell r="A214" t="str">
            <v>GW 850kW</v>
          </cell>
        </row>
        <row r="215">
          <cell r="A215" t="str">
            <v>GW 1.2-62</v>
          </cell>
        </row>
        <row r="216">
          <cell r="A216" t="str">
            <v>GW 1.5-70</v>
          </cell>
        </row>
        <row r="217">
          <cell r="A217" t="str">
            <v>GW 1.5-77</v>
          </cell>
        </row>
        <row r="218">
          <cell r="A218" t="str">
            <v>GW 1.5-82</v>
          </cell>
        </row>
        <row r="219">
          <cell r="A219" t="str">
            <v>GW 1.5-86</v>
          </cell>
        </row>
        <row r="220">
          <cell r="A220" t="str">
            <v>GW 2.5-90</v>
          </cell>
        </row>
        <row r="221">
          <cell r="A221" t="str">
            <v>GW 2.5-100</v>
          </cell>
        </row>
        <row r="222">
          <cell r="A222" t="str">
            <v>GW 3.0</v>
          </cell>
        </row>
        <row r="223">
          <cell r="A223" t="str">
            <v>GW 6.0</v>
          </cell>
        </row>
        <row r="224">
          <cell r="A224" t="str">
            <v>GW 1.5</v>
          </cell>
        </row>
        <row r="225">
          <cell r="A225" t="str">
            <v>GW 2.5</v>
          </cell>
        </row>
        <row r="226">
          <cell r="A226" t="str">
            <v>Goldwind Multiple</v>
          </cell>
        </row>
        <row r="227">
          <cell r="A227" t="str">
            <v>Goldwind Unknown</v>
          </cell>
        </row>
        <row r="228">
          <cell r="A228" t="str">
            <v>Hewind</v>
          </cell>
        </row>
        <row r="229">
          <cell r="A229" t="str">
            <v>HW82/1500</v>
          </cell>
        </row>
        <row r="230">
          <cell r="A230" t="str">
            <v>HW103/2500</v>
          </cell>
        </row>
        <row r="231">
          <cell r="A231" t="str">
            <v>Hewind 1.5</v>
          </cell>
        </row>
        <row r="232">
          <cell r="A232" t="str">
            <v>Hewind Unknown</v>
          </cell>
        </row>
        <row r="233">
          <cell r="A233" t="str">
            <v>Hyundai</v>
          </cell>
        </row>
        <row r="234">
          <cell r="A234" t="str">
            <v>HQ1650</v>
          </cell>
        </row>
        <row r="235">
          <cell r="A235" t="str">
            <v>HQ2000</v>
          </cell>
        </row>
        <row r="236">
          <cell r="A236" t="str">
            <v>HQ2000</v>
          </cell>
        </row>
        <row r="237">
          <cell r="A237" t="str">
            <v>HQ2000</v>
          </cell>
        </row>
        <row r="238">
          <cell r="A238" t="str">
            <v>AV928</v>
          </cell>
        </row>
        <row r="239">
          <cell r="A239" t="str">
            <v>Hyundai 2MW</v>
          </cell>
        </row>
        <row r="240">
          <cell r="A240" t="str">
            <v>Impsa</v>
          </cell>
        </row>
        <row r="241">
          <cell r="A241" t="str">
            <v>Vensys70</v>
          </cell>
        </row>
        <row r="242">
          <cell r="A242" t="str">
            <v>IWP83</v>
          </cell>
        </row>
        <row r="243">
          <cell r="A243" t="str">
            <v>IWP93</v>
          </cell>
        </row>
        <row r="244">
          <cell r="A244" t="str">
            <v>IMPSA 2.1MW</v>
          </cell>
        </row>
        <row r="245">
          <cell r="A245" t="str">
            <v>IMPSA Unknown</v>
          </cell>
        </row>
        <row r="246">
          <cell r="A246" t="str">
            <v>Kenersys</v>
          </cell>
        </row>
        <row r="247">
          <cell r="A247" t="str">
            <v>K82-2.0</v>
          </cell>
        </row>
        <row r="248">
          <cell r="A248" t="str">
            <v>K100-2.5</v>
          </cell>
        </row>
        <row r="249">
          <cell r="A249" t="str">
            <v>Mingyang</v>
          </cell>
        </row>
        <row r="250">
          <cell r="A250" t="str">
            <v>MY 1.5SE</v>
          </cell>
        </row>
        <row r="251">
          <cell r="A251" t="str">
            <v>MY1.5S</v>
          </cell>
        </row>
        <row r="252">
          <cell r="A252" t="str">
            <v>MY82-1500</v>
          </cell>
        </row>
        <row r="253">
          <cell r="A253" t="str">
            <v>MY2.75</v>
          </cell>
        </row>
        <row r="254">
          <cell r="A254" t="str">
            <v>MY3.0</v>
          </cell>
        </row>
        <row r="255">
          <cell r="A255" t="str">
            <v>Mingyang 1.5 MW</v>
          </cell>
        </row>
        <row r="256">
          <cell r="A256" t="str">
            <v>Mingyang 2.5 MW</v>
          </cell>
        </row>
        <row r="257">
          <cell r="A257" t="str">
            <v>Mingyang Unknown</v>
          </cell>
        </row>
        <row r="258">
          <cell r="A258" t="str">
            <v>Mitsubishi</v>
          </cell>
        </row>
        <row r="259">
          <cell r="A259" t="str">
            <v>MWT-100</v>
          </cell>
        </row>
        <row r="260">
          <cell r="A260" t="str">
            <v>MWT-1000</v>
          </cell>
        </row>
        <row r="261">
          <cell r="A261" t="str">
            <v>MWT-1000A</v>
          </cell>
        </row>
        <row r="262">
          <cell r="A262" t="str">
            <v>MWT2.4-92</v>
          </cell>
        </row>
        <row r="263">
          <cell r="A263" t="str">
            <v>MWT2.4-95</v>
          </cell>
        </row>
        <row r="264">
          <cell r="A264" t="str">
            <v>MWT 62-1.0</v>
          </cell>
        </row>
        <row r="265">
          <cell r="A265" t="str">
            <v>MWT 2.4 MW</v>
          </cell>
        </row>
        <row r="266">
          <cell r="A266" t="str">
            <v>Mitsubishi Multiple</v>
          </cell>
        </row>
        <row r="267">
          <cell r="A267" t="str">
            <v>Mitsubishi Unknown</v>
          </cell>
        </row>
        <row r="268">
          <cell r="A268" t="str">
            <v>Mtorres</v>
          </cell>
        </row>
        <row r="269">
          <cell r="A269" t="str">
            <v>TWT 1.65-70</v>
          </cell>
        </row>
        <row r="270">
          <cell r="A270" t="str">
            <v>TWT 1.65-77</v>
          </cell>
        </row>
        <row r="271">
          <cell r="A271" t="str">
            <v>TWT 1.65-82</v>
          </cell>
        </row>
        <row r="272">
          <cell r="A272" t="str">
            <v>Nordex</v>
          </cell>
        </row>
        <row r="273">
          <cell r="A273" t="str">
            <v>S70/1500</v>
          </cell>
        </row>
        <row r="274">
          <cell r="A274" t="str">
            <v>S77/1500</v>
          </cell>
        </row>
        <row r="275">
          <cell r="A275" t="str">
            <v>S82/1500</v>
          </cell>
        </row>
        <row r="276">
          <cell r="A276" t="str">
            <v>N60/1300</v>
          </cell>
        </row>
        <row r="277">
          <cell r="A277" t="str">
            <v>N80/2500</v>
          </cell>
        </row>
        <row r="278">
          <cell r="A278" t="str">
            <v>N90/2300</v>
          </cell>
        </row>
        <row r="279">
          <cell r="A279" t="str">
            <v>N90/2500</v>
          </cell>
        </row>
        <row r="280">
          <cell r="A280" t="str">
            <v>N100/2500</v>
          </cell>
        </row>
        <row r="281">
          <cell r="A281" t="str">
            <v>N117/2400</v>
          </cell>
        </row>
        <row r="282">
          <cell r="A282" t="str">
            <v>N137-XX</v>
          </cell>
        </row>
        <row r="283">
          <cell r="A283" t="str">
            <v>NXXX-XX</v>
          </cell>
        </row>
        <row r="284">
          <cell r="A284" t="str">
            <v>Nordex 1.5 MW</v>
          </cell>
        </row>
        <row r="285">
          <cell r="A285" t="str">
            <v>Nordex 2.5 MW</v>
          </cell>
        </row>
        <row r="286">
          <cell r="A286" t="str">
            <v>Nordex Multiple</v>
          </cell>
        </row>
        <row r="287">
          <cell r="A287" t="str">
            <v>Nordex Unknown</v>
          </cell>
        </row>
        <row r="288">
          <cell r="A288" t="str">
            <v>Nordic WindPower</v>
          </cell>
        </row>
        <row r="289">
          <cell r="A289" t="str">
            <v>N1000</v>
          </cell>
        </row>
        <row r="290">
          <cell r="A290" t="str">
            <v>PowerWInd</v>
          </cell>
        </row>
        <row r="291">
          <cell r="A291" t="str">
            <v>PowerWind500</v>
          </cell>
        </row>
        <row r="292">
          <cell r="A292" t="str">
            <v>PowerWind56</v>
          </cell>
        </row>
        <row r="293">
          <cell r="A293" t="str">
            <v>PowerWind90</v>
          </cell>
        </row>
        <row r="294">
          <cell r="A294" t="str">
            <v>PowerWind100</v>
          </cell>
        </row>
        <row r="295">
          <cell r="A295" t="str">
            <v>PowerWind 2.5</v>
          </cell>
        </row>
        <row r="296">
          <cell r="A296" t="str">
            <v>Regen Power Tech</v>
          </cell>
        </row>
        <row r="297">
          <cell r="A297" t="str">
            <v>Vensys 70</v>
          </cell>
        </row>
        <row r="298">
          <cell r="A298" t="str">
            <v>Vensys 77</v>
          </cell>
        </row>
        <row r="299">
          <cell r="A299" t="str">
            <v>Vensys 1.5</v>
          </cell>
        </row>
        <row r="300">
          <cell r="A300" t="str">
            <v>REpower</v>
          </cell>
        </row>
        <row r="301">
          <cell r="A301" t="str">
            <v>MM82</v>
          </cell>
        </row>
        <row r="302">
          <cell r="A302" t="str">
            <v>MM92</v>
          </cell>
        </row>
        <row r="303">
          <cell r="A303" t="str">
            <v>MM100</v>
          </cell>
        </row>
        <row r="304">
          <cell r="A304" t="str">
            <v>3.4M104</v>
          </cell>
        </row>
        <row r="305">
          <cell r="A305" t="str">
            <v>3.2M114</v>
          </cell>
        </row>
        <row r="306">
          <cell r="A306" t="str">
            <v>5M</v>
          </cell>
        </row>
        <row r="307">
          <cell r="A307" t="str">
            <v>6M</v>
          </cell>
        </row>
        <row r="308">
          <cell r="A308" t="str">
            <v>Repower 2MW</v>
          </cell>
        </row>
        <row r="309">
          <cell r="A309" t="str">
            <v>Repower Multiple</v>
          </cell>
        </row>
        <row r="310">
          <cell r="A310" t="str">
            <v>Repower Unknown</v>
          </cell>
        </row>
        <row r="311">
          <cell r="A311" t="str">
            <v>R-Power</v>
          </cell>
        </row>
        <row r="312">
          <cell r="A312" t="str">
            <v>R-Power 2.5MW</v>
          </cell>
        </row>
        <row r="313">
          <cell r="A313" t="str">
            <v>Samsung</v>
          </cell>
        </row>
        <row r="314">
          <cell r="A314" t="str">
            <v>Samsung 2.5</v>
          </cell>
        </row>
        <row r="315">
          <cell r="A315" t="str">
            <v>Samsung 7.5</v>
          </cell>
        </row>
        <row r="316">
          <cell r="A316" t="str">
            <v>Sany</v>
          </cell>
        </row>
        <row r="317">
          <cell r="A317" t="str">
            <v>Sany 1.5</v>
          </cell>
        </row>
        <row r="318">
          <cell r="A318" t="str">
            <v>SE8215-L3</v>
          </cell>
        </row>
        <row r="319">
          <cell r="A319" t="str">
            <v>SE8720IIIE</v>
          </cell>
        </row>
        <row r="320">
          <cell r="A320" t="str">
            <v>Sany 2 MW</v>
          </cell>
        </row>
        <row r="321">
          <cell r="A321" t="str">
            <v>Sany 2.5</v>
          </cell>
        </row>
        <row r="322">
          <cell r="A322" t="str">
            <v>Sany Unknown</v>
          </cell>
        </row>
        <row r="323">
          <cell r="A323" t="str">
            <v>SeWind</v>
          </cell>
        </row>
        <row r="324">
          <cell r="A324" t="str">
            <v>W2000C-99-80</v>
          </cell>
        </row>
        <row r="325">
          <cell r="A325" t="str">
            <v>SeWind2.0</v>
          </cell>
        </row>
        <row r="326">
          <cell r="A326" t="str">
            <v>SeWind Unknown</v>
          </cell>
        </row>
        <row r="327">
          <cell r="A327" t="str">
            <v>Shanghai Electric</v>
          </cell>
        </row>
        <row r="328">
          <cell r="A328" t="str">
            <v>Shanghai Electric3.6</v>
          </cell>
        </row>
        <row r="329">
          <cell r="A329" t="str">
            <v>Shanghai Electric Unknown</v>
          </cell>
        </row>
        <row r="330">
          <cell r="A330" t="str">
            <v>Shriram Leitwind</v>
          </cell>
        </row>
        <row r="331">
          <cell r="A331" t="str">
            <v>Leitwind 1.5</v>
          </cell>
        </row>
        <row r="332">
          <cell r="A332" t="str">
            <v>Siemens</v>
          </cell>
        </row>
        <row r="333">
          <cell r="A333" t="str">
            <v>SWT1.3-62</v>
          </cell>
        </row>
        <row r="334">
          <cell r="A334" t="str">
            <v>SWT2.3-82 VS</v>
          </cell>
        </row>
        <row r="335">
          <cell r="A335" t="str">
            <v>SWT2.3-93</v>
          </cell>
        </row>
        <row r="336">
          <cell r="A336" t="str">
            <v>SWT2.3-101</v>
          </cell>
        </row>
        <row r="337">
          <cell r="A337" t="str">
            <v>SWT2.3-108</v>
          </cell>
        </row>
        <row r="338">
          <cell r="A338" t="str">
            <v>SWT2.3-113</v>
          </cell>
        </row>
        <row r="339">
          <cell r="A339" t="str">
            <v>SWT3.0-101</v>
          </cell>
        </row>
        <row r="340">
          <cell r="A340" t="str">
            <v>SWT3.6-107</v>
          </cell>
        </row>
        <row r="341">
          <cell r="A341" t="str">
            <v>SWT3.6-120</v>
          </cell>
        </row>
        <row r="342">
          <cell r="A342" t="str">
            <v>SWT6.0-120</v>
          </cell>
        </row>
        <row r="343">
          <cell r="A343" t="str">
            <v>Siemens 2.3</v>
          </cell>
        </row>
        <row r="344">
          <cell r="A344" t="str">
            <v>Siemens 3.6</v>
          </cell>
        </row>
        <row r="345">
          <cell r="A345" t="str">
            <v>Siemens Multiple</v>
          </cell>
        </row>
        <row r="346">
          <cell r="A346" t="str">
            <v>Siemens Unknown</v>
          </cell>
        </row>
        <row r="347">
          <cell r="A347" t="str">
            <v>Sinovel</v>
          </cell>
        </row>
        <row r="348">
          <cell r="A348" t="str">
            <v>SL1500/60</v>
          </cell>
        </row>
        <row r="349">
          <cell r="A349" t="str">
            <v>SL 1500/70</v>
          </cell>
        </row>
        <row r="350">
          <cell r="A350" t="str">
            <v>SL 1500/77</v>
          </cell>
        </row>
        <row r="351">
          <cell r="A351" t="str">
            <v>SL 1500/82</v>
          </cell>
        </row>
        <row r="352">
          <cell r="A352" t="str">
            <v>SL1500</v>
          </cell>
        </row>
        <row r="353">
          <cell r="A353" t="str">
            <v>SL 3000/90</v>
          </cell>
        </row>
        <row r="354">
          <cell r="A354" t="str">
            <v>SL 3000/100</v>
          </cell>
        </row>
        <row r="355">
          <cell r="A355" t="str">
            <v>SL 3000/105</v>
          </cell>
        </row>
        <row r="356">
          <cell r="A356" t="str">
            <v>SL 3000/113</v>
          </cell>
        </row>
        <row r="357">
          <cell r="A357" t="str">
            <v>SL3000</v>
          </cell>
        </row>
        <row r="358">
          <cell r="A358" t="str">
            <v>SL5000</v>
          </cell>
        </row>
        <row r="359">
          <cell r="A359" t="str">
            <v>Sinovel Multiple</v>
          </cell>
        </row>
        <row r="360">
          <cell r="A360" t="str">
            <v>Sinovel Unknown</v>
          </cell>
        </row>
        <row r="361">
          <cell r="A361" t="str">
            <v>STX</v>
          </cell>
        </row>
        <row r="362">
          <cell r="A362" t="str">
            <v>STX 82 1.5</v>
          </cell>
        </row>
        <row r="363">
          <cell r="A363" t="str">
            <v>STX 72 2.0</v>
          </cell>
        </row>
        <row r="364">
          <cell r="A364" t="str">
            <v>STX 82 2.0</v>
          </cell>
        </row>
        <row r="365">
          <cell r="A365" t="str">
            <v>STX 93 2.0</v>
          </cell>
        </row>
        <row r="366">
          <cell r="A366" t="str">
            <v>Suzlon</v>
          </cell>
        </row>
        <row r="367">
          <cell r="A367" t="str">
            <v>S52-600</v>
          </cell>
        </row>
        <row r="368">
          <cell r="A368" t="str">
            <v>S64-1.25</v>
          </cell>
        </row>
        <row r="369">
          <cell r="A369" t="str">
            <v>S66-1.25</v>
          </cell>
        </row>
        <row r="370">
          <cell r="A370" t="str">
            <v>S70-1.25</v>
          </cell>
        </row>
        <row r="371">
          <cell r="A371" t="str">
            <v>S82-1.5</v>
          </cell>
        </row>
        <row r="372">
          <cell r="A372" t="str">
            <v>S88-2.1</v>
          </cell>
        </row>
        <row r="373">
          <cell r="A373" t="str">
            <v>S95-2.1</v>
          </cell>
        </row>
        <row r="374">
          <cell r="A374" t="str">
            <v>S97-2.1</v>
          </cell>
        </row>
        <row r="375">
          <cell r="A375" t="str">
            <v>S9X</v>
          </cell>
        </row>
        <row r="376">
          <cell r="A376" t="str">
            <v>Suzlon 2.1 MW</v>
          </cell>
        </row>
        <row r="377">
          <cell r="A377" t="str">
            <v>Suzlon Multiple</v>
          </cell>
        </row>
        <row r="378">
          <cell r="A378" t="str">
            <v>Suzlon Unknown</v>
          </cell>
        </row>
        <row r="379">
          <cell r="A379" t="str">
            <v>Tianwei</v>
          </cell>
        </row>
        <row r="380">
          <cell r="A380" t="str">
            <v>Tianwei 1.5</v>
          </cell>
        </row>
        <row r="381">
          <cell r="A381" t="str">
            <v>Tianwei Unknown</v>
          </cell>
        </row>
        <row r="382">
          <cell r="A382" t="str">
            <v>Unison</v>
          </cell>
        </row>
        <row r="383">
          <cell r="A383" t="str">
            <v>U50</v>
          </cell>
        </row>
        <row r="384">
          <cell r="A384" t="str">
            <v>U54</v>
          </cell>
        </row>
        <row r="385">
          <cell r="A385" t="str">
            <v>U57</v>
          </cell>
        </row>
        <row r="386">
          <cell r="A386" t="str">
            <v>U5X</v>
          </cell>
        </row>
        <row r="387">
          <cell r="A387" t="str">
            <v>U88</v>
          </cell>
        </row>
        <row r="388">
          <cell r="A388" t="str">
            <v>U93</v>
          </cell>
        </row>
        <row r="389">
          <cell r="A389" t="str">
            <v>Unison 2MW</v>
          </cell>
        </row>
        <row r="390">
          <cell r="A390" t="str">
            <v>United Power</v>
          </cell>
        </row>
        <row r="391">
          <cell r="A391" t="str">
            <v>UP77-1500</v>
          </cell>
        </row>
        <row r="392">
          <cell r="A392" t="str">
            <v>UP82-1500</v>
          </cell>
        </row>
        <row r="393">
          <cell r="A393" t="str">
            <v>United Power 1.5</v>
          </cell>
        </row>
        <row r="394">
          <cell r="A394" t="str">
            <v>United Power Unknown</v>
          </cell>
        </row>
        <row r="395">
          <cell r="A395" t="str">
            <v>Vergnet</v>
          </cell>
        </row>
        <row r="396">
          <cell r="A396" t="str">
            <v>GEV MP-275</v>
          </cell>
        </row>
        <row r="397">
          <cell r="A397" t="str">
            <v>GEV HP</v>
          </cell>
        </row>
        <row r="398">
          <cell r="A398" t="str">
            <v>Vestas</v>
          </cell>
        </row>
        <row r="399">
          <cell r="A399" t="str">
            <v>V52-850</v>
          </cell>
        </row>
        <row r="400">
          <cell r="A400" t="str">
            <v>V60-850</v>
          </cell>
        </row>
        <row r="401">
          <cell r="A401" t="str">
            <v>V82-1.65</v>
          </cell>
        </row>
        <row r="402">
          <cell r="A402" t="str">
            <v>V80-1.8</v>
          </cell>
        </row>
        <row r="403">
          <cell r="A403" t="str">
            <v>V80-2.0</v>
          </cell>
        </row>
        <row r="404">
          <cell r="A404" t="str">
            <v>V90-1.8</v>
          </cell>
        </row>
        <row r="405">
          <cell r="A405" t="str">
            <v>V90-2.0</v>
          </cell>
        </row>
        <row r="406">
          <cell r="A406" t="str">
            <v>V100-1.8</v>
          </cell>
        </row>
        <row r="407">
          <cell r="A407" t="str">
            <v>V100-2.0</v>
          </cell>
        </row>
        <row r="408">
          <cell r="A408" t="str">
            <v>V100-2.6</v>
          </cell>
        </row>
        <row r="409">
          <cell r="A409" t="str">
            <v>V90-3.0</v>
          </cell>
        </row>
        <row r="410">
          <cell r="A410" t="str">
            <v>V112-3.0</v>
          </cell>
        </row>
        <row r="411">
          <cell r="A411" t="str">
            <v>V164-7.0</v>
          </cell>
        </row>
        <row r="412">
          <cell r="A412" t="str">
            <v>Vestas 1.8 MW</v>
          </cell>
        </row>
        <row r="413">
          <cell r="A413" t="str">
            <v>Vestas 2 MW</v>
          </cell>
        </row>
        <row r="414">
          <cell r="A414" t="str">
            <v>Vestas Multiple</v>
          </cell>
        </row>
        <row r="415">
          <cell r="A415" t="str">
            <v>Vestas Unknown</v>
          </cell>
        </row>
        <row r="416">
          <cell r="A416" t="str">
            <v>Windey</v>
          </cell>
        </row>
        <row r="417">
          <cell r="A417" t="str">
            <v>Windey 1.5 MW</v>
          </cell>
        </row>
        <row r="418">
          <cell r="A418" t="str">
            <v>Windey Unknown</v>
          </cell>
        </row>
        <row r="419">
          <cell r="A419" t="str">
            <v>WinwinD</v>
          </cell>
        </row>
        <row r="420">
          <cell r="A420" t="str">
            <v>WWD1-56</v>
          </cell>
        </row>
        <row r="421">
          <cell r="A421" t="str">
            <v>WWD1-60</v>
          </cell>
        </row>
        <row r="422">
          <cell r="A422" t="str">
            <v>WWD1-64</v>
          </cell>
        </row>
        <row r="423">
          <cell r="A423" t="str">
            <v>WWD3-90</v>
          </cell>
        </row>
        <row r="424">
          <cell r="A424" t="str">
            <v>WWD3-100</v>
          </cell>
        </row>
        <row r="425">
          <cell r="A425" t="str">
            <v>WWD3-103</v>
          </cell>
        </row>
        <row r="426">
          <cell r="A426" t="str">
            <v>WWD3-120</v>
          </cell>
        </row>
        <row r="427">
          <cell r="A427" t="str">
            <v>WWD1</v>
          </cell>
        </row>
        <row r="428">
          <cell r="A428" t="str">
            <v>WWD3</v>
          </cell>
        </row>
        <row r="429">
          <cell r="A429" t="str">
            <v>WinWinD Multiple</v>
          </cell>
        </row>
        <row r="430">
          <cell r="A430" t="str">
            <v>WinWinD Unknown</v>
          </cell>
        </row>
        <row r="431">
          <cell r="A431" t="str">
            <v>XEMC</v>
          </cell>
        </row>
        <row r="432">
          <cell r="A432" t="str">
            <v>XE82</v>
          </cell>
        </row>
        <row r="433">
          <cell r="A433" t="str">
            <v>XV90</v>
          </cell>
        </row>
        <row r="434">
          <cell r="A434" t="str">
            <v>XE DD115</v>
          </cell>
        </row>
        <row r="435">
          <cell r="A435" t="str">
            <v>XE DD126</v>
          </cell>
        </row>
        <row r="436">
          <cell r="A436" t="str">
            <v>XEMC 2 MW</v>
          </cell>
        </row>
        <row r="437">
          <cell r="A437" t="str">
            <v>XEMC Unknown</v>
          </cell>
        </row>
        <row r="438">
          <cell r="A438" t="str">
            <v>Xiandian</v>
          </cell>
        </row>
        <row r="439">
          <cell r="A439" t="str">
            <v>Xiandian Unknown</v>
          </cell>
        </row>
        <row r="440">
          <cell r="A440" t="str">
            <v>Xuji</v>
          </cell>
        </row>
        <row r="441">
          <cell r="A441" t="str">
            <v>CN2000</v>
          </cell>
        </row>
        <row r="442">
          <cell r="A442" t="str">
            <v>Zhouzhou CSR</v>
          </cell>
        </row>
        <row r="443">
          <cell r="A443" t="str">
            <v>WT1650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P LBO"/>
      <sheetName val="Village BS"/>
      <sheetName val="Village IS"/>
      <sheetName val="VP_High Level Summary"/>
      <sheetName val="Marsh BS"/>
      <sheetName val="Marsh LBO"/>
      <sheetName val="Marsh IS"/>
      <sheetName val="Marsh_High Level Summary"/>
      <sheetName val="Marsh_Store Level Summary"/>
      <sheetName val="Sort"/>
      <sheetName val="Marsh City"/>
      <sheetName val="Supermarket Summary"/>
      <sheetName val="Pharmacy Summary"/>
      <sheetName val="SALES"/>
      <sheetName val="PERCENT CHANGE"/>
      <sheetName val="Lease Breakdown"/>
      <sheetName val="Warehouse Leases"/>
      <sheetName val="Dep Compu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W1">
            <v>1000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Liquidation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Welcome"/>
      <sheetName val="Part A - General"/>
      <sheetName val="KeyPersons"/>
      <sheetName val="Holding-Subsidiaries"/>
      <sheetName val="Shareholders Info"/>
      <sheetName val="Nature of Business"/>
      <sheetName val="Balance Sheet"/>
      <sheetName val="Profit and Loss Account"/>
      <sheetName val="Other Information"/>
      <sheetName val="Quantitative Details"/>
      <sheetName val="QD - Goods Traded"/>
      <sheetName val="QD - Raw Material"/>
      <sheetName val="QD - Finished Goods"/>
      <sheetName val="Part B - TI"/>
      <sheetName val="Part B - TTI"/>
      <sheetName val="Part C - Verification"/>
      <sheetName val="Bank Account"/>
      <sheetName val="Sch - House Property"/>
      <sheetName val="Sch - Business-Profession"/>
      <sheetName val="DPM"/>
      <sheetName val="DOA"/>
      <sheetName val="DEP"/>
      <sheetName val="DCG"/>
      <sheetName val="Sch - ESR"/>
      <sheetName val="Sch - Capital Gains"/>
      <sheetName val="Sch  - Other Sources"/>
      <sheetName val="Sch - Set off- Current CYLA"/>
      <sheetName val="Sch  - BFLA"/>
      <sheetName val="Sch  - CFL"/>
      <sheetName val="Sch  - Ded Sec10A (STP)"/>
      <sheetName val="Sch  - Ded Sec10A (EHTP)"/>
      <sheetName val="Sch  - Ded Sec10A (FTZ)"/>
      <sheetName val="Sch  - Ded Sec10A (EPZ)"/>
      <sheetName val="Sch  - Ded Sec10A (SEZ)"/>
      <sheetName val="Sch  - Ded Sec10AA (SEZ)"/>
      <sheetName val="Sch  - Ded Sec10B (EOU)"/>
      <sheetName val="Sch  - Ded Sec10BA (HWA)"/>
      <sheetName val="Sch - 80G 100"/>
      <sheetName val="Sch - 80G 50 Appr Not Required"/>
      <sheetName val="Sch - 80G 50 Approval Required"/>
      <sheetName val="Sch - 80-IA"/>
      <sheetName val="Sch - 80-IB"/>
      <sheetName val="Sch - 80-IC or 80-IE"/>
      <sheetName val="Sch - Chapter VIA"/>
      <sheetName val="Sch - SI"/>
      <sheetName val="Sch - EI"/>
      <sheetName val="Sch - MAT"/>
      <sheetName val="Sch - MATC"/>
      <sheetName val="Sch - DDT"/>
      <sheetName val="Sch - Adv Tax &amp; SA Tax"/>
      <sheetName val="Sch - TDS2"/>
      <sheetName val="Sch - TCS"/>
      <sheetName val="Sch - DDTP"/>
    </sheetNames>
    <sheetDataSet>
      <sheetData sheetId="0">
        <row r="77">
          <cell r="K77" t="str">
            <v>101 - Grams</v>
          </cell>
        </row>
        <row r="78">
          <cell r="K78" t="str">
            <v>102 - Kilograms</v>
          </cell>
        </row>
        <row r="79">
          <cell r="K79" t="str">
            <v>103 - Litre</v>
          </cell>
        </row>
        <row r="80">
          <cell r="K80" t="str">
            <v>104 - Kilolitre</v>
          </cell>
        </row>
        <row r="81">
          <cell r="K81" t="str">
            <v>105 - Metre</v>
          </cell>
        </row>
        <row r="82">
          <cell r="K82" t="str">
            <v>106 - Kilometre</v>
          </cell>
        </row>
        <row r="83">
          <cell r="K83" t="str">
            <v>107 - Numbers</v>
          </cell>
        </row>
        <row r="84">
          <cell r="K84" t="str">
            <v>108 - Quintal</v>
          </cell>
        </row>
        <row r="85">
          <cell r="K85" t="str">
            <v>109 - Tons</v>
          </cell>
        </row>
        <row r="86">
          <cell r="K86" t="str">
            <v>110 - Pounds</v>
          </cell>
        </row>
        <row r="87">
          <cell r="K87" t="str">
            <v>111 - Milligrams</v>
          </cell>
        </row>
        <row r="88">
          <cell r="K88" t="str">
            <v>112 - Carat</v>
          </cell>
        </row>
        <row r="89">
          <cell r="K89" t="str">
            <v>113 - Numbers ( 1000s )</v>
          </cell>
        </row>
        <row r="90">
          <cell r="K90" t="str">
            <v>114 - Kwatt</v>
          </cell>
        </row>
        <row r="91">
          <cell r="K91" t="str">
            <v>115 - Mwatt</v>
          </cell>
        </row>
        <row r="92">
          <cell r="K92" t="str">
            <v>116 - Inch</v>
          </cell>
        </row>
        <row r="93">
          <cell r="K93" t="str">
            <v>117 - Feet</v>
          </cell>
        </row>
        <row r="94">
          <cell r="K94" t="str">
            <v>118 - Sqft</v>
          </cell>
        </row>
        <row r="95">
          <cell r="K95" t="str">
            <v>119 - Acre</v>
          </cell>
        </row>
        <row r="96">
          <cell r="K96" t="str">
            <v>120 - Cubicft</v>
          </cell>
        </row>
        <row r="97">
          <cell r="K97" t="str">
            <v>121 - Sqmetre</v>
          </cell>
        </row>
        <row r="98">
          <cell r="K98" t="str">
            <v>122 - Cubicmetre</v>
          </cell>
        </row>
        <row r="99">
          <cell r="K99" t="str">
            <v>999 - Residual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-10"/>
      <sheetName val="Working"/>
      <sheetName val="10-11"/>
      <sheetName val="FA FINAL 31.03.11"/>
      <sheetName val="WIP"/>
      <sheetName val="Backup Sheet"/>
      <sheetName val="Sheet3"/>
      <sheetName val="Index_Ind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D4">
            <v>44.73</v>
          </cell>
        </row>
      </sheetData>
      <sheetData sheetId="6" refreshError="1"/>
      <sheetData sheetId="7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4"/>
      <sheetName val="India Index"/>
      <sheetName val="China PPI"/>
      <sheetName val="Contact"/>
      <sheetName val="PM Back up"/>
      <sheetName val="Sheet1"/>
      <sheetName val="RBSA_Working"/>
      <sheetName val="Data"/>
      <sheetName val="Dec.07 Summary"/>
      <sheetName val="Dec.08 Summary"/>
      <sheetName val="March.10 Summary"/>
      <sheetName val="RB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K1">
            <v>45.14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  <sheetName val="Sheet 1"/>
      <sheetName val="Sheet1"/>
    </sheetNames>
    <sheetDataSet>
      <sheetData sheetId="0"/>
      <sheetData sheetId="1"/>
      <sheetData sheetId="2"/>
      <sheetData sheetId="3">
        <row r="4">
          <cell r="A4" t="str">
            <v>A/c cd.</v>
          </cell>
          <cell r="B4" t="str">
            <v>A/c. Name</v>
          </cell>
          <cell r="C4" t="str">
            <v>Corporate</v>
          </cell>
          <cell r="D4" t="str">
            <v>Textile</v>
          </cell>
          <cell r="E4" t="str">
            <v>Files</v>
          </cell>
          <cell r="F4" t="str">
            <v>M2M</v>
          </cell>
          <cell r="G4" t="str">
            <v>Aviation</v>
          </cell>
          <cell r="H4" t="str">
            <v>Denim</v>
          </cell>
          <cell r="I4" t="str">
            <v>BE</v>
          </cell>
          <cell r="J4" t="str">
            <v>Total</v>
          </cell>
          <cell r="K4" t="str">
            <v>Total</v>
          </cell>
          <cell r="Q4" t="str">
            <v>In Lacs</v>
          </cell>
        </row>
        <row r="5">
          <cell r="A5">
            <v>1010101</v>
          </cell>
          <cell r="B5" t="str">
            <v>LOCAL - FILES SALE</v>
          </cell>
          <cell r="C5">
            <v>0</v>
          </cell>
          <cell r="D5">
            <v>-608073453.01999998</v>
          </cell>
          <cell r="E5">
            <v>-342519237.75999999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-950592690.77999997</v>
          </cell>
          <cell r="K5">
            <v>-950592690.77999997</v>
          </cell>
          <cell r="Q5">
            <v>-9505.9269077999998</v>
          </cell>
        </row>
        <row r="6">
          <cell r="A6">
            <v>1010102</v>
          </cell>
          <cell r="B6" t="str">
            <v>LOCAL - DRILLS SALE</v>
          </cell>
          <cell r="C6">
            <v>0</v>
          </cell>
          <cell r="D6">
            <v>-16392840.449999999</v>
          </cell>
          <cell r="E6">
            <v>-117678639.36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-134071479.81</v>
          </cell>
          <cell r="K6">
            <v>-134071479.81</v>
          </cell>
          <cell r="Q6">
            <v>-1340.7147981000001</v>
          </cell>
        </row>
        <row r="7">
          <cell r="A7">
            <v>1010103</v>
          </cell>
          <cell r="B7" t="str">
            <v>LOCAL - MATCHETS  SALE</v>
          </cell>
          <cell r="C7">
            <v>0</v>
          </cell>
          <cell r="D7">
            <v>-161815.22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-161815.22</v>
          </cell>
          <cell r="K7">
            <v>-161815.22</v>
          </cell>
          <cell r="Q7">
            <v>-1.6181521999999999</v>
          </cell>
        </row>
        <row r="8">
          <cell r="A8">
            <v>1010104</v>
          </cell>
          <cell r="B8" t="str">
            <v>LOCAL - STEEL  SALE</v>
          </cell>
          <cell r="C8">
            <v>0</v>
          </cell>
          <cell r="D8">
            <v>0</v>
          </cell>
          <cell r="E8">
            <v>-679784.6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-679784.6</v>
          </cell>
          <cell r="K8">
            <v>-679784.6</v>
          </cell>
          <cell r="Q8">
            <v>-6.7978459999999998</v>
          </cell>
        </row>
        <row r="9">
          <cell r="A9">
            <v>1010105</v>
          </cell>
          <cell r="B9" t="str">
            <v>LOCAL - FILES SALE (GODOWN)</v>
          </cell>
          <cell r="C9">
            <v>0</v>
          </cell>
          <cell r="D9">
            <v>0</v>
          </cell>
          <cell r="E9">
            <v>-37906392.119999997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-37906392.119999997</v>
          </cell>
          <cell r="K9">
            <v>-37906392.119999997</v>
          </cell>
          <cell r="Q9">
            <v>-379.06392119999998</v>
          </cell>
        </row>
        <row r="10">
          <cell r="A10">
            <v>1010106</v>
          </cell>
          <cell r="B10" t="str">
            <v>LOCAL - DRILLS SALE (GOWDOWN)</v>
          </cell>
          <cell r="C10">
            <v>0</v>
          </cell>
          <cell r="D10">
            <v>0</v>
          </cell>
          <cell r="E10">
            <v>-28615140.449999999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-28615140.449999999</v>
          </cell>
          <cell r="K10">
            <v>-28615140.449999999</v>
          </cell>
          <cell r="Q10">
            <v>-286.15140450000001</v>
          </cell>
        </row>
        <row r="11">
          <cell r="A11">
            <v>1010109</v>
          </cell>
          <cell r="B11" t="str">
            <v>LOCAL - SEMI FINISHED FILES SALES</v>
          </cell>
          <cell r="C11">
            <v>0</v>
          </cell>
          <cell r="D11">
            <v>0</v>
          </cell>
          <cell r="E11">
            <v>-33061556.43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-33061556.43</v>
          </cell>
          <cell r="K11">
            <v>-33061556.43</v>
          </cell>
          <cell r="Q11">
            <v>-330.61556430000002</v>
          </cell>
        </row>
        <row r="12">
          <cell r="A12">
            <v>1010190</v>
          </cell>
          <cell r="B12" t="str">
            <v>LOC-MFG-GOODS SALE - SAP</v>
          </cell>
          <cell r="C12">
            <v>0</v>
          </cell>
          <cell r="D12">
            <v>-9345117348.7700005</v>
          </cell>
          <cell r="E12">
            <v>0</v>
          </cell>
          <cell r="F12">
            <v>-5205396.79</v>
          </cell>
          <cell r="G12">
            <v>0</v>
          </cell>
          <cell r="H12">
            <v>0</v>
          </cell>
          <cell r="I12">
            <v>0</v>
          </cell>
          <cell r="J12">
            <v>-9350322745.5599995</v>
          </cell>
          <cell r="K12">
            <v>-9350322745.5599995</v>
          </cell>
          <cell r="Q12">
            <v>-93503.227455600005</v>
          </cell>
        </row>
        <row r="13">
          <cell r="A13">
            <v>1010191</v>
          </cell>
          <cell r="B13" t="str">
            <v>LOC-SEMI FIN. GOODS SALE - SAP</v>
          </cell>
          <cell r="C13">
            <v>0</v>
          </cell>
          <cell r="D13">
            <v>-2759160.5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-2759160.5</v>
          </cell>
          <cell r="K13">
            <v>-2759160.5</v>
          </cell>
          <cell r="Q13">
            <v>-27.591605000000001</v>
          </cell>
        </row>
        <row r="14">
          <cell r="A14">
            <v>1010201</v>
          </cell>
          <cell r="B14" t="str">
            <v>EXPORT - FILES SALE</v>
          </cell>
          <cell r="C14">
            <v>0</v>
          </cell>
          <cell r="D14">
            <v>0</v>
          </cell>
          <cell r="E14">
            <v>-301398975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-301398975</v>
          </cell>
          <cell r="K14">
            <v>-301398975</v>
          </cell>
          <cell r="Q14">
            <v>-3013.9897500000002</v>
          </cell>
        </row>
        <row r="15">
          <cell r="A15">
            <v>1010202</v>
          </cell>
          <cell r="B15" t="str">
            <v>EXPORT - DRILLS SALE</v>
          </cell>
          <cell r="C15">
            <v>0</v>
          </cell>
          <cell r="D15">
            <v>0</v>
          </cell>
          <cell r="E15">
            <v>-42067681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-42067681</v>
          </cell>
          <cell r="K15">
            <v>-42067681</v>
          </cell>
          <cell r="Q15">
            <v>-420.67680999999999</v>
          </cell>
        </row>
        <row r="16">
          <cell r="A16">
            <v>1010204</v>
          </cell>
          <cell r="B16" t="str">
            <v>EXPORT - STEEL SALE</v>
          </cell>
          <cell r="C16">
            <v>0</v>
          </cell>
          <cell r="D16">
            <v>0</v>
          </cell>
          <cell r="E16">
            <v>-10367028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-10367028</v>
          </cell>
          <cell r="K16">
            <v>-10367028</v>
          </cell>
          <cell r="Q16">
            <v>-103.67028000000001</v>
          </cell>
        </row>
        <row r="17">
          <cell r="A17">
            <v>1010209</v>
          </cell>
          <cell r="B17" t="str">
            <v>EXPORT -SEMI FINISHED FILES SALE</v>
          </cell>
          <cell r="C17">
            <v>0</v>
          </cell>
          <cell r="D17">
            <v>0</v>
          </cell>
          <cell r="E17">
            <v>-7193984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-7193984</v>
          </cell>
          <cell r="K17">
            <v>-7193984</v>
          </cell>
          <cell r="Q17">
            <v>-71.939840000000004</v>
          </cell>
        </row>
        <row r="18">
          <cell r="A18">
            <v>1010231</v>
          </cell>
          <cell r="B18" t="str">
            <v>EXPORT- THIRD  PARTY  FILES   SALE</v>
          </cell>
          <cell r="C18">
            <v>0</v>
          </cell>
          <cell r="D18">
            <v>0</v>
          </cell>
          <cell r="E18">
            <v>-3472737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-3472737</v>
          </cell>
          <cell r="K18">
            <v>-3472737</v>
          </cell>
          <cell r="Q18">
            <v>-34.727370000000001</v>
          </cell>
        </row>
        <row r="19">
          <cell r="A19">
            <v>1010290</v>
          </cell>
          <cell r="B19" t="str">
            <v>EXP-MFG. GOODS SALE - SAP</v>
          </cell>
          <cell r="C19">
            <v>0</v>
          </cell>
          <cell r="D19">
            <v>-856588759.72000003</v>
          </cell>
          <cell r="E19">
            <v>0</v>
          </cell>
          <cell r="F19">
            <v>-518772.35</v>
          </cell>
          <cell r="G19">
            <v>0</v>
          </cell>
          <cell r="H19">
            <v>0</v>
          </cell>
          <cell r="I19">
            <v>0</v>
          </cell>
          <cell r="J19">
            <v>-857107532.07000005</v>
          </cell>
          <cell r="K19">
            <v>-857107532.07000005</v>
          </cell>
          <cell r="Q19">
            <v>-8571.0753206999998</v>
          </cell>
        </row>
        <row r="20">
          <cell r="A20">
            <v>1010291</v>
          </cell>
          <cell r="B20" t="str">
            <v>EXP-THIRD PARTY -SALE - SAP</v>
          </cell>
          <cell r="C20">
            <v>0</v>
          </cell>
          <cell r="D20">
            <v>-436253417.20999998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-436253417.20999998</v>
          </cell>
          <cell r="K20">
            <v>-436253417.20999998</v>
          </cell>
          <cell r="Q20">
            <v>-4362.5341721000004</v>
          </cell>
        </row>
        <row r="21">
          <cell r="A21">
            <v>1010301</v>
          </cell>
          <cell r="B21" t="str">
            <v>MERCH-FILE STEEL SALE LOCAL</v>
          </cell>
          <cell r="C21">
            <v>0</v>
          </cell>
          <cell r="D21">
            <v>-12760143.800000001</v>
          </cell>
          <cell r="E21">
            <v>-44572359.380000003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-57332503.18</v>
          </cell>
          <cell r="K21">
            <v>-57332503.18</v>
          </cell>
          <cell r="Q21">
            <v>-573.32503180000003</v>
          </cell>
        </row>
        <row r="22">
          <cell r="A22">
            <v>1010302</v>
          </cell>
          <cell r="B22" t="str">
            <v>MERCH-MACHINERY / EQUIPMENT SALE LOCAL</v>
          </cell>
          <cell r="C22">
            <v>0</v>
          </cell>
          <cell r="D22">
            <v>-5998248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-5998248</v>
          </cell>
          <cell r="K22">
            <v>-5998248</v>
          </cell>
          <cell r="Q22">
            <v>-59.982480000000002</v>
          </cell>
        </row>
        <row r="23">
          <cell r="A23">
            <v>1010303</v>
          </cell>
          <cell r="B23" t="str">
            <v>MERCH-STORES/SPARES SALE LOCAL</v>
          </cell>
          <cell r="C23">
            <v>0</v>
          </cell>
          <cell r="D23">
            <v>-39726783.960000001</v>
          </cell>
          <cell r="E23">
            <v>-1813954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-41540737.960000001</v>
          </cell>
          <cell r="K23">
            <v>-41540737.960000001</v>
          </cell>
          <cell r="Q23">
            <v>-415.40737960000001</v>
          </cell>
        </row>
        <row r="24">
          <cell r="A24">
            <v>1010304</v>
          </cell>
          <cell r="B24" t="str">
            <v>MERCH-DRILL  STEEL SALE  LOCAL</v>
          </cell>
          <cell r="C24">
            <v>0</v>
          </cell>
          <cell r="D24">
            <v>-127294093.87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-127294093.87</v>
          </cell>
          <cell r="K24">
            <v>-127294093.87</v>
          </cell>
          <cell r="Q24">
            <v>-1272.9409387000001</v>
          </cell>
        </row>
        <row r="25">
          <cell r="A25">
            <v>1010305</v>
          </cell>
          <cell r="B25" t="str">
            <v>MERCH- JORAN DRILL SALE  LOCAL</v>
          </cell>
          <cell r="C25">
            <v>0</v>
          </cell>
          <cell r="D25">
            <v>-171737635.69</v>
          </cell>
          <cell r="E25">
            <v>-650843.64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-172388479.33000001</v>
          </cell>
          <cell r="K25">
            <v>-172388479.33000001</v>
          </cell>
          <cell r="Q25">
            <v>-1723.8847933</v>
          </cell>
        </row>
        <row r="26">
          <cell r="A26">
            <v>1010306</v>
          </cell>
          <cell r="B26" t="str">
            <v>MERCH-TROUSER SALE  LOCAL</v>
          </cell>
          <cell r="C26">
            <v>0</v>
          </cell>
          <cell r="D26">
            <v>-118360144.02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-118360144.02</v>
          </cell>
          <cell r="K26">
            <v>-118360144.02</v>
          </cell>
          <cell r="Q26">
            <v>-1183.6014402000001</v>
          </cell>
        </row>
        <row r="27">
          <cell r="A27">
            <v>1010308</v>
          </cell>
          <cell r="B27" t="str">
            <v>MERCH-AGRICULTURAL IMPL-LOCAL</v>
          </cell>
          <cell r="C27">
            <v>0</v>
          </cell>
          <cell r="D27">
            <v>-76247003.659999996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-76247003.659999996</v>
          </cell>
          <cell r="K27">
            <v>-76247003.659999996</v>
          </cell>
          <cell r="Q27">
            <v>-762.47003659999996</v>
          </cell>
        </row>
        <row r="28">
          <cell r="A28">
            <v>1010309</v>
          </cell>
          <cell r="B28" t="str">
            <v>MERCH- SCREW DRIVER SALE  LOCAL</v>
          </cell>
          <cell r="C28">
            <v>0</v>
          </cell>
          <cell r="D28">
            <v>-20844394.010000002</v>
          </cell>
          <cell r="E28">
            <v>-27308941.800000001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-48153335.810000002</v>
          </cell>
          <cell r="K28">
            <v>-48153335.810000002</v>
          </cell>
          <cell r="Q28">
            <v>-481.53335809999999</v>
          </cell>
        </row>
        <row r="29">
          <cell r="A29">
            <v>1010310</v>
          </cell>
          <cell r="B29" t="str">
            <v>MERCH-WOOLLEN KNITWEAR SALE  LOCAL</v>
          </cell>
          <cell r="C29">
            <v>0</v>
          </cell>
          <cell r="D29">
            <v>-10832076.109999999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-10832076.109999999</v>
          </cell>
          <cell r="K29">
            <v>-10832076.109999999</v>
          </cell>
          <cell r="Q29">
            <v>-108.3207611</v>
          </cell>
        </row>
        <row r="30">
          <cell r="A30">
            <v>1010311</v>
          </cell>
          <cell r="B30" t="str">
            <v>MERCH-HANDKERCHIEF SALE  LOCAL</v>
          </cell>
          <cell r="C30">
            <v>0</v>
          </cell>
          <cell r="D30">
            <v>-1136518.83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-1136518.83</v>
          </cell>
          <cell r="K30">
            <v>-1136518.83</v>
          </cell>
          <cell r="Q30">
            <v>-11.3651883</v>
          </cell>
        </row>
        <row r="31">
          <cell r="A31">
            <v>1010312</v>
          </cell>
          <cell r="B31" t="str">
            <v>MERCH-VESTS,BRIEFS &amp; UNGRMTS SALE  LOCAL</v>
          </cell>
          <cell r="C31">
            <v>0</v>
          </cell>
          <cell r="D31">
            <v>-833067.24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-833067.24</v>
          </cell>
          <cell r="K31">
            <v>-833067.24</v>
          </cell>
          <cell r="Q31">
            <v>-8.3306723999999992</v>
          </cell>
        </row>
        <row r="32">
          <cell r="A32">
            <v>1010313</v>
          </cell>
          <cell r="B32" t="str">
            <v>MERCH-SOCKS SALE  LOCAL</v>
          </cell>
          <cell r="C32">
            <v>0</v>
          </cell>
          <cell r="D32">
            <v>-3130058.89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-3130058.89</v>
          </cell>
          <cell r="K32">
            <v>-3130058.89</v>
          </cell>
          <cell r="Q32">
            <v>-31.300588900000001</v>
          </cell>
        </row>
        <row r="33">
          <cell r="A33">
            <v>1010314</v>
          </cell>
          <cell r="B33" t="str">
            <v>MERCH-TAILORING MATERIAL SALE  LOCAL</v>
          </cell>
          <cell r="C33">
            <v>0</v>
          </cell>
          <cell r="D33">
            <v>-12731855.6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-12731855.6</v>
          </cell>
          <cell r="K33">
            <v>-12731855.6</v>
          </cell>
          <cell r="Q33">
            <v>-127.318556</v>
          </cell>
        </row>
        <row r="34">
          <cell r="A34">
            <v>1010319</v>
          </cell>
          <cell r="B34" t="str">
            <v>MERCH-DENIM TOPWEAR SALE LOCAL</v>
          </cell>
          <cell r="C34">
            <v>0</v>
          </cell>
          <cell r="D34">
            <v>-766908.25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-766908.25</v>
          </cell>
          <cell r="K34">
            <v>-766908.25</v>
          </cell>
          <cell r="Q34">
            <v>-7.6690825</v>
          </cell>
        </row>
        <row r="35">
          <cell r="A35">
            <v>1010320</v>
          </cell>
          <cell r="B35" t="str">
            <v>MERCH-OUTERWEAR SALE LOCAL</v>
          </cell>
          <cell r="C35">
            <v>0</v>
          </cell>
          <cell r="D35">
            <v>-1534540.04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-1534540.04</v>
          </cell>
          <cell r="K35">
            <v>-1534540.04</v>
          </cell>
          <cell r="Q35">
            <v>-15.345400400000001</v>
          </cell>
        </row>
        <row r="36">
          <cell r="A36">
            <v>1010321</v>
          </cell>
          <cell r="B36" t="str">
            <v>MERCH-LADIES GARMENTS SALES LOCAL</v>
          </cell>
          <cell r="C36">
            <v>0</v>
          </cell>
          <cell r="D36">
            <v>-1146819.08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-1146819.08</v>
          </cell>
          <cell r="K36">
            <v>-1146819.08</v>
          </cell>
          <cell r="Q36">
            <v>-11.4681908</v>
          </cell>
        </row>
        <row r="37">
          <cell r="A37">
            <v>1010322</v>
          </cell>
          <cell r="B37" t="str">
            <v>MERCH-SHAWLS SALE LOCAL</v>
          </cell>
          <cell r="C37">
            <v>0</v>
          </cell>
          <cell r="D37">
            <v>-28134.22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-28134.22</v>
          </cell>
          <cell r="K37">
            <v>-28134.22</v>
          </cell>
          <cell r="Q37">
            <v>-0.28134219999999999</v>
          </cell>
        </row>
        <row r="38">
          <cell r="A38">
            <v>1010324</v>
          </cell>
          <cell r="B38" t="str">
            <v>MERCH-CAPS SALE LOCAL</v>
          </cell>
          <cell r="C38">
            <v>0</v>
          </cell>
          <cell r="D38">
            <v>-16768.7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-16768.7</v>
          </cell>
          <cell r="K38">
            <v>-16768.7</v>
          </cell>
          <cell r="Q38">
            <v>-0.167687</v>
          </cell>
        </row>
        <row r="39">
          <cell r="A39">
            <v>1010327</v>
          </cell>
          <cell r="B39" t="e">
            <v>#N/A</v>
          </cell>
          <cell r="C39">
            <v>0</v>
          </cell>
          <cell r="D39">
            <v>-40384.5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-40384.5</v>
          </cell>
          <cell r="K39">
            <v>-40384.5</v>
          </cell>
          <cell r="Q39">
            <v>-0.40384500000000001</v>
          </cell>
        </row>
        <row r="40">
          <cell r="A40">
            <v>1010328</v>
          </cell>
          <cell r="B40" t="e">
            <v>#N/A</v>
          </cell>
          <cell r="C40">
            <v>0</v>
          </cell>
          <cell r="D40">
            <v>-1288672.78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-1288672.78</v>
          </cell>
          <cell r="K40">
            <v>-1288672.78</v>
          </cell>
          <cell r="Q40">
            <v>-12.886727799999999</v>
          </cell>
        </row>
        <row r="41">
          <cell r="A41">
            <v>1010331</v>
          </cell>
          <cell r="B41" t="str">
            <v>MERCH-LEATHER BELTS SALE  LOCAL</v>
          </cell>
          <cell r="C41">
            <v>0</v>
          </cell>
          <cell r="D41">
            <v>-8106960.6900000004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-8106960.6900000004</v>
          </cell>
          <cell r="K41">
            <v>-8106960.6900000004</v>
          </cell>
          <cell r="Q41">
            <v>-81.069606899999997</v>
          </cell>
        </row>
        <row r="42">
          <cell r="A42">
            <v>1010332</v>
          </cell>
          <cell r="B42" t="str">
            <v>MERCH-LEATHER BREIFCASES  SALE  LOCAL</v>
          </cell>
          <cell r="C42">
            <v>0</v>
          </cell>
          <cell r="D42">
            <v>-149399.57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-149399.57</v>
          </cell>
          <cell r="K42">
            <v>-149399.57</v>
          </cell>
          <cell r="Q42">
            <v>-1.4939956999999999</v>
          </cell>
        </row>
        <row r="43">
          <cell r="A43">
            <v>1010333</v>
          </cell>
          <cell r="B43" t="str">
            <v>MERCH-SHOES SALE  LOCAL</v>
          </cell>
          <cell r="C43">
            <v>0</v>
          </cell>
          <cell r="D43">
            <v>-34161.32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-34161.32</v>
          </cell>
          <cell r="K43">
            <v>-34161.32</v>
          </cell>
          <cell r="Q43">
            <v>-0.34161320000000001</v>
          </cell>
        </row>
        <row r="44">
          <cell r="A44">
            <v>1010334</v>
          </cell>
          <cell r="B44" t="str">
            <v>MERCH-OTHER LEATHER ARTICLES SALE  LOCAL</v>
          </cell>
          <cell r="C44">
            <v>0</v>
          </cell>
          <cell r="D44">
            <v>-286412.53999999998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-286412.53999999998</v>
          </cell>
          <cell r="K44">
            <v>-286412.53999999998</v>
          </cell>
          <cell r="Q44">
            <v>-2.8641253999999998</v>
          </cell>
        </row>
        <row r="45">
          <cell r="A45">
            <v>1010335</v>
          </cell>
          <cell r="B45" t="e">
            <v>#N/A</v>
          </cell>
          <cell r="C45">
            <v>0</v>
          </cell>
          <cell r="D45">
            <v>-69143563.75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-69143563.75</v>
          </cell>
          <cell r="K45">
            <v>-69143563.75</v>
          </cell>
          <cell r="Q45">
            <v>-691.43563749999998</v>
          </cell>
        </row>
        <row r="46">
          <cell r="A46">
            <v>1010338</v>
          </cell>
          <cell r="B46" t="e">
            <v>#N/A</v>
          </cell>
          <cell r="C46">
            <v>0</v>
          </cell>
          <cell r="D46">
            <v>-200910.77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-200910.77</v>
          </cell>
          <cell r="K46">
            <v>-200910.77</v>
          </cell>
          <cell r="Q46">
            <v>-2.0091076999999999</v>
          </cell>
        </row>
        <row r="47">
          <cell r="A47">
            <v>1010339</v>
          </cell>
          <cell r="B47" t="e">
            <v>#N/A</v>
          </cell>
          <cell r="C47">
            <v>0</v>
          </cell>
          <cell r="D47">
            <v>-118783.32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-118783.32</v>
          </cell>
          <cell r="K47">
            <v>-118783.32</v>
          </cell>
          <cell r="Q47">
            <v>-1.1878332</v>
          </cell>
        </row>
        <row r="48">
          <cell r="A48">
            <v>1010341</v>
          </cell>
          <cell r="B48" t="str">
            <v>MERCH-MENS ACCESS SALES LOCAL</v>
          </cell>
          <cell r="C48">
            <v>0</v>
          </cell>
          <cell r="D48">
            <v>-7563345.2300000004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-7563345.2300000004</v>
          </cell>
          <cell r="K48">
            <v>-7563345.2300000004</v>
          </cell>
          <cell r="Q48">
            <v>-75.633452300000002</v>
          </cell>
        </row>
        <row r="49">
          <cell r="A49">
            <v>1010342</v>
          </cell>
          <cell r="B49" t="str">
            <v>MERCH - CUFF LINK SALE LOCAL</v>
          </cell>
          <cell r="C49">
            <v>0</v>
          </cell>
          <cell r="D49">
            <v>-4803451.49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-4803451.49</v>
          </cell>
          <cell r="K49">
            <v>-4803451.49</v>
          </cell>
          <cell r="Q49">
            <v>-48.034514899999998</v>
          </cell>
        </row>
        <row r="50">
          <cell r="A50">
            <v>1010345</v>
          </cell>
          <cell r="B50" t="e">
            <v>#N/A</v>
          </cell>
          <cell r="C50">
            <v>0</v>
          </cell>
          <cell r="D50">
            <v>-1440.87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-1440.87</v>
          </cell>
          <cell r="K50">
            <v>-1440.87</v>
          </cell>
          <cell r="Q50">
            <v>-1.44087E-2</v>
          </cell>
        </row>
        <row r="51">
          <cell r="A51">
            <v>1010347</v>
          </cell>
          <cell r="B51" t="e">
            <v>#N/A</v>
          </cell>
          <cell r="C51">
            <v>0</v>
          </cell>
          <cell r="D51">
            <v>-12375.32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-12375.32</v>
          </cell>
          <cell r="K51">
            <v>-12375.32</v>
          </cell>
          <cell r="Q51">
            <v>-0.12375319999999999</v>
          </cell>
        </row>
        <row r="52">
          <cell r="A52">
            <v>1010348</v>
          </cell>
          <cell r="B52" t="e">
            <v>#N/A</v>
          </cell>
          <cell r="C52">
            <v>0</v>
          </cell>
          <cell r="D52">
            <v>0</v>
          </cell>
          <cell r="E52">
            <v>-58644.21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-58644.21</v>
          </cell>
          <cell r="K52">
            <v>-58644.21</v>
          </cell>
          <cell r="Q52">
            <v>-0.58644209999999997</v>
          </cell>
        </row>
        <row r="53">
          <cell r="A53">
            <v>1010352</v>
          </cell>
          <cell r="B53" t="e">
            <v>#N/A</v>
          </cell>
          <cell r="C53">
            <v>0</v>
          </cell>
          <cell r="D53">
            <v>-41755.480000000003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-41755.480000000003</v>
          </cell>
          <cell r="K53">
            <v>-41755.480000000003</v>
          </cell>
          <cell r="Q53">
            <v>-0.4175548</v>
          </cell>
        </row>
        <row r="54">
          <cell r="A54">
            <v>1010383</v>
          </cell>
          <cell r="B54" t="e">
            <v>#N/A</v>
          </cell>
          <cell r="C54">
            <v>0</v>
          </cell>
          <cell r="D54">
            <v>-5635.8600000000397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-5635.8600000000397</v>
          </cell>
          <cell r="K54">
            <v>-5635.8600000000397</v>
          </cell>
          <cell r="Q54">
            <v>-5.6358600000000397E-2</v>
          </cell>
        </row>
        <row r="55">
          <cell r="A55">
            <v>1010389</v>
          </cell>
          <cell r="B55" t="str">
            <v>MERCH-OTHERS SALE LOCAL</v>
          </cell>
          <cell r="C55">
            <v>0</v>
          </cell>
          <cell r="D55">
            <v>-732889.45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-104803025.86</v>
          </cell>
          <cell r="J55">
            <v>-105535915.31</v>
          </cell>
          <cell r="K55">
            <v>-105535915.31</v>
          </cell>
          <cell r="Q55">
            <v>-1055.3591531</v>
          </cell>
        </row>
        <row r="56">
          <cell r="A56">
            <v>1010390</v>
          </cell>
          <cell r="B56" t="str">
            <v>LOC.-MERCH. GOODS  SALE - SAP</v>
          </cell>
          <cell r="C56">
            <v>0</v>
          </cell>
          <cell r="D56">
            <v>-159917367.12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-159917367.12</v>
          </cell>
          <cell r="K56">
            <v>-159917367.12</v>
          </cell>
          <cell r="Q56">
            <v>-1599.1736711999999</v>
          </cell>
        </row>
        <row r="57">
          <cell r="A57">
            <v>1010401</v>
          </cell>
          <cell r="B57" t="str">
            <v>MERCH -FILE STEEL  EXPORT</v>
          </cell>
          <cell r="C57">
            <v>0</v>
          </cell>
          <cell r="D57">
            <v>0</v>
          </cell>
          <cell r="E57">
            <v>-26319062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-26319062</v>
          </cell>
          <cell r="K57">
            <v>-26319062</v>
          </cell>
          <cell r="Q57">
            <v>-263.19062000000002</v>
          </cell>
        </row>
        <row r="58">
          <cell r="A58">
            <v>1010403</v>
          </cell>
          <cell r="B58" t="str">
            <v>MERCH -STORES / SPARES  EXPORT</v>
          </cell>
          <cell r="C58">
            <v>0</v>
          </cell>
          <cell r="D58">
            <v>0</v>
          </cell>
          <cell r="E58">
            <v>-2099341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-2099341</v>
          </cell>
          <cell r="K58">
            <v>-2099341</v>
          </cell>
          <cell r="Q58">
            <v>-20.993410000000001</v>
          </cell>
        </row>
        <row r="59">
          <cell r="A59">
            <v>1010408</v>
          </cell>
          <cell r="B59" t="str">
            <v>MERCH - AGRICULTURAL IMPL. EXPORT</v>
          </cell>
          <cell r="C59">
            <v>0</v>
          </cell>
          <cell r="D59">
            <v>0</v>
          </cell>
          <cell r="E59">
            <v>-4333060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-4333060</v>
          </cell>
          <cell r="K59">
            <v>-4333060</v>
          </cell>
          <cell r="Q59">
            <v>-43.330599999999997</v>
          </cell>
        </row>
        <row r="60">
          <cell r="A60">
            <v>1010409</v>
          </cell>
          <cell r="B60" t="str">
            <v>MERCH - SCREW DRIVERS EXPORT</v>
          </cell>
          <cell r="C60">
            <v>0</v>
          </cell>
          <cell r="D60">
            <v>0</v>
          </cell>
          <cell r="E60">
            <v>-398800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-398800</v>
          </cell>
          <cell r="K60">
            <v>-398800</v>
          </cell>
          <cell r="Q60">
            <v>-3.988</v>
          </cell>
        </row>
        <row r="61">
          <cell r="A61">
            <v>1010490</v>
          </cell>
          <cell r="B61" t="str">
            <v>EXP. MERCH. GOODS SALE - SAP</v>
          </cell>
          <cell r="C61">
            <v>0</v>
          </cell>
          <cell r="D61">
            <v>-50024179.770000003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-50024179.770000003</v>
          </cell>
          <cell r="K61">
            <v>-50024179.770000003</v>
          </cell>
          <cell r="Q61">
            <v>-500.24179770000001</v>
          </cell>
        </row>
        <row r="62">
          <cell r="A62">
            <v>1010151</v>
          </cell>
          <cell r="B62" t="str">
            <v>LOCAL - PROCESS WASTE SALE</v>
          </cell>
          <cell r="C62">
            <v>0</v>
          </cell>
          <cell r="D62">
            <v>-43243567.189999998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-43243567.189999998</v>
          </cell>
          <cell r="K62">
            <v>-43243567.189999998</v>
          </cell>
          <cell r="Q62">
            <v>-432.43567189999999</v>
          </cell>
        </row>
        <row r="63">
          <cell r="A63">
            <v>1020101</v>
          </cell>
          <cell r="B63" t="str">
            <v>EXCISE DUTIES ON SALE - FILES</v>
          </cell>
          <cell r="C63">
            <v>0</v>
          </cell>
          <cell r="D63">
            <v>0</v>
          </cell>
          <cell r="E63">
            <v>26687577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26687577</v>
          </cell>
          <cell r="K63">
            <v>26687577</v>
          </cell>
          <cell r="Q63">
            <v>266.87576999999999</v>
          </cell>
        </row>
        <row r="64">
          <cell r="A64">
            <v>1020102</v>
          </cell>
          <cell r="B64" t="str">
            <v>EXCISE DUTIES ON SALE - DRILLS</v>
          </cell>
          <cell r="C64">
            <v>0</v>
          </cell>
          <cell r="D64">
            <v>0</v>
          </cell>
          <cell r="E64">
            <v>10216683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10216683</v>
          </cell>
          <cell r="K64">
            <v>10216683</v>
          </cell>
          <cell r="Q64">
            <v>102.16683</v>
          </cell>
        </row>
        <row r="65">
          <cell r="A65">
            <v>1020104</v>
          </cell>
          <cell r="B65" t="str">
            <v>EXCISE DUTIES ON SALE - STEEL</v>
          </cell>
          <cell r="C65">
            <v>0</v>
          </cell>
          <cell r="D65">
            <v>0</v>
          </cell>
          <cell r="E65">
            <v>3709599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3709599</v>
          </cell>
          <cell r="K65">
            <v>3709599</v>
          </cell>
          <cell r="Q65">
            <v>37.09599</v>
          </cell>
        </row>
        <row r="66">
          <cell r="A66">
            <v>1020109</v>
          </cell>
          <cell r="B66" t="str">
            <v>EXCISE DUTIES ON SALE - SEMI FINISHED FILES</v>
          </cell>
          <cell r="C66">
            <v>0</v>
          </cell>
          <cell r="D66">
            <v>0</v>
          </cell>
          <cell r="E66">
            <v>3336072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3336072</v>
          </cell>
          <cell r="K66">
            <v>3336072</v>
          </cell>
          <cell r="Q66">
            <v>33.360720000000001</v>
          </cell>
        </row>
        <row r="67">
          <cell r="A67">
            <v>1020201</v>
          </cell>
          <cell r="B67" t="str">
            <v>SALES RETURN - FILES  LOCAL</v>
          </cell>
          <cell r="C67">
            <v>0</v>
          </cell>
          <cell r="D67">
            <v>0</v>
          </cell>
          <cell r="E67">
            <v>435385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435385</v>
          </cell>
          <cell r="K67">
            <v>435385</v>
          </cell>
          <cell r="Q67">
            <v>4.3538500000000004</v>
          </cell>
        </row>
        <row r="68">
          <cell r="A68">
            <v>1020202</v>
          </cell>
          <cell r="B68" t="str">
            <v>SALES RETURN -DRILLS  LOCAL</v>
          </cell>
          <cell r="C68">
            <v>0</v>
          </cell>
          <cell r="D68">
            <v>0</v>
          </cell>
          <cell r="E68">
            <v>750500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750500</v>
          </cell>
          <cell r="K68">
            <v>750500</v>
          </cell>
          <cell r="Q68">
            <v>7.5049999999999999</v>
          </cell>
        </row>
        <row r="69">
          <cell r="A69">
            <v>1020203</v>
          </cell>
          <cell r="B69" t="str">
            <v>SALES RETURN MERCHANTING LOCAL</v>
          </cell>
          <cell r="C69">
            <v>0</v>
          </cell>
          <cell r="D69">
            <v>0</v>
          </cell>
          <cell r="E69">
            <v>386598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386598</v>
          </cell>
          <cell r="K69">
            <v>386598</v>
          </cell>
          <cell r="Q69">
            <v>3.86598</v>
          </cell>
        </row>
        <row r="70">
          <cell r="A70">
            <v>1020290</v>
          </cell>
          <cell r="B70" t="str">
            <v>SALES RET.-MFG.  GOODS LOC. - SAP</v>
          </cell>
          <cell r="C70">
            <v>0</v>
          </cell>
          <cell r="D70">
            <v>10443622.800000001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10443622.800000001</v>
          </cell>
          <cell r="K70">
            <v>10443622.800000001</v>
          </cell>
          <cell r="Q70">
            <v>104.436228</v>
          </cell>
        </row>
        <row r="71">
          <cell r="A71">
            <v>1020301</v>
          </cell>
          <cell r="B71" t="str">
            <v>SALES RETURN - FILES  EXPORT</v>
          </cell>
          <cell r="C71">
            <v>0</v>
          </cell>
          <cell r="D71">
            <v>0</v>
          </cell>
          <cell r="E71">
            <v>1223016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1223016</v>
          </cell>
          <cell r="K71">
            <v>1223016</v>
          </cell>
          <cell r="Q71">
            <v>12.23016</v>
          </cell>
        </row>
        <row r="72">
          <cell r="A72">
            <v>1020391</v>
          </cell>
          <cell r="B72" t="str">
            <v>SALES RET.-THIRD PARTY- EXP.  - SAP</v>
          </cell>
          <cell r="C72">
            <v>0</v>
          </cell>
          <cell r="D72">
            <v>4089350.88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4089350.88</v>
          </cell>
          <cell r="K72">
            <v>4089350.88</v>
          </cell>
          <cell r="Q72">
            <v>40.893508799999999</v>
          </cell>
        </row>
        <row r="73">
          <cell r="A73">
            <v>1020489</v>
          </cell>
          <cell r="B73" t="str">
            <v>MERCH- OTHER SALES RETURN LOCAL</v>
          </cell>
          <cell r="C73">
            <v>0</v>
          </cell>
          <cell r="D73">
            <v>74215.179999999993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74215.179999999993</v>
          </cell>
          <cell r="K73">
            <v>74215.179999999993</v>
          </cell>
          <cell r="Q73">
            <v>0.74215180000000003</v>
          </cell>
        </row>
        <row r="74">
          <cell r="A74">
            <v>1020701</v>
          </cell>
          <cell r="B74" t="str">
            <v>CASH DISCOUNT - FILES SALES  LOCAL</v>
          </cell>
          <cell r="C74">
            <v>0</v>
          </cell>
          <cell r="D74">
            <v>0</v>
          </cell>
          <cell r="E74">
            <v>3944946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3944946</v>
          </cell>
          <cell r="K74">
            <v>3944946</v>
          </cell>
          <cell r="Q74">
            <v>39.449460000000002</v>
          </cell>
        </row>
        <row r="75">
          <cell r="A75">
            <v>1020702</v>
          </cell>
          <cell r="B75" t="str">
            <v>CASH DISCOUNT -DRILLS  SALES  LOCAL</v>
          </cell>
          <cell r="C75">
            <v>0</v>
          </cell>
          <cell r="D75">
            <v>0</v>
          </cell>
          <cell r="E75">
            <v>757831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757831</v>
          </cell>
          <cell r="K75">
            <v>757831</v>
          </cell>
          <cell r="Q75">
            <v>7.5783100000000001</v>
          </cell>
        </row>
        <row r="76">
          <cell r="A76">
            <v>1020703</v>
          </cell>
          <cell r="B76" t="str">
            <v>CASH DISCOUNT -MATCHET SALES  LOCAL</v>
          </cell>
          <cell r="C76">
            <v>0</v>
          </cell>
          <cell r="D76">
            <v>0</v>
          </cell>
          <cell r="E76">
            <v>132254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132254</v>
          </cell>
          <cell r="K76">
            <v>132254</v>
          </cell>
          <cell r="Q76">
            <v>1.32254</v>
          </cell>
        </row>
        <row r="77">
          <cell r="A77">
            <v>1020711</v>
          </cell>
          <cell r="B77" t="str">
            <v>TURNOVER DISCOUNT -  FILES SALE  LOCAL</v>
          </cell>
          <cell r="C77">
            <v>0</v>
          </cell>
          <cell r="D77">
            <v>0</v>
          </cell>
          <cell r="E77">
            <v>30234876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30234876</v>
          </cell>
          <cell r="K77">
            <v>30234876</v>
          </cell>
          <cell r="Q77">
            <v>302.34876000000003</v>
          </cell>
        </row>
        <row r="78">
          <cell r="A78">
            <v>1020712</v>
          </cell>
          <cell r="B78" t="str">
            <v>TURNOVER DISCOUNT -  DRILL SALES  LOCAL</v>
          </cell>
          <cell r="C78">
            <v>0</v>
          </cell>
          <cell r="D78">
            <v>0</v>
          </cell>
          <cell r="E78">
            <v>10660101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10660101</v>
          </cell>
          <cell r="K78">
            <v>10660101</v>
          </cell>
          <cell r="Q78">
            <v>106.60101</v>
          </cell>
        </row>
        <row r="79">
          <cell r="A79">
            <v>1020713</v>
          </cell>
          <cell r="B79" t="str">
            <v>TURNOVER DISCOUNT -  MERCHANTING SALES  LOCAL</v>
          </cell>
          <cell r="C79">
            <v>0</v>
          </cell>
          <cell r="D79">
            <v>0</v>
          </cell>
          <cell r="E79">
            <v>1127642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1127642</v>
          </cell>
          <cell r="K79">
            <v>1127642</v>
          </cell>
          <cell r="Q79">
            <v>11.27642</v>
          </cell>
        </row>
        <row r="80">
          <cell r="A80">
            <v>1020720</v>
          </cell>
          <cell r="B80" t="str">
            <v>REBATE FILES</v>
          </cell>
          <cell r="C80">
            <v>0</v>
          </cell>
          <cell r="D80">
            <v>0</v>
          </cell>
          <cell r="E80">
            <v>39249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39249</v>
          </cell>
          <cell r="K80">
            <v>39249</v>
          </cell>
          <cell r="Q80">
            <v>0.39249000000000001</v>
          </cell>
        </row>
        <row r="81">
          <cell r="A81">
            <v>1020721</v>
          </cell>
          <cell r="B81" t="str">
            <v>REBATE DRILLS</v>
          </cell>
          <cell r="C81">
            <v>0</v>
          </cell>
          <cell r="D81">
            <v>0</v>
          </cell>
          <cell r="E81">
            <v>48410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48410</v>
          </cell>
          <cell r="K81">
            <v>48410</v>
          </cell>
          <cell r="Q81">
            <v>0.48409999999999997</v>
          </cell>
        </row>
        <row r="82">
          <cell r="A82">
            <v>1020790</v>
          </cell>
          <cell r="B82" t="str">
            <v>REBATE ON-MFG GOODS SALES  LOC.-SD - SAP</v>
          </cell>
          <cell r="C82">
            <v>0</v>
          </cell>
          <cell r="D82">
            <v>142124456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142124456</v>
          </cell>
          <cell r="K82">
            <v>142124456</v>
          </cell>
          <cell r="Q82">
            <v>1421.2445600000001</v>
          </cell>
        </row>
        <row r="83">
          <cell r="A83">
            <v>1020901</v>
          </cell>
          <cell r="B83" t="str">
            <v>DIS. &amp; ALLOW. ON MERCH.GOODS LOCAL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25640962.379999999</v>
          </cell>
          <cell r="J83">
            <v>25640962.379999999</v>
          </cell>
          <cell r="K83">
            <v>25640962.379999999</v>
          </cell>
          <cell r="Q83">
            <v>256.40962380000002</v>
          </cell>
        </row>
        <row r="84">
          <cell r="A84">
            <v>1030105</v>
          </cell>
          <cell r="B84" t="str">
            <v>TAILORING CHARGES RECEIVED</v>
          </cell>
          <cell r="C84">
            <v>0</v>
          </cell>
          <cell r="D84">
            <v>-47432030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-47432030</v>
          </cell>
          <cell r="K84">
            <v>-47432030</v>
          </cell>
          <cell r="Q84">
            <v>-474.32029999999997</v>
          </cell>
        </row>
        <row r="85">
          <cell r="A85">
            <v>1030451</v>
          </cell>
          <cell r="B85" t="str">
            <v>TAILORING CHARGES RECEIVED</v>
          </cell>
          <cell r="C85">
            <v>0</v>
          </cell>
          <cell r="D85">
            <v>-138212437</v>
          </cell>
          <cell r="E85">
            <v>0</v>
          </cell>
          <cell r="F85">
            <v>-6069488</v>
          </cell>
          <cell r="G85">
            <v>0</v>
          </cell>
          <cell r="H85">
            <v>0</v>
          </cell>
          <cell r="I85">
            <v>0</v>
          </cell>
          <cell r="J85">
            <v>-144281925</v>
          </cell>
          <cell r="K85">
            <v>-144281925</v>
          </cell>
          <cell r="Q85">
            <v>-1442.81925</v>
          </cell>
        </row>
        <row r="86">
          <cell r="A86">
            <v>1030452</v>
          </cell>
          <cell r="B86" t="str">
            <v>TAILORING CHARGES PAID</v>
          </cell>
          <cell r="C86">
            <v>0</v>
          </cell>
          <cell r="D86">
            <v>90501756</v>
          </cell>
          <cell r="E86">
            <v>0</v>
          </cell>
          <cell r="F86">
            <v>10309023.119999999</v>
          </cell>
          <cell r="G86">
            <v>0</v>
          </cell>
          <cell r="H86">
            <v>0</v>
          </cell>
          <cell r="I86">
            <v>0</v>
          </cell>
          <cell r="J86">
            <v>100810779.12</v>
          </cell>
          <cell r="K86">
            <v>100810779.12</v>
          </cell>
          <cell r="Q86">
            <v>1008.1077912</v>
          </cell>
        </row>
        <row r="87">
          <cell r="A87">
            <v>1030453</v>
          </cell>
          <cell r="B87" t="e">
            <v>#N/A</v>
          </cell>
          <cell r="C87">
            <v>0</v>
          </cell>
          <cell r="D87">
            <v>-3430115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-3430115</v>
          </cell>
          <cell r="K87">
            <v>-3430115</v>
          </cell>
          <cell r="Q87">
            <v>-34.30115</v>
          </cell>
        </row>
        <row r="88">
          <cell r="A88">
            <v>1030454</v>
          </cell>
          <cell r="B88" t="e">
            <v>#N/A</v>
          </cell>
          <cell r="C88">
            <v>0</v>
          </cell>
          <cell r="D88">
            <v>4184860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4184860</v>
          </cell>
          <cell r="K88">
            <v>4184860</v>
          </cell>
          <cell r="Q88">
            <v>41.848599999999998</v>
          </cell>
        </row>
        <row r="89">
          <cell r="A89">
            <v>1030455</v>
          </cell>
          <cell r="B89" t="e">
            <v>#N/A</v>
          </cell>
          <cell r="C89">
            <v>0</v>
          </cell>
          <cell r="D89">
            <v>-4572538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-4572538</v>
          </cell>
          <cell r="K89">
            <v>-4572538</v>
          </cell>
          <cell r="Q89">
            <v>-45.725380000000001</v>
          </cell>
        </row>
        <row r="90">
          <cell r="A90">
            <v>1030456</v>
          </cell>
          <cell r="B90" t="e">
            <v>#N/A</v>
          </cell>
          <cell r="C90">
            <v>0</v>
          </cell>
          <cell r="D90">
            <v>3727638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3727638</v>
          </cell>
          <cell r="K90">
            <v>3727638</v>
          </cell>
          <cell r="Q90">
            <v>37.276380000000003</v>
          </cell>
        </row>
        <row r="91">
          <cell r="A91">
            <v>1030190</v>
          </cell>
          <cell r="B91" t="str">
            <v>AIRCRAFT INCOME - SAP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-55627754</v>
          </cell>
          <cell r="H91">
            <v>0</v>
          </cell>
          <cell r="I91">
            <v>0</v>
          </cell>
          <cell r="J91">
            <v>-55627754</v>
          </cell>
          <cell r="K91">
            <v>-55627754</v>
          </cell>
          <cell r="Q91">
            <v>-556.27754000000004</v>
          </cell>
        </row>
        <row r="92">
          <cell r="A92">
            <v>1030191</v>
          </cell>
          <cell r="B92" t="str">
            <v>HELICOPTER  INCOME - SAP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-20310307</v>
          </cell>
          <cell r="H92">
            <v>0</v>
          </cell>
          <cell r="I92">
            <v>0</v>
          </cell>
          <cell r="J92">
            <v>-20310307</v>
          </cell>
          <cell r="K92">
            <v>-20310307</v>
          </cell>
          <cell r="Q92">
            <v>-203.10307</v>
          </cell>
        </row>
        <row r="93">
          <cell r="A93">
            <v>1030501</v>
          </cell>
          <cell r="B93" t="str">
            <v>BOAT HIRE CHARGES</v>
          </cell>
          <cell r="C93">
            <v>-125000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-125000</v>
          </cell>
          <cell r="K93">
            <v>-125000</v>
          </cell>
          <cell r="Q93">
            <v>-1.25</v>
          </cell>
        </row>
        <row r="94">
          <cell r="A94">
            <v>1040206</v>
          </cell>
          <cell r="B94" t="str">
            <v>LOSS ON SALE OF DEPB - OTHERS</v>
          </cell>
          <cell r="C94">
            <v>0</v>
          </cell>
          <cell r="D94">
            <v>0</v>
          </cell>
          <cell r="E94">
            <v>377455.02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377455.02</v>
          </cell>
          <cell r="K94">
            <v>377455.02</v>
          </cell>
          <cell r="Q94">
            <v>3.7745502000000002</v>
          </cell>
        </row>
        <row r="95">
          <cell r="A95">
            <v>1040101</v>
          </cell>
          <cell r="B95" t="str">
            <v>DEPB CREDIT</v>
          </cell>
          <cell r="C95">
            <v>0</v>
          </cell>
          <cell r="D95">
            <v>-35407900</v>
          </cell>
          <cell r="E95">
            <v>-26788489.57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-62196389.57</v>
          </cell>
          <cell r="K95">
            <v>-62196389.57</v>
          </cell>
          <cell r="Q95">
            <v>-621.96389569999997</v>
          </cell>
        </row>
        <row r="96">
          <cell r="A96">
            <v>1040103</v>
          </cell>
          <cell r="B96" t="str">
            <v>DUTY DRAWBACK (MFD-GOODS)</v>
          </cell>
          <cell r="C96">
            <v>0</v>
          </cell>
          <cell r="D96">
            <v>-37698568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-37698568</v>
          </cell>
          <cell r="K96">
            <v>-37698568</v>
          </cell>
          <cell r="Q96">
            <v>-376.98568</v>
          </cell>
        </row>
        <row r="97">
          <cell r="A97">
            <v>1110101</v>
          </cell>
          <cell r="B97" t="str">
            <v>DIVIDEND FROM SUSIDIARIES</v>
          </cell>
          <cell r="C97">
            <v>-3980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-3980</v>
          </cell>
          <cell r="K97">
            <v>-3980</v>
          </cell>
          <cell r="Q97">
            <v>-3.9800000000000002E-2</v>
          </cell>
        </row>
        <row r="98">
          <cell r="A98">
            <v>1110104</v>
          </cell>
          <cell r="B98" t="str">
            <v>DIVIDEND FROM OTHER COS. (CUR.)</v>
          </cell>
          <cell r="C98">
            <v>-3991485.89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-3991485.89</v>
          </cell>
          <cell r="K98">
            <v>-3991485.89</v>
          </cell>
          <cell r="Q98">
            <v>-39.914858899999999</v>
          </cell>
        </row>
        <row r="99">
          <cell r="A99">
            <v>1110106</v>
          </cell>
          <cell r="B99" t="str">
            <v>DIVIDEND FROM MUTUAL FUND (CUR.)</v>
          </cell>
          <cell r="C99">
            <v>-12050341.369999999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-12050341.369999999</v>
          </cell>
          <cell r="K99">
            <v>-12050341.369999999</v>
          </cell>
          <cell r="Q99">
            <v>-120.5034137</v>
          </cell>
        </row>
        <row r="100">
          <cell r="A100">
            <v>1115002</v>
          </cell>
          <cell r="B100" t="str">
            <v>PROV. NO LONGER REQD. - REL PTY</v>
          </cell>
          <cell r="C100">
            <v>-72273309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-72273309</v>
          </cell>
          <cell r="K100">
            <v>-72273309</v>
          </cell>
          <cell r="Q100">
            <v>-722.73308999999995</v>
          </cell>
        </row>
        <row r="101">
          <cell r="A101">
            <v>1115003</v>
          </cell>
          <cell r="B101" t="str">
            <v>PROV. NO LONGER REQD. - OTHERS</v>
          </cell>
          <cell r="C101">
            <v>-143144038</v>
          </cell>
          <cell r="D101">
            <v>-15810486.970000001</v>
          </cell>
          <cell r="E101">
            <v>-1015398.72</v>
          </cell>
          <cell r="F101">
            <v>0</v>
          </cell>
          <cell r="G101">
            <v>-136452.5</v>
          </cell>
          <cell r="H101">
            <v>0</v>
          </cell>
          <cell r="I101">
            <v>0</v>
          </cell>
          <cell r="J101">
            <v>-160106376.19</v>
          </cell>
          <cell r="K101">
            <v>-160106376.19</v>
          </cell>
          <cell r="Q101">
            <v>-1601.0637618999999</v>
          </cell>
        </row>
        <row r="102">
          <cell r="A102">
            <v>1115004</v>
          </cell>
          <cell r="B102" t="str">
            <v>EXCESS PROVISION  WRITTEN BACK</v>
          </cell>
          <cell r="C102">
            <v>-620</v>
          </cell>
          <cell r="D102">
            <v>-10971988.689999999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-10972608.689999999</v>
          </cell>
          <cell r="K102">
            <v>-10972608.689999999</v>
          </cell>
          <cell r="Q102">
            <v>-109.7260869</v>
          </cell>
        </row>
        <row r="103">
          <cell r="A103">
            <v>1115005</v>
          </cell>
          <cell r="B103" t="str">
            <v>SHORT PROVISION WRITTEN OFF</v>
          </cell>
          <cell r="C103">
            <v>0</v>
          </cell>
          <cell r="D103">
            <v>453778</v>
          </cell>
          <cell r="E103">
            <v>-113127</v>
          </cell>
          <cell r="F103">
            <v>0</v>
          </cell>
          <cell r="G103">
            <v>225</v>
          </cell>
          <cell r="H103">
            <v>0</v>
          </cell>
          <cell r="I103">
            <v>0</v>
          </cell>
          <cell r="J103">
            <v>340876</v>
          </cell>
          <cell r="K103">
            <v>340876</v>
          </cell>
          <cell r="Q103">
            <v>3.40876</v>
          </cell>
        </row>
        <row r="104">
          <cell r="A104">
            <v>1115006</v>
          </cell>
          <cell r="B104" t="str">
            <v>EXCESS/SHORT  PROVISION FOR BONUS</v>
          </cell>
          <cell r="C104">
            <v>-599844.25</v>
          </cell>
          <cell r="D104">
            <v>-612801.02</v>
          </cell>
          <cell r="E104">
            <v>0</v>
          </cell>
          <cell r="F104">
            <v>0</v>
          </cell>
          <cell r="G104">
            <v>-195988.5</v>
          </cell>
          <cell r="H104">
            <v>0</v>
          </cell>
          <cell r="I104">
            <v>0</v>
          </cell>
          <cell r="J104">
            <v>-1408633.77</v>
          </cell>
          <cell r="K104">
            <v>-1408633.77</v>
          </cell>
          <cell r="Q104">
            <v>-14.0863377</v>
          </cell>
        </row>
        <row r="105">
          <cell r="A105">
            <v>1115007</v>
          </cell>
          <cell r="B105" t="str">
            <v>EXCESS/SHORT PROVISION(EXP.INCENTIVE)</v>
          </cell>
          <cell r="C105">
            <v>0</v>
          </cell>
          <cell r="D105">
            <v>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1</v>
          </cell>
          <cell r="Q105">
            <v>1.0000000000000001E-5</v>
          </cell>
        </row>
        <row r="106">
          <cell r="A106">
            <v>1115008</v>
          </cell>
          <cell r="B106" t="str">
            <v>EXCESS/SHORT PROVISION FOR INCOME</v>
          </cell>
          <cell r="C106">
            <v>0</v>
          </cell>
          <cell r="D106">
            <v>116814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116814</v>
          </cell>
          <cell r="K106">
            <v>116814</v>
          </cell>
          <cell r="Q106">
            <v>1.16814</v>
          </cell>
        </row>
        <row r="107">
          <cell r="A107">
            <v>1040908</v>
          </cell>
          <cell r="B107" t="str">
            <v>SALE OF  SCRAP  ETC</v>
          </cell>
          <cell r="C107">
            <v>0</v>
          </cell>
          <cell r="D107">
            <v>-232961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-232961</v>
          </cell>
          <cell r="K107">
            <v>-232961</v>
          </cell>
          <cell r="Q107">
            <v>-2.3296100000000002</v>
          </cell>
        </row>
        <row r="108">
          <cell r="A108">
            <v>1115202</v>
          </cell>
          <cell r="B108" t="str">
            <v>SALE OF  SCRAP  ETC</v>
          </cell>
          <cell r="C108">
            <v>-473933</v>
          </cell>
          <cell r="D108">
            <v>-6958055.3099999996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-7431988.3099999996</v>
          </cell>
          <cell r="K108">
            <v>-7431988.3099999996</v>
          </cell>
          <cell r="Q108">
            <v>-74.319883099999998</v>
          </cell>
        </row>
        <row r="109">
          <cell r="A109">
            <v>1115206</v>
          </cell>
          <cell r="B109" t="str">
            <v>REFUND OF SALES TAX ON ASSESSMENT</v>
          </cell>
          <cell r="C109">
            <v>-1759019</v>
          </cell>
          <cell r="D109">
            <v>-8842984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-10602003</v>
          </cell>
          <cell r="K109">
            <v>-10602003</v>
          </cell>
          <cell r="Q109">
            <v>-106.02003000000001</v>
          </cell>
        </row>
        <row r="110">
          <cell r="A110">
            <v>1115208</v>
          </cell>
          <cell r="B110" t="str">
            <v>S.TAX SET OFF ON MERCH/OTHERS</v>
          </cell>
          <cell r="C110">
            <v>0</v>
          </cell>
          <cell r="D110">
            <v>-1929351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-1929351</v>
          </cell>
          <cell r="K110">
            <v>-1929351</v>
          </cell>
          <cell r="Q110">
            <v>-19.293510000000001</v>
          </cell>
        </row>
        <row r="111">
          <cell r="A111">
            <v>1115211</v>
          </cell>
          <cell r="B111" t="str">
            <v>RAILWAY CLAIM RECVD.</v>
          </cell>
          <cell r="C111">
            <v>-621016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-621016</v>
          </cell>
          <cell r="K111">
            <v>-621016</v>
          </cell>
          <cell r="Q111">
            <v>-6.2101600000000001</v>
          </cell>
        </row>
        <row r="112">
          <cell r="A112">
            <v>1115212</v>
          </cell>
          <cell r="B112" t="str">
            <v>INSURANCE CLAIM RECVD.</v>
          </cell>
          <cell r="C112">
            <v>-164356</v>
          </cell>
          <cell r="D112">
            <v>-340605</v>
          </cell>
          <cell r="E112">
            <v>-34017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-538978</v>
          </cell>
          <cell r="K112">
            <v>-538978</v>
          </cell>
          <cell r="Q112">
            <v>-5.38978</v>
          </cell>
        </row>
        <row r="113">
          <cell r="A113">
            <v>1115213</v>
          </cell>
          <cell r="B113" t="str">
            <v>ELECTRICITY REBATE RECVD.</v>
          </cell>
          <cell r="C113">
            <v>0</v>
          </cell>
          <cell r="D113">
            <v>-1930062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-1930062</v>
          </cell>
          <cell r="K113">
            <v>-1930062</v>
          </cell>
          <cell r="Q113">
            <v>-19.300619999999999</v>
          </cell>
        </row>
        <row r="114">
          <cell r="A114">
            <v>1115220</v>
          </cell>
          <cell r="B114" t="str">
            <v>CASH DISCOUNT ON  PURCHASES</v>
          </cell>
          <cell r="C114">
            <v>0</v>
          </cell>
          <cell r="D114">
            <v>-3697429.9</v>
          </cell>
          <cell r="E114">
            <v>-266105</v>
          </cell>
          <cell r="F114">
            <v>-41023.17</v>
          </cell>
          <cell r="G114">
            <v>0</v>
          </cell>
          <cell r="H114">
            <v>0</v>
          </cell>
          <cell r="I114">
            <v>0</v>
          </cell>
          <cell r="J114">
            <v>-4004558.07</v>
          </cell>
          <cell r="K114">
            <v>-4004558.07</v>
          </cell>
          <cell r="Q114">
            <v>-40.045580700000002</v>
          </cell>
        </row>
        <row r="115">
          <cell r="A115">
            <v>1115221</v>
          </cell>
          <cell r="B115" t="str">
            <v>DISCOUNT ON PURCHASE OF IMPORT ENTITL</v>
          </cell>
          <cell r="C115">
            <v>0</v>
          </cell>
          <cell r="D115">
            <v>-45704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-45704</v>
          </cell>
          <cell r="K115">
            <v>-45704</v>
          </cell>
          <cell r="Q115">
            <v>-0.45704</v>
          </cell>
        </row>
        <row r="116">
          <cell r="A116">
            <v>1115226</v>
          </cell>
          <cell r="B116" t="e">
            <v>#N/A</v>
          </cell>
          <cell r="C116">
            <v>0</v>
          </cell>
          <cell r="D116">
            <v>-1190011.5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-1190011.5</v>
          </cell>
          <cell r="K116">
            <v>-1190011.5</v>
          </cell>
          <cell r="Q116">
            <v>-11.900115</v>
          </cell>
        </row>
        <row r="117">
          <cell r="A117">
            <v>1115289</v>
          </cell>
          <cell r="B117" t="str">
            <v>OTHER MISC. RECEIPTS</v>
          </cell>
          <cell r="C117">
            <v>-70303686.280000001</v>
          </cell>
          <cell r="D117">
            <v>-35378757.350000001</v>
          </cell>
          <cell r="E117">
            <v>-24190938</v>
          </cell>
          <cell r="F117">
            <v>0</v>
          </cell>
          <cell r="G117">
            <v>-13553954</v>
          </cell>
          <cell r="H117">
            <v>0</v>
          </cell>
          <cell r="I117">
            <v>-83722</v>
          </cell>
          <cell r="J117">
            <v>-143511057.63</v>
          </cell>
          <cell r="K117">
            <v>-143511057.63</v>
          </cell>
          <cell r="Q117">
            <v>-1435.1105763</v>
          </cell>
        </row>
        <row r="118">
          <cell r="A118">
            <v>1111001</v>
          </cell>
          <cell r="B118" t="str">
            <v>FOREIGN EXG GAIN - LOANS</v>
          </cell>
          <cell r="C118">
            <v>-42457939.770000003</v>
          </cell>
          <cell r="D118">
            <v>-3.2741809263825397E-11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-42457939.770000003</v>
          </cell>
          <cell r="K118">
            <v>-42457939.770000003</v>
          </cell>
          <cell r="Q118">
            <v>-424.57939770000002</v>
          </cell>
        </row>
        <row r="119">
          <cell r="A119">
            <v>1111002</v>
          </cell>
          <cell r="B119" t="str">
            <v>FOREIGN EXG LOSS - LOANS</v>
          </cell>
          <cell r="C119">
            <v>-246152054.15000001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-246152054.15000001</v>
          </cell>
          <cell r="K119">
            <v>-246152054.15000001</v>
          </cell>
          <cell r="Q119">
            <v>-2461.5205415</v>
          </cell>
        </row>
        <row r="120">
          <cell r="A120">
            <v>1111005</v>
          </cell>
          <cell r="B120" t="str">
            <v>SWAP CHARGES - LOANS</v>
          </cell>
          <cell r="C120">
            <v>-12530430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-12530430</v>
          </cell>
          <cell r="K120">
            <v>-12530430</v>
          </cell>
          <cell r="Q120">
            <v>-125.3043</v>
          </cell>
        </row>
        <row r="121">
          <cell r="A121">
            <v>1111101</v>
          </cell>
          <cell r="B121" t="str">
            <v>FOREIGN EXG GAIN (FORWARD CONT./ OPTIONS)</v>
          </cell>
          <cell r="C121">
            <v>-22998065.82</v>
          </cell>
          <cell r="D121">
            <v>-77758398.489999995</v>
          </cell>
          <cell r="E121">
            <v>-1849117.57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-102605581.88</v>
          </cell>
          <cell r="K121">
            <v>-102605581.88</v>
          </cell>
          <cell r="Q121">
            <v>-1026.0558188</v>
          </cell>
        </row>
        <row r="122">
          <cell r="A122">
            <v>1111102</v>
          </cell>
          <cell r="B122" t="str">
            <v>FOREIGN EXG LOSS (FORWARD CONT./ OPTIONS)</v>
          </cell>
          <cell r="C122">
            <v>28093038.969999999</v>
          </cell>
          <cell r="D122">
            <v>17940737.460000001</v>
          </cell>
          <cell r="E122">
            <v>2277008.88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48310785.310000002</v>
          </cell>
          <cell r="K122">
            <v>48310785.310000002</v>
          </cell>
          <cell r="Q122">
            <v>483.1078531</v>
          </cell>
        </row>
        <row r="123">
          <cell r="A123">
            <v>1111103</v>
          </cell>
          <cell r="B123" t="str">
            <v>FOREIGN EXG GAIN (EXPORT TRANS.)</v>
          </cell>
          <cell r="C123">
            <v>0</v>
          </cell>
          <cell r="D123">
            <v>-30717707.989999998</v>
          </cell>
          <cell r="E123">
            <v>-4276850.09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-34994558.079999998</v>
          </cell>
          <cell r="K123">
            <v>-34994558.079999998</v>
          </cell>
          <cell r="Q123">
            <v>-349.94558080000002</v>
          </cell>
        </row>
        <row r="124">
          <cell r="A124">
            <v>1111104</v>
          </cell>
          <cell r="B124" t="str">
            <v>FOREIGN EXG LOSS (EXPORT TRANS.)</v>
          </cell>
          <cell r="C124">
            <v>1517.44</v>
          </cell>
          <cell r="D124">
            <v>43993660.149999999</v>
          </cell>
          <cell r="E124">
            <v>6968492.4500000002</v>
          </cell>
          <cell r="F124">
            <v>3144.36</v>
          </cell>
          <cell r="G124">
            <v>0</v>
          </cell>
          <cell r="H124">
            <v>0</v>
          </cell>
          <cell r="I124">
            <v>0</v>
          </cell>
          <cell r="J124">
            <v>50966814.399999999</v>
          </cell>
          <cell r="K124">
            <v>50966814.399999999</v>
          </cell>
          <cell r="Q124">
            <v>509.66814399999998</v>
          </cell>
        </row>
        <row r="125">
          <cell r="A125">
            <v>1111107</v>
          </cell>
          <cell r="B125" t="str">
            <v>FOREIGN EXG GAIN - RAW MATERIAL</v>
          </cell>
          <cell r="C125">
            <v>0</v>
          </cell>
          <cell r="D125">
            <v>-42682358.969999999</v>
          </cell>
          <cell r="E125">
            <v>-461864.64</v>
          </cell>
          <cell r="F125">
            <v>-27658.89</v>
          </cell>
          <cell r="G125">
            <v>-508032.99</v>
          </cell>
          <cell r="H125">
            <v>0</v>
          </cell>
          <cell r="I125">
            <v>0</v>
          </cell>
          <cell r="J125">
            <v>-43679915.490000002</v>
          </cell>
          <cell r="K125">
            <v>-43679915.490000002</v>
          </cell>
          <cell r="Q125">
            <v>-436.79915490000002</v>
          </cell>
        </row>
        <row r="126">
          <cell r="A126">
            <v>1111108</v>
          </cell>
          <cell r="B126" t="str">
            <v>FOREIGN EXG LOSS - RAW MATERIAL</v>
          </cell>
          <cell r="C126">
            <v>0</v>
          </cell>
          <cell r="D126">
            <v>69743008.989999995</v>
          </cell>
          <cell r="E126">
            <v>-123278.69</v>
          </cell>
          <cell r="F126">
            <v>121321.81</v>
          </cell>
          <cell r="G126">
            <v>508032.99</v>
          </cell>
          <cell r="H126">
            <v>0</v>
          </cell>
          <cell r="I126">
            <v>0</v>
          </cell>
          <cell r="J126">
            <v>70249085.099999994</v>
          </cell>
          <cell r="K126">
            <v>70249085.099999994</v>
          </cell>
          <cell r="Q126">
            <v>702.49085100000002</v>
          </cell>
        </row>
        <row r="127">
          <cell r="A127">
            <v>1111109</v>
          </cell>
          <cell r="B127" t="str">
            <v>FOREIGN EXG GAIN - STORES &amp; SPARES</v>
          </cell>
          <cell r="C127">
            <v>0</v>
          </cell>
          <cell r="D127">
            <v>-25264549.140000001</v>
          </cell>
          <cell r="E127">
            <v>0</v>
          </cell>
          <cell r="F127">
            <v>0</v>
          </cell>
          <cell r="G127">
            <v>-534918.49</v>
          </cell>
          <cell r="H127">
            <v>0</v>
          </cell>
          <cell r="I127">
            <v>0</v>
          </cell>
          <cell r="J127">
            <v>-25799467.629999999</v>
          </cell>
          <cell r="K127">
            <v>-25799467.629999999</v>
          </cell>
          <cell r="Q127">
            <v>-257.99467629999998</v>
          </cell>
        </row>
        <row r="128">
          <cell r="A128">
            <v>1111110</v>
          </cell>
          <cell r="B128" t="str">
            <v>FOREIGN EXG LOSS - STORES &amp; SPARES</v>
          </cell>
          <cell r="C128">
            <v>0</v>
          </cell>
          <cell r="D128">
            <v>24767454.98</v>
          </cell>
          <cell r="E128">
            <v>0</v>
          </cell>
          <cell r="F128">
            <v>0</v>
          </cell>
          <cell r="G128">
            <v>354062.77</v>
          </cell>
          <cell r="H128">
            <v>0</v>
          </cell>
          <cell r="I128">
            <v>21135.48</v>
          </cell>
          <cell r="J128">
            <v>25142653.23</v>
          </cell>
          <cell r="K128">
            <v>25142653.23</v>
          </cell>
          <cell r="Q128">
            <v>251.42653229999999</v>
          </cell>
        </row>
        <row r="129">
          <cell r="A129">
            <v>1111111</v>
          </cell>
          <cell r="B129" t="str">
            <v>FOREIGN EXG GAIN - OTHERS</v>
          </cell>
          <cell r="C129">
            <v>56899068.229999997</v>
          </cell>
          <cell r="D129">
            <v>-2443485.4500000002</v>
          </cell>
          <cell r="E129">
            <v>-776328.82</v>
          </cell>
          <cell r="F129">
            <v>-67939.520000000004</v>
          </cell>
          <cell r="G129">
            <v>-20773.25</v>
          </cell>
          <cell r="H129">
            <v>0</v>
          </cell>
          <cell r="I129">
            <v>-14548.98</v>
          </cell>
          <cell r="J129">
            <v>53575992.210000001</v>
          </cell>
          <cell r="K129">
            <v>53575992.210000001</v>
          </cell>
          <cell r="Q129">
            <v>535.75992210000004</v>
          </cell>
        </row>
        <row r="130">
          <cell r="A130">
            <v>1111112</v>
          </cell>
          <cell r="B130" t="str">
            <v>FOREIGN EXG LOSS - OTHERS</v>
          </cell>
          <cell r="C130">
            <v>166531023.99000001</v>
          </cell>
          <cell r="D130">
            <v>16661.6499999999</v>
          </cell>
          <cell r="E130">
            <v>88711.96</v>
          </cell>
          <cell r="F130">
            <v>71595.98</v>
          </cell>
          <cell r="G130">
            <v>7229.7</v>
          </cell>
          <cell r="H130">
            <v>0</v>
          </cell>
          <cell r="I130">
            <v>0</v>
          </cell>
          <cell r="J130">
            <v>166715223.28</v>
          </cell>
          <cell r="K130">
            <v>166715223.28</v>
          </cell>
          <cell r="Q130">
            <v>1667.1522328000001</v>
          </cell>
        </row>
        <row r="131">
          <cell r="A131">
            <v>1111113</v>
          </cell>
          <cell r="B131" t="str">
            <v>FOREIGN EXG GAIN - MERCHANTING</v>
          </cell>
          <cell r="C131">
            <v>0</v>
          </cell>
          <cell r="D131">
            <v>-1173026.3700000001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-1173026.3700000001</v>
          </cell>
          <cell r="K131">
            <v>-1173026.3700000001</v>
          </cell>
          <cell r="Q131">
            <v>-11.7302637</v>
          </cell>
        </row>
        <row r="132">
          <cell r="A132">
            <v>1111114</v>
          </cell>
          <cell r="B132" t="str">
            <v>FOREIGN EXG LOSS - MERCHANTING</v>
          </cell>
          <cell r="C132">
            <v>0</v>
          </cell>
          <cell r="D132">
            <v>996581.13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996581.13</v>
          </cell>
          <cell r="K132">
            <v>996581.13</v>
          </cell>
          <cell r="Q132">
            <v>9.9658113000000004</v>
          </cell>
        </row>
        <row r="133">
          <cell r="A133">
            <v>1111116</v>
          </cell>
          <cell r="B133" t="str">
            <v>PREMIUM PAID ON OPTIONS - OTHERS</v>
          </cell>
          <cell r="C133">
            <v>3698917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3698917</v>
          </cell>
          <cell r="K133">
            <v>3698917</v>
          </cell>
          <cell r="Q133">
            <v>36.989170000000001</v>
          </cell>
        </row>
        <row r="134">
          <cell r="A134">
            <v>1110203</v>
          </cell>
          <cell r="B134" t="str">
            <v>RENT RECEIVED - OTHERS</v>
          </cell>
          <cell r="C134">
            <v>0</v>
          </cell>
          <cell r="D134">
            <v>0</v>
          </cell>
          <cell r="E134">
            <v>-10145.06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-10145.06</v>
          </cell>
          <cell r="K134">
            <v>-10145.06</v>
          </cell>
          <cell r="Q134">
            <v>-0.1014506</v>
          </cell>
        </row>
        <row r="135">
          <cell r="A135">
            <v>1110290</v>
          </cell>
          <cell r="B135" t="str">
            <v>RENT RECEIVED - SAP</v>
          </cell>
          <cell r="C135">
            <v>-17030610.84</v>
          </cell>
          <cell r="D135">
            <v>-6638764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-23669374.84</v>
          </cell>
          <cell r="K135">
            <v>-23669374.84</v>
          </cell>
          <cell r="Q135">
            <v>-236.6937484</v>
          </cell>
        </row>
        <row r="136">
          <cell r="A136">
            <v>1110303</v>
          </cell>
          <cell r="B136" t="str">
            <v>PROFIT ON SALE OF ASSETS - OTHERS</v>
          </cell>
          <cell r="C136">
            <v>-1120605.17</v>
          </cell>
          <cell r="D136">
            <v>-1447384.29</v>
          </cell>
          <cell r="E136">
            <v>-133736.6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-2701726.06</v>
          </cell>
          <cell r="K136">
            <v>-2701726.06</v>
          </cell>
          <cell r="Q136">
            <v>-27.0172606</v>
          </cell>
        </row>
        <row r="137">
          <cell r="A137">
            <v>1110306</v>
          </cell>
          <cell r="B137" t="str">
            <v>LOSS ON SALE OF ASSETS - OTHERS</v>
          </cell>
          <cell r="C137">
            <v>1138159.28</v>
          </cell>
          <cell r="D137">
            <v>364694.95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1502854.23</v>
          </cell>
          <cell r="K137">
            <v>1502854.23</v>
          </cell>
          <cell r="Q137">
            <v>15.0285423</v>
          </cell>
        </row>
        <row r="138">
          <cell r="A138">
            <v>1110307</v>
          </cell>
          <cell r="B138" t="str">
            <v>LOSS ON DISCARDED ASSETS</v>
          </cell>
          <cell r="C138">
            <v>0</v>
          </cell>
          <cell r="D138">
            <v>11684785.82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3677604.89</v>
          </cell>
          <cell r="J138">
            <v>15362390.710000001</v>
          </cell>
          <cell r="K138">
            <v>15362390.710000001</v>
          </cell>
          <cell r="Q138">
            <v>153.6239071</v>
          </cell>
        </row>
        <row r="139">
          <cell r="A139">
            <v>1110390</v>
          </cell>
          <cell r="B139" t="str">
            <v>PROFIT / LOSS ON SALE OF ASSETS - SAP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-113969.09</v>
          </cell>
          <cell r="H139">
            <v>0</v>
          </cell>
          <cell r="I139">
            <v>0</v>
          </cell>
          <cell r="J139">
            <v>-113969.09</v>
          </cell>
          <cell r="K139">
            <v>-113969.09</v>
          </cell>
          <cell r="Q139">
            <v>-1.1396909</v>
          </cell>
        </row>
        <row r="140">
          <cell r="A140">
            <v>1110399</v>
          </cell>
          <cell r="B140" t="str">
            <v>SALE OF ASSETS (DUMMY A/C)</v>
          </cell>
          <cell r="C140">
            <v>0</v>
          </cell>
          <cell r="D140">
            <v>42667.34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42667.34</v>
          </cell>
          <cell r="K140">
            <v>42667.34</v>
          </cell>
          <cell r="Q140">
            <v>0.42667339999999998</v>
          </cell>
        </row>
        <row r="141">
          <cell r="A141">
            <v>1110501</v>
          </cell>
          <cell r="B141" t="str">
            <v>CREDIT BAL. APPROPRIATED - SUBS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-68952.19</v>
          </cell>
          <cell r="J141">
            <v>-68952.19</v>
          </cell>
          <cell r="K141">
            <v>-68952.19</v>
          </cell>
          <cell r="Q141">
            <v>-0.68952190000000002</v>
          </cell>
        </row>
        <row r="142">
          <cell r="A142">
            <v>1110503</v>
          </cell>
          <cell r="B142" t="str">
            <v>CREDIT BAL. APPROPRIATED - OTHERS</v>
          </cell>
          <cell r="C142">
            <v>0</v>
          </cell>
          <cell r="D142">
            <v>-69979.850000000006</v>
          </cell>
          <cell r="E142">
            <v>0</v>
          </cell>
          <cell r="F142">
            <v>0</v>
          </cell>
          <cell r="G142">
            <v>-1534328.48</v>
          </cell>
          <cell r="H142">
            <v>0</v>
          </cell>
          <cell r="I142">
            <v>0</v>
          </cell>
          <cell r="J142">
            <v>-1604308.33</v>
          </cell>
          <cell r="K142">
            <v>-1604308.33</v>
          </cell>
          <cell r="Q142">
            <v>-16.043083299999999</v>
          </cell>
        </row>
        <row r="143">
          <cell r="A143">
            <v>1110506</v>
          </cell>
          <cell r="B143" t="str">
            <v>DEBIT BAL.WRITTEN OFF - OTHERS</v>
          </cell>
          <cell r="C143">
            <v>0</v>
          </cell>
          <cell r="D143">
            <v>14963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14963</v>
          </cell>
          <cell r="K143">
            <v>14963</v>
          </cell>
          <cell r="Q143">
            <v>0.14963000000000001</v>
          </cell>
        </row>
        <row r="144">
          <cell r="A144">
            <v>1110701</v>
          </cell>
          <cell r="B144" t="str">
            <v>PROFIT ON SALE OF INVT.-EQUITY / PREF.(CUR)</v>
          </cell>
          <cell r="C144">
            <v>-30811475.989999998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-30811475.989999998</v>
          </cell>
          <cell r="K144">
            <v>-30811475.989999998</v>
          </cell>
          <cell r="Q144">
            <v>-308.11475990000002</v>
          </cell>
        </row>
        <row r="145">
          <cell r="A145">
            <v>1110704</v>
          </cell>
          <cell r="B145" t="str">
            <v>PROFIT ON SALE OF INVT.-BONDS/ DEB..(LONG TERM)</v>
          </cell>
          <cell r="C145">
            <v>-934400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-934400</v>
          </cell>
          <cell r="K145">
            <v>-934400</v>
          </cell>
          <cell r="Q145">
            <v>-9.3439999999999994</v>
          </cell>
        </row>
        <row r="146">
          <cell r="A146">
            <v>1110705</v>
          </cell>
          <cell r="B146" t="str">
            <v>PROFIT ON SALE OF INVT.-M.F -GROWTH(CUR)</v>
          </cell>
          <cell r="C146">
            <v>-176755465.78999999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-176755465.78999999</v>
          </cell>
          <cell r="K146">
            <v>-176755465.78999999</v>
          </cell>
          <cell r="Q146">
            <v>-1767.5546578999999</v>
          </cell>
        </row>
        <row r="147">
          <cell r="A147">
            <v>1110707</v>
          </cell>
          <cell r="B147" t="str">
            <v>PROFIT ON SALE OF INVT.-M F -DIV.(CUR)</v>
          </cell>
          <cell r="C147">
            <v>-2896831.37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-2896831.37</v>
          </cell>
          <cell r="K147">
            <v>-2896831.37</v>
          </cell>
          <cell r="Q147">
            <v>-28.968313699999999</v>
          </cell>
        </row>
        <row r="148">
          <cell r="A148">
            <v>1110721</v>
          </cell>
          <cell r="B148" t="str">
            <v>LOSS ON SALE OF INVT.-EQUITY / PREF.(CUR)</v>
          </cell>
          <cell r="C148">
            <v>31627390.07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31627390.07</v>
          </cell>
          <cell r="K148">
            <v>31627390.07</v>
          </cell>
          <cell r="Q148">
            <v>316.27390070000001</v>
          </cell>
        </row>
        <row r="149">
          <cell r="A149">
            <v>1110727</v>
          </cell>
          <cell r="B149" t="str">
            <v>LOSS ON SALE OF INVT.-MUTUAL FUND-DIV. (CUR)</v>
          </cell>
          <cell r="C149">
            <v>234477.76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234477.76</v>
          </cell>
          <cell r="K149">
            <v>234477.76</v>
          </cell>
          <cell r="Q149">
            <v>2.3447776</v>
          </cell>
        </row>
        <row r="150">
          <cell r="A150">
            <v>1110802</v>
          </cell>
          <cell r="B150" t="str">
            <v>INTEREST RECEIVED ON BONDS (LONG TERM)</v>
          </cell>
          <cell r="C150">
            <v>-21750493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-21750493</v>
          </cell>
          <cell r="K150">
            <v>-21750493</v>
          </cell>
          <cell r="Q150">
            <v>-217.50493</v>
          </cell>
        </row>
        <row r="151">
          <cell r="A151">
            <v>1110803</v>
          </cell>
          <cell r="B151" t="str">
            <v>INTEREST RECEIVED ON DEBENTURES (CUR.)</v>
          </cell>
          <cell r="C151">
            <v>-1634847.77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-1634847.77</v>
          </cell>
          <cell r="K151">
            <v>-1634847.77</v>
          </cell>
          <cell r="Q151">
            <v>-16.3484777</v>
          </cell>
        </row>
        <row r="152">
          <cell r="A152">
            <v>1110804</v>
          </cell>
          <cell r="B152" t="str">
            <v>INTEREST RECEIVED ON DEBENTURES (LONG TERM)</v>
          </cell>
          <cell r="C152">
            <v>-13338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-13338</v>
          </cell>
          <cell r="K152">
            <v>-13338</v>
          </cell>
          <cell r="Q152">
            <v>-0.13338</v>
          </cell>
        </row>
        <row r="153">
          <cell r="A153">
            <v>1110851</v>
          </cell>
          <cell r="B153" t="str">
            <v>INTEREST PAID ON INVEST.PURCHASED</v>
          </cell>
          <cell r="C153">
            <v>2623562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2623562</v>
          </cell>
          <cell r="K153">
            <v>2623562</v>
          </cell>
          <cell r="Q153">
            <v>26.235620000000001</v>
          </cell>
        </row>
        <row r="154">
          <cell r="A154">
            <v>1110901</v>
          </cell>
          <cell r="B154" t="str">
            <v>INTEREST RECVD ON BANK DEPOSITS</v>
          </cell>
          <cell r="C154">
            <v>-13263544.42</v>
          </cell>
          <cell r="D154">
            <v>-18436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-13281980.42</v>
          </cell>
          <cell r="K154">
            <v>-13281980.42</v>
          </cell>
          <cell r="Q154">
            <v>-132.81980419999999</v>
          </cell>
        </row>
        <row r="155">
          <cell r="A155">
            <v>1110905</v>
          </cell>
          <cell r="B155" t="str">
            <v>INTEREST RECVD ON LOANS-SUBS</v>
          </cell>
          <cell r="C155">
            <v>-37839813</v>
          </cell>
          <cell r="D155">
            <v>0</v>
          </cell>
          <cell r="E155">
            <v>-1410742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-39250555</v>
          </cell>
          <cell r="K155">
            <v>-39250555</v>
          </cell>
          <cell r="Q155">
            <v>-392.50555000000003</v>
          </cell>
        </row>
        <row r="156">
          <cell r="A156">
            <v>1110907</v>
          </cell>
          <cell r="B156" t="str">
            <v>INTEREST RECVD ON LOANS-OTHERS</v>
          </cell>
          <cell r="C156">
            <v>-9156.8799999999992</v>
          </cell>
          <cell r="D156">
            <v>-13000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-22156.880000000001</v>
          </cell>
          <cell r="K156">
            <v>-22156.880000000001</v>
          </cell>
          <cell r="Q156">
            <v>-0.22156880000000001</v>
          </cell>
        </row>
        <row r="157">
          <cell r="A157">
            <v>1110908</v>
          </cell>
          <cell r="B157" t="str">
            <v>INTEREST RECVD ON INTER CORP DEP. - SUBS</v>
          </cell>
          <cell r="C157">
            <v>-75335246.790000007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-75335246.790000007</v>
          </cell>
          <cell r="K157">
            <v>-75335246.790000007</v>
          </cell>
          <cell r="Q157">
            <v>-753.35246789999997</v>
          </cell>
        </row>
        <row r="158">
          <cell r="A158">
            <v>1110933</v>
          </cell>
          <cell r="B158" t="str">
            <v>INTEREST RECVD - OTHERS</v>
          </cell>
          <cell r="C158">
            <v>-41799.68</v>
          </cell>
          <cell r="D158">
            <v>-1801800</v>
          </cell>
          <cell r="E158">
            <v>-10075</v>
          </cell>
          <cell r="F158">
            <v>0</v>
          </cell>
          <cell r="G158">
            <v>-9070</v>
          </cell>
          <cell r="H158">
            <v>0</v>
          </cell>
          <cell r="I158">
            <v>0</v>
          </cell>
          <cell r="J158">
            <v>-1862744.68</v>
          </cell>
          <cell r="K158">
            <v>-1862744.68</v>
          </cell>
          <cell r="Q158">
            <v>-18.627446800000001</v>
          </cell>
        </row>
        <row r="159">
          <cell r="A159">
            <v>2020101</v>
          </cell>
          <cell r="B159" t="str">
            <v>OP. STK FILE STEEL  (LOCAL)</v>
          </cell>
          <cell r="C159">
            <v>0</v>
          </cell>
          <cell r="D159">
            <v>0</v>
          </cell>
          <cell r="E159">
            <v>27836164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27836164</v>
          </cell>
          <cell r="K159">
            <v>27836164</v>
          </cell>
          <cell r="Q159">
            <v>278.36164000000002</v>
          </cell>
        </row>
        <row r="160">
          <cell r="A160">
            <v>2020102</v>
          </cell>
          <cell r="B160" t="str">
            <v>OP. STK DRILL STEEL (LOCAL)</v>
          </cell>
          <cell r="C160">
            <v>0</v>
          </cell>
          <cell r="D160">
            <v>0</v>
          </cell>
          <cell r="E160">
            <v>18034530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18034530</v>
          </cell>
          <cell r="K160">
            <v>18034530</v>
          </cell>
          <cell r="Q160">
            <v>180.34530000000001</v>
          </cell>
        </row>
        <row r="161">
          <cell r="A161">
            <v>2020104</v>
          </cell>
          <cell r="B161" t="str">
            <v>OP. STK BILLETS (LOCAL)</v>
          </cell>
          <cell r="C161">
            <v>0</v>
          </cell>
          <cell r="D161">
            <v>0</v>
          </cell>
          <cell r="E161">
            <v>834447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834447</v>
          </cell>
          <cell r="K161">
            <v>834447</v>
          </cell>
          <cell r="Q161">
            <v>8.3444699999999994</v>
          </cell>
        </row>
        <row r="162">
          <cell r="A162">
            <v>2020190</v>
          </cell>
          <cell r="B162" t="str">
            <v>R.MAT - OPG.STOCK LOC - SAP</v>
          </cell>
          <cell r="C162">
            <v>0</v>
          </cell>
          <cell r="D162">
            <v>229109000</v>
          </cell>
          <cell r="E162">
            <v>0</v>
          </cell>
          <cell r="F162">
            <v>9229028.6799999997</v>
          </cell>
          <cell r="G162">
            <v>0</v>
          </cell>
          <cell r="H162">
            <v>0</v>
          </cell>
          <cell r="I162">
            <v>0</v>
          </cell>
          <cell r="J162">
            <v>238338028.68000001</v>
          </cell>
          <cell r="K162">
            <v>238338028.68000001</v>
          </cell>
          <cell r="Q162">
            <v>2383.3802867999998</v>
          </cell>
        </row>
        <row r="163">
          <cell r="A163">
            <v>2020202</v>
          </cell>
          <cell r="B163" t="str">
            <v>OP. STK WOOL TOPS  (IMP)</v>
          </cell>
          <cell r="C163">
            <v>0</v>
          </cell>
          <cell r="D163">
            <v>0</v>
          </cell>
          <cell r="E163">
            <v>1436909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1436909</v>
          </cell>
          <cell r="K163">
            <v>1436909</v>
          </cell>
          <cell r="Q163">
            <v>14.36909</v>
          </cell>
        </row>
        <row r="164">
          <cell r="A164">
            <v>2020301</v>
          </cell>
          <cell r="B164" t="str">
            <v>FILE STEEL PURCHASES (LOCAL)</v>
          </cell>
          <cell r="C164">
            <v>0</v>
          </cell>
          <cell r="D164">
            <v>0</v>
          </cell>
          <cell r="E164">
            <v>51433311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51433311</v>
          </cell>
          <cell r="K164">
            <v>51433311</v>
          </cell>
          <cell r="Q164">
            <v>514.33311000000003</v>
          </cell>
        </row>
        <row r="165">
          <cell r="A165">
            <v>2020302</v>
          </cell>
          <cell r="B165" t="str">
            <v>WOOL  TOPS PURCHASE (LOCAL)</v>
          </cell>
          <cell r="C165">
            <v>0</v>
          </cell>
          <cell r="D165">
            <v>0</v>
          </cell>
          <cell r="E165">
            <v>7989412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7989412</v>
          </cell>
          <cell r="K165">
            <v>7989412</v>
          </cell>
          <cell r="Q165">
            <v>79.894120000000001</v>
          </cell>
        </row>
        <row r="166">
          <cell r="A166">
            <v>2020303</v>
          </cell>
          <cell r="B166" t="str">
            <v>STAPLE FIBRE /TOW PURCHASE  (LOCAL)</v>
          </cell>
          <cell r="C166">
            <v>0</v>
          </cell>
          <cell r="D166">
            <v>-161120.46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-161120.46</v>
          </cell>
          <cell r="K166">
            <v>-161120.46</v>
          </cell>
          <cell r="Q166">
            <v>-1.6112046</v>
          </cell>
        </row>
        <row r="167">
          <cell r="A167">
            <v>2020304</v>
          </cell>
          <cell r="B167" t="str">
            <v>STAPLE FIBRE TOPS PURCHASE (LOCAL)</v>
          </cell>
          <cell r="C167">
            <v>0</v>
          </cell>
          <cell r="D167">
            <v>0</v>
          </cell>
          <cell r="E167">
            <v>112213634.31999999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112213634.31999999</v>
          </cell>
          <cell r="K167">
            <v>112213634.31999999</v>
          </cell>
          <cell r="Q167">
            <v>1122.1363432000001</v>
          </cell>
        </row>
        <row r="168">
          <cell r="A168">
            <v>2020307</v>
          </cell>
          <cell r="B168" t="str">
            <v>RAGS &amp; WASTE  PURCHASE  (LOCAL)</v>
          </cell>
          <cell r="C168">
            <v>0</v>
          </cell>
          <cell r="D168">
            <v>0</v>
          </cell>
          <cell r="E168">
            <v>142204814.66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142204814.66</v>
          </cell>
          <cell r="K168">
            <v>142204814.66</v>
          </cell>
          <cell r="Q168">
            <v>1422.0481466000001</v>
          </cell>
        </row>
        <row r="169">
          <cell r="A169">
            <v>2020320</v>
          </cell>
          <cell r="B169" t="str">
            <v>OTHER  RM PURCHASE  (LOCAL)</v>
          </cell>
          <cell r="C169">
            <v>0</v>
          </cell>
          <cell r="D169">
            <v>88770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88770</v>
          </cell>
          <cell r="K169">
            <v>88770</v>
          </cell>
          <cell r="Q169">
            <v>0.88770000000000004</v>
          </cell>
        </row>
        <row r="170">
          <cell r="A170">
            <v>2020391</v>
          </cell>
          <cell r="B170" t="str">
            <v>RAW MATERIAL CONSUMPTION (LOC)- SAP</v>
          </cell>
          <cell r="C170">
            <v>0</v>
          </cell>
          <cell r="D170">
            <v>1679443312.3099999</v>
          </cell>
          <cell r="E170">
            <v>0</v>
          </cell>
          <cell r="F170">
            <v>16074863.09</v>
          </cell>
          <cell r="G170">
            <v>0</v>
          </cell>
          <cell r="H170">
            <v>0</v>
          </cell>
          <cell r="I170">
            <v>0</v>
          </cell>
          <cell r="J170">
            <v>1695518175.4000001</v>
          </cell>
          <cell r="K170">
            <v>1695518175.4000001</v>
          </cell>
          <cell r="Q170">
            <v>16955.181754000001</v>
          </cell>
        </row>
        <row r="171">
          <cell r="A171">
            <v>2020402</v>
          </cell>
          <cell r="B171" t="str">
            <v>WOOL TOPS PURCHASE (IMP)</v>
          </cell>
          <cell r="C171">
            <v>0</v>
          </cell>
          <cell r="D171">
            <v>0</v>
          </cell>
          <cell r="E171">
            <v>55846859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55846859</v>
          </cell>
          <cell r="K171">
            <v>55846859</v>
          </cell>
          <cell r="Q171">
            <v>558.46858999999995</v>
          </cell>
        </row>
        <row r="172">
          <cell r="A172">
            <v>2020491</v>
          </cell>
          <cell r="B172" t="str">
            <v>RAW MATERIAL CONSUMPTION (IMP) - SAP</v>
          </cell>
          <cell r="C172">
            <v>0</v>
          </cell>
          <cell r="D172">
            <v>1116559345.4300001</v>
          </cell>
          <cell r="E172">
            <v>0</v>
          </cell>
          <cell r="F172">
            <v>5616440.3300000001</v>
          </cell>
          <cell r="G172">
            <v>0</v>
          </cell>
          <cell r="H172">
            <v>0</v>
          </cell>
          <cell r="I172">
            <v>0</v>
          </cell>
          <cell r="J172">
            <v>1122175785.76</v>
          </cell>
          <cell r="K172">
            <v>1122175785.76</v>
          </cell>
          <cell r="Q172">
            <v>11221.7578576</v>
          </cell>
        </row>
        <row r="173">
          <cell r="A173">
            <v>2020501</v>
          </cell>
          <cell r="B173" t="str">
            <v>TRANS. FROM THANE - FILE STEEL (RM)</v>
          </cell>
          <cell r="C173">
            <v>0</v>
          </cell>
          <cell r="D173">
            <v>0</v>
          </cell>
          <cell r="E173">
            <v>-145716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-145716</v>
          </cell>
          <cell r="K173">
            <v>-145716</v>
          </cell>
          <cell r="Q173">
            <v>-1.45716</v>
          </cell>
        </row>
        <row r="174">
          <cell r="A174">
            <v>2020521</v>
          </cell>
          <cell r="B174" t="str">
            <v>TRANS. FROM RATNAGIRI - FILE STEEL (RM)</v>
          </cell>
          <cell r="C174">
            <v>0</v>
          </cell>
          <cell r="D174">
            <v>0</v>
          </cell>
          <cell r="E174">
            <v>38718848.780000001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38718848.780000001</v>
          </cell>
          <cell r="K174">
            <v>38718848.780000001</v>
          </cell>
          <cell r="Q174">
            <v>387.18848780000002</v>
          </cell>
        </row>
        <row r="175">
          <cell r="A175">
            <v>2020526</v>
          </cell>
          <cell r="B175" t="str">
            <v>TRANS.FROM JALGAON(WSTD)-YARN</v>
          </cell>
          <cell r="C175">
            <v>0</v>
          </cell>
          <cell r="D175">
            <v>0</v>
          </cell>
          <cell r="E175">
            <v>2017508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2017508</v>
          </cell>
          <cell r="K175">
            <v>2017508</v>
          </cell>
          <cell r="Q175">
            <v>20.175080000000001</v>
          </cell>
        </row>
        <row r="176">
          <cell r="A176">
            <v>2020531</v>
          </cell>
          <cell r="B176" t="str">
            <v>TRANS.FROM CHIPLUN - FILE STEEL (RM)</v>
          </cell>
          <cell r="C176">
            <v>0</v>
          </cell>
          <cell r="D176">
            <v>0</v>
          </cell>
          <cell r="E176">
            <v>1761457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1761457</v>
          </cell>
          <cell r="K176">
            <v>1761457</v>
          </cell>
          <cell r="Q176">
            <v>17.614570000000001</v>
          </cell>
        </row>
        <row r="177">
          <cell r="A177">
            <v>2020536</v>
          </cell>
          <cell r="B177" t="str">
            <v>TRANS.TO THANE-YARN</v>
          </cell>
          <cell r="C177">
            <v>0</v>
          </cell>
          <cell r="D177">
            <v>0</v>
          </cell>
          <cell r="E177">
            <v>4601242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4601242</v>
          </cell>
          <cell r="K177">
            <v>4601242</v>
          </cell>
          <cell r="Q177">
            <v>46.012419999999999</v>
          </cell>
        </row>
        <row r="178">
          <cell r="A178">
            <v>2020546</v>
          </cell>
          <cell r="B178" t="str">
            <v>TRANS.TO C'WARA-YARN</v>
          </cell>
          <cell r="C178">
            <v>0</v>
          </cell>
          <cell r="D178">
            <v>0</v>
          </cell>
          <cell r="E178">
            <v>63112427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63112427</v>
          </cell>
          <cell r="K178">
            <v>63112427</v>
          </cell>
          <cell r="Q178">
            <v>631.12427000000002</v>
          </cell>
        </row>
        <row r="179">
          <cell r="A179">
            <v>2020547</v>
          </cell>
          <cell r="B179" t="str">
            <v>TRANS.TO C'WARA-GREY FABRIC</v>
          </cell>
          <cell r="C179">
            <v>0</v>
          </cell>
          <cell r="D179">
            <v>0</v>
          </cell>
          <cell r="E179">
            <v>84258193.569999993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84258193.569999993</v>
          </cell>
          <cell r="K179">
            <v>84258193.569999993</v>
          </cell>
          <cell r="Q179">
            <v>842.58193570000003</v>
          </cell>
        </row>
        <row r="180">
          <cell r="A180">
            <v>2020549</v>
          </cell>
          <cell r="B180" t="str">
            <v>TRANS.TO C'WARA-FSD.GOODS</v>
          </cell>
          <cell r="C180">
            <v>0</v>
          </cell>
          <cell r="D180">
            <v>0</v>
          </cell>
          <cell r="E180">
            <v>4639609.33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4639609.33</v>
          </cell>
          <cell r="K180">
            <v>4639609.33</v>
          </cell>
          <cell r="Q180">
            <v>46.396093299999997</v>
          </cell>
        </row>
        <row r="181">
          <cell r="A181">
            <v>2020571</v>
          </cell>
          <cell r="B181" t="str">
            <v>TRF TO RATNAGIRI - FILE STEEL (RM)</v>
          </cell>
          <cell r="C181">
            <v>0</v>
          </cell>
          <cell r="D181">
            <v>0</v>
          </cell>
          <cell r="E181">
            <v>-837710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-837710</v>
          </cell>
          <cell r="K181">
            <v>-837710</v>
          </cell>
          <cell r="Q181">
            <v>-8.3771000000000004</v>
          </cell>
        </row>
        <row r="182">
          <cell r="A182">
            <v>2020576</v>
          </cell>
          <cell r="B182" t="str">
            <v>TRANS TO.JALGAON(WLN)-YARN</v>
          </cell>
          <cell r="C182">
            <v>0</v>
          </cell>
          <cell r="D182">
            <v>0</v>
          </cell>
          <cell r="E182">
            <v>-17010421.420000002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-17010421.420000002</v>
          </cell>
          <cell r="K182">
            <v>-17010421.420000002</v>
          </cell>
          <cell r="Q182">
            <v>-170.1042142</v>
          </cell>
        </row>
        <row r="183">
          <cell r="A183">
            <v>2020577</v>
          </cell>
          <cell r="B183" t="str">
            <v>TRANS TO.JALGAON(WLN)-GREY FABRIC</v>
          </cell>
          <cell r="C183">
            <v>0</v>
          </cell>
          <cell r="D183">
            <v>0</v>
          </cell>
          <cell r="E183">
            <v>-49556292.68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-49556292.68</v>
          </cell>
          <cell r="K183">
            <v>-49556292.68</v>
          </cell>
          <cell r="Q183">
            <v>-495.56292680000001</v>
          </cell>
        </row>
        <row r="184">
          <cell r="A184">
            <v>2020581</v>
          </cell>
          <cell r="B184" t="str">
            <v>TRF TO CHIPLUN - FILE STEEL (RM)</v>
          </cell>
          <cell r="C184">
            <v>0</v>
          </cell>
          <cell r="D184">
            <v>0</v>
          </cell>
          <cell r="E184">
            <v>-31705865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-31705865</v>
          </cell>
          <cell r="K184">
            <v>-31705865</v>
          </cell>
          <cell r="Q184">
            <v>-317.05865</v>
          </cell>
        </row>
        <row r="185">
          <cell r="A185">
            <v>2020586</v>
          </cell>
          <cell r="B185" t="str">
            <v>TRANS.FROM VAPI - YARN</v>
          </cell>
          <cell r="C185">
            <v>0</v>
          </cell>
          <cell r="D185">
            <v>0</v>
          </cell>
          <cell r="E185">
            <v>-17230350.91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-17230350.91</v>
          </cell>
          <cell r="K185">
            <v>-17230350.91</v>
          </cell>
          <cell r="Q185">
            <v>-172.30350910000001</v>
          </cell>
        </row>
        <row r="186">
          <cell r="A186">
            <v>2020587</v>
          </cell>
          <cell r="B186" t="str">
            <v>TRANS.FROM VAPI - GREY FABRIC</v>
          </cell>
          <cell r="C186">
            <v>0</v>
          </cell>
          <cell r="D186">
            <v>0</v>
          </cell>
          <cell r="E186">
            <v>-23354462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-23354462</v>
          </cell>
          <cell r="K186">
            <v>-23354462</v>
          </cell>
          <cell r="Q186">
            <v>-233.54462000000001</v>
          </cell>
        </row>
        <row r="187">
          <cell r="A187">
            <v>2020595</v>
          </cell>
          <cell r="B187" t="str">
            <v>TRANS TO VAPI -TOPS</v>
          </cell>
          <cell r="C187">
            <v>0</v>
          </cell>
          <cell r="D187">
            <v>0</v>
          </cell>
          <cell r="E187">
            <v>-11347438.890000001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-11347438.890000001</v>
          </cell>
          <cell r="K187">
            <v>-11347438.890000001</v>
          </cell>
          <cell r="Q187">
            <v>-113.47438889999999</v>
          </cell>
        </row>
        <row r="188">
          <cell r="A188">
            <v>2020596</v>
          </cell>
          <cell r="B188" t="str">
            <v>TRANS.TO VAPI - YARN</v>
          </cell>
          <cell r="C188">
            <v>0</v>
          </cell>
          <cell r="D188">
            <v>0</v>
          </cell>
          <cell r="E188">
            <v>-699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-699</v>
          </cell>
          <cell r="K188">
            <v>-699</v>
          </cell>
          <cell r="Q188">
            <v>-6.9899999999999997E-3</v>
          </cell>
        </row>
        <row r="189">
          <cell r="A189">
            <v>2020598</v>
          </cell>
          <cell r="B189" t="str">
            <v>TRANS. TO VAPI-S.F.FABRIC</v>
          </cell>
          <cell r="C189">
            <v>0</v>
          </cell>
          <cell r="D189">
            <v>0</v>
          </cell>
          <cell r="E189">
            <v>-6942495.7800000003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-6942495.7800000003</v>
          </cell>
          <cell r="K189">
            <v>-6942495.7800000003</v>
          </cell>
          <cell r="Q189">
            <v>-69.424957800000001</v>
          </cell>
        </row>
        <row r="190">
          <cell r="A190">
            <v>2020599</v>
          </cell>
          <cell r="B190" t="str">
            <v>TRANS. TO VAPI-FSD.GOODS</v>
          </cell>
          <cell r="C190">
            <v>0</v>
          </cell>
          <cell r="D190">
            <v>0</v>
          </cell>
          <cell r="E190">
            <v>-40977834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-40977834</v>
          </cell>
          <cell r="K190">
            <v>-40977834</v>
          </cell>
          <cell r="Q190">
            <v>-409.77834000000001</v>
          </cell>
        </row>
        <row r="191">
          <cell r="A191">
            <v>2021101</v>
          </cell>
          <cell r="B191" t="str">
            <v>CARRIAGE INWARD - RAW MATERIALS</v>
          </cell>
          <cell r="C191">
            <v>0</v>
          </cell>
          <cell r="D191">
            <v>187202.06</v>
          </cell>
          <cell r="E191">
            <v>8348292.2699999996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8535494.3300000001</v>
          </cell>
          <cell r="K191">
            <v>8535494.3300000001</v>
          </cell>
          <cell r="Q191">
            <v>85.354943300000002</v>
          </cell>
        </row>
        <row r="192">
          <cell r="A192">
            <v>2021102</v>
          </cell>
          <cell r="B192" t="str">
            <v>OCTROI / ENTRY TAX - RAW MATERIALS</v>
          </cell>
          <cell r="C192">
            <v>0</v>
          </cell>
          <cell r="D192">
            <v>10035256</v>
          </cell>
          <cell r="E192">
            <v>1790669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11825925</v>
          </cell>
          <cell r="K192">
            <v>11825925</v>
          </cell>
          <cell r="Q192">
            <v>118.25924999999999</v>
          </cell>
        </row>
        <row r="193">
          <cell r="A193">
            <v>2021201</v>
          </cell>
          <cell r="B193" t="str">
            <v>PROCESSING OF FILE STEEL</v>
          </cell>
          <cell r="C193">
            <v>0</v>
          </cell>
          <cell r="D193">
            <v>545910</v>
          </cell>
          <cell r="E193">
            <v>11649285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12195195</v>
          </cell>
          <cell r="K193">
            <v>12195195</v>
          </cell>
          <cell r="Q193">
            <v>121.95195</v>
          </cell>
        </row>
        <row r="194">
          <cell r="A194">
            <v>2021202</v>
          </cell>
          <cell r="B194" t="str">
            <v>PROCESSING OF DRILL STEEL</v>
          </cell>
          <cell r="C194">
            <v>0</v>
          </cell>
          <cell r="D194">
            <v>0</v>
          </cell>
          <cell r="E194">
            <v>203195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203195</v>
          </cell>
          <cell r="K194">
            <v>203195</v>
          </cell>
          <cell r="Q194">
            <v>2.0319500000000001</v>
          </cell>
        </row>
        <row r="195">
          <cell r="A195">
            <v>2021204</v>
          </cell>
          <cell r="B195" t="str">
            <v>PROCESSING OF  BILLETS</v>
          </cell>
          <cell r="C195">
            <v>0</v>
          </cell>
          <cell r="D195">
            <v>0</v>
          </cell>
          <cell r="E195">
            <v>1151885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1151885</v>
          </cell>
          <cell r="K195">
            <v>1151885</v>
          </cell>
          <cell r="Q195">
            <v>11.51885</v>
          </cell>
        </row>
        <row r="196">
          <cell r="A196">
            <v>2020389</v>
          </cell>
          <cell r="B196" t="str">
            <v>SALE OF RAW MATERIAL  (LOCAL)</v>
          </cell>
          <cell r="C196">
            <v>0</v>
          </cell>
          <cell r="D196">
            <v>-7037342.7999999998</v>
          </cell>
          <cell r="E196">
            <v>-51642966.740000002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-58680309.539999999</v>
          </cell>
          <cell r="K196">
            <v>-58680309.539999999</v>
          </cell>
          <cell r="Q196">
            <v>-586.80309539999996</v>
          </cell>
        </row>
        <row r="197">
          <cell r="A197">
            <v>2020601</v>
          </cell>
          <cell r="B197" t="str">
            <v>CL. STK FILE STEEL  (LOCAL)</v>
          </cell>
          <cell r="C197">
            <v>0</v>
          </cell>
          <cell r="D197">
            <v>0</v>
          </cell>
          <cell r="E197">
            <v>-47700991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-47700991</v>
          </cell>
          <cell r="K197">
            <v>-47700991</v>
          </cell>
          <cell r="Q197">
            <v>-477.00990999999999</v>
          </cell>
        </row>
        <row r="198">
          <cell r="A198">
            <v>2020602</v>
          </cell>
          <cell r="B198" t="str">
            <v>CL. STK  WOOL  TOPS  (LOCAL)</v>
          </cell>
          <cell r="C198">
            <v>0</v>
          </cell>
          <cell r="D198">
            <v>0</v>
          </cell>
          <cell r="E198">
            <v>-20392043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-20392043</v>
          </cell>
          <cell r="K198">
            <v>-20392043</v>
          </cell>
          <cell r="Q198">
            <v>-203.92043000000001</v>
          </cell>
        </row>
        <row r="199">
          <cell r="A199">
            <v>2020604</v>
          </cell>
          <cell r="B199" t="str">
            <v>CL. STK STAPLE FIBRE TOPS (LOCAL)</v>
          </cell>
          <cell r="C199">
            <v>0</v>
          </cell>
          <cell r="D199">
            <v>0</v>
          </cell>
          <cell r="E199">
            <v>-2927336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-2927336</v>
          </cell>
          <cell r="K199">
            <v>-2927336</v>
          </cell>
          <cell r="Q199">
            <v>-29.27336</v>
          </cell>
        </row>
        <row r="200">
          <cell r="A200">
            <v>2020690</v>
          </cell>
          <cell r="B200" t="str">
            <v>R.MAT - CLG.STOCK LOC - SAP</v>
          </cell>
          <cell r="C200">
            <v>0</v>
          </cell>
          <cell r="D200">
            <v>-278951000</v>
          </cell>
          <cell r="E200">
            <v>0</v>
          </cell>
          <cell r="F200">
            <v>-15821466.119999999</v>
          </cell>
          <cell r="G200">
            <v>0</v>
          </cell>
          <cell r="H200">
            <v>0</v>
          </cell>
          <cell r="I200">
            <v>0</v>
          </cell>
          <cell r="J200">
            <v>-294772466.12</v>
          </cell>
          <cell r="K200">
            <v>-294772466.12</v>
          </cell>
          <cell r="Q200">
            <v>-2947.7246611999999</v>
          </cell>
        </row>
        <row r="201">
          <cell r="A201">
            <v>2020702</v>
          </cell>
          <cell r="B201" t="str">
            <v>CL. STK WOOL TOPS  (IMP)</v>
          </cell>
          <cell r="C201">
            <v>0</v>
          </cell>
          <cell r="D201">
            <v>0</v>
          </cell>
          <cell r="E201">
            <v>-1453031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-1453031</v>
          </cell>
          <cell r="K201">
            <v>-1453031</v>
          </cell>
          <cell r="Q201">
            <v>-14.53031</v>
          </cell>
        </row>
        <row r="202">
          <cell r="A202">
            <v>2010101</v>
          </cell>
          <cell r="B202" t="str">
            <v>MERCH--STEEL  OPG  STK</v>
          </cell>
          <cell r="C202">
            <v>0</v>
          </cell>
          <cell r="D202">
            <v>5932157.3600000003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5932157.3600000003</v>
          </cell>
          <cell r="K202">
            <v>5932157.3600000003</v>
          </cell>
          <cell r="Q202">
            <v>59.321573600000001</v>
          </cell>
        </row>
        <row r="203">
          <cell r="A203">
            <v>2010102</v>
          </cell>
          <cell r="B203" t="str">
            <v>MERCH-MACHINERY/EQUIPM. OPG  STK</v>
          </cell>
          <cell r="C203">
            <v>0</v>
          </cell>
          <cell r="D203">
            <v>1395510.32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1395510.32</v>
          </cell>
          <cell r="K203">
            <v>1395510.32</v>
          </cell>
          <cell r="Q203">
            <v>13.9551032</v>
          </cell>
        </row>
        <row r="204">
          <cell r="A204">
            <v>2010103</v>
          </cell>
          <cell r="B204" t="str">
            <v>MERCH-STORES &amp; SPARES  OPG STK</v>
          </cell>
          <cell r="C204">
            <v>0</v>
          </cell>
          <cell r="D204">
            <v>14778080.65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14778080.65</v>
          </cell>
          <cell r="K204">
            <v>14778080.65</v>
          </cell>
          <cell r="Q204">
            <v>147.78080650000001</v>
          </cell>
        </row>
        <row r="205">
          <cell r="A205">
            <v>2010104</v>
          </cell>
          <cell r="B205" t="str">
            <v>MERCH-TOOL KIT  OPG  STK</v>
          </cell>
          <cell r="C205">
            <v>0</v>
          </cell>
          <cell r="D205">
            <v>28551802.829999998</v>
          </cell>
          <cell r="E205">
            <v>12591506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41143308.829999998</v>
          </cell>
          <cell r="K205">
            <v>41143308.829999998</v>
          </cell>
          <cell r="Q205">
            <v>411.43308830000001</v>
          </cell>
        </row>
        <row r="206">
          <cell r="A206">
            <v>2010105</v>
          </cell>
          <cell r="B206" t="str">
            <v>MERCH-DRILL  OPG  STK</v>
          </cell>
          <cell r="C206">
            <v>0</v>
          </cell>
          <cell r="D206">
            <v>49796264.729999997</v>
          </cell>
          <cell r="E206">
            <v>1888980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51685244.729999997</v>
          </cell>
          <cell r="K206">
            <v>51685244.729999997</v>
          </cell>
          <cell r="Q206">
            <v>516.85244729999999</v>
          </cell>
        </row>
        <row r="207">
          <cell r="A207">
            <v>2010106</v>
          </cell>
          <cell r="B207" t="str">
            <v>MERCH-DIES  OPG  STK</v>
          </cell>
          <cell r="C207">
            <v>0</v>
          </cell>
          <cell r="D207">
            <v>37968649.409999996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37968649.409999996</v>
          </cell>
          <cell r="K207">
            <v>37968649.409999996</v>
          </cell>
          <cell r="Q207">
            <v>379.6864941</v>
          </cell>
        </row>
        <row r="208">
          <cell r="A208">
            <v>2010108</v>
          </cell>
          <cell r="B208" t="str">
            <v>MERCH-AGRI. IMPLEM'TS  OPG  STK</v>
          </cell>
          <cell r="C208">
            <v>0</v>
          </cell>
          <cell r="D208">
            <v>30341269.140000001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30341269.140000001</v>
          </cell>
          <cell r="K208">
            <v>30341269.140000001</v>
          </cell>
          <cell r="Q208">
            <v>303.41269140000003</v>
          </cell>
        </row>
        <row r="209">
          <cell r="A209">
            <v>2010109</v>
          </cell>
          <cell r="B209" t="str">
            <v>MERCH-SCREW DRIVER  OPG  STK</v>
          </cell>
          <cell r="C209">
            <v>0</v>
          </cell>
          <cell r="D209">
            <v>4058291.2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4058291.2</v>
          </cell>
          <cell r="K209">
            <v>4058291.2</v>
          </cell>
          <cell r="Q209">
            <v>40.582912</v>
          </cell>
        </row>
        <row r="210">
          <cell r="A210">
            <v>2010110</v>
          </cell>
          <cell r="B210" t="str">
            <v>MERCH-WOOLLEN KNITWEAR  OPG  STK</v>
          </cell>
          <cell r="C210">
            <v>0</v>
          </cell>
          <cell r="D210">
            <v>2347954.11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2347954.11</v>
          </cell>
          <cell r="K210">
            <v>2347954.11</v>
          </cell>
          <cell r="Q210">
            <v>23.479541099999999</v>
          </cell>
        </row>
        <row r="211">
          <cell r="A211">
            <v>2010111</v>
          </cell>
          <cell r="B211" t="str">
            <v>MERCH-HANDKERCHIEF OPG  STK</v>
          </cell>
          <cell r="C211">
            <v>0</v>
          </cell>
          <cell r="D211">
            <v>155327.94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155327.94</v>
          </cell>
          <cell r="K211">
            <v>155327.94</v>
          </cell>
          <cell r="Q211">
            <v>1.5532794000000001</v>
          </cell>
        </row>
        <row r="212">
          <cell r="A212">
            <v>2010112</v>
          </cell>
          <cell r="B212" t="str">
            <v>MERCH-VESTS ,BRIEFS &amp; UNGRMTS  OPG  STK</v>
          </cell>
          <cell r="C212">
            <v>0</v>
          </cell>
          <cell r="D212">
            <v>7756.5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7756.5</v>
          </cell>
          <cell r="K212">
            <v>7756.5</v>
          </cell>
          <cell r="Q212">
            <v>7.7564999999999995E-2</v>
          </cell>
        </row>
        <row r="213">
          <cell r="A213">
            <v>2010113</v>
          </cell>
          <cell r="B213" t="str">
            <v>MERCH-SOCKS  OPG STK</v>
          </cell>
          <cell r="C213">
            <v>0</v>
          </cell>
          <cell r="D213">
            <v>491657.67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491657.67</v>
          </cell>
          <cell r="K213">
            <v>491657.67</v>
          </cell>
          <cell r="Q213">
            <v>4.9165767000000002</v>
          </cell>
        </row>
        <row r="214">
          <cell r="A214">
            <v>2010119</v>
          </cell>
          <cell r="B214" t="str">
            <v>MERCH-DENIM TOPWEAR  OPG  STK</v>
          </cell>
          <cell r="C214">
            <v>0</v>
          </cell>
          <cell r="D214">
            <v>330807.21000000002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330807.21000000002</v>
          </cell>
          <cell r="K214">
            <v>330807.21000000002</v>
          </cell>
          <cell r="Q214">
            <v>3.3080721</v>
          </cell>
        </row>
        <row r="215">
          <cell r="A215">
            <v>2010120</v>
          </cell>
          <cell r="B215" t="str">
            <v>MERCH-OUTERWEAR  OPG  STK</v>
          </cell>
          <cell r="C215">
            <v>0</v>
          </cell>
          <cell r="D215">
            <v>883801.54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883801.54</v>
          </cell>
          <cell r="K215">
            <v>883801.54</v>
          </cell>
          <cell r="Q215">
            <v>8.8380153999999997</v>
          </cell>
        </row>
        <row r="216">
          <cell r="A216">
            <v>2010121</v>
          </cell>
          <cell r="B216" t="str">
            <v>MERCH-LADIES GARMENTS OPG STK</v>
          </cell>
          <cell r="C216">
            <v>0</v>
          </cell>
          <cell r="D216">
            <v>691847.5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691847.5</v>
          </cell>
          <cell r="K216">
            <v>691847.5</v>
          </cell>
          <cell r="Q216">
            <v>6.9184749999999999</v>
          </cell>
        </row>
        <row r="217">
          <cell r="A217">
            <v>2010122</v>
          </cell>
          <cell r="B217" t="str">
            <v>MERCH-SHAWLS OPG  STK</v>
          </cell>
          <cell r="C217">
            <v>0</v>
          </cell>
          <cell r="D217">
            <v>492126.54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492126.54</v>
          </cell>
          <cell r="K217">
            <v>492126.54</v>
          </cell>
          <cell r="Q217">
            <v>4.9212654000000002</v>
          </cell>
        </row>
        <row r="218">
          <cell r="A218">
            <v>2010123</v>
          </cell>
          <cell r="B218" t="str">
            <v>MERCH-FABRIC  OPG  STK</v>
          </cell>
          <cell r="C218">
            <v>0</v>
          </cell>
          <cell r="D218">
            <v>666596.29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666596.29</v>
          </cell>
          <cell r="K218">
            <v>666596.29</v>
          </cell>
          <cell r="Q218">
            <v>6.6659629000000002</v>
          </cell>
        </row>
        <row r="219">
          <cell r="A219">
            <v>2010124</v>
          </cell>
          <cell r="B219" t="str">
            <v>MERCH-CAPS  OPG STK</v>
          </cell>
          <cell r="C219">
            <v>0</v>
          </cell>
          <cell r="D219">
            <v>8399.11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8399.11</v>
          </cell>
          <cell r="K219">
            <v>8399.11</v>
          </cell>
          <cell r="Q219">
            <v>8.3991099999999999E-2</v>
          </cell>
        </row>
        <row r="220">
          <cell r="A220">
            <v>2010126</v>
          </cell>
          <cell r="B220" t="str">
            <v>MERCH - GYM WEAR OPG STK</v>
          </cell>
          <cell r="C220">
            <v>0</v>
          </cell>
          <cell r="D220">
            <v>1130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1130</v>
          </cell>
          <cell r="K220">
            <v>1130</v>
          </cell>
          <cell r="Q220">
            <v>1.1299999999999999E-2</v>
          </cell>
        </row>
        <row r="221">
          <cell r="A221">
            <v>2010127</v>
          </cell>
          <cell r="B221" t="e">
            <v>#N/A</v>
          </cell>
          <cell r="C221">
            <v>0</v>
          </cell>
          <cell r="D221">
            <v>763.56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763.56</v>
          </cell>
          <cell r="K221">
            <v>763.56</v>
          </cell>
          <cell r="Q221">
            <v>7.6356000000000002E-3</v>
          </cell>
        </row>
        <row r="222">
          <cell r="A222">
            <v>2010128</v>
          </cell>
          <cell r="B222" t="e">
            <v>#N/A</v>
          </cell>
          <cell r="C222">
            <v>0</v>
          </cell>
          <cell r="D222">
            <v>1646923.35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1646923.35</v>
          </cell>
          <cell r="K222">
            <v>1646923.35</v>
          </cell>
          <cell r="Q222">
            <v>16.469233500000001</v>
          </cell>
        </row>
        <row r="223">
          <cell r="A223">
            <v>2010131</v>
          </cell>
          <cell r="B223" t="str">
            <v>MERCH-LEATHER BELTS  OPG STK</v>
          </cell>
          <cell r="C223">
            <v>0</v>
          </cell>
          <cell r="D223">
            <v>1849982.53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1849982.53</v>
          </cell>
          <cell r="K223">
            <v>1849982.53</v>
          </cell>
          <cell r="Q223">
            <v>18.499825300000001</v>
          </cell>
        </row>
        <row r="224">
          <cell r="A224">
            <v>2010133</v>
          </cell>
          <cell r="B224" t="str">
            <v>MERCH-SHOES  OPG STK</v>
          </cell>
          <cell r="C224">
            <v>0</v>
          </cell>
          <cell r="D224">
            <v>52728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52728</v>
          </cell>
          <cell r="K224">
            <v>52728</v>
          </cell>
          <cell r="Q224">
            <v>0.52727999999999997</v>
          </cell>
        </row>
        <row r="225">
          <cell r="A225">
            <v>2010134</v>
          </cell>
          <cell r="B225" t="str">
            <v>MERCH-OTHER LEATHER ARTICLES  OPG STK</v>
          </cell>
          <cell r="C225">
            <v>0</v>
          </cell>
          <cell r="D225">
            <v>157260.84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157260.84</v>
          </cell>
          <cell r="K225">
            <v>157260.84</v>
          </cell>
          <cell r="Q225">
            <v>1.5726084</v>
          </cell>
        </row>
        <row r="226">
          <cell r="A226">
            <v>2010138</v>
          </cell>
          <cell r="B226" t="str">
            <v>MERCH - BLOOSE OPG.STK.</v>
          </cell>
          <cell r="C226">
            <v>0</v>
          </cell>
          <cell r="D226">
            <v>76714.2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76714.2</v>
          </cell>
          <cell r="K226">
            <v>76714.2</v>
          </cell>
          <cell r="Q226">
            <v>0.76714199999999999</v>
          </cell>
        </row>
        <row r="227">
          <cell r="A227">
            <v>2010139</v>
          </cell>
          <cell r="B227" t="str">
            <v>MERCH - BLANLETS OPG.STK.</v>
          </cell>
          <cell r="C227">
            <v>0</v>
          </cell>
          <cell r="D227">
            <v>129190.62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129190.62</v>
          </cell>
          <cell r="K227">
            <v>129190.62</v>
          </cell>
          <cell r="Q227">
            <v>1.2919061999999999</v>
          </cell>
        </row>
        <row r="228">
          <cell r="A228">
            <v>2010141</v>
          </cell>
          <cell r="B228" t="str">
            <v>MERCH-MENS ACCESS OPG STK</v>
          </cell>
          <cell r="C228">
            <v>0</v>
          </cell>
          <cell r="D228">
            <v>865078.5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865078.5</v>
          </cell>
          <cell r="K228">
            <v>865078.5</v>
          </cell>
          <cell r="Q228">
            <v>8.6507850000000008</v>
          </cell>
        </row>
        <row r="229">
          <cell r="A229">
            <v>2010142</v>
          </cell>
          <cell r="B229" t="str">
            <v>MERCH-CUFF LINK  OPG STK</v>
          </cell>
          <cell r="C229">
            <v>0</v>
          </cell>
          <cell r="D229">
            <v>793613.79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793613.79</v>
          </cell>
          <cell r="K229">
            <v>793613.79</v>
          </cell>
          <cell r="Q229">
            <v>7.9361379000000003</v>
          </cell>
        </row>
        <row r="230">
          <cell r="A230">
            <v>2010144</v>
          </cell>
          <cell r="B230" t="e">
            <v>#N/A</v>
          </cell>
          <cell r="C230">
            <v>0</v>
          </cell>
          <cell r="D230">
            <v>6035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6035</v>
          </cell>
          <cell r="K230">
            <v>6035</v>
          </cell>
          <cell r="Q230">
            <v>6.0350000000000001E-2</v>
          </cell>
        </row>
        <row r="231">
          <cell r="A231">
            <v>2010145</v>
          </cell>
          <cell r="B231" t="e">
            <v>#N/A</v>
          </cell>
          <cell r="C231">
            <v>0</v>
          </cell>
          <cell r="D231">
            <v>7002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7002</v>
          </cell>
          <cell r="K231">
            <v>7002</v>
          </cell>
          <cell r="Q231">
            <v>7.0019999999999999E-2</v>
          </cell>
        </row>
        <row r="232">
          <cell r="A232">
            <v>2010147</v>
          </cell>
          <cell r="B232" t="e">
            <v>#N/A</v>
          </cell>
          <cell r="C232">
            <v>0</v>
          </cell>
          <cell r="D232">
            <v>2143.09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2143.09</v>
          </cell>
          <cell r="K232">
            <v>2143.09</v>
          </cell>
          <cell r="Q232">
            <v>2.1430899999999999E-2</v>
          </cell>
        </row>
        <row r="233">
          <cell r="A233">
            <v>2010183</v>
          </cell>
          <cell r="B233" t="e">
            <v>#N/A</v>
          </cell>
          <cell r="C233">
            <v>0</v>
          </cell>
          <cell r="D233">
            <v>6851.94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6851.94</v>
          </cell>
          <cell r="K233">
            <v>6851.94</v>
          </cell>
          <cell r="Q233">
            <v>6.8519399999999994E-2</v>
          </cell>
        </row>
        <row r="234">
          <cell r="A234">
            <v>2010189</v>
          </cell>
          <cell r="B234" t="str">
            <v>MERCH-OTHERS  OPG STK</v>
          </cell>
          <cell r="C234">
            <v>500000</v>
          </cell>
          <cell r="D234">
            <v>2355736.1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55147293.439999998</v>
          </cell>
          <cell r="J234">
            <v>58003029.539999999</v>
          </cell>
          <cell r="K234">
            <v>58003029.539999999</v>
          </cell>
          <cell r="Q234">
            <v>580.0302954</v>
          </cell>
        </row>
        <row r="235">
          <cell r="A235">
            <v>2010190</v>
          </cell>
          <cell r="B235" t="e">
            <v>#N/A</v>
          </cell>
          <cell r="C235">
            <v>0</v>
          </cell>
          <cell r="D235">
            <v>115453000</v>
          </cell>
          <cell r="E235">
            <v>0</v>
          </cell>
          <cell r="F235">
            <v>2570502.08</v>
          </cell>
          <cell r="G235">
            <v>0</v>
          </cell>
          <cell r="H235">
            <v>0</v>
          </cell>
          <cell r="I235">
            <v>0</v>
          </cell>
          <cell r="J235">
            <v>118023502.08</v>
          </cell>
          <cell r="K235">
            <v>118023502.08</v>
          </cell>
          <cell r="Q235">
            <v>1180.2350208</v>
          </cell>
        </row>
        <row r="236">
          <cell r="A236">
            <v>2010301</v>
          </cell>
          <cell r="B236" t="str">
            <v>MERCH--STEEL PURCHASES</v>
          </cell>
          <cell r="C236">
            <v>0</v>
          </cell>
          <cell r="D236">
            <v>11500912.609999999</v>
          </cell>
          <cell r="E236">
            <v>51642966.740000002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63143879.350000001</v>
          </cell>
          <cell r="K236">
            <v>63143879.350000001</v>
          </cell>
          <cell r="Q236">
            <v>631.43879349999997</v>
          </cell>
        </row>
        <row r="237">
          <cell r="A237">
            <v>2010302</v>
          </cell>
          <cell r="B237" t="str">
            <v>MERCH-MACHINERY/EQUIPM. PURCHASES</v>
          </cell>
          <cell r="C237">
            <v>0</v>
          </cell>
          <cell r="D237">
            <v>5193078.32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5193078.32</v>
          </cell>
          <cell r="K237">
            <v>5193078.32</v>
          </cell>
          <cell r="Q237">
            <v>51.9307832</v>
          </cell>
        </row>
        <row r="238">
          <cell r="A238">
            <v>2010303</v>
          </cell>
          <cell r="B238" t="str">
            <v>MERCH-STORES &amp; SPARES PURCHASES</v>
          </cell>
          <cell r="C238">
            <v>0</v>
          </cell>
          <cell r="D238">
            <v>30107641.289999999</v>
          </cell>
          <cell r="E238">
            <v>3361669.76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33469311.050000001</v>
          </cell>
          <cell r="K238">
            <v>33469311.050000001</v>
          </cell>
          <cell r="Q238">
            <v>334.69311049999999</v>
          </cell>
        </row>
        <row r="239">
          <cell r="A239">
            <v>2010304</v>
          </cell>
          <cell r="B239" t="str">
            <v>MERCH-TOOL KIT PURCHASES</v>
          </cell>
          <cell r="C239">
            <v>0</v>
          </cell>
          <cell r="D239">
            <v>91589359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91589359</v>
          </cell>
          <cell r="K239">
            <v>91589359</v>
          </cell>
          <cell r="Q239">
            <v>915.89359000000002</v>
          </cell>
        </row>
        <row r="240">
          <cell r="A240">
            <v>2010305</v>
          </cell>
          <cell r="B240" t="str">
            <v>MERCH-DRILL PURCHASES</v>
          </cell>
          <cell r="C240">
            <v>0</v>
          </cell>
          <cell r="D240">
            <v>143646270.97999999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143646270.97999999</v>
          </cell>
          <cell r="K240">
            <v>143646270.97999999</v>
          </cell>
          <cell r="Q240">
            <v>1436.4627098000001</v>
          </cell>
        </row>
        <row r="241">
          <cell r="A241">
            <v>2010306</v>
          </cell>
          <cell r="B241" t="str">
            <v>MERCH-DIES PURCHASES</v>
          </cell>
          <cell r="C241">
            <v>0</v>
          </cell>
          <cell r="D241">
            <v>94718628.030000001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94718628.030000001</v>
          </cell>
          <cell r="K241">
            <v>94718628.030000001</v>
          </cell>
          <cell r="Q241">
            <v>947.18628030000002</v>
          </cell>
        </row>
        <row r="242">
          <cell r="A242">
            <v>2010308</v>
          </cell>
          <cell r="B242" t="str">
            <v>MERCH-AGRI. IMPLEM'TS PURCHASES</v>
          </cell>
          <cell r="C242">
            <v>0</v>
          </cell>
          <cell r="D242">
            <v>64808296.619999997</v>
          </cell>
          <cell r="E242">
            <v>14294151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79102447.620000005</v>
          </cell>
          <cell r="K242">
            <v>79102447.620000005</v>
          </cell>
          <cell r="Q242">
            <v>791.02447619999998</v>
          </cell>
        </row>
        <row r="243">
          <cell r="A243">
            <v>2010309</v>
          </cell>
          <cell r="B243" t="str">
            <v>MERCH-SCREW DRIVER PURCHASES</v>
          </cell>
          <cell r="C243">
            <v>0</v>
          </cell>
          <cell r="D243">
            <v>14904898.189999999</v>
          </cell>
          <cell r="E243">
            <v>3383637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18288535.190000001</v>
          </cell>
          <cell r="K243">
            <v>18288535.190000001</v>
          </cell>
          <cell r="Q243">
            <v>182.88535189999999</v>
          </cell>
        </row>
        <row r="244">
          <cell r="A244">
            <v>2010310</v>
          </cell>
          <cell r="B244" t="str">
            <v>MERCH-WOOLLEN KNITWEAR PURCHASES</v>
          </cell>
          <cell r="C244">
            <v>0</v>
          </cell>
          <cell r="D244">
            <v>4304430.07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4304430.07</v>
          </cell>
          <cell r="K244">
            <v>4304430.07</v>
          </cell>
          <cell r="Q244">
            <v>43.044300700000001</v>
          </cell>
        </row>
        <row r="245">
          <cell r="A245">
            <v>2010311</v>
          </cell>
          <cell r="B245" t="str">
            <v>MERCH-HANDKERCHIEF PURCHASES</v>
          </cell>
          <cell r="C245">
            <v>0</v>
          </cell>
          <cell r="D245">
            <v>937793.15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937793.15</v>
          </cell>
          <cell r="K245">
            <v>937793.15</v>
          </cell>
          <cell r="Q245">
            <v>9.3779315000000008</v>
          </cell>
        </row>
        <row r="246">
          <cell r="A246">
            <v>2010312</v>
          </cell>
          <cell r="B246" t="str">
            <v>MERCH-VESTS,BRIEFS &amp; UNGRMTS PURCHASES</v>
          </cell>
          <cell r="C246">
            <v>0</v>
          </cell>
          <cell r="D246">
            <v>870411.39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870411.39</v>
          </cell>
          <cell r="K246">
            <v>870411.39</v>
          </cell>
          <cell r="Q246">
            <v>8.7041138999999994</v>
          </cell>
        </row>
        <row r="247">
          <cell r="A247">
            <v>2010313</v>
          </cell>
          <cell r="B247" t="str">
            <v>MERCH-SOCKS PURCHASES</v>
          </cell>
          <cell r="C247">
            <v>0</v>
          </cell>
          <cell r="D247">
            <v>2234782.9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2234782.9</v>
          </cell>
          <cell r="K247">
            <v>2234782.9</v>
          </cell>
          <cell r="Q247">
            <v>22.347829000000001</v>
          </cell>
        </row>
        <row r="248">
          <cell r="A248">
            <v>2010314</v>
          </cell>
          <cell r="B248" t="str">
            <v>MERCH-TAILORING MATERIAL PURCHASES</v>
          </cell>
          <cell r="C248">
            <v>0</v>
          </cell>
          <cell r="D248">
            <v>10702827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10702827</v>
          </cell>
          <cell r="K248">
            <v>10702827</v>
          </cell>
          <cell r="Q248">
            <v>107.02827000000001</v>
          </cell>
        </row>
        <row r="249">
          <cell r="A249">
            <v>2010319</v>
          </cell>
          <cell r="B249" t="str">
            <v>MERCH-DENIM TOPWEAR PURCHASES</v>
          </cell>
          <cell r="C249">
            <v>0</v>
          </cell>
          <cell r="D249">
            <v>859795.85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859795.85</v>
          </cell>
          <cell r="K249">
            <v>859795.85</v>
          </cell>
          <cell r="Q249">
            <v>8.5979585000000007</v>
          </cell>
        </row>
        <row r="250">
          <cell r="A250">
            <v>2010320</v>
          </cell>
          <cell r="B250" t="str">
            <v>MERCH-OUTERWEAR PURCHASES</v>
          </cell>
          <cell r="C250">
            <v>0</v>
          </cell>
          <cell r="D250">
            <v>3500688.46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3500688.46</v>
          </cell>
          <cell r="K250">
            <v>3500688.46</v>
          </cell>
          <cell r="Q250">
            <v>35.006884599999999</v>
          </cell>
        </row>
        <row r="251">
          <cell r="A251">
            <v>2010321</v>
          </cell>
          <cell r="B251" t="str">
            <v>MERCH-LADIES GARMENTS PURCHASES</v>
          </cell>
          <cell r="C251">
            <v>0</v>
          </cell>
          <cell r="D251">
            <v>1736807.9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1736807.9</v>
          </cell>
          <cell r="K251">
            <v>1736807.9</v>
          </cell>
          <cell r="Q251">
            <v>17.368079000000002</v>
          </cell>
        </row>
        <row r="252">
          <cell r="A252">
            <v>2010324</v>
          </cell>
          <cell r="B252" t="str">
            <v>MERCH-CAPS PURCHASES</v>
          </cell>
          <cell r="C252">
            <v>0</v>
          </cell>
          <cell r="D252">
            <v>11285.45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11285.45</v>
          </cell>
          <cell r="K252">
            <v>11285.45</v>
          </cell>
          <cell r="Q252">
            <v>0.1128545</v>
          </cell>
        </row>
        <row r="253">
          <cell r="A253">
            <v>2010327</v>
          </cell>
          <cell r="B253" t="e">
            <v>#N/A</v>
          </cell>
          <cell r="C253">
            <v>0</v>
          </cell>
          <cell r="D253">
            <v>32048.07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32048.07</v>
          </cell>
          <cell r="K253">
            <v>32048.07</v>
          </cell>
          <cell r="Q253">
            <v>0.32048070000000001</v>
          </cell>
        </row>
        <row r="254">
          <cell r="A254">
            <v>2010328</v>
          </cell>
          <cell r="B254" t="e">
            <v>#N/A</v>
          </cell>
          <cell r="C254">
            <v>0</v>
          </cell>
          <cell r="D254">
            <v>14098.84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14098.84</v>
          </cell>
          <cell r="K254">
            <v>14098.84</v>
          </cell>
          <cell r="Q254">
            <v>0.14098840000000001</v>
          </cell>
        </row>
        <row r="255">
          <cell r="A255">
            <v>2010331</v>
          </cell>
          <cell r="B255" t="str">
            <v>MERCH-LEATHER BELTS PURCHASES</v>
          </cell>
          <cell r="C255">
            <v>0</v>
          </cell>
          <cell r="D255">
            <v>6340864.5099999998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6340864.5099999998</v>
          </cell>
          <cell r="K255">
            <v>6340864.5099999998</v>
          </cell>
          <cell r="Q255">
            <v>63.408645100000001</v>
          </cell>
        </row>
        <row r="256">
          <cell r="A256">
            <v>2010332</v>
          </cell>
          <cell r="B256" t="str">
            <v>MERCH-LEATHER BREIFCASES  PURCHASES</v>
          </cell>
          <cell r="C256">
            <v>0</v>
          </cell>
          <cell r="D256">
            <v>48519.49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48519.49</v>
          </cell>
          <cell r="K256">
            <v>48519.49</v>
          </cell>
          <cell r="Q256">
            <v>0.48519489999999998</v>
          </cell>
        </row>
        <row r="257">
          <cell r="A257">
            <v>2010333</v>
          </cell>
          <cell r="B257" t="str">
            <v>MERCH-SHOES PURCHASES</v>
          </cell>
          <cell r="C257">
            <v>0</v>
          </cell>
          <cell r="D257">
            <v>2511.37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2511.37</v>
          </cell>
          <cell r="K257">
            <v>2511.37</v>
          </cell>
          <cell r="Q257">
            <v>2.5113699999999999E-2</v>
          </cell>
        </row>
        <row r="258">
          <cell r="A258">
            <v>2010334</v>
          </cell>
          <cell r="B258" t="str">
            <v>MERCH-OTHER LEATHER ARTICLES PURCHASES</v>
          </cell>
          <cell r="C258">
            <v>0</v>
          </cell>
          <cell r="D258">
            <v>412292.55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412292.55</v>
          </cell>
          <cell r="K258">
            <v>412292.55</v>
          </cell>
          <cell r="Q258">
            <v>4.1229255</v>
          </cell>
        </row>
        <row r="259">
          <cell r="A259">
            <v>2010338</v>
          </cell>
          <cell r="B259" t="str">
            <v>MERCH - BLOOSE PURCHASES</v>
          </cell>
          <cell r="C259">
            <v>0</v>
          </cell>
          <cell r="D259">
            <v>211713.58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211713.58</v>
          </cell>
          <cell r="K259">
            <v>211713.58</v>
          </cell>
          <cell r="Q259">
            <v>2.1171357999999998</v>
          </cell>
        </row>
        <row r="260">
          <cell r="A260">
            <v>2010341</v>
          </cell>
          <cell r="B260" t="str">
            <v>MERCH-MENS ACCESS PURCHASES</v>
          </cell>
          <cell r="C260">
            <v>0</v>
          </cell>
          <cell r="D260">
            <v>6053652.6200000001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6053652.6200000001</v>
          </cell>
          <cell r="K260">
            <v>6053652.6200000001</v>
          </cell>
          <cell r="Q260">
            <v>60.536526199999997</v>
          </cell>
        </row>
        <row r="261">
          <cell r="A261">
            <v>2010342</v>
          </cell>
          <cell r="B261" t="str">
            <v>MERCH-CUFF LINK PURCHASES</v>
          </cell>
          <cell r="C261">
            <v>0</v>
          </cell>
          <cell r="D261">
            <v>3763413.31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3763413.31</v>
          </cell>
          <cell r="K261">
            <v>3763413.31</v>
          </cell>
          <cell r="Q261">
            <v>37.6341331</v>
          </cell>
        </row>
        <row r="262">
          <cell r="A262">
            <v>2010347</v>
          </cell>
          <cell r="B262" t="e">
            <v>#N/A</v>
          </cell>
          <cell r="C262">
            <v>0</v>
          </cell>
          <cell r="D262">
            <v>-4626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-4626</v>
          </cell>
          <cell r="K262">
            <v>-4626</v>
          </cell>
          <cell r="Q262">
            <v>-4.6260000000000003E-2</v>
          </cell>
        </row>
        <row r="263">
          <cell r="A263">
            <v>2010348</v>
          </cell>
          <cell r="B263" t="e">
            <v>#N/A</v>
          </cell>
          <cell r="C263">
            <v>0</v>
          </cell>
          <cell r="D263">
            <v>0</v>
          </cell>
          <cell r="E263">
            <v>139486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139486</v>
          </cell>
          <cell r="K263">
            <v>139486</v>
          </cell>
          <cell r="Q263">
            <v>1.39486</v>
          </cell>
        </row>
        <row r="264">
          <cell r="A264">
            <v>2010352</v>
          </cell>
          <cell r="B264" t="e">
            <v>#N/A</v>
          </cell>
          <cell r="C264">
            <v>0</v>
          </cell>
          <cell r="D264">
            <v>73760.78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73760.78</v>
          </cell>
          <cell r="K264">
            <v>73760.78</v>
          </cell>
          <cell r="Q264">
            <v>0.73760780000000004</v>
          </cell>
        </row>
        <row r="265">
          <cell r="A265">
            <v>2010380</v>
          </cell>
          <cell r="B265" t="str">
            <v>MERCHANTING CONSUMPTION (LOC) - SAP</v>
          </cell>
          <cell r="C265">
            <v>0</v>
          </cell>
          <cell r="D265">
            <v>17895798.329999998</v>
          </cell>
          <cell r="E265">
            <v>0</v>
          </cell>
          <cell r="F265">
            <v>-688955.34</v>
          </cell>
          <cell r="G265">
            <v>0</v>
          </cell>
          <cell r="H265">
            <v>0</v>
          </cell>
          <cell r="I265">
            <v>0</v>
          </cell>
          <cell r="J265">
            <v>17206842.989999998</v>
          </cell>
          <cell r="K265">
            <v>17206842.989999998</v>
          </cell>
          <cell r="Q265">
            <v>172.06842990000001</v>
          </cell>
        </row>
        <row r="266">
          <cell r="A266">
            <v>2010389</v>
          </cell>
          <cell r="B266" t="str">
            <v>MERCH-OTHERS PURCHASES</v>
          </cell>
          <cell r="C266">
            <v>0</v>
          </cell>
          <cell r="D266">
            <v>966529.97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21919512.140000001</v>
          </cell>
          <cell r="J266">
            <v>22886042.109999999</v>
          </cell>
          <cell r="K266">
            <v>22886042.109999999</v>
          </cell>
          <cell r="Q266">
            <v>228.8604211</v>
          </cell>
        </row>
        <row r="267">
          <cell r="A267">
            <v>2010406</v>
          </cell>
          <cell r="B267" t="e">
            <v>#N/A</v>
          </cell>
          <cell r="C267">
            <v>0</v>
          </cell>
          <cell r="D267">
            <v>0</v>
          </cell>
          <cell r="E267">
            <v>10225342.65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10225342.65</v>
          </cell>
          <cell r="K267">
            <v>10225342.65</v>
          </cell>
          <cell r="Q267">
            <v>102.2534265</v>
          </cell>
        </row>
        <row r="268">
          <cell r="A268">
            <v>2010480</v>
          </cell>
          <cell r="B268" t="str">
            <v>MERCHANTING CONSUMPTION (IMP) - SAP</v>
          </cell>
          <cell r="C268">
            <v>0</v>
          </cell>
          <cell r="D268">
            <v>124574324.95999999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124574324.95999999</v>
          </cell>
          <cell r="K268">
            <v>124574324.95999999</v>
          </cell>
          <cell r="Q268">
            <v>1245.7432495999999</v>
          </cell>
        </row>
        <row r="269">
          <cell r="A269">
            <v>2010501</v>
          </cell>
          <cell r="B269" t="str">
            <v>MERCH-STEEL  CLG  STK</v>
          </cell>
          <cell r="C269">
            <v>0</v>
          </cell>
          <cell r="D269">
            <v>-3464949.22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-3464949.22</v>
          </cell>
          <cell r="K269">
            <v>-3464949.22</v>
          </cell>
          <cell r="Q269">
            <v>-34.649492199999997</v>
          </cell>
        </row>
        <row r="270">
          <cell r="A270">
            <v>2010502</v>
          </cell>
          <cell r="B270" t="str">
            <v>MERCH-MACHINERY/EQUIPM. CLG  STK</v>
          </cell>
          <cell r="C270">
            <v>0</v>
          </cell>
          <cell r="D270">
            <v>-1778142.07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-1778142.07</v>
          </cell>
          <cell r="K270">
            <v>-1778142.07</v>
          </cell>
          <cell r="Q270">
            <v>-17.781420700000002</v>
          </cell>
        </row>
        <row r="271">
          <cell r="A271">
            <v>2010503</v>
          </cell>
          <cell r="B271" t="str">
            <v>MERCH-STORES &amp; SPARES  CLG  STK</v>
          </cell>
          <cell r="C271">
            <v>0</v>
          </cell>
          <cell r="D271">
            <v>-13113779.49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-13113779.49</v>
          </cell>
          <cell r="K271">
            <v>-13113779.49</v>
          </cell>
          <cell r="Q271">
            <v>-131.13779489999999</v>
          </cell>
        </row>
        <row r="272">
          <cell r="A272">
            <v>2010504</v>
          </cell>
          <cell r="B272" t="str">
            <v>MERCH-TOOL KIT  CLG  STK</v>
          </cell>
          <cell r="C272">
            <v>0</v>
          </cell>
          <cell r="D272">
            <v>-34795667.600000001</v>
          </cell>
          <cell r="E272">
            <v>-15035035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-49830702.600000001</v>
          </cell>
          <cell r="K272">
            <v>-49830702.600000001</v>
          </cell>
          <cell r="Q272">
            <v>-498.30702600000001</v>
          </cell>
        </row>
        <row r="273">
          <cell r="A273">
            <v>2010505</v>
          </cell>
          <cell r="B273" t="str">
            <v>MERCH-DRILL  CLG  STK</v>
          </cell>
          <cell r="C273">
            <v>0</v>
          </cell>
          <cell r="D273">
            <v>-53191779</v>
          </cell>
          <cell r="E273">
            <v>-1408266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-54600045</v>
          </cell>
          <cell r="K273">
            <v>-54600045</v>
          </cell>
          <cell r="Q273">
            <v>-546.00045</v>
          </cell>
        </row>
        <row r="274">
          <cell r="A274">
            <v>2010506</v>
          </cell>
          <cell r="B274" t="str">
            <v>MERCH-DIES  CLG  STK</v>
          </cell>
          <cell r="C274">
            <v>0</v>
          </cell>
          <cell r="D274">
            <v>-39462444.020000003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-39462444.020000003</v>
          </cell>
          <cell r="K274">
            <v>-39462444.020000003</v>
          </cell>
          <cell r="Q274">
            <v>-394.62444019999998</v>
          </cell>
        </row>
        <row r="275">
          <cell r="A275">
            <v>2010508</v>
          </cell>
          <cell r="B275" t="str">
            <v>MERCH-AGRI. IMPLEM'TS  CLG  STK</v>
          </cell>
          <cell r="C275">
            <v>0</v>
          </cell>
          <cell r="D275">
            <v>-34314823.670000002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-34314823.670000002</v>
          </cell>
          <cell r="K275">
            <v>-34314823.670000002</v>
          </cell>
          <cell r="Q275">
            <v>-343.14823669999998</v>
          </cell>
        </row>
        <row r="276">
          <cell r="A276">
            <v>2010509</v>
          </cell>
          <cell r="B276" t="str">
            <v>MERCH-SCREW DRIVER  CLG  STK</v>
          </cell>
          <cell r="C276">
            <v>0</v>
          </cell>
          <cell r="D276">
            <v>-5019704.1399999997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-5019704.1399999997</v>
          </cell>
          <cell r="K276">
            <v>-5019704.1399999997</v>
          </cell>
          <cell r="Q276">
            <v>-50.197041400000003</v>
          </cell>
        </row>
        <row r="277">
          <cell r="A277">
            <v>2010510</v>
          </cell>
          <cell r="B277" t="str">
            <v>MERCH-WOOLLEN KNITWEAR  CLG STK</v>
          </cell>
          <cell r="C277">
            <v>0</v>
          </cell>
          <cell r="D277">
            <v>-4345723.5199999996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-4345723.5199999996</v>
          </cell>
          <cell r="K277">
            <v>-4345723.5199999996</v>
          </cell>
          <cell r="Q277">
            <v>-43.4572352</v>
          </cell>
        </row>
        <row r="278">
          <cell r="A278">
            <v>2010511</v>
          </cell>
          <cell r="B278" t="str">
            <v>MERCH-HANDKERCHIEF CLG STK</v>
          </cell>
          <cell r="C278">
            <v>0</v>
          </cell>
          <cell r="D278">
            <v>-253877.94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-253877.94</v>
          </cell>
          <cell r="K278">
            <v>-253877.94</v>
          </cell>
          <cell r="Q278">
            <v>-2.5387794000000001</v>
          </cell>
        </row>
        <row r="279">
          <cell r="A279">
            <v>2010512</v>
          </cell>
          <cell r="B279" t="str">
            <v>MERCH-VESTS,BRIEFS &amp; UNGRMTS CLG STK</v>
          </cell>
          <cell r="C279">
            <v>0</v>
          </cell>
          <cell r="D279">
            <v>-658354.25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-658354.25</v>
          </cell>
          <cell r="K279">
            <v>-658354.25</v>
          </cell>
          <cell r="Q279">
            <v>-6.5835425000000001</v>
          </cell>
        </row>
        <row r="280">
          <cell r="A280">
            <v>2010513</v>
          </cell>
          <cell r="B280" t="str">
            <v>MERCH-SOCKS  CLG STK</v>
          </cell>
          <cell r="C280">
            <v>0</v>
          </cell>
          <cell r="D280">
            <v>-587473.41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-587473.41</v>
          </cell>
          <cell r="K280">
            <v>-587473.41</v>
          </cell>
          <cell r="Q280">
            <v>-5.8747341000000004</v>
          </cell>
        </row>
        <row r="281">
          <cell r="A281">
            <v>2010519</v>
          </cell>
          <cell r="B281" t="str">
            <v>MERCH-DENIM TOPWEAR CLG STK</v>
          </cell>
          <cell r="C281">
            <v>0</v>
          </cell>
          <cell r="D281">
            <v>-635139.55000000005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-635139.55000000005</v>
          </cell>
          <cell r="K281">
            <v>-635139.55000000005</v>
          </cell>
          <cell r="Q281">
            <v>-6.3513954999999997</v>
          </cell>
        </row>
        <row r="282">
          <cell r="A282">
            <v>2010520</v>
          </cell>
          <cell r="B282" t="str">
            <v>MERCH-OUTERWEAR CLG STK</v>
          </cell>
          <cell r="C282">
            <v>0</v>
          </cell>
          <cell r="D282">
            <v>-1144392.51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-1144392.51</v>
          </cell>
          <cell r="K282">
            <v>-1144392.51</v>
          </cell>
          <cell r="Q282">
            <v>-11.4439251</v>
          </cell>
        </row>
        <row r="283">
          <cell r="A283">
            <v>2010521</v>
          </cell>
          <cell r="B283" t="str">
            <v>MERCH - LADIES GARMENTS CLG STK</v>
          </cell>
          <cell r="C283">
            <v>0</v>
          </cell>
          <cell r="D283">
            <v>-1278360.3999999999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-1278360.3999999999</v>
          </cell>
          <cell r="K283">
            <v>-1278360.3999999999</v>
          </cell>
          <cell r="Q283">
            <v>-12.783604</v>
          </cell>
        </row>
        <row r="284">
          <cell r="A284">
            <v>2010522</v>
          </cell>
          <cell r="B284" t="str">
            <v>MERCH-SHAWLS  CLG STK</v>
          </cell>
          <cell r="C284">
            <v>0</v>
          </cell>
          <cell r="D284">
            <v>-498792.25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-498792.25</v>
          </cell>
          <cell r="K284">
            <v>-498792.25</v>
          </cell>
          <cell r="Q284">
            <v>-4.9879224999999998</v>
          </cell>
        </row>
        <row r="285">
          <cell r="A285">
            <v>2010523</v>
          </cell>
          <cell r="B285" t="str">
            <v>MERCH-FABRIC CLG STK</v>
          </cell>
          <cell r="C285">
            <v>0</v>
          </cell>
          <cell r="D285">
            <v>-731039.87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-731039.87</v>
          </cell>
          <cell r="K285">
            <v>-731039.87</v>
          </cell>
          <cell r="Q285">
            <v>-7.3103987000000004</v>
          </cell>
        </row>
        <row r="286">
          <cell r="A286">
            <v>2010524</v>
          </cell>
          <cell r="B286" t="str">
            <v>MERCH-CAPS  CLG STK</v>
          </cell>
          <cell r="C286">
            <v>0</v>
          </cell>
          <cell r="D286">
            <v>-953.55999999999801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-953.55999999999801</v>
          </cell>
          <cell r="K286">
            <v>-953.55999999999801</v>
          </cell>
          <cell r="Q286">
            <v>-9.5355999999999792E-3</v>
          </cell>
        </row>
        <row r="287">
          <cell r="A287">
            <v>2010528</v>
          </cell>
          <cell r="B287" t="e">
            <v>#N/A</v>
          </cell>
          <cell r="C287">
            <v>0</v>
          </cell>
          <cell r="D287">
            <v>-681614.86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-681614.86</v>
          </cell>
          <cell r="K287">
            <v>-681614.86</v>
          </cell>
          <cell r="Q287">
            <v>-6.8161486</v>
          </cell>
        </row>
        <row r="288">
          <cell r="A288">
            <v>2010531</v>
          </cell>
          <cell r="B288" t="str">
            <v>MERCH-LEATHER BELTS  CLG STK</v>
          </cell>
          <cell r="C288">
            <v>0</v>
          </cell>
          <cell r="D288">
            <v>-2396801.9300000002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-2396801.9300000002</v>
          </cell>
          <cell r="K288">
            <v>-2396801.9300000002</v>
          </cell>
          <cell r="Q288">
            <v>-23.968019300000002</v>
          </cell>
        </row>
        <row r="289">
          <cell r="A289">
            <v>2010532</v>
          </cell>
          <cell r="B289" t="str">
            <v>MERCH-LEATHER BREIFCASES  CLG STK</v>
          </cell>
          <cell r="C289">
            <v>0</v>
          </cell>
          <cell r="D289">
            <v>-87062.27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-87062.27</v>
          </cell>
          <cell r="K289">
            <v>-87062.27</v>
          </cell>
          <cell r="Q289">
            <v>-0.87062269999999997</v>
          </cell>
        </row>
        <row r="290">
          <cell r="A290">
            <v>2010533</v>
          </cell>
          <cell r="B290" t="str">
            <v>MERCH-SHOES  CLG STK</v>
          </cell>
          <cell r="C290">
            <v>0</v>
          </cell>
          <cell r="D290">
            <v>-6591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-6591</v>
          </cell>
          <cell r="K290">
            <v>-6591</v>
          </cell>
          <cell r="Q290">
            <v>-6.5909999999999996E-2</v>
          </cell>
        </row>
        <row r="291">
          <cell r="A291">
            <v>2010534</v>
          </cell>
          <cell r="B291" t="str">
            <v>MERCH-OTHER LEATHER ARTICLES  CLG STK</v>
          </cell>
          <cell r="C291">
            <v>0</v>
          </cell>
          <cell r="D291">
            <v>-196077.14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-196077.14</v>
          </cell>
          <cell r="K291">
            <v>-196077.14</v>
          </cell>
          <cell r="Q291">
            <v>-1.9607714000000001</v>
          </cell>
        </row>
        <row r="292">
          <cell r="A292">
            <v>2010538</v>
          </cell>
          <cell r="B292" t="str">
            <v>MERCH - BLOOSE CLG.STK.</v>
          </cell>
          <cell r="C292">
            <v>0</v>
          </cell>
          <cell r="D292">
            <v>-112053.96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-112053.96</v>
          </cell>
          <cell r="K292">
            <v>-112053.96</v>
          </cell>
          <cell r="Q292">
            <v>-1.1205396000000001</v>
          </cell>
        </row>
        <row r="293">
          <cell r="A293">
            <v>2010539</v>
          </cell>
          <cell r="B293" t="str">
            <v>MERCH - BLANKETS CLG.STK.</v>
          </cell>
          <cell r="C293">
            <v>0</v>
          </cell>
          <cell r="D293">
            <v>-42248.84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-42248.84</v>
          </cell>
          <cell r="K293">
            <v>-42248.84</v>
          </cell>
          <cell r="Q293">
            <v>-0.42248839999999999</v>
          </cell>
        </row>
        <row r="294">
          <cell r="A294">
            <v>2010541</v>
          </cell>
          <cell r="B294" t="str">
            <v>MERCH-MENS ACCESS CLG STK</v>
          </cell>
          <cell r="C294">
            <v>0</v>
          </cell>
          <cell r="D294">
            <v>-1059801.01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-1059801.01</v>
          </cell>
          <cell r="K294">
            <v>-1059801.01</v>
          </cell>
          <cell r="Q294">
            <v>-10.5980101</v>
          </cell>
        </row>
        <row r="295">
          <cell r="A295">
            <v>2010542</v>
          </cell>
          <cell r="B295" t="str">
            <v>MERCH-CUFF LINK  CLG STK</v>
          </cell>
          <cell r="C295">
            <v>0</v>
          </cell>
          <cell r="D295">
            <v>-1171879.5900000001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-1171879.5900000001</v>
          </cell>
          <cell r="K295">
            <v>-1171879.5900000001</v>
          </cell>
          <cell r="Q295">
            <v>-11.7187959</v>
          </cell>
        </row>
        <row r="296">
          <cell r="A296">
            <v>2010544</v>
          </cell>
          <cell r="B296" t="e">
            <v>#N/A</v>
          </cell>
          <cell r="C296">
            <v>0</v>
          </cell>
          <cell r="D296">
            <v>-6035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-6035</v>
          </cell>
          <cell r="K296">
            <v>-6035</v>
          </cell>
          <cell r="Q296">
            <v>-6.0350000000000001E-2</v>
          </cell>
        </row>
        <row r="297">
          <cell r="A297">
            <v>2010545</v>
          </cell>
          <cell r="B297" t="e">
            <v>#N/A</v>
          </cell>
          <cell r="C297">
            <v>0</v>
          </cell>
          <cell r="D297">
            <v>-4668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-4668</v>
          </cell>
          <cell r="K297">
            <v>-4668</v>
          </cell>
          <cell r="Q297">
            <v>-4.6679999999999999E-2</v>
          </cell>
        </row>
        <row r="298">
          <cell r="A298">
            <v>2010547</v>
          </cell>
          <cell r="B298" t="e">
            <v>#N/A</v>
          </cell>
          <cell r="C298">
            <v>0</v>
          </cell>
          <cell r="D298">
            <v>-815.369999999995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-815.369999999995</v>
          </cell>
          <cell r="K298">
            <v>-815.369999999995</v>
          </cell>
          <cell r="Q298">
            <v>-8.1536999999999495E-3</v>
          </cell>
        </row>
        <row r="299">
          <cell r="A299">
            <v>2010552</v>
          </cell>
          <cell r="B299" t="e">
            <v>#N/A</v>
          </cell>
          <cell r="C299">
            <v>0</v>
          </cell>
          <cell r="D299">
            <v>-88901.55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-88901.55</v>
          </cell>
          <cell r="K299">
            <v>-88901.55</v>
          </cell>
          <cell r="Q299">
            <v>-0.88901550000000096</v>
          </cell>
        </row>
        <row r="300">
          <cell r="A300">
            <v>2010589</v>
          </cell>
          <cell r="B300" t="str">
            <v>MERCH-OTHERS CLG STK</v>
          </cell>
          <cell r="C300">
            <v>-500000</v>
          </cell>
          <cell r="D300">
            <v>-1047231.7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-1547231.7</v>
          </cell>
          <cell r="K300">
            <v>-1547231.7</v>
          </cell>
          <cell r="Q300">
            <v>-15.472317</v>
          </cell>
        </row>
        <row r="301">
          <cell r="A301">
            <v>2010590</v>
          </cell>
          <cell r="B301" t="e">
            <v>#N/A</v>
          </cell>
          <cell r="C301">
            <v>0</v>
          </cell>
          <cell r="D301">
            <v>-69478000</v>
          </cell>
          <cell r="E301">
            <v>0</v>
          </cell>
          <cell r="F301">
            <v>-1881546.74</v>
          </cell>
          <cell r="G301">
            <v>0</v>
          </cell>
          <cell r="H301">
            <v>0</v>
          </cell>
          <cell r="I301">
            <v>0</v>
          </cell>
          <cell r="J301">
            <v>-71359546.739999995</v>
          </cell>
          <cell r="K301">
            <v>-71359546.739999995</v>
          </cell>
          <cell r="Q301">
            <v>-713.59546739999996</v>
          </cell>
        </row>
        <row r="302">
          <cell r="A302">
            <v>2030301</v>
          </cell>
          <cell r="B302" t="str">
            <v>ELECTRICITY CHARGES -FACTORY</v>
          </cell>
          <cell r="C302">
            <v>0</v>
          </cell>
          <cell r="D302">
            <v>380862133</v>
          </cell>
          <cell r="E302">
            <v>33685714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414547847</v>
          </cell>
          <cell r="K302">
            <v>414547847</v>
          </cell>
          <cell r="Q302">
            <v>4145.47847</v>
          </cell>
        </row>
        <row r="303">
          <cell r="A303">
            <v>2030320</v>
          </cell>
          <cell r="B303" t="str">
            <v>INTER UNIT SALE OF POWER</v>
          </cell>
          <cell r="C303">
            <v>0</v>
          </cell>
          <cell r="D303">
            <v>-211602048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-211602048</v>
          </cell>
          <cell r="K303">
            <v>-211602048</v>
          </cell>
          <cell r="Q303">
            <v>-2116.0204800000001</v>
          </cell>
        </row>
        <row r="304">
          <cell r="A304">
            <v>2030321</v>
          </cell>
          <cell r="B304" t="str">
            <v>INTER UNIT PURCHASE OF POWER</v>
          </cell>
          <cell r="C304">
            <v>0</v>
          </cell>
          <cell r="D304">
            <v>211602048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211602048</v>
          </cell>
          <cell r="K304">
            <v>211602048</v>
          </cell>
          <cell r="Q304">
            <v>2116.0204800000001</v>
          </cell>
        </row>
        <row r="305">
          <cell r="A305">
            <v>2030322</v>
          </cell>
          <cell r="B305" t="str">
            <v>INTER UNIT SALE OF STEAM</v>
          </cell>
          <cell r="C305">
            <v>0</v>
          </cell>
          <cell r="D305">
            <v>-38994888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-38994888</v>
          </cell>
          <cell r="K305">
            <v>-38994888</v>
          </cell>
          <cell r="Q305">
            <v>-389.94887999999997</v>
          </cell>
        </row>
        <row r="306">
          <cell r="A306">
            <v>2030323</v>
          </cell>
          <cell r="B306" t="str">
            <v>INTER UNIT PURCHASE OF STEAM</v>
          </cell>
          <cell r="C306">
            <v>0</v>
          </cell>
          <cell r="D306">
            <v>38994888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38994888</v>
          </cell>
          <cell r="K306">
            <v>38994888</v>
          </cell>
          <cell r="Q306">
            <v>389.94887999999997</v>
          </cell>
        </row>
        <row r="307">
          <cell r="A307">
            <v>2030303</v>
          </cell>
          <cell r="B307" t="str">
            <v>WATER CHARGES - FACTORY</v>
          </cell>
          <cell r="C307">
            <v>0</v>
          </cell>
          <cell r="D307">
            <v>50125970.5</v>
          </cell>
          <cell r="E307">
            <v>1220265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51346235.5</v>
          </cell>
          <cell r="K307">
            <v>51346235.5</v>
          </cell>
          <cell r="Q307">
            <v>513.462355</v>
          </cell>
        </row>
        <row r="308">
          <cell r="A308">
            <v>2030302</v>
          </cell>
          <cell r="B308" t="str">
            <v>ELECTRICITY GENERATED DUTY / CESS</v>
          </cell>
          <cell r="C308">
            <v>0</v>
          </cell>
          <cell r="D308">
            <v>296869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296869</v>
          </cell>
          <cell r="K308">
            <v>296869</v>
          </cell>
          <cell r="Q308">
            <v>2.9686900000000001</v>
          </cell>
        </row>
        <row r="309">
          <cell r="A309">
            <v>2030306</v>
          </cell>
          <cell r="B309" t="str">
            <v>FUEL CONSUMPTION - DIESEL (HSD)</v>
          </cell>
          <cell r="C309">
            <v>0</v>
          </cell>
          <cell r="D309">
            <v>2070837</v>
          </cell>
          <cell r="E309">
            <v>347006.09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2417843.09</v>
          </cell>
          <cell r="K309">
            <v>2417843.09</v>
          </cell>
          <cell r="Q309">
            <v>24.178430899999999</v>
          </cell>
        </row>
        <row r="310">
          <cell r="A310">
            <v>2030312</v>
          </cell>
          <cell r="B310" t="str">
            <v>POWER GENERATING EXPENSES</v>
          </cell>
          <cell r="C310">
            <v>0</v>
          </cell>
          <cell r="D310">
            <v>8103155.79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8103155.79</v>
          </cell>
          <cell r="K310">
            <v>8103155.79</v>
          </cell>
          <cell r="Q310">
            <v>81.031557899999996</v>
          </cell>
        </row>
        <row r="311">
          <cell r="A311">
            <v>2030305</v>
          </cell>
          <cell r="B311" t="str">
            <v>FUEL CONSUMPTION - AVIATION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14469154.35</v>
          </cell>
          <cell r="H311">
            <v>0</v>
          </cell>
          <cell r="I311">
            <v>0</v>
          </cell>
          <cell r="J311">
            <v>14469154.35</v>
          </cell>
          <cell r="K311">
            <v>14469154.35</v>
          </cell>
          <cell r="Q311">
            <v>144.69154349999999</v>
          </cell>
        </row>
        <row r="312">
          <cell r="A312">
            <v>2030308</v>
          </cell>
          <cell r="B312" t="str">
            <v>FUEL CONSUMPTION - FURNACE OIL</v>
          </cell>
          <cell r="C312">
            <v>0</v>
          </cell>
          <cell r="D312">
            <v>0</v>
          </cell>
          <cell r="E312">
            <v>3885712.64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3885712.64</v>
          </cell>
          <cell r="K312">
            <v>3885712.64</v>
          </cell>
          <cell r="Q312">
            <v>38.857126399999999</v>
          </cell>
        </row>
        <row r="313">
          <cell r="A313">
            <v>2030309</v>
          </cell>
          <cell r="B313" t="str">
            <v>FUEL CONSUMPTION - LPG</v>
          </cell>
          <cell r="C313">
            <v>0</v>
          </cell>
          <cell r="D313">
            <v>0</v>
          </cell>
          <cell r="E313">
            <v>1164248.2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1164248.2</v>
          </cell>
          <cell r="K313">
            <v>1164248.2</v>
          </cell>
          <cell r="Q313">
            <v>11.642481999999999</v>
          </cell>
        </row>
        <row r="314">
          <cell r="A314">
            <v>2030390</v>
          </cell>
          <cell r="B314" t="str">
            <v>FUEL CONSUMPTION - SAP</v>
          </cell>
          <cell r="C314">
            <v>0</v>
          </cell>
          <cell r="D314">
            <v>216578050.09999999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216578050.09999999</v>
          </cell>
          <cell r="K314">
            <v>216578050.09999999</v>
          </cell>
          <cell r="Q314">
            <v>2165.7805010000002</v>
          </cell>
        </row>
        <row r="315">
          <cell r="A315">
            <v>2030304</v>
          </cell>
          <cell r="B315" t="str">
            <v>COAL &amp; COKE CONSUMPTION - FACTORY</v>
          </cell>
          <cell r="C315">
            <v>0</v>
          </cell>
          <cell r="D315">
            <v>173369637.50999999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173369637.50999999</v>
          </cell>
          <cell r="K315">
            <v>173369637.50999999</v>
          </cell>
          <cell r="Q315">
            <v>1733.6963751000001</v>
          </cell>
        </row>
        <row r="316">
          <cell r="A316">
            <v>2030316</v>
          </cell>
          <cell r="B316" t="str">
            <v>COAL HANDLING EXPENSES</v>
          </cell>
          <cell r="C316">
            <v>0</v>
          </cell>
          <cell r="D316">
            <v>6373186.5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6373186.5</v>
          </cell>
          <cell r="K316">
            <v>6373186.5</v>
          </cell>
          <cell r="Q316">
            <v>63.731864999999999</v>
          </cell>
        </row>
        <row r="317">
          <cell r="A317">
            <v>2030317</v>
          </cell>
          <cell r="B317" t="str">
            <v>FLY ASH HANDLING AND TRANSPORTATION</v>
          </cell>
          <cell r="C317">
            <v>0</v>
          </cell>
          <cell r="D317">
            <v>4079415.9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4079415.9</v>
          </cell>
          <cell r="K317">
            <v>4079415.9</v>
          </cell>
          <cell r="Q317">
            <v>40.794159000000001</v>
          </cell>
        </row>
        <row r="318">
          <cell r="A318">
            <v>2030101</v>
          </cell>
          <cell r="B318" t="str">
            <v>STORES CONSUMPTION LOCAL</v>
          </cell>
          <cell r="C318">
            <v>0</v>
          </cell>
          <cell r="D318">
            <v>97645384.379999995</v>
          </cell>
          <cell r="E318">
            <v>24214623.77</v>
          </cell>
          <cell r="F318">
            <v>-716.98000000004004</v>
          </cell>
          <cell r="G318">
            <v>736589.95</v>
          </cell>
          <cell r="H318">
            <v>0</v>
          </cell>
          <cell r="I318">
            <v>4430816.8600000003</v>
          </cell>
          <cell r="J318">
            <v>127026697.98</v>
          </cell>
          <cell r="K318">
            <v>127026697.98</v>
          </cell>
          <cell r="Q318">
            <v>1270.2669797999999</v>
          </cell>
        </row>
        <row r="319">
          <cell r="A319">
            <v>2030197</v>
          </cell>
          <cell r="B319" t="str">
            <v>CARRIAGE &amp; FREIGHT ON STORES SPARES ETC.</v>
          </cell>
          <cell r="C319">
            <v>0</v>
          </cell>
          <cell r="D319">
            <v>1727764.81</v>
          </cell>
          <cell r="E319">
            <v>0</v>
          </cell>
          <cell r="F319">
            <v>884373</v>
          </cell>
          <cell r="G319">
            <v>0</v>
          </cell>
          <cell r="H319">
            <v>0</v>
          </cell>
          <cell r="I319">
            <v>7046</v>
          </cell>
          <cell r="J319">
            <v>2619183.81</v>
          </cell>
          <cell r="K319">
            <v>2619183.81</v>
          </cell>
          <cell r="Q319">
            <v>26.191838099999998</v>
          </cell>
        </row>
        <row r="320">
          <cell r="A320">
            <v>2030198</v>
          </cell>
          <cell r="B320" t="str">
            <v>ENTRY TAX  STORES &amp; SPRS (YR END ONLY) LOCAL</v>
          </cell>
          <cell r="C320">
            <v>0</v>
          </cell>
          <cell r="D320">
            <v>5892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5892</v>
          </cell>
          <cell r="K320">
            <v>5892</v>
          </cell>
          <cell r="Q320">
            <v>5.892E-2</v>
          </cell>
        </row>
        <row r="321">
          <cell r="A321">
            <v>2030201</v>
          </cell>
          <cell r="B321" t="str">
            <v>STORES CONSUMPTION (IMP)</v>
          </cell>
          <cell r="C321">
            <v>0</v>
          </cell>
          <cell r="D321">
            <v>4006697.48</v>
          </cell>
          <cell r="E321">
            <v>0</v>
          </cell>
          <cell r="F321">
            <v>0</v>
          </cell>
          <cell r="G321">
            <v>172282.77</v>
          </cell>
          <cell r="H321">
            <v>0</v>
          </cell>
          <cell r="I321">
            <v>0</v>
          </cell>
          <cell r="J321">
            <v>4178980.25</v>
          </cell>
          <cell r="K321">
            <v>4178980.25</v>
          </cell>
          <cell r="Q321">
            <v>41.7898025</v>
          </cell>
        </row>
        <row r="322">
          <cell r="A322">
            <v>2030103</v>
          </cell>
          <cell r="B322" t="str">
            <v>PACKING MATERIAL CONSUMPTION   LOCAL</v>
          </cell>
          <cell r="C322">
            <v>0</v>
          </cell>
          <cell r="D322">
            <v>136372231.34999999</v>
          </cell>
          <cell r="E322">
            <v>30077719.079999998</v>
          </cell>
          <cell r="F322">
            <v>1543314.13</v>
          </cell>
          <cell r="G322">
            <v>0</v>
          </cell>
          <cell r="H322">
            <v>0</v>
          </cell>
          <cell r="I322">
            <v>0</v>
          </cell>
          <cell r="J322">
            <v>167993264.56</v>
          </cell>
          <cell r="K322">
            <v>167993264.56</v>
          </cell>
          <cell r="Q322">
            <v>1679.9326455999999</v>
          </cell>
        </row>
        <row r="323">
          <cell r="A323">
            <v>2030203</v>
          </cell>
          <cell r="B323" t="str">
            <v>PACKING MATERIAL CONSUMPTION (IMP)</v>
          </cell>
          <cell r="C323">
            <v>0</v>
          </cell>
          <cell r="D323">
            <v>2911917.21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2911917.21</v>
          </cell>
          <cell r="K323">
            <v>2911917.21</v>
          </cell>
          <cell r="Q323">
            <v>29.1191721</v>
          </cell>
        </row>
        <row r="324">
          <cell r="A324">
            <v>2030104</v>
          </cell>
          <cell r="B324" t="str">
            <v>DYES CONSUMPTION  LOCAL</v>
          </cell>
          <cell r="C324">
            <v>0</v>
          </cell>
          <cell r="D324">
            <v>88364222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88364222</v>
          </cell>
          <cell r="K324">
            <v>88364222</v>
          </cell>
          <cell r="Q324">
            <v>883.64221999999995</v>
          </cell>
        </row>
        <row r="325">
          <cell r="A325">
            <v>2030204</v>
          </cell>
          <cell r="B325" t="str">
            <v>DYES CONSUMPTION (IMP)</v>
          </cell>
          <cell r="C325">
            <v>0</v>
          </cell>
          <cell r="D325">
            <v>2660221.4900000002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2660221.4900000002</v>
          </cell>
          <cell r="K325">
            <v>2660221.4900000002</v>
          </cell>
          <cell r="Q325">
            <v>26.6022149</v>
          </cell>
        </row>
        <row r="326">
          <cell r="A326">
            <v>2030105</v>
          </cell>
          <cell r="B326" t="str">
            <v>CHEMICAL CONSUMPTION  LOCAL</v>
          </cell>
          <cell r="C326">
            <v>0</v>
          </cell>
          <cell r="D326">
            <v>197906430.02000001</v>
          </cell>
          <cell r="E326">
            <v>4893589.8600000003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202800019.88</v>
          </cell>
          <cell r="K326">
            <v>202800019.88</v>
          </cell>
          <cell r="Q326">
            <v>2028.0001987999999</v>
          </cell>
        </row>
        <row r="327">
          <cell r="A327">
            <v>2030205</v>
          </cell>
          <cell r="B327" t="str">
            <v>CHEMICAL CONSUMPTION (IMP)</v>
          </cell>
          <cell r="C327">
            <v>0</v>
          </cell>
          <cell r="D327">
            <v>15025358.710000001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15025358.710000001</v>
          </cell>
          <cell r="K327">
            <v>15025358.710000001</v>
          </cell>
          <cell r="Q327">
            <v>150.2535871</v>
          </cell>
        </row>
        <row r="328">
          <cell r="A328">
            <v>2030102</v>
          </cell>
          <cell r="B328" t="str">
            <v>MACHINERY SPARES CONSUMPTION  LOCAL</v>
          </cell>
          <cell r="C328">
            <v>0</v>
          </cell>
          <cell r="D328">
            <v>95373041.900000006</v>
          </cell>
          <cell r="E328">
            <v>5943628.25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101316670.15000001</v>
          </cell>
          <cell r="K328">
            <v>101316670.15000001</v>
          </cell>
          <cell r="Q328">
            <v>1013.1667015</v>
          </cell>
        </row>
        <row r="329">
          <cell r="A329">
            <v>2030108</v>
          </cell>
          <cell r="B329" t="str">
            <v>AVIATION SPARES CONSUMPTION LOCAL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975920</v>
          </cell>
          <cell r="H329">
            <v>0</v>
          </cell>
          <cell r="I329">
            <v>0</v>
          </cell>
          <cell r="J329">
            <v>975920</v>
          </cell>
          <cell r="K329">
            <v>975920</v>
          </cell>
          <cell r="Q329">
            <v>9.7591999999999999</v>
          </cell>
        </row>
        <row r="330">
          <cell r="A330">
            <v>2030202</v>
          </cell>
          <cell r="B330" t="str">
            <v>MACHINERY SPARES CONSUMPTION (IMP)</v>
          </cell>
          <cell r="C330">
            <v>-0.14000000001397001</v>
          </cell>
          <cell r="D330">
            <v>98729678.739999995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98729678.599999994</v>
          </cell>
          <cell r="K330">
            <v>98729678.599999994</v>
          </cell>
          <cell r="Q330">
            <v>987.296786</v>
          </cell>
        </row>
        <row r="331">
          <cell r="A331">
            <v>2030208</v>
          </cell>
          <cell r="B331" t="str">
            <v>AVIATION SPARES CONSUMPTION (IMP)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15450285.029999999</v>
          </cell>
          <cell r="H331">
            <v>0</v>
          </cell>
          <cell r="I331">
            <v>0</v>
          </cell>
          <cell r="J331">
            <v>15450285.029999999</v>
          </cell>
          <cell r="K331">
            <v>15450285.029999999</v>
          </cell>
          <cell r="Q331">
            <v>154.50285030000001</v>
          </cell>
        </row>
        <row r="332">
          <cell r="A332">
            <v>2030401</v>
          </cell>
          <cell r="B332" t="str">
            <v>REPAIRS &amp; MAINT. TO BUILDING</v>
          </cell>
          <cell r="C332">
            <v>1591792.9</v>
          </cell>
          <cell r="D332">
            <v>17447862.030000001</v>
          </cell>
          <cell r="E332">
            <v>3727192.61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22766847.539999999</v>
          </cell>
          <cell r="K332">
            <v>22766847.539999999</v>
          </cell>
          <cell r="Q332">
            <v>227.66847540000001</v>
          </cell>
        </row>
        <row r="333">
          <cell r="A333">
            <v>2030402</v>
          </cell>
          <cell r="B333" t="str">
            <v>REPAIRS &amp; MAINT. TO ROADS</v>
          </cell>
          <cell r="C333">
            <v>0</v>
          </cell>
          <cell r="D333">
            <v>1550489.89</v>
          </cell>
          <cell r="E333">
            <v>70241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1620730.89</v>
          </cell>
          <cell r="K333">
            <v>1620730.89</v>
          </cell>
          <cell r="Q333">
            <v>16.207308900000001</v>
          </cell>
        </row>
        <row r="334">
          <cell r="A334">
            <v>2030503</v>
          </cell>
          <cell r="B334" t="str">
            <v>REPAIRS TO A.C  (A M C)</v>
          </cell>
          <cell r="C334">
            <v>1085462.8500000001</v>
          </cell>
          <cell r="D334">
            <v>2190326.7599999998</v>
          </cell>
          <cell r="E334">
            <v>39729</v>
          </cell>
          <cell r="F334">
            <v>0</v>
          </cell>
          <cell r="G334">
            <v>59500</v>
          </cell>
          <cell r="H334">
            <v>0</v>
          </cell>
          <cell r="I334">
            <v>0</v>
          </cell>
          <cell r="J334">
            <v>3375018.61</v>
          </cell>
          <cell r="K334">
            <v>3375018.61</v>
          </cell>
          <cell r="Q334">
            <v>33.750186100000001</v>
          </cell>
        </row>
        <row r="335">
          <cell r="A335">
            <v>2030504</v>
          </cell>
          <cell r="B335" t="str">
            <v>REPAIRS TO A.C   (OTHERS)</v>
          </cell>
          <cell r="C335">
            <v>-592032.99</v>
          </cell>
          <cell r="D335">
            <v>930353.02</v>
          </cell>
          <cell r="E335">
            <v>135302</v>
          </cell>
          <cell r="F335">
            <v>0</v>
          </cell>
          <cell r="G335">
            <v>16800</v>
          </cell>
          <cell r="H335">
            <v>0</v>
          </cell>
          <cell r="I335">
            <v>0</v>
          </cell>
          <cell r="J335">
            <v>490422.03</v>
          </cell>
          <cell r="K335">
            <v>490422.03</v>
          </cell>
          <cell r="Q335">
            <v>4.9042203000000004</v>
          </cell>
        </row>
        <row r="336">
          <cell r="A336">
            <v>2030505</v>
          </cell>
          <cell r="B336" t="str">
            <v>REPAIRS TO COMPUTERS (A.M C)</v>
          </cell>
          <cell r="C336">
            <v>19820040.550000001</v>
          </cell>
          <cell r="D336">
            <v>522873.47</v>
          </cell>
          <cell r="E336">
            <v>26875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20369789.02</v>
          </cell>
          <cell r="K336">
            <v>20369789.02</v>
          </cell>
          <cell r="Q336">
            <v>203.69789019999999</v>
          </cell>
        </row>
        <row r="337">
          <cell r="A337">
            <v>2030506</v>
          </cell>
          <cell r="B337" t="str">
            <v>REPAIRS TO COMPUTERS  (OTHERS)</v>
          </cell>
          <cell r="C337">
            <v>6527057.1500000004</v>
          </cell>
          <cell r="D337">
            <v>1339399.67</v>
          </cell>
          <cell r="E337">
            <v>147637</v>
          </cell>
          <cell r="F337">
            <v>18793.86</v>
          </cell>
          <cell r="G337">
            <v>80042.5</v>
          </cell>
          <cell r="H337">
            <v>0</v>
          </cell>
          <cell r="I337">
            <v>0</v>
          </cell>
          <cell r="J337">
            <v>8112930.1799999997</v>
          </cell>
          <cell r="K337">
            <v>8112930.1799999997</v>
          </cell>
          <cell r="Q337">
            <v>81.129301799999993</v>
          </cell>
        </row>
        <row r="338">
          <cell r="A338">
            <v>2030507</v>
          </cell>
          <cell r="B338" t="str">
            <v>REPAIRS TO ELECT. INSTAL. (A.M C)</v>
          </cell>
          <cell r="C338">
            <v>58235.4</v>
          </cell>
          <cell r="D338">
            <v>182169.42</v>
          </cell>
          <cell r="E338">
            <v>14000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254404.82</v>
          </cell>
          <cell r="K338">
            <v>254404.82</v>
          </cell>
          <cell r="Q338">
            <v>2.5440482000000002</v>
          </cell>
        </row>
        <row r="339">
          <cell r="A339">
            <v>2030508</v>
          </cell>
          <cell r="B339" t="str">
            <v>REPAIRS TO ELECT. INSTAL.  (OTHERS)</v>
          </cell>
          <cell r="C339">
            <v>1287577.81</v>
          </cell>
          <cell r="D339">
            <v>5724602.6600000001</v>
          </cell>
          <cell r="E339">
            <v>1022203</v>
          </cell>
          <cell r="F339">
            <v>0</v>
          </cell>
          <cell r="G339">
            <v>59923.59</v>
          </cell>
          <cell r="H339">
            <v>0</v>
          </cell>
          <cell r="I339">
            <v>0</v>
          </cell>
          <cell r="J339">
            <v>8094307.0599999996</v>
          </cell>
          <cell r="K339">
            <v>8094307.0599999996</v>
          </cell>
          <cell r="Q339">
            <v>80.943070599999999</v>
          </cell>
        </row>
        <row r="340">
          <cell r="A340">
            <v>2030501</v>
          </cell>
          <cell r="B340" t="str">
            <v>REPAIRS TO MACHINERY  (A M C)</v>
          </cell>
          <cell r="C340">
            <v>90344.8</v>
          </cell>
          <cell r="D340">
            <v>2721330.07</v>
          </cell>
          <cell r="E340">
            <v>321946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3133620.87</v>
          </cell>
          <cell r="K340">
            <v>3133620.87</v>
          </cell>
          <cell r="Q340">
            <v>31.3362087</v>
          </cell>
        </row>
        <row r="341">
          <cell r="A341">
            <v>2030502</v>
          </cell>
          <cell r="B341" t="str">
            <v>REPAIRS TO MACHINERY  (OTHERS)</v>
          </cell>
          <cell r="C341">
            <v>63933.43</v>
          </cell>
          <cell r="D341">
            <v>33021928.510000002</v>
          </cell>
          <cell r="E341">
            <v>6098590.1500000004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39184452.090000004</v>
          </cell>
          <cell r="K341">
            <v>39184452.090000004</v>
          </cell>
          <cell r="Q341">
            <v>391.84452090000002</v>
          </cell>
        </row>
        <row r="342">
          <cell r="A342">
            <v>2030552</v>
          </cell>
          <cell r="B342" t="str">
            <v>REPAIRS TO AIRCRAFT (OTHERS)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25230372.059999999</v>
          </cell>
          <cell r="H342">
            <v>0</v>
          </cell>
          <cell r="I342">
            <v>0</v>
          </cell>
          <cell r="J342">
            <v>25230372.059999999</v>
          </cell>
          <cell r="K342">
            <v>25230372.059999999</v>
          </cell>
          <cell r="Q342">
            <v>252.30372059999999</v>
          </cell>
        </row>
        <row r="343">
          <cell r="A343">
            <v>2030554</v>
          </cell>
          <cell r="B343" t="str">
            <v>REPAIRS TO HELICOPTER (OTHERS)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22796941</v>
          </cell>
          <cell r="H343">
            <v>0</v>
          </cell>
          <cell r="I343">
            <v>0</v>
          </cell>
          <cell r="J343">
            <v>22796941</v>
          </cell>
          <cell r="K343">
            <v>22796941</v>
          </cell>
          <cell r="Q343">
            <v>227.96941000000001</v>
          </cell>
        </row>
        <row r="344">
          <cell r="A344">
            <v>2030690</v>
          </cell>
          <cell r="B344" t="str">
            <v>PROCESSING CHARGES - SAP</v>
          </cell>
          <cell r="C344">
            <v>0</v>
          </cell>
          <cell r="D344">
            <v>482127248.31</v>
          </cell>
          <cell r="E344">
            <v>0</v>
          </cell>
          <cell r="F344">
            <v>5360859.88</v>
          </cell>
          <cell r="G344">
            <v>0</v>
          </cell>
          <cell r="H344">
            <v>0</v>
          </cell>
          <cell r="I344">
            <v>0</v>
          </cell>
          <cell r="J344">
            <v>487488108.19</v>
          </cell>
          <cell r="K344">
            <v>487488108.19</v>
          </cell>
          <cell r="Q344">
            <v>4874.8810819</v>
          </cell>
        </row>
        <row r="345">
          <cell r="A345">
            <v>2030651</v>
          </cell>
          <cell r="B345" t="str">
            <v>CARRIAGE INW-PROCG.ITEMS(INTER PLANT)</v>
          </cell>
          <cell r="C345">
            <v>0</v>
          </cell>
          <cell r="D345">
            <v>13559420.210000001</v>
          </cell>
          <cell r="E345">
            <v>49325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13608745.210000001</v>
          </cell>
          <cell r="K345">
            <v>13608745.210000001</v>
          </cell>
          <cell r="Q345">
            <v>136.08745210000001</v>
          </cell>
        </row>
        <row r="346">
          <cell r="A346">
            <v>2030652</v>
          </cell>
          <cell r="B346" t="str">
            <v>CARRIAGE INW-PROCG.ITEMS(OUTSIDE  PROCESSOR)</v>
          </cell>
          <cell r="C346">
            <v>0</v>
          </cell>
          <cell r="D346">
            <v>10827119.439999999</v>
          </cell>
          <cell r="E346">
            <v>26218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10853337.439999999</v>
          </cell>
          <cell r="K346">
            <v>10853337.439999999</v>
          </cell>
          <cell r="Q346">
            <v>108.5333744</v>
          </cell>
        </row>
        <row r="347">
          <cell r="A347">
            <v>2030653</v>
          </cell>
          <cell r="B347" t="str">
            <v>CARRIAGE OUTWARD-PROCG.ITEMS(INTERPLANT)</v>
          </cell>
          <cell r="C347">
            <v>0</v>
          </cell>
          <cell r="D347">
            <v>1580895.99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1580895.99</v>
          </cell>
          <cell r="K347">
            <v>1580895.99</v>
          </cell>
          <cell r="Q347">
            <v>15.8089599</v>
          </cell>
        </row>
        <row r="348">
          <cell r="A348">
            <v>2030654</v>
          </cell>
          <cell r="B348" t="str">
            <v>CARRIAGE OUTWARD-PROCG.ITEMS(OUTSIDE PROCESSOR)</v>
          </cell>
          <cell r="C348">
            <v>0</v>
          </cell>
          <cell r="D348">
            <v>1634143.19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1634143.19</v>
          </cell>
          <cell r="K348">
            <v>1634143.19</v>
          </cell>
          <cell r="Q348">
            <v>16.3414319</v>
          </cell>
        </row>
        <row r="349">
          <cell r="A349">
            <v>2030699</v>
          </cell>
          <cell r="B349" t="str">
            <v>OCTROI/ENTRY TAX - PROCG.ITEMS (YR.END)</v>
          </cell>
          <cell r="C349">
            <v>0</v>
          </cell>
          <cell r="D349">
            <v>18915940.77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18915940.77</v>
          </cell>
          <cell r="K349">
            <v>18915940.77</v>
          </cell>
          <cell r="Q349">
            <v>189.1594077</v>
          </cell>
        </row>
        <row r="350">
          <cell r="A350">
            <v>2030602</v>
          </cell>
          <cell r="B350" t="str">
            <v>TOW TO TOP  CHARGES</v>
          </cell>
          <cell r="C350">
            <v>0</v>
          </cell>
          <cell r="D350">
            <v>0</v>
          </cell>
          <cell r="E350">
            <v>14930020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14930020</v>
          </cell>
          <cell r="K350">
            <v>14930020</v>
          </cell>
          <cell r="Q350">
            <v>149.30019999999999</v>
          </cell>
        </row>
        <row r="351">
          <cell r="A351">
            <v>2030601</v>
          </cell>
          <cell r="B351" t="str">
            <v>PROCESSING OF FILES</v>
          </cell>
          <cell r="C351">
            <v>0</v>
          </cell>
          <cell r="D351">
            <v>0</v>
          </cell>
          <cell r="E351">
            <v>25763323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25763323</v>
          </cell>
          <cell r="K351">
            <v>25763323</v>
          </cell>
          <cell r="Q351">
            <v>257.63323000000003</v>
          </cell>
        </row>
        <row r="352">
          <cell r="A352">
            <v>2031001</v>
          </cell>
          <cell r="B352" t="str">
            <v>LANDING-PARKING-NAVIGATION CHGS.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5498511</v>
          </cell>
          <cell r="H352">
            <v>0</v>
          </cell>
          <cell r="I352">
            <v>0</v>
          </cell>
          <cell r="J352">
            <v>5498511</v>
          </cell>
          <cell r="K352">
            <v>5498511</v>
          </cell>
          <cell r="Q352">
            <v>54.985109999999999</v>
          </cell>
        </row>
        <row r="353">
          <cell r="A353">
            <v>2031004</v>
          </cell>
          <cell r="B353" t="str">
            <v>GROUND HANDLING CHARGES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2091401</v>
          </cell>
          <cell r="H353">
            <v>0</v>
          </cell>
          <cell r="I353">
            <v>0</v>
          </cell>
          <cell r="J353">
            <v>2091401</v>
          </cell>
          <cell r="K353">
            <v>2091401</v>
          </cell>
          <cell r="Q353">
            <v>20.914010000000001</v>
          </cell>
        </row>
        <row r="354">
          <cell r="A354">
            <v>2031002</v>
          </cell>
          <cell r="B354" t="str">
            <v>CATERING EXPENSES</v>
          </cell>
          <cell r="C354">
            <v>15650</v>
          </cell>
          <cell r="D354">
            <v>0</v>
          </cell>
          <cell r="E354">
            <v>0</v>
          </cell>
          <cell r="F354">
            <v>0</v>
          </cell>
          <cell r="G354">
            <v>373652</v>
          </cell>
          <cell r="H354">
            <v>0</v>
          </cell>
          <cell r="I354">
            <v>0</v>
          </cell>
          <cell r="J354">
            <v>389302</v>
          </cell>
          <cell r="K354">
            <v>389302</v>
          </cell>
          <cell r="Q354">
            <v>3.8930199999999999</v>
          </cell>
        </row>
        <row r="355">
          <cell r="A355">
            <v>2070202</v>
          </cell>
          <cell r="B355" t="str">
            <v>EXCISE DUTY ON TOPS</v>
          </cell>
          <cell r="C355">
            <v>0</v>
          </cell>
          <cell r="D355">
            <v>51663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51663</v>
          </cell>
          <cell r="K355">
            <v>51663</v>
          </cell>
          <cell r="Q355">
            <v>0.51663000000000003</v>
          </cell>
        </row>
        <row r="356">
          <cell r="A356">
            <v>2040101</v>
          </cell>
          <cell r="B356" t="str">
            <v>BASIC  WAGES - WORKERS</v>
          </cell>
          <cell r="C356">
            <v>0</v>
          </cell>
          <cell r="D356">
            <v>215587083.75999999</v>
          </cell>
          <cell r="E356">
            <v>11712244.25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227299328.00999999</v>
          </cell>
          <cell r="K356">
            <v>227299328.00999999</v>
          </cell>
          <cell r="Q356">
            <v>2272.9932801</v>
          </cell>
        </row>
        <row r="357">
          <cell r="A357">
            <v>2040102</v>
          </cell>
          <cell r="B357" t="str">
            <v>D.F.A./COLA - WORKERS</v>
          </cell>
          <cell r="C357">
            <v>0</v>
          </cell>
          <cell r="D357">
            <v>224936935.53999999</v>
          </cell>
          <cell r="E357">
            <v>27272091.690000001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252209027.22999999</v>
          </cell>
          <cell r="K357">
            <v>252209027.22999999</v>
          </cell>
          <cell r="Q357">
            <v>2522.0902722999999</v>
          </cell>
        </row>
        <row r="358">
          <cell r="A358">
            <v>2040103</v>
          </cell>
          <cell r="B358" t="str">
            <v>COMMISSION / INCENTIVE - WORKERS</v>
          </cell>
          <cell r="C358">
            <v>0</v>
          </cell>
          <cell r="D358">
            <v>88298209.469999999</v>
          </cell>
          <cell r="E358">
            <v>3616705.52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91914914.989999995</v>
          </cell>
          <cell r="K358">
            <v>91914914.989999995</v>
          </cell>
          <cell r="Q358">
            <v>919.1491499</v>
          </cell>
        </row>
        <row r="359">
          <cell r="A359">
            <v>2040104</v>
          </cell>
          <cell r="B359" t="str">
            <v>OVERTIME WAGES - WORKERS</v>
          </cell>
          <cell r="C359">
            <v>0</v>
          </cell>
          <cell r="D359">
            <v>3773179.72</v>
          </cell>
          <cell r="E359">
            <v>4468793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8241972.7199999997</v>
          </cell>
          <cell r="K359">
            <v>8241972.7199999997</v>
          </cell>
          <cell r="Q359">
            <v>82.419727199999997</v>
          </cell>
        </row>
        <row r="360">
          <cell r="A360">
            <v>2040105</v>
          </cell>
          <cell r="B360" t="str">
            <v>RENT  SUBSIDY  (H.R.A.)  - WORKERS</v>
          </cell>
          <cell r="C360">
            <v>0</v>
          </cell>
          <cell r="D360">
            <v>42685901.32</v>
          </cell>
          <cell r="E360">
            <v>3520072.21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46205973.530000001</v>
          </cell>
          <cell r="K360">
            <v>46205973.530000001</v>
          </cell>
          <cell r="Q360">
            <v>462.0597353</v>
          </cell>
        </row>
        <row r="361">
          <cell r="A361">
            <v>2040106</v>
          </cell>
          <cell r="B361" t="str">
            <v>CONVEYANCE ALLOWANCE - WORKERS</v>
          </cell>
          <cell r="C361">
            <v>0</v>
          </cell>
          <cell r="D361">
            <v>25435535.670000002</v>
          </cell>
          <cell r="E361">
            <v>2274093.09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27709628.760000002</v>
          </cell>
          <cell r="K361">
            <v>27709628.760000002</v>
          </cell>
          <cell r="Q361">
            <v>277.09628759999998</v>
          </cell>
        </row>
        <row r="362">
          <cell r="A362">
            <v>2040107</v>
          </cell>
          <cell r="B362" t="str">
            <v>EDUCATION ALLOWANCE  - WORKERS</v>
          </cell>
          <cell r="C362">
            <v>0</v>
          </cell>
          <cell r="D362">
            <v>3839861.8</v>
          </cell>
          <cell r="E362">
            <v>2366474.63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6206336.4299999997</v>
          </cell>
          <cell r="K362">
            <v>6206336.4299999997</v>
          </cell>
          <cell r="Q362">
            <v>62.063364300000003</v>
          </cell>
        </row>
        <row r="363">
          <cell r="A363">
            <v>2040108</v>
          </cell>
          <cell r="B363" t="str">
            <v>LEAVE TRAVEL ALLOWANCE  - WORKERS</v>
          </cell>
          <cell r="C363">
            <v>0</v>
          </cell>
          <cell r="D363">
            <v>7111408.7000000002</v>
          </cell>
          <cell r="E363">
            <v>1506572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8617980.6999999993</v>
          </cell>
          <cell r="K363">
            <v>8617980.6999999993</v>
          </cell>
          <cell r="Q363">
            <v>86.179806999999997</v>
          </cell>
        </row>
        <row r="364">
          <cell r="A364">
            <v>2040109</v>
          </cell>
          <cell r="B364" t="str">
            <v>MEDICAL EXPENSE / ALLOWANCE  - WORKERS</v>
          </cell>
          <cell r="C364">
            <v>21861</v>
          </cell>
          <cell r="D364">
            <v>12621801.91</v>
          </cell>
          <cell r="E364">
            <v>1994145.55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14637808.460000001</v>
          </cell>
          <cell r="K364">
            <v>14637808.460000001</v>
          </cell>
          <cell r="Q364">
            <v>146.37808459999999</v>
          </cell>
        </row>
        <row r="365">
          <cell r="A365">
            <v>2040110</v>
          </cell>
          <cell r="B365" t="str">
            <v>OTHER ALLOWANCES - WORKERS</v>
          </cell>
          <cell r="C365">
            <v>0</v>
          </cell>
          <cell r="D365">
            <v>101220512.23</v>
          </cell>
          <cell r="E365">
            <v>6166871.1200000001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107387383.34999999</v>
          </cell>
          <cell r="K365">
            <v>107387383.34999999</v>
          </cell>
          <cell r="Q365">
            <v>1073.8738335</v>
          </cell>
        </row>
        <row r="366">
          <cell r="A366">
            <v>2040112</v>
          </cell>
          <cell r="B366" t="str">
            <v>EX-GRATIA - WORKERS</v>
          </cell>
          <cell r="C366">
            <v>0</v>
          </cell>
          <cell r="D366">
            <v>14911223.720000001</v>
          </cell>
          <cell r="E366">
            <v>130000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15041223.720000001</v>
          </cell>
          <cell r="K366">
            <v>15041223.720000001</v>
          </cell>
          <cell r="Q366">
            <v>150.41223719999999</v>
          </cell>
        </row>
        <row r="367">
          <cell r="A367">
            <v>2040113</v>
          </cell>
          <cell r="B367" t="str">
            <v>LEAVE ENCASHMENT - WORKERS</v>
          </cell>
          <cell r="C367">
            <v>0</v>
          </cell>
          <cell r="D367">
            <v>25455042.850000001</v>
          </cell>
          <cell r="E367">
            <v>913093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26368135.850000001</v>
          </cell>
          <cell r="K367">
            <v>26368135.850000001</v>
          </cell>
          <cell r="Q367">
            <v>263.68135849999999</v>
          </cell>
        </row>
        <row r="368">
          <cell r="A368">
            <v>2040115</v>
          </cell>
          <cell r="B368" t="str">
            <v>LEAVE WITHOUT PAY (RCY/ PMT)</v>
          </cell>
          <cell r="C368">
            <v>0</v>
          </cell>
          <cell r="D368">
            <v>-150107.95000000001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-150107.95000000001</v>
          </cell>
          <cell r="K368">
            <v>-150107.95000000001</v>
          </cell>
          <cell r="Q368">
            <v>-1.5010794999999999</v>
          </cell>
        </row>
        <row r="369">
          <cell r="A369">
            <v>2040201</v>
          </cell>
          <cell r="B369" t="str">
            <v>STIPEND TO APPRENTICES - WORKERS</v>
          </cell>
          <cell r="C369">
            <v>238960</v>
          </cell>
          <cell r="D369">
            <v>17969847.829999998</v>
          </cell>
          <cell r="E369">
            <v>337519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18546326.829999998</v>
          </cell>
          <cell r="K369">
            <v>18546326.829999998</v>
          </cell>
          <cell r="Q369">
            <v>185.46326830000001</v>
          </cell>
        </row>
        <row r="370">
          <cell r="A370">
            <v>2040202</v>
          </cell>
          <cell r="B370" t="str">
            <v>PAYMENT TO LABOUR CONTRACTORS - WORKERS</v>
          </cell>
          <cell r="C370">
            <v>15900147.939999999</v>
          </cell>
          <cell r="D370">
            <v>58996797.119999997</v>
          </cell>
          <cell r="E370">
            <v>21407591</v>
          </cell>
          <cell r="F370">
            <v>0</v>
          </cell>
          <cell r="G370">
            <v>28707.87</v>
          </cell>
          <cell r="H370">
            <v>0</v>
          </cell>
          <cell r="I370">
            <v>0</v>
          </cell>
          <cell r="J370">
            <v>96333243.930000007</v>
          </cell>
          <cell r="K370">
            <v>96333243.930000007</v>
          </cell>
          <cell r="Q370">
            <v>963.33243930000003</v>
          </cell>
        </row>
        <row r="371">
          <cell r="A371">
            <v>2040204</v>
          </cell>
          <cell r="B371" t="str">
            <v>PENSION  - WORKERS</v>
          </cell>
          <cell r="C371">
            <v>0</v>
          </cell>
          <cell r="D371">
            <v>8428555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8428555</v>
          </cell>
          <cell r="K371">
            <v>8428555</v>
          </cell>
          <cell r="Q371">
            <v>84.285550000000001</v>
          </cell>
        </row>
        <row r="372">
          <cell r="A372">
            <v>2040205</v>
          </cell>
          <cell r="B372" t="str">
            <v>WORKMEN'S COMPENSATION ETC. - WORKERS</v>
          </cell>
          <cell r="C372">
            <v>0</v>
          </cell>
          <cell r="D372">
            <v>502192.8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502192.8</v>
          </cell>
          <cell r="K372">
            <v>502192.8</v>
          </cell>
          <cell r="Q372">
            <v>5.0219279999999999</v>
          </cell>
        </row>
        <row r="373">
          <cell r="A373">
            <v>2040206</v>
          </cell>
          <cell r="B373" t="str">
            <v>WAGES OTHERS - WORKERS</v>
          </cell>
          <cell r="C373">
            <v>93373</v>
          </cell>
          <cell r="D373">
            <v>-15747168.550000001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-15653795.550000001</v>
          </cell>
          <cell r="K373">
            <v>-15653795.550000001</v>
          </cell>
          <cell r="Q373">
            <v>-156.53795550000001</v>
          </cell>
        </row>
        <row r="374">
          <cell r="A374">
            <v>2040207</v>
          </cell>
          <cell r="B374" t="str">
            <v>NOTICE PAY - WORKERS</v>
          </cell>
          <cell r="C374">
            <v>0</v>
          </cell>
          <cell r="D374">
            <v>-9474.7199999999993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-9474.7199999999993</v>
          </cell>
          <cell r="K374">
            <v>-9474.7199999999993</v>
          </cell>
          <cell r="Q374">
            <v>-9.4747200000000004E-2</v>
          </cell>
        </row>
        <row r="375">
          <cell r="A375">
            <v>2040209</v>
          </cell>
          <cell r="B375" t="str">
            <v>ADDITIONAL COMPENSATION WORKERS</v>
          </cell>
          <cell r="C375">
            <v>0</v>
          </cell>
          <cell r="D375">
            <v>635094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635094</v>
          </cell>
          <cell r="K375">
            <v>635094</v>
          </cell>
          <cell r="Q375">
            <v>6.3509399999999996</v>
          </cell>
        </row>
        <row r="376">
          <cell r="A376">
            <v>2040301</v>
          </cell>
          <cell r="B376" t="str">
            <v>BASIC  - STAFF</v>
          </cell>
          <cell r="C376">
            <v>2416210.21</v>
          </cell>
          <cell r="D376">
            <v>49556524.340000004</v>
          </cell>
          <cell r="E376">
            <v>1793590.29</v>
          </cell>
          <cell r="F376">
            <v>0</v>
          </cell>
          <cell r="G376">
            <v>64502.76</v>
          </cell>
          <cell r="H376">
            <v>0</v>
          </cell>
          <cell r="I376">
            <v>16497917.939999999</v>
          </cell>
          <cell r="J376">
            <v>70328745.540000007</v>
          </cell>
          <cell r="K376">
            <v>70328745.540000007</v>
          </cell>
          <cell r="Q376">
            <v>703.2874554</v>
          </cell>
        </row>
        <row r="377">
          <cell r="A377">
            <v>2040302</v>
          </cell>
          <cell r="B377" t="str">
            <v>D.F.A./COLA - STAFF</v>
          </cell>
          <cell r="C377">
            <v>5120144.68</v>
          </cell>
          <cell r="D377">
            <v>46453623.689999998</v>
          </cell>
          <cell r="E377">
            <v>3798991.29</v>
          </cell>
          <cell r="F377">
            <v>0</v>
          </cell>
          <cell r="G377">
            <v>127506.16</v>
          </cell>
          <cell r="H377">
            <v>0</v>
          </cell>
          <cell r="I377">
            <v>0</v>
          </cell>
          <cell r="J377">
            <v>55500265.82</v>
          </cell>
          <cell r="K377">
            <v>55500265.82</v>
          </cell>
          <cell r="Q377">
            <v>555.00265820000004</v>
          </cell>
        </row>
        <row r="378">
          <cell r="A378">
            <v>2040303</v>
          </cell>
          <cell r="B378" t="str">
            <v>COMMISSION / INCENTIVE - STAFF</v>
          </cell>
          <cell r="C378">
            <v>0</v>
          </cell>
          <cell r="D378">
            <v>9437646.8499999996</v>
          </cell>
          <cell r="E378">
            <v>292660.51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9730307.3599999994</v>
          </cell>
          <cell r="K378">
            <v>9730307.3599999994</v>
          </cell>
          <cell r="Q378">
            <v>97.303073600000005</v>
          </cell>
        </row>
        <row r="379">
          <cell r="A379">
            <v>2040304</v>
          </cell>
          <cell r="B379" t="str">
            <v>OVERTIME - STAFF</v>
          </cell>
          <cell r="C379">
            <v>198740</v>
          </cell>
          <cell r="D379">
            <v>284023.69</v>
          </cell>
          <cell r="E379">
            <v>1192111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1674874.69</v>
          </cell>
          <cell r="K379">
            <v>1674874.69</v>
          </cell>
          <cell r="Q379">
            <v>16.7487469</v>
          </cell>
        </row>
        <row r="380">
          <cell r="A380">
            <v>2040305</v>
          </cell>
          <cell r="B380" t="str">
            <v>RENT  SUBSIDY  (H.R.A.)  - STAFF</v>
          </cell>
          <cell r="C380">
            <v>578842.06000000006</v>
          </cell>
          <cell r="D380">
            <v>11359095.16</v>
          </cell>
          <cell r="E380">
            <v>506404.23</v>
          </cell>
          <cell r="F380">
            <v>0</v>
          </cell>
          <cell r="G380">
            <v>15183.67</v>
          </cell>
          <cell r="H380">
            <v>0</v>
          </cell>
          <cell r="I380">
            <v>0</v>
          </cell>
          <cell r="J380">
            <v>12459525.119999999</v>
          </cell>
          <cell r="K380">
            <v>12459525.119999999</v>
          </cell>
          <cell r="Q380">
            <v>124.59525120000001</v>
          </cell>
        </row>
        <row r="381">
          <cell r="A381">
            <v>2040306</v>
          </cell>
          <cell r="B381" t="str">
            <v>CONVEYANCE ALLOWANCE - STAFF</v>
          </cell>
          <cell r="C381">
            <v>263550</v>
          </cell>
          <cell r="D381">
            <v>2280658.9700000002</v>
          </cell>
          <cell r="E381">
            <v>327949.68</v>
          </cell>
          <cell r="F381">
            <v>0</v>
          </cell>
          <cell r="G381">
            <v>7600</v>
          </cell>
          <cell r="H381">
            <v>0</v>
          </cell>
          <cell r="I381">
            <v>0</v>
          </cell>
          <cell r="J381">
            <v>2879758.65</v>
          </cell>
          <cell r="K381">
            <v>2879758.65</v>
          </cell>
          <cell r="Q381">
            <v>28.797586500000001</v>
          </cell>
        </row>
        <row r="382">
          <cell r="A382">
            <v>2040307</v>
          </cell>
          <cell r="B382" t="str">
            <v>EDUCATION ALLOWANCE  - STAFF</v>
          </cell>
          <cell r="C382">
            <v>148100</v>
          </cell>
          <cell r="D382">
            <v>1125997</v>
          </cell>
          <cell r="E382">
            <v>326179.19</v>
          </cell>
          <cell r="F382">
            <v>0</v>
          </cell>
          <cell r="G382">
            <v>4000</v>
          </cell>
          <cell r="H382">
            <v>0</v>
          </cell>
          <cell r="I382">
            <v>0</v>
          </cell>
          <cell r="J382">
            <v>1604276.19</v>
          </cell>
          <cell r="K382">
            <v>1604276.19</v>
          </cell>
          <cell r="Q382">
            <v>16.042761899999999</v>
          </cell>
        </row>
        <row r="383">
          <cell r="A383">
            <v>2040308</v>
          </cell>
          <cell r="B383" t="str">
            <v>LEAVE TRAVEL ALLOWANCE  - STAFF</v>
          </cell>
          <cell r="C383">
            <v>145108</v>
          </cell>
          <cell r="D383">
            <v>5526615.4199999999</v>
          </cell>
          <cell r="E383">
            <v>250521</v>
          </cell>
          <cell r="F383">
            <v>0</v>
          </cell>
          <cell r="G383">
            <v>2000</v>
          </cell>
          <cell r="H383">
            <v>0</v>
          </cell>
          <cell r="I383">
            <v>0</v>
          </cell>
          <cell r="J383">
            <v>5924244.4199999999</v>
          </cell>
          <cell r="K383">
            <v>5924244.4199999999</v>
          </cell>
          <cell r="Q383">
            <v>59.242444200000001</v>
          </cell>
        </row>
        <row r="384">
          <cell r="A384">
            <v>2040309</v>
          </cell>
          <cell r="B384" t="str">
            <v>MEDICAL EXPENSE / ALLOWANCE  - STAFF</v>
          </cell>
          <cell r="C384">
            <v>327882</v>
          </cell>
          <cell r="D384">
            <v>7607220.8399999999</v>
          </cell>
          <cell r="E384">
            <v>306709.57</v>
          </cell>
          <cell r="F384">
            <v>0</v>
          </cell>
          <cell r="G384">
            <v>9275</v>
          </cell>
          <cell r="H384">
            <v>0</v>
          </cell>
          <cell r="I384">
            <v>0</v>
          </cell>
          <cell r="J384">
            <v>8251087.4100000001</v>
          </cell>
          <cell r="K384">
            <v>8251087.4100000001</v>
          </cell>
          <cell r="Q384">
            <v>82.510874099999995</v>
          </cell>
        </row>
        <row r="385">
          <cell r="A385">
            <v>2040310</v>
          </cell>
          <cell r="B385" t="str">
            <v>OTHER ALLOWANCES - STAFF</v>
          </cell>
          <cell r="C385">
            <v>2290158.77</v>
          </cell>
          <cell r="D385">
            <v>26281535.379999999</v>
          </cell>
          <cell r="E385">
            <v>679030.36</v>
          </cell>
          <cell r="F385">
            <v>0</v>
          </cell>
          <cell r="G385">
            <v>52994.93</v>
          </cell>
          <cell r="H385">
            <v>0</v>
          </cell>
          <cell r="I385">
            <v>0</v>
          </cell>
          <cell r="J385">
            <v>29303719.440000001</v>
          </cell>
          <cell r="K385">
            <v>29303719.440000001</v>
          </cell>
          <cell r="Q385">
            <v>293.03719439999998</v>
          </cell>
        </row>
        <row r="386">
          <cell r="A386">
            <v>2040312</v>
          </cell>
          <cell r="B386" t="str">
            <v>EX-GRATIA - STAFF</v>
          </cell>
          <cell r="C386">
            <v>1711937.6</v>
          </cell>
          <cell r="D386">
            <v>7086175.1399999997</v>
          </cell>
          <cell r="E386">
            <v>0</v>
          </cell>
          <cell r="F386">
            <v>0</v>
          </cell>
          <cell r="G386">
            <v>38238</v>
          </cell>
          <cell r="H386">
            <v>0</v>
          </cell>
          <cell r="I386">
            <v>0</v>
          </cell>
          <cell r="J386">
            <v>8836350.7400000002</v>
          </cell>
          <cell r="K386">
            <v>8836350.7400000002</v>
          </cell>
          <cell r="Q386">
            <v>88.363507400000003</v>
          </cell>
        </row>
        <row r="387">
          <cell r="A387">
            <v>2040313</v>
          </cell>
          <cell r="B387" t="str">
            <v>LEAVE ENCASHMENT - STAFF</v>
          </cell>
          <cell r="C387">
            <v>551411.17000000004</v>
          </cell>
          <cell r="D387">
            <v>8819966.5899999999</v>
          </cell>
          <cell r="E387">
            <v>549149</v>
          </cell>
          <cell r="F387">
            <v>0</v>
          </cell>
          <cell r="G387">
            <v>20063.439999999999</v>
          </cell>
          <cell r="H387">
            <v>0</v>
          </cell>
          <cell r="I387">
            <v>0</v>
          </cell>
          <cell r="J387">
            <v>9940590.1999999993</v>
          </cell>
          <cell r="K387">
            <v>9940590.1999999993</v>
          </cell>
          <cell r="Q387">
            <v>99.405901999999998</v>
          </cell>
        </row>
        <row r="388">
          <cell r="A388">
            <v>2040315</v>
          </cell>
          <cell r="B388" t="str">
            <v>LEAVE WITHOUT SALARY (RCY/PMT)</v>
          </cell>
          <cell r="C388">
            <v>0</v>
          </cell>
          <cell r="D388">
            <v>-492720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-492720</v>
          </cell>
          <cell r="K388">
            <v>-492720</v>
          </cell>
          <cell r="Q388">
            <v>-4.9272</v>
          </cell>
        </row>
        <row r="389">
          <cell r="A389">
            <v>2040401</v>
          </cell>
          <cell r="B389" t="str">
            <v>STIPEND TO APPRENTICE - STAFF</v>
          </cell>
          <cell r="C389">
            <v>70419</v>
          </cell>
          <cell r="D389">
            <v>646674.17000000004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717093.17</v>
          </cell>
          <cell r="K389">
            <v>717093.17</v>
          </cell>
          <cell r="Q389">
            <v>7.1709316999999997</v>
          </cell>
        </row>
        <row r="390">
          <cell r="A390">
            <v>2040404</v>
          </cell>
          <cell r="B390" t="str">
            <v>PENSION - STAFF</v>
          </cell>
          <cell r="C390">
            <v>90932</v>
          </cell>
          <cell r="D390">
            <v>44559</v>
          </cell>
          <cell r="E390">
            <v>0</v>
          </cell>
          <cell r="F390">
            <v>0</v>
          </cell>
          <cell r="G390">
            <v>14239</v>
          </cell>
          <cell r="H390">
            <v>0</v>
          </cell>
          <cell r="I390">
            <v>0</v>
          </cell>
          <cell r="J390">
            <v>149730</v>
          </cell>
          <cell r="K390">
            <v>149730</v>
          </cell>
          <cell r="Q390">
            <v>1.4973000000000001</v>
          </cell>
        </row>
        <row r="391">
          <cell r="A391">
            <v>2040406</v>
          </cell>
          <cell r="B391" t="str">
            <v>SALARY - OTHERS - STAFF</v>
          </cell>
          <cell r="C391">
            <v>2206303.66</v>
          </cell>
          <cell r="D391">
            <v>12817149.720000001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15023453.380000001</v>
          </cell>
          <cell r="K391">
            <v>15023453.380000001</v>
          </cell>
          <cell r="Q391">
            <v>150.23453380000001</v>
          </cell>
        </row>
        <row r="392">
          <cell r="A392">
            <v>2040407</v>
          </cell>
          <cell r="B392" t="str">
            <v>NOTICE PAY - STAFF</v>
          </cell>
          <cell r="C392">
            <v>0</v>
          </cell>
          <cell r="D392">
            <v>5802.98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5802.98</v>
          </cell>
          <cell r="K392">
            <v>5802.98</v>
          </cell>
          <cell r="Q392">
            <v>5.8029799999999999E-2</v>
          </cell>
        </row>
        <row r="393">
          <cell r="A393">
            <v>2040409</v>
          </cell>
          <cell r="B393" t="str">
            <v>ADDITIONAL COMPENSATION - STAFF</v>
          </cell>
          <cell r="C393">
            <v>0</v>
          </cell>
          <cell r="D393">
            <v>537443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537443</v>
          </cell>
          <cell r="K393">
            <v>537443</v>
          </cell>
          <cell r="Q393">
            <v>5.3744300000000003</v>
          </cell>
        </row>
        <row r="394">
          <cell r="A394">
            <v>2040410</v>
          </cell>
          <cell r="B394" t="str">
            <v>RENT PREMISES - STAFF</v>
          </cell>
          <cell r="C394">
            <v>0</v>
          </cell>
          <cell r="D394">
            <v>19350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19350</v>
          </cell>
          <cell r="K394">
            <v>19350</v>
          </cell>
          <cell r="Q394">
            <v>0.19350000000000001</v>
          </cell>
        </row>
        <row r="395">
          <cell r="A395">
            <v>2040501</v>
          </cell>
          <cell r="B395" t="str">
            <v>BASIC  - OFFICERS</v>
          </cell>
          <cell r="C395">
            <v>46213260.340000004</v>
          </cell>
          <cell r="D395">
            <v>124314024.09</v>
          </cell>
          <cell r="E395">
            <v>13921946.869999999</v>
          </cell>
          <cell r="F395">
            <v>1101686.67</v>
          </cell>
          <cell r="G395">
            <v>5596424.6699999999</v>
          </cell>
          <cell r="H395">
            <v>0</v>
          </cell>
          <cell r="I395">
            <v>0</v>
          </cell>
          <cell r="J395">
            <v>191147342.63999999</v>
          </cell>
          <cell r="K395">
            <v>191147342.63999999</v>
          </cell>
          <cell r="Q395">
            <v>1911.4734264000001</v>
          </cell>
        </row>
        <row r="396">
          <cell r="A396">
            <v>2040502</v>
          </cell>
          <cell r="B396" t="str">
            <v>D.F.A./COLA - OFFICERS</v>
          </cell>
          <cell r="C396">
            <v>13136843.630000001</v>
          </cell>
          <cell r="D396">
            <v>64270463.560000002</v>
          </cell>
          <cell r="E396">
            <v>5377619.3499999996</v>
          </cell>
          <cell r="F396">
            <v>385585.9</v>
          </cell>
          <cell r="G396">
            <v>1690814</v>
          </cell>
          <cell r="H396">
            <v>0</v>
          </cell>
          <cell r="I396">
            <v>0</v>
          </cell>
          <cell r="J396">
            <v>84861326.439999998</v>
          </cell>
          <cell r="K396">
            <v>84861326.439999998</v>
          </cell>
          <cell r="Q396">
            <v>848.61326440000005</v>
          </cell>
        </row>
        <row r="397">
          <cell r="A397">
            <v>2040505</v>
          </cell>
          <cell r="B397" t="str">
            <v>RENT  SUBSIDY  (H.R.A.)  - OFFICERS</v>
          </cell>
          <cell r="C397">
            <v>10587442.07</v>
          </cell>
          <cell r="D397">
            <v>35438843.240000002</v>
          </cell>
          <cell r="E397">
            <v>3816217.54</v>
          </cell>
          <cell r="F397">
            <v>310207.07</v>
          </cell>
          <cell r="G397">
            <v>1122548</v>
          </cell>
          <cell r="H397">
            <v>0</v>
          </cell>
          <cell r="I397">
            <v>0</v>
          </cell>
          <cell r="J397">
            <v>51275257.920000002</v>
          </cell>
          <cell r="K397">
            <v>51275257.920000002</v>
          </cell>
          <cell r="Q397">
            <v>512.75257920000001</v>
          </cell>
        </row>
        <row r="398">
          <cell r="A398">
            <v>2040506</v>
          </cell>
          <cell r="B398" t="str">
            <v>CONVEYANCE ALLOWANCE - OFFICERS</v>
          </cell>
          <cell r="C398">
            <v>1983389.73</v>
          </cell>
          <cell r="D398">
            <v>10087422.300000001</v>
          </cell>
          <cell r="E398">
            <v>831934.29</v>
          </cell>
          <cell r="F398">
            <v>67130.75</v>
          </cell>
          <cell r="G398">
            <v>251615</v>
          </cell>
          <cell r="H398">
            <v>0</v>
          </cell>
          <cell r="I398">
            <v>0</v>
          </cell>
          <cell r="J398">
            <v>13221492.07</v>
          </cell>
          <cell r="K398">
            <v>13221492.07</v>
          </cell>
          <cell r="Q398">
            <v>132.21492069999999</v>
          </cell>
        </row>
        <row r="399">
          <cell r="A399">
            <v>2040507</v>
          </cell>
          <cell r="B399" t="str">
            <v>EDUCATION ALLOWANCE  - OFFICERS</v>
          </cell>
          <cell r="C399">
            <v>764552.07</v>
          </cell>
          <cell r="D399">
            <v>4494977.87</v>
          </cell>
          <cell r="E399">
            <v>318933.77</v>
          </cell>
          <cell r="F399">
            <v>21580.22</v>
          </cell>
          <cell r="G399">
            <v>71413.33</v>
          </cell>
          <cell r="H399">
            <v>0</v>
          </cell>
          <cell r="I399">
            <v>0</v>
          </cell>
          <cell r="J399">
            <v>5671457.2599999998</v>
          </cell>
          <cell r="K399">
            <v>5671457.2599999998</v>
          </cell>
          <cell r="Q399">
            <v>56.714572599999997</v>
          </cell>
        </row>
        <row r="400">
          <cell r="A400">
            <v>2040508</v>
          </cell>
          <cell r="B400" t="str">
            <v>LEAVE TRAVEL ALLOWANCE  - OFFICERS</v>
          </cell>
          <cell r="C400">
            <v>6117380</v>
          </cell>
          <cell r="D400">
            <v>17976843.870000001</v>
          </cell>
          <cell r="E400">
            <v>2033166.75</v>
          </cell>
          <cell r="F400">
            <v>222255</v>
          </cell>
          <cell r="G400">
            <v>473888</v>
          </cell>
          <cell r="H400">
            <v>0</v>
          </cell>
          <cell r="I400">
            <v>0</v>
          </cell>
          <cell r="J400">
            <v>26823533.620000001</v>
          </cell>
          <cell r="K400">
            <v>26823533.620000001</v>
          </cell>
          <cell r="Q400">
            <v>268.23533620000001</v>
          </cell>
        </row>
        <row r="401">
          <cell r="A401">
            <v>2040509</v>
          </cell>
          <cell r="B401" t="str">
            <v>MEDICAL EXPENSE / ALLOWANCE - OFFICERS</v>
          </cell>
          <cell r="C401">
            <v>3964342.44</v>
          </cell>
          <cell r="D401">
            <v>14340739.359999999</v>
          </cell>
          <cell r="E401">
            <v>1118271</v>
          </cell>
          <cell r="F401">
            <v>123237.82</v>
          </cell>
          <cell r="G401">
            <v>293648.34000000003</v>
          </cell>
          <cell r="H401">
            <v>0</v>
          </cell>
          <cell r="I401">
            <v>0</v>
          </cell>
          <cell r="J401">
            <v>19840238.960000001</v>
          </cell>
          <cell r="K401">
            <v>19840238.960000001</v>
          </cell>
          <cell r="Q401">
            <v>198.40238959999999</v>
          </cell>
        </row>
        <row r="402">
          <cell r="A402">
            <v>2040510</v>
          </cell>
          <cell r="B402" t="str">
            <v>OTHER ALLOWANCES - OFFICERS</v>
          </cell>
          <cell r="C402">
            <v>37633488.460000001</v>
          </cell>
          <cell r="D402">
            <v>62558191.659999996</v>
          </cell>
          <cell r="E402">
            <v>10889171.07</v>
          </cell>
          <cell r="F402">
            <v>240100</v>
          </cell>
          <cell r="G402">
            <v>26116248.32</v>
          </cell>
          <cell r="H402">
            <v>0</v>
          </cell>
          <cell r="I402">
            <v>0</v>
          </cell>
          <cell r="J402">
            <v>137437199.50999999</v>
          </cell>
          <cell r="K402">
            <v>137437199.50999999</v>
          </cell>
          <cell r="Q402">
            <v>1374.3719951</v>
          </cell>
        </row>
        <row r="403">
          <cell r="A403">
            <v>2040512</v>
          </cell>
          <cell r="B403" t="str">
            <v>EX-GRATIA - OFFICERS</v>
          </cell>
          <cell r="C403">
            <v>2587836.04</v>
          </cell>
          <cell r="D403">
            <v>7907938.2999999998</v>
          </cell>
          <cell r="E403">
            <v>1486022</v>
          </cell>
          <cell r="F403">
            <v>61970</v>
          </cell>
          <cell r="G403">
            <v>303635</v>
          </cell>
          <cell r="H403">
            <v>0</v>
          </cell>
          <cell r="I403">
            <v>0</v>
          </cell>
          <cell r="J403">
            <v>12347401.34</v>
          </cell>
          <cell r="K403">
            <v>12347401.34</v>
          </cell>
          <cell r="Q403">
            <v>123.4740134</v>
          </cell>
        </row>
        <row r="404">
          <cell r="A404">
            <v>2040513</v>
          </cell>
          <cell r="B404" t="str">
            <v>LEAVE ENCASHMENT -OFFICERS</v>
          </cell>
          <cell r="C404">
            <v>2649434.02</v>
          </cell>
          <cell r="D404">
            <v>7806097.9199999999</v>
          </cell>
          <cell r="E404">
            <v>695019</v>
          </cell>
          <cell r="F404">
            <v>1330</v>
          </cell>
          <cell r="G404">
            <v>314837.5</v>
          </cell>
          <cell r="H404">
            <v>0</v>
          </cell>
          <cell r="I404">
            <v>0</v>
          </cell>
          <cell r="J404">
            <v>11466718.439999999</v>
          </cell>
          <cell r="K404">
            <v>11466718.439999999</v>
          </cell>
          <cell r="Q404">
            <v>114.6671844</v>
          </cell>
        </row>
        <row r="405">
          <cell r="A405">
            <v>2040514</v>
          </cell>
          <cell r="B405" t="str">
            <v>PERFORMANCE REWARD   - OFFICERS</v>
          </cell>
          <cell r="C405">
            <v>25450356.800000001</v>
          </cell>
          <cell r="D405">
            <v>32218726.5</v>
          </cell>
          <cell r="E405">
            <v>1261166</v>
          </cell>
          <cell r="F405">
            <v>246333.33</v>
          </cell>
          <cell r="G405">
            <v>206250</v>
          </cell>
          <cell r="H405">
            <v>0</v>
          </cell>
          <cell r="I405">
            <v>0</v>
          </cell>
          <cell r="J405">
            <v>59382832.630000003</v>
          </cell>
          <cell r="K405">
            <v>59382832.630000003</v>
          </cell>
          <cell r="Q405">
            <v>593.82832629999996</v>
          </cell>
        </row>
        <row r="406">
          <cell r="A406">
            <v>2040516</v>
          </cell>
          <cell r="B406" t="str">
            <v>OTHER INCENTIVES - OFFICERS</v>
          </cell>
          <cell r="C406">
            <v>0</v>
          </cell>
          <cell r="D406">
            <v>10216178.65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10216178.65</v>
          </cell>
          <cell r="K406">
            <v>10216178.65</v>
          </cell>
          <cell r="Q406">
            <v>102.16178650000001</v>
          </cell>
        </row>
        <row r="407">
          <cell r="A407">
            <v>2040517</v>
          </cell>
          <cell r="B407" t="str">
            <v>CAR ALLOWANCE - OFFICERS</v>
          </cell>
          <cell r="C407">
            <v>4449022.16</v>
          </cell>
          <cell r="D407">
            <v>6175057.5</v>
          </cell>
          <cell r="E407">
            <v>968850</v>
          </cell>
          <cell r="F407">
            <v>0</v>
          </cell>
          <cell r="G407">
            <v>338004</v>
          </cell>
          <cell r="H407">
            <v>0</v>
          </cell>
          <cell r="I407">
            <v>0</v>
          </cell>
          <cell r="J407">
            <v>11930933.66</v>
          </cell>
          <cell r="K407">
            <v>11930933.66</v>
          </cell>
          <cell r="Q407">
            <v>119.30933659999999</v>
          </cell>
        </row>
        <row r="408">
          <cell r="A408">
            <v>2040518</v>
          </cell>
          <cell r="B408" t="str">
            <v>ANNUITY ALLOWANCE - OFFICERS</v>
          </cell>
          <cell r="C408">
            <v>5593575.7999999998</v>
          </cell>
          <cell r="D408">
            <v>18584783.559999999</v>
          </cell>
          <cell r="E408">
            <v>1413534</v>
          </cell>
          <cell r="F408">
            <v>193326</v>
          </cell>
          <cell r="G408">
            <v>626724</v>
          </cell>
          <cell r="H408">
            <v>0</v>
          </cell>
          <cell r="I408">
            <v>0</v>
          </cell>
          <cell r="J408">
            <v>26411943.359999999</v>
          </cell>
          <cell r="K408">
            <v>26411943.359999999</v>
          </cell>
          <cell r="Q408">
            <v>264.11943359999998</v>
          </cell>
        </row>
        <row r="409">
          <cell r="A409">
            <v>2040605</v>
          </cell>
          <cell r="B409" t="str">
            <v>OFFICERS COMPENSATION ETC.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1817232</v>
          </cell>
          <cell r="H409">
            <v>0</v>
          </cell>
          <cell r="I409">
            <v>0</v>
          </cell>
          <cell r="J409">
            <v>1817232</v>
          </cell>
          <cell r="K409">
            <v>1817232</v>
          </cell>
          <cell r="Q409">
            <v>18.172319999999999</v>
          </cell>
        </row>
        <row r="410">
          <cell r="A410">
            <v>2040606</v>
          </cell>
          <cell r="B410" t="str">
            <v>SALARY - OTHERS - OFFICERS</v>
          </cell>
          <cell r="C410">
            <v>6449146.96</v>
          </cell>
          <cell r="D410">
            <v>515803.95</v>
          </cell>
          <cell r="E410">
            <v>40000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7004950.9100000001</v>
          </cell>
          <cell r="K410">
            <v>7004950.9100000001</v>
          </cell>
          <cell r="Q410">
            <v>70.049509099999995</v>
          </cell>
        </row>
        <row r="411">
          <cell r="A411">
            <v>2040607</v>
          </cell>
          <cell r="B411" t="str">
            <v>NOTICE PAY- OFFICERS</v>
          </cell>
          <cell r="C411">
            <v>-695700.15</v>
          </cell>
          <cell r="D411">
            <v>-996625.67</v>
          </cell>
          <cell r="E411">
            <v>59882</v>
          </cell>
          <cell r="F411">
            <v>0</v>
          </cell>
          <cell r="G411">
            <v>-204632</v>
          </cell>
          <cell r="H411">
            <v>0</v>
          </cell>
          <cell r="I411">
            <v>0</v>
          </cell>
          <cell r="J411">
            <v>-1837075.82</v>
          </cell>
          <cell r="K411">
            <v>-1837075.82</v>
          </cell>
          <cell r="Q411">
            <v>-18.370758200000001</v>
          </cell>
        </row>
        <row r="412">
          <cell r="A412">
            <v>2040610</v>
          </cell>
          <cell r="B412" t="str">
            <v>RENT PREMISES - OFFICERS</v>
          </cell>
          <cell r="C412">
            <v>1502641</v>
          </cell>
          <cell r="D412">
            <v>5319401</v>
          </cell>
          <cell r="E412">
            <v>193500</v>
          </cell>
          <cell r="F412">
            <v>0</v>
          </cell>
          <cell r="G412">
            <v>335500</v>
          </cell>
          <cell r="H412">
            <v>0</v>
          </cell>
          <cell r="I412">
            <v>0</v>
          </cell>
          <cell r="J412">
            <v>7351042</v>
          </cell>
          <cell r="K412">
            <v>7351042</v>
          </cell>
          <cell r="Q412">
            <v>73.510419999999996</v>
          </cell>
        </row>
        <row r="413">
          <cell r="A413">
            <v>2040616</v>
          </cell>
          <cell r="B413" t="str">
            <v>SALARY OTHERS - OFFICERS(OUTSOURCED)</v>
          </cell>
          <cell r="C413">
            <v>377946.7</v>
          </cell>
          <cell r="D413">
            <v>33883038.869999997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34260985.57</v>
          </cell>
          <cell r="K413">
            <v>34260985.57</v>
          </cell>
          <cell r="Q413">
            <v>342.60985570000003</v>
          </cell>
        </row>
        <row r="414">
          <cell r="A414">
            <v>2040621</v>
          </cell>
          <cell r="B414" t="str">
            <v>LTA &amp; MEDICAL PROVISION</v>
          </cell>
          <cell r="C414">
            <v>6837762</v>
          </cell>
          <cell r="D414">
            <v>7131167</v>
          </cell>
          <cell r="E414">
            <v>0</v>
          </cell>
          <cell r="F414">
            <v>43663</v>
          </cell>
          <cell r="G414">
            <v>686444</v>
          </cell>
          <cell r="H414">
            <v>0</v>
          </cell>
          <cell r="I414">
            <v>0</v>
          </cell>
          <cell r="J414">
            <v>14699036</v>
          </cell>
          <cell r="K414">
            <v>14699036</v>
          </cell>
          <cell r="Q414">
            <v>146.99036000000001</v>
          </cell>
        </row>
        <row r="415">
          <cell r="A415">
            <v>2040701</v>
          </cell>
          <cell r="B415" t="str">
            <v>BASIC - Sr  STAFF</v>
          </cell>
          <cell r="C415">
            <v>40785986.200000003</v>
          </cell>
          <cell r="D415">
            <v>24694247</v>
          </cell>
          <cell r="E415">
            <v>3186950</v>
          </cell>
          <cell r="F415">
            <v>0</v>
          </cell>
          <cell r="G415">
            <v>2071333.33</v>
          </cell>
          <cell r="H415">
            <v>0</v>
          </cell>
          <cell r="I415">
            <v>0</v>
          </cell>
          <cell r="J415">
            <v>70738516.530000001</v>
          </cell>
          <cell r="K415">
            <v>70738516.530000001</v>
          </cell>
          <cell r="Q415">
            <v>707.38516530000004</v>
          </cell>
        </row>
        <row r="416">
          <cell r="A416">
            <v>2040705</v>
          </cell>
          <cell r="B416" t="str">
            <v>RENT  SUBSIDY  (H.R.A.)  - Sr  STAFF</v>
          </cell>
          <cell r="C416">
            <v>5069912.3600000003</v>
          </cell>
          <cell r="D416">
            <v>1092116</v>
          </cell>
          <cell r="E416">
            <v>40000</v>
          </cell>
          <cell r="F416">
            <v>0</v>
          </cell>
          <cell r="G416">
            <v>70000</v>
          </cell>
          <cell r="H416">
            <v>0</v>
          </cell>
          <cell r="I416">
            <v>0</v>
          </cell>
          <cell r="J416">
            <v>6272028.3600000003</v>
          </cell>
          <cell r="K416">
            <v>6272028.3600000003</v>
          </cell>
          <cell r="Q416">
            <v>62.720283600000002</v>
          </cell>
        </row>
        <row r="417">
          <cell r="A417">
            <v>2040707</v>
          </cell>
          <cell r="B417" t="str">
            <v>EDUCATION ALLOWANCE  - Sr  STAFF</v>
          </cell>
          <cell r="C417">
            <v>117314.18</v>
          </cell>
          <cell r="D417">
            <v>124890</v>
          </cell>
          <cell r="E417">
            <v>10400</v>
          </cell>
          <cell r="F417">
            <v>0</v>
          </cell>
          <cell r="G417">
            <v>10213.33</v>
          </cell>
          <cell r="H417">
            <v>0</v>
          </cell>
          <cell r="I417">
            <v>0</v>
          </cell>
          <cell r="J417">
            <v>262817.51</v>
          </cell>
          <cell r="K417">
            <v>262817.51</v>
          </cell>
          <cell r="Q417">
            <v>2.6281751</v>
          </cell>
        </row>
        <row r="418">
          <cell r="A418">
            <v>2040708</v>
          </cell>
          <cell r="B418" t="str">
            <v>LEAVE TRAVEL ALLOWANCE -  Sr  STAFF</v>
          </cell>
          <cell r="C418">
            <v>3775667</v>
          </cell>
          <cell r="D418">
            <v>2551956</v>
          </cell>
          <cell r="E418">
            <v>527754</v>
          </cell>
          <cell r="F418">
            <v>0</v>
          </cell>
          <cell r="G418">
            <v>111262</v>
          </cell>
          <cell r="H418">
            <v>0</v>
          </cell>
          <cell r="I418">
            <v>0</v>
          </cell>
          <cell r="J418">
            <v>6966639</v>
          </cell>
          <cell r="K418">
            <v>6966639</v>
          </cell>
          <cell r="Q418">
            <v>69.666390000000007</v>
          </cell>
        </row>
        <row r="419">
          <cell r="A419">
            <v>2040709</v>
          </cell>
          <cell r="B419" t="str">
            <v>MEDICAL EXPENSE / ALLOWANCE  - Sr  STAFF</v>
          </cell>
          <cell r="C419">
            <v>1031934.91</v>
          </cell>
          <cell r="D419">
            <v>1363329.5</v>
          </cell>
          <cell r="E419">
            <v>142882</v>
          </cell>
          <cell r="F419">
            <v>0</v>
          </cell>
          <cell r="G419">
            <v>190809.62</v>
          </cell>
          <cell r="H419">
            <v>0</v>
          </cell>
          <cell r="I419">
            <v>0</v>
          </cell>
          <cell r="J419">
            <v>2728956.03</v>
          </cell>
          <cell r="K419">
            <v>2728956.03</v>
          </cell>
          <cell r="Q419">
            <v>27.289560300000002</v>
          </cell>
        </row>
        <row r="420">
          <cell r="A420">
            <v>2040710</v>
          </cell>
          <cell r="B420" t="str">
            <v>OTHER ALLOWANCES -  Sr  STAFF</v>
          </cell>
          <cell r="C420">
            <v>58261423.390000001</v>
          </cell>
          <cell r="D420">
            <v>28496803.5</v>
          </cell>
          <cell r="E420">
            <v>3854240</v>
          </cell>
          <cell r="F420">
            <v>0</v>
          </cell>
          <cell r="G420">
            <v>5130731.59</v>
          </cell>
          <cell r="H420">
            <v>0</v>
          </cell>
          <cell r="I420">
            <v>0</v>
          </cell>
          <cell r="J420">
            <v>95743198.480000004</v>
          </cell>
          <cell r="K420">
            <v>95743198.480000004</v>
          </cell>
          <cell r="Q420">
            <v>957.43198480000001</v>
          </cell>
        </row>
        <row r="421">
          <cell r="A421">
            <v>2040712</v>
          </cell>
          <cell r="B421" t="str">
            <v>EX-GRATIA - Sr  STAFF</v>
          </cell>
          <cell r="C421">
            <v>1710818.83</v>
          </cell>
          <cell r="D421">
            <v>1039634</v>
          </cell>
          <cell r="E421">
            <v>775500</v>
          </cell>
          <cell r="F421">
            <v>0</v>
          </cell>
          <cell r="G421">
            <v>155831</v>
          </cell>
          <cell r="H421">
            <v>0</v>
          </cell>
          <cell r="I421">
            <v>0</v>
          </cell>
          <cell r="J421">
            <v>3681783.83</v>
          </cell>
          <cell r="K421">
            <v>3681783.83</v>
          </cell>
          <cell r="Q421">
            <v>36.817838299999998</v>
          </cell>
        </row>
        <row r="422">
          <cell r="A422">
            <v>2040713</v>
          </cell>
          <cell r="B422" t="str">
            <v>LEAVE ENCASHMENT - Sr  STAFF</v>
          </cell>
          <cell r="C422">
            <v>937601.75</v>
          </cell>
          <cell r="D422">
            <v>1322264.75</v>
          </cell>
          <cell r="E422">
            <v>541500</v>
          </cell>
          <cell r="F422">
            <v>0</v>
          </cell>
          <cell r="G422">
            <v>834300</v>
          </cell>
          <cell r="H422">
            <v>0</v>
          </cell>
          <cell r="I422">
            <v>0</v>
          </cell>
          <cell r="J422">
            <v>3635666.5</v>
          </cell>
          <cell r="K422">
            <v>3635666.5</v>
          </cell>
          <cell r="Q422">
            <v>36.356665</v>
          </cell>
        </row>
        <row r="423">
          <cell r="A423">
            <v>2040714</v>
          </cell>
          <cell r="B423" t="str">
            <v>PERFORMANCE REWARD   - Sr  STAFF</v>
          </cell>
          <cell r="C423">
            <v>16523614</v>
          </cell>
          <cell r="D423">
            <v>11494204</v>
          </cell>
          <cell r="E423">
            <v>0</v>
          </cell>
          <cell r="F423">
            <v>0</v>
          </cell>
          <cell r="G423">
            <v>490204</v>
          </cell>
          <cell r="H423">
            <v>0</v>
          </cell>
          <cell r="I423">
            <v>0</v>
          </cell>
          <cell r="J423">
            <v>28508022</v>
          </cell>
          <cell r="K423">
            <v>28508022</v>
          </cell>
          <cell r="Q423">
            <v>285.08022</v>
          </cell>
        </row>
        <row r="424">
          <cell r="A424">
            <v>2040717</v>
          </cell>
          <cell r="B424" t="str">
            <v>CAR ALLOWANCE - SR.STAFF</v>
          </cell>
          <cell r="C424">
            <v>3878690.3</v>
          </cell>
          <cell r="D424">
            <v>4294589</v>
          </cell>
          <cell r="E424">
            <v>843182</v>
          </cell>
          <cell r="F424">
            <v>0</v>
          </cell>
          <cell r="G424">
            <v>31834</v>
          </cell>
          <cell r="H424">
            <v>0</v>
          </cell>
          <cell r="I424">
            <v>0</v>
          </cell>
          <cell r="J424">
            <v>9048295.3000000007</v>
          </cell>
          <cell r="K424">
            <v>9048295.3000000007</v>
          </cell>
          <cell r="Q424">
            <v>90.482952999999995</v>
          </cell>
        </row>
        <row r="425">
          <cell r="A425">
            <v>2040718</v>
          </cell>
          <cell r="B425" t="str">
            <v>ANNUITY ALLOWANCE - SR.STAFF</v>
          </cell>
          <cell r="C425">
            <v>2687628</v>
          </cell>
          <cell r="D425">
            <v>1153890</v>
          </cell>
          <cell r="E425">
            <v>291030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4132548</v>
          </cell>
          <cell r="K425">
            <v>4132548</v>
          </cell>
          <cell r="Q425">
            <v>41.325479999999999</v>
          </cell>
        </row>
        <row r="426">
          <cell r="A426">
            <v>2040806</v>
          </cell>
          <cell r="B426" t="str">
            <v>SALARY - OTHERS - Sr  STAFF</v>
          </cell>
          <cell r="C426">
            <v>8369422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8369422</v>
          </cell>
          <cell r="K426">
            <v>8369422</v>
          </cell>
          <cell r="Q426">
            <v>83.694220000000001</v>
          </cell>
        </row>
        <row r="427">
          <cell r="A427">
            <v>2040807</v>
          </cell>
          <cell r="B427" t="str">
            <v>NOTICE PAY - Sr  STAFF</v>
          </cell>
          <cell r="C427">
            <v>-95920</v>
          </cell>
          <cell r="D427">
            <v>0</v>
          </cell>
          <cell r="E427">
            <v>0</v>
          </cell>
          <cell r="F427">
            <v>0</v>
          </cell>
          <cell r="G427">
            <v>167705</v>
          </cell>
          <cell r="H427">
            <v>0</v>
          </cell>
          <cell r="I427">
            <v>0</v>
          </cell>
          <cell r="J427">
            <v>71785</v>
          </cell>
          <cell r="K427">
            <v>71785</v>
          </cell>
          <cell r="Q427">
            <v>0.71784999999999999</v>
          </cell>
        </row>
        <row r="428">
          <cell r="A428">
            <v>2040810</v>
          </cell>
          <cell r="B428" t="str">
            <v>RENT PREMISES - Sr STAFF</v>
          </cell>
          <cell r="C428">
            <v>5060000</v>
          </cell>
          <cell r="D428">
            <v>356800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5416800</v>
          </cell>
          <cell r="K428">
            <v>5416800</v>
          </cell>
          <cell r="Q428">
            <v>54.167999999999999</v>
          </cell>
        </row>
        <row r="429">
          <cell r="A429">
            <v>2040901</v>
          </cell>
          <cell r="B429" t="str">
            <v>MANAGING DIRECTORS REMUNERATION</v>
          </cell>
          <cell r="C429">
            <v>18000000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18000000</v>
          </cell>
          <cell r="K429">
            <v>18000000</v>
          </cell>
          <cell r="Q429">
            <v>180</v>
          </cell>
        </row>
        <row r="430">
          <cell r="A430">
            <v>2040902</v>
          </cell>
          <cell r="B430" t="str">
            <v>WHOLE TIME DIRECTORS REMUNERATION</v>
          </cell>
          <cell r="C430">
            <v>5883671.6699999999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5883671.6699999999</v>
          </cell>
          <cell r="K430">
            <v>5883671.6699999999</v>
          </cell>
          <cell r="Q430">
            <v>58.836716699999997</v>
          </cell>
        </row>
        <row r="431">
          <cell r="A431">
            <v>2040903</v>
          </cell>
          <cell r="B431" t="str">
            <v>H.R.A.- MANAGING DIRECTOR</v>
          </cell>
          <cell r="C431">
            <v>10800000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10800000</v>
          </cell>
          <cell r="K431">
            <v>10800000</v>
          </cell>
          <cell r="Q431">
            <v>108</v>
          </cell>
        </row>
        <row r="432">
          <cell r="A432">
            <v>2040907</v>
          </cell>
          <cell r="B432" t="str">
            <v>MEDICAL  EXPENSE/ALLOWANCE - MNG DIRECTOR</v>
          </cell>
          <cell r="C432">
            <v>295694.74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295694.74</v>
          </cell>
          <cell r="K432">
            <v>295694.74</v>
          </cell>
          <cell r="Q432">
            <v>2.9569473999999998</v>
          </cell>
        </row>
        <row r="433">
          <cell r="A433">
            <v>2040908</v>
          </cell>
          <cell r="B433" t="str">
            <v>MEDICAL  EXPENSE/ALLOWANCE - W.T. DIRECTORS</v>
          </cell>
          <cell r="C433">
            <v>36913.75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36913.75</v>
          </cell>
          <cell r="K433">
            <v>36913.75</v>
          </cell>
          <cell r="Q433">
            <v>0.36913750000000001</v>
          </cell>
        </row>
        <row r="434">
          <cell r="A434">
            <v>2040909</v>
          </cell>
          <cell r="B434" t="str">
            <v>LEAVE TRAVEL ALLOWANCE - M.D.</v>
          </cell>
          <cell r="C434">
            <v>1500000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1500000</v>
          </cell>
          <cell r="K434">
            <v>1500000</v>
          </cell>
          <cell r="Q434">
            <v>15</v>
          </cell>
        </row>
        <row r="435">
          <cell r="A435">
            <v>2040910</v>
          </cell>
          <cell r="B435" t="str">
            <v>LEAVE TRAVEL ALLOWANCE - W.T.D</v>
          </cell>
          <cell r="C435">
            <v>139916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139916</v>
          </cell>
          <cell r="K435">
            <v>139916</v>
          </cell>
          <cell r="Q435">
            <v>1.39916</v>
          </cell>
        </row>
        <row r="436">
          <cell r="A436">
            <v>2040913</v>
          </cell>
          <cell r="B436" t="e">
            <v>#N/A</v>
          </cell>
          <cell r="C436">
            <v>3299580.13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3299580.13</v>
          </cell>
          <cell r="K436">
            <v>3299580.13</v>
          </cell>
          <cell r="Q436">
            <v>32.995801299999997</v>
          </cell>
        </row>
        <row r="437">
          <cell r="A437">
            <v>2049901</v>
          </cell>
          <cell r="B437" t="str">
            <v>COMMON SHARE OF SALARIES</v>
          </cell>
          <cell r="C437">
            <v>0</v>
          </cell>
          <cell r="D437">
            <v>-2532000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-2532000</v>
          </cell>
          <cell r="K437">
            <v>-2532000</v>
          </cell>
          <cell r="Q437">
            <v>-25.32</v>
          </cell>
        </row>
        <row r="438">
          <cell r="A438">
            <v>2049999</v>
          </cell>
          <cell r="B438" t="str">
            <v>SALARY COST OF STAFF ON DEPUTATION</v>
          </cell>
          <cell r="C438">
            <v>0</v>
          </cell>
          <cell r="D438">
            <v>0</v>
          </cell>
          <cell r="E438">
            <v>-4398044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-4398044</v>
          </cell>
          <cell r="K438">
            <v>-4398044</v>
          </cell>
          <cell r="Q438">
            <v>-43.980440000000002</v>
          </cell>
        </row>
        <row r="439">
          <cell r="A439">
            <v>2040111</v>
          </cell>
          <cell r="B439" t="str">
            <v>BONUS  -WORKERS</v>
          </cell>
          <cell r="C439">
            <v>0</v>
          </cell>
          <cell r="D439">
            <v>34792377</v>
          </cell>
          <cell r="E439">
            <v>1809389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36601766</v>
          </cell>
          <cell r="K439">
            <v>36601766</v>
          </cell>
          <cell r="Q439">
            <v>366.01765999999998</v>
          </cell>
        </row>
        <row r="440">
          <cell r="A440">
            <v>2040114</v>
          </cell>
          <cell r="B440" t="str">
            <v>PERFORMANCE REWARD   - WORKERS</v>
          </cell>
          <cell r="C440">
            <v>0</v>
          </cell>
          <cell r="D440">
            <v>28697425</v>
          </cell>
          <cell r="E440">
            <v>4533795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33231220</v>
          </cell>
          <cell r="K440">
            <v>33231220</v>
          </cell>
          <cell r="Q440">
            <v>332.31220000000002</v>
          </cell>
        </row>
        <row r="441">
          <cell r="A441">
            <v>2040311</v>
          </cell>
          <cell r="B441" t="str">
            <v>BONUS  - STAFF</v>
          </cell>
          <cell r="C441">
            <v>266651</v>
          </cell>
          <cell r="D441">
            <v>5318690</v>
          </cell>
          <cell r="E441">
            <v>226215</v>
          </cell>
          <cell r="F441">
            <v>0</v>
          </cell>
          <cell r="G441">
            <v>3821</v>
          </cell>
          <cell r="H441">
            <v>0</v>
          </cell>
          <cell r="I441">
            <v>0</v>
          </cell>
          <cell r="J441">
            <v>5815377</v>
          </cell>
          <cell r="K441">
            <v>5815377</v>
          </cell>
          <cell r="Q441">
            <v>58.153770000000002</v>
          </cell>
        </row>
        <row r="442">
          <cell r="A442">
            <v>2040314</v>
          </cell>
          <cell r="B442" t="str">
            <v>PERFORMANCE REWARD   - STAFF</v>
          </cell>
          <cell r="C442">
            <v>941998</v>
          </cell>
          <cell r="D442">
            <v>9227877</v>
          </cell>
          <cell r="E442">
            <v>651411</v>
          </cell>
          <cell r="F442">
            <v>0</v>
          </cell>
          <cell r="G442">
            <v>15096</v>
          </cell>
          <cell r="H442">
            <v>0</v>
          </cell>
          <cell r="I442">
            <v>0</v>
          </cell>
          <cell r="J442">
            <v>10836382</v>
          </cell>
          <cell r="K442">
            <v>10836382</v>
          </cell>
          <cell r="Q442">
            <v>108.36382</v>
          </cell>
        </row>
        <row r="443">
          <cell r="A443">
            <v>2041001</v>
          </cell>
          <cell r="B443" t="str">
            <v>GRATUITY PAID - WORKERS</v>
          </cell>
          <cell r="C443">
            <v>0</v>
          </cell>
          <cell r="D443">
            <v>21835887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21835887</v>
          </cell>
          <cell r="K443">
            <v>21835887</v>
          </cell>
          <cell r="Q443">
            <v>218.35887</v>
          </cell>
        </row>
        <row r="444">
          <cell r="A444">
            <v>2041002</v>
          </cell>
          <cell r="B444" t="str">
            <v>GRATUITY PAID - STAFF</v>
          </cell>
          <cell r="C444">
            <v>0</v>
          </cell>
          <cell r="D444">
            <v>862006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862006</v>
          </cell>
          <cell r="K444">
            <v>862006</v>
          </cell>
          <cell r="Q444">
            <v>8.6200600000000005</v>
          </cell>
        </row>
        <row r="445">
          <cell r="A445">
            <v>2041003</v>
          </cell>
          <cell r="B445" t="str">
            <v>GRATUITY PAID - OFFICERS</v>
          </cell>
          <cell r="C445">
            <v>288173</v>
          </cell>
          <cell r="D445">
            <v>5006305.75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5294478.75</v>
          </cell>
          <cell r="K445">
            <v>5294478.75</v>
          </cell>
          <cell r="Q445">
            <v>52.944787499999997</v>
          </cell>
        </row>
        <row r="446">
          <cell r="A446">
            <v>2041004</v>
          </cell>
          <cell r="B446" t="str">
            <v>GRATUITY PAID - SENIOR STAFF</v>
          </cell>
          <cell r="C446">
            <v>350000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350000</v>
          </cell>
          <cell r="K446">
            <v>350000</v>
          </cell>
          <cell r="Q446">
            <v>3.5</v>
          </cell>
        </row>
        <row r="447">
          <cell r="A447">
            <v>2041006</v>
          </cell>
          <cell r="B447" t="str">
            <v>GRATUITY  PROVISION</v>
          </cell>
          <cell r="C447">
            <v>0</v>
          </cell>
          <cell r="D447">
            <v>0</v>
          </cell>
          <cell r="E447">
            <v>6048365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6048365</v>
          </cell>
          <cell r="K447">
            <v>6048365</v>
          </cell>
          <cell r="Q447">
            <v>60.483649999999997</v>
          </cell>
        </row>
        <row r="448">
          <cell r="A448">
            <v>2041007</v>
          </cell>
          <cell r="B448" t="str">
            <v>GRATUITY   PAID (MARCH)</v>
          </cell>
          <cell r="C448">
            <v>5485185</v>
          </cell>
          <cell r="D448">
            <v>-7957536</v>
          </cell>
          <cell r="E448">
            <v>0</v>
          </cell>
          <cell r="F448">
            <v>0</v>
          </cell>
          <cell r="G448">
            <v>-609939</v>
          </cell>
          <cell r="H448">
            <v>0</v>
          </cell>
          <cell r="I448">
            <v>0</v>
          </cell>
          <cell r="J448">
            <v>-3082290</v>
          </cell>
          <cell r="K448">
            <v>-3082290</v>
          </cell>
          <cell r="Q448">
            <v>-30.822900000000001</v>
          </cell>
        </row>
        <row r="449">
          <cell r="A449">
            <v>2050102</v>
          </cell>
          <cell r="B449" t="str">
            <v>CONT.TO P.F.  1  - OFFICERS</v>
          </cell>
          <cell r="C449">
            <v>24663</v>
          </cell>
          <cell r="D449">
            <v>13897</v>
          </cell>
          <cell r="E449">
            <v>85078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123638</v>
          </cell>
          <cell r="K449">
            <v>123638</v>
          </cell>
          <cell r="Q449">
            <v>1.23638</v>
          </cell>
        </row>
        <row r="450">
          <cell r="A450">
            <v>2050103</v>
          </cell>
          <cell r="B450" t="str">
            <v>CONT.TO P.F.  1  - SENIOR STAFF</v>
          </cell>
          <cell r="C450">
            <v>230315</v>
          </cell>
          <cell r="D450">
            <v>258432.5</v>
          </cell>
          <cell r="E450">
            <v>0</v>
          </cell>
          <cell r="F450">
            <v>0</v>
          </cell>
          <cell r="G450">
            <v>33372</v>
          </cell>
          <cell r="H450">
            <v>0</v>
          </cell>
          <cell r="I450">
            <v>0</v>
          </cell>
          <cell r="J450">
            <v>522119.5</v>
          </cell>
          <cell r="K450">
            <v>522119.5</v>
          </cell>
          <cell r="Q450">
            <v>5.2211949999999998</v>
          </cell>
        </row>
        <row r="451">
          <cell r="A451">
            <v>2050104</v>
          </cell>
          <cell r="B451" t="str">
            <v>CONT.TO P.F.  1  - M.D.</v>
          </cell>
          <cell r="C451">
            <v>2154049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2154049</v>
          </cell>
          <cell r="K451">
            <v>2154049</v>
          </cell>
          <cell r="Q451">
            <v>21.540489999999998</v>
          </cell>
        </row>
        <row r="452">
          <cell r="A452">
            <v>2050106</v>
          </cell>
          <cell r="B452" t="str">
            <v>CONT.TO P.F.  2  - WORKERS</v>
          </cell>
          <cell r="C452">
            <v>0</v>
          </cell>
          <cell r="D452">
            <v>21854512</v>
          </cell>
          <cell r="E452">
            <v>1686240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23540752</v>
          </cell>
          <cell r="K452">
            <v>23540752</v>
          </cell>
          <cell r="Q452">
            <v>235.40752000000001</v>
          </cell>
        </row>
        <row r="453">
          <cell r="A453">
            <v>2050107</v>
          </cell>
          <cell r="B453" t="str">
            <v>CONT.TO P.F.  2  - STAFF</v>
          </cell>
          <cell r="C453">
            <v>500080</v>
          </cell>
          <cell r="D453">
            <v>6422372</v>
          </cell>
          <cell r="E453">
            <v>300131</v>
          </cell>
          <cell r="F453">
            <v>-11444</v>
          </cell>
          <cell r="G453">
            <v>11958</v>
          </cell>
          <cell r="H453">
            <v>0</v>
          </cell>
          <cell r="I453">
            <v>0</v>
          </cell>
          <cell r="J453">
            <v>7223097</v>
          </cell>
          <cell r="K453">
            <v>7223097</v>
          </cell>
          <cell r="Q453">
            <v>72.230969999999999</v>
          </cell>
        </row>
        <row r="454">
          <cell r="A454">
            <v>2050108</v>
          </cell>
          <cell r="B454" t="str">
            <v>CONT.TO P.F.  2  - OFFICERS</v>
          </cell>
          <cell r="C454">
            <v>5900437.4000000004</v>
          </cell>
          <cell r="D454">
            <v>14630305</v>
          </cell>
          <cell r="E454">
            <v>2006740</v>
          </cell>
          <cell r="F454">
            <v>151000</v>
          </cell>
          <cell r="G454">
            <v>708875</v>
          </cell>
          <cell r="H454">
            <v>0</v>
          </cell>
          <cell r="I454">
            <v>0</v>
          </cell>
          <cell r="J454">
            <v>23397357.399999999</v>
          </cell>
          <cell r="K454">
            <v>23397357.399999999</v>
          </cell>
          <cell r="Q454">
            <v>233.97357400000001</v>
          </cell>
        </row>
        <row r="455">
          <cell r="A455">
            <v>2050109</v>
          </cell>
          <cell r="B455" t="str">
            <v>CONT.TO P.F.  2  - SENIOR STAFF</v>
          </cell>
          <cell r="C455">
            <v>4433635.43</v>
          </cell>
          <cell r="D455">
            <v>2625775</v>
          </cell>
          <cell r="E455">
            <v>0</v>
          </cell>
          <cell r="F455">
            <v>0</v>
          </cell>
          <cell r="G455">
            <v>202204</v>
          </cell>
          <cell r="H455">
            <v>0</v>
          </cell>
          <cell r="I455">
            <v>0</v>
          </cell>
          <cell r="J455">
            <v>7261614.4299999997</v>
          </cell>
          <cell r="K455">
            <v>7261614.4299999997</v>
          </cell>
          <cell r="Q455">
            <v>72.616144300000002</v>
          </cell>
        </row>
        <row r="456">
          <cell r="A456">
            <v>2050111</v>
          </cell>
          <cell r="B456" t="str">
            <v>CONT.TO P.F.  2  - WTD</v>
          </cell>
          <cell r="C456">
            <v>700630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700630</v>
          </cell>
          <cell r="K456">
            <v>700630</v>
          </cell>
          <cell r="Q456">
            <v>7.0063000000000004</v>
          </cell>
        </row>
        <row r="457">
          <cell r="A457">
            <v>2050116</v>
          </cell>
          <cell r="B457" t="str">
            <v>CONT.TO P.F. - WORKERS (REG.PF)</v>
          </cell>
          <cell r="C457">
            <v>0</v>
          </cell>
          <cell r="D457">
            <v>1447829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1447829</v>
          </cell>
          <cell r="K457">
            <v>1447829</v>
          </cell>
          <cell r="Q457">
            <v>14.478289999999999</v>
          </cell>
        </row>
        <row r="458">
          <cell r="A458">
            <v>2050118</v>
          </cell>
          <cell r="B458" t="str">
            <v>CONT.TO P.F. - OFFICERS (REG.PF)</v>
          </cell>
          <cell r="C458">
            <v>0</v>
          </cell>
          <cell r="D458">
            <v>1633321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1633321</v>
          </cell>
          <cell r="K458">
            <v>1633321</v>
          </cell>
          <cell r="Q458">
            <v>16.333210000000001</v>
          </cell>
        </row>
        <row r="459">
          <cell r="A459">
            <v>2050201</v>
          </cell>
          <cell r="B459" t="str">
            <v>CONT.TO PENSION SCHEME - WORKERS</v>
          </cell>
          <cell r="C459">
            <v>0</v>
          </cell>
          <cell r="D459">
            <v>33753415</v>
          </cell>
          <cell r="E459">
            <v>2993014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36746429</v>
          </cell>
          <cell r="K459">
            <v>36746429</v>
          </cell>
          <cell r="Q459">
            <v>367.46429000000001</v>
          </cell>
        </row>
        <row r="460">
          <cell r="A460">
            <v>2050202</v>
          </cell>
          <cell r="B460" t="str">
            <v>CONT.TO PENSION SCHEME - STAFF</v>
          </cell>
          <cell r="C460">
            <v>401710</v>
          </cell>
          <cell r="D460">
            <v>5729207</v>
          </cell>
          <cell r="E460">
            <v>370955</v>
          </cell>
          <cell r="F460">
            <v>0</v>
          </cell>
          <cell r="G460">
            <v>12948</v>
          </cell>
          <cell r="H460">
            <v>0</v>
          </cell>
          <cell r="I460">
            <v>0</v>
          </cell>
          <cell r="J460">
            <v>6514820</v>
          </cell>
          <cell r="K460">
            <v>6514820</v>
          </cell>
          <cell r="Q460">
            <v>65.148200000000003</v>
          </cell>
        </row>
        <row r="461">
          <cell r="A461">
            <v>2050203</v>
          </cell>
          <cell r="B461" t="str">
            <v>CONT.TO PENSION SCHEME - OFFICERS</v>
          </cell>
          <cell r="C461">
            <v>1351721.2</v>
          </cell>
          <cell r="D461">
            <v>6564002</v>
          </cell>
          <cell r="E461">
            <v>599218</v>
          </cell>
          <cell r="F461">
            <v>42712</v>
          </cell>
          <cell r="G461">
            <v>161842</v>
          </cell>
          <cell r="H461">
            <v>0</v>
          </cell>
          <cell r="I461">
            <v>0</v>
          </cell>
          <cell r="J461">
            <v>8719495.1999999993</v>
          </cell>
          <cell r="K461">
            <v>8719495.1999999993</v>
          </cell>
          <cell r="Q461">
            <v>87.194952000000001</v>
          </cell>
        </row>
        <row r="462">
          <cell r="A462">
            <v>2050204</v>
          </cell>
          <cell r="B462" t="str">
            <v>CONT.TO PENSION SCHEME - SENIOR STAFF</v>
          </cell>
          <cell r="C462">
            <v>160136</v>
          </cell>
          <cell r="D462">
            <v>143365</v>
          </cell>
          <cell r="E462">
            <v>0</v>
          </cell>
          <cell r="F462">
            <v>0</v>
          </cell>
          <cell r="G462">
            <v>12984</v>
          </cell>
          <cell r="H462">
            <v>0</v>
          </cell>
          <cell r="I462">
            <v>0</v>
          </cell>
          <cell r="J462">
            <v>316485</v>
          </cell>
          <cell r="K462">
            <v>316485</v>
          </cell>
          <cell r="Q462">
            <v>3.1648499999999999</v>
          </cell>
        </row>
        <row r="463">
          <cell r="A463">
            <v>2050205</v>
          </cell>
          <cell r="B463" t="str">
            <v>CONT.TO PENSION SCHEME - WTD</v>
          </cell>
          <cell r="C463">
            <v>11361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11361</v>
          </cell>
          <cell r="K463">
            <v>11361</v>
          </cell>
          <cell r="Q463">
            <v>0.11361</v>
          </cell>
        </row>
        <row r="464">
          <cell r="A464">
            <v>2050301</v>
          </cell>
          <cell r="B464" t="str">
            <v>CONT. TO S.A -OFFICERS</v>
          </cell>
          <cell r="C464">
            <v>2004094</v>
          </cell>
          <cell r="D464">
            <v>5577566</v>
          </cell>
          <cell r="E464">
            <v>787329</v>
          </cell>
          <cell r="F464">
            <v>0</v>
          </cell>
          <cell r="G464">
            <v>322709</v>
          </cell>
          <cell r="H464">
            <v>0</v>
          </cell>
          <cell r="I464">
            <v>0</v>
          </cell>
          <cell r="J464">
            <v>8691698</v>
          </cell>
          <cell r="K464">
            <v>8691698</v>
          </cell>
          <cell r="Q464">
            <v>86.916979999999995</v>
          </cell>
        </row>
        <row r="465">
          <cell r="A465">
            <v>2050302</v>
          </cell>
          <cell r="B465" t="str">
            <v>CONT. TO S.A - SENIOR STAFF</v>
          </cell>
          <cell r="C465">
            <v>2752608.96</v>
          </cell>
          <cell r="D465">
            <v>1971812.8</v>
          </cell>
          <cell r="E465">
            <v>324019</v>
          </cell>
          <cell r="F465">
            <v>0</v>
          </cell>
          <cell r="G465">
            <v>269273.28999999998</v>
          </cell>
          <cell r="H465">
            <v>0</v>
          </cell>
          <cell r="I465">
            <v>0</v>
          </cell>
          <cell r="J465">
            <v>5317714.05</v>
          </cell>
          <cell r="K465">
            <v>5317714.05</v>
          </cell>
          <cell r="Q465">
            <v>53.1771405</v>
          </cell>
        </row>
        <row r="466">
          <cell r="A466">
            <v>2050303</v>
          </cell>
          <cell r="B466" t="str">
            <v>CONT. TO S.A - M.D.</v>
          </cell>
          <cell r="C466">
            <v>100000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100000</v>
          </cell>
          <cell r="K466">
            <v>100000</v>
          </cell>
          <cell r="Q466">
            <v>1</v>
          </cell>
        </row>
        <row r="467">
          <cell r="A467">
            <v>2050304</v>
          </cell>
          <cell r="B467" t="str">
            <v>CONT. TO S.A - WHOLE TIME DIRECTOR</v>
          </cell>
          <cell r="C467">
            <v>979914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979914</v>
          </cell>
          <cell r="K467">
            <v>979914</v>
          </cell>
          <cell r="Q467">
            <v>9.7991399999999995</v>
          </cell>
        </row>
        <row r="468">
          <cell r="A468">
            <v>2060101</v>
          </cell>
          <cell r="B468" t="str">
            <v>DISPENSARY EXPENSES</v>
          </cell>
          <cell r="C468">
            <v>0</v>
          </cell>
          <cell r="D468">
            <v>966805</v>
          </cell>
          <cell r="E468">
            <v>367461.95</v>
          </cell>
          <cell r="F468">
            <v>0</v>
          </cell>
          <cell r="G468">
            <v>255000</v>
          </cell>
          <cell r="H468">
            <v>0</v>
          </cell>
          <cell r="I468">
            <v>0</v>
          </cell>
          <cell r="J468">
            <v>1589266.95</v>
          </cell>
          <cell r="K468">
            <v>1589266.95</v>
          </cell>
          <cell r="Q468">
            <v>15.8926695</v>
          </cell>
        </row>
        <row r="469">
          <cell r="A469">
            <v>2060102</v>
          </cell>
          <cell r="B469" t="str">
            <v>BABY CRECHE EXPENSES</v>
          </cell>
          <cell r="C469">
            <v>0</v>
          </cell>
          <cell r="D469">
            <v>582648.71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582648.71</v>
          </cell>
          <cell r="K469">
            <v>582648.71</v>
          </cell>
          <cell r="Q469">
            <v>5.8264870999999996</v>
          </cell>
        </row>
        <row r="470">
          <cell r="A470">
            <v>2060103</v>
          </cell>
          <cell r="B470" t="str">
            <v>FREESHIPS-TUITION FEES ETC.</v>
          </cell>
          <cell r="C470">
            <v>117662.17</v>
          </cell>
          <cell r="D470">
            <v>13802800</v>
          </cell>
          <cell r="E470">
            <v>149900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14070362.17</v>
          </cell>
          <cell r="K470">
            <v>14070362.17</v>
          </cell>
          <cell r="Q470">
            <v>140.70362170000001</v>
          </cell>
        </row>
        <row r="471">
          <cell r="A471">
            <v>2060104</v>
          </cell>
          <cell r="B471" t="str">
            <v>SPORTS &amp; GAMES</v>
          </cell>
          <cell r="C471">
            <v>5434</v>
          </cell>
          <cell r="D471">
            <v>121076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126510</v>
          </cell>
          <cell r="K471">
            <v>126510</v>
          </cell>
          <cell r="Q471">
            <v>1.2650999999999999</v>
          </cell>
        </row>
        <row r="472">
          <cell r="A472">
            <v>2060105</v>
          </cell>
          <cell r="B472" t="str">
            <v>FREE MILK TO WORKERS (DYG.DEPT)</v>
          </cell>
          <cell r="C472">
            <v>0</v>
          </cell>
          <cell r="D472">
            <v>92383.7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92383.7</v>
          </cell>
          <cell r="K472">
            <v>92383.7</v>
          </cell>
          <cell r="Q472">
            <v>0.92383700000000002</v>
          </cell>
        </row>
        <row r="473">
          <cell r="A473">
            <v>2060106</v>
          </cell>
          <cell r="B473" t="str">
            <v>LUNCH &amp; OTHER EXP (EMPLOYEES)</v>
          </cell>
          <cell r="C473">
            <v>3759667.23</v>
          </cell>
          <cell r="D473">
            <v>6079765</v>
          </cell>
          <cell r="E473">
            <v>356537</v>
          </cell>
          <cell r="F473">
            <v>2802</v>
          </cell>
          <cell r="G473">
            <v>16385</v>
          </cell>
          <cell r="H473">
            <v>0</v>
          </cell>
          <cell r="I473">
            <v>0</v>
          </cell>
          <cell r="J473">
            <v>10215156.23</v>
          </cell>
          <cell r="K473">
            <v>10215156.23</v>
          </cell>
          <cell r="Q473">
            <v>102.15156229999999</v>
          </cell>
        </row>
        <row r="474">
          <cell r="A474">
            <v>2060107</v>
          </cell>
          <cell r="B474" t="str">
            <v>UNIFORM ETC WASHING CHARGES</v>
          </cell>
          <cell r="C474">
            <v>273169</v>
          </cell>
          <cell r="D474">
            <v>51062</v>
          </cell>
          <cell r="E474">
            <v>0</v>
          </cell>
          <cell r="F474">
            <v>50</v>
          </cell>
          <cell r="G474">
            <v>0</v>
          </cell>
          <cell r="H474">
            <v>0</v>
          </cell>
          <cell r="I474">
            <v>1822</v>
          </cell>
          <cell r="J474">
            <v>326103</v>
          </cell>
          <cell r="K474">
            <v>326103</v>
          </cell>
          <cell r="Q474">
            <v>3.2610299999999999</v>
          </cell>
        </row>
        <row r="475">
          <cell r="A475">
            <v>2060108</v>
          </cell>
          <cell r="B475" t="str">
            <v>UNIFORM EXPENSES</v>
          </cell>
          <cell r="C475">
            <v>235798</v>
          </cell>
          <cell r="D475">
            <v>758099.94</v>
          </cell>
          <cell r="E475">
            <v>696286</v>
          </cell>
          <cell r="F475">
            <v>3700</v>
          </cell>
          <cell r="G475">
            <v>66992</v>
          </cell>
          <cell r="H475">
            <v>0</v>
          </cell>
          <cell r="I475">
            <v>0</v>
          </cell>
          <cell r="J475">
            <v>1760875.94</v>
          </cell>
          <cell r="K475">
            <v>1760875.94</v>
          </cell>
          <cell r="Q475">
            <v>17.6087594</v>
          </cell>
        </row>
        <row r="476">
          <cell r="A476">
            <v>2060109</v>
          </cell>
          <cell r="B476" t="str">
            <v>CLOTHING SUBSIDY</v>
          </cell>
          <cell r="C476">
            <v>0</v>
          </cell>
          <cell r="D476">
            <v>2212798</v>
          </cell>
          <cell r="E476">
            <v>0</v>
          </cell>
          <cell r="F476">
            <v>81034</v>
          </cell>
          <cell r="G476">
            <v>0</v>
          </cell>
          <cell r="H476">
            <v>0</v>
          </cell>
          <cell r="I476">
            <v>0</v>
          </cell>
          <cell r="J476">
            <v>2293832</v>
          </cell>
          <cell r="K476">
            <v>2293832</v>
          </cell>
          <cell r="Q476">
            <v>22.938320000000001</v>
          </cell>
        </row>
        <row r="477">
          <cell r="A477">
            <v>2060110</v>
          </cell>
          <cell r="B477" t="str">
            <v>OTHER WELFARE EXPENSES</v>
          </cell>
          <cell r="C477">
            <v>2763751.31</v>
          </cell>
          <cell r="D477">
            <v>4688119.58</v>
          </cell>
          <cell r="E477">
            <v>745411.32</v>
          </cell>
          <cell r="F477">
            <v>4800</v>
          </cell>
          <cell r="G477">
            <v>31199</v>
          </cell>
          <cell r="H477">
            <v>0</v>
          </cell>
          <cell r="I477">
            <v>216189</v>
          </cell>
          <cell r="J477">
            <v>8449470.2100000009</v>
          </cell>
          <cell r="K477">
            <v>8449470.2100000009</v>
          </cell>
          <cell r="Q477">
            <v>84.494702099999998</v>
          </cell>
        </row>
        <row r="478">
          <cell r="A478">
            <v>2060111</v>
          </cell>
          <cell r="B478" t="str">
            <v>GRAIN PURCHASES AND SALES</v>
          </cell>
          <cell r="C478">
            <v>0</v>
          </cell>
          <cell r="D478">
            <v>-341301.32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-341301.32</v>
          </cell>
          <cell r="K478">
            <v>-341301.32</v>
          </cell>
          <cell r="Q478">
            <v>-3.4130132</v>
          </cell>
        </row>
        <row r="479">
          <cell r="A479">
            <v>2060113</v>
          </cell>
          <cell r="B479" t="str">
            <v>EMPLOYEE TRAINING PROG. EXP.(CO.ORG.)</v>
          </cell>
          <cell r="C479">
            <v>5416991.1799999997</v>
          </cell>
          <cell r="D479">
            <v>1887861.5</v>
          </cell>
          <cell r="E479">
            <v>276186</v>
          </cell>
          <cell r="F479">
            <v>136300</v>
          </cell>
          <cell r="G479">
            <v>2182937.5</v>
          </cell>
          <cell r="H479">
            <v>0</v>
          </cell>
          <cell r="I479">
            <v>0</v>
          </cell>
          <cell r="J479">
            <v>9900276.1799999997</v>
          </cell>
          <cell r="K479">
            <v>9900276.1799999997</v>
          </cell>
          <cell r="Q479">
            <v>99.002761800000002</v>
          </cell>
        </row>
        <row r="480">
          <cell r="A480">
            <v>2060114</v>
          </cell>
          <cell r="B480" t="str">
            <v>EDUCATION FEES SUBSIDY</v>
          </cell>
          <cell r="C480">
            <v>204795.25</v>
          </cell>
          <cell r="D480">
            <v>-27900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176895.25</v>
          </cell>
          <cell r="K480">
            <v>176895.25</v>
          </cell>
          <cell r="Q480">
            <v>1.7689524999999999</v>
          </cell>
        </row>
        <row r="481">
          <cell r="A481">
            <v>2060115</v>
          </cell>
          <cell r="B481" t="str">
            <v>SEMINAR / WORKSHOP EXP (PARTICIPATION FEE)</v>
          </cell>
          <cell r="C481">
            <v>220382</v>
          </cell>
          <cell r="D481">
            <v>177572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397954</v>
          </cell>
          <cell r="K481">
            <v>397954</v>
          </cell>
          <cell r="Q481">
            <v>3.9795400000000001</v>
          </cell>
        </row>
        <row r="482">
          <cell r="A482">
            <v>2060116</v>
          </cell>
          <cell r="B482" t="str">
            <v>LUNCH &amp; OTHER EXP.EMP.(OUTSIDE)</v>
          </cell>
          <cell r="C482">
            <v>1983960.39</v>
          </cell>
          <cell r="D482">
            <v>2771245</v>
          </cell>
          <cell r="E482">
            <v>14956</v>
          </cell>
          <cell r="F482">
            <v>42628</v>
          </cell>
          <cell r="G482">
            <v>27216</v>
          </cell>
          <cell r="H482">
            <v>0</v>
          </cell>
          <cell r="I482">
            <v>0</v>
          </cell>
          <cell r="J482">
            <v>4840005.3899999997</v>
          </cell>
          <cell r="K482">
            <v>4840005.3899999997</v>
          </cell>
          <cell r="Q482">
            <v>48.400053900000003</v>
          </cell>
        </row>
        <row r="483">
          <cell r="A483">
            <v>2060120</v>
          </cell>
          <cell r="B483" t="str">
            <v>PREMIUM FOR WORKMENS COMPENSATION POLICY</v>
          </cell>
          <cell r="C483">
            <v>0</v>
          </cell>
          <cell r="D483">
            <v>1637877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1637877</v>
          </cell>
          <cell r="K483">
            <v>1637877</v>
          </cell>
          <cell r="Q483">
            <v>16.378769999999999</v>
          </cell>
        </row>
        <row r="484">
          <cell r="A484">
            <v>2060121</v>
          </cell>
          <cell r="B484" t="str">
            <v>E.D.L.I. (LIC)CONTRIBUTION</v>
          </cell>
          <cell r="C484">
            <v>0</v>
          </cell>
          <cell r="D484">
            <v>2201680</v>
          </cell>
          <cell r="E484">
            <v>18275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2219955</v>
          </cell>
          <cell r="K484">
            <v>2219955</v>
          </cell>
          <cell r="Q484">
            <v>22.199549999999999</v>
          </cell>
        </row>
        <row r="485">
          <cell r="A485">
            <v>2060122</v>
          </cell>
          <cell r="B485" t="str">
            <v>ADMINISTRATIVE CHARGES E.D.L.I. SCHEME</v>
          </cell>
          <cell r="C485">
            <v>0</v>
          </cell>
          <cell r="D485">
            <v>276219</v>
          </cell>
          <cell r="E485">
            <v>42853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319072</v>
          </cell>
          <cell r="K485">
            <v>319072</v>
          </cell>
          <cell r="Q485">
            <v>3.1907199999999998</v>
          </cell>
        </row>
        <row r="486">
          <cell r="A486">
            <v>2060123</v>
          </cell>
          <cell r="B486" t="str">
            <v>E.D.L.I. INSPECTION CHARGES</v>
          </cell>
          <cell r="C486">
            <v>0</v>
          </cell>
          <cell r="D486">
            <v>17190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17190</v>
          </cell>
          <cell r="K486">
            <v>17190</v>
          </cell>
          <cell r="Q486">
            <v>0.1719</v>
          </cell>
        </row>
        <row r="487">
          <cell r="A487">
            <v>2060124</v>
          </cell>
          <cell r="B487" t="str">
            <v>ADMINISTRATIVE CHARGES PF. SCHEME</v>
          </cell>
          <cell r="C487">
            <v>3016</v>
          </cell>
          <cell r="D487">
            <v>3407803</v>
          </cell>
          <cell r="E487">
            <v>293907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3704726</v>
          </cell>
          <cell r="K487">
            <v>3704726</v>
          </cell>
          <cell r="Q487">
            <v>37.047260000000001</v>
          </cell>
        </row>
        <row r="488">
          <cell r="A488">
            <v>2060125</v>
          </cell>
          <cell r="B488" t="str">
            <v>PROVIDENT FUND INSP.CHARGES</v>
          </cell>
          <cell r="C488">
            <v>0</v>
          </cell>
          <cell r="D488">
            <v>1273092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1273092</v>
          </cell>
          <cell r="K488">
            <v>1273092</v>
          </cell>
          <cell r="Q488">
            <v>12.730919999999999</v>
          </cell>
        </row>
        <row r="489">
          <cell r="A489">
            <v>2060126</v>
          </cell>
          <cell r="B489" t="str">
            <v>CONTRIBUTION TO ESI SCHEME-WORKERS</v>
          </cell>
          <cell r="C489">
            <v>0</v>
          </cell>
          <cell r="D489">
            <v>1758239</v>
          </cell>
          <cell r="E489">
            <v>309051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2067290</v>
          </cell>
          <cell r="K489">
            <v>2067290</v>
          </cell>
          <cell r="Q489">
            <v>20.672899999999998</v>
          </cell>
        </row>
        <row r="490">
          <cell r="A490">
            <v>2060127</v>
          </cell>
          <cell r="B490" t="str">
            <v>CONTRIBUTION TO ESI SCHEME-STAFF</v>
          </cell>
          <cell r="C490">
            <v>15013</v>
          </cell>
          <cell r="D490">
            <v>110656</v>
          </cell>
          <cell r="E490">
            <v>5444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131113</v>
          </cell>
          <cell r="K490">
            <v>131113</v>
          </cell>
          <cell r="Q490">
            <v>1.3111299999999999</v>
          </cell>
        </row>
        <row r="491">
          <cell r="A491">
            <v>2060128</v>
          </cell>
          <cell r="B491" t="str">
            <v>CONTRIBUTION TO LABOUR WELFARE FUND</v>
          </cell>
          <cell r="C491">
            <v>4068</v>
          </cell>
          <cell r="D491">
            <v>323691</v>
          </cell>
          <cell r="E491">
            <v>62808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390567</v>
          </cell>
          <cell r="K491">
            <v>390567</v>
          </cell>
          <cell r="Q491">
            <v>3.9056700000000002</v>
          </cell>
        </row>
        <row r="492">
          <cell r="A492">
            <v>2060129</v>
          </cell>
          <cell r="B492" t="str">
            <v>PREMIUM FOR GROUP INSURANCE SCHEME</v>
          </cell>
          <cell r="C492">
            <v>192317</v>
          </cell>
          <cell r="D492">
            <v>184587</v>
          </cell>
          <cell r="E492">
            <v>25094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401998</v>
          </cell>
          <cell r="K492">
            <v>401998</v>
          </cell>
          <cell r="Q492">
            <v>4.0199800000000003</v>
          </cell>
        </row>
        <row r="493">
          <cell r="A493">
            <v>2060130</v>
          </cell>
          <cell r="B493" t="str">
            <v>CONTR. TO DECEASED EMPLOYEES FUND</v>
          </cell>
          <cell r="C493">
            <v>0</v>
          </cell>
          <cell r="D493">
            <v>305885</v>
          </cell>
          <cell r="E493">
            <v>19260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325145</v>
          </cell>
          <cell r="K493">
            <v>325145</v>
          </cell>
          <cell r="Q493">
            <v>3.2514500000000002</v>
          </cell>
        </row>
        <row r="494">
          <cell r="A494">
            <v>2060131</v>
          </cell>
          <cell r="B494" t="str">
            <v>PERSONAL ACCIDENT POLICY - STAFF</v>
          </cell>
          <cell r="C494">
            <v>161942</v>
          </cell>
          <cell r="D494">
            <v>328525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490467</v>
          </cell>
          <cell r="K494">
            <v>490467</v>
          </cell>
          <cell r="Q494">
            <v>4.9046700000000003</v>
          </cell>
        </row>
        <row r="495">
          <cell r="A495">
            <v>2060201</v>
          </cell>
          <cell r="B495" t="str">
            <v>CANTEEN PURCHASE/SALES</v>
          </cell>
          <cell r="C495">
            <v>-346.5</v>
          </cell>
          <cell r="D495">
            <v>7192209.4000000004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7191862.9000000004</v>
          </cell>
          <cell r="K495">
            <v>7191862.9000000004</v>
          </cell>
          <cell r="Q495">
            <v>71.918628999999996</v>
          </cell>
        </row>
        <row r="496">
          <cell r="A496">
            <v>2060202</v>
          </cell>
          <cell r="B496" t="str">
            <v>CANTEEN EXP-CROCKERY,CUTLERY ETC</v>
          </cell>
          <cell r="C496">
            <v>10175</v>
          </cell>
          <cell r="D496">
            <v>142449.51999999999</v>
          </cell>
          <cell r="E496">
            <v>26243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178867.52</v>
          </cell>
          <cell r="K496">
            <v>178867.52</v>
          </cell>
          <cell r="Q496">
            <v>1.7886751999999999</v>
          </cell>
        </row>
        <row r="497">
          <cell r="A497">
            <v>2060203</v>
          </cell>
          <cell r="B497" t="str">
            <v>CANTEEN EXPENSES-OTHERS</v>
          </cell>
          <cell r="C497">
            <v>253825.61</v>
          </cell>
          <cell r="D497">
            <v>43390551.670000002</v>
          </cell>
          <cell r="E497">
            <v>2664999.9900000002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46309377.270000003</v>
          </cell>
          <cell r="K497">
            <v>46309377.270000003</v>
          </cell>
          <cell r="Q497">
            <v>463.09377269999999</v>
          </cell>
        </row>
        <row r="498">
          <cell r="A498">
            <v>2041101</v>
          </cell>
          <cell r="B498" t="str">
            <v>LEAVE ENCASHMENT PROVISION</v>
          </cell>
          <cell r="C498">
            <v>16819274</v>
          </cell>
          <cell r="D498">
            <v>-25820994</v>
          </cell>
          <cell r="E498">
            <v>2347162</v>
          </cell>
          <cell r="F498">
            <v>0</v>
          </cell>
          <cell r="G498">
            <v>875042</v>
          </cell>
          <cell r="H498">
            <v>0</v>
          </cell>
          <cell r="I498">
            <v>0</v>
          </cell>
          <cell r="J498">
            <v>-5779516</v>
          </cell>
          <cell r="K498">
            <v>-5779516</v>
          </cell>
          <cell r="Q498">
            <v>-57.795160000000003</v>
          </cell>
        </row>
        <row r="499">
          <cell r="A499">
            <v>2070101</v>
          </cell>
          <cell r="B499" t="str">
            <v>EXCISE DUTY ON STEEL FILES</v>
          </cell>
          <cell r="C499">
            <v>0</v>
          </cell>
          <cell r="D499">
            <v>0</v>
          </cell>
          <cell r="E499">
            <v>25762358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25762358</v>
          </cell>
          <cell r="K499">
            <v>25762358</v>
          </cell>
          <cell r="Q499">
            <v>257.62358</v>
          </cell>
        </row>
        <row r="500">
          <cell r="A500">
            <v>2070102</v>
          </cell>
          <cell r="B500" t="str">
            <v>EXCISE DUTY ON DRILLS</v>
          </cell>
          <cell r="C500">
            <v>0</v>
          </cell>
          <cell r="D500">
            <v>0</v>
          </cell>
          <cell r="E500">
            <v>10216683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10216683</v>
          </cell>
          <cell r="K500">
            <v>10216683</v>
          </cell>
          <cell r="Q500">
            <v>102.16683</v>
          </cell>
        </row>
        <row r="501">
          <cell r="A501">
            <v>2070105</v>
          </cell>
          <cell r="B501" t="str">
            <v>EXCISE DUTY ON STEEL/FORGINGS</v>
          </cell>
          <cell r="C501">
            <v>0</v>
          </cell>
          <cell r="D501">
            <v>0</v>
          </cell>
          <cell r="E501">
            <v>3709599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3709599</v>
          </cell>
          <cell r="K501">
            <v>3709599</v>
          </cell>
          <cell r="Q501">
            <v>37.09599</v>
          </cell>
        </row>
        <row r="502">
          <cell r="A502">
            <v>2070109</v>
          </cell>
          <cell r="B502" t="str">
            <v>EXCISE DUTY ON SEMI FIN.FILES</v>
          </cell>
          <cell r="C502">
            <v>0</v>
          </cell>
          <cell r="D502">
            <v>0</v>
          </cell>
          <cell r="E502">
            <v>3336072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3336072</v>
          </cell>
          <cell r="K502">
            <v>3336072</v>
          </cell>
          <cell r="Q502">
            <v>33.360720000000001</v>
          </cell>
        </row>
        <row r="503">
          <cell r="A503">
            <v>2070112</v>
          </cell>
          <cell r="B503" t="str">
            <v>EXCISE DUTY ON MATERIAL AT WAREHOUSE</v>
          </cell>
          <cell r="C503">
            <v>0</v>
          </cell>
          <cell r="D503">
            <v>0</v>
          </cell>
          <cell r="E503">
            <v>-2391557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-2391557</v>
          </cell>
          <cell r="K503">
            <v>-2391557</v>
          </cell>
          <cell r="Q503">
            <v>-23.915569999999999</v>
          </cell>
        </row>
        <row r="504">
          <cell r="A504">
            <v>2070199</v>
          </cell>
          <cell r="B504" t="str">
            <v>EXCISE DUTY RECOVERED (ON SALES )</v>
          </cell>
          <cell r="C504">
            <v>0</v>
          </cell>
          <cell r="D504">
            <v>0</v>
          </cell>
          <cell r="E504">
            <v>-43024712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-43024712</v>
          </cell>
          <cell r="K504">
            <v>-43024712</v>
          </cell>
          <cell r="Q504">
            <v>-430.24712</v>
          </cell>
        </row>
        <row r="505">
          <cell r="A505">
            <v>2080101</v>
          </cell>
          <cell r="B505" t="str">
            <v>PROCESS STOCK (OPENING)</v>
          </cell>
          <cell r="C505">
            <v>0</v>
          </cell>
          <cell r="D505">
            <v>872354411</v>
          </cell>
          <cell r="E505">
            <v>34951589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907306000</v>
          </cell>
          <cell r="K505">
            <v>907306000</v>
          </cell>
          <cell r="Q505">
            <v>9073.06</v>
          </cell>
        </row>
        <row r="506">
          <cell r="A506">
            <v>2080301</v>
          </cell>
          <cell r="B506" t="str">
            <v>PROCESS STOCK (CLOSING)</v>
          </cell>
          <cell r="C506">
            <v>0</v>
          </cell>
          <cell r="D506">
            <v>-527068130.26999998</v>
          </cell>
          <cell r="E506">
            <v>-36826685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-563894815.26999998</v>
          </cell>
          <cell r="K506">
            <v>-563894815.26999998</v>
          </cell>
          <cell r="Q506">
            <v>-5638.9481526999998</v>
          </cell>
        </row>
        <row r="507">
          <cell r="A507">
            <v>2080390</v>
          </cell>
          <cell r="B507" t="str">
            <v>INCREASE/DECREASE WIP - SAP</v>
          </cell>
          <cell r="C507">
            <v>0</v>
          </cell>
          <cell r="D507">
            <v>-507754486.29000002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-507754486.29000002</v>
          </cell>
          <cell r="K507">
            <v>-507754486.29000002</v>
          </cell>
          <cell r="Q507">
            <v>-5077.5448629000002</v>
          </cell>
        </row>
        <row r="508">
          <cell r="A508">
            <v>2080201</v>
          </cell>
          <cell r="B508" t="str">
            <v>FILES  STOCK (OPENING)</v>
          </cell>
          <cell r="C508">
            <v>0</v>
          </cell>
          <cell r="D508">
            <v>314163095.63</v>
          </cell>
          <cell r="E508">
            <v>146105178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460268273.63</v>
          </cell>
          <cell r="K508">
            <v>460268273.63</v>
          </cell>
          <cell r="Q508">
            <v>4602.6827363000002</v>
          </cell>
        </row>
        <row r="509">
          <cell r="A509">
            <v>2080202</v>
          </cell>
          <cell r="B509" t="str">
            <v>RUGS,BLANKETS STOCK (OPENING)</v>
          </cell>
          <cell r="C509">
            <v>0</v>
          </cell>
          <cell r="D509">
            <v>2365350.2000000002</v>
          </cell>
          <cell r="E509">
            <v>28248359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30613709.199999999</v>
          </cell>
          <cell r="K509">
            <v>30613709.199999999</v>
          </cell>
          <cell r="Q509">
            <v>306.137092</v>
          </cell>
        </row>
        <row r="510">
          <cell r="A510">
            <v>2080206</v>
          </cell>
          <cell r="B510" t="str">
            <v>FURN.FABRICS STOCK (OPENING)</v>
          </cell>
          <cell r="C510">
            <v>0</v>
          </cell>
          <cell r="D510">
            <v>66836.19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66836.19</v>
          </cell>
          <cell r="K510">
            <v>66836.19</v>
          </cell>
          <cell r="Q510">
            <v>0.66836189999999995</v>
          </cell>
        </row>
        <row r="511">
          <cell r="A511">
            <v>2080280</v>
          </cell>
          <cell r="B511" t="str">
            <v>FINISHED GOODS - OPENING</v>
          </cell>
          <cell r="C511">
            <v>0</v>
          </cell>
          <cell r="D511">
            <v>1029656000</v>
          </cell>
          <cell r="E511">
            <v>0</v>
          </cell>
          <cell r="F511">
            <v>6630127.7300000004</v>
          </cell>
          <cell r="G511">
            <v>0</v>
          </cell>
          <cell r="H511">
            <v>0</v>
          </cell>
          <cell r="I511">
            <v>0</v>
          </cell>
          <cell r="J511">
            <v>1036286127.73</v>
          </cell>
          <cell r="K511">
            <v>1036286127.73</v>
          </cell>
          <cell r="Q511">
            <v>10362.8612773</v>
          </cell>
        </row>
        <row r="512">
          <cell r="A512">
            <v>2080401</v>
          </cell>
          <cell r="B512" t="str">
            <v>FILES  STOCK (CLOSING)</v>
          </cell>
          <cell r="C512">
            <v>0</v>
          </cell>
          <cell r="D512">
            <v>-356063548.32999998</v>
          </cell>
          <cell r="E512">
            <v>-109606654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-465670202.32999998</v>
          </cell>
          <cell r="K512">
            <v>-465670202.32999998</v>
          </cell>
          <cell r="Q512">
            <v>-4656.7020233000003</v>
          </cell>
        </row>
        <row r="513">
          <cell r="A513">
            <v>2080402</v>
          </cell>
          <cell r="B513" t="str">
            <v>RUGS,BLANKETS STOCK (CLOSING)</v>
          </cell>
          <cell r="C513">
            <v>0</v>
          </cell>
          <cell r="D513">
            <v>-2544123.15</v>
          </cell>
          <cell r="E513">
            <v>-25606623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-28150746.149999999</v>
          </cell>
          <cell r="K513">
            <v>-28150746.149999999</v>
          </cell>
          <cell r="Q513">
            <v>-281.50746149999998</v>
          </cell>
        </row>
        <row r="514">
          <cell r="A514">
            <v>2080406</v>
          </cell>
          <cell r="B514" t="str">
            <v>FURN.FABRICS STOCK (CLOSING)</v>
          </cell>
          <cell r="C514">
            <v>0</v>
          </cell>
          <cell r="D514">
            <v>-511.869999999995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-511.869999999995</v>
          </cell>
          <cell r="K514">
            <v>-511.869999999995</v>
          </cell>
          <cell r="Q514">
            <v>-5.11869999999995E-3</v>
          </cell>
        </row>
        <row r="515">
          <cell r="A515">
            <v>2080480</v>
          </cell>
          <cell r="B515" t="str">
            <v>FINISHED GOODS - CLOSING</v>
          </cell>
          <cell r="C515">
            <v>0</v>
          </cell>
          <cell r="D515">
            <v>-199989658.77000001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-199989658.77000001</v>
          </cell>
          <cell r="K515">
            <v>-199989658.77000001</v>
          </cell>
          <cell r="Q515">
            <v>-1999.8965877000001</v>
          </cell>
        </row>
        <row r="516">
          <cell r="A516">
            <v>2080490</v>
          </cell>
          <cell r="B516" t="str">
            <v>INCREASE/DECREASE FG - SAP</v>
          </cell>
          <cell r="C516">
            <v>0</v>
          </cell>
          <cell r="D516">
            <v>-529673033.38999999</v>
          </cell>
          <cell r="E516">
            <v>0</v>
          </cell>
          <cell r="F516">
            <v>-14261689.720000001</v>
          </cell>
          <cell r="G516">
            <v>0</v>
          </cell>
          <cell r="H516">
            <v>0</v>
          </cell>
          <cell r="I516">
            <v>0</v>
          </cell>
          <cell r="J516">
            <v>-543934723.11000001</v>
          </cell>
          <cell r="K516">
            <v>-543934723.11000001</v>
          </cell>
          <cell r="Q516">
            <v>-5439.3472310999996</v>
          </cell>
        </row>
        <row r="517">
          <cell r="A517">
            <v>2080495</v>
          </cell>
          <cell r="B517" t="str">
            <v>FIN.GOODS STOCK RESERVE</v>
          </cell>
          <cell r="C517">
            <v>0</v>
          </cell>
          <cell r="D517">
            <v>259768389.93000001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259768389.93000001</v>
          </cell>
          <cell r="K517">
            <v>259768389.93000001</v>
          </cell>
          <cell r="Q517">
            <v>2597.6838993000001</v>
          </cell>
        </row>
        <row r="518">
          <cell r="A518">
            <v>2080601</v>
          </cell>
          <cell r="B518" t="str">
            <v>FINISHED GOODS TRF-FILES(INTER PLANT)</v>
          </cell>
          <cell r="C518">
            <v>162056</v>
          </cell>
          <cell r="D518">
            <v>0</v>
          </cell>
          <cell r="E518">
            <v>0</v>
          </cell>
          <cell r="F518">
            <v>-49945909</v>
          </cell>
          <cell r="G518">
            <v>0</v>
          </cell>
          <cell r="H518">
            <v>0</v>
          </cell>
          <cell r="I518">
            <v>-162056</v>
          </cell>
          <cell r="J518">
            <v>-49945909</v>
          </cell>
          <cell r="K518">
            <v>-49945909</v>
          </cell>
          <cell r="Q518">
            <v>-499.45909</v>
          </cell>
        </row>
        <row r="519">
          <cell r="A519">
            <v>2080602</v>
          </cell>
          <cell r="B519" t="str">
            <v>FINISHED GOODS TRF -M2M</v>
          </cell>
          <cell r="C519">
            <v>0</v>
          </cell>
          <cell r="D519">
            <v>49945908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49945908</v>
          </cell>
          <cell r="K519">
            <v>49945908</v>
          </cell>
          <cell r="Q519">
            <v>499.45907999999997</v>
          </cell>
        </row>
        <row r="520">
          <cell r="A520">
            <v>2090101</v>
          </cell>
          <cell r="B520" t="str">
            <v>INSURANCE-BUILDINGS</v>
          </cell>
          <cell r="C520">
            <v>135391</v>
          </cell>
          <cell r="D520">
            <v>1377248</v>
          </cell>
          <cell r="E520">
            <v>16939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1529578</v>
          </cell>
          <cell r="K520">
            <v>1529578</v>
          </cell>
          <cell r="Q520">
            <v>15.295780000000001</v>
          </cell>
        </row>
        <row r="521">
          <cell r="A521">
            <v>2090102</v>
          </cell>
          <cell r="B521" t="str">
            <v>INSURANCE-PLANT &amp; MACHINERY</v>
          </cell>
          <cell r="C521">
            <v>93404</v>
          </cell>
          <cell r="D521">
            <v>8076450</v>
          </cell>
          <cell r="E521">
            <v>52775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8222629</v>
          </cell>
          <cell r="K521">
            <v>8222629</v>
          </cell>
          <cell r="Q521">
            <v>82.226290000000006</v>
          </cell>
        </row>
        <row r="522">
          <cell r="A522">
            <v>2090103</v>
          </cell>
          <cell r="B522" t="str">
            <v>INSURANCE-COMPUTERS</v>
          </cell>
          <cell r="C522">
            <v>93228</v>
          </cell>
          <cell r="D522">
            <v>7001</v>
          </cell>
          <cell r="E522">
            <v>14007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114236</v>
          </cell>
          <cell r="K522">
            <v>114236</v>
          </cell>
          <cell r="Q522">
            <v>1.14236</v>
          </cell>
        </row>
        <row r="523">
          <cell r="A523">
            <v>2090104</v>
          </cell>
          <cell r="B523" t="str">
            <v>INSURANCE-VEHICLES</v>
          </cell>
          <cell r="C523">
            <v>1723536.03</v>
          </cell>
          <cell r="D523">
            <v>794822</v>
          </cell>
          <cell r="E523">
            <v>86134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2604492.0299999998</v>
          </cell>
          <cell r="K523">
            <v>2604492.0299999998</v>
          </cell>
          <cell r="Q523">
            <v>26.044920300000001</v>
          </cell>
        </row>
        <row r="524">
          <cell r="A524">
            <v>2090105</v>
          </cell>
          <cell r="B524" t="str">
            <v>INSURANCE-MISCELLANEOUS POLICIES</v>
          </cell>
          <cell r="C524">
            <v>370153</v>
          </cell>
          <cell r="D524">
            <v>2524352</v>
          </cell>
          <cell r="E524">
            <v>299046</v>
          </cell>
          <cell r="F524">
            <v>0</v>
          </cell>
          <cell r="G524">
            <v>265401</v>
          </cell>
          <cell r="H524">
            <v>0</v>
          </cell>
          <cell r="I524">
            <v>0</v>
          </cell>
          <cell r="J524">
            <v>3458952</v>
          </cell>
          <cell r="K524">
            <v>3458952</v>
          </cell>
          <cell r="Q524">
            <v>34.58952</v>
          </cell>
        </row>
        <row r="525">
          <cell r="A525">
            <v>2090106</v>
          </cell>
          <cell r="B525" t="str">
            <v>"INSURANCE-STOCK (INCL. RAW MAT,STORES)"</v>
          </cell>
          <cell r="C525">
            <v>0</v>
          </cell>
          <cell r="D525">
            <v>3265040</v>
          </cell>
          <cell r="E525">
            <v>57843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3322883</v>
          </cell>
          <cell r="K525">
            <v>3322883</v>
          </cell>
          <cell r="Q525">
            <v>33.228830000000002</v>
          </cell>
        </row>
        <row r="526">
          <cell r="A526">
            <v>2090107</v>
          </cell>
          <cell r="B526" t="str">
            <v>INSURANCE-AIRCRAFT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5186493</v>
          </cell>
          <cell r="H526">
            <v>0</v>
          </cell>
          <cell r="I526">
            <v>0</v>
          </cell>
          <cell r="J526">
            <v>5186493</v>
          </cell>
          <cell r="K526">
            <v>5186493</v>
          </cell>
          <cell r="Q526">
            <v>51.864930000000001</v>
          </cell>
        </row>
        <row r="527">
          <cell r="A527">
            <v>2090108</v>
          </cell>
          <cell r="B527" t="str">
            <v>INSURANCE-BOATS</v>
          </cell>
          <cell r="C527">
            <v>3381616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3381616</v>
          </cell>
          <cell r="K527">
            <v>3381616</v>
          </cell>
          <cell r="Q527">
            <v>33.816160000000004</v>
          </cell>
        </row>
        <row r="528">
          <cell r="A528">
            <v>2090109</v>
          </cell>
          <cell r="B528" t="str">
            <v>INSURANCE-E.C.G.C. PREMIUM</v>
          </cell>
          <cell r="C528">
            <v>0</v>
          </cell>
          <cell r="D528">
            <v>0</v>
          </cell>
          <cell r="E528">
            <v>475476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475476</v>
          </cell>
          <cell r="K528">
            <v>475476</v>
          </cell>
          <cell r="Q528">
            <v>4.7547600000000001</v>
          </cell>
        </row>
        <row r="529">
          <cell r="A529">
            <v>2090110</v>
          </cell>
          <cell r="B529" t="str">
            <v>MARINE INSURANCE-GOODS</v>
          </cell>
          <cell r="C529">
            <v>0</v>
          </cell>
          <cell r="D529">
            <v>2316006.34</v>
          </cell>
          <cell r="E529">
            <v>327980</v>
          </cell>
          <cell r="F529">
            <v>-454.26000000000897</v>
          </cell>
          <cell r="G529">
            <v>0</v>
          </cell>
          <cell r="H529">
            <v>0</v>
          </cell>
          <cell r="I529">
            <v>0</v>
          </cell>
          <cell r="J529">
            <v>2643532.08</v>
          </cell>
          <cell r="K529">
            <v>2643532.08</v>
          </cell>
          <cell r="Q529">
            <v>26.4353208</v>
          </cell>
        </row>
        <row r="530">
          <cell r="A530">
            <v>2090130</v>
          </cell>
          <cell r="B530" t="str">
            <v>INSURANCE - OTHERS</v>
          </cell>
          <cell r="C530">
            <v>500933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500933</v>
          </cell>
          <cell r="K530">
            <v>500933</v>
          </cell>
          <cell r="Q530">
            <v>5.0093300000000003</v>
          </cell>
        </row>
        <row r="531">
          <cell r="A531">
            <v>2090199</v>
          </cell>
          <cell r="B531" t="str">
            <v>INSURANCE -RECOVERED</v>
          </cell>
          <cell r="C531">
            <v>0</v>
          </cell>
          <cell r="D531">
            <v>-19846755.440000001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-19846755.440000001</v>
          </cell>
          <cell r="K531">
            <v>-19846755.440000001</v>
          </cell>
          <cell r="Q531">
            <v>-198.46755440000001</v>
          </cell>
        </row>
        <row r="532">
          <cell r="A532">
            <v>2090202</v>
          </cell>
          <cell r="B532" t="str">
            <v>RENT - PREMISES - REL PTY</v>
          </cell>
          <cell r="C532">
            <v>0</v>
          </cell>
          <cell r="D532">
            <v>2566999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2566999</v>
          </cell>
          <cell r="K532">
            <v>2566999</v>
          </cell>
          <cell r="Q532">
            <v>25.669989999999999</v>
          </cell>
        </row>
        <row r="533">
          <cell r="A533">
            <v>2090203</v>
          </cell>
          <cell r="B533" t="str">
            <v>RENT - PREMISES - OTHERS</v>
          </cell>
          <cell r="C533">
            <v>0</v>
          </cell>
          <cell r="D533">
            <v>255028017.25</v>
          </cell>
          <cell r="E533">
            <v>12000</v>
          </cell>
          <cell r="F533">
            <v>0</v>
          </cell>
          <cell r="G533">
            <v>0</v>
          </cell>
          <cell r="H533">
            <v>0</v>
          </cell>
          <cell r="I533">
            <v>17705537.199999999</v>
          </cell>
          <cell r="J533">
            <v>272745554.44999999</v>
          </cell>
          <cell r="K533">
            <v>272745554.44999999</v>
          </cell>
          <cell r="Q533">
            <v>2727.4555445000001</v>
          </cell>
        </row>
        <row r="534">
          <cell r="A534">
            <v>2090205</v>
          </cell>
          <cell r="B534" t="str">
            <v>RENT - GODOWNS - REL PTY</v>
          </cell>
          <cell r="C534">
            <v>0</v>
          </cell>
          <cell r="D534">
            <v>0</v>
          </cell>
          <cell r="E534">
            <v>99600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99600</v>
          </cell>
          <cell r="K534">
            <v>99600</v>
          </cell>
          <cell r="Q534">
            <v>0.996</v>
          </cell>
        </row>
        <row r="535">
          <cell r="A535">
            <v>2090206</v>
          </cell>
          <cell r="B535" t="str">
            <v>RENT - GODOWNS - OTHERS</v>
          </cell>
          <cell r="C535">
            <v>0</v>
          </cell>
          <cell r="D535">
            <v>5067413</v>
          </cell>
          <cell r="E535">
            <v>135600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5203013</v>
          </cell>
          <cell r="K535">
            <v>5203013</v>
          </cell>
          <cell r="Q535">
            <v>52.03013</v>
          </cell>
        </row>
        <row r="536">
          <cell r="A536">
            <v>2090290</v>
          </cell>
          <cell r="B536" t="str">
            <v>RENT - SAP</v>
          </cell>
          <cell r="C536">
            <v>110149912.95999999</v>
          </cell>
          <cell r="D536">
            <v>24204065</v>
          </cell>
          <cell r="E536">
            <v>0</v>
          </cell>
          <cell r="F536">
            <v>3500</v>
          </cell>
          <cell r="G536">
            <v>9662614</v>
          </cell>
          <cell r="H536">
            <v>0</v>
          </cell>
          <cell r="I536">
            <v>0</v>
          </cell>
          <cell r="J536">
            <v>144020091.96000001</v>
          </cell>
          <cell r="K536">
            <v>144020091.96000001</v>
          </cell>
          <cell r="Q536">
            <v>1440.2009195999999</v>
          </cell>
        </row>
        <row r="537">
          <cell r="A537">
            <v>2090301</v>
          </cell>
          <cell r="B537" t="str">
            <v>LEASE RENTALS-LAND</v>
          </cell>
          <cell r="C537">
            <v>1334100</v>
          </cell>
          <cell r="D537">
            <v>62228</v>
          </cell>
          <cell r="E537">
            <v>17641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1413969</v>
          </cell>
          <cell r="K537">
            <v>1413969</v>
          </cell>
          <cell r="Q537">
            <v>14.13969</v>
          </cell>
        </row>
        <row r="538">
          <cell r="A538">
            <v>2090401</v>
          </cell>
          <cell r="B538" t="str">
            <v>RATES &amp; TAXES</v>
          </cell>
          <cell r="C538">
            <v>8679587</v>
          </cell>
          <cell r="D538">
            <v>4756437</v>
          </cell>
          <cell r="E538">
            <v>322115</v>
          </cell>
          <cell r="F538">
            <v>0</v>
          </cell>
          <cell r="G538">
            <v>1147260</v>
          </cell>
          <cell r="H538">
            <v>0</v>
          </cell>
          <cell r="I538">
            <v>0</v>
          </cell>
          <cell r="J538">
            <v>14905399</v>
          </cell>
          <cell r="K538">
            <v>14905399</v>
          </cell>
          <cell r="Q538">
            <v>149.05399</v>
          </cell>
        </row>
        <row r="539">
          <cell r="A539">
            <v>2100101</v>
          </cell>
          <cell r="B539" t="str">
            <v>ADVT &amp; PUB -  NEWS PAPERS</v>
          </cell>
          <cell r="C539">
            <v>0</v>
          </cell>
          <cell r="D539">
            <v>98746568.980000004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98746568.980000004</v>
          </cell>
          <cell r="K539">
            <v>98746568.980000004</v>
          </cell>
          <cell r="Q539">
            <v>987.46568979999995</v>
          </cell>
        </row>
        <row r="540">
          <cell r="A540">
            <v>2100102</v>
          </cell>
          <cell r="B540" t="str">
            <v>ADVT &amp; PUB -  RELEASES IN SOUVINEIRS</v>
          </cell>
          <cell r="C540">
            <v>0</v>
          </cell>
          <cell r="D540">
            <v>12815465.800000001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12815465.800000001</v>
          </cell>
          <cell r="K540">
            <v>12815465.800000001</v>
          </cell>
          <cell r="Q540">
            <v>128.15465800000001</v>
          </cell>
        </row>
        <row r="541">
          <cell r="A541">
            <v>2100103</v>
          </cell>
          <cell r="B541" t="str">
            <v>ADVT &amp; PUB -  PRESENTATIONS TO DEALERS/AGENTS</v>
          </cell>
          <cell r="C541">
            <v>0</v>
          </cell>
          <cell r="D541">
            <v>480420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480420</v>
          </cell>
          <cell r="K541">
            <v>480420</v>
          </cell>
          <cell r="Q541">
            <v>4.8041999999999998</v>
          </cell>
        </row>
        <row r="542">
          <cell r="A542">
            <v>2100104</v>
          </cell>
          <cell r="B542" t="str">
            <v>ADVT &amp; PUB -  FAIRS &amp; EXIBITIONS</v>
          </cell>
          <cell r="C542">
            <v>0</v>
          </cell>
          <cell r="D542">
            <v>3643885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3643885</v>
          </cell>
          <cell r="K542">
            <v>3643885</v>
          </cell>
          <cell r="Q542">
            <v>36.438850000000002</v>
          </cell>
        </row>
        <row r="543">
          <cell r="A543">
            <v>2100105</v>
          </cell>
          <cell r="B543" t="str">
            <v>ADVT &amp; PUB -  EXPORT MARKET DEVELP  EXPENSES</v>
          </cell>
          <cell r="C543">
            <v>0</v>
          </cell>
          <cell r="D543">
            <v>24399500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24399500</v>
          </cell>
          <cell r="K543">
            <v>24399500</v>
          </cell>
          <cell r="Q543">
            <v>243.995</v>
          </cell>
        </row>
        <row r="544">
          <cell r="A544">
            <v>2100106</v>
          </cell>
          <cell r="B544" t="str">
            <v>ADVT &amp; PUB -  PARTICIPATION IN INTER'L FAIRS</v>
          </cell>
          <cell r="C544">
            <v>0</v>
          </cell>
          <cell r="D544">
            <v>720375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720375</v>
          </cell>
          <cell r="K544">
            <v>720375</v>
          </cell>
          <cell r="Q544">
            <v>7.2037500000000003</v>
          </cell>
        </row>
        <row r="545">
          <cell r="A545">
            <v>2100107</v>
          </cell>
          <cell r="B545" t="str">
            <v>ADVT &amp; PUB - PRESS  - SHIRTINGS</v>
          </cell>
          <cell r="C545">
            <v>0</v>
          </cell>
          <cell r="D545">
            <v>407227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407227</v>
          </cell>
          <cell r="K545">
            <v>407227</v>
          </cell>
          <cell r="Q545">
            <v>4.0722699999999996</v>
          </cell>
        </row>
        <row r="546">
          <cell r="A546">
            <v>2100108</v>
          </cell>
          <cell r="B546" t="str">
            <v>ADVT &amp; PUB - PRESS - HOSIERY</v>
          </cell>
          <cell r="C546">
            <v>0</v>
          </cell>
          <cell r="D546">
            <v>38250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38250</v>
          </cell>
          <cell r="K546">
            <v>38250</v>
          </cell>
          <cell r="Q546">
            <v>0.38250000000000001</v>
          </cell>
        </row>
        <row r="547">
          <cell r="A547">
            <v>2100112</v>
          </cell>
          <cell r="B547" t="str">
            <v>ADVT.PRESS-SOUVENIR</v>
          </cell>
          <cell r="C547">
            <v>24120</v>
          </cell>
          <cell r="D547">
            <v>292000</v>
          </cell>
          <cell r="E547">
            <v>0</v>
          </cell>
          <cell r="F547">
            <v>0</v>
          </cell>
          <cell r="G547">
            <v>204844.6</v>
          </cell>
          <cell r="H547">
            <v>0</v>
          </cell>
          <cell r="I547">
            <v>0</v>
          </cell>
          <cell r="J547">
            <v>520964.6</v>
          </cell>
          <cell r="K547">
            <v>520964.6</v>
          </cell>
          <cell r="Q547">
            <v>5.2096460000000002</v>
          </cell>
        </row>
        <row r="548">
          <cell r="A548">
            <v>2100121</v>
          </cell>
          <cell r="B548" t="str">
            <v>ADVT.PRESS-PRODN.-SUITING</v>
          </cell>
          <cell r="C548">
            <v>0</v>
          </cell>
          <cell r="D548">
            <v>13711750.1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13711750.1</v>
          </cell>
          <cell r="K548">
            <v>13711750.1</v>
          </cell>
          <cell r="Q548">
            <v>137.117501</v>
          </cell>
        </row>
        <row r="549">
          <cell r="A549">
            <v>2100122</v>
          </cell>
          <cell r="B549" t="str">
            <v>ADVT.PRESS-PRODN.-TROUSERING</v>
          </cell>
          <cell r="C549">
            <v>0</v>
          </cell>
          <cell r="D549">
            <v>340098.97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340098.97</v>
          </cell>
          <cell r="K549">
            <v>340098.97</v>
          </cell>
          <cell r="Q549">
            <v>3.4009896999999998</v>
          </cell>
        </row>
        <row r="550">
          <cell r="A550">
            <v>2100123</v>
          </cell>
          <cell r="B550" t="str">
            <v>ADVT.PRESS-PRODN.-WEDDING</v>
          </cell>
          <cell r="C550">
            <v>0</v>
          </cell>
          <cell r="D550">
            <v>81197.149999999994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81197.149999999994</v>
          </cell>
          <cell r="K550">
            <v>81197.149999999994</v>
          </cell>
          <cell r="Q550">
            <v>0.81197149999999996</v>
          </cell>
        </row>
        <row r="551">
          <cell r="A551">
            <v>2100124</v>
          </cell>
          <cell r="B551" t="str">
            <v>ADVT.PRESS-PRODN.-THE RAYMOND SHOP</v>
          </cell>
          <cell r="C551">
            <v>0</v>
          </cell>
          <cell r="D551">
            <v>1597620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1597620</v>
          </cell>
          <cell r="K551">
            <v>1597620</v>
          </cell>
          <cell r="Q551">
            <v>15.9762</v>
          </cell>
        </row>
        <row r="552">
          <cell r="A552">
            <v>2100125</v>
          </cell>
          <cell r="B552" t="str">
            <v>ADVT.PRESS-PRODN.-THE RAYMOND SHOP-NEW SHOP</v>
          </cell>
          <cell r="C552">
            <v>0</v>
          </cell>
          <cell r="D552">
            <v>1666060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1666060</v>
          </cell>
          <cell r="K552">
            <v>1666060</v>
          </cell>
          <cell r="Q552">
            <v>16.660599999999999</v>
          </cell>
        </row>
        <row r="553">
          <cell r="A553">
            <v>2100126</v>
          </cell>
          <cell r="B553" t="str">
            <v>ADVT.PRESS-PRODN.-FURNISHINGS</v>
          </cell>
          <cell r="C553">
            <v>0</v>
          </cell>
          <cell r="D553">
            <v>22670.75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22670.75</v>
          </cell>
          <cell r="K553">
            <v>22670.75</v>
          </cell>
          <cell r="Q553">
            <v>0.22670750000000001</v>
          </cell>
        </row>
        <row r="554">
          <cell r="A554">
            <v>2100127</v>
          </cell>
          <cell r="B554" t="str">
            <v>ADVT.PRESS-PRODN.-SHIRTING</v>
          </cell>
          <cell r="C554">
            <v>0</v>
          </cell>
          <cell r="D554">
            <v>-34751.769999999997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-34751.769999999997</v>
          </cell>
          <cell r="K554">
            <v>-34751.769999999997</v>
          </cell>
          <cell r="Q554">
            <v>-0.34751769999999998</v>
          </cell>
        </row>
        <row r="555">
          <cell r="A555">
            <v>2100130</v>
          </cell>
          <cell r="B555" t="str">
            <v>ADVT.PRESS-PRODN.-BLANKETS &amp; SHAWLS</v>
          </cell>
          <cell r="C555">
            <v>0</v>
          </cell>
          <cell r="D555">
            <v>76520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76520</v>
          </cell>
          <cell r="K555">
            <v>76520</v>
          </cell>
          <cell r="Q555">
            <v>0.76519999999999999</v>
          </cell>
        </row>
        <row r="556">
          <cell r="A556">
            <v>2100132</v>
          </cell>
          <cell r="B556" t="str">
            <v>ADVT.PRESS-PRODN.-SOUVENIR</v>
          </cell>
          <cell r="C556">
            <v>0</v>
          </cell>
          <cell r="D556">
            <v>10207.92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10207.92</v>
          </cell>
          <cell r="K556">
            <v>10207.92</v>
          </cell>
          <cell r="Q556">
            <v>0.10207919999999999</v>
          </cell>
        </row>
        <row r="557">
          <cell r="A557">
            <v>2100198</v>
          </cell>
          <cell r="B557" t="str">
            <v>ADVT.PRESS-GENERAL EXP.(FRGN CUR.)</v>
          </cell>
          <cell r="C557">
            <v>0</v>
          </cell>
          <cell r="D557">
            <v>12616438.91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12616438.91</v>
          </cell>
          <cell r="K557">
            <v>12616438.91</v>
          </cell>
          <cell r="Q557">
            <v>126.16438909999999</v>
          </cell>
        </row>
        <row r="558">
          <cell r="A558">
            <v>2100199</v>
          </cell>
          <cell r="B558" t="str">
            <v>ADVT.PRESS-GENERAL  EXP.</v>
          </cell>
          <cell r="C558">
            <v>0</v>
          </cell>
          <cell r="D558">
            <v>56620.06</v>
          </cell>
          <cell r="E558">
            <v>0</v>
          </cell>
          <cell r="F558">
            <v>0</v>
          </cell>
          <cell r="G558">
            <v>24000</v>
          </cell>
          <cell r="H558">
            <v>0</v>
          </cell>
          <cell r="I558">
            <v>0</v>
          </cell>
          <cell r="J558">
            <v>80620.06</v>
          </cell>
          <cell r="K558">
            <v>80620.06</v>
          </cell>
          <cell r="Q558">
            <v>0.80620060000000004</v>
          </cell>
        </row>
        <row r="559">
          <cell r="A559">
            <v>2100201</v>
          </cell>
          <cell r="B559" t="str">
            <v>ADVRT CHGS-HOARDINGS</v>
          </cell>
          <cell r="C559">
            <v>0</v>
          </cell>
          <cell r="D559">
            <v>130097162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130097162</v>
          </cell>
          <cell r="K559">
            <v>130097162</v>
          </cell>
          <cell r="Q559">
            <v>1300.97162</v>
          </cell>
        </row>
        <row r="560">
          <cell r="A560">
            <v>2100204</v>
          </cell>
          <cell r="B560" t="str">
            <v>ADVT &amp; PUB - TV &amp; AUD - RETAIL SHOPS</v>
          </cell>
          <cell r="C560">
            <v>0</v>
          </cell>
          <cell r="D560">
            <v>108691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108691</v>
          </cell>
          <cell r="K560">
            <v>108691</v>
          </cell>
          <cell r="Q560">
            <v>1.08691</v>
          </cell>
        </row>
        <row r="561">
          <cell r="A561">
            <v>2100215</v>
          </cell>
          <cell r="B561" t="str">
            <v>ADVT.AUDIO AIRTIME</v>
          </cell>
          <cell r="C561">
            <v>0</v>
          </cell>
          <cell r="D561">
            <v>1737225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1737225</v>
          </cell>
          <cell r="K561">
            <v>1737225</v>
          </cell>
          <cell r="Q561">
            <v>17.372250000000001</v>
          </cell>
        </row>
        <row r="562">
          <cell r="A562">
            <v>2100216</v>
          </cell>
          <cell r="B562" t="e">
            <v>#N/A</v>
          </cell>
          <cell r="C562">
            <v>0</v>
          </cell>
          <cell r="D562">
            <v>12226476.52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12226476.52</v>
          </cell>
          <cell r="K562">
            <v>12226476.52</v>
          </cell>
          <cell r="Q562">
            <v>122.2647652</v>
          </cell>
        </row>
        <row r="563">
          <cell r="A563">
            <v>2100221</v>
          </cell>
          <cell r="B563" t="str">
            <v>ADVT.TV FILM SPOT PHOTO/SOFTWARE</v>
          </cell>
          <cell r="C563">
            <v>0</v>
          </cell>
          <cell r="D563">
            <v>15559865.23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15559865.23</v>
          </cell>
          <cell r="K563">
            <v>15559865.23</v>
          </cell>
          <cell r="Q563">
            <v>155.5986523</v>
          </cell>
        </row>
        <row r="564">
          <cell r="A564">
            <v>2100224</v>
          </cell>
          <cell r="B564" t="e">
            <v>#N/A</v>
          </cell>
          <cell r="C564">
            <v>0</v>
          </cell>
          <cell r="D564">
            <v>1110432.5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1110432.5</v>
          </cell>
          <cell r="K564">
            <v>1110432.5</v>
          </cell>
          <cell r="Q564">
            <v>11.104324999999999</v>
          </cell>
        </row>
        <row r="565">
          <cell r="A565">
            <v>2100299</v>
          </cell>
          <cell r="B565" t="str">
            <v>ADVT.TV - AUDIO GENERAL  EXP.</v>
          </cell>
          <cell r="C565">
            <v>0</v>
          </cell>
          <cell r="D565">
            <v>174678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174678</v>
          </cell>
          <cell r="K565">
            <v>174678</v>
          </cell>
          <cell r="Q565">
            <v>1.74678</v>
          </cell>
        </row>
        <row r="566">
          <cell r="A566">
            <v>2100301</v>
          </cell>
          <cell r="B566" t="str">
            <v>ADVT OUTDOOR - HOARDING BE</v>
          </cell>
          <cell r="C566">
            <v>0</v>
          </cell>
          <cell r="D566">
            <v>97719562.230000004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97719562.230000004</v>
          </cell>
          <cell r="K566">
            <v>97719562.230000004</v>
          </cell>
          <cell r="Q566">
            <v>977.19562229999997</v>
          </cell>
        </row>
        <row r="567">
          <cell r="A567">
            <v>2100302</v>
          </cell>
          <cell r="B567" t="str">
            <v>ADVT &amp; PUB - HOARDINGS -  SUITING - REGULAR</v>
          </cell>
          <cell r="C567">
            <v>0</v>
          </cell>
          <cell r="D567">
            <v>1340475.92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1340475.92</v>
          </cell>
          <cell r="K567">
            <v>1340475.92</v>
          </cell>
          <cell r="Q567">
            <v>13.404759200000001</v>
          </cell>
        </row>
        <row r="568">
          <cell r="A568">
            <v>2100303</v>
          </cell>
          <cell r="B568" t="str">
            <v>ADVT.OUTDOOR - WEDDING</v>
          </cell>
          <cell r="C568">
            <v>0</v>
          </cell>
          <cell r="D568">
            <v>245018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245018</v>
          </cell>
          <cell r="K568">
            <v>245018</v>
          </cell>
          <cell r="Q568">
            <v>2.45018</v>
          </cell>
        </row>
        <row r="569">
          <cell r="A569">
            <v>2100304</v>
          </cell>
          <cell r="B569" t="str">
            <v>ADVT &amp; PUB - HOARDINGS -  RETAIL SHOPS</v>
          </cell>
          <cell r="C569">
            <v>0</v>
          </cell>
          <cell r="D569">
            <v>8301615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8301615</v>
          </cell>
          <cell r="K569">
            <v>8301615</v>
          </cell>
          <cell r="Q569">
            <v>83.016149999999996</v>
          </cell>
        </row>
        <row r="570">
          <cell r="A570">
            <v>2100307</v>
          </cell>
          <cell r="B570" t="str">
            <v>ADVT &amp; PUB - HOARDINGS -  SHIRTINGS</v>
          </cell>
          <cell r="C570">
            <v>0</v>
          </cell>
          <cell r="D570">
            <v>39983.75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39983.75</v>
          </cell>
          <cell r="K570">
            <v>39983.75</v>
          </cell>
          <cell r="Q570">
            <v>0.39983750000000001</v>
          </cell>
        </row>
        <row r="571">
          <cell r="A571">
            <v>2100313</v>
          </cell>
          <cell r="B571" t="str">
            <v>ADVT.OUTDOOR - NEON</v>
          </cell>
          <cell r="C571">
            <v>318105.2</v>
          </cell>
          <cell r="D571">
            <v>8473245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8791350.1999999993</v>
          </cell>
          <cell r="K571">
            <v>8791350.1999999993</v>
          </cell>
          <cell r="Q571">
            <v>87.913501999999994</v>
          </cell>
        </row>
        <row r="572">
          <cell r="A572">
            <v>2100315</v>
          </cell>
          <cell r="B572" t="str">
            <v>ADVT.OUTDOOR - KIOSK</v>
          </cell>
          <cell r="C572">
            <v>0</v>
          </cell>
          <cell r="D572">
            <v>87000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87000</v>
          </cell>
          <cell r="K572">
            <v>87000</v>
          </cell>
          <cell r="Q572">
            <v>0.87</v>
          </cell>
        </row>
        <row r="573">
          <cell r="A573">
            <v>2100321</v>
          </cell>
          <cell r="B573" t="str">
            <v>ADVT.OUTDOOR ARTWORK / PROCESS</v>
          </cell>
          <cell r="C573">
            <v>0</v>
          </cell>
          <cell r="D573">
            <v>2886522.55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2886522.55</v>
          </cell>
          <cell r="K573">
            <v>2886522.55</v>
          </cell>
          <cell r="Q573">
            <v>28.865225500000001</v>
          </cell>
        </row>
        <row r="574">
          <cell r="A574">
            <v>2100322</v>
          </cell>
          <cell r="B574" t="str">
            <v>ADVT.OUTDOOR FLEX PRINT</v>
          </cell>
          <cell r="C574">
            <v>1482971.88</v>
          </cell>
          <cell r="D574">
            <v>12032349.51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13515321.390000001</v>
          </cell>
          <cell r="K574">
            <v>13515321.390000001</v>
          </cell>
          <cell r="Q574">
            <v>135.1532139</v>
          </cell>
        </row>
        <row r="575">
          <cell r="A575">
            <v>2100323</v>
          </cell>
          <cell r="B575" t="str">
            <v>ADVT.OUTDOOR - MALL PROMOTION</v>
          </cell>
          <cell r="C575">
            <v>0</v>
          </cell>
          <cell r="D575">
            <v>3309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3309</v>
          </cell>
          <cell r="K575">
            <v>3309</v>
          </cell>
          <cell r="Q575">
            <v>3.3090000000000001E-2</v>
          </cell>
        </row>
        <row r="576">
          <cell r="A576">
            <v>2100401</v>
          </cell>
          <cell r="B576" t="str">
            <v>ADVT &amp; PUB - POP MAT- SUITINGS</v>
          </cell>
          <cell r="C576">
            <v>0</v>
          </cell>
          <cell r="D576">
            <v>3610648.12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3610648.12</v>
          </cell>
          <cell r="K576">
            <v>3610648.12</v>
          </cell>
          <cell r="Q576">
            <v>36.106481199999998</v>
          </cell>
        </row>
        <row r="577">
          <cell r="A577">
            <v>2100404</v>
          </cell>
          <cell r="B577" t="str">
            <v>ADVT &amp; PUB - POP MAT- RETAIL SHOPS</v>
          </cell>
          <cell r="C577">
            <v>0</v>
          </cell>
          <cell r="D577">
            <v>49067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49067</v>
          </cell>
          <cell r="K577">
            <v>49067</v>
          </cell>
          <cell r="Q577">
            <v>0.49067</v>
          </cell>
        </row>
        <row r="578">
          <cell r="A578">
            <v>2100406</v>
          </cell>
          <cell r="B578" t="str">
            <v>ADVT &amp; PUB - POP MAT- FURNISHINGS</v>
          </cell>
          <cell r="C578">
            <v>0</v>
          </cell>
          <cell r="D578">
            <v>8761.48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8761.48</v>
          </cell>
          <cell r="K578">
            <v>8761.48</v>
          </cell>
          <cell r="Q578">
            <v>8.7614800000000007E-2</v>
          </cell>
        </row>
        <row r="579">
          <cell r="A579">
            <v>2100413</v>
          </cell>
          <cell r="B579" t="str">
            <v>ADVT.&amp; PUB.HANGING GLOW SIGN-FURNG.</v>
          </cell>
          <cell r="C579">
            <v>0</v>
          </cell>
          <cell r="D579">
            <v>1973530.65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1973530.65</v>
          </cell>
          <cell r="K579">
            <v>1973530.65</v>
          </cell>
          <cell r="Q579">
            <v>19.7353065</v>
          </cell>
        </row>
        <row r="580">
          <cell r="A580">
            <v>2100421</v>
          </cell>
          <cell r="B580" t="str">
            <v>ADVT.PRODN. POSTERS - SUITING</v>
          </cell>
          <cell r="C580">
            <v>0</v>
          </cell>
          <cell r="D580">
            <v>277986.21999999997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277986.21999999997</v>
          </cell>
          <cell r="K580">
            <v>277986.21999999997</v>
          </cell>
          <cell r="Q580">
            <v>2.7798622000000002</v>
          </cell>
        </row>
        <row r="581">
          <cell r="A581">
            <v>2100433</v>
          </cell>
          <cell r="B581" t="str">
            <v>ADVT.PRODN: HANDBILLS/MAILERS/LETTERS/CARDS</v>
          </cell>
          <cell r="C581">
            <v>0</v>
          </cell>
          <cell r="D581">
            <v>274732.11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274732.11</v>
          </cell>
          <cell r="K581">
            <v>274732.11</v>
          </cell>
          <cell r="Q581">
            <v>2.7473211000000002</v>
          </cell>
        </row>
        <row r="582">
          <cell r="A582">
            <v>2100441</v>
          </cell>
          <cell r="B582" t="str">
            <v>ADVT.POP: CREATIVE , PROC ETC</v>
          </cell>
          <cell r="C582">
            <v>0</v>
          </cell>
          <cell r="D582">
            <v>2142240.79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2142240.79</v>
          </cell>
          <cell r="K582">
            <v>2142240.79</v>
          </cell>
          <cell r="Q582">
            <v>21.4224079</v>
          </cell>
        </row>
        <row r="583">
          <cell r="A583">
            <v>2100446</v>
          </cell>
          <cell r="B583" t="str">
            <v>ADVT.POP: HANGING GLOWSIGN - FURNISHING</v>
          </cell>
          <cell r="C583">
            <v>0</v>
          </cell>
          <cell r="D583">
            <v>72851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72851</v>
          </cell>
          <cell r="K583">
            <v>72851</v>
          </cell>
          <cell r="Q583">
            <v>0.72850999999999999</v>
          </cell>
        </row>
        <row r="584">
          <cell r="A584">
            <v>2100447</v>
          </cell>
          <cell r="B584" t="str">
            <v>ADVT.POP: HANGING GLOWSIGN - SHIRTING</v>
          </cell>
          <cell r="C584">
            <v>0</v>
          </cell>
          <cell r="D584">
            <v>106854.51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106854.51</v>
          </cell>
          <cell r="K584">
            <v>106854.51</v>
          </cell>
          <cell r="Q584">
            <v>1.0685450999999999</v>
          </cell>
        </row>
        <row r="585">
          <cell r="A585">
            <v>2100450</v>
          </cell>
          <cell r="B585" t="str">
            <v>ADVT.POP: HANGING GLOWSIGN-BLANKETS &amp; SHAWL</v>
          </cell>
          <cell r="C585">
            <v>0</v>
          </cell>
          <cell r="D585">
            <v>130867.13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130867.13</v>
          </cell>
          <cell r="K585">
            <v>130867.13</v>
          </cell>
          <cell r="Q585">
            <v>1.3086713000000001</v>
          </cell>
        </row>
        <row r="586">
          <cell r="A586">
            <v>2100453</v>
          </cell>
          <cell r="B586" t="str">
            <v>ADVT.POP: INDOOR VINYL/PHOTO/PAPER PRINT</v>
          </cell>
          <cell r="C586">
            <v>0</v>
          </cell>
          <cell r="D586">
            <v>10575785.869999999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10575785.869999999</v>
          </cell>
          <cell r="K586">
            <v>10575785.869999999</v>
          </cell>
          <cell r="Q586">
            <v>105.7578587</v>
          </cell>
        </row>
        <row r="587">
          <cell r="A587">
            <v>2100454</v>
          </cell>
          <cell r="B587" t="str">
            <v>ADVT.POP: DISPLAY UNIT</v>
          </cell>
          <cell r="C587">
            <v>0</v>
          </cell>
          <cell r="D587">
            <v>300399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300399</v>
          </cell>
          <cell r="K587">
            <v>300399</v>
          </cell>
          <cell r="Q587">
            <v>3.0039899999999999</v>
          </cell>
        </row>
        <row r="588">
          <cell r="A588">
            <v>2100498</v>
          </cell>
          <cell r="B588" t="str">
            <v>ADVT.PRINTED ITEMS - GENERAL EXP.</v>
          </cell>
          <cell r="C588">
            <v>39410</v>
          </cell>
          <cell r="D588">
            <v>217834.17</v>
          </cell>
          <cell r="E588">
            <v>0</v>
          </cell>
          <cell r="F588">
            <v>26968</v>
          </cell>
          <cell r="G588">
            <v>0</v>
          </cell>
          <cell r="H588">
            <v>0</v>
          </cell>
          <cell r="I588">
            <v>0</v>
          </cell>
          <cell r="J588">
            <v>284212.17</v>
          </cell>
          <cell r="K588">
            <v>284212.17</v>
          </cell>
          <cell r="Q588">
            <v>2.8421216999999999</v>
          </cell>
        </row>
        <row r="589">
          <cell r="A589">
            <v>2100499</v>
          </cell>
          <cell r="B589" t="str">
            <v>ADVT.POP MATERIALS - GENERAL  EXP.</v>
          </cell>
          <cell r="C589">
            <v>0</v>
          </cell>
          <cell r="D589">
            <v>424108.5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424108.5</v>
          </cell>
          <cell r="K589">
            <v>424108.5</v>
          </cell>
          <cell r="Q589">
            <v>4.241085</v>
          </cell>
        </row>
        <row r="590">
          <cell r="A590">
            <v>2100501</v>
          </cell>
          <cell r="B590" t="str">
            <v>ADVT &amp; PUB - FACADE -  SUITINGS</v>
          </cell>
          <cell r="C590">
            <v>0</v>
          </cell>
          <cell r="D590">
            <v>2242933.5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2242933.5</v>
          </cell>
          <cell r="K590">
            <v>2242933.5</v>
          </cell>
          <cell r="Q590">
            <v>22.429334999999998</v>
          </cell>
        </row>
        <row r="591">
          <cell r="A591">
            <v>2100504</v>
          </cell>
          <cell r="B591" t="str">
            <v>ADVT &amp; PUB - FACADE -  RETAIL SHOPS</v>
          </cell>
          <cell r="C591">
            <v>0</v>
          </cell>
          <cell r="D591">
            <v>13684381.4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13684381.4</v>
          </cell>
          <cell r="K591">
            <v>13684381.4</v>
          </cell>
          <cell r="Q591">
            <v>136.84381400000001</v>
          </cell>
        </row>
        <row r="592">
          <cell r="A592">
            <v>2100601</v>
          </cell>
          <cell r="B592" t="str">
            <v>ADVT &amp; PUB - CR &amp; DR NOTE -  SUITINGS</v>
          </cell>
          <cell r="C592">
            <v>0</v>
          </cell>
          <cell r="D592">
            <v>5854064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5854064</v>
          </cell>
          <cell r="K592">
            <v>5854064</v>
          </cell>
          <cell r="Q592">
            <v>58.540640000000003</v>
          </cell>
        </row>
        <row r="593">
          <cell r="A593">
            <v>2100604</v>
          </cell>
          <cell r="B593" t="str">
            <v>ADVT &amp; PUB - CR &amp; DR NOTE -  RETAIL SHOPS</v>
          </cell>
          <cell r="C593">
            <v>0</v>
          </cell>
          <cell r="D593">
            <v>55000000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55000000</v>
          </cell>
          <cell r="K593">
            <v>55000000</v>
          </cell>
          <cell r="Q593">
            <v>550</v>
          </cell>
        </row>
        <row r="594">
          <cell r="A594">
            <v>2100701</v>
          </cell>
          <cell r="B594" t="str">
            <v>ADVT.PRINT : BROCHURE / CATALOGUES</v>
          </cell>
          <cell r="C594">
            <v>0</v>
          </cell>
          <cell r="D594">
            <v>26188.5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26188.5</v>
          </cell>
          <cell r="K594">
            <v>26188.5</v>
          </cell>
          <cell r="Q594">
            <v>0.26188499999999998</v>
          </cell>
        </row>
        <row r="595">
          <cell r="A595">
            <v>2100721</v>
          </cell>
          <cell r="B595" t="str">
            <v>ADVT.PRODN : BROCHURE / CATALOGUES</v>
          </cell>
          <cell r="C595">
            <v>0</v>
          </cell>
          <cell r="D595">
            <v>626.76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626.76</v>
          </cell>
          <cell r="K595">
            <v>626.76</v>
          </cell>
          <cell r="Q595">
            <v>6.2675999999999999E-3</v>
          </cell>
        </row>
        <row r="596">
          <cell r="A596">
            <v>2100799</v>
          </cell>
          <cell r="B596" t="str">
            <v>ADVT.PRODN : BROCHURE-GENERAL EXP.</v>
          </cell>
          <cell r="C596">
            <v>0</v>
          </cell>
          <cell r="D596">
            <v>355008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355008</v>
          </cell>
          <cell r="K596">
            <v>355008</v>
          </cell>
          <cell r="Q596">
            <v>3.5500799999999999</v>
          </cell>
        </row>
        <row r="597">
          <cell r="A597">
            <v>2100801</v>
          </cell>
          <cell r="B597" t="str">
            <v>ADVT.FAIRS:  PARTICIPATION COST</v>
          </cell>
          <cell r="C597">
            <v>0</v>
          </cell>
          <cell r="D597">
            <v>-378898.95</v>
          </cell>
          <cell r="E597">
            <v>637015.57999999996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258116.63</v>
          </cell>
          <cell r="K597">
            <v>258116.63</v>
          </cell>
          <cell r="Q597">
            <v>2.5811663</v>
          </cell>
        </row>
        <row r="598">
          <cell r="A598">
            <v>2100802</v>
          </cell>
          <cell r="B598" t="str">
            <v>ADVT.FAIRS:  STALL FABRICATION COST</v>
          </cell>
          <cell r="C598">
            <v>0</v>
          </cell>
          <cell r="D598">
            <v>-316825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-316825</v>
          </cell>
          <cell r="K598">
            <v>-316825</v>
          </cell>
          <cell r="Q598">
            <v>-3.16825</v>
          </cell>
        </row>
        <row r="599">
          <cell r="A599">
            <v>2100803</v>
          </cell>
          <cell r="B599" t="str">
            <v>ADVT.FAIRS: PARTICIPATION (FRN CURR.)</v>
          </cell>
          <cell r="C599">
            <v>0</v>
          </cell>
          <cell r="D599">
            <v>7990846.4199999999</v>
          </cell>
          <cell r="E599">
            <v>9551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8000397.4199999999</v>
          </cell>
          <cell r="K599">
            <v>8000397.4199999999</v>
          </cell>
          <cell r="Q599">
            <v>80.003974200000002</v>
          </cell>
        </row>
        <row r="600">
          <cell r="A600">
            <v>2100804</v>
          </cell>
          <cell r="B600" t="str">
            <v>ADVT.FAIRS:STALL FABRICATION COST (FRN CUR)</v>
          </cell>
          <cell r="C600">
            <v>0</v>
          </cell>
          <cell r="D600">
            <v>933955.08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933955.08</v>
          </cell>
          <cell r="K600">
            <v>933955.08</v>
          </cell>
          <cell r="Q600">
            <v>9.3395507999999996</v>
          </cell>
        </row>
        <row r="601">
          <cell r="A601">
            <v>2100805</v>
          </cell>
          <cell r="B601" t="str">
            <v>ADVT.SHOW WINDOW DISPLAY</v>
          </cell>
          <cell r="C601">
            <v>0</v>
          </cell>
          <cell r="D601">
            <v>20059348.149999999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20059348.149999999</v>
          </cell>
          <cell r="K601">
            <v>20059348.149999999</v>
          </cell>
          <cell r="Q601">
            <v>200.5934815</v>
          </cell>
        </row>
        <row r="602">
          <cell r="A602">
            <v>2100807</v>
          </cell>
          <cell r="B602" t="str">
            <v>ADVT.EVENTS  &amp;  TOURNAMENTS</v>
          </cell>
          <cell r="C602">
            <v>27740.45</v>
          </cell>
          <cell r="D602">
            <v>4876457.0599999996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4904197.51</v>
          </cell>
          <cell r="K602">
            <v>4904197.51</v>
          </cell>
          <cell r="Q602">
            <v>49.041975100000002</v>
          </cell>
        </row>
        <row r="603">
          <cell r="A603">
            <v>2100808</v>
          </cell>
          <cell r="B603" t="str">
            <v>ADVT.GENERAL SPONSORSHIPS</v>
          </cell>
          <cell r="C603">
            <v>11350300</v>
          </cell>
          <cell r="D603">
            <v>390000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11740300</v>
          </cell>
          <cell r="K603">
            <v>11740300</v>
          </cell>
          <cell r="Q603">
            <v>117.40300000000001</v>
          </cell>
        </row>
        <row r="604">
          <cell r="A604">
            <v>2100810</v>
          </cell>
          <cell r="B604" t="str">
            <v>ADVT.PUBLIC RELATIONS</v>
          </cell>
          <cell r="C604">
            <v>3979380.7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3979380.7</v>
          </cell>
          <cell r="K604">
            <v>3979380.7</v>
          </cell>
          <cell r="Q604">
            <v>39.793807000000001</v>
          </cell>
        </row>
        <row r="605">
          <cell r="A605">
            <v>2100812</v>
          </cell>
          <cell r="B605" t="str">
            <v>ADVT.CONSULTANCY &amp; SERVICE FEE</v>
          </cell>
          <cell r="C605">
            <v>909975.07</v>
          </cell>
          <cell r="D605">
            <v>29581156.469999999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30491131.539999999</v>
          </cell>
          <cell r="K605">
            <v>30491131.539999999</v>
          </cell>
          <cell r="Q605">
            <v>304.91131539999998</v>
          </cell>
        </row>
        <row r="606">
          <cell r="A606">
            <v>2100814</v>
          </cell>
          <cell r="B606" t="str">
            <v>ADVT &amp; PUB .- VISUAL MERCHANDISING</v>
          </cell>
          <cell r="C606">
            <v>0</v>
          </cell>
          <cell r="D606">
            <v>7169.5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7169.5</v>
          </cell>
          <cell r="K606">
            <v>7169.5</v>
          </cell>
          <cell r="Q606">
            <v>7.1694999999999995E-2</v>
          </cell>
        </row>
        <row r="607">
          <cell r="A607">
            <v>2100815</v>
          </cell>
          <cell r="B607" t="str">
            <v>ADVT &amp; PUB - SHOOTING COST</v>
          </cell>
          <cell r="C607">
            <v>0</v>
          </cell>
          <cell r="D607">
            <v>27575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27575</v>
          </cell>
          <cell r="K607">
            <v>27575</v>
          </cell>
          <cell r="Q607">
            <v>0.27575</v>
          </cell>
        </row>
        <row r="608">
          <cell r="A608">
            <v>2100899</v>
          </cell>
          <cell r="B608" t="str">
            <v>ADVT.GENERAL - MISC.  EXP.</v>
          </cell>
          <cell r="C608">
            <v>1636011.14</v>
          </cell>
          <cell r="D608">
            <v>2626470</v>
          </cell>
          <cell r="E608">
            <v>139848</v>
          </cell>
          <cell r="F608">
            <v>79242.8</v>
          </cell>
          <cell r="G608">
            <v>29380</v>
          </cell>
          <cell r="H608">
            <v>0</v>
          </cell>
          <cell r="I608">
            <v>0</v>
          </cell>
          <cell r="J608">
            <v>4510951.9400000004</v>
          </cell>
          <cell r="K608">
            <v>4510951.9400000004</v>
          </cell>
          <cell r="Q608">
            <v>45.109519400000003</v>
          </cell>
        </row>
        <row r="609">
          <cell r="A609">
            <v>2110801</v>
          </cell>
          <cell r="B609" t="str">
            <v>CARRIAGE &amp; FREIGHT ON FILES (EXPORTS)</v>
          </cell>
          <cell r="C609">
            <v>30371</v>
          </cell>
          <cell r="D609">
            <v>32749975.969999999</v>
          </cell>
          <cell r="E609">
            <v>3971113.57</v>
          </cell>
          <cell r="F609">
            <v>12507</v>
          </cell>
          <cell r="G609">
            <v>0</v>
          </cell>
          <cell r="H609">
            <v>0</v>
          </cell>
          <cell r="I609">
            <v>0</v>
          </cell>
          <cell r="J609">
            <v>36763967.539999999</v>
          </cell>
          <cell r="K609">
            <v>36763967.539999999</v>
          </cell>
          <cell r="Q609">
            <v>367.63967539999999</v>
          </cell>
        </row>
        <row r="610">
          <cell r="A610">
            <v>2110802</v>
          </cell>
          <cell r="B610" t="str">
            <v>CARRIAGE &amp; FREIGHT ON DRILLS (EXPORTS)</v>
          </cell>
          <cell r="C610">
            <v>0</v>
          </cell>
          <cell r="D610">
            <v>17975403.399999999</v>
          </cell>
          <cell r="E610">
            <v>130216</v>
          </cell>
          <cell r="F610">
            <v>6555</v>
          </cell>
          <cell r="G610">
            <v>0</v>
          </cell>
          <cell r="H610">
            <v>0</v>
          </cell>
          <cell r="I610">
            <v>0</v>
          </cell>
          <cell r="J610">
            <v>18112174.399999999</v>
          </cell>
          <cell r="K610">
            <v>18112174.399999999</v>
          </cell>
          <cell r="Q610">
            <v>181.12174400000001</v>
          </cell>
        </row>
        <row r="611">
          <cell r="A611">
            <v>2110803</v>
          </cell>
          <cell r="B611" t="str">
            <v>CARRIAGE &amp; FREIGHT ON MATCHETS (EXPORTS)</v>
          </cell>
          <cell r="C611">
            <v>0</v>
          </cell>
          <cell r="D611">
            <v>1232334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1617468</v>
          </cell>
          <cell r="J611">
            <v>2849802</v>
          </cell>
          <cell r="K611">
            <v>2849802</v>
          </cell>
          <cell r="Q611">
            <v>28.49802</v>
          </cell>
        </row>
        <row r="612">
          <cell r="A612">
            <v>2110804</v>
          </cell>
          <cell r="B612" t="str">
            <v>CARRIAGE &amp; FREIGHT ON ROLLING MILL (EXPORTS)</v>
          </cell>
          <cell r="C612">
            <v>0</v>
          </cell>
          <cell r="D612">
            <v>18513.75</v>
          </cell>
          <cell r="E612">
            <v>100506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119019.75</v>
          </cell>
          <cell r="K612">
            <v>119019.75</v>
          </cell>
          <cell r="Q612">
            <v>1.1901975</v>
          </cell>
        </row>
        <row r="613">
          <cell r="A613">
            <v>2110805</v>
          </cell>
          <cell r="B613" t="str">
            <v>CARRIAGE &amp; FREIGHT ON SEMI FIN.FILES (EXPORTS)</v>
          </cell>
          <cell r="C613">
            <v>0</v>
          </cell>
          <cell r="D613">
            <v>9135192.1300000008</v>
          </cell>
          <cell r="E613">
            <v>0</v>
          </cell>
          <cell r="F613">
            <v>-51671.97</v>
          </cell>
          <cell r="G613">
            <v>0</v>
          </cell>
          <cell r="H613">
            <v>0</v>
          </cell>
          <cell r="I613">
            <v>0</v>
          </cell>
          <cell r="J613">
            <v>9083520.1600000001</v>
          </cell>
          <cell r="K613">
            <v>9083520.1600000001</v>
          </cell>
          <cell r="Q613">
            <v>90.835201600000005</v>
          </cell>
        </row>
        <row r="614">
          <cell r="A614">
            <v>2110806</v>
          </cell>
          <cell r="B614" t="str">
            <v>CARRIAGE &amp; FREIGHT ON STEEL (EXPORTS)</v>
          </cell>
          <cell r="C614">
            <v>0</v>
          </cell>
          <cell r="D614">
            <v>3609939.6</v>
          </cell>
          <cell r="E614">
            <v>2455</v>
          </cell>
          <cell r="F614">
            <v>0</v>
          </cell>
          <cell r="G614">
            <v>0</v>
          </cell>
          <cell r="H614">
            <v>0</v>
          </cell>
          <cell r="I614">
            <v>1492941</v>
          </cell>
          <cell r="J614">
            <v>5105335.5999999996</v>
          </cell>
          <cell r="K614">
            <v>5105335.5999999996</v>
          </cell>
          <cell r="Q614">
            <v>51.053356000000001</v>
          </cell>
        </row>
        <row r="615">
          <cell r="A615">
            <v>2110812</v>
          </cell>
          <cell r="B615" t="str">
            <v>EXPORT TRANSPORTATION CHARGES</v>
          </cell>
          <cell r="C615">
            <v>0</v>
          </cell>
          <cell r="D615">
            <v>0</v>
          </cell>
          <cell r="E615">
            <v>2034554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2034554</v>
          </cell>
          <cell r="K615">
            <v>2034554</v>
          </cell>
          <cell r="Q615">
            <v>20.34554</v>
          </cell>
        </row>
        <row r="616">
          <cell r="A616">
            <v>2110813</v>
          </cell>
          <cell r="B616" t="str">
            <v>EXPORT CLEARING AND FORWARDING CHARGES</v>
          </cell>
          <cell r="C616">
            <v>0</v>
          </cell>
          <cell r="D616">
            <v>0</v>
          </cell>
          <cell r="E616">
            <v>2746672.66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2746672.66</v>
          </cell>
          <cell r="K616">
            <v>2746672.66</v>
          </cell>
          <cell r="Q616">
            <v>27.466726600000001</v>
          </cell>
        </row>
        <row r="617">
          <cell r="A617">
            <v>2110821</v>
          </cell>
          <cell r="B617" t="str">
            <v>CARRIAGE &amp; FREIGHT ON FILES (LOCAL)</v>
          </cell>
          <cell r="C617">
            <v>0</v>
          </cell>
          <cell r="D617">
            <v>0</v>
          </cell>
          <cell r="E617">
            <v>8054272.4299999997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8054272.4299999997</v>
          </cell>
          <cell r="K617">
            <v>8054272.4299999997</v>
          </cell>
          <cell r="Q617">
            <v>80.542724300000003</v>
          </cell>
        </row>
        <row r="618">
          <cell r="A618">
            <v>2110822</v>
          </cell>
          <cell r="B618" t="str">
            <v>CARRIAGE &amp; FREIGHT ON DRILLS (LOCAL)</v>
          </cell>
          <cell r="C618">
            <v>0</v>
          </cell>
          <cell r="D618">
            <v>0</v>
          </cell>
          <cell r="E618">
            <v>505436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505436</v>
          </cell>
          <cell r="K618">
            <v>505436</v>
          </cell>
          <cell r="Q618">
            <v>5.05436</v>
          </cell>
        </row>
        <row r="619">
          <cell r="A619">
            <v>2110823</v>
          </cell>
          <cell r="B619" t="str">
            <v>CARRIAGE &amp; FREIGHT ON MERCHANTING</v>
          </cell>
          <cell r="C619">
            <v>0</v>
          </cell>
          <cell r="D619">
            <v>0</v>
          </cell>
          <cell r="E619">
            <v>309782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309782</v>
          </cell>
          <cell r="K619">
            <v>309782</v>
          </cell>
          <cell r="Q619">
            <v>3.09782</v>
          </cell>
        </row>
        <row r="620">
          <cell r="A620">
            <v>2110840</v>
          </cell>
          <cell r="B620" t="str">
            <v>OCTROI ON FILES</v>
          </cell>
          <cell r="C620">
            <v>0</v>
          </cell>
          <cell r="D620">
            <v>0</v>
          </cell>
          <cell r="E620">
            <v>59525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59525</v>
          </cell>
          <cell r="K620">
            <v>59525</v>
          </cell>
          <cell r="Q620">
            <v>0.59524999999999995</v>
          </cell>
        </row>
        <row r="621">
          <cell r="A621">
            <v>2090701</v>
          </cell>
          <cell r="B621" t="str">
            <v>DONATIONS</v>
          </cell>
          <cell r="C621">
            <v>15222264</v>
          </cell>
          <cell r="D621">
            <v>25000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15247264</v>
          </cell>
          <cell r="K621">
            <v>15247264</v>
          </cell>
          <cell r="Q621">
            <v>152.47264000000001</v>
          </cell>
        </row>
        <row r="622">
          <cell r="A622">
            <v>2090801</v>
          </cell>
          <cell r="B622" t="str">
            <v>DIRECTOR'S FEES</v>
          </cell>
          <cell r="C622">
            <v>1470000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1470000</v>
          </cell>
          <cell r="K622">
            <v>1470000</v>
          </cell>
          <cell r="Q622">
            <v>14.7</v>
          </cell>
        </row>
        <row r="623">
          <cell r="A623">
            <v>2090903</v>
          </cell>
          <cell r="B623" t="str">
            <v>BAD DEBTS WRITTEN OFF - OTHERS</v>
          </cell>
          <cell r="C623">
            <v>0</v>
          </cell>
          <cell r="D623">
            <v>0</v>
          </cell>
          <cell r="E623">
            <v>1015398.72</v>
          </cell>
          <cell r="F623">
            <v>0</v>
          </cell>
          <cell r="G623">
            <v>0</v>
          </cell>
          <cell r="H623">
            <v>0</v>
          </cell>
          <cell r="I623">
            <v>141449.04</v>
          </cell>
          <cell r="J623">
            <v>1156847.76</v>
          </cell>
          <cell r="K623">
            <v>1156847.76</v>
          </cell>
          <cell r="Q623">
            <v>11.5684776</v>
          </cell>
        </row>
        <row r="624">
          <cell r="A624">
            <v>2090905</v>
          </cell>
          <cell r="B624" t="str">
            <v>CLAIMS WRITTEN OFF - REL PTY</v>
          </cell>
          <cell r="C624">
            <v>72273309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72273309</v>
          </cell>
          <cell r="K624">
            <v>72273309</v>
          </cell>
          <cell r="Q624">
            <v>722.73308999999995</v>
          </cell>
        </row>
        <row r="625">
          <cell r="A625">
            <v>2090906</v>
          </cell>
          <cell r="B625" t="str">
            <v>CLAIMS WRITTEN OFF - OTHERS</v>
          </cell>
          <cell r="C625">
            <v>0</v>
          </cell>
          <cell r="D625">
            <v>1710848.5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1710848.5</v>
          </cell>
          <cell r="K625">
            <v>1710848.5</v>
          </cell>
          <cell r="Q625">
            <v>17.108485000000002</v>
          </cell>
        </row>
        <row r="626">
          <cell r="A626">
            <v>2091003</v>
          </cell>
          <cell r="B626" t="str">
            <v>ADVANCES WRITTEN OFF - OTHERS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250861.17</v>
          </cell>
          <cell r="J626">
            <v>250861.17</v>
          </cell>
          <cell r="K626">
            <v>250861.17</v>
          </cell>
          <cell r="Q626">
            <v>2.5086116999999999</v>
          </cell>
        </row>
        <row r="627">
          <cell r="A627">
            <v>2110101</v>
          </cell>
          <cell r="B627" t="str">
            <v>BANK CHARGES ON BILLS</v>
          </cell>
          <cell r="C627">
            <v>0</v>
          </cell>
          <cell r="D627">
            <v>2743.26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2743.26</v>
          </cell>
          <cell r="K627">
            <v>2743.26</v>
          </cell>
          <cell r="Q627">
            <v>2.7432600000000001E-2</v>
          </cell>
        </row>
        <row r="628">
          <cell r="A628">
            <v>2110102</v>
          </cell>
          <cell r="B628" t="str">
            <v>FOREIGN BANK CHARGES</v>
          </cell>
          <cell r="C628">
            <v>3194.92</v>
          </cell>
          <cell r="D628">
            <v>2880475.11</v>
          </cell>
          <cell r="E628">
            <v>708371.61</v>
          </cell>
          <cell r="F628">
            <v>931.2</v>
          </cell>
          <cell r="G628">
            <v>0</v>
          </cell>
          <cell r="H628">
            <v>0</v>
          </cell>
          <cell r="I628">
            <v>0</v>
          </cell>
          <cell r="J628">
            <v>3592972.84</v>
          </cell>
          <cell r="K628">
            <v>3592972.84</v>
          </cell>
          <cell r="Q628">
            <v>35.929728400000002</v>
          </cell>
        </row>
        <row r="629">
          <cell r="A629">
            <v>2110103</v>
          </cell>
          <cell r="B629" t="str">
            <v>BANK GUARANTEE COMMISSION</v>
          </cell>
          <cell r="C629">
            <v>1871116.26</v>
          </cell>
          <cell r="D629">
            <v>1262718.28</v>
          </cell>
          <cell r="E629">
            <v>5343.48</v>
          </cell>
          <cell r="F629">
            <v>0</v>
          </cell>
          <cell r="G629">
            <v>69989</v>
          </cell>
          <cell r="H629">
            <v>0</v>
          </cell>
          <cell r="I629">
            <v>0</v>
          </cell>
          <cell r="J629">
            <v>3209167.02</v>
          </cell>
          <cell r="K629">
            <v>3209167.02</v>
          </cell>
          <cell r="Q629">
            <v>32.091670200000003</v>
          </cell>
        </row>
        <row r="630">
          <cell r="A630">
            <v>2110104</v>
          </cell>
          <cell r="B630" t="str">
            <v>BANK CHARGES-COLLECTION / REMITTANCES</v>
          </cell>
          <cell r="C630">
            <v>0</v>
          </cell>
          <cell r="D630">
            <v>938278.17</v>
          </cell>
          <cell r="E630">
            <v>91841.62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1030119.79</v>
          </cell>
          <cell r="K630">
            <v>1030119.79</v>
          </cell>
          <cell r="Q630">
            <v>10.3011979</v>
          </cell>
        </row>
        <row r="631">
          <cell r="A631">
            <v>2110105</v>
          </cell>
          <cell r="B631" t="str">
            <v>BANK CHARGES- OTHERS</v>
          </cell>
          <cell r="C631">
            <v>318492.53000000003</v>
          </cell>
          <cell r="D631">
            <v>275472.03000000003</v>
          </cell>
          <cell r="E631">
            <v>81355.38</v>
          </cell>
          <cell r="F631">
            <v>0</v>
          </cell>
          <cell r="G631">
            <v>0</v>
          </cell>
          <cell r="H631">
            <v>0</v>
          </cell>
          <cell r="I631">
            <v>33627.629999999997</v>
          </cell>
          <cell r="J631">
            <v>708947.57</v>
          </cell>
          <cell r="K631">
            <v>708947.57</v>
          </cell>
          <cell r="Q631">
            <v>7.0894757000000004</v>
          </cell>
        </row>
        <row r="632">
          <cell r="A632">
            <v>2110106</v>
          </cell>
          <cell r="B632" t="str">
            <v>L/C CHARGES</v>
          </cell>
          <cell r="C632">
            <v>10407.299999999999</v>
          </cell>
          <cell r="D632">
            <v>2357101.4700000002</v>
          </cell>
          <cell r="E632">
            <v>110573.61</v>
          </cell>
          <cell r="F632">
            <v>0</v>
          </cell>
          <cell r="G632">
            <v>0</v>
          </cell>
          <cell r="H632">
            <v>0</v>
          </cell>
          <cell r="I632">
            <v>10521.52</v>
          </cell>
          <cell r="J632">
            <v>2488603.9</v>
          </cell>
          <cell r="K632">
            <v>2488603.9</v>
          </cell>
          <cell r="Q632">
            <v>24.886039</v>
          </cell>
        </row>
        <row r="633">
          <cell r="A633">
            <v>2110107</v>
          </cell>
          <cell r="B633" t="str">
            <v>BANK CHARGES - IMPORT BILLS</v>
          </cell>
          <cell r="C633">
            <v>1081710.45</v>
          </cell>
          <cell r="D633">
            <v>789909.92</v>
          </cell>
          <cell r="E633">
            <v>101770.71</v>
          </cell>
          <cell r="F633">
            <v>17306.8</v>
          </cell>
          <cell r="G633">
            <v>50371.56</v>
          </cell>
          <cell r="H633">
            <v>0</v>
          </cell>
          <cell r="I633">
            <v>0</v>
          </cell>
          <cell r="J633">
            <v>2041069.44</v>
          </cell>
          <cell r="K633">
            <v>2041069.44</v>
          </cell>
          <cell r="Q633">
            <v>20.410694400000001</v>
          </cell>
        </row>
        <row r="634">
          <cell r="A634">
            <v>2110108</v>
          </cell>
          <cell r="B634" t="str">
            <v>BANK CHARGES - EXPORT BILLS</v>
          </cell>
          <cell r="C634">
            <v>0</v>
          </cell>
          <cell r="D634">
            <v>764416.08</v>
          </cell>
          <cell r="E634">
            <v>430922.29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1195338.3700000001</v>
          </cell>
          <cell r="K634">
            <v>1195338.3700000001</v>
          </cell>
          <cell r="Q634">
            <v>11.9533837</v>
          </cell>
        </row>
        <row r="635">
          <cell r="A635">
            <v>2110110</v>
          </cell>
          <cell r="B635" t="str">
            <v>BANK PROCESSING CHARGES BILLS</v>
          </cell>
          <cell r="C635">
            <v>0</v>
          </cell>
          <cell r="D635">
            <v>21010925.09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21010925.09</v>
          </cell>
          <cell r="K635">
            <v>21010925.09</v>
          </cell>
          <cell r="Q635">
            <v>210.10925090000001</v>
          </cell>
        </row>
        <row r="636">
          <cell r="A636">
            <v>2110111</v>
          </cell>
          <cell r="B636" t="str">
            <v>"BANK CHARGES - DD,MT,TT,P.O."</v>
          </cell>
          <cell r="C636">
            <v>265750.32</v>
          </cell>
          <cell r="D636">
            <v>516531.44</v>
          </cell>
          <cell r="E636">
            <v>0</v>
          </cell>
          <cell r="F636">
            <v>0</v>
          </cell>
          <cell r="G636">
            <v>104972.35</v>
          </cell>
          <cell r="H636">
            <v>0</v>
          </cell>
          <cell r="I636">
            <v>0</v>
          </cell>
          <cell r="J636">
            <v>887254.11</v>
          </cell>
          <cell r="K636">
            <v>887254.11</v>
          </cell>
          <cell r="Q636">
            <v>8.8725410999999994</v>
          </cell>
        </row>
        <row r="637">
          <cell r="A637">
            <v>2110198</v>
          </cell>
          <cell r="B637" t="str">
            <v>BANK PROCESSING CHGS - BILLS RECOVERED</v>
          </cell>
          <cell r="C637">
            <v>0</v>
          </cell>
          <cell r="D637">
            <v>-23496562.149999999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-23496562.149999999</v>
          </cell>
          <cell r="K637">
            <v>-23496562.149999999</v>
          </cell>
          <cell r="Q637">
            <v>-234.9656215</v>
          </cell>
        </row>
        <row r="638">
          <cell r="A638">
            <v>2110201</v>
          </cell>
          <cell r="B638" t="str">
            <v>POSTAGE &amp; TELEGRAM</v>
          </cell>
          <cell r="C638">
            <v>2653699.9500000002</v>
          </cell>
          <cell r="D638">
            <v>199593</v>
          </cell>
          <cell r="E638">
            <v>38648</v>
          </cell>
          <cell r="F638">
            <v>0</v>
          </cell>
          <cell r="G638">
            <v>1795</v>
          </cell>
          <cell r="H638">
            <v>0</v>
          </cell>
          <cell r="I638">
            <v>99662</v>
          </cell>
          <cell r="J638">
            <v>2993397.95</v>
          </cell>
          <cell r="K638">
            <v>2993397.95</v>
          </cell>
          <cell r="Q638">
            <v>29.9339795</v>
          </cell>
        </row>
        <row r="639">
          <cell r="A639">
            <v>2110202</v>
          </cell>
          <cell r="B639" t="str">
            <v>COURIER SERVICE CHARGES</v>
          </cell>
          <cell r="C639">
            <v>1621320.66</v>
          </cell>
          <cell r="D639">
            <v>17211821.199999999</v>
          </cell>
          <cell r="E639">
            <v>713875.48</v>
          </cell>
          <cell r="F639">
            <v>2315792.77</v>
          </cell>
          <cell r="G639">
            <v>17332</v>
          </cell>
          <cell r="H639">
            <v>0</v>
          </cell>
          <cell r="I639">
            <v>274115.05</v>
          </cell>
          <cell r="J639">
            <v>22154257.16</v>
          </cell>
          <cell r="K639">
            <v>22154257.16</v>
          </cell>
          <cell r="Q639">
            <v>221.5425716</v>
          </cell>
        </row>
        <row r="640">
          <cell r="A640">
            <v>2110301</v>
          </cell>
          <cell r="B640" t="str">
            <v>TELEPHONE EXPENSES  - OTHERS</v>
          </cell>
          <cell r="C640">
            <v>2830708.42</v>
          </cell>
          <cell r="D640">
            <v>4008701.59</v>
          </cell>
          <cell r="E640">
            <v>128577</v>
          </cell>
          <cell r="F640">
            <v>0</v>
          </cell>
          <cell r="G640">
            <v>338</v>
          </cell>
          <cell r="H640">
            <v>0</v>
          </cell>
          <cell r="I640">
            <v>0</v>
          </cell>
          <cell r="J640">
            <v>6968325.0099999998</v>
          </cell>
          <cell r="K640">
            <v>6968325.0099999998</v>
          </cell>
          <cell r="Q640">
            <v>69.683250099999995</v>
          </cell>
        </row>
        <row r="641">
          <cell r="A641">
            <v>2110302</v>
          </cell>
          <cell r="B641" t="str">
            <v>TELEPHONE EXPENSES  - RESIDENTIAL</v>
          </cell>
          <cell r="C641">
            <v>975582</v>
          </cell>
          <cell r="D641">
            <v>495420.32</v>
          </cell>
          <cell r="E641">
            <v>102465</v>
          </cell>
          <cell r="F641">
            <v>0</v>
          </cell>
          <cell r="G641">
            <v>77847</v>
          </cell>
          <cell r="H641">
            <v>0</v>
          </cell>
          <cell r="I641">
            <v>0</v>
          </cell>
          <cell r="J641">
            <v>1651314.32</v>
          </cell>
          <cell r="K641">
            <v>1651314.32</v>
          </cell>
          <cell r="Q641">
            <v>16.513143199999998</v>
          </cell>
        </row>
        <row r="642">
          <cell r="A642">
            <v>2110303</v>
          </cell>
          <cell r="B642" t="str">
            <v>TELEPHONE EXPENSES  - OFFICES</v>
          </cell>
          <cell r="C642">
            <v>1993063.37</v>
          </cell>
          <cell r="D642">
            <v>2379381.56</v>
          </cell>
          <cell r="E642">
            <v>379171.85</v>
          </cell>
          <cell r="F642">
            <v>0</v>
          </cell>
          <cell r="G642">
            <v>237600.41</v>
          </cell>
          <cell r="H642">
            <v>0</v>
          </cell>
          <cell r="I642">
            <v>0</v>
          </cell>
          <cell r="J642">
            <v>4989217.1900000004</v>
          </cell>
          <cell r="K642">
            <v>4989217.1900000004</v>
          </cell>
          <cell r="Q642">
            <v>49.892171900000001</v>
          </cell>
        </row>
        <row r="643">
          <cell r="A643">
            <v>2110304</v>
          </cell>
          <cell r="B643" t="str">
            <v>FAX</v>
          </cell>
          <cell r="C643">
            <v>11091</v>
          </cell>
          <cell r="D643">
            <v>164200</v>
          </cell>
          <cell r="E643">
            <v>1342</v>
          </cell>
          <cell r="F643">
            <v>0</v>
          </cell>
          <cell r="G643">
            <v>5623</v>
          </cell>
          <cell r="H643">
            <v>0</v>
          </cell>
          <cell r="I643">
            <v>0</v>
          </cell>
          <cell r="J643">
            <v>182256</v>
          </cell>
          <cell r="K643">
            <v>182256</v>
          </cell>
          <cell r="Q643">
            <v>1.82256</v>
          </cell>
        </row>
        <row r="644">
          <cell r="A644">
            <v>2110305</v>
          </cell>
          <cell r="B644" t="str">
            <v>EMAIL / INTERNET CHARGES</v>
          </cell>
          <cell r="C644">
            <v>19713610.460000001</v>
          </cell>
          <cell r="D644">
            <v>1279000.96</v>
          </cell>
          <cell r="E644">
            <v>7892</v>
          </cell>
          <cell r="F644">
            <v>12600.17</v>
          </cell>
          <cell r="G644">
            <v>18714.52</v>
          </cell>
          <cell r="H644">
            <v>0</v>
          </cell>
          <cell r="I644">
            <v>0</v>
          </cell>
          <cell r="J644">
            <v>21031818.109999999</v>
          </cell>
          <cell r="K644">
            <v>21031818.109999999</v>
          </cell>
          <cell r="Q644">
            <v>210.3181811</v>
          </cell>
        </row>
        <row r="645">
          <cell r="A645">
            <v>2110306</v>
          </cell>
          <cell r="B645" t="str">
            <v>TELEPHONE DEPOSITS WRITTEN OFF</v>
          </cell>
          <cell r="C645">
            <v>-14721</v>
          </cell>
          <cell r="D645">
            <v>-6080</v>
          </cell>
          <cell r="E645">
            <v>0</v>
          </cell>
          <cell r="F645">
            <v>0</v>
          </cell>
          <cell r="G645">
            <v>500</v>
          </cell>
          <cell r="H645">
            <v>0</v>
          </cell>
          <cell r="I645">
            <v>0</v>
          </cell>
          <cell r="J645">
            <v>-20301</v>
          </cell>
          <cell r="K645">
            <v>-20301</v>
          </cell>
          <cell r="Q645">
            <v>-0.20301</v>
          </cell>
        </row>
        <row r="646">
          <cell r="A646">
            <v>2110307</v>
          </cell>
          <cell r="B646" t="str">
            <v>MOBILE EXPENSES</v>
          </cell>
          <cell r="C646">
            <v>5059561.59</v>
          </cell>
          <cell r="D646">
            <v>4462311.8600000003</v>
          </cell>
          <cell r="E646">
            <v>405338.45</v>
          </cell>
          <cell r="F646">
            <v>358045</v>
          </cell>
          <cell r="G646">
            <v>366427.24</v>
          </cell>
          <cell r="H646">
            <v>0</v>
          </cell>
          <cell r="I646">
            <v>0</v>
          </cell>
          <cell r="J646">
            <v>10651684.140000001</v>
          </cell>
          <cell r="K646">
            <v>10651684.140000001</v>
          </cell>
          <cell r="Q646">
            <v>106.5168414</v>
          </cell>
        </row>
        <row r="647">
          <cell r="A647">
            <v>2110308</v>
          </cell>
          <cell r="B647" t="str">
            <v>ISDN CHARGES</v>
          </cell>
          <cell r="C647">
            <v>93873</v>
          </cell>
          <cell r="D647">
            <v>4121</v>
          </cell>
          <cell r="E647">
            <v>3000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100994</v>
          </cell>
          <cell r="K647">
            <v>100994</v>
          </cell>
          <cell r="Q647">
            <v>1.0099400000000001</v>
          </cell>
        </row>
        <row r="648">
          <cell r="A648">
            <v>2110399</v>
          </cell>
          <cell r="B648" t="str">
            <v>TELEPHONE EXPENSES - RECOVERIES</v>
          </cell>
          <cell r="C648">
            <v>-3073</v>
          </cell>
          <cell r="D648">
            <v>-140482</v>
          </cell>
          <cell r="E648">
            <v>0</v>
          </cell>
          <cell r="F648">
            <v>0</v>
          </cell>
          <cell r="G648">
            <v>-28022</v>
          </cell>
          <cell r="H648">
            <v>0</v>
          </cell>
          <cell r="I648">
            <v>0</v>
          </cell>
          <cell r="J648">
            <v>-171577</v>
          </cell>
          <cell r="K648">
            <v>-171577</v>
          </cell>
          <cell r="Q648">
            <v>-1.71577</v>
          </cell>
        </row>
        <row r="649">
          <cell r="A649">
            <v>2110401</v>
          </cell>
          <cell r="B649" t="str">
            <v>P&amp;S-GENERAL</v>
          </cell>
          <cell r="C649">
            <v>4562424.54</v>
          </cell>
          <cell r="D649">
            <v>17779893.050000001</v>
          </cell>
          <cell r="E649">
            <v>1036771.41</v>
          </cell>
          <cell r="F649">
            <v>1073034.67</v>
          </cell>
          <cell r="G649">
            <v>114371.26</v>
          </cell>
          <cell r="H649">
            <v>0</v>
          </cell>
          <cell r="I649">
            <v>334890</v>
          </cell>
          <cell r="J649">
            <v>24901384.93</v>
          </cell>
          <cell r="K649">
            <v>24901384.93</v>
          </cell>
          <cell r="Q649">
            <v>249.0138493</v>
          </cell>
        </row>
        <row r="650">
          <cell r="A650">
            <v>2110402</v>
          </cell>
          <cell r="B650" t="str">
            <v>P&amp;S-ANN. ACCTS/NOTICES/SHARE/DEB.CERT.</v>
          </cell>
          <cell r="C650">
            <v>1696552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1696552</v>
          </cell>
          <cell r="K650">
            <v>1696552</v>
          </cell>
          <cell r="Q650">
            <v>16.965520000000001</v>
          </cell>
        </row>
        <row r="651">
          <cell r="A651">
            <v>2110403</v>
          </cell>
          <cell r="B651" t="str">
            <v>P&amp;S-COMPUTER STATIONERY</v>
          </cell>
          <cell r="C651">
            <v>221856.13</v>
          </cell>
          <cell r="D651">
            <v>1130059.08</v>
          </cell>
          <cell r="E651">
            <v>347286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1699201.21</v>
          </cell>
          <cell r="K651">
            <v>1699201.21</v>
          </cell>
          <cell r="Q651">
            <v>16.9920121</v>
          </cell>
        </row>
        <row r="652">
          <cell r="A652">
            <v>2110404</v>
          </cell>
          <cell r="B652" t="str">
            <v>P&amp;S-DIARIES/CALENDARS</v>
          </cell>
          <cell r="C652">
            <v>374229.55</v>
          </cell>
          <cell r="D652">
            <v>5887105.7599999998</v>
          </cell>
          <cell r="E652">
            <v>0</v>
          </cell>
          <cell r="F652">
            <v>0</v>
          </cell>
          <cell r="G652">
            <v>8400</v>
          </cell>
          <cell r="H652">
            <v>0</v>
          </cell>
          <cell r="I652">
            <v>0</v>
          </cell>
          <cell r="J652">
            <v>6269735.3099999996</v>
          </cell>
          <cell r="K652">
            <v>6269735.3099999996</v>
          </cell>
          <cell r="Q652">
            <v>62.697353100000001</v>
          </cell>
        </row>
        <row r="653">
          <cell r="A653">
            <v>2110405</v>
          </cell>
          <cell r="B653" t="str">
            <v>P&amp;S-DIWALI/NEW YEAR GREETING CARDS</v>
          </cell>
          <cell r="C653">
            <v>0</v>
          </cell>
          <cell r="D653">
            <v>6736</v>
          </cell>
          <cell r="E653">
            <v>0</v>
          </cell>
          <cell r="F653">
            <v>158754</v>
          </cell>
          <cell r="G653">
            <v>0</v>
          </cell>
          <cell r="H653">
            <v>0</v>
          </cell>
          <cell r="I653">
            <v>0</v>
          </cell>
          <cell r="J653">
            <v>165490</v>
          </cell>
          <cell r="K653">
            <v>165490</v>
          </cell>
          <cell r="Q653">
            <v>1.6549</v>
          </cell>
        </row>
        <row r="654">
          <cell r="A654">
            <v>2110406</v>
          </cell>
          <cell r="B654" t="str">
            <v>"P&amp;S-COMPUTER FLOPPIES,TAPES, CDR ETC"</v>
          </cell>
          <cell r="C654">
            <v>349890.81</v>
          </cell>
          <cell r="D654">
            <v>758651.56</v>
          </cell>
          <cell r="E654">
            <v>15312</v>
          </cell>
          <cell r="F654">
            <v>2652</v>
          </cell>
          <cell r="G654">
            <v>9231</v>
          </cell>
          <cell r="H654">
            <v>0</v>
          </cell>
          <cell r="I654">
            <v>0</v>
          </cell>
          <cell r="J654">
            <v>1135737.3700000001</v>
          </cell>
          <cell r="K654">
            <v>1135737.3700000001</v>
          </cell>
          <cell r="Q654">
            <v>11.3573737</v>
          </cell>
        </row>
        <row r="655">
          <cell r="A655">
            <v>2110408</v>
          </cell>
          <cell r="B655" t="str">
            <v>P&amp;S-TONER &amp; CARTRIDGE</v>
          </cell>
          <cell r="C655">
            <v>221846.39999999999</v>
          </cell>
          <cell r="D655">
            <v>1082729.56</v>
          </cell>
          <cell r="E655">
            <v>198209</v>
          </cell>
          <cell r="F655">
            <v>2660</v>
          </cell>
          <cell r="G655">
            <v>26213</v>
          </cell>
          <cell r="H655">
            <v>0</v>
          </cell>
          <cell r="I655">
            <v>0</v>
          </cell>
          <cell r="J655">
            <v>1531657.96</v>
          </cell>
          <cell r="K655">
            <v>1531657.96</v>
          </cell>
          <cell r="Q655">
            <v>15.316579600000001</v>
          </cell>
        </row>
        <row r="656">
          <cell r="A656">
            <v>2110501</v>
          </cell>
          <cell r="B656" t="str">
            <v>TRAV EXP-TRAVEL FARES (AIR)</v>
          </cell>
          <cell r="C656">
            <v>3735260</v>
          </cell>
          <cell r="D656">
            <v>6185112</v>
          </cell>
          <cell r="E656">
            <v>521237</v>
          </cell>
          <cell r="F656">
            <v>36389</v>
          </cell>
          <cell r="G656">
            <v>191542</v>
          </cell>
          <cell r="H656">
            <v>0</v>
          </cell>
          <cell r="I656">
            <v>0</v>
          </cell>
          <cell r="J656">
            <v>10669540</v>
          </cell>
          <cell r="K656">
            <v>10669540</v>
          </cell>
          <cell r="Q656">
            <v>106.69540000000001</v>
          </cell>
        </row>
        <row r="657">
          <cell r="A657">
            <v>2110502</v>
          </cell>
          <cell r="B657" t="str">
            <v>TRAV EXP-TRAVEL FARES (OTHERS)</v>
          </cell>
          <cell r="C657">
            <v>738072.61</v>
          </cell>
          <cell r="D657">
            <v>3605066.16</v>
          </cell>
          <cell r="E657">
            <v>693040</v>
          </cell>
          <cell r="F657">
            <v>133579</v>
          </cell>
          <cell r="G657">
            <v>6939</v>
          </cell>
          <cell r="H657">
            <v>0</v>
          </cell>
          <cell r="I657">
            <v>245154</v>
          </cell>
          <cell r="J657">
            <v>5421850.7699999996</v>
          </cell>
          <cell r="K657">
            <v>5421850.7699999996</v>
          </cell>
          <cell r="Q657">
            <v>54.218507700000004</v>
          </cell>
        </row>
        <row r="658">
          <cell r="A658">
            <v>2110503</v>
          </cell>
          <cell r="B658" t="str">
            <v>TRAV EXP-HOTEL EXPENSES</v>
          </cell>
          <cell r="C658">
            <v>1800956.89</v>
          </cell>
          <cell r="D658">
            <v>9867124.0800000001</v>
          </cell>
          <cell r="E658">
            <v>817975.09</v>
          </cell>
          <cell r="F658">
            <v>350186</v>
          </cell>
          <cell r="G658">
            <v>498967</v>
          </cell>
          <cell r="H658">
            <v>0</v>
          </cell>
          <cell r="I658">
            <v>72947</v>
          </cell>
          <cell r="J658">
            <v>13408156.060000001</v>
          </cell>
          <cell r="K658">
            <v>13408156.060000001</v>
          </cell>
          <cell r="Q658">
            <v>134.08156059999999</v>
          </cell>
        </row>
        <row r="659">
          <cell r="A659">
            <v>2110504</v>
          </cell>
          <cell r="B659" t="str">
            <v>TRAV EXP-OTHERS</v>
          </cell>
          <cell r="C659">
            <v>1331116</v>
          </cell>
          <cell r="D659">
            <v>6516807</v>
          </cell>
          <cell r="E659">
            <v>631415</v>
          </cell>
          <cell r="F659">
            <v>71676</v>
          </cell>
          <cell r="G659">
            <v>119605</v>
          </cell>
          <cell r="H659">
            <v>0</v>
          </cell>
          <cell r="I659">
            <v>0</v>
          </cell>
          <cell r="J659">
            <v>8670619</v>
          </cell>
          <cell r="K659">
            <v>8670619</v>
          </cell>
          <cell r="Q659">
            <v>86.706190000000007</v>
          </cell>
        </row>
        <row r="660">
          <cell r="A660">
            <v>2110505</v>
          </cell>
          <cell r="B660" t="str">
            <v>TRAV. EXP. (TRAINING) - TRAVEL FARES (AIR)</v>
          </cell>
          <cell r="C660">
            <v>55571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55571</v>
          </cell>
          <cell r="K660">
            <v>55571</v>
          </cell>
          <cell r="Q660">
            <v>0.55571000000000004</v>
          </cell>
        </row>
        <row r="661">
          <cell r="A661">
            <v>2110506</v>
          </cell>
          <cell r="B661" t="str">
            <v>TRAV. EXP.(TRAINING) - TRAVEL FARES (OTHERS)</v>
          </cell>
          <cell r="C661">
            <v>25449.1</v>
          </cell>
          <cell r="D661">
            <v>26764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52213.1</v>
          </cell>
          <cell r="K661">
            <v>52213.1</v>
          </cell>
          <cell r="Q661">
            <v>0.52213100000000001</v>
          </cell>
        </row>
        <row r="662">
          <cell r="A662">
            <v>2110514</v>
          </cell>
          <cell r="B662" t="str">
            <v>LOCAL CONVEYANCE</v>
          </cell>
          <cell r="C662">
            <v>3448055</v>
          </cell>
          <cell r="D662">
            <v>4797903.09</v>
          </cell>
          <cell r="E662">
            <v>309301</v>
          </cell>
          <cell r="F662">
            <v>259857</v>
          </cell>
          <cell r="G662">
            <v>109210</v>
          </cell>
          <cell r="H662">
            <v>0</v>
          </cell>
          <cell r="I662">
            <v>406300</v>
          </cell>
          <cell r="J662">
            <v>9330626.0899999999</v>
          </cell>
          <cell r="K662">
            <v>9330626.0899999999</v>
          </cell>
          <cell r="Q662">
            <v>93.306260899999998</v>
          </cell>
        </row>
        <row r="663">
          <cell r="A663">
            <v>2110515</v>
          </cell>
          <cell r="B663" t="str">
            <v>CAR HIRE CHARGES</v>
          </cell>
          <cell r="C663">
            <v>1887647.89</v>
          </cell>
          <cell r="D663">
            <v>6144294.4800000004</v>
          </cell>
          <cell r="E663">
            <v>90235</v>
          </cell>
          <cell r="F663">
            <v>43557.8</v>
          </cell>
          <cell r="G663">
            <v>74398</v>
          </cell>
          <cell r="H663">
            <v>0</v>
          </cell>
          <cell r="I663">
            <v>0</v>
          </cell>
          <cell r="J663">
            <v>8240133.1699999999</v>
          </cell>
          <cell r="K663">
            <v>8240133.1699999999</v>
          </cell>
          <cell r="Q663">
            <v>82.4013317</v>
          </cell>
        </row>
        <row r="664">
          <cell r="A664">
            <v>2110507</v>
          </cell>
          <cell r="B664" t="str">
            <v>FOREIGN TRAVEL FARE</v>
          </cell>
          <cell r="C664">
            <v>11058372.42</v>
          </cell>
          <cell r="D664">
            <v>5164563.9400000004</v>
          </cell>
          <cell r="E664">
            <v>899116</v>
          </cell>
          <cell r="F664">
            <v>0</v>
          </cell>
          <cell r="G664">
            <v>313445</v>
          </cell>
          <cell r="H664">
            <v>0</v>
          </cell>
          <cell r="I664">
            <v>0</v>
          </cell>
          <cell r="J664">
            <v>17435497.359999999</v>
          </cell>
          <cell r="K664">
            <v>17435497.359999999</v>
          </cell>
          <cell r="Q664">
            <v>174.35497359999999</v>
          </cell>
        </row>
        <row r="665">
          <cell r="A665">
            <v>2110508</v>
          </cell>
          <cell r="B665" t="str">
            <v>FOREIGN TRVL EXP-FOREIGN EXCHANGE</v>
          </cell>
          <cell r="C665">
            <v>9658572.9499999993</v>
          </cell>
          <cell r="D665">
            <v>4628797.71</v>
          </cell>
          <cell r="E665">
            <v>876225.19</v>
          </cell>
          <cell r="F665">
            <v>0</v>
          </cell>
          <cell r="G665">
            <v>522200.95</v>
          </cell>
          <cell r="H665">
            <v>0</v>
          </cell>
          <cell r="I665">
            <v>0</v>
          </cell>
          <cell r="J665">
            <v>15685796.800000001</v>
          </cell>
          <cell r="K665">
            <v>15685796.800000001</v>
          </cell>
          <cell r="Q665">
            <v>156.857968</v>
          </cell>
        </row>
        <row r="666">
          <cell r="A666">
            <v>2110509</v>
          </cell>
          <cell r="B666" t="str">
            <v>FOREIGN TRVL EXP-HOTEL EXPENSES</v>
          </cell>
          <cell r="C666">
            <v>262835.20000000001</v>
          </cell>
          <cell r="D666">
            <v>132870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395705.2</v>
          </cell>
          <cell r="K666">
            <v>395705.2</v>
          </cell>
          <cell r="Q666">
            <v>3.957052</v>
          </cell>
        </row>
        <row r="667">
          <cell r="A667">
            <v>2110510</v>
          </cell>
          <cell r="B667" t="str">
            <v>FOREIGN TRVL EXP-OTHERS</v>
          </cell>
          <cell r="C667">
            <v>2174742.17</v>
          </cell>
          <cell r="D667">
            <v>482011.6</v>
          </cell>
          <cell r="E667">
            <v>37483</v>
          </cell>
          <cell r="F667">
            <v>0</v>
          </cell>
          <cell r="G667">
            <v>149275</v>
          </cell>
          <cell r="H667">
            <v>0</v>
          </cell>
          <cell r="I667">
            <v>0</v>
          </cell>
          <cell r="J667">
            <v>2843511.77</v>
          </cell>
          <cell r="K667">
            <v>2843511.77</v>
          </cell>
          <cell r="Q667">
            <v>28.435117699999999</v>
          </cell>
        </row>
        <row r="668">
          <cell r="A668">
            <v>2110512</v>
          </cell>
          <cell r="B668" t="str">
            <v>FOREIGN TRAV.EXP. (TRAINING) -FOREIGN EXCH.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84229</v>
          </cell>
          <cell r="H668">
            <v>0</v>
          </cell>
          <cell r="I668">
            <v>0</v>
          </cell>
          <cell r="J668">
            <v>84229</v>
          </cell>
          <cell r="K668">
            <v>84229</v>
          </cell>
          <cell r="Q668">
            <v>0.84228999999999998</v>
          </cell>
        </row>
        <row r="669">
          <cell r="A669">
            <v>2110601</v>
          </cell>
          <cell r="B669" t="str">
            <v>LEGAL &amp; PROF.CHARGES &amp; EXP</v>
          </cell>
          <cell r="C669">
            <v>94244806.599999994</v>
          </cell>
          <cell r="D669">
            <v>49416646.649999999</v>
          </cell>
          <cell r="E669">
            <v>7472050</v>
          </cell>
          <cell r="F669">
            <v>7639852</v>
          </cell>
          <cell r="G669">
            <v>12315687.83</v>
          </cell>
          <cell r="H669">
            <v>0</v>
          </cell>
          <cell r="I669">
            <v>1053582</v>
          </cell>
          <cell r="J669">
            <v>172142625.08000001</v>
          </cell>
          <cell r="K669">
            <v>172142625.08000001</v>
          </cell>
          <cell r="Q669">
            <v>1721.4262507999999</v>
          </cell>
        </row>
        <row r="670">
          <cell r="A670">
            <v>2110602</v>
          </cell>
          <cell r="B670" t="str">
            <v>PROF CHG &amp; EXP. -INCOME TAX</v>
          </cell>
          <cell r="C670">
            <v>5137245</v>
          </cell>
          <cell r="D670">
            <v>138647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5275892</v>
          </cell>
          <cell r="K670">
            <v>5275892</v>
          </cell>
          <cell r="Q670">
            <v>52.758920000000003</v>
          </cell>
        </row>
        <row r="671">
          <cell r="A671">
            <v>2110603</v>
          </cell>
          <cell r="B671" t="str">
            <v>PROF CHG &amp; EXP. -SALES TAX</v>
          </cell>
          <cell r="C671">
            <v>838867.5</v>
          </cell>
          <cell r="D671">
            <v>84092</v>
          </cell>
          <cell r="E671">
            <v>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927959.5</v>
          </cell>
          <cell r="K671">
            <v>927959.5</v>
          </cell>
          <cell r="Q671">
            <v>9.2795950000000005</v>
          </cell>
        </row>
        <row r="672">
          <cell r="A672">
            <v>2110604</v>
          </cell>
          <cell r="B672" t="str">
            <v>PROF CHG &amp; EXP. -EXCISE</v>
          </cell>
          <cell r="C672">
            <v>911692.9</v>
          </cell>
          <cell r="D672">
            <v>3747516.5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4659209.4000000004</v>
          </cell>
          <cell r="K672">
            <v>4659209.4000000004</v>
          </cell>
          <cell r="Q672">
            <v>46.592094000000003</v>
          </cell>
        </row>
        <row r="673">
          <cell r="A673">
            <v>2110605</v>
          </cell>
          <cell r="B673" t="str">
            <v>ARCHITECT'S FEES &amp; EXP.</v>
          </cell>
          <cell r="C673">
            <v>2475295</v>
          </cell>
          <cell r="D673">
            <v>12016513.59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14491808.59</v>
          </cell>
          <cell r="K673">
            <v>14491808.59</v>
          </cell>
          <cell r="Q673">
            <v>144.91808589999999</v>
          </cell>
        </row>
        <row r="674">
          <cell r="A674">
            <v>2110606</v>
          </cell>
          <cell r="B674" t="str">
            <v>RETAINERSHIP FEES &amp; EXP (EX EMPLOYEES)</v>
          </cell>
          <cell r="C674">
            <v>31852868</v>
          </cell>
          <cell r="D674">
            <v>5383000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37235868</v>
          </cell>
          <cell r="K674">
            <v>37235868</v>
          </cell>
          <cell r="Q674">
            <v>372.35867999999999</v>
          </cell>
        </row>
        <row r="675">
          <cell r="A675">
            <v>2110609</v>
          </cell>
          <cell r="B675" t="str">
            <v>RETAINER (EX.EMPLOYEE) TRAVEL EXP.</v>
          </cell>
          <cell r="C675">
            <v>940759</v>
          </cell>
          <cell r="D675">
            <v>433934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1374693</v>
          </cell>
          <cell r="K675">
            <v>1374693</v>
          </cell>
          <cell r="Q675">
            <v>13.746930000000001</v>
          </cell>
        </row>
        <row r="676">
          <cell r="A676">
            <v>2110610</v>
          </cell>
          <cell r="B676" t="str">
            <v>RETAINER (EX.EMPLOYEE) - HOTEL EXP.</v>
          </cell>
          <cell r="C676">
            <v>75048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75048</v>
          </cell>
          <cell r="K676">
            <v>75048</v>
          </cell>
          <cell r="Q676">
            <v>0.75048000000000004</v>
          </cell>
        </row>
        <row r="677">
          <cell r="A677">
            <v>2110611</v>
          </cell>
          <cell r="B677" t="str">
            <v>LEGAL &amp; PROF.CHGS.- TRAVEL EXP.</v>
          </cell>
          <cell r="C677">
            <v>1330777.8799999999</v>
          </cell>
          <cell r="D677">
            <v>392465.05</v>
          </cell>
          <cell r="E677">
            <v>0</v>
          </cell>
          <cell r="F677">
            <v>0</v>
          </cell>
          <cell r="G677">
            <v>32320</v>
          </cell>
          <cell r="H677">
            <v>0</v>
          </cell>
          <cell r="I677">
            <v>0</v>
          </cell>
          <cell r="J677">
            <v>1755562.93</v>
          </cell>
          <cell r="K677">
            <v>1755562.93</v>
          </cell>
          <cell r="Q677">
            <v>17.5556293</v>
          </cell>
        </row>
        <row r="678">
          <cell r="A678">
            <v>2110612</v>
          </cell>
          <cell r="B678" t="str">
            <v>LEGAL &amp; PROF.CHGS.- HOTEL EXP.</v>
          </cell>
          <cell r="C678">
            <v>95383</v>
          </cell>
          <cell r="D678">
            <v>175000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270383</v>
          </cell>
          <cell r="K678">
            <v>270383</v>
          </cell>
          <cell r="Q678">
            <v>2.70383</v>
          </cell>
        </row>
        <row r="679">
          <cell r="A679">
            <v>2110613</v>
          </cell>
          <cell r="B679" t="str">
            <v>PROF CHG.- INCOME TAX - TRAVEL EXP.</v>
          </cell>
          <cell r="C679">
            <v>133100</v>
          </cell>
          <cell r="D679">
            <v>-284448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-151348</v>
          </cell>
          <cell r="K679">
            <v>-151348</v>
          </cell>
          <cell r="Q679">
            <v>-1.5134799999999999</v>
          </cell>
        </row>
        <row r="680">
          <cell r="A680">
            <v>2110617</v>
          </cell>
          <cell r="B680" t="str">
            <v>PROF CHG.- EXCISE - TRAVEL EXP.</v>
          </cell>
          <cell r="C680">
            <v>82250.080000000002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82250.080000000002</v>
          </cell>
          <cell r="K680">
            <v>82250.080000000002</v>
          </cell>
          <cell r="Q680">
            <v>0.82250080000000003</v>
          </cell>
        </row>
        <row r="681">
          <cell r="A681">
            <v>2110619</v>
          </cell>
          <cell r="B681" t="str">
            <v>ARCHITECT - TRAVEL EXP.</v>
          </cell>
          <cell r="C681">
            <v>134342</v>
          </cell>
          <cell r="D681">
            <v>869041.46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1003383.46</v>
          </cell>
          <cell r="K681">
            <v>1003383.46</v>
          </cell>
          <cell r="Q681">
            <v>10.0338346</v>
          </cell>
        </row>
        <row r="682">
          <cell r="A682">
            <v>2110620</v>
          </cell>
          <cell r="B682" t="str">
            <v>ARCHITECT - HOTEL EXP.</v>
          </cell>
          <cell r="C682">
            <v>0</v>
          </cell>
          <cell r="D682">
            <v>11774.26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11774.26</v>
          </cell>
          <cell r="K682">
            <v>11774.26</v>
          </cell>
          <cell r="Q682">
            <v>0.1177426</v>
          </cell>
        </row>
        <row r="683">
          <cell r="A683">
            <v>2110621</v>
          </cell>
          <cell r="B683" t="str">
            <v>STATUTORY AUDIT FEES</v>
          </cell>
          <cell r="C683">
            <v>4025950</v>
          </cell>
          <cell r="D683">
            <v>5529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4031479</v>
          </cell>
          <cell r="K683">
            <v>4031479</v>
          </cell>
          <cell r="Q683">
            <v>40.314790000000002</v>
          </cell>
        </row>
        <row r="684">
          <cell r="A684">
            <v>2110622</v>
          </cell>
          <cell r="B684" t="str">
            <v>OTHER FEES TO STATUTORY AUDITORS</v>
          </cell>
          <cell r="C684">
            <v>2922950</v>
          </cell>
          <cell r="D684">
            <v>3309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2926259</v>
          </cell>
          <cell r="K684">
            <v>2926259</v>
          </cell>
          <cell r="Q684">
            <v>29.262589999999999</v>
          </cell>
        </row>
        <row r="685">
          <cell r="A685">
            <v>2110623</v>
          </cell>
          <cell r="B685" t="str">
            <v>OUT OF POCKET EXP.TO STAT. AUDITORS</v>
          </cell>
          <cell r="C685">
            <v>218963.64</v>
          </cell>
          <cell r="D685">
            <v>3856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222819.64</v>
          </cell>
          <cell r="K685">
            <v>222819.64</v>
          </cell>
          <cell r="Q685">
            <v>2.2281963999999999</v>
          </cell>
        </row>
        <row r="686">
          <cell r="A686">
            <v>2110624</v>
          </cell>
          <cell r="B686" t="str">
            <v>TRAVEL EXP - STATUTARY AUDITORS</v>
          </cell>
          <cell r="C686">
            <v>39052.5</v>
          </cell>
          <cell r="D686">
            <v>9700.1299999999992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48752.63</v>
          </cell>
          <cell r="K686">
            <v>48752.63</v>
          </cell>
          <cell r="Q686">
            <v>0.48752630000000002</v>
          </cell>
        </row>
        <row r="687">
          <cell r="A687">
            <v>2110630</v>
          </cell>
          <cell r="B687" t="str">
            <v>INTERNAL AUDIT - TRAVEL EXP.</v>
          </cell>
          <cell r="C687">
            <v>4234</v>
          </cell>
          <cell r="D687">
            <v>33073</v>
          </cell>
          <cell r="E687">
            <v>7788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45095</v>
          </cell>
          <cell r="K687">
            <v>45095</v>
          </cell>
          <cell r="Q687">
            <v>0.45095000000000002</v>
          </cell>
        </row>
        <row r="688">
          <cell r="A688">
            <v>2110631</v>
          </cell>
          <cell r="B688" t="str">
            <v>INTERNAL  AUDIT  FEES &amp; EXPENSES</v>
          </cell>
          <cell r="C688">
            <v>0</v>
          </cell>
          <cell r="D688">
            <v>4435394.88</v>
          </cell>
          <cell r="E688">
            <v>400000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4835394.88</v>
          </cell>
          <cell r="K688">
            <v>4835394.88</v>
          </cell>
          <cell r="Q688">
            <v>48.353948799999998</v>
          </cell>
        </row>
        <row r="689">
          <cell r="A689">
            <v>2110632</v>
          </cell>
          <cell r="B689" t="str">
            <v>COST AUDIT FEES &amp; EXPENSES</v>
          </cell>
          <cell r="C689">
            <v>0</v>
          </cell>
          <cell r="D689">
            <v>231630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231630</v>
          </cell>
          <cell r="K689">
            <v>231630</v>
          </cell>
          <cell r="Q689">
            <v>2.3163</v>
          </cell>
        </row>
        <row r="690">
          <cell r="A690">
            <v>2110633</v>
          </cell>
          <cell r="B690" t="str">
            <v>TAX AUDIT FEES &amp; EXPENSES</v>
          </cell>
          <cell r="C690">
            <v>529493</v>
          </cell>
          <cell r="D690">
            <v>2238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531731</v>
          </cell>
          <cell r="K690">
            <v>531731</v>
          </cell>
          <cell r="Q690">
            <v>5.31731</v>
          </cell>
        </row>
        <row r="691">
          <cell r="A691">
            <v>2110634</v>
          </cell>
          <cell r="B691" t="str">
            <v>MISC CERTIFICATION FEES</v>
          </cell>
          <cell r="C691">
            <v>357551.3</v>
          </cell>
          <cell r="D691">
            <v>201216.69</v>
          </cell>
          <cell r="E691">
            <v>0</v>
          </cell>
          <cell r="F691">
            <v>0</v>
          </cell>
          <cell r="G691">
            <v>138634</v>
          </cell>
          <cell r="H691">
            <v>0</v>
          </cell>
          <cell r="I691">
            <v>0</v>
          </cell>
          <cell r="J691">
            <v>697401.99</v>
          </cell>
          <cell r="K691">
            <v>697401.99</v>
          </cell>
          <cell r="Q691">
            <v>6.9740199</v>
          </cell>
        </row>
        <row r="692">
          <cell r="A692">
            <v>2115134</v>
          </cell>
          <cell r="B692" t="str">
            <v>TRADE MARK REGN.</v>
          </cell>
          <cell r="C692">
            <v>6579726.71</v>
          </cell>
          <cell r="D692">
            <v>0</v>
          </cell>
          <cell r="E692">
            <v>690900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7270626.71</v>
          </cell>
          <cell r="K692">
            <v>7270626.71</v>
          </cell>
          <cell r="Q692">
            <v>72.706267100000005</v>
          </cell>
        </row>
        <row r="693">
          <cell r="A693">
            <v>2115151</v>
          </cell>
          <cell r="B693" t="str">
            <v>RECRUITMENT EXPENSES (PROF. CHGS)</v>
          </cell>
          <cell r="C693">
            <v>18295877.07</v>
          </cell>
          <cell r="D693">
            <v>3318035</v>
          </cell>
          <cell r="E693">
            <v>177418</v>
          </cell>
          <cell r="F693">
            <v>0</v>
          </cell>
          <cell r="G693">
            <v>0</v>
          </cell>
          <cell r="H693">
            <v>0</v>
          </cell>
          <cell r="I693">
            <v>22997</v>
          </cell>
          <cell r="J693">
            <v>21814327.07</v>
          </cell>
          <cell r="K693">
            <v>21814327.07</v>
          </cell>
          <cell r="Q693">
            <v>218.14327069999999</v>
          </cell>
        </row>
        <row r="694">
          <cell r="A694">
            <v>2110903</v>
          </cell>
          <cell r="B694" t="str">
            <v>BROKERAGE-OTHERS</v>
          </cell>
          <cell r="C694">
            <v>152400</v>
          </cell>
          <cell r="D694">
            <v>370595</v>
          </cell>
          <cell r="E694">
            <v>0</v>
          </cell>
          <cell r="F694">
            <v>0</v>
          </cell>
          <cell r="G694">
            <v>241958</v>
          </cell>
          <cell r="H694">
            <v>0</v>
          </cell>
          <cell r="I694">
            <v>0</v>
          </cell>
          <cell r="J694">
            <v>764953</v>
          </cell>
          <cell r="K694">
            <v>764953</v>
          </cell>
          <cell r="Q694">
            <v>7.6495300000000004</v>
          </cell>
        </row>
        <row r="695">
          <cell r="A695">
            <v>2111001</v>
          </cell>
          <cell r="B695" t="str">
            <v>MOTOR CAR EXP-REPAIRS &amp; SERVICING</v>
          </cell>
          <cell r="C695">
            <v>7025214.04</v>
          </cell>
          <cell r="D695">
            <v>2154662.15</v>
          </cell>
          <cell r="E695">
            <v>236775.3</v>
          </cell>
          <cell r="F695">
            <v>0</v>
          </cell>
          <cell r="G695">
            <v>354945.7</v>
          </cell>
          <cell r="H695">
            <v>0</v>
          </cell>
          <cell r="I695">
            <v>0</v>
          </cell>
          <cell r="J695">
            <v>9771597.1899999995</v>
          </cell>
          <cell r="K695">
            <v>9771597.1899999995</v>
          </cell>
          <cell r="Q695">
            <v>97.7159719</v>
          </cell>
        </row>
        <row r="696">
          <cell r="A696">
            <v>2111002</v>
          </cell>
          <cell r="B696" t="str">
            <v>MOTOR CAR EXP-PETROL &amp; OIL</v>
          </cell>
          <cell r="C696">
            <v>5947379.4199999999</v>
          </cell>
          <cell r="D696">
            <v>5238124.79</v>
          </cell>
          <cell r="E696">
            <v>577077.28</v>
          </cell>
          <cell r="F696">
            <v>0</v>
          </cell>
          <cell r="G696">
            <v>543691.04</v>
          </cell>
          <cell r="H696">
            <v>0</v>
          </cell>
          <cell r="I696">
            <v>43229</v>
          </cell>
          <cell r="J696">
            <v>12349501.529999999</v>
          </cell>
          <cell r="K696">
            <v>12349501.529999999</v>
          </cell>
          <cell r="Q696">
            <v>123.49501530000001</v>
          </cell>
        </row>
        <row r="697">
          <cell r="A697">
            <v>2111003</v>
          </cell>
          <cell r="B697" t="str">
            <v>MOTOR CAR EXP-REGIST &amp; VEHICLE TAX</v>
          </cell>
          <cell r="C697">
            <v>39250</v>
          </cell>
          <cell r="D697">
            <v>45900</v>
          </cell>
          <cell r="E697">
            <v>14450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99600</v>
          </cell>
          <cell r="K697">
            <v>99600</v>
          </cell>
          <cell r="Q697">
            <v>0.996</v>
          </cell>
        </row>
        <row r="698">
          <cell r="A698">
            <v>2111004</v>
          </cell>
          <cell r="B698" t="str">
            <v>MOTOR CAR EXP-REIMB. OF RUNNING EXP</v>
          </cell>
          <cell r="C698">
            <v>1602251.35</v>
          </cell>
          <cell r="D698">
            <v>995311</v>
          </cell>
          <cell r="E698">
            <v>0</v>
          </cell>
          <cell r="F698">
            <v>0</v>
          </cell>
          <cell r="G698">
            <v>306355</v>
          </cell>
          <cell r="H698">
            <v>0</v>
          </cell>
          <cell r="I698">
            <v>0</v>
          </cell>
          <cell r="J698">
            <v>2903917.35</v>
          </cell>
          <cell r="K698">
            <v>2903917.35</v>
          </cell>
          <cell r="Q698">
            <v>29.0391735</v>
          </cell>
        </row>
        <row r="699">
          <cell r="A699">
            <v>2111005</v>
          </cell>
          <cell r="B699" t="str">
            <v>MOTOR CAR EXP-OTHERS</v>
          </cell>
          <cell r="C699">
            <v>2447840.71</v>
          </cell>
          <cell r="D699">
            <v>1975123.4</v>
          </cell>
          <cell r="E699">
            <v>373752</v>
          </cell>
          <cell r="F699">
            <v>30</v>
          </cell>
          <cell r="G699">
            <v>112576</v>
          </cell>
          <cell r="H699">
            <v>0</v>
          </cell>
          <cell r="I699">
            <v>0</v>
          </cell>
          <cell r="J699">
            <v>4909322.1100000003</v>
          </cell>
          <cell r="K699">
            <v>4909322.1100000003</v>
          </cell>
          <cell r="Q699">
            <v>49.093221100000001</v>
          </cell>
        </row>
        <row r="700">
          <cell r="A700">
            <v>2111006</v>
          </cell>
          <cell r="B700" t="str">
            <v>MOTOR CAR EXP-REPAIRS (ACCIDENT)</v>
          </cell>
          <cell r="C700">
            <v>0</v>
          </cell>
          <cell r="D700">
            <v>53001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53001</v>
          </cell>
          <cell r="K700">
            <v>53001</v>
          </cell>
          <cell r="Q700">
            <v>0.53000999999999998</v>
          </cell>
        </row>
        <row r="701">
          <cell r="A701">
            <v>2111007</v>
          </cell>
          <cell r="B701" t="str">
            <v>"MOTOR CAR EXP OYC - SERVICING,OIL,BATT,TYRE"</v>
          </cell>
          <cell r="C701">
            <v>0</v>
          </cell>
          <cell r="D701">
            <v>80655.759999999995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80655.759999999995</v>
          </cell>
          <cell r="K701">
            <v>80655.759999999995</v>
          </cell>
          <cell r="Q701">
            <v>0.80655759999999999</v>
          </cell>
        </row>
        <row r="702">
          <cell r="A702">
            <v>2111099</v>
          </cell>
          <cell r="B702" t="str">
            <v>MOTOR CAR EXP-RECOVERIES</v>
          </cell>
          <cell r="C702">
            <v>-249925.16</v>
          </cell>
          <cell r="D702">
            <v>11340</v>
          </cell>
          <cell r="E702">
            <v>0</v>
          </cell>
          <cell r="F702">
            <v>0</v>
          </cell>
          <cell r="G702">
            <v>-54027.96</v>
          </cell>
          <cell r="H702">
            <v>0</v>
          </cell>
          <cell r="I702">
            <v>0</v>
          </cell>
          <cell r="J702">
            <v>-292613.12</v>
          </cell>
          <cell r="K702">
            <v>-292613.12</v>
          </cell>
          <cell r="Q702">
            <v>-2.9261311999999999</v>
          </cell>
        </row>
        <row r="703">
          <cell r="A703">
            <v>2111101</v>
          </cell>
          <cell r="B703" t="str">
            <v>BUS/LORRY/TRAX EXPENSES-REP.&amp;SERVG.</v>
          </cell>
          <cell r="C703">
            <v>0</v>
          </cell>
          <cell r="D703">
            <v>521423.69</v>
          </cell>
          <cell r="E703">
            <v>13000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534423.68999999994</v>
          </cell>
          <cell r="K703">
            <v>534423.68999999994</v>
          </cell>
          <cell r="Q703">
            <v>5.3442369000000003</v>
          </cell>
        </row>
        <row r="704">
          <cell r="A704">
            <v>2111102</v>
          </cell>
          <cell r="B704" t="str">
            <v>BUS/LORRY/TRAX EXP.-PETROL/DSL./OIL</v>
          </cell>
          <cell r="C704">
            <v>8632.4699999999993</v>
          </cell>
          <cell r="D704">
            <v>3003982.26</v>
          </cell>
          <cell r="E704">
            <v>33310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3045924.73</v>
          </cell>
          <cell r="K704">
            <v>3045924.73</v>
          </cell>
          <cell r="Q704">
            <v>30.459247300000001</v>
          </cell>
        </row>
        <row r="705">
          <cell r="A705">
            <v>2111103</v>
          </cell>
          <cell r="B705" t="str">
            <v>BUS/LORRY/TRAX EXP.-REGN.&amp;VEHICLE TAX</v>
          </cell>
          <cell r="C705">
            <v>18950</v>
          </cell>
          <cell r="D705">
            <v>476802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6618</v>
          </cell>
          <cell r="J705">
            <v>502370</v>
          </cell>
          <cell r="K705">
            <v>502370</v>
          </cell>
          <cell r="Q705">
            <v>5.0236999999999998</v>
          </cell>
        </row>
        <row r="706">
          <cell r="A706">
            <v>2111104</v>
          </cell>
          <cell r="B706" t="str">
            <v>BUS/LORRY/TRAX EXP.-HIRE CHARGES</v>
          </cell>
          <cell r="C706">
            <v>600753.77</v>
          </cell>
          <cell r="D706">
            <v>10513010.140000001</v>
          </cell>
          <cell r="E706">
            <v>400771</v>
          </cell>
          <cell r="F706">
            <v>0</v>
          </cell>
          <cell r="G706">
            <v>280857</v>
          </cell>
          <cell r="H706">
            <v>0</v>
          </cell>
          <cell r="I706">
            <v>0</v>
          </cell>
          <cell r="J706">
            <v>11795391.91</v>
          </cell>
          <cell r="K706">
            <v>11795391.91</v>
          </cell>
          <cell r="Q706">
            <v>117.95391909999999</v>
          </cell>
        </row>
        <row r="707">
          <cell r="A707">
            <v>2111105</v>
          </cell>
          <cell r="B707" t="str">
            <v>BUS/LORRY/TRAX EXP.-OTHER EXPENSES</v>
          </cell>
          <cell r="C707">
            <v>3204</v>
          </cell>
          <cell r="D707">
            <v>97830.56</v>
          </cell>
          <cell r="E707">
            <v>400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101434.56</v>
          </cell>
          <cell r="K707">
            <v>101434.56</v>
          </cell>
          <cell r="Q707">
            <v>1.0143456</v>
          </cell>
        </row>
        <row r="708">
          <cell r="A708">
            <v>2111112</v>
          </cell>
          <cell r="B708" t="str">
            <v>AMBULANCE- PETROL - DIESEL OIL</v>
          </cell>
          <cell r="C708">
            <v>0</v>
          </cell>
          <cell r="D708">
            <v>0</v>
          </cell>
          <cell r="E708">
            <v>9950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9950</v>
          </cell>
          <cell r="K708">
            <v>9950</v>
          </cell>
          <cell r="Q708">
            <v>9.9500000000000005E-2</v>
          </cell>
        </row>
        <row r="709">
          <cell r="A709">
            <v>2111199</v>
          </cell>
          <cell r="B709" t="str">
            <v>BUS/LORRY/TRAX EXP.-RECOVERIES</v>
          </cell>
          <cell r="C709">
            <v>0</v>
          </cell>
          <cell r="D709">
            <v>-3122385.4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-3122385.4</v>
          </cell>
          <cell r="K709">
            <v>-3122385.4</v>
          </cell>
          <cell r="Q709">
            <v>-31.223853999999999</v>
          </cell>
        </row>
        <row r="710">
          <cell r="A710">
            <v>2111201</v>
          </cell>
          <cell r="B710" t="str">
            <v>AIRCRAFT HIRE CHARGES</v>
          </cell>
          <cell r="C710">
            <v>10302645</v>
          </cell>
          <cell r="D710">
            <v>0</v>
          </cell>
          <cell r="E710">
            <v>0</v>
          </cell>
          <cell r="F710">
            <v>0</v>
          </cell>
          <cell r="G710">
            <v>-6869909</v>
          </cell>
          <cell r="H710">
            <v>0</v>
          </cell>
          <cell r="I710">
            <v>0</v>
          </cell>
          <cell r="J710">
            <v>3432736</v>
          </cell>
          <cell r="K710">
            <v>3432736</v>
          </cell>
          <cell r="Q710">
            <v>34.327359999999999</v>
          </cell>
        </row>
        <row r="711">
          <cell r="A711">
            <v>2111202</v>
          </cell>
          <cell r="B711" t="str">
            <v>AIRCRAFT-REPAIRS &amp; MAINTENANCE</v>
          </cell>
          <cell r="C711">
            <v>0.04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0.04</v>
          </cell>
          <cell r="K711">
            <v>0.04</v>
          </cell>
          <cell r="Q711">
            <v>3.9999999999999998E-7</v>
          </cell>
        </row>
        <row r="712">
          <cell r="A712">
            <v>2111301</v>
          </cell>
          <cell r="B712" t="str">
            <v>ELECTRICITY - OTHERS</v>
          </cell>
          <cell r="C712">
            <v>19732369</v>
          </cell>
          <cell r="D712">
            <v>41604917.560000002</v>
          </cell>
          <cell r="E712">
            <v>35388</v>
          </cell>
          <cell r="F712">
            <v>0</v>
          </cell>
          <cell r="G712">
            <v>733582</v>
          </cell>
          <cell r="H712">
            <v>0</v>
          </cell>
          <cell r="I712">
            <v>1608533.73</v>
          </cell>
          <cell r="J712">
            <v>63714790.289999999</v>
          </cell>
          <cell r="K712">
            <v>63714790.289999999</v>
          </cell>
          <cell r="Q712">
            <v>637.14790289999996</v>
          </cell>
        </row>
        <row r="713">
          <cell r="A713">
            <v>2111323</v>
          </cell>
          <cell r="B713" t="str">
            <v>ELECTRICITY - RESIDENCE</v>
          </cell>
          <cell r="C713">
            <v>2244013</v>
          </cell>
          <cell r="D713">
            <v>5990481</v>
          </cell>
          <cell r="E713">
            <v>0</v>
          </cell>
          <cell r="F713">
            <v>0</v>
          </cell>
          <cell r="G713">
            <v>102304</v>
          </cell>
          <cell r="H713">
            <v>0</v>
          </cell>
          <cell r="I713">
            <v>0</v>
          </cell>
          <cell r="J713">
            <v>8336798</v>
          </cell>
          <cell r="K713">
            <v>8336798</v>
          </cell>
          <cell r="Q713">
            <v>83.367980000000003</v>
          </cell>
        </row>
        <row r="714">
          <cell r="A714">
            <v>2111304</v>
          </cell>
          <cell r="B714" t="str">
            <v>GARDENING EXPENSES</v>
          </cell>
          <cell r="C714">
            <v>2146072</v>
          </cell>
          <cell r="D714">
            <v>6582972.79</v>
          </cell>
          <cell r="E714">
            <v>436579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9165623.7899999991</v>
          </cell>
          <cell r="K714">
            <v>9165623.7899999991</v>
          </cell>
          <cell r="Q714">
            <v>91.656237899999994</v>
          </cell>
        </row>
        <row r="715">
          <cell r="A715">
            <v>2111305</v>
          </cell>
          <cell r="B715" t="str">
            <v>REPAIRS AND MAINT.- FURNITURE &amp; FIX.</v>
          </cell>
          <cell r="C715">
            <v>2275750.12</v>
          </cell>
          <cell r="D715">
            <v>4447693.71</v>
          </cell>
          <cell r="E715">
            <v>117267</v>
          </cell>
          <cell r="F715">
            <v>0</v>
          </cell>
          <cell r="G715">
            <v>42509</v>
          </cell>
          <cell r="H715">
            <v>0</v>
          </cell>
          <cell r="I715">
            <v>0</v>
          </cell>
          <cell r="J715">
            <v>6883219.8300000001</v>
          </cell>
          <cell r="K715">
            <v>6883219.8300000001</v>
          </cell>
          <cell r="Q715">
            <v>68.832198300000002</v>
          </cell>
        </row>
        <row r="716">
          <cell r="A716">
            <v>2111306</v>
          </cell>
          <cell r="B716" t="str">
            <v>REPAIRS AND MAINT.- OFFICE EQUIP.</v>
          </cell>
          <cell r="C716">
            <v>273291.90000000002</v>
          </cell>
          <cell r="D716">
            <v>14365</v>
          </cell>
          <cell r="E716">
            <v>7980</v>
          </cell>
          <cell r="F716">
            <v>0</v>
          </cell>
          <cell r="G716">
            <v>185184</v>
          </cell>
          <cell r="H716">
            <v>0</v>
          </cell>
          <cell r="I716">
            <v>0</v>
          </cell>
          <cell r="J716">
            <v>480820.9</v>
          </cell>
          <cell r="K716">
            <v>480820.9</v>
          </cell>
          <cell r="Q716">
            <v>4.8082089999999997</v>
          </cell>
        </row>
        <row r="717">
          <cell r="A717">
            <v>2111307</v>
          </cell>
          <cell r="B717" t="str">
            <v>REPAIRS &amp; MAINT. -ANUAL MAINT.CONTRACT</v>
          </cell>
          <cell r="C717">
            <v>451581.41</v>
          </cell>
          <cell r="D717">
            <v>1888404.65</v>
          </cell>
          <cell r="E717">
            <v>7070</v>
          </cell>
          <cell r="F717">
            <v>0</v>
          </cell>
          <cell r="G717">
            <v>16412</v>
          </cell>
          <cell r="H717">
            <v>0</v>
          </cell>
          <cell r="I717">
            <v>0</v>
          </cell>
          <cell r="J717">
            <v>2363468.06</v>
          </cell>
          <cell r="K717">
            <v>2363468.06</v>
          </cell>
          <cell r="Q717">
            <v>23.634680599999999</v>
          </cell>
        </row>
        <row r="718">
          <cell r="A718">
            <v>2111308</v>
          </cell>
          <cell r="B718" t="str">
            <v>REPAIRS &amp; MAINT. -OTHERS</v>
          </cell>
          <cell r="C718">
            <v>3375694.84</v>
          </cell>
          <cell r="D718">
            <v>16802868.829999998</v>
          </cell>
          <cell r="E718">
            <v>243155</v>
          </cell>
          <cell r="F718">
            <v>0</v>
          </cell>
          <cell r="G718">
            <v>905955</v>
          </cell>
          <cell r="H718">
            <v>0</v>
          </cell>
          <cell r="I718">
            <v>0</v>
          </cell>
          <cell r="J718">
            <v>21327673.670000002</v>
          </cell>
          <cell r="K718">
            <v>21327673.670000002</v>
          </cell>
          <cell r="Q718">
            <v>213.27673669999999</v>
          </cell>
        </row>
        <row r="719">
          <cell r="A719">
            <v>2111309</v>
          </cell>
          <cell r="B719" t="str">
            <v>REPAIRS AND MAINT.- RENTED PREMISES</v>
          </cell>
          <cell r="C719">
            <v>4301930.12</v>
          </cell>
          <cell r="D719">
            <v>46356877.399999999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354933</v>
          </cell>
          <cell r="J719">
            <v>51013740.520000003</v>
          </cell>
          <cell r="K719">
            <v>51013740.520000003</v>
          </cell>
          <cell r="Q719">
            <v>510.13740519999999</v>
          </cell>
        </row>
        <row r="720">
          <cell r="A720">
            <v>2111310</v>
          </cell>
          <cell r="B720" t="str">
            <v>PAINTING  EXPS - OUTSIDE RES.PREMISES</v>
          </cell>
          <cell r="C720">
            <v>0</v>
          </cell>
          <cell r="D720">
            <v>175996.08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175996.08</v>
          </cell>
          <cell r="K720">
            <v>175996.08</v>
          </cell>
          <cell r="Q720">
            <v>1.7599608</v>
          </cell>
        </row>
        <row r="721">
          <cell r="A721">
            <v>2111311</v>
          </cell>
          <cell r="B721" t="str">
            <v>SOFT FURNISHING ETC-RESIDENTIAL</v>
          </cell>
          <cell r="C721">
            <v>54225</v>
          </cell>
          <cell r="D721">
            <v>735368.21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789593.21</v>
          </cell>
          <cell r="K721">
            <v>789593.21</v>
          </cell>
          <cell r="Q721">
            <v>7.8959320999999996</v>
          </cell>
        </row>
        <row r="722">
          <cell r="A722">
            <v>2111312</v>
          </cell>
          <cell r="B722" t="str">
            <v>REPAIR &amp; MAINTENANCE BOAT</v>
          </cell>
          <cell r="C722">
            <v>25668705.710000001</v>
          </cell>
          <cell r="D722">
            <v>216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25668921.710000001</v>
          </cell>
          <cell r="K722">
            <v>25668921.710000001</v>
          </cell>
          <cell r="Q722">
            <v>256.68921710000001</v>
          </cell>
        </row>
        <row r="723">
          <cell r="A723">
            <v>2111318</v>
          </cell>
          <cell r="B723" t="str">
            <v>TROLLEY REPAIRS &amp; MAINTENANCE</v>
          </cell>
          <cell r="C723">
            <v>0</v>
          </cell>
          <cell r="D723">
            <v>473981.5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473981.5</v>
          </cell>
          <cell r="K723">
            <v>473981.5</v>
          </cell>
          <cell r="Q723">
            <v>4.7398150000000001</v>
          </cell>
        </row>
        <row r="724">
          <cell r="A724">
            <v>2111320</v>
          </cell>
          <cell r="B724" t="str">
            <v>"SOFT FURNISHING ETC - OFFICE, SHOP ETC"</v>
          </cell>
          <cell r="C724">
            <v>216222.07999999999</v>
          </cell>
          <cell r="D724">
            <v>7840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224062.07999999999</v>
          </cell>
          <cell r="K724">
            <v>224062.07999999999</v>
          </cell>
          <cell r="Q724">
            <v>2.2406207999999999</v>
          </cell>
        </row>
        <row r="725">
          <cell r="A725">
            <v>2111321</v>
          </cell>
          <cell r="B725" t="str">
            <v>BOAT MONTHLY FIXED MAINT. EXPENSES</v>
          </cell>
          <cell r="C725">
            <v>4359358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4359358</v>
          </cell>
          <cell r="K725">
            <v>4359358</v>
          </cell>
          <cell r="Q725">
            <v>43.593580000000003</v>
          </cell>
        </row>
        <row r="726">
          <cell r="A726">
            <v>2111324</v>
          </cell>
          <cell r="B726" t="str">
            <v>REPAIR  EXPS - OUTSIDE RES.PREMISES</v>
          </cell>
          <cell r="C726">
            <v>50837.34</v>
          </cell>
          <cell r="D726">
            <v>348041.51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398878.85</v>
          </cell>
          <cell r="K726">
            <v>398878.85</v>
          </cell>
          <cell r="Q726">
            <v>3.9887885000000001</v>
          </cell>
        </row>
        <row r="727">
          <cell r="A727">
            <v>2111327</v>
          </cell>
          <cell r="B727" t="e">
            <v>#N/A</v>
          </cell>
          <cell r="C727">
            <v>0</v>
          </cell>
          <cell r="D727">
            <v>10899859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2133732</v>
          </cell>
          <cell r="J727">
            <v>13033591</v>
          </cell>
          <cell r="K727">
            <v>13033591</v>
          </cell>
          <cell r="Q727">
            <v>130.33591000000001</v>
          </cell>
        </row>
        <row r="728">
          <cell r="A728">
            <v>2111352</v>
          </cell>
          <cell r="B728" t="str">
            <v>SERVICE CHGS-LEASE PREMISES - REL PTY</v>
          </cell>
          <cell r="C728">
            <v>13587019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13587019</v>
          </cell>
          <cell r="K728">
            <v>13587019</v>
          </cell>
          <cell r="Q728">
            <v>135.87019000000001</v>
          </cell>
        </row>
        <row r="729">
          <cell r="A729">
            <v>2111317</v>
          </cell>
          <cell r="B729" t="str">
            <v>FRANCHISE SHOP MAINTENENCE  EXPENSES</v>
          </cell>
          <cell r="C729">
            <v>0</v>
          </cell>
          <cell r="D729">
            <v>56846631.090000004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56846631.090000004</v>
          </cell>
          <cell r="K729">
            <v>56846631.090000004</v>
          </cell>
          <cell r="Q729">
            <v>568.46631090000005</v>
          </cell>
        </row>
        <row r="730">
          <cell r="A730">
            <v>2115104</v>
          </cell>
          <cell r="B730" t="str">
            <v>ENTERTAINMENT EXPENSES</v>
          </cell>
          <cell r="C730">
            <v>2282861.66</v>
          </cell>
          <cell r="D730">
            <v>1577039.13</v>
          </cell>
          <cell r="E730">
            <v>164177</v>
          </cell>
          <cell r="F730">
            <v>0</v>
          </cell>
          <cell r="G730">
            <v>93303</v>
          </cell>
          <cell r="H730">
            <v>0</v>
          </cell>
          <cell r="I730">
            <v>2340</v>
          </cell>
          <cell r="J730">
            <v>4119720.79</v>
          </cell>
          <cell r="K730">
            <v>4119720.79</v>
          </cell>
          <cell r="Q730">
            <v>41.197207900000002</v>
          </cell>
        </row>
        <row r="731">
          <cell r="A731">
            <v>2111506</v>
          </cell>
          <cell r="B731" t="str">
            <v>DEALERS CONF. EXPENSES</v>
          </cell>
          <cell r="C731">
            <v>0</v>
          </cell>
          <cell r="D731">
            <v>2840683.2</v>
          </cell>
          <cell r="E731">
            <v>127957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2968640.2</v>
          </cell>
          <cell r="K731">
            <v>2968640.2</v>
          </cell>
          <cell r="Q731">
            <v>29.686402000000001</v>
          </cell>
        </row>
        <row r="732">
          <cell r="A732">
            <v>2111508</v>
          </cell>
          <cell r="B732" t="str">
            <v>SALES CONF. EXPENSES</v>
          </cell>
          <cell r="C732">
            <v>0</v>
          </cell>
          <cell r="D732">
            <v>5953233.3899999997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5953233.3899999997</v>
          </cell>
          <cell r="K732">
            <v>5953233.3899999997</v>
          </cell>
          <cell r="Q732">
            <v>59.532333899999998</v>
          </cell>
        </row>
        <row r="733">
          <cell r="A733">
            <v>2115137</v>
          </cell>
          <cell r="B733" t="str">
            <v>DEMURRAGE/WHARFAGE ON - PURCHASES</v>
          </cell>
          <cell r="C733">
            <v>0</v>
          </cell>
          <cell r="D733">
            <v>-9397.4600000000792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-9397.4600000000792</v>
          </cell>
          <cell r="K733">
            <v>-9397.4600000000792</v>
          </cell>
          <cell r="Q733">
            <v>-9.3974600000000796E-2</v>
          </cell>
        </row>
        <row r="734">
          <cell r="A734">
            <v>2115138</v>
          </cell>
          <cell r="B734" t="str">
            <v>DEMURRAGE/WHARFAGE ON - SALES</v>
          </cell>
          <cell r="C734">
            <v>0</v>
          </cell>
          <cell r="D734">
            <v>5904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5904</v>
          </cell>
          <cell r="K734">
            <v>5904</v>
          </cell>
          <cell r="Q734">
            <v>5.9040000000000002E-2</v>
          </cell>
        </row>
        <row r="735">
          <cell r="A735">
            <v>2115160</v>
          </cell>
          <cell r="B735" t="str">
            <v>FESTIVAL EXPENSES</v>
          </cell>
          <cell r="C735">
            <v>0</v>
          </cell>
          <cell r="D735">
            <v>855635.56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855635.56</v>
          </cell>
          <cell r="K735">
            <v>855635.56</v>
          </cell>
          <cell r="Q735">
            <v>8.5563555999999998</v>
          </cell>
        </row>
        <row r="736">
          <cell r="A736">
            <v>2115162</v>
          </cell>
          <cell r="B736" t="str">
            <v>SECURITY CHARGES</v>
          </cell>
          <cell r="C736">
            <v>13425352.58</v>
          </cell>
          <cell r="D736">
            <v>31480215.600000001</v>
          </cell>
          <cell r="E736">
            <v>1432173</v>
          </cell>
          <cell r="F736">
            <v>0</v>
          </cell>
          <cell r="G736">
            <v>1047326</v>
          </cell>
          <cell r="H736">
            <v>0</v>
          </cell>
          <cell r="I736">
            <v>375312</v>
          </cell>
          <cell r="J736">
            <v>47760379.18</v>
          </cell>
          <cell r="K736">
            <v>47760379.18</v>
          </cell>
          <cell r="Q736">
            <v>477.60379180000001</v>
          </cell>
        </row>
        <row r="737">
          <cell r="A737">
            <v>2090802</v>
          </cell>
          <cell r="B737" t="str">
            <v>REIMB. OF EXPENSES  FOR MEETINGS</v>
          </cell>
          <cell r="C737">
            <v>80806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80806</v>
          </cell>
          <cell r="K737">
            <v>80806</v>
          </cell>
          <cell r="Q737">
            <v>0.80806</v>
          </cell>
        </row>
        <row r="738">
          <cell r="A738">
            <v>2110704</v>
          </cell>
          <cell r="B738" t="str">
            <v>SALES TAX ON ASSESSMENT  (DUES)</v>
          </cell>
          <cell r="C738">
            <v>1372549</v>
          </cell>
          <cell r="D738">
            <v>450124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1822673</v>
          </cell>
          <cell r="K738">
            <v>1822673</v>
          </cell>
          <cell r="Q738">
            <v>18.22673</v>
          </cell>
        </row>
        <row r="739">
          <cell r="A739">
            <v>2111302</v>
          </cell>
          <cell r="B739" t="str">
            <v>WATER CHARGES - OTHERS</v>
          </cell>
          <cell r="C739">
            <v>1352544.06</v>
          </cell>
          <cell r="D739">
            <v>2123480</v>
          </cell>
          <cell r="E739">
            <v>66426</v>
          </cell>
          <cell r="F739">
            <v>0</v>
          </cell>
          <cell r="G739">
            <v>37180</v>
          </cell>
          <cell r="H739">
            <v>0</v>
          </cell>
          <cell r="I739">
            <v>0</v>
          </cell>
          <cell r="J739">
            <v>3579630.06</v>
          </cell>
          <cell r="K739">
            <v>3579630.06</v>
          </cell>
          <cell r="Q739">
            <v>35.796300600000002</v>
          </cell>
        </row>
        <row r="740">
          <cell r="A740">
            <v>2111303</v>
          </cell>
          <cell r="B740" t="str">
            <v>GAS - OTHERS</v>
          </cell>
          <cell r="C740">
            <v>19882</v>
          </cell>
          <cell r="D740">
            <v>139200.88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159082.88</v>
          </cell>
          <cell r="K740">
            <v>159082.88</v>
          </cell>
          <cell r="Q740">
            <v>1.5908287999999999</v>
          </cell>
        </row>
        <row r="741">
          <cell r="A741">
            <v>2111313</v>
          </cell>
          <cell r="B741" t="str">
            <v>CROCKERY ETC.EXPENSES</v>
          </cell>
          <cell r="C741">
            <v>276099</v>
          </cell>
          <cell r="D741">
            <v>14149</v>
          </cell>
          <cell r="E741">
            <v>0</v>
          </cell>
          <cell r="F741">
            <v>0</v>
          </cell>
          <cell r="G741">
            <v>10394</v>
          </cell>
          <cell r="H741">
            <v>0</v>
          </cell>
          <cell r="I741">
            <v>0</v>
          </cell>
          <cell r="J741">
            <v>300642</v>
          </cell>
          <cell r="K741">
            <v>300642</v>
          </cell>
          <cell r="Q741">
            <v>3.0064199999999999</v>
          </cell>
        </row>
        <row r="742">
          <cell r="A742">
            <v>2111314</v>
          </cell>
          <cell r="B742" t="str">
            <v>MILL BUNGLOW/GUEST HOUSE EXPENSES</v>
          </cell>
          <cell r="C742">
            <v>993138.26</v>
          </cell>
          <cell r="D742">
            <v>-3769097.66</v>
          </cell>
          <cell r="E742">
            <v>503651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-2272308.4</v>
          </cell>
          <cell r="K742">
            <v>-2272308.4</v>
          </cell>
          <cell r="Q742">
            <v>-22.723084</v>
          </cell>
        </row>
        <row r="743">
          <cell r="A743">
            <v>2111325</v>
          </cell>
          <cell r="B743" t="str">
            <v>MILL BUNGALOW ROOM CHARGES</v>
          </cell>
          <cell r="C743">
            <v>-86972</v>
          </cell>
          <cell r="D743">
            <v>-2578674</v>
          </cell>
          <cell r="E743">
            <v>-200396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-2866042</v>
          </cell>
          <cell r="K743">
            <v>-2866042</v>
          </cell>
          <cell r="Q743">
            <v>-28.660419999999998</v>
          </cell>
        </row>
        <row r="744">
          <cell r="A744">
            <v>2111501</v>
          </cell>
          <cell r="B744" t="str">
            <v>MARKET SURVEY</v>
          </cell>
          <cell r="C744">
            <v>1452331.13</v>
          </cell>
          <cell r="D744">
            <v>482128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1934459.13</v>
          </cell>
          <cell r="K744">
            <v>1934459.13</v>
          </cell>
          <cell r="Q744">
            <v>19.344591300000001</v>
          </cell>
        </row>
        <row r="745">
          <cell r="A745">
            <v>2111502</v>
          </cell>
          <cell r="B745" t="str">
            <v>SALES PROMOTION EXPENSES - OTHERS</v>
          </cell>
          <cell r="C745">
            <v>0</v>
          </cell>
          <cell r="D745">
            <v>5160831.26</v>
          </cell>
          <cell r="E745">
            <v>3415091.5</v>
          </cell>
          <cell r="F745">
            <v>39039</v>
          </cell>
          <cell r="G745">
            <v>0</v>
          </cell>
          <cell r="H745">
            <v>0</v>
          </cell>
          <cell r="I745">
            <v>70417.62</v>
          </cell>
          <cell r="J745">
            <v>8685379.3800000008</v>
          </cell>
          <cell r="K745">
            <v>8685379.3800000008</v>
          </cell>
          <cell r="Q745">
            <v>86.853793800000005</v>
          </cell>
        </row>
        <row r="746">
          <cell r="A746">
            <v>2111504</v>
          </cell>
          <cell r="B746" t="str">
            <v>SAMPLES &amp; SAMPLING EXPENSES</v>
          </cell>
          <cell r="C746">
            <v>170545.56</v>
          </cell>
          <cell r="D746">
            <v>3861330.44</v>
          </cell>
          <cell r="E746">
            <v>51984</v>
          </cell>
          <cell r="F746">
            <v>454323.28</v>
          </cell>
          <cell r="G746">
            <v>0</v>
          </cell>
          <cell r="H746">
            <v>0</v>
          </cell>
          <cell r="I746">
            <v>3603</v>
          </cell>
          <cell r="J746">
            <v>4541786.28</v>
          </cell>
          <cell r="K746">
            <v>4541786.28</v>
          </cell>
          <cell r="Q746">
            <v>45.417862800000002</v>
          </cell>
        </row>
        <row r="747">
          <cell r="A747">
            <v>2111510</v>
          </cell>
          <cell r="B747" t="str">
            <v>LOYAL CUSTOMER DISCOUNT</v>
          </cell>
          <cell r="C747">
            <v>1000</v>
          </cell>
          <cell r="D747">
            <v>6075043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6076043</v>
          </cell>
          <cell r="K747">
            <v>6076043</v>
          </cell>
          <cell r="Q747">
            <v>60.760429999999999</v>
          </cell>
        </row>
        <row r="748">
          <cell r="A748">
            <v>2115103</v>
          </cell>
          <cell r="B748" t="str">
            <v>"SOFTWARE PURCHASE,LITERATURE &amp; MAINTENANCE"</v>
          </cell>
          <cell r="C748">
            <v>63578040.229999997</v>
          </cell>
          <cell r="D748">
            <v>4084230.06</v>
          </cell>
          <cell r="E748">
            <v>0</v>
          </cell>
          <cell r="F748">
            <v>0</v>
          </cell>
          <cell r="G748">
            <v>3923.08</v>
          </cell>
          <cell r="H748">
            <v>0</v>
          </cell>
          <cell r="I748">
            <v>0</v>
          </cell>
          <cell r="J748">
            <v>67666193.370000005</v>
          </cell>
          <cell r="K748">
            <v>67666193.370000005</v>
          </cell>
          <cell r="Q748">
            <v>676.66193369999996</v>
          </cell>
        </row>
        <row r="749">
          <cell r="A749">
            <v>2115117</v>
          </cell>
          <cell r="B749" t="str">
            <v>CARRY/ POLY BAGS</v>
          </cell>
          <cell r="C749">
            <v>274</v>
          </cell>
          <cell r="D749">
            <v>6354592.5800000001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6354866.5800000001</v>
          </cell>
          <cell r="K749">
            <v>6354866.5800000001</v>
          </cell>
          <cell r="Q749">
            <v>63.548665800000002</v>
          </cell>
        </row>
        <row r="750">
          <cell r="A750">
            <v>2115118</v>
          </cell>
          <cell r="B750" t="str">
            <v>GARMENT ALTERATION CHGS / CUSTOMER COMPENSAT</v>
          </cell>
          <cell r="C750">
            <v>3680</v>
          </cell>
          <cell r="D750">
            <v>3114559.45</v>
          </cell>
          <cell r="E750">
            <v>0</v>
          </cell>
          <cell r="F750">
            <v>36891</v>
          </cell>
          <cell r="G750">
            <v>0</v>
          </cell>
          <cell r="H750">
            <v>0</v>
          </cell>
          <cell r="I750">
            <v>0</v>
          </cell>
          <cell r="J750">
            <v>3155130.45</v>
          </cell>
          <cell r="K750">
            <v>3155130.45</v>
          </cell>
          <cell r="Q750">
            <v>31.551304500000001</v>
          </cell>
        </row>
        <row r="751">
          <cell r="A751">
            <v>2115119</v>
          </cell>
          <cell r="B751" t="str">
            <v>SECONDARY  PACKING CHARGES</v>
          </cell>
          <cell r="C751">
            <v>0</v>
          </cell>
          <cell r="D751">
            <v>1871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1871</v>
          </cell>
          <cell r="K751">
            <v>1871</v>
          </cell>
          <cell r="Q751">
            <v>1.8710000000000001E-2</v>
          </cell>
        </row>
        <row r="752">
          <cell r="A752">
            <v>2115128</v>
          </cell>
          <cell r="B752" t="str">
            <v>SURVEY FEES</v>
          </cell>
          <cell r="C752">
            <v>522228.8</v>
          </cell>
          <cell r="D752">
            <v>18250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540478.80000000005</v>
          </cell>
          <cell r="K752">
            <v>540478.80000000005</v>
          </cell>
          <cell r="Q752">
            <v>5.4047879999999999</v>
          </cell>
        </row>
        <row r="753">
          <cell r="A753">
            <v>2115129</v>
          </cell>
          <cell r="B753" t="str">
            <v>EXPORT INCENTIVE PROCESSING CHGS</v>
          </cell>
          <cell r="C753">
            <v>0</v>
          </cell>
          <cell r="D753">
            <v>0</v>
          </cell>
          <cell r="E753">
            <v>70742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70742</v>
          </cell>
          <cell r="K753">
            <v>70742</v>
          </cell>
          <cell r="Q753">
            <v>0.70742000000000005</v>
          </cell>
        </row>
        <row r="754">
          <cell r="A754">
            <v>2115130</v>
          </cell>
          <cell r="B754" t="str">
            <v>"COURT FEES , ROC FEES"</v>
          </cell>
          <cell r="C754">
            <v>69332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69332</v>
          </cell>
          <cell r="K754">
            <v>69332</v>
          </cell>
          <cell r="Q754">
            <v>0.69332000000000005</v>
          </cell>
        </row>
        <row r="755">
          <cell r="A755">
            <v>2115131</v>
          </cell>
          <cell r="B755" t="str">
            <v>TESTING/CERTIFICATION/INSPECTION  FEES</v>
          </cell>
          <cell r="C755">
            <v>4539</v>
          </cell>
          <cell r="D755">
            <v>2941018.85</v>
          </cell>
          <cell r="E755">
            <v>466530.39</v>
          </cell>
          <cell r="F755">
            <v>2206</v>
          </cell>
          <cell r="G755">
            <v>0</v>
          </cell>
          <cell r="H755">
            <v>0</v>
          </cell>
          <cell r="I755">
            <v>19686</v>
          </cell>
          <cell r="J755">
            <v>3433980.24</v>
          </cell>
          <cell r="K755">
            <v>3433980.24</v>
          </cell>
          <cell r="Q755">
            <v>34.339802400000004</v>
          </cell>
        </row>
        <row r="756">
          <cell r="A756">
            <v>2115133</v>
          </cell>
          <cell r="B756" t="str">
            <v>E.D.L.I. INSPECTION CHGS (CONTRACTORS)</v>
          </cell>
          <cell r="C756">
            <v>0</v>
          </cell>
          <cell r="D756">
            <v>449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449</v>
          </cell>
          <cell r="K756">
            <v>449</v>
          </cell>
          <cell r="Q756">
            <v>4.4900000000000001E-3</v>
          </cell>
        </row>
        <row r="757">
          <cell r="A757">
            <v>2115140</v>
          </cell>
          <cell r="B757" t="str">
            <v>REVENUE STAMPS</v>
          </cell>
          <cell r="C757">
            <v>800</v>
          </cell>
          <cell r="D757">
            <v>1525</v>
          </cell>
          <cell r="E757">
            <v>14760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17085</v>
          </cell>
          <cell r="K757">
            <v>17085</v>
          </cell>
          <cell r="Q757">
            <v>0.17085</v>
          </cell>
        </row>
        <row r="758">
          <cell r="A758">
            <v>2115141</v>
          </cell>
          <cell r="B758" t="str">
            <v>OCTROI/ENTRY TAX /TOLL CHGS - OTHERS</v>
          </cell>
          <cell r="C758">
            <v>23032</v>
          </cell>
          <cell r="D758">
            <v>3295276</v>
          </cell>
          <cell r="E758">
            <v>0</v>
          </cell>
          <cell r="F758">
            <v>27527</v>
          </cell>
          <cell r="G758">
            <v>0</v>
          </cell>
          <cell r="H758">
            <v>0</v>
          </cell>
          <cell r="I758">
            <v>19722.5</v>
          </cell>
          <cell r="J758">
            <v>3365557.5</v>
          </cell>
          <cell r="K758">
            <v>3365557.5</v>
          </cell>
          <cell r="Q758">
            <v>33.655574999999999</v>
          </cell>
        </row>
        <row r="759">
          <cell r="A759">
            <v>2115142</v>
          </cell>
          <cell r="B759" t="str">
            <v>LISTING FEES</v>
          </cell>
          <cell r="C759">
            <v>622965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622965</v>
          </cell>
          <cell r="K759">
            <v>622965</v>
          </cell>
          <cell r="Q759">
            <v>6.2296500000000004</v>
          </cell>
        </row>
        <row r="760">
          <cell r="A760">
            <v>2115144</v>
          </cell>
          <cell r="B760" t="str">
            <v>STAMP PAPER / DOCUMENT STAMPING CHGS.</v>
          </cell>
          <cell r="C760">
            <v>65717</v>
          </cell>
          <cell r="D760">
            <v>962309</v>
          </cell>
          <cell r="E760">
            <v>0</v>
          </cell>
          <cell r="F760">
            <v>0</v>
          </cell>
          <cell r="G760">
            <v>3532</v>
          </cell>
          <cell r="H760">
            <v>0</v>
          </cell>
          <cell r="I760">
            <v>0</v>
          </cell>
          <cell r="J760">
            <v>1031558</v>
          </cell>
          <cell r="K760">
            <v>1031558</v>
          </cell>
          <cell r="Q760">
            <v>10.315580000000001</v>
          </cell>
        </row>
        <row r="761">
          <cell r="A761">
            <v>2115145</v>
          </cell>
          <cell r="B761" t="str">
            <v>HIRE CHARGES OTHER ASSETS</v>
          </cell>
          <cell r="C761">
            <v>481358.44</v>
          </cell>
          <cell r="D761">
            <v>3846295.5</v>
          </cell>
          <cell r="E761">
            <v>0</v>
          </cell>
          <cell r="F761">
            <v>0</v>
          </cell>
          <cell r="G761">
            <v>49561</v>
          </cell>
          <cell r="H761">
            <v>0</v>
          </cell>
          <cell r="I761">
            <v>0</v>
          </cell>
          <cell r="J761">
            <v>4377214.9400000004</v>
          </cell>
          <cell r="K761">
            <v>4377214.9400000004</v>
          </cell>
          <cell r="Q761">
            <v>43.772149400000004</v>
          </cell>
        </row>
        <row r="762">
          <cell r="A762">
            <v>2115149</v>
          </cell>
          <cell r="B762" t="str">
            <v>DAIRY EXPENSES</v>
          </cell>
          <cell r="C762">
            <v>-25424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-25424</v>
          </cell>
          <cell r="K762">
            <v>-25424</v>
          </cell>
          <cell r="Q762">
            <v>-0.25424000000000002</v>
          </cell>
        </row>
        <row r="763">
          <cell r="A763">
            <v>2115154</v>
          </cell>
          <cell r="B763" t="str">
            <v>OUTSIDE WAREHOUSE EXPENSES</v>
          </cell>
          <cell r="C763">
            <v>0</v>
          </cell>
          <cell r="D763">
            <v>13422167.609999999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13422167.609999999</v>
          </cell>
          <cell r="K763">
            <v>13422167.609999999</v>
          </cell>
          <cell r="Q763">
            <v>134.2216761</v>
          </cell>
        </row>
        <row r="764">
          <cell r="A764">
            <v>2115161</v>
          </cell>
          <cell r="B764" t="str">
            <v>ADVERTISEMENT - MISC</v>
          </cell>
          <cell r="C764">
            <v>312955.74</v>
          </cell>
          <cell r="D764">
            <v>141846</v>
          </cell>
          <cell r="E764">
            <v>6200</v>
          </cell>
          <cell r="F764">
            <v>153750</v>
          </cell>
          <cell r="G764">
            <v>0</v>
          </cell>
          <cell r="H764">
            <v>0</v>
          </cell>
          <cell r="I764">
            <v>-70122</v>
          </cell>
          <cell r="J764">
            <v>544629.74</v>
          </cell>
          <cell r="K764">
            <v>544629.74</v>
          </cell>
          <cell r="Q764">
            <v>5.4462973999999997</v>
          </cell>
        </row>
        <row r="765">
          <cell r="A765">
            <v>2115165</v>
          </cell>
          <cell r="B765" t="str">
            <v>TEXTILE CESS</v>
          </cell>
          <cell r="C765">
            <v>0</v>
          </cell>
          <cell r="D765">
            <v>1891.81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1891.81</v>
          </cell>
          <cell r="K765">
            <v>1891.81</v>
          </cell>
          <cell r="Q765">
            <v>1.89181E-2</v>
          </cell>
        </row>
        <row r="766">
          <cell r="A766">
            <v>2115167</v>
          </cell>
          <cell r="B766" t="str">
            <v>NON RECOVERABLE INS. CLAIM-- SALES</v>
          </cell>
          <cell r="C766">
            <v>0</v>
          </cell>
          <cell r="D766">
            <v>1082355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1082355</v>
          </cell>
          <cell r="K766">
            <v>1082355</v>
          </cell>
          <cell r="Q766">
            <v>10.823549999999999</v>
          </cell>
        </row>
        <row r="767">
          <cell r="A767">
            <v>2115168</v>
          </cell>
          <cell r="B767" t="str">
            <v>CLAIMS &amp; COMPENSATION</v>
          </cell>
          <cell r="C767">
            <v>0</v>
          </cell>
          <cell r="D767">
            <v>11675</v>
          </cell>
          <cell r="E767">
            <v>0</v>
          </cell>
          <cell r="F767">
            <v>4946</v>
          </cell>
          <cell r="G767">
            <v>0</v>
          </cell>
          <cell r="H767">
            <v>0</v>
          </cell>
          <cell r="I767">
            <v>0</v>
          </cell>
          <cell r="J767">
            <v>16621</v>
          </cell>
          <cell r="K767">
            <v>16621</v>
          </cell>
          <cell r="Q767">
            <v>0.16621</v>
          </cell>
        </row>
        <row r="768">
          <cell r="A768">
            <v>2115169</v>
          </cell>
          <cell r="B768" t="str">
            <v>BOAT FUEL EXPENSES</v>
          </cell>
          <cell r="C768">
            <v>2632812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2632812</v>
          </cell>
          <cell r="K768">
            <v>2632812</v>
          </cell>
          <cell r="Q768">
            <v>26.328119999999998</v>
          </cell>
        </row>
        <row r="769">
          <cell r="A769">
            <v>2115170</v>
          </cell>
          <cell r="B769" t="str">
            <v>BOAT CREW EXPENSES</v>
          </cell>
          <cell r="C769">
            <v>1490699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1490699</v>
          </cell>
          <cell r="K769">
            <v>1490699</v>
          </cell>
          <cell r="Q769">
            <v>14.90699</v>
          </cell>
        </row>
        <row r="770">
          <cell r="A770">
            <v>2115177</v>
          </cell>
          <cell r="B770" t="str">
            <v>TEXTILE CESS RECOVERY - YARN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437034</v>
          </cell>
          <cell r="J770">
            <v>437034</v>
          </cell>
          <cell r="K770">
            <v>437034</v>
          </cell>
          <cell r="Q770">
            <v>4.3703399999999997</v>
          </cell>
        </row>
        <row r="771">
          <cell r="A771">
            <v>2115180</v>
          </cell>
          <cell r="B771" t="str">
            <v>COIN SUSPENSE / ROUNDING OFF</v>
          </cell>
          <cell r="C771">
            <v>-104.110000000044</v>
          </cell>
          <cell r="D771">
            <v>-17859.120000000101</v>
          </cell>
          <cell r="E771">
            <v>-22.4700000000303</v>
          </cell>
          <cell r="F771">
            <v>230.64</v>
          </cell>
          <cell r="G771">
            <v>2272.31</v>
          </cell>
          <cell r="H771">
            <v>0</v>
          </cell>
          <cell r="I771">
            <v>0</v>
          </cell>
          <cell r="J771">
            <v>-15482.7500000002</v>
          </cell>
          <cell r="K771">
            <v>-15482.7500000002</v>
          </cell>
          <cell r="Q771">
            <v>-0.15482750000000201</v>
          </cell>
        </row>
        <row r="772">
          <cell r="A772">
            <v>2115181</v>
          </cell>
          <cell r="B772" t="str">
            <v>OTHER GENERAL EXP-STORES</v>
          </cell>
          <cell r="C772">
            <v>3887.02</v>
          </cell>
          <cell r="D772">
            <v>501622.61</v>
          </cell>
          <cell r="E772">
            <v>680072.81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1185582.44</v>
          </cell>
          <cell r="K772">
            <v>1185582.44</v>
          </cell>
          <cell r="Q772">
            <v>11.855824399999999</v>
          </cell>
        </row>
        <row r="773">
          <cell r="A773">
            <v>2115199</v>
          </cell>
          <cell r="B773" t="str">
            <v>OTHER GENERAL EXPENSES</v>
          </cell>
          <cell r="C773">
            <v>14016197.82</v>
          </cell>
          <cell r="D773">
            <v>14849033.789999999</v>
          </cell>
          <cell r="E773">
            <v>5337432.7</v>
          </cell>
          <cell r="F773">
            <v>397109.12</v>
          </cell>
          <cell r="G773">
            <v>1191350</v>
          </cell>
          <cell r="H773">
            <v>0</v>
          </cell>
          <cell r="I773">
            <v>697570.27</v>
          </cell>
          <cell r="J773">
            <v>36488693.700000003</v>
          </cell>
          <cell r="K773">
            <v>36488693.700000003</v>
          </cell>
          <cell r="Q773">
            <v>364.88693699999999</v>
          </cell>
        </row>
        <row r="774">
          <cell r="A774">
            <v>2118021</v>
          </cell>
          <cell r="B774" t="str">
            <v>GUEST HOUSE BOARDING CHGS - INTER DIV</v>
          </cell>
          <cell r="C774">
            <v>0</v>
          </cell>
          <cell r="D774">
            <v>-303885</v>
          </cell>
          <cell r="E774">
            <v>231635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-72250</v>
          </cell>
          <cell r="K774">
            <v>-72250</v>
          </cell>
          <cell r="Q774">
            <v>-0.72250000000000003</v>
          </cell>
        </row>
        <row r="775">
          <cell r="A775">
            <v>2118022</v>
          </cell>
          <cell r="B775" t="str">
            <v>COLONY RENT - INTER DIV</v>
          </cell>
          <cell r="C775">
            <v>3349961</v>
          </cell>
          <cell r="D775">
            <v>-4795433</v>
          </cell>
          <cell r="E775">
            <v>596730</v>
          </cell>
          <cell r="F775">
            <v>0</v>
          </cell>
          <cell r="G775">
            <v>847370</v>
          </cell>
          <cell r="H775">
            <v>0</v>
          </cell>
          <cell r="I775">
            <v>1372</v>
          </cell>
          <cell r="J775">
            <v>-9.3132257461547893E-10</v>
          </cell>
          <cell r="K775">
            <v>-9.3132257461547893E-10</v>
          </cell>
          <cell r="Q775">
            <v>-9.3132257461547907E-15</v>
          </cell>
        </row>
        <row r="776">
          <cell r="A776">
            <v>2110112</v>
          </cell>
          <cell r="B776" t="str">
            <v>CREDIT CARD COLLECTION CHGS.</v>
          </cell>
          <cell r="C776">
            <v>0</v>
          </cell>
          <cell r="D776">
            <v>11129144.59</v>
          </cell>
          <cell r="E776">
            <v>0</v>
          </cell>
          <cell r="F776">
            <v>0</v>
          </cell>
          <cell r="G776">
            <v>8582.32</v>
          </cell>
          <cell r="H776">
            <v>0</v>
          </cell>
          <cell r="I776">
            <v>412772.75</v>
          </cell>
          <cell r="J776">
            <v>11550499.66</v>
          </cell>
          <cell r="K776">
            <v>11550499.66</v>
          </cell>
          <cell r="Q776">
            <v>115.5049966</v>
          </cell>
        </row>
        <row r="777">
          <cell r="A777">
            <v>2115101</v>
          </cell>
          <cell r="B777" t="str">
            <v>"BOOKS,PERIODICALS  &amp; SUBSCRIPTION"</v>
          </cell>
          <cell r="C777">
            <v>809272.75</v>
          </cell>
          <cell r="D777">
            <v>2178120.23</v>
          </cell>
          <cell r="E777">
            <v>148530</v>
          </cell>
          <cell r="F777">
            <v>0</v>
          </cell>
          <cell r="G777">
            <v>1219880.1399999999</v>
          </cell>
          <cell r="H777">
            <v>0</v>
          </cell>
          <cell r="I777">
            <v>16590</v>
          </cell>
          <cell r="J777">
            <v>4372393.12</v>
          </cell>
          <cell r="K777">
            <v>4372393.12</v>
          </cell>
          <cell r="Q777">
            <v>43.723931200000003</v>
          </cell>
        </row>
        <row r="778">
          <cell r="A778">
            <v>2115105</v>
          </cell>
          <cell r="B778" t="str">
            <v>BOOKS PERIODICALS &amp; SUBSCRIPTION(FORGN.CURR.</v>
          </cell>
          <cell r="C778">
            <v>0</v>
          </cell>
          <cell r="D778">
            <v>4154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4154</v>
          </cell>
          <cell r="K778">
            <v>4154</v>
          </cell>
          <cell r="Q778">
            <v>4.1540000000000001E-2</v>
          </cell>
        </row>
        <row r="779">
          <cell r="A779">
            <v>2115102</v>
          </cell>
          <cell r="B779" t="str">
            <v>MEMBERSHIP AND SUBSCRIPTION</v>
          </cell>
          <cell r="C779">
            <v>982901</v>
          </cell>
          <cell r="D779">
            <v>1953537.79</v>
          </cell>
          <cell r="E779">
            <v>174150</v>
          </cell>
          <cell r="F779">
            <v>0</v>
          </cell>
          <cell r="G779">
            <v>364930.06</v>
          </cell>
          <cell r="H779">
            <v>0</v>
          </cell>
          <cell r="I779">
            <v>0</v>
          </cell>
          <cell r="J779">
            <v>3475518.85</v>
          </cell>
          <cell r="K779">
            <v>3475518.85</v>
          </cell>
          <cell r="Q779">
            <v>34.755188500000003</v>
          </cell>
        </row>
        <row r="780">
          <cell r="A780">
            <v>2115152</v>
          </cell>
          <cell r="B780" t="str">
            <v>RECRUITMENT EXPENSES (TRAVEL REIMB.)</v>
          </cell>
          <cell r="C780">
            <v>280622.44</v>
          </cell>
          <cell r="D780">
            <v>157295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437917.44</v>
          </cell>
          <cell r="K780">
            <v>437917.44</v>
          </cell>
          <cell r="Q780">
            <v>4.3791744000000001</v>
          </cell>
        </row>
        <row r="781">
          <cell r="A781">
            <v>2115153</v>
          </cell>
          <cell r="B781" t="str">
            <v>ADVERTISEMENT - RECRUITMENT</v>
          </cell>
          <cell r="C781">
            <v>0</v>
          </cell>
          <cell r="D781">
            <v>178189.65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178189.65</v>
          </cell>
          <cell r="K781">
            <v>178189.65</v>
          </cell>
          <cell r="Q781">
            <v>1.7818965</v>
          </cell>
        </row>
        <row r="782">
          <cell r="A782">
            <v>2111319</v>
          </cell>
          <cell r="B782" t="str">
            <v>MAHINDRA TOWERS - MAINT.CHGS. - REL PTY</v>
          </cell>
          <cell r="C782">
            <v>4985132.83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4985132.83</v>
          </cell>
          <cell r="K782">
            <v>4985132.83</v>
          </cell>
          <cell r="Q782">
            <v>49.851328299999999</v>
          </cell>
        </row>
        <row r="783">
          <cell r="A783">
            <v>2111315</v>
          </cell>
          <cell r="B783" t="str">
            <v>TRANSIT HOUSE EXPENSES</v>
          </cell>
          <cell r="C783">
            <v>0</v>
          </cell>
          <cell r="D783">
            <v>-532567.5</v>
          </cell>
          <cell r="E783">
            <v>124581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-407986.5</v>
          </cell>
          <cell r="K783">
            <v>-407986.5</v>
          </cell>
          <cell r="Q783">
            <v>-4.0798649999999999</v>
          </cell>
        </row>
        <row r="784">
          <cell r="A784">
            <v>2111316</v>
          </cell>
          <cell r="B784" t="str">
            <v>COLONY GENERAL EXPENSES</v>
          </cell>
          <cell r="C784">
            <v>0</v>
          </cell>
          <cell r="D784">
            <v>2179354.2200000002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2179354.2200000002</v>
          </cell>
          <cell r="K784">
            <v>2179354.2200000002</v>
          </cell>
          <cell r="Q784">
            <v>21.793542200000001</v>
          </cell>
        </row>
        <row r="785">
          <cell r="A785">
            <v>2115113</v>
          </cell>
          <cell r="B785" t="str">
            <v>GIFTS AND PRESENTATIONS</v>
          </cell>
          <cell r="C785">
            <v>761118</v>
          </cell>
          <cell r="D785">
            <v>1285609.47</v>
          </cell>
          <cell r="E785">
            <v>19597.599999999999</v>
          </cell>
          <cell r="F785">
            <v>3400</v>
          </cell>
          <cell r="G785">
            <v>294285</v>
          </cell>
          <cell r="H785">
            <v>0</v>
          </cell>
          <cell r="I785">
            <v>0</v>
          </cell>
          <cell r="J785">
            <v>2364010.0699999998</v>
          </cell>
          <cell r="K785">
            <v>2364010.0699999998</v>
          </cell>
          <cell r="Q785">
            <v>23.640100700000001</v>
          </cell>
        </row>
        <row r="786">
          <cell r="A786">
            <v>2115135</v>
          </cell>
          <cell r="B786" t="str">
            <v>LICENCE  &amp; APPLICATION FEES</v>
          </cell>
          <cell r="C786">
            <v>141865</v>
          </cell>
          <cell r="D786">
            <v>4848578.7</v>
          </cell>
          <cell r="E786">
            <v>79656</v>
          </cell>
          <cell r="F786">
            <v>0</v>
          </cell>
          <cell r="G786">
            <v>30190</v>
          </cell>
          <cell r="H786">
            <v>0</v>
          </cell>
          <cell r="I786">
            <v>75394</v>
          </cell>
          <cell r="J786">
            <v>5175683.7</v>
          </cell>
          <cell r="K786">
            <v>5175683.7</v>
          </cell>
          <cell r="Q786">
            <v>51.756836999999997</v>
          </cell>
        </row>
        <row r="787">
          <cell r="A787">
            <v>2115124</v>
          </cell>
          <cell r="B787" t="str">
            <v>CONFERENCE EXPENSES - OTHERS</v>
          </cell>
          <cell r="C787">
            <v>2549800.92</v>
          </cell>
          <cell r="D787">
            <v>1239408.2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3789209.12</v>
          </cell>
          <cell r="K787">
            <v>3789209.12</v>
          </cell>
          <cell r="Q787">
            <v>37.892091200000003</v>
          </cell>
        </row>
        <row r="788">
          <cell r="A788">
            <v>2119901</v>
          </cell>
          <cell r="B788" t="str">
            <v>APPORTIONMENT OF COMMON EXPENSES</v>
          </cell>
          <cell r="C788">
            <v>-551277068</v>
          </cell>
          <cell r="D788">
            <v>507477068</v>
          </cell>
          <cell r="E788">
            <v>39000000</v>
          </cell>
          <cell r="F788">
            <v>0</v>
          </cell>
          <cell r="G788">
            <v>0</v>
          </cell>
          <cell r="H788">
            <v>0</v>
          </cell>
          <cell r="I788">
            <v>4800000</v>
          </cell>
          <cell r="J788">
            <v>-1.11758708953857E-7</v>
          </cell>
          <cell r="K788">
            <v>-1.11758708953857E-7</v>
          </cell>
          <cell r="Q788">
            <v>-1.1175870895385701E-12</v>
          </cell>
        </row>
        <row r="789">
          <cell r="A789">
            <v>2120101</v>
          </cell>
          <cell r="B789" t="str">
            <v>COMMISSION ON FILES (EXP)- SUBS</v>
          </cell>
          <cell r="C789">
            <v>0</v>
          </cell>
          <cell r="D789">
            <v>0</v>
          </cell>
          <cell r="E789">
            <v>1461245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1461245</v>
          </cell>
          <cell r="K789">
            <v>1461245</v>
          </cell>
          <cell r="Q789">
            <v>14.612450000000001</v>
          </cell>
        </row>
        <row r="790">
          <cell r="A790">
            <v>2120103</v>
          </cell>
          <cell r="B790" t="str">
            <v>COMMISSION ON FILES (EXP)- OTHERS</v>
          </cell>
          <cell r="C790">
            <v>0</v>
          </cell>
          <cell r="D790">
            <v>0</v>
          </cell>
          <cell r="E790">
            <v>6800626.5800000001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6800626.5800000001</v>
          </cell>
          <cell r="K790">
            <v>6800626.5800000001</v>
          </cell>
          <cell r="Q790">
            <v>68.006265799999994</v>
          </cell>
        </row>
        <row r="791">
          <cell r="A791">
            <v>2120106</v>
          </cell>
          <cell r="B791" t="str">
            <v>COMMISSION ON DRILL (EXP)- OTHERS</v>
          </cell>
          <cell r="C791">
            <v>0</v>
          </cell>
          <cell r="D791">
            <v>0</v>
          </cell>
          <cell r="E791">
            <v>637808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637808</v>
          </cell>
          <cell r="K791">
            <v>637808</v>
          </cell>
          <cell r="Q791">
            <v>6.3780799999999997</v>
          </cell>
        </row>
        <row r="792">
          <cell r="A792">
            <v>2120113</v>
          </cell>
          <cell r="B792" t="str">
            <v>COMMISSION ON FORG. (EXP)- SUBS</v>
          </cell>
          <cell r="C792">
            <v>0</v>
          </cell>
          <cell r="D792">
            <v>42648593.5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1052366</v>
          </cell>
          <cell r="J792">
            <v>43700959.5</v>
          </cell>
          <cell r="K792">
            <v>43700959.5</v>
          </cell>
          <cell r="Q792">
            <v>437.00959499999999</v>
          </cell>
        </row>
        <row r="793">
          <cell r="A793">
            <v>2120118</v>
          </cell>
          <cell r="B793" t="str">
            <v>COMMISSION ON STEEL BARS (EXP)- OTHERS</v>
          </cell>
          <cell r="C793">
            <v>0</v>
          </cell>
          <cell r="D793">
            <v>0</v>
          </cell>
          <cell r="E793">
            <v>440946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440946</v>
          </cell>
          <cell r="K793">
            <v>440946</v>
          </cell>
          <cell r="Q793">
            <v>4.4094600000000002</v>
          </cell>
        </row>
        <row r="794">
          <cell r="A794">
            <v>2120121</v>
          </cell>
          <cell r="B794" t="str">
            <v>COMMISSION ON FILES (LOC)- OTHERS</v>
          </cell>
          <cell r="C794">
            <v>0</v>
          </cell>
          <cell r="D794">
            <v>0</v>
          </cell>
          <cell r="E794">
            <v>18841350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18841350</v>
          </cell>
          <cell r="K794">
            <v>18841350</v>
          </cell>
          <cell r="Q794">
            <v>188.4135</v>
          </cell>
        </row>
        <row r="795">
          <cell r="A795">
            <v>2120124</v>
          </cell>
          <cell r="B795" t="str">
            <v>COMMISSION ON DRILL (LOC)- OTHERS</v>
          </cell>
          <cell r="C795">
            <v>0</v>
          </cell>
          <cell r="D795">
            <v>0</v>
          </cell>
          <cell r="E795">
            <v>2680278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2680278</v>
          </cell>
          <cell r="K795">
            <v>2680278</v>
          </cell>
          <cell r="Q795">
            <v>26.802779999999998</v>
          </cell>
        </row>
        <row r="796">
          <cell r="A796">
            <v>2120190</v>
          </cell>
          <cell r="B796" t="str">
            <v>COMM. TO AGENTS - SAP</v>
          </cell>
          <cell r="C796">
            <v>48720</v>
          </cell>
          <cell r="D796">
            <v>322937612.13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322986332.13</v>
          </cell>
          <cell r="K796">
            <v>322986332.13</v>
          </cell>
          <cell r="Q796">
            <v>3229.8633212999998</v>
          </cell>
        </row>
        <row r="797">
          <cell r="A797">
            <v>2130703</v>
          </cell>
          <cell r="B797" t="str">
            <v>SERVICE CHARGES - LOANS</v>
          </cell>
          <cell r="C797">
            <v>3099535.01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3099535.01</v>
          </cell>
          <cell r="K797">
            <v>3099535.01</v>
          </cell>
          <cell r="Q797">
            <v>30.9953501</v>
          </cell>
        </row>
        <row r="798">
          <cell r="A798">
            <v>2130102</v>
          </cell>
          <cell r="B798" t="str">
            <v>INTEREST ON SEC. DEBENTURES (MIBOR )</v>
          </cell>
          <cell r="C798">
            <v>7947643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7947643</v>
          </cell>
          <cell r="K798">
            <v>7947643</v>
          </cell>
          <cell r="Q798">
            <v>79.476429999999993</v>
          </cell>
        </row>
        <row r="799">
          <cell r="A799">
            <v>2130103</v>
          </cell>
          <cell r="B799" t="str">
            <v>INTEREST ON TERM LOANS</v>
          </cell>
          <cell r="C799">
            <v>537381627.33000004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537381627.33000004</v>
          </cell>
          <cell r="K799">
            <v>537381627.33000004</v>
          </cell>
          <cell r="Q799">
            <v>5373.8162732999999</v>
          </cell>
        </row>
        <row r="800">
          <cell r="A800">
            <v>2130104</v>
          </cell>
          <cell r="B800" t="str">
            <v>INTEREST ON FOREIGN CURR. TERM LOANS</v>
          </cell>
          <cell r="C800">
            <v>139064617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139064617</v>
          </cell>
          <cell r="K800">
            <v>139064617</v>
          </cell>
          <cell r="Q800">
            <v>1390.64617</v>
          </cell>
        </row>
        <row r="801">
          <cell r="A801">
            <v>2130203</v>
          </cell>
          <cell r="B801" t="str">
            <v>INTEREST ON DIRECT DEPOSIT SCHEME</v>
          </cell>
          <cell r="C801">
            <v>0</v>
          </cell>
          <cell r="D801">
            <v>40286365.340000004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40286365.340000004</v>
          </cell>
          <cell r="K801">
            <v>40286365.340000004</v>
          </cell>
          <cell r="Q801">
            <v>402.86365339999998</v>
          </cell>
        </row>
        <row r="802">
          <cell r="A802">
            <v>2130205</v>
          </cell>
          <cell r="B802" t="str">
            <v>INTEREST ON FSM DEPOSIT</v>
          </cell>
          <cell r="C802">
            <v>0</v>
          </cell>
          <cell r="D802">
            <v>2637120.8199999998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2637120.8199999998</v>
          </cell>
          <cell r="K802">
            <v>2637120.8199999998</v>
          </cell>
          <cell r="Q802">
            <v>26.371208200000002</v>
          </cell>
        </row>
        <row r="803">
          <cell r="A803">
            <v>2130206</v>
          </cell>
          <cell r="B803" t="str">
            <v>INTEREST ON SECURITY DEPOSIT  FROM DISTR.</v>
          </cell>
          <cell r="C803">
            <v>0</v>
          </cell>
          <cell r="D803">
            <v>0</v>
          </cell>
          <cell r="E803">
            <v>1202582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1202582</v>
          </cell>
          <cell r="K803">
            <v>1202582</v>
          </cell>
          <cell r="Q803">
            <v>12.02582</v>
          </cell>
        </row>
        <row r="804">
          <cell r="A804">
            <v>2130228</v>
          </cell>
          <cell r="B804" t="str">
            <v>INTEREST ON DEALERSHIP DEP. - OTHERS</v>
          </cell>
          <cell r="C804">
            <v>0</v>
          </cell>
          <cell r="D804">
            <v>25389604.420000002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25389604.420000002</v>
          </cell>
          <cell r="K804">
            <v>25389604.420000002</v>
          </cell>
          <cell r="Q804">
            <v>253.89604420000001</v>
          </cell>
        </row>
        <row r="805">
          <cell r="A805">
            <v>2130301</v>
          </cell>
          <cell r="B805" t="str">
            <v>INTEREST ON CASH CREDIT</v>
          </cell>
          <cell r="C805">
            <v>2213087.5699999998</v>
          </cell>
          <cell r="D805">
            <v>6461636.7800000003</v>
          </cell>
          <cell r="E805">
            <v>13956.16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8688680.5099999998</v>
          </cell>
          <cell r="K805">
            <v>8688680.5099999998</v>
          </cell>
          <cell r="Q805">
            <v>86.886805100000004</v>
          </cell>
        </row>
        <row r="806">
          <cell r="A806">
            <v>2130310</v>
          </cell>
          <cell r="B806" t="str">
            <v>INTEREST ON FOREIGN CURR. WKG CAP LOANS</v>
          </cell>
          <cell r="C806">
            <v>88313194.909999996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88313194.909999996</v>
          </cell>
          <cell r="K806">
            <v>88313194.909999996</v>
          </cell>
          <cell r="Q806">
            <v>883.13194910000004</v>
          </cell>
        </row>
        <row r="807">
          <cell r="A807">
            <v>2130302</v>
          </cell>
          <cell r="B807" t="str">
            <v>INTEREST ON PACKING CREDIT (PCFC)</v>
          </cell>
          <cell r="C807">
            <v>3307610.25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3307610.25</v>
          </cell>
          <cell r="K807">
            <v>3307610.25</v>
          </cell>
          <cell r="Q807">
            <v>33.076102499999998</v>
          </cell>
        </row>
        <row r="808">
          <cell r="A808">
            <v>2130303</v>
          </cell>
          <cell r="B808" t="str">
            <v>INTEREST ON PACKING CREDIT (OTHERS)</v>
          </cell>
          <cell r="C808">
            <v>896021.96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896021.96</v>
          </cell>
          <cell r="K808">
            <v>896021.96</v>
          </cell>
          <cell r="Q808">
            <v>8.9602196000000003</v>
          </cell>
        </row>
        <row r="809">
          <cell r="A809">
            <v>2130304</v>
          </cell>
          <cell r="B809" t="str">
            <v>INTEREST ON BILLS DISCOUNTED</v>
          </cell>
          <cell r="C809">
            <v>0</v>
          </cell>
          <cell r="D809">
            <v>30553.9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30553.9</v>
          </cell>
          <cell r="K809">
            <v>30553.9</v>
          </cell>
          <cell r="Q809">
            <v>0.30553900000000001</v>
          </cell>
        </row>
        <row r="810">
          <cell r="A810">
            <v>2130307</v>
          </cell>
          <cell r="B810" t="str">
            <v>INTEREST ON BILLS - EXPORTS</v>
          </cell>
          <cell r="C810">
            <v>0</v>
          </cell>
          <cell r="D810">
            <v>-339702.76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-339702.76</v>
          </cell>
          <cell r="K810">
            <v>-339702.76</v>
          </cell>
          <cell r="Q810">
            <v>-3.3970275999999999</v>
          </cell>
        </row>
        <row r="811">
          <cell r="A811">
            <v>2130204</v>
          </cell>
          <cell r="B811" t="str">
            <v>INTEREST ON FOREIGN CUR. SHORT TERM LOANS</v>
          </cell>
          <cell r="C811">
            <v>2181328.88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2181328.88</v>
          </cell>
          <cell r="K811">
            <v>2181328.88</v>
          </cell>
          <cell r="Q811">
            <v>21.813288799999999</v>
          </cell>
        </row>
        <row r="812">
          <cell r="A812">
            <v>2130207</v>
          </cell>
          <cell r="B812" t="str">
            <v>INTEREST ON OTHER SHORT TERM LOANS</v>
          </cell>
          <cell r="C812">
            <v>3624657.53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3624657.53</v>
          </cell>
          <cell r="K812">
            <v>3624657.53</v>
          </cell>
          <cell r="Q812">
            <v>36.246575300000003</v>
          </cell>
        </row>
        <row r="813">
          <cell r="A813">
            <v>2130208</v>
          </cell>
          <cell r="B813" t="str">
            <v>INTEREST ON OTHER  DEPOSITS</v>
          </cell>
          <cell r="C813">
            <v>0</v>
          </cell>
          <cell r="D813">
            <v>700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700</v>
          </cell>
          <cell r="K813">
            <v>700</v>
          </cell>
          <cell r="Q813">
            <v>7.0000000000000001E-3</v>
          </cell>
        </row>
        <row r="814">
          <cell r="A814">
            <v>2130601</v>
          </cell>
          <cell r="B814" t="str">
            <v>DIS. ON ISSUE OF COMMERCIAL PAPERS</v>
          </cell>
          <cell r="C814">
            <v>116293449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116293449</v>
          </cell>
          <cell r="K814">
            <v>116293449</v>
          </cell>
          <cell r="Q814">
            <v>1162.9344900000001</v>
          </cell>
        </row>
        <row r="815">
          <cell r="A815">
            <v>2130320</v>
          </cell>
          <cell r="B815" t="str">
            <v>INTEREST PAID - OTHERS</v>
          </cell>
          <cell r="C815">
            <v>298701</v>
          </cell>
          <cell r="D815">
            <v>55941</v>
          </cell>
          <cell r="E815">
            <v>132</v>
          </cell>
          <cell r="F815">
            <v>0</v>
          </cell>
          <cell r="G815">
            <v>5180</v>
          </cell>
          <cell r="H815">
            <v>0</v>
          </cell>
          <cell r="I815">
            <v>-55645.19</v>
          </cell>
          <cell r="J815">
            <v>304308.81</v>
          </cell>
          <cell r="K815">
            <v>304308.81</v>
          </cell>
          <cell r="Q815">
            <v>3.0430880999999999</v>
          </cell>
        </row>
        <row r="816">
          <cell r="A816">
            <v>2139901</v>
          </cell>
          <cell r="B816" t="str">
            <v>APPORT. OF COMMON INTEREST</v>
          </cell>
          <cell r="C816">
            <v>-995626000</v>
          </cell>
          <cell r="D816">
            <v>972036000</v>
          </cell>
          <cell r="E816">
            <v>18182000</v>
          </cell>
          <cell r="F816">
            <v>0</v>
          </cell>
          <cell r="G816">
            <v>0</v>
          </cell>
          <cell r="H816">
            <v>0</v>
          </cell>
          <cell r="I816">
            <v>5408000</v>
          </cell>
          <cell r="J816">
            <v>-1.1548399925231901E-7</v>
          </cell>
          <cell r="K816">
            <v>-1.1548399925231901E-7</v>
          </cell>
          <cell r="Q816">
            <v>-1.1548399925231899E-12</v>
          </cell>
        </row>
        <row r="817">
          <cell r="A817">
            <v>1110902</v>
          </cell>
          <cell r="B817" t="str">
            <v>INTEREST RECVD ON ELECTRICITY DEPOSITS</v>
          </cell>
          <cell r="C817">
            <v>0</v>
          </cell>
          <cell r="D817">
            <v>-3930357</v>
          </cell>
          <cell r="E817">
            <v>-61998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-3992355</v>
          </cell>
          <cell r="K817">
            <v>-3992355</v>
          </cell>
          <cell r="Q817">
            <v>-39.923549999999999</v>
          </cell>
        </row>
        <row r="818">
          <cell r="A818">
            <v>1110903</v>
          </cell>
          <cell r="B818" t="str">
            <v>INTEREST RECVD ON TERM DEPOSITS (EEFC)</v>
          </cell>
          <cell r="C818">
            <v>0</v>
          </cell>
          <cell r="D818">
            <v>-11010.16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-11010.16</v>
          </cell>
          <cell r="K818">
            <v>-11010.16</v>
          </cell>
          <cell r="Q818">
            <v>-0.11010159999999999</v>
          </cell>
        </row>
        <row r="819">
          <cell r="A819">
            <v>2130501</v>
          </cell>
          <cell r="B819" t="str">
            <v>INT RECVD ON DIRECT  DEPOSIT SCHEME</v>
          </cell>
          <cell r="C819">
            <v>0</v>
          </cell>
          <cell r="D819">
            <v>-73316760.780000001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-73316760.780000001</v>
          </cell>
          <cell r="K819">
            <v>-73316760.780000001</v>
          </cell>
          <cell r="Q819">
            <v>-733.16760780000004</v>
          </cell>
        </row>
        <row r="820">
          <cell r="A820">
            <v>2130502</v>
          </cell>
          <cell r="B820" t="str">
            <v>INTEREST RECEIVED ON BILLS COLLECTION</v>
          </cell>
          <cell r="C820">
            <v>0</v>
          </cell>
          <cell r="D820">
            <v>-221805.75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-221805.75</v>
          </cell>
          <cell r="K820">
            <v>-221805.75</v>
          </cell>
          <cell r="Q820">
            <v>-2.2180575</v>
          </cell>
        </row>
        <row r="821">
          <cell r="A821">
            <v>2130505</v>
          </cell>
          <cell r="B821" t="str">
            <v>INTEREST RECD - NON DDS- OTHERS</v>
          </cell>
          <cell r="C821">
            <v>0</v>
          </cell>
          <cell r="D821">
            <v>-53236984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-53236984</v>
          </cell>
          <cell r="K821">
            <v>-53236984</v>
          </cell>
          <cell r="Q821">
            <v>-532.36983999999995</v>
          </cell>
        </row>
        <row r="822">
          <cell r="A822">
            <v>2130506</v>
          </cell>
          <cell r="B822" t="str">
            <v>INTEREST RECEIVED FROM DEBTORS</v>
          </cell>
          <cell r="C822">
            <v>0</v>
          </cell>
          <cell r="D822">
            <v>0</v>
          </cell>
          <cell r="E822">
            <v>-2339337.9500000002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-2339337.9500000002</v>
          </cell>
          <cell r="K822">
            <v>-2339337.9500000002</v>
          </cell>
          <cell r="Q822">
            <v>-23.393379500000002</v>
          </cell>
        </row>
        <row r="823">
          <cell r="A823">
            <v>2150101</v>
          </cell>
          <cell r="B823" t="str">
            <v>DEPRECIATION AND AMORTISATION</v>
          </cell>
          <cell r="C823">
            <v>122503931.90000001</v>
          </cell>
          <cell r="D823">
            <v>916851051.63</v>
          </cell>
          <cell r="E823">
            <v>8096056.5899999999</v>
          </cell>
          <cell r="F823">
            <v>469119.65</v>
          </cell>
          <cell r="G823">
            <v>63613350.869999997</v>
          </cell>
          <cell r="H823">
            <v>0</v>
          </cell>
          <cell r="I823">
            <v>1513881</v>
          </cell>
          <cell r="J823">
            <v>1113047391.6400001</v>
          </cell>
          <cell r="K823">
            <v>1113047391.6400001</v>
          </cell>
          <cell r="Q823">
            <v>11130.4739164</v>
          </cell>
        </row>
        <row r="824">
          <cell r="A824">
            <v>2160101</v>
          </cell>
          <cell r="B824" t="str">
            <v>AMORTISATION OF LEASEHOLD LAND</v>
          </cell>
          <cell r="C824">
            <v>0</v>
          </cell>
          <cell r="D824">
            <v>0</v>
          </cell>
          <cell r="E824">
            <v>17611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17611</v>
          </cell>
          <cell r="K824">
            <v>17611</v>
          </cell>
          <cell r="Q824">
            <v>0.17610999999999999</v>
          </cell>
        </row>
        <row r="825">
          <cell r="A825">
            <v>2080404</v>
          </cell>
          <cell r="B825" t="str">
            <v>SHAWLS- WORSTED STOCK (CLOSING)</v>
          </cell>
          <cell r="C825">
            <v>0</v>
          </cell>
          <cell r="D825">
            <v>0</v>
          </cell>
          <cell r="E825">
            <v>-7267267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-7267267</v>
          </cell>
          <cell r="K825">
            <v>-7267267</v>
          </cell>
          <cell r="Q825">
            <v>-72.672669999999997</v>
          </cell>
        </row>
        <row r="826">
          <cell r="A826">
            <v>2180101</v>
          </cell>
          <cell r="B826" t="str">
            <v>PROVISION FOR INCOME TAX</v>
          </cell>
          <cell r="C826">
            <v>25000000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25000000</v>
          </cell>
          <cell r="K826">
            <v>25000000</v>
          </cell>
          <cell r="Q826">
            <v>250</v>
          </cell>
        </row>
        <row r="827">
          <cell r="A827">
            <v>2180102</v>
          </cell>
          <cell r="B827" t="str">
            <v>PROVISION FOR MINIMUM ALTERNATIV TAX</v>
          </cell>
          <cell r="C827">
            <v>-25000000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-25000000</v>
          </cell>
          <cell r="K827">
            <v>-25000000</v>
          </cell>
          <cell r="Q827">
            <v>-250</v>
          </cell>
        </row>
        <row r="828">
          <cell r="A828">
            <v>2180201</v>
          </cell>
          <cell r="B828" t="str">
            <v>PROVISION FOR WEALTH TAX</v>
          </cell>
          <cell r="C828">
            <v>10000000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10000000</v>
          </cell>
          <cell r="K828">
            <v>10000000</v>
          </cell>
          <cell r="Q828">
            <v>100</v>
          </cell>
        </row>
        <row r="829">
          <cell r="A829">
            <v>2290101</v>
          </cell>
          <cell r="B829" t="str">
            <v>PROFIT ON SALE OF UNDERTAKING</v>
          </cell>
          <cell r="C829">
            <v>-445082262.05000001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-445082262.05000001</v>
          </cell>
          <cell r="K829">
            <v>-445082262.05000001</v>
          </cell>
          <cell r="Q829">
            <v>-4450.8226205000001</v>
          </cell>
        </row>
        <row r="830">
          <cell r="A830">
            <v>2290201</v>
          </cell>
          <cell r="B830" t="str">
            <v>EXCEPTIONAL ITEMS</v>
          </cell>
          <cell r="C830">
            <v>0</v>
          </cell>
          <cell r="D830">
            <v>88230941.109999999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88230941.109999999</v>
          </cell>
          <cell r="K830">
            <v>88230941.109999999</v>
          </cell>
          <cell r="Q830">
            <v>882.30941110000003</v>
          </cell>
        </row>
        <row r="831">
          <cell r="A831">
            <v>2290202</v>
          </cell>
          <cell r="B831" t="str">
            <v>VRS WRITTEN OFF</v>
          </cell>
          <cell r="C831">
            <v>1382013</v>
          </cell>
          <cell r="D831">
            <v>188011893.78999999</v>
          </cell>
          <cell r="E831">
            <v>56590775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245984681.78999999</v>
          </cell>
          <cell r="K831">
            <v>245984681.78999999</v>
          </cell>
          <cell r="Q831">
            <v>2459.8468179000001</v>
          </cell>
        </row>
        <row r="832">
          <cell r="A832">
            <v>2290203</v>
          </cell>
          <cell r="B832" t="str">
            <v>PROV.FOR DIMIN.-LONG TERM INVEST.</v>
          </cell>
          <cell r="C832">
            <v>99214891.140000001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99214891.140000001</v>
          </cell>
          <cell r="K832">
            <v>99214891.140000001</v>
          </cell>
          <cell r="Q832">
            <v>992.14891139999997</v>
          </cell>
        </row>
        <row r="833">
          <cell r="A833">
            <v>2180301</v>
          </cell>
          <cell r="B833" t="str">
            <v>DEFERRED TAX</v>
          </cell>
          <cell r="C833">
            <v>-73217094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-73217094</v>
          </cell>
          <cell r="K833">
            <v>-73217094</v>
          </cell>
          <cell r="Q833">
            <v>-732.17093999999997</v>
          </cell>
        </row>
        <row r="834">
          <cell r="A834">
            <v>2190101</v>
          </cell>
          <cell r="B834" t="str">
            <v>CREDITS RELATING TO EARLIER YEARS</v>
          </cell>
          <cell r="C834">
            <v>0</v>
          </cell>
          <cell r="D834">
            <v>-2693751.9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-2693751.9</v>
          </cell>
          <cell r="K834">
            <v>-2693751.9</v>
          </cell>
          <cell r="Q834">
            <v>-26.937519000000002</v>
          </cell>
        </row>
        <row r="835">
          <cell r="A835">
            <v>2190102</v>
          </cell>
          <cell r="B835" t="str">
            <v>DEBITS RELATING TO EARLIER YEARS</v>
          </cell>
          <cell r="C835">
            <v>11667467</v>
          </cell>
          <cell r="D835">
            <v>4097673.85</v>
          </cell>
          <cell r="E835">
            <v>0</v>
          </cell>
          <cell r="F835">
            <v>0</v>
          </cell>
          <cell r="G835">
            <v>266732</v>
          </cell>
          <cell r="H835">
            <v>0</v>
          </cell>
          <cell r="I835">
            <v>0</v>
          </cell>
          <cell r="J835">
            <v>16031872.85</v>
          </cell>
          <cell r="K835">
            <v>16031872.85</v>
          </cell>
          <cell r="Q835">
            <v>160.31872849999999</v>
          </cell>
        </row>
        <row r="836">
          <cell r="A836">
            <v>2210101</v>
          </cell>
          <cell r="B836" t="str">
            <v>EXCESS  DEPRECIATION/AMORTISATION</v>
          </cell>
          <cell r="C836">
            <v>0</v>
          </cell>
          <cell r="D836">
            <v>-262371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-262371</v>
          </cell>
          <cell r="K836">
            <v>-262371</v>
          </cell>
          <cell r="Q836">
            <v>-2.62371</v>
          </cell>
        </row>
        <row r="837">
          <cell r="A837">
            <v>4010101</v>
          </cell>
          <cell r="B837" t="str">
            <v>EQUITY SHARE CAPITAL</v>
          </cell>
          <cell r="C837">
            <v>-750909360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-750909360</v>
          </cell>
          <cell r="K837">
            <v>-750909360</v>
          </cell>
          <cell r="Q837">
            <v>-7509.0936000000002</v>
          </cell>
        </row>
        <row r="838">
          <cell r="A838">
            <v>4010102</v>
          </cell>
          <cell r="B838" t="str">
            <v>EQUITY SHARE CAP.BOUGHT BACK</v>
          </cell>
          <cell r="C838">
            <v>137100830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137100830</v>
          </cell>
          <cell r="K838">
            <v>137100830</v>
          </cell>
          <cell r="Q838">
            <v>1371.0083</v>
          </cell>
        </row>
        <row r="839">
          <cell r="A839">
            <v>4020101</v>
          </cell>
          <cell r="B839" t="str">
            <v>CAPITAL RESERVE</v>
          </cell>
          <cell r="C839">
            <v>-211194890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-211194890</v>
          </cell>
          <cell r="K839">
            <v>-211194890</v>
          </cell>
          <cell r="Q839">
            <v>-2111.9488999999999</v>
          </cell>
        </row>
        <row r="840">
          <cell r="A840">
            <v>4020102</v>
          </cell>
          <cell r="B840" t="str">
            <v>CAPITAL REDEMPTION RESERVE</v>
          </cell>
          <cell r="C840">
            <v>-137100830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-137100830</v>
          </cell>
          <cell r="K840">
            <v>-137100830</v>
          </cell>
          <cell r="Q840">
            <v>-1371.0083</v>
          </cell>
        </row>
        <row r="841">
          <cell r="A841">
            <v>4020105</v>
          </cell>
          <cell r="B841" t="str">
            <v>SHARE PREMIUM ACCOUNT</v>
          </cell>
          <cell r="C841">
            <v>-1477855356.55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-1477855356.55</v>
          </cell>
          <cell r="K841">
            <v>-1477855356.55</v>
          </cell>
          <cell r="Q841">
            <v>-14778.5535655</v>
          </cell>
        </row>
        <row r="842">
          <cell r="A842">
            <v>4020108</v>
          </cell>
          <cell r="B842" t="str">
            <v>GENERAL RESERVE</v>
          </cell>
          <cell r="C842">
            <v>-8486631505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-8486631505</v>
          </cell>
          <cell r="K842">
            <v>-8486631505</v>
          </cell>
          <cell r="Q842">
            <v>-84866.315050000005</v>
          </cell>
        </row>
        <row r="843">
          <cell r="A843">
            <v>4020201</v>
          </cell>
          <cell r="B843" t="str">
            <v>PROFIT &amp; LOSS ACCOUNT (ALL UNITS)</v>
          </cell>
          <cell r="C843">
            <v>-551940128.33000004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-551940128.33000004</v>
          </cell>
          <cell r="K843">
            <v>-551940128.33000004</v>
          </cell>
          <cell r="Q843">
            <v>-5519.4012832999997</v>
          </cell>
        </row>
        <row r="844">
          <cell r="A844">
            <v>4030901</v>
          </cell>
          <cell r="B844" t="str">
            <v>TUFS TERM  LOAN - SBI</v>
          </cell>
          <cell r="C844">
            <v>-769062500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-769062500</v>
          </cell>
          <cell r="K844">
            <v>-769062500</v>
          </cell>
          <cell r="Q844">
            <v>-7690.625</v>
          </cell>
        </row>
        <row r="845">
          <cell r="A845">
            <v>4030902</v>
          </cell>
          <cell r="B845" t="str">
            <v>TUFS TERM  LOAN - CITIBANK</v>
          </cell>
          <cell r="C845">
            <v>-219588428.59999999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-219588428.59999999</v>
          </cell>
          <cell r="K845">
            <v>-219588428.59999999</v>
          </cell>
          <cell r="Q845">
            <v>-2195.884286</v>
          </cell>
        </row>
        <row r="846">
          <cell r="A846">
            <v>4030903</v>
          </cell>
          <cell r="B846" t="str">
            <v>TUFS TERM  LOAN - HSBC</v>
          </cell>
          <cell r="C846">
            <v>-16868000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-16868000</v>
          </cell>
          <cell r="K846">
            <v>-16868000</v>
          </cell>
          <cell r="Q846">
            <v>-168.68</v>
          </cell>
        </row>
        <row r="847">
          <cell r="A847">
            <v>4030904</v>
          </cell>
          <cell r="B847" t="str">
            <v>TUFS TERM LOAN -IDBI</v>
          </cell>
          <cell r="C847">
            <v>-3445277000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-3445277000</v>
          </cell>
          <cell r="K847">
            <v>-3445277000</v>
          </cell>
          <cell r="Q847">
            <v>-34452.769999999997</v>
          </cell>
        </row>
        <row r="848">
          <cell r="A848">
            <v>4030908</v>
          </cell>
          <cell r="B848" t="str">
            <v>TUFS TERMLOAN - BOI</v>
          </cell>
          <cell r="C848">
            <v>-1247253426.4400001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-1247253426.4400001</v>
          </cell>
          <cell r="K848">
            <v>-1247253426.4400001</v>
          </cell>
          <cell r="Q848">
            <v>-12472.534264399999</v>
          </cell>
        </row>
        <row r="849">
          <cell r="A849">
            <v>4031197</v>
          </cell>
          <cell r="B849" t="str">
            <v>BUYERS CREDIT</v>
          </cell>
          <cell r="C849">
            <v>-351285096.81999999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-351285096.81999999</v>
          </cell>
          <cell r="K849">
            <v>-351285096.81999999</v>
          </cell>
          <cell r="Q849">
            <v>-3512.8509681999999</v>
          </cell>
        </row>
        <row r="850">
          <cell r="A850">
            <v>4030502</v>
          </cell>
          <cell r="B850" t="str">
            <v>STD CHARTERED BK PKG CR (FGN CURR)</v>
          </cell>
          <cell r="C850">
            <v>-119699.23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-119699.23</v>
          </cell>
          <cell r="K850">
            <v>-119699.23</v>
          </cell>
          <cell r="Q850">
            <v>-1.1969923</v>
          </cell>
        </row>
        <row r="851">
          <cell r="A851">
            <v>4030602</v>
          </cell>
          <cell r="B851" t="str">
            <v>BK OF INDIA C/C  B/ESTATE</v>
          </cell>
          <cell r="C851">
            <v>-520182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-520182</v>
          </cell>
          <cell r="K851">
            <v>-520182</v>
          </cell>
          <cell r="Q851">
            <v>-5.2018199999999997</v>
          </cell>
        </row>
        <row r="852">
          <cell r="A852">
            <v>4030603</v>
          </cell>
          <cell r="B852" t="str">
            <v>BK OF INDIA C/C  BOMBAY</v>
          </cell>
          <cell r="C852">
            <v>-57408400.789999999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-57408400.789999999</v>
          </cell>
          <cell r="K852">
            <v>-57408400.789999999</v>
          </cell>
          <cell r="Q852">
            <v>-574.08400789999996</v>
          </cell>
        </row>
        <row r="853">
          <cell r="A853">
            <v>4030604</v>
          </cell>
          <cell r="B853" t="str">
            <v>BK OF INDIA C/C  THANE</v>
          </cell>
          <cell r="C853">
            <v>0</v>
          </cell>
          <cell r="D853">
            <v>2209501.52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2209501.52</v>
          </cell>
          <cell r="K853">
            <v>2209501.52</v>
          </cell>
          <cell r="Q853">
            <v>22.095015199999999</v>
          </cell>
        </row>
        <row r="854">
          <cell r="A854">
            <v>4030605</v>
          </cell>
          <cell r="B854" t="str">
            <v>S.B.I  C/C THANE</v>
          </cell>
          <cell r="C854">
            <v>0</v>
          </cell>
          <cell r="D854">
            <v>-126881.56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-126881.56</v>
          </cell>
          <cell r="K854">
            <v>-126881.56</v>
          </cell>
          <cell r="Q854">
            <v>-1.2688155999999999</v>
          </cell>
        </row>
        <row r="855">
          <cell r="A855">
            <v>4030606</v>
          </cell>
          <cell r="B855" t="str">
            <v>BK OF MAH  C/C BOMBAY</v>
          </cell>
          <cell r="C855">
            <v>0</v>
          </cell>
          <cell r="D855">
            <v>40144210.93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40144210.93</v>
          </cell>
          <cell r="K855">
            <v>40144210.93</v>
          </cell>
          <cell r="Q855">
            <v>401.44210930000003</v>
          </cell>
        </row>
        <row r="856">
          <cell r="A856">
            <v>4030609</v>
          </cell>
          <cell r="B856" t="str">
            <v>S.B.I  C/C BOMBAY</v>
          </cell>
          <cell r="C856">
            <v>2757424.36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2757424.36</v>
          </cell>
          <cell r="K856">
            <v>2757424.36</v>
          </cell>
          <cell r="Q856">
            <v>27.574243599999999</v>
          </cell>
        </row>
        <row r="857">
          <cell r="A857">
            <v>4030610</v>
          </cell>
          <cell r="B857" t="str">
            <v>CENTRAL BANK OF INDIA C/C BOMBAY</v>
          </cell>
          <cell r="C857">
            <v>0</v>
          </cell>
          <cell r="D857">
            <v>-42282.1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-42282.1</v>
          </cell>
          <cell r="K857">
            <v>-42282.1</v>
          </cell>
          <cell r="Q857">
            <v>-0.422821</v>
          </cell>
        </row>
        <row r="858">
          <cell r="A858">
            <v>4030613</v>
          </cell>
          <cell r="B858" t="str">
            <v>HONGKONG BANK C/C BOMBAY</v>
          </cell>
          <cell r="C858">
            <v>141249.13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141249.13</v>
          </cell>
          <cell r="K858">
            <v>141249.13</v>
          </cell>
          <cell r="Q858">
            <v>1.4124912999999999</v>
          </cell>
        </row>
        <row r="859">
          <cell r="A859">
            <v>4030618</v>
          </cell>
          <cell r="B859" t="str">
            <v>BANK OF AMERICA C/C A/C</v>
          </cell>
          <cell r="C859">
            <v>-47818.97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-47818.97</v>
          </cell>
          <cell r="K859">
            <v>-47818.97</v>
          </cell>
          <cell r="Q859">
            <v>-0.4781897</v>
          </cell>
        </row>
        <row r="860">
          <cell r="A860">
            <v>4030621</v>
          </cell>
          <cell r="B860">
            <v>0</v>
          </cell>
          <cell r="C860">
            <v>49233.79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49233.79</v>
          </cell>
          <cell r="K860">
            <v>49233.79</v>
          </cell>
          <cell r="Q860">
            <v>0.49233789999999999</v>
          </cell>
        </row>
        <row r="861">
          <cell r="A861">
            <v>4030622</v>
          </cell>
          <cell r="B861" t="str">
            <v>CITI BANK C/C - BOMBAY</v>
          </cell>
          <cell r="C861">
            <v>0</v>
          </cell>
          <cell r="D861">
            <v>-45985.760000000002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-45985.760000000002</v>
          </cell>
          <cell r="K861">
            <v>-45985.760000000002</v>
          </cell>
          <cell r="Q861">
            <v>-0.45985759999999998</v>
          </cell>
        </row>
        <row r="862">
          <cell r="A862">
            <v>4030631</v>
          </cell>
          <cell r="B862" t="str">
            <v>CENTRAL BANK OF INDIA C/C SAUSER  (C'WARA)</v>
          </cell>
          <cell r="C862">
            <v>0</v>
          </cell>
          <cell r="D862">
            <v>-541338.9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-541338.9</v>
          </cell>
          <cell r="K862">
            <v>-541338.9</v>
          </cell>
          <cell r="Q862">
            <v>-5.4133889999999996</v>
          </cell>
        </row>
        <row r="863">
          <cell r="A863">
            <v>4030636</v>
          </cell>
          <cell r="B863" t="str">
            <v>S.B.I.  C/C SAUSER  (C'WARA)</v>
          </cell>
          <cell r="C863">
            <v>0</v>
          </cell>
          <cell r="D863">
            <v>-3198614.87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-3198614.87</v>
          </cell>
          <cell r="K863">
            <v>-3198614.87</v>
          </cell>
          <cell r="Q863">
            <v>-31.986148700000001</v>
          </cell>
        </row>
        <row r="864">
          <cell r="A864">
            <v>4030641</v>
          </cell>
          <cell r="B864" t="str">
            <v>S.B.I  C/C  JALGAON</v>
          </cell>
          <cell r="C864">
            <v>0</v>
          </cell>
          <cell r="D864">
            <v>1140186.1599999999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1140186.1599999999</v>
          </cell>
          <cell r="K864">
            <v>1140186.1599999999</v>
          </cell>
          <cell r="Q864">
            <v>11.4018616</v>
          </cell>
        </row>
        <row r="865">
          <cell r="A865">
            <v>4030685</v>
          </cell>
          <cell r="B865" t="str">
            <v>SUNDRY  BANK  (CASH CREDIT) ACCOUNTS - SAP</v>
          </cell>
          <cell r="C865">
            <v>-21067832.98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-21067832.98</v>
          </cell>
          <cell r="K865">
            <v>-21067832.98</v>
          </cell>
          <cell r="Q865">
            <v>-210.6783298</v>
          </cell>
        </row>
        <row r="866">
          <cell r="A866">
            <v>4030696</v>
          </cell>
          <cell r="B866" t="str">
            <v>STD.CHARTERED BK C/C - 526364</v>
          </cell>
          <cell r="C866">
            <v>0</v>
          </cell>
          <cell r="D866">
            <v>-13030535.59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-13030535.59</v>
          </cell>
          <cell r="K866">
            <v>-13030535.59</v>
          </cell>
          <cell r="Q866">
            <v>-130.3053559</v>
          </cell>
        </row>
        <row r="867">
          <cell r="A867">
            <v>4030697</v>
          </cell>
          <cell r="B867" t="str">
            <v>STD.CHARTERED BK C/C - 526374</v>
          </cell>
          <cell r="C867">
            <v>-17626439.260000002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-17626439.260000002</v>
          </cell>
          <cell r="K867">
            <v>-17626439.260000002</v>
          </cell>
          <cell r="Q867">
            <v>-176.26439260000001</v>
          </cell>
        </row>
        <row r="868">
          <cell r="A868">
            <v>4030698</v>
          </cell>
          <cell r="B868" t="str">
            <v>BANK BALANCES (DEBIT) TRF.TO CUR.A/C (GROUPING)</v>
          </cell>
          <cell r="C868">
            <v>-2947907.28</v>
          </cell>
          <cell r="D868">
            <v>-43493898.609999999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-46441805.890000001</v>
          </cell>
          <cell r="K868">
            <v>-46441805.890000001</v>
          </cell>
          <cell r="Q868">
            <v>-464.41805890000001</v>
          </cell>
        </row>
        <row r="869">
          <cell r="A869">
            <v>4030550</v>
          </cell>
          <cell r="B869" t="str">
            <v>UNREALISED EXCHANGE GAIN/LOSS - PKG CREDIT - SAP</v>
          </cell>
          <cell r="C869">
            <v>3251.59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3251.59</v>
          </cell>
          <cell r="K869">
            <v>3251.59</v>
          </cell>
          <cell r="Q869">
            <v>3.25159E-2</v>
          </cell>
        </row>
        <row r="870">
          <cell r="A870">
            <v>4040799</v>
          </cell>
          <cell r="B870" t="str">
            <v>INT ACCRUED &amp; DUE ON TERM LOANS FROM BANKS</v>
          </cell>
          <cell r="C870">
            <v>-3000000000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-3000000000</v>
          </cell>
          <cell r="K870">
            <v>-3000000000</v>
          </cell>
          <cell r="Q870">
            <v>-30000</v>
          </cell>
        </row>
        <row r="871">
          <cell r="A871">
            <v>4040205</v>
          </cell>
          <cell r="B871" t="str">
            <v>SHORT TERM LOAN - HDFC BANK</v>
          </cell>
          <cell r="C871">
            <v>-250000000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-250000000</v>
          </cell>
          <cell r="K871">
            <v>-250000000</v>
          </cell>
          <cell r="Q871">
            <v>-2500</v>
          </cell>
        </row>
        <row r="872">
          <cell r="A872">
            <v>4040401</v>
          </cell>
          <cell r="B872" t="str">
            <v>COMMERCIAL PAPERS ISSUED</v>
          </cell>
          <cell r="C872">
            <v>-750000000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-750000000</v>
          </cell>
          <cell r="K872">
            <v>-750000000</v>
          </cell>
          <cell r="Q872">
            <v>-7500</v>
          </cell>
        </row>
        <row r="873">
          <cell r="A873">
            <v>4040906</v>
          </cell>
          <cell r="B873" t="str">
            <v>ECB TERM LOAN - FRN.CURR(DBS)</v>
          </cell>
          <cell r="C873">
            <v>-1392300000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-1392300000</v>
          </cell>
          <cell r="K873">
            <v>-1392300000</v>
          </cell>
          <cell r="Q873">
            <v>-13923</v>
          </cell>
        </row>
        <row r="874">
          <cell r="A874">
            <v>4040951</v>
          </cell>
          <cell r="B874" t="str">
            <v>TERM LOAN - FCNR (B) BOI</v>
          </cell>
          <cell r="C874">
            <v>-814955000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-814955000</v>
          </cell>
          <cell r="K874">
            <v>-814955000</v>
          </cell>
          <cell r="Q874">
            <v>-8149.55</v>
          </cell>
        </row>
        <row r="875">
          <cell r="A875">
            <v>4040990</v>
          </cell>
          <cell r="B875" t="str">
            <v>ECB REVALUATION T/L - SAP</v>
          </cell>
          <cell r="C875">
            <v>-156722500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-156722500</v>
          </cell>
          <cell r="K875">
            <v>-156722500</v>
          </cell>
          <cell r="Q875">
            <v>-1567.2249999999999</v>
          </cell>
        </row>
        <row r="876">
          <cell r="A876">
            <v>3010301</v>
          </cell>
          <cell r="B876" t="str">
            <v>FACTORY BLDG - OPENING BLOCK</v>
          </cell>
          <cell r="C876">
            <v>0</v>
          </cell>
          <cell r="D876">
            <v>140504203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140504203</v>
          </cell>
          <cell r="K876">
            <v>140504203</v>
          </cell>
          <cell r="Q876">
            <v>1405.0420300000001</v>
          </cell>
        </row>
        <row r="877">
          <cell r="A877">
            <v>3010311</v>
          </cell>
          <cell r="B877" t="str">
            <v>NON-FACTORY BLDG - OPENING BLOCK</v>
          </cell>
          <cell r="C877">
            <v>0</v>
          </cell>
          <cell r="D877">
            <v>13358177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13358177</v>
          </cell>
          <cell r="K877">
            <v>13358177</v>
          </cell>
          <cell r="Q877">
            <v>133.58177000000001</v>
          </cell>
        </row>
        <row r="878">
          <cell r="A878">
            <v>3011211</v>
          </cell>
          <cell r="B878" t="str">
            <v>PLANT &amp; MACHINERY GENERAL - OPG. BLOCK</v>
          </cell>
          <cell r="C878">
            <v>0</v>
          </cell>
          <cell r="D878">
            <v>163285663.19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163285663.19</v>
          </cell>
          <cell r="K878">
            <v>163285663.19</v>
          </cell>
          <cell r="Q878">
            <v>1632.8566318999999</v>
          </cell>
        </row>
        <row r="879">
          <cell r="A879">
            <v>3011231</v>
          </cell>
          <cell r="B879" t="str">
            <v>WEIGHING SCALES - OPG. BLOCK</v>
          </cell>
          <cell r="C879">
            <v>0</v>
          </cell>
          <cell r="D879">
            <v>12121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12121</v>
          </cell>
          <cell r="K879">
            <v>12121</v>
          </cell>
          <cell r="Q879">
            <v>0.12121</v>
          </cell>
        </row>
        <row r="880">
          <cell r="A880">
            <v>3011301</v>
          </cell>
          <cell r="B880" t="str">
            <v>AC'S &amp; REFRIGERATORS - OPG. BLOCK</v>
          </cell>
          <cell r="C880">
            <v>0</v>
          </cell>
          <cell r="D880">
            <v>27316449.780000001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27316449.780000001</v>
          </cell>
          <cell r="K880">
            <v>27316449.780000001</v>
          </cell>
          <cell r="Q880">
            <v>273.16449779999999</v>
          </cell>
        </row>
        <row r="881">
          <cell r="A881">
            <v>3011311</v>
          </cell>
          <cell r="B881" t="str">
            <v>ELEC EQUIP - OPG. BLOCK</v>
          </cell>
          <cell r="C881">
            <v>0</v>
          </cell>
          <cell r="D881">
            <v>55108173.380000003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55108173.380000003</v>
          </cell>
          <cell r="K881">
            <v>55108173.380000003</v>
          </cell>
          <cell r="Q881">
            <v>551.08173380000005</v>
          </cell>
        </row>
        <row r="882">
          <cell r="A882">
            <v>3011321</v>
          </cell>
          <cell r="B882" t="str">
            <v>AC'S &amp; REF. - FRANCHISE SHOPS - OPG. BLOCK</v>
          </cell>
          <cell r="C882">
            <v>0</v>
          </cell>
          <cell r="D882">
            <v>99473653.480000004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99473653.480000004</v>
          </cell>
          <cell r="K882">
            <v>99473653.480000004</v>
          </cell>
          <cell r="Q882">
            <v>994.73653479999996</v>
          </cell>
        </row>
        <row r="883">
          <cell r="A883">
            <v>3011331</v>
          </cell>
          <cell r="B883" t="str">
            <v>ELEC EQUIP - FRANCHISE SHOPS - OPG. BLOCK</v>
          </cell>
          <cell r="C883">
            <v>0</v>
          </cell>
          <cell r="D883">
            <v>59412604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59412604</v>
          </cell>
          <cell r="K883">
            <v>59412604</v>
          </cell>
          <cell r="Q883">
            <v>594.12603999999999</v>
          </cell>
        </row>
        <row r="884">
          <cell r="A884">
            <v>3011341</v>
          </cell>
          <cell r="B884" t="str">
            <v>COMPUTERS - OPG. BLOCK</v>
          </cell>
          <cell r="C884">
            <v>0</v>
          </cell>
          <cell r="D884">
            <v>26394347.75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26394347.75</v>
          </cell>
          <cell r="K884">
            <v>26394347.75</v>
          </cell>
          <cell r="Q884">
            <v>263.94347749999997</v>
          </cell>
        </row>
        <row r="885">
          <cell r="A885">
            <v>3010401</v>
          </cell>
          <cell r="B885" t="str">
            <v>FURNITURE &amp; FIXTURES GENERAL - OPG BLOCK</v>
          </cell>
          <cell r="C885">
            <v>0</v>
          </cell>
          <cell r="D885">
            <v>3112745.45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3112745.45</v>
          </cell>
          <cell r="K885">
            <v>3112745.45</v>
          </cell>
          <cell r="Q885">
            <v>31.127454499999999</v>
          </cell>
        </row>
        <row r="886">
          <cell r="A886">
            <v>3010431</v>
          </cell>
          <cell r="B886" t="str">
            <v>FURNITURE &amp; FIXTURES SHOWROOM - OPG BLOCK</v>
          </cell>
          <cell r="C886">
            <v>0</v>
          </cell>
          <cell r="D886">
            <v>126977990.19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126977990.19</v>
          </cell>
          <cell r="K886">
            <v>126977990.19</v>
          </cell>
          <cell r="Q886">
            <v>1269.7799018999999</v>
          </cell>
        </row>
        <row r="887">
          <cell r="A887">
            <v>3010436</v>
          </cell>
          <cell r="B887" t="e">
            <v>#N/A</v>
          </cell>
          <cell r="C887">
            <v>0</v>
          </cell>
          <cell r="D887">
            <v>18207922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18207922</v>
          </cell>
          <cell r="K887">
            <v>18207922</v>
          </cell>
          <cell r="Q887">
            <v>182.07921999999999</v>
          </cell>
        </row>
        <row r="888">
          <cell r="A888">
            <v>3010446</v>
          </cell>
          <cell r="B888" t="str">
            <v>CANTEEN / WELFARE EQUIP - OPG.BLOCK</v>
          </cell>
          <cell r="C888">
            <v>0</v>
          </cell>
          <cell r="D888">
            <v>1196670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1196670</v>
          </cell>
          <cell r="K888">
            <v>1196670</v>
          </cell>
          <cell r="Q888">
            <v>11.966699999999999</v>
          </cell>
        </row>
        <row r="889">
          <cell r="A889">
            <v>3010501</v>
          </cell>
          <cell r="B889" t="str">
            <v>OFF. EQUIP. - OPG  BLOCK</v>
          </cell>
          <cell r="C889">
            <v>0</v>
          </cell>
          <cell r="D889">
            <v>1857378.25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1857378.25</v>
          </cell>
          <cell r="K889">
            <v>1857378.25</v>
          </cell>
          <cell r="Q889">
            <v>18.5737825</v>
          </cell>
        </row>
        <row r="890">
          <cell r="A890">
            <v>3010901</v>
          </cell>
          <cell r="B890" t="str">
            <v>VEHICLES - OPG BLOCK</v>
          </cell>
          <cell r="C890">
            <v>0</v>
          </cell>
          <cell r="D890">
            <v>4657498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4657498</v>
          </cell>
          <cell r="K890">
            <v>4657498</v>
          </cell>
          <cell r="Q890">
            <v>46.574979999999996</v>
          </cell>
        </row>
        <row r="891">
          <cell r="A891">
            <v>3010150</v>
          </cell>
          <cell r="B891" t="str">
            <v>FREEHOLD LAND - SAP</v>
          </cell>
          <cell r="C891">
            <v>10222956</v>
          </cell>
          <cell r="D891">
            <v>249726198.53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259949154.53</v>
          </cell>
          <cell r="K891">
            <v>259949154.53</v>
          </cell>
          <cell r="Q891">
            <v>2599.4915452999999</v>
          </cell>
        </row>
        <row r="892">
          <cell r="A892">
            <v>3010250</v>
          </cell>
          <cell r="B892" t="str">
            <v>LEASEHOLD LAND - SAP</v>
          </cell>
          <cell r="C892">
            <v>0</v>
          </cell>
          <cell r="D892">
            <v>21209983.77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21209983.77</v>
          </cell>
          <cell r="K892">
            <v>21209983.77</v>
          </cell>
          <cell r="Q892">
            <v>212.09983769999999</v>
          </cell>
        </row>
        <row r="893">
          <cell r="A893">
            <v>3010302</v>
          </cell>
          <cell r="B893" t="str">
            <v>FACTORY BLDG - ADDN/ADJ</v>
          </cell>
          <cell r="C893">
            <v>0</v>
          </cell>
          <cell r="D893">
            <v>2408165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2408165</v>
          </cell>
          <cell r="K893">
            <v>2408165</v>
          </cell>
          <cell r="Q893">
            <v>24.08165</v>
          </cell>
        </row>
        <row r="894">
          <cell r="A894">
            <v>3010312</v>
          </cell>
          <cell r="B894" t="str">
            <v>NON-FACTORY BLDG - ADDN/ADJ</v>
          </cell>
          <cell r="C894">
            <v>0</v>
          </cell>
          <cell r="D894">
            <v>6281301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6281301</v>
          </cell>
          <cell r="K894">
            <v>6281301</v>
          </cell>
          <cell r="Q894">
            <v>62.813009999999998</v>
          </cell>
        </row>
        <row r="895">
          <cell r="A895">
            <v>3010350</v>
          </cell>
          <cell r="B895" t="str">
            <v>BUILDINGS - SAP</v>
          </cell>
          <cell r="C895">
            <v>159847153</v>
          </cell>
          <cell r="D895">
            <v>1859728186.1700001</v>
          </cell>
          <cell r="E895">
            <v>0</v>
          </cell>
          <cell r="F895">
            <v>0</v>
          </cell>
          <cell r="G895">
            <v>51107203</v>
          </cell>
          <cell r="H895">
            <v>0</v>
          </cell>
          <cell r="I895">
            <v>0</v>
          </cell>
          <cell r="J895">
            <v>2070682542.1700001</v>
          </cell>
          <cell r="K895">
            <v>2070682542.1700001</v>
          </cell>
          <cell r="Q895">
            <v>20706.825421699999</v>
          </cell>
        </row>
        <row r="896">
          <cell r="A896">
            <v>3011202</v>
          </cell>
          <cell r="B896" t="str">
            <v>PLANT &amp; MACHINERY - ADDITION/ADJ</v>
          </cell>
          <cell r="C896">
            <v>0</v>
          </cell>
          <cell r="D896">
            <v>72499.38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72499.38</v>
          </cell>
          <cell r="K896">
            <v>72499.38</v>
          </cell>
          <cell r="Q896">
            <v>0.72499380000000002</v>
          </cell>
        </row>
        <row r="897">
          <cell r="A897">
            <v>3011212</v>
          </cell>
          <cell r="B897" t="str">
            <v>PLANT &amp; MACHINERY GENERAL - ADDITION/ADJ</v>
          </cell>
          <cell r="C897">
            <v>0</v>
          </cell>
          <cell r="D897">
            <v>106478610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106478610</v>
          </cell>
          <cell r="K897">
            <v>106478610</v>
          </cell>
          <cell r="Q897">
            <v>1064.7861</v>
          </cell>
        </row>
        <row r="898">
          <cell r="A898">
            <v>3011250</v>
          </cell>
          <cell r="B898" t="str">
            <v>"PLANT &amp; MACHINERY,ELECT INSTALLATIONS &amp; EQUIPMENT</v>
          </cell>
          <cell r="C898">
            <v>212239876.61000001</v>
          </cell>
          <cell r="D898">
            <v>11203204442.879999</v>
          </cell>
          <cell r="E898">
            <v>0</v>
          </cell>
          <cell r="F898">
            <v>355040.36</v>
          </cell>
          <cell r="G898">
            <v>3856565.88</v>
          </cell>
          <cell r="H898">
            <v>0</v>
          </cell>
          <cell r="I898">
            <v>0</v>
          </cell>
          <cell r="J898">
            <v>11419655925.73</v>
          </cell>
          <cell r="K898">
            <v>11419655925.73</v>
          </cell>
          <cell r="Q898">
            <v>114196.5592573</v>
          </cell>
        </row>
        <row r="899">
          <cell r="A899">
            <v>3011302</v>
          </cell>
          <cell r="B899" t="str">
            <v>AC'S &amp; REFRIGERATORS - ADDITIONS/ADJ</v>
          </cell>
          <cell r="C899">
            <v>0</v>
          </cell>
          <cell r="D899">
            <v>440886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695923</v>
          </cell>
          <cell r="J899">
            <v>1136809</v>
          </cell>
          <cell r="K899">
            <v>1136809</v>
          </cell>
          <cell r="Q899">
            <v>11.36809</v>
          </cell>
        </row>
        <row r="900">
          <cell r="A900">
            <v>3011312</v>
          </cell>
          <cell r="B900" t="str">
            <v>ELEC EQUIP - ADDITIONS/ADJ</v>
          </cell>
          <cell r="C900">
            <v>0</v>
          </cell>
          <cell r="D900">
            <v>1014697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968203</v>
          </cell>
          <cell r="J900">
            <v>1982900</v>
          </cell>
          <cell r="K900">
            <v>1982900</v>
          </cell>
          <cell r="Q900">
            <v>19.829000000000001</v>
          </cell>
        </row>
        <row r="901">
          <cell r="A901">
            <v>3011322</v>
          </cell>
          <cell r="B901" t="str">
            <v>AC'S &amp; REF. - FRANCHISE SHOPS - ADDITIONS/ADJ</v>
          </cell>
          <cell r="C901">
            <v>0</v>
          </cell>
          <cell r="D901">
            <v>35591720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35591720</v>
          </cell>
          <cell r="K901">
            <v>35591720</v>
          </cell>
          <cell r="Q901">
            <v>355.91719999999998</v>
          </cell>
        </row>
        <row r="902">
          <cell r="A902">
            <v>3011332</v>
          </cell>
          <cell r="B902" t="str">
            <v>ELEC EQUIP - FRANCHISE SHOPS - ADDITIONS/ADJ</v>
          </cell>
          <cell r="C902">
            <v>0</v>
          </cell>
          <cell r="D902">
            <v>33745266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33745266</v>
          </cell>
          <cell r="K902">
            <v>33745266</v>
          </cell>
          <cell r="Q902">
            <v>337.45265999999998</v>
          </cell>
        </row>
        <row r="903">
          <cell r="A903">
            <v>3011342</v>
          </cell>
          <cell r="B903" t="str">
            <v>COMPUTERS - ADDITIONS/ADJ</v>
          </cell>
          <cell r="C903">
            <v>0</v>
          </cell>
          <cell r="D903">
            <v>1045500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1263860</v>
          </cell>
          <cell r="J903">
            <v>2309360</v>
          </cell>
          <cell r="K903">
            <v>2309360</v>
          </cell>
          <cell r="Q903">
            <v>23.093599999999999</v>
          </cell>
        </row>
        <row r="904">
          <cell r="A904">
            <v>3010402</v>
          </cell>
          <cell r="B904" t="str">
            <v>FURNITURE &amp; FIXTURES GENERAL - ADDN/ADJ</v>
          </cell>
          <cell r="C904">
            <v>0</v>
          </cell>
          <cell r="D904">
            <v>663935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663935</v>
          </cell>
          <cell r="K904">
            <v>663935</v>
          </cell>
          <cell r="Q904">
            <v>6.6393500000000003</v>
          </cell>
        </row>
        <row r="905">
          <cell r="A905">
            <v>3010422</v>
          </cell>
          <cell r="B905" t="str">
            <v>FURNITURE &amp; FIXTURES RES. - ADDN/ADJ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3381437</v>
          </cell>
          <cell r="J905">
            <v>3381437</v>
          </cell>
          <cell r="K905">
            <v>3381437</v>
          </cell>
          <cell r="Q905">
            <v>33.814369999999997</v>
          </cell>
        </row>
        <row r="906">
          <cell r="A906">
            <v>3010432</v>
          </cell>
          <cell r="B906" t="str">
            <v>FURNITURE &amp; FIXTURES SHOWROOM - ADDN/ADJ</v>
          </cell>
          <cell r="C906">
            <v>0</v>
          </cell>
          <cell r="D906">
            <v>1719321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1719321</v>
          </cell>
          <cell r="K906">
            <v>1719321</v>
          </cell>
          <cell r="Q906">
            <v>17.193210000000001</v>
          </cell>
        </row>
        <row r="907">
          <cell r="A907">
            <v>3010437</v>
          </cell>
          <cell r="B907" t="e">
            <v>#N/A</v>
          </cell>
          <cell r="C907">
            <v>0</v>
          </cell>
          <cell r="D907">
            <v>7848732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7848732</v>
          </cell>
          <cell r="K907">
            <v>7848732</v>
          </cell>
          <cell r="Q907">
            <v>78.487319999999997</v>
          </cell>
        </row>
        <row r="908">
          <cell r="A908">
            <v>3010450</v>
          </cell>
          <cell r="B908" t="str">
            <v>FURNITURE &amp; FIXTURES - SAP</v>
          </cell>
          <cell r="C908">
            <v>71771501.769999996</v>
          </cell>
          <cell r="D908">
            <v>195766083.62</v>
          </cell>
          <cell r="E908">
            <v>0</v>
          </cell>
          <cell r="F908">
            <v>2965820</v>
          </cell>
          <cell r="G908">
            <v>2482983.96</v>
          </cell>
          <cell r="H908">
            <v>0</v>
          </cell>
          <cell r="I908">
            <v>0</v>
          </cell>
          <cell r="J908">
            <v>272986389.35000002</v>
          </cell>
          <cell r="K908">
            <v>272986389.35000002</v>
          </cell>
          <cell r="Q908">
            <v>2729.8638934999999</v>
          </cell>
        </row>
        <row r="909">
          <cell r="A909">
            <v>3010502</v>
          </cell>
          <cell r="B909" t="str">
            <v>OFF. EQUIP. - ADDITIONS/ADJ</v>
          </cell>
          <cell r="C909">
            <v>0</v>
          </cell>
          <cell r="D909">
            <v>194653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416359</v>
          </cell>
          <cell r="J909">
            <v>611012</v>
          </cell>
          <cell r="K909">
            <v>611012</v>
          </cell>
          <cell r="Q909">
            <v>6.1101200000000002</v>
          </cell>
        </row>
        <row r="910">
          <cell r="A910">
            <v>3010550</v>
          </cell>
          <cell r="B910" t="str">
            <v>OFFICE  EQUIPMENTS - SAP</v>
          </cell>
          <cell r="C910">
            <v>32610397.719999999</v>
          </cell>
          <cell r="D910">
            <v>36367149.710000001</v>
          </cell>
          <cell r="E910">
            <v>0</v>
          </cell>
          <cell r="F910">
            <v>28929.53</v>
          </cell>
          <cell r="G910">
            <v>1634005.87</v>
          </cell>
          <cell r="H910">
            <v>0</v>
          </cell>
          <cell r="I910">
            <v>0</v>
          </cell>
          <cell r="J910">
            <v>70640482.829999998</v>
          </cell>
          <cell r="K910">
            <v>70640482.829999998</v>
          </cell>
          <cell r="Q910">
            <v>706.40482829999996</v>
          </cell>
        </row>
        <row r="911">
          <cell r="A911">
            <v>3010950</v>
          </cell>
          <cell r="B911" t="str">
            <v>VEHICLES - SAP</v>
          </cell>
          <cell r="C911">
            <v>136829620.94999999</v>
          </cell>
          <cell r="D911">
            <v>42064048.210000001</v>
          </cell>
          <cell r="E911">
            <v>0</v>
          </cell>
          <cell r="F911">
            <v>0</v>
          </cell>
          <cell r="G911">
            <v>2447355</v>
          </cell>
          <cell r="H911">
            <v>0</v>
          </cell>
          <cell r="I911">
            <v>0</v>
          </cell>
          <cell r="J911">
            <v>181341024.16</v>
          </cell>
          <cell r="K911">
            <v>181341024.16</v>
          </cell>
          <cell r="Q911">
            <v>1813.4102416000001</v>
          </cell>
        </row>
        <row r="912">
          <cell r="A912">
            <v>3010750</v>
          </cell>
          <cell r="B912" t="str">
            <v>AIRCRAFT - SAP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985299255.41999996</v>
          </cell>
          <cell r="H912">
            <v>0</v>
          </cell>
          <cell r="I912">
            <v>0</v>
          </cell>
          <cell r="J912">
            <v>985299255.41999996</v>
          </cell>
          <cell r="K912">
            <v>985299255.41999996</v>
          </cell>
          <cell r="Q912">
            <v>9852.9925542000001</v>
          </cell>
        </row>
        <row r="913">
          <cell r="A913">
            <v>3011050</v>
          </cell>
          <cell r="B913" t="str">
            <v>BOATS  &amp; WATER EQUIPMENTS - SAP</v>
          </cell>
          <cell r="C913">
            <v>732872417.10000002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732872417.10000002</v>
          </cell>
          <cell r="K913">
            <v>732872417.10000002</v>
          </cell>
          <cell r="Q913">
            <v>7328.7241709999998</v>
          </cell>
        </row>
        <row r="914">
          <cell r="A914">
            <v>3011650</v>
          </cell>
          <cell r="B914" t="str">
            <v>SOFTWARE - SAP</v>
          </cell>
          <cell r="C914">
            <v>0</v>
          </cell>
          <cell r="D914">
            <v>178831162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178831162</v>
          </cell>
          <cell r="K914">
            <v>178831162</v>
          </cell>
          <cell r="Q914">
            <v>1788.3116199999999</v>
          </cell>
        </row>
        <row r="915">
          <cell r="A915">
            <v>3011410</v>
          </cell>
          <cell r="B915" t="str">
            <v>PLANT &amp; MACHINERY LEASED - SAP</v>
          </cell>
          <cell r="C915">
            <v>4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4</v>
          </cell>
          <cell r="K915">
            <v>4</v>
          </cell>
          <cell r="Q915">
            <v>4.0000000000000003E-5</v>
          </cell>
        </row>
        <row r="916">
          <cell r="A916">
            <v>3011430</v>
          </cell>
          <cell r="B916" t="str">
            <v>VEHICLES LEASED - SAP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</v>
          </cell>
          <cell r="K916">
            <v>1</v>
          </cell>
          <cell r="Q916">
            <v>1.0000000000000001E-5</v>
          </cell>
        </row>
        <row r="917">
          <cell r="A917">
            <v>3010650</v>
          </cell>
          <cell r="B917" t="str">
            <v>LIVESTOCK - SAP</v>
          </cell>
          <cell r="C917">
            <v>659984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659984</v>
          </cell>
          <cell r="K917">
            <v>659984</v>
          </cell>
          <cell r="Q917">
            <v>6.5998400000000004</v>
          </cell>
        </row>
        <row r="918">
          <cell r="A918">
            <v>3010314</v>
          </cell>
          <cell r="B918" t="str">
            <v>NON-FACTORY BLDG - TRANSFER</v>
          </cell>
          <cell r="C918">
            <v>0</v>
          </cell>
          <cell r="D918">
            <v>14977746.4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14977746.4</v>
          </cell>
          <cell r="K918">
            <v>14977746.4</v>
          </cell>
          <cell r="Q918">
            <v>149.77746400000001</v>
          </cell>
        </row>
        <row r="919">
          <cell r="A919">
            <v>3011213</v>
          </cell>
          <cell r="B919" t="str">
            <v>PLANT &amp; MACHINERY GENERAL - SALE/DEL/ADJ</v>
          </cell>
          <cell r="C919">
            <v>0</v>
          </cell>
          <cell r="D919">
            <v>-14482178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-14482178</v>
          </cell>
          <cell r="K919">
            <v>-14482178</v>
          </cell>
          <cell r="Q919">
            <v>-144.82177999999999</v>
          </cell>
        </row>
        <row r="920">
          <cell r="A920">
            <v>3011303</v>
          </cell>
          <cell r="B920" t="str">
            <v>AC'S &amp; REFRIGERATORS - SALE/DEL/ADJ</v>
          </cell>
          <cell r="C920">
            <v>0</v>
          </cell>
          <cell r="D920">
            <v>-1635396.06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-1635396.06</v>
          </cell>
          <cell r="K920">
            <v>-1635396.06</v>
          </cell>
          <cell r="Q920">
            <v>-16.353960600000001</v>
          </cell>
        </row>
        <row r="921">
          <cell r="A921">
            <v>3011304</v>
          </cell>
          <cell r="B921" t="str">
            <v>AC'S &amp; REFRIGERATORS - TRANSFERS</v>
          </cell>
          <cell r="C921">
            <v>0</v>
          </cell>
          <cell r="D921">
            <v>2769840.92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2769840.92</v>
          </cell>
          <cell r="K921">
            <v>2769840.92</v>
          </cell>
          <cell r="Q921">
            <v>27.6984092</v>
          </cell>
        </row>
        <row r="922">
          <cell r="A922">
            <v>3011313</v>
          </cell>
          <cell r="B922" t="str">
            <v>ELEC EQUIP - SALE/DEL/ADJ</v>
          </cell>
          <cell r="C922">
            <v>0</v>
          </cell>
          <cell r="D922">
            <v>-666425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-666425</v>
          </cell>
          <cell r="K922">
            <v>-666425</v>
          </cell>
          <cell r="Q922">
            <v>-6.66425</v>
          </cell>
        </row>
        <row r="923">
          <cell r="A923">
            <v>3011314</v>
          </cell>
          <cell r="B923" t="str">
            <v>ELEC EQUIP - TRANSFERS</v>
          </cell>
          <cell r="C923">
            <v>0</v>
          </cell>
          <cell r="D923">
            <v>6508864.2000000002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6508864.2000000002</v>
          </cell>
          <cell r="K923">
            <v>6508864.2000000002</v>
          </cell>
          <cell r="Q923">
            <v>65.088641999999993</v>
          </cell>
        </row>
        <row r="924">
          <cell r="A924">
            <v>3011323</v>
          </cell>
          <cell r="B924" t="str">
            <v>AC'S &amp; REF. - FRANCHISE SHOPS - SALE/DEL/ADJ</v>
          </cell>
          <cell r="C924">
            <v>0</v>
          </cell>
          <cell r="D924">
            <v>-7377423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-7377423</v>
          </cell>
          <cell r="K924">
            <v>-7377423</v>
          </cell>
          <cell r="Q924">
            <v>-73.774230000000003</v>
          </cell>
        </row>
        <row r="925">
          <cell r="A925">
            <v>3011333</v>
          </cell>
          <cell r="B925" t="str">
            <v>ELEC EQUIP - FRANCHISE SHOPS - SALE/DEL/ADJ</v>
          </cell>
          <cell r="C925">
            <v>0</v>
          </cell>
          <cell r="D925">
            <v>-3672076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-3672076</v>
          </cell>
          <cell r="K925">
            <v>-3672076</v>
          </cell>
          <cell r="Q925">
            <v>-36.720759999999999</v>
          </cell>
        </row>
        <row r="926">
          <cell r="A926">
            <v>3011343</v>
          </cell>
          <cell r="B926" t="str">
            <v>COMPUTERS - SALE/DEL/ADJ</v>
          </cell>
          <cell r="C926">
            <v>0</v>
          </cell>
          <cell r="D926">
            <v>-105573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-105573</v>
          </cell>
          <cell r="K926">
            <v>-105573</v>
          </cell>
          <cell r="Q926">
            <v>-1.0557300000000001</v>
          </cell>
        </row>
        <row r="927">
          <cell r="A927">
            <v>3010404</v>
          </cell>
          <cell r="B927" t="str">
            <v>FURNITURE &amp; FIXTURES GENERAL - TRANSFERS</v>
          </cell>
          <cell r="C927">
            <v>0</v>
          </cell>
          <cell r="D927">
            <v>5320238.8099999996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5320238.8099999996</v>
          </cell>
          <cell r="K927">
            <v>5320238.8099999996</v>
          </cell>
          <cell r="Q927">
            <v>53.2023881</v>
          </cell>
        </row>
        <row r="928">
          <cell r="A928">
            <v>3010433</v>
          </cell>
          <cell r="B928" t="str">
            <v>FURNITURE &amp; FIXTURES SHOWROOM - DEL/SALE/ADJ</v>
          </cell>
          <cell r="C928">
            <v>0</v>
          </cell>
          <cell r="D928">
            <v>-6921677.2800000003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-6921677.2800000003</v>
          </cell>
          <cell r="K928">
            <v>-6921677.2800000003</v>
          </cell>
          <cell r="Q928">
            <v>-69.216772800000001</v>
          </cell>
        </row>
        <row r="929">
          <cell r="A929">
            <v>3010503</v>
          </cell>
          <cell r="B929" t="str">
            <v>OFF. EQUIP. - SALES/DEL/ADJ</v>
          </cell>
          <cell r="C929">
            <v>0</v>
          </cell>
          <cell r="D929">
            <v>-16971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-16971</v>
          </cell>
          <cell r="K929">
            <v>-16971</v>
          </cell>
          <cell r="Q929">
            <v>-0.16971</v>
          </cell>
        </row>
        <row r="930">
          <cell r="A930">
            <v>3010351</v>
          </cell>
          <cell r="B930" t="str">
            <v>DEPR  - FACT BLDG - OPG BLOCK</v>
          </cell>
          <cell r="C930">
            <v>0</v>
          </cell>
          <cell r="D930">
            <v>-2737491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-2737491</v>
          </cell>
          <cell r="K930">
            <v>-2737491</v>
          </cell>
          <cell r="Q930">
            <v>-27.37491</v>
          </cell>
        </row>
        <row r="931">
          <cell r="A931">
            <v>3010361</v>
          </cell>
          <cell r="B931" t="str">
            <v>DEPR  - NON - FACT BLDG - OPG BLOCK</v>
          </cell>
          <cell r="C931">
            <v>0</v>
          </cell>
          <cell r="D931">
            <v>-389613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-389613</v>
          </cell>
          <cell r="K931">
            <v>-389613</v>
          </cell>
          <cell r="Q931">
            <v>-3.8961299999999999</v>
          </cell>
        </row>
        <row r="932">
          <cell r="A932">
            <v>3011261</v>
          </cell>
          <cell r="B932" t="str">
            <v>DEPR. - PLANT &amp; MACHINERY GEN - OPG  BLOCK</v>
          </cell>
          <cell r="C932">
            <v>0</v>
          </cell>
          <cell r="D932">
            <v>-6718434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-6718434</v>
          </cell>
          <cell r="K932">
            <v>-6718434</v>
          </cell>
          <cell r="Q932">
            <v>-67.184340000000006</v>
          </cell>
        </row>
        <row r="933">
          <cell r="A933">
            <v>3011281</v>
          </cell>
          <cell r="B933" t="str">
            <v>DEPR. - WEIGHING SCALES - OPG BLOCK</v>
          </cell>
          <cell r="C933">
            <v>0</v>
          </cell>
          <cell r="D933">
            <v>-3317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-3317</v>
          </cell>
          <cell r="K933">
            <v>-3317</v>
          </cell>
          <cell r="Q933">
            <v>-3.3169999999999998E-2</v>
          </cell>
        </row>
        <row r="934">
          <cell r="A934">
            <v>3011351</v>
          </cell>
          <cell r="B934" t="str">
            <v>DEPR. - AC'S &amp; REF - OPG BLOCK</v>
          </cell>
          <cell r="C934">
            <v>0</v>
          </cell>
          <cell r="D934">
            <v>-5384714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-5384714</v>
          </cell>
          <cell r="K934">
            <v>-5384714</v>
          </cell>
          <cell r="Q934">
            <v>-53.847140000000003</v>
          </cell>
        </row>
        <row r="935">
          <cell r="A935">
            <v>3011361</v>
          </cell>
          <cell r="B935" t="str">
            <v>DEPR. - ELEC. EQUIP. - OPG BLOCK</v>
          </cell>
          <cell r="C935">
            <v>0</v>
          </cell>
          <cell r="D935">
            <v>-5832728.7199999997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-5832728.7199999997</v>
          </cell>
          <cell r="K935">
            <v>-5832728.7199999997</v>
          </cell>
          <cell r="Q935">
            <v>-58.327287200000001</v>
          </cell>
        </row>
        <row r="936">
          <cell r="A936">
            <v>3011371</v>
          </cell>
          <cell r="B936" t="str">
            <v>DEPR. - AC'S &amp; REF. FRANCHISE SHOPS -OPG BLOCK</v>
          </cell>
          <cell r="C936">
            <v>0</v>
          </cell>
          <cell r="D936">
            <v>-28935883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-28935883</v>
          </cell>
          <cell r="K936">
            <v>-28935883</v>
          </cell>
          <cell r="Q936">
            <v>-289.35883000000001</v>
          </cell>
        </row>
        <row r="937">
          <cell r="A937">
            <v>3011381</v>
          </cell>
          <cell r="B937" t="str">
            <v>DEPR. - ELEC. EQUIP. FRANCHISE SHOPS -OPG BLOCK</v>
          </cell>
          <cell r="C937">
            <v>0</v>
          </cell>
          <cell r="D937">
            <v>-14242400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-14242400</v>
          </cell>
          <cell r="K937">
            <v>-14242400</v>
          </cell>
          <cell r="Q937">
            <v>-142.42400000000001</v>
          </cell>
        </row>
        <row r="938">
          <cell r="A938">
            <v>3011391</v>
          </cell>
          <cell r="B938" t="str">
            <v>DEPR. - COMPUTERS - OPG BLOCK</v>
          </cell>
          <cell r="C938">
            <v>0</v>
          </cell>
          <cell r="D938">
            <v>-12899916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-12899916</v>
          </cell>
          <cell r="K938">
            <v>-12899916</v>
          </cell>
          <cell r="Q938">
            <v>-128.99915999999999</v>
          </cell>
        </row>
        <row r="939">
          <cell r="A939">
            <v>3010451</v>
          </cell>
          <cell r="B939" t="str">
            <v>DEPR. - FURN &amp; FIX GENERAL - OPG BLOCK</v>
          </cell>
          <cell r="C939">
            <v>0</v>
          </cell>
          <cell r="D939">
            <v>-1082541.45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-1082541.45</v>
          </cell>
          <cell r="K939">
            <v>-1082541.45</v>
          </cell>
          <cell r="Q939">
            <v>-10.825414500000001</v>
          </cell>
        </row>
        <row r="940">
          <cell r="A940">
            <v>3010481</v>
          </cell>
          <cell r="B940" t="str">
            <v>DEPR. - FURN &amp; FIX SHOWROOMS  - OPG BLOCK</v>
          </cell>
          <cell r="C940">
            <v>0</v>
          </cell>
          <cell r="D940">
            <v>-62546033.969999999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-62546033.969999999</v>
          </cell>
          <cell r="K940">
            <v>-62546033.969999999</v>
          </cell>
          <cell r="Q940">
            <v>-625.46033969999996</v>
          </cell>
        </row>
        <row r="941">
          <cell r="A941">
            <v>3010486</v>
          </cell>
          <cell r="B941" t="e">
            <v>#N/A</v>
          </cell>
          <cell r="C941">
            <v>0</v>
          </cell>
          <cell r="D941">
            <v>-4482693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-4482693</v>
          </cell>
          <cell r="K941">
            <v>-4482693</v>
          </cell>
          <cell r="Q941">
            <v>-44.826929999999997</v>
          </cell>
        </row>
        <row r="942">
          <cell r="A942">
            <v>3010496</v>
          </cell>
          <cell r="B942" t="str">
            <v>DEPR.-CANTEEN/WELFARE EQUIP - OPG.BLOCK</v>
          </cell>
          <cell r="C942">
            <v>0</v>
          </cell>
          <cell r="D942">
            <v>-1000710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-1000710</v>
          </cell>
          <cell r="K942">
            <v>-1000710</v>
          </cell>
          <cell r="Q942">
            <v>-10.007099999999999</v>
          </cell>
        </row>
        <row r="943">
          <cell r="A943">
            <v>3010551</v>
          </cell>
          <cell r="B943" t="str">
            <v>DEPR - OFF. EQUIP. - OPG BLOCK</v>
          </cell>
          <cell r="C943">
            <v>0</v>
          </cell>
          <cell r="D943">
            <v>-535488.25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-535488.25</v>
          </cell>
          <cell r="K943">
            <v>-535488.25</v>
          </cell>
          <cell r="Q943">
            <v>-5.3548825000000004</v>
          </cell>
        </row>
        <row r="944">
          <cell r="A944">
            <v>3010951</v>
          </cell>
          <cell r="B944" t="str">
            <v>DEPR. -  VEHICLES  - OPG BLOCK</v>
          </cell>
          <cell r="C944">
            <v>0</v>
          </cell>
          <cell r="D944">
            <v>-1958714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-1958714</v>
          </cell>
          <cell r="K944">
            <v>-1958714</v>
          </cell>
          <cell r="Q944">
            <v>-19.587140000000002</v>
          </cell>
        </row>
        <row r="945">
          <cell r="A945">
            <v>3010290</v>
          </cell>
          <cell r="B945" t="str">
            <v>ACU-AMORTISATION LEASEHOLD LAND - SAP</v>
          </cell>
          <cell r="C945">
            <v>0</v>
          </cell>
          <cell r="D945">
            <v>-1773081.86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-1773081.86</v>
          </cell>
          <cell r="K945">
            <v>-1773081.86</v>
          </cell>
          <cell r="Q945">
            <v>-17.730818599999999</v>
          </cell>
        </row>
        <row r="946">
          <cell r="A946">
            <v>3010352</v>
          </cell>
          <cell r="B946" t="str">
            <v>DEPR  - FACT BLDG - FOR THE YEAR</v>
          </cell>
          <cell r="C946">
            <v>0</v>
          </cell>
          <cell r="D946">
            <v>-4726243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-4726243</v>
          </cell>
          <cell r="K946">
            <v>-4726243</v>
          </cell>
          <cell r="Q946">
            <v>-47.262430000000002</v>
          </cell>
        </row>
        <row r="947">
          <cell r="A947">
            <v>3010362</v>
          </cell>
          <cell r="B947" t="str">
            <v>DEPR  - NON - FACT BLDG - FOR THE YEAR</v>
          </cell>
          <cell r="C947">
            <v>0</v>
          </cell>
          <cell r="D947">
            <v>-987702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-987702</v>
          </cell>
          <cell r="K947">
            <v>-987702</v>
          </cell>
          <cell r="Q947">
            <v>-9.8770199999999999</v>
          </cell>
        </row>
        <row r="948">
          <cell r="A948">
            <v>3010390</v>
          </cell>
          <cell r="B948" t="str">
            <v>ACU  DEPR -BUILDINGS - SAP</v>
          </cell>
          <cell r="C948">
            <v>-19112635.48</v>
          </cell>
          <cell r="D948">
            <v>-553027668.88999999</v>
          </cell>
          <cell r="E948">
            <v>0</v>
          </cell>
          <cell r="F948">
            <v>0</v>
          </cell>
          <cell r="G948">
            <v>-17096361.07</v>
          </cell>
          <cell r="H948">
            <v>0</v>
          </cell>
          <cell r="I948">
            <v>0</v>
          </cell>
          <cell r="J948">
            <v>-589236665.44000006</v>
          </cell>
          <cell r="K948">
            <v>-589236665.44000006</v>
          </cell>
          <cell r="Q948">
            <v>-5892.3666543999998</v>
          </cell>
        </row>
        <row r="949">
          <cell r="A949">
            <v>3011252</v>
          </cell>
          <cell r="B949" t="str">
            <v>DEPR. - PLANT &amp; MACHINERY - FOR THE YEAR</v>
          </cell>
          <cell r="C949">
            <v>0</v>
          </cell>
          <cell r="D949">
            <v>-1981.9299999999901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-1981.9299999999901</v>
          </cell>
          <cell r="K949">
            <v>-1981.9299999999901</v>
          </cell>
          <cell r="Q949">
            <v>-1.9819299999999901E-2</v>
          </cell>
        </row>
        <row r="950">
          <cell r="A950">
            <v>3011262</v>
          </cell>
          <cell r="B950" t="str">
            <v>DEPR. - PLANT &amp; MACHINERY GEN - FOR THE YEAR</v>
          </cell>
          <cell r="C950">
            <v>0</v>
          </cell>
          <cell r="D950">
            <v>-11307503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-11307503</v>
          </cell>
          <cell r="K950">
            <v>-11307503</v>
          </cell>
          <cell r="Q950">
            <v>-113.07503</v>
          </cell>
        </row>
        <row r="951">
          <cell r="A951">
            <v>3011282</v>
          </cell>
          <cell r="B951" t="str">
            <v>DEPR. - WEIGHING SCALES - FOR THE YEAR</v>
          </cell>
          <cell r="C951">
            <v>0</v>
          </cell>
          <cell r="D951">
            <v>-464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-464</v>
          </cell>
          <cell r="K951">
            <v>-464</v>
          </cell>
          <cell r="Q951">
            <v>-4.64E-3</v>
          </cell>
        </row>
        <row r="952">
          <cell r="A952">
            <v>3011290</v>
          </cell>
          <cell r="B952" t="str">
            <v>"ACU-DER -PLANT &amp; MACHINERY,ELECT INSTA &amp; EQUIPMEN</v>
          </cell>
          <cell r="C952">
            <v>-74356948.920000002</v>
          </cell>
          <cell r="D952">
            <v>-5767214392.8599997</v>
          </cell>
          <cell r="E952">
            <v>0</v>
          </cell>
          <cell r="F952">
            <v>-119882.82</v>
          </cell>
          <cell r="G952">
            <v>-1849549.8</v>
          </cell>
          <cell r="H952">
            <v>0</v>
          </cell>
          <cell r="I952">
            <v>0</v>
          </cell>
          <cell r="J952">
            <v>-5843540774.3999996</v>
          </cell>
          <cell r="K952">
            <v>-5843540774.3999996</v>
          </cell>
          <cell r="Q952">
            <v>-58435.407743999996</v>
          </cell>
        </row>
        <row r="953">
          <cell r="A953">
            <v>3011352</v>
          </cell>
          <cell r="B953" t="str">
            <v>DEPR. - AC'S &amp; REF - FOR THE YEAR</v>
          </cell>
          <cell r="C953">
            <v>0</v>
          </cell>
          <cell r="D953">
            <v>-1320897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-57182</v>
          </cell>
          <cell r="J953">
            <v>-1378079</v>
          </cell>
          <cell r="K953">
            <v>-1378079</v>
          </cell>
          <cell r="Q953">
            <v>-13.78079</v>
          </cell>
        </row>
        <row r="954">
          <cell r="A954">
            <v>3011362</v>
          </cell>
          <cell r="B954" t="str">
            <v>DEPR. - ELEC. EQUIP. - FOR THE YEAR</v>
          </cell>
          <cell r="C954">
            <v>0</v>
          </cell>
          <cell r="D954">
            <v>-2756711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-80167</v>
          </cell>
          <cell r="J954">
            <v>-2836878</v>
          </cell>
          <cell r="K954">
            <v>-2836878</v>
          </cell>
          <cell r="Q954">
            <v>-28.368780000000001</v>
          </cell>
        </row>
        <row r="955">
          <cell r="A955">
            <v>3011372</v>
          </cell>
          <cell r="B955" t="str">
            <v>DEPR. - AC'S &amp; REF. FRANCHISE SHOPS -FOR THE YEAR</v>
          </cell>
          <cell r="C955">
            <v>0</v>
          </cell>
          <cell r="D955">
            <v>-11017262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-11017262</v>
          </cell>
          <cell r="K955">
            <v>-11017262</v>
          </cell>
          <cell r="Q955">
            <v>-110.17261999999999</v>
          </cell>
        </row>
        <row r="956">
          <cell r="A956">
            <v>3011382</v>
          </cell>
          <cell r="B956" t="str">
            <v>DEPR. - ELEC. EQUIP. FRANCHISE SHOPS -FOR THE YEAR</v>
          </cell>
          <cell r="C956">
            <v>0</v>
          </cell>
          <cell r="D956">
            <v>-7453718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-7453718</v>
          </cell>
          <cell r="K956">
            <v>-7453718</v>
          </cell>
          <cell r="Q956">
            <v>-74.537180000000006</v>
          </cell>
        </row>
        <row r="957">
          <cell r="A957">
            <v>3011392</v>
          </cell>
          <cell r="B957" t="str">
            <v>DEPR. - COMPUTERS - FOR THE YEAR</v>
          </cell>
          <cell r="C957">
            <v>0</v>
          </cell>
          <cell r="D957">
            <v>-3466625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-380971</v>
          </cell>
          <cell r="J957">
            <v>-3847596</v>
          </cell>
          <cell r="K957">
            <v>-3847596</v>
          </cell>
          <cell r="Q957">
            <v>-38.475960000000001</v>
          </cell>
        </row>
        <row r="958">
          <cell r="A958">
            <v>3010452</v>
          </cell>
          <cell r="B958" t="str">
            <v>DEPR.-  FURN &amp; FIX GENERAL - FOR THE YEAR</v>
          </cell>
          <cell r="C958">
            <v>0</v>
          </cell>
          <cell r="D958">
            <v>-509531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-509531</v>
          </cell>
          <cell r="K958">
            <v>-509531</v>
          </cell>
          <cell r="Q958">
            <v>-5.0953099999999996</v>
          </cell>
        </row>
        <row r="959">
          <cell r="A959">
            <v>3010482</v>
          </cell>
          <cell r="B959" t="str">
            <v>DEPR. - FURN &amp; FIX SHOWROOMS  - FOR THE YEAR</v>
          </cell>
          <cell r="C959">
            <v>0</v>
          </cell>
          <cell r="D959">
            <v>-11723591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-11723591</v>
          </cell>
          <cell r="K959">
            <v>-11723591</v>
          </cell>
          <cell r="Q959">
            <v>-117.23591</v>
          </cell>
        </row>
        <row r="960">
          <cell r="A960">
            <v>3010487</v>
          </cell>
          <cell r="B960" t="e">
            <v>#N/A</v>
          </cell>
          <cell r="C960">
            <v>0</v>
          </cell>
          <cell r="D960">
            <v>-3328221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-3328221</v>
          </cell>
          <cell r="K960">
            <v>-3328221</v>
          </cell>
          <cell r="Q960">
            <v>-33.282209999999999</v>
          </cell>
        </row>
        <row r="961">
          <cell r="A961">
            <v>3010490</v>
          </cell>
          <cell r="B961" t="str">
            <v>ACU  DEPR.-FURN ITURE &amp; FIXTURES - SAP</v>
          </cell>
          <cell r="C961">
            <v>-38703238.590000004</v>
          </cell>
          <cell r="D961">
            <v>-158487642.91</v>
          </cell>
          <cell r="E961">
            <v>0</v>
          </cell>
          <cell r="F961">
            <v>-1096721.75</v>
          </cell>
          <cell r="G961">
            <v>-1308708</v>
          </cell>
          <cell r="H961">
            <v>0</v>
          </cell>
          <cell r="I961">
            <v>0</v>
          </cell>
          <cell r="J961">
            <v>-199596311.25</v>
          </cell>
          <cell r="K961">
            <v>-199596311.25</v>
          </cell>
          <cell r="Q961">
            <v>-1995.9631125000001</v>
          </cell>
        </row>
        <row r="962">
          <cell r="A962">
            <v>3010492</v>
          </cell>
          <cell r="B962" t="str">
            <v>DEPR. - FURN &amp; FIX M/TOWERS - FOR THE YEAR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-966433.89</v>
          </cell>
          <cell r="J962">
            <v>-966433.89</v>
          </cell>
          <cell r="K962">
            <v>-966433.89</v>
          </cell>
          <cell r="Q962">
            <v>-9.6643389000000006</v>
          </cell>
        </row>
        <row r="963">
          <cell r="A963">
            <v>3010497</v>
          </cell>
          <cell r="B963" t="str">
            <v>DEPR.-CANTEEN/WELFARE EQUIP - FOR THE YEAR</v>
          </cell>
          <cell r="C963">
            <v>0</v>
          </cell>
          <cell r="D963">
            <v>-50714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-50714</v>
          </cell>
          <cell r="K963">
            <v>-50714</v>
          </cell>
          <cell r="Q963">
            <v>-0.50714000000000004</v>
          </cell>
        </row>
        <row r="964">
          <cell r="A964">
            <v>3010552</v>
          </cell>
          <cell r="B964" t="str">
            <v>DEPR - OFF. EQUIP. - FOR THE YEAR</v>
          </cell>
          <cell r="C964">
            <v>0</v>
          </cell>
          <cell r="D964">
            <v>-215216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-113452</v>
          </cell>
          <cell r="J964">
            <v>-328668</v>
          </cell>
          <cell r="K964">
            <v>-328668</v>
          </cell>
          <cell r="Q964">
            <v>-3.28668</v>
          </cell>
        </row>
        <row r="965">
          <cell r="A965">
            <v>3010590</v>
          </cell>
          <cell r="B965" t="str">
            <v>ACU  DEPR-OFFICE  EQUIPMENTS - SAP</v>
          </cell>
          <cell r="C965">
            <v>-17482364.940000001</v>
          </cell>
          <cell r="D965">
            <v>-21925796.77</v>
          </cell>
          <cell r="E965">
            <v>0</v>
          </cell>
          <cell r="F965">
            <v>-8185.0100000000102</v>
          </cell>
          <cell r="G965">
            <v>-940934.18</v>
          </cell>
          <cell r="H965">
            <v>0</v>
          </cell>
          <cell r="I965">
            <v>0</v>
          </cell>
          <cell r="J965">
            <v>-40357280.899999999</v>
          </cell>
          <cell r="K965">
            <v>-40357280.899999999</v>
          </cell>
          <cell r="Q965">
            <v>-403.57280900000001</v>
          </cell>
        </row>
        <row r="966">
          <cell r="A966">
            <v>3010952</v>
          </cell>
          <cell r="B966" t="str">
            <v>DEPR. -  VEHICLES  - FOR THE YEAR</v>
          </cell>
          <cell r="C966">
            <v>0</v>
          </cell>
          <cell r="D966">
            <v>-698715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-698715</v>
          </cell>
          <cell r="K966">
            <v>-698715</v>
          </cell>
          <cell r="Q966">
            <v>-6.9871499999999997</v>
          </cell>
        </row>
        <row r="967">
          <cell r="A967">
            <v>3010990</v>
          </cell>
          <cell r="B967" t="str">
            <v>ACU  DEPR. -VEHICLES - SAP</v>
          </cell>
          <cell r="C967">
            <v>-95462221.5</v>
          </cell>
          <cell r="D967">
            <v>-30256783.370000001</v>
          </cell>
          <cell r="E967">
            <v>0</v>
          </cell>
          <cell r="F967">
            <v>0</v>
          </cell>
          <cell r="G967">
            <v>-1908625.64</v>
          </cell>
          <cell r="H967">
            <v>0</v>
          </cell>
          <cell r="I967">
            <v>0</v>
          </cell>
          <cell r="J967">
            <v>-127627630.51000001</v>
          </cell>
          <cell r="K967">
            <v>-127627630.51000001</v>
          </cell>
          <cell r="Q967">
            <v>-1276.2763050999999</v>
          </cell>
        </row>
        <row r="968">
          <cell r="A968">
            <v>3010790</v>
          </cell>
          <cell r="B968" t="str">
            <v>ACU  DEPR -AIRCRAFT - SAP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-244193601.08000001</v>
          </cell>
          <cell r="H968">
            <v>0</v>
          </cell>
          <cell r="I968">
            <v>0</v>
          </cell>
          <cell r="J968">
            <v>-244193601.08000001</v>
          </cell>
          <cell r="K968">
            <v>-244193601.08000001</v>
          </cell>
          <cell r="Q968">
            <v>-2441.9360108000001</v>
          </cell>
        </row>
        <row r="969">
          <cell r="A969">
            <v>3011090</v>
          </cell>
          <cell r="B969" t="str">
            <v>ACU  DEPR. -BOAT &amp; WATER EQUIPMENTS - SAP</v>
          </cell>
          <cell r="C969">
            <v>-286893135.31999999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-286893135.31999999</v>
          </cell>
          <cell r="K969">
            <v>-286893135.31999999</v>
          </cell>
          <cell r="Q969">
            <v>-2868.9313532000001</v>
          </cell>
        </row>
        <row r="970">
          <cell r="A970">
            <v>3011690</v>
          </cell>
          <cell r="B970" t="str">
            <v>ACU AMORTISATION SOFTWARE - SAP</v>
          </cell>
          <cell r="C970">
            <v>0</v>
          </cell>
          <cell r="D970">
            <v>-178831159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-178831159</v>
          </cell>
          <cell r="K970">
            <v>-178831159</v>
          </cell>
          <cell r="Q970">
            <v>-1788.31159</v>
          </cell>
        </row>
        <row r="971">
          <cell r="A971">
            <v>3010364</v>
          </cell>
          <cell r="B971" t="str">
            <v>DEPR  - NON - FACT BLDG - TRANSFERS</v>
          </cell>
          <cell r="C971">
            <v>0</v>
          </cell>
          <cell r="D971">
            <v>-6638753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-6638753</v>
          </cell>
          <cell r="K971">
            <v>-6638753</v>
          </cell>
          <cell r="Q971">
            <v>-66.387529999999998</v>
          </cell>
        </row>
        <row r="972">
          <cell r="A972">
            <v>3011263</v>
          </cell>
          <cell r="B972" t="str">
            <v>DEPR. - PLANT &amp; MACHINERY GEN.- SALES/DEL/ADJ</v>
          </cell>
          <cell r="C972">
            <v>0</v>
          </cell>
          <cell r="D972">
            <v>262371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262371</v>
          </cell>
          <cell r="K972">
            <v>262371</v>
          </cell>
          <cell r="Q972">
            <v>2.62371</v>
          </cell>
        </row>
        <row r="973">
          <cell r="A973">
            <v>3011353</v>
          </cell>
          <cell r="B973" t="str">
            <v>DEPR. - AC'S &amp; REF. - SALES/DEL/ADJ</v>
          </cell>
          <cell r="C973">
            <v>0</v>
          </cell>
          <cell r="D973">
            <v>150217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150217</v>
          </cell>
          <cell r="K973">
            <v>150217</v>
          </cell>
          <cell r="Q973">
            <v>1.50217</v>
          </cell>
        </row>
        <row r="974">
          <cell r="A974">
            <v>3011354</v>
          </cell>
          <cell r="B974" t="str">
            <v>DEPR. - AC'S &amp; REF. -TRANSFERS</v>
          </cell>
          <cell r="C974">
            <v>0</v>
          </cell>
          <cell r="D974">
            <v>-1179525.6599999999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-1179525.6599999999</v>
          </cell>
          <cell r="K974">
            <v>-1179525.6599999999</v>
          </cell>
          <cell r="Q974">
            <v>-11.7952566</v>
          </cell>
        </row>
        <row r="975">
          <cell r="A975">
            <v>3011363</v>
          </cell>
          <cell r="B975" t="str">
            <v>DEPR. - ELEC. EQUIP.- SALES/DEL/ADJ</v>
          </cell>
          <cell r="C975">
            <v>0</v>
          </cell>
          <cell r="D975">
            <v>109162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109162</v>
          </cell>
          <cell r="K975">
            <v>109162</v>
          </cell>
          <cell r="Q975">
            <v>1.09162</v>
          </cell>
        </row>
        <row r="976">
          <cell r="A976">
            <v>3011364</v>
          </cell>
          <cell r="B976" t="str">
            <v>DEPR. - ELEC. EQUIP.- TRANSFERS</v>
          </cell>
          <cell r="C976">
            <v>0</v>
          </cell>
          <cell r="D976">
            <v>-5625657.0300000003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-5625657.0300000003</v>
          </cell>
          <cell r="K976">
            <v>-5625657.0300000003</v>
          </cell>
          <cell r="Q976">
            <v>-56.2565703</v>
          </cell>
        </row>
        <row r="977">
          <cell r="A977">
            <v>3011373</v>
          </cell>
          <cell r="B977" t="str">
            <v>DEPR. - AC'S &amp; REF. FRANCHISE SHOPS -SALES/DEL/ADJ</v>
          </cell>
          <cell r="C977">
            <v>0</v>
          </cell>
          <cell r="D977">
            <v>3936241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3936241</v>
          </cell>
          <cell r="K977">
            <v>3936241</v>
          </cell>
          <cell r="Q977">
            <v>39.362409999999997</v>
          </cell>
        </row>
        <row r="978">
          <cell r="A978">
            <v>3011383</v>
          </cell>
          <cell r="B978" t="str">
            <v>DEPR. - ELEC. EQUIP. FRANCHISE SHOPS-SALES/DEL/ADJ</v>
          </cell>
          <cell r="C978">
            <v>0</v>
          </cell>
          <cell r="D978">
            <v>1913254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1913254</v>
          </cell>
          <cell r="K978">
            <v>1913254</v>
          </cell>
          <cell r="Q978">
            <v>19.132539999999999</v>
          </cell>
        </row>
        <row r="979">
          <cell r="A979">
            <v>3011393</v>
          </cell>
          <cell r="B979" t="str">
            <v>DEPR. - COMPUTERS - SALES/DEL/ADJ</v>
          </cell>
          <cell r="C979">
            <v>0</v>
          </cell>
          <cell r="D979">
            <v>39677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39677</v>
          </cell>
          <cell r="K979">
            <v>39677</v>
          </cell>
          <cell r="Q979">
            <v>0.39677000000000001</v>
          </cell>
        </row>
        <row r="980">
          <cell r="A980">
            <v>3010454</v>
          </cell>
          <cell r="B980" t="str">
            <v>DEPR. - FURN &amp; FIX GENERAL - TRANSFERS</v>
          </cell>
          <cell r="C980">
            <v>0</v>
          </cell>
          <cell r="D980">
            <v>-4467716.53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-4467716.53</v>
          </cell>
          <cell r="K980">
            <v>-4467716.53</v>
          </cell>
          <cell r="Q980">
            <v>-44.677165299999999</v>
          </cell>
        </row>
        <row r="981">
          <cell r="A981">
            <v>3010483</v>
          </cell>
          <cell r="B981" t="str">
            <v>DEPR. - FURN &amp; FIX SHOWROOMS  - SALES/DEL/ADJ</v>
          </cell>
          <cell r="C981">
            <v>0</v>
          </cell>
          <cell r="D981">
            <v>3712049.44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3712049.44</v>
          </cell>
          <cell r="K981">
            <v>3712049.44</v>
          </cell>
          <cell r="Q981">
            <v>37.120494399999998</v>
          </cell>
        </row>
        <row r="982">
          <cell r="A982">
            <v>3010553</v>
          </cell>
          <cell r="B982" t="str">
            <v>DEPR - OFF. EQUIP. - SALES/DEL/ADJ</v>
          </cell>
          <cell r="C982">
            <v>0</v>
          </cell>
          <cell r="D982">
            <v>3719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3719</v>
          </cell>
          <cell r="K982">
            <v>3719</v>
          </cell>
          <cell r="Q982">
            <v>3.7190000000000001E-2</v>
          </cell>
        </row>
        <row r="983">
          <cell r="A983">
            <v>3011503</v>
          </cell>
          <cell r="B983" t="str">
            <v>CAPITAL WORK IN PROGRESS</v>
          </cell>
          <cell r="C983">
            <v>190566224.56999999</v>
          </cell>
          <cell r="D983">
            <v>13623254.449999999</v>
          </cell>
          <cell r="E983">
            <v>0</v>
          </cell>
          <cell r="F983">
            <v>-41298.400000000001</v>
          </cell>
          <cell r="G983">
            <v>0</v>
          </cell>
          <cell r="H983">
            <v>0</v>
          </cell>
          <cell r="I983">
            <v>0</v>
          </cell>
          <cell r="J983">
            <v>204148180.62</v>
          </cell>
          <cell r="K983">
            <v>204148180.62</v>
          </cell>
          <cell r="Q983">
            <v>2041.4818061999999</v>
          </cell>
        </row>
        <row r="984">
          <cell r="A984">
            <v>3011505</v>
          </cell>
          <cell r="B984" t="str">
            <v>MACHINERY IN TRANSIT</v>
          </cell>
          <cell r="C984">
            <v>0</v>
          </cell>
          <cell r="D984">
            <v>9303330.7699999996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9303330.7699999996</v>
          </cell>
          <cell r="K984">
            <v>9303330.7699999996</v>
          </cell>
          <cell r="Q984">
            <v>93.033307699999995</v>
          </cell>
        </row>
        <row r="985">
          <cell r="A985">
            <v>3080493</v>
          </cell>
          <cell r="B985" t="str">
            <v>ADV. FOR CAPITAL GOODS - GRPG. JV</v>
          </cell>
          <cell r="C985">
            <v>201814283</v>
          </cell>
          <cell r="D985">
            <v>1162600.18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202976883.18000001</v>
          </cell>
          <cell r="K985">
            <v>202976883.18000001</v>
          </cell>
          <cell r="Q985">
            <v>2029.7688318</v>
          </cell>
        </row>
        <row r="986">
          <cell r="A986">
            <v>3020401</v>
          </cell>
          <cell r="B986" t="str">
            <v>INVESTMENTS IN GOVT. SECURITIES (NSC)</v>
          </cell>
          <cell r="C986">
            <v>0</v>
          </cell>
          <cell r="D986">
            <v>6000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6000</v>
          </cell>
          <cell r="K986">
            <v>6000</v>
          </cell>
          <cell r="Q986">
            <v>0.06</v>
          </cell>
        </row>
        <row r="987">
          <cell r="A987">
            <v>3020611</v>
          </cell>
          <cell r="B987" t="str">
            <v>VENTURE CAP KOTAK INDIA GROWTH FUND</v>
          </cell>
          <cell r="C987">
            <v>295669226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295669226</v>
          </cell>
          <cell r="K987">
            <v>295669226</v>
          </cell>
          <cell r="Q987">
            <v>2956.6922599999998</v>
          </cell>
        </row>
        <row r="988">
          <cell r="A988">
            <v>3020801</v>
          </cell>
          <cell r="B988" t="str">
            <v>INVEST IN MUTUAL FUND - GROWTH OPTION</v>
          </cell>
          <cell r="C988">
            <v>5040625771.5299997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5040625771.5299997</v>
          </cell>
          <cell r="K988">
            <v>5040625771.5299997</v>
          </cell>
          <cell r="Q988">
            <v>50406.257715300002</v>
          </cell>
        </row>
        <row r="989">
          <cell r="A989">
            <v>3020802</v>
          </cell>
          <cell r="B989" t="str">
            <v>INVEST IN MUTUAL FUND - DIVIDEND OPTION</v>
          </cell>
          <cell r="C989">
            <v>54924936.719999999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54924936.719999999</v>
          </cell>
          <cell r="K989">
            <v>54924936.719999999</v>
          </cell>
          <cell r="Q989">
            <v>549.24936720000005</v>
          </cell>
        </row>
        <row r="990">
          <cell r="A990">
            <v>3021501</v>
          </cell>
          <cell r="B990" t="str">
            <v>PROV. FOR DIMIN.  - CURRENT  INVEST.</v>
          </cell>
          <cell r="C990">
            <v>-20774027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-20774027</v>
          </cell>
          <cell r="K990">
            <v>-20774027</v>
          </cell>
          <cell r="Q990">
            <v>-207.74027000000001</v>
          </cell>
        </row>
        <row r="991">
          <cell r="A991">
            <v>3020901</v>
          </cell>
          <cell r="B991" t="str">
            <v>CURR. INVEST. IN CO.S - EQUITY</v>
          </cell>
          <cell r="C991">
            <v>338347361.73000002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338347361.73000002</v>
          </cell>
          <cell r="K991">
            <v>338347361.73000002</v>
          </cell>
          <cell r="Q991">
            <v>3383.4736173000001</v>
          </cell>
        </row>
        <row r="992">
          <cell r="A992">
            <v>3020902</v>
          </cell>
          <cell r="B992" t="str">
            <v>CURR. INVEST. IN CO.S - PREFERENCE</v>
          </cell>
          <cell r="C992">
            <v>2803710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2803710</v>
          </cell>
          <cell r="K992">
            <v>2803710</v>
          </cell>
          <cell r="Q992">
            <v>28.037099999999999</v>
          </cell>
        </row>
        <row r="993">
          <cell r="A993">
            <v>3020905</v>
          </cell>
          <cell r="B993" t="str">
            <v>CURR.INVEST.IN CO.S-DEBENTURES</v>
          </cell>
          <cell r="C993">
            <v>35512079.509999998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35512079.509999998</v>
          </cell>
          <cell r="K993">
            <v>35512079.509999998</v>
          </cell>
          <cell r="Q993">
            <v>355.12079510000001</v>
          </cell>
        </row>
        <row r="994">
          <cell r="A994">
            <v>3020101</v>
          </cell>
          <cell r="B994" t="str">
            <v>INVESTMENTS IN SUBSIDIARIES - EQUITY</v>
          </cell>
          <cell r="C994">
            <v>645976365.75999999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645976365.75999999</v>
          </cell>
          <cell r="K994">
            <v>645976365.75999999</v>
          </cell>
          <cell r="Q994">
            <v>6459.7636576000004</v>
          </cell>
        </row>
        <row r="995">
          <cell r="A995">
            <v>3020102</v>
          </cell>
          <cell r="B995" t="str">
            <v>INVESTMENTS IN SUBSIDIARIES - PREFERENCE</v>
          </cell>
          <cell r="C995">
            <v>1043554737.21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1043554737.21</v>
          </cell>
          <cell r="K995">
            <v>1043554737.21</v>
          </cell>
          <cell r="Q995">
            <v>10435.5473721</v>
          </cell>
        </row>
        <row r="996">
          <cell r="A996">
            <v>3020109</v>
          </cell>
          <cell r="B996" t="str">
            <v>PROV FOR DIMIN.SUBS - EQUITY</v>
          </cell>
          <cell r="C996">
            <v>-4157979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-4157979</v>
          </cell>
          <cell r="K996">
            <v>-4157979</v>
          </cell>
          <cell r="Q996">
            <v>-41.579790000000003</v>
          </cell>
        </row>
        <row r="997">
          <cell r="A997">
            <v>3020201</v>
          </cell>
          <cell r="B997" t="str">
            <v>OTHER THAN TRADE - EQUITY</v>
          </cell>
          <cell r="C997">
            <v>63763380.75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63763380.75</v>
          </cell>
          <cell r="K997">
            <v>63763380.75</v>
          </cell>
          <cell r="Q997">
            <v>637.63380749999999</v>
          </cell>
        </row>
        <row r="998">
          <cell r="A998">
            <v>3020209</v>
          </cell>
          <cell r="B998" t="str">
            <v>PROV FOR DIMINUTION IN VAL OF INV - EQUITY</v>
          </cell>
          <cell r="C998">
            <v>-1751912624.9300001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-1751912624.9300001</v>
          </cell>
          <cell r="K998">
            <v>-1751912624.9300001</v>
          </cell>
          <cell r="Q998">
            <v>-17519.126249299999</v>
          </cell>
        </row>
        <row r="999">
          <cell r="A999">
            <v>3020210</v>
          </cell>
          <cell r="B999" t="str">
            <v>PROV FOR DIMINUTION IN VAL OF INV - PREFERENCE</v>
          </cell>
          <cell r="C999">
            <v>-66655637.210000001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-66655637.210000001</v>
          </cell>
          <cell r="K999">
            <v>-66655637.210000001</v>
          </cell>
          <cell r="Q999">
            <v>-666.55637209999998</v>
          </cell>
        </row>
        <row r="1000">
          <cell r="A1000">
            <v>3020221</v>
          </cell>
          <cell r="B1000" t="str">
            <v>INVESTMENTS IN JOINT VENTURE</v>
          </cell>
          <cell r="C1000">
            <v>2018868601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2018868601</v>
          </cell>
          <cell r="K1000">
            <v>2018868601</v>
          </cell>
          <cell r="Q1000">
            <v>20188.686010000001</v>
          </cell>
        </row>
        <row r="1001">
          <cell r="A1001">
            <v>3020222</v>
          </cell>
          <cell r="B1001" t="str">
            <v>INVESTMENT IN JOINT VENTURE - PREF</v>
          </cell>
          <cell r="C1001">
            <v>870000001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870000001</v>
          </cell>
          <cell r="K1001">
            <v>870000001</v>
          </cell>
          <cell r="Q1001">
            <v>8700.0000099999997</v>
          </cell>
        </row>
        <row r="1002">
          <cell r="A1002">
            <v>3020301</v>
          </cell>
          <cell r="B1002" t="str">
            <v>INVESTMENTS IN DEBENTURES</v>
          </cell>
          <cell r="C1002">
            <v>285000000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285000000</v>
          </cell>
          <cell r="K1002">
            <v>285000000</v>
          </cell>
          <cell r="Q1002">
            <v>2850</v>
          </cell>
        </row>
        <row r="1003">
          <cell r="A1003">
            <v>3020302</v>
          </cell>
          <cell r="B1003" t="str">
            <v>INVESTMENTS IN DEBENTURES - OTHERS</v>
          </cell>
          <cell r="C1003">
            <v>338663741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338663741</v>
          </cell>
          <cell r="K1003">
            <v>338663741</v>
          </cell>
          <cell r="Q1003">
            <v>3386.6374099999998</v>
          </cell>
        </row>
        <row r="1004">
          <cell r="A1004">
            <v>3020310</v>
          </cell>
          <cell r="B1004" t="str">
            <v>PROV FOR DIMIN. - DEBENTURES</v>
          </cell>
          <cell r="C1004">
            <v>-294859500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-294859500</v>
          </cell>
          <cell r="K1004">
            <v>-294859500</v>
          </cell>
          <cell r="Q1004">
            <v>-2948.5949999999998</v>
          </cell>
        </row>
        <row r="1005">
          <cell r="A1005">
            <v>3022003</v>
          </cell>
          <cell r="B1005" t="str">
            <v>DEBENTURE APPLN MONEY PENDING ALLOTMENT</v>
          </cell>
          <cell r="C1005">
            <v>22500000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22500000</v>
          </cell>
          <cell r="K1005">
            <v>22500000</v>
          </cell>
          <cell r="Q1005">
            <v>225</v>
          </cell>
        </row>
        <row r="1006">
          <cell r="A1006">
            <v>3030101</v>
          </cell>
          <cell r="B1006" t="str">
            <v>STORES - LOCAL</v>
          </cell>
          <cell r="C1006">
            <v>4386</v>
          </cell>
          <cell r="D1006">
            <v>8116384.4400000004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8120770.4400000004</v>
          </cell>
          <cell r="K1006">
            <v>8120770.4400000004</v>
          </cell>
          <cell r="Q1006">
            <v>81.207704399999997</v>
          </cell>
        </row>
        <row r="1007">
          <cell r="A1007">
            <v>3030102</v>
          </cell>
          <cell r="B1007" t="str">
            <v>STORES - IMPORTED</v>
          </cell>
          <cell r="C1007">
            <v>0</v>
          </cell>
          <cell r="D1007">
            <v>6742225.7800000003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6742225.7800000003</v>
          </cell>
          <cell r="K1007">
            <v>6742225.7800000003</v>
          </cell>
          <cell r="Q1007">
            <v>67.422257799999997</v>
          </cell>
        </row>
        <row r="1008">
          <cell r="A1008">
            <v>3030103</v>
          </cell>
          <cell r="B1008" t="str">
            <v>MACHINERY SPARES - LOCAL</v>
          </cell>
          <cell r="C1008">
            <v>0</v>
          </cell>
          <cell r="D1008">
            <v>13628993.17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13628993.17</v>
          </cell>
          <cell r="K1008">
            <v>13628993.17</v>
          </cell>
          <cell r="Q1008">
            <v>136.28993170000001</v>
          </cell>
        </row>
        <row r="1009">
          <cell r="A1009">
            <v>3030104</v>
          </cell>
          <cell r="B1009" t="str">
            <v>MACHINERY SPARES - IMPORTED</v>
          </cell>
          <cell r="C1009">
            <v>0</v>
          </cell>
          <cell r="D1009">
            <v>25461919.780000001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25461919.780000001</v>
          </cell>
          <cell r="K1009">
            <v>25461919.780000001</v>
          </cell>
          <cell r="Q1009">
            <v>254.61919779999999</v>
          </cell>
        </row>
        <row r="1010">
          <cell r="A1010">
            <v>3030105</v>
          </cell>
          <cell r="B1010" t="str">
            <v>PACKING MATERIAL - LOCAL</v>
          </cell>
          <cell r="C1010">
            <v>0</v>
          </cell>
          <cell r="D1010">
            <v>11685172.220000001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11685172.220000001</v>
          </cell>
          <cell r="K1010">
            <v>11685172.220000001</v>
          </cell>
          <cell r="Q1010">
            <v>116.8517222</v>
          </cell>
        </row>
        <row r="1011">
          <cell r="A1011">
            <v>3030107</v>
          </cell>
          <cell r="B1011" t="str">
            <v>DYES - LOCAL</v>
          </cell>
          <cell r="C1011">
            <v>0</v>
          </cell>
          <cell r="D1011">
            <v>11228821.4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11228821.4</v>
          </cell>
          <cell r="K1011">
            <v>11228821.4</v>
          </cell>
          <cell r="Q1011">
            <v>112.288214</v>
          </cell>
        </row>
        <row r="1012">
          <cell r="A1012">
            <v>3030108</v>
          </cell>
          <cell r="B1012" t="str">
            <v>DYES - IMPORTED</v>
          </cell>
          <cell r="C1012">
            <v>0</v>
          </cell>
          <cell r="D1012">
            <v>1907484.22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1907484.22</v>
          </cell>
          <cell r="K1012">
            <v>1907484.22</v>
          </cell>
          <cell r="Q1012">
            <v>19.074842199999999</v>
          </cell>
        </row>
        <row r="1013">
          <cell r="A1013">
            <v>3030109</v>
          </cell>
          <cell r="B1013" t="str">
            <v>CHEMICALS - LOCAL</v>
          </cell>
          <cell r="C1013">
            <v>0</v>
          </cell>
          <cell r="D1013">
            <v>26300978.780000001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26300978.780000001</v>
          </cell>
          <cell r="K1013">
            <v>26300978.780000001</v>
          </cell>
          <cell r="Q1013">
            <v>263.00978780000003</v>
          </cell>
        </row>
        <row r="1014">
          <cell r="A1014">
            <v>3030110</v>
          </cell>
          <cell r="B1014" t="str">
            <v>CHEMICALS - IMPORTED</v>
          </cell>
          <cell r="C1014">
            <v>0</v>
          </cell>
          <cell r="D1014">
            <v>3481486.41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3481486.41</v>
          </cell>
          <cell r="K1014">
            <v>3481486.41</v>
          </cell>
          <cell r="Q1014">
            <v>34.814864100000001</v>
          </cell>
        </row>
        <row r="1015">
          <cell r="A1015">
            <v>3030113</v>
          </cell>
          <cell r="B1015" t="str">
            <v>AVIATION SPARES - LOCAL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26068</v>
          </cell>
          <cell r="H1015">
            <v>0</v>
          </cell>
          <cell r="I1015">
            <v>0</v>
          </cell>
          <cell r="J1015">
            <v>26068</v>
          </cell>
          <cell r="K1015">
            <v>26068</v>
          </cell>
          <cell r="Q1015">
            <v>0.26068000000000002</v>
          </cell>
        </row>
        <row r="1016">
          <cell r="A1016">
            <v>3030114</v>
          </cell>
          <cell r="B1016" t="str">
            <v>AVIATION SPARES - IMPORTED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42199341</v>
          </cell>
          <cell r="H1016">
            <v>0</v>
          </cell>
          <cell r="I1016">
            <v>0</v>
          </cell>
          <cell r="J1016">
            <v>42199341</v>
          </cell>
          <cell r="K1016">
            <v>42199341</v>
          </cell>
          <cell r="Q1016">
            <v>421.99340999999998</v>
          </cell>
        </row>
        <row r="1017">
          <cell r="A1017">
            <v>3030115</v>
          </cell>
          <cell r="B1017" t="str">
            <v>AVIATION STORES - LOCAL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294503</v>
          </cell>
          <cell r="H1017">
            <v>0</v>
          </cell>
          <cell r="I1017">
            <v>0</v>
          </cell>
          <cell r="J1017">
            <v>294503</v>
          </cell>
          <cell r="K1017">
            <v>294503</v>
          </cell>
          <cell r="Q1017">
            <v>2.94503</v>
          </cell>
        </row>
        <row r="1018">
          <cell r="A1018">
            <v>3030116</v>
          </cell>
          <cell r="B1018" t="str">
            <v>AVIATION STORES - IMPORTED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138055</v>
          </cell>
          <cell r="H1018">
            <v>0</v>
          </cell>
          <cell r="I1018">
            <v>0</v>
          </cell>
          <cell r="J1018">
            <v>138055</v>
          </cell>
          <cell r="K1018">
            <v>138055</v>
          </cell>
          <cell r="Q1018">
            <v>1.3805499999999999</v>
          </cell>
        </row>
        <row r="1019">
          <cell r="A1019">
            <v>3030121</v>
          </cell>
          <cell r="B1019" t="str">
            <v>COAL</v>
          </cell>
          <cell r="C1019">
            <v>0</v>
          </cell>
          <cell r="D1019">
            <v>8836883.6899999995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8836883.6899999995</v>
          </cell>
          <cell r="K1019">
            <v>8836883.6899999995</v>
          </cell>
          <cell r="Q1019">
            <v>88.368836900000005</v>
          </cell>
        </row>
        <row r="1020">
          <cell r="A1020">
            <v>3030129</v>
          </cell>
          <cell r="B1020" t="e">
            <v>#N/A</v>
          </cell>
          <cell r="C1020">
            <v>0</v>
          </cell>
          <cell r="D1020">
            <v>6567420.1200000001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6567420.1200000001</v>
          </cell>
          <cell r="K1020">
            <v>6567420.1200000001</v>
          </cell>
          <cell r="Q1020">
            <v>65.674201199999999</v>
          </cell>
        </row>
        <row r="1021">
          <cell r="A1021">
            <v>3030130</v>
          </cell>
          <cell r="B1021" t="str">
            <v>STORES COIN SUSPENSE</v>
          </cell>
          <cell r="C1021">
            <v>0</v>
          </cell>
          <cell r="D1021">
            <v>-18.400000000023301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-18.400000000023301</v>
          </cell>
          <cell r="K1021">
            <v>-18.400000000023301</v>
          </cell>
          <cell r="Q1021">
            <v>-1.84000000000233E-4</v>
          </cell>
        </row>
        <row r="1022">
          <cell r="A1022">
            <v>3030131</v>
          </cell>
          <cell r="B1022" t="str">
            <v>LIQUID FUEL - DIESEL LOCAL (HSD)</v>
          </cell>
          <cell r="C1022">
            <v>0</v>
          </cell>
          <cell r="D1022">
            <v>40400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40400</v>
          </cell>
          <cell r="K1022">
            <v>40400</v>
          </cell>
          <cell r="Q1022">
            <v>0.40400000000000003</v>
          </cell>
        </row>
        <row r="1023">
          <cell r="A1023">
            <v>3030199</v>
          </cell>
          <cell r="B1023" t="str">
            <v>STORES &amp; SPARE PARTS - STOCK</v>
          </cell>
          <cell r="C1023">
            <v>0</v>
          </cell>
          <cell r="D1023">
            <v>7092787.96</v>
          </cell>
          <cell r="E1023">
            <v>0</v>
          </cell>
          <cell r="F1023">
            <v>805587.97</v>
          </cell>
          <cell r="G1023">
            <v>0</v>
          </cell>
          <cell r="H1023">
            <v>0</v>
          </cell>
          <cell r="I1023">
            <v>0</v>
          </cell>
          <cell r="J1023">
            <v>7898375.9299999997</v>
          </cell>
          <cell r="K1023">
            <v>7898375.9299999997</v>
          </cell>
          <cell r="Q1023">
            <v>78.983759300000003</v>
          </cell>
        </row>
        <row r="1024">
          <cell r="A1024">
            <v>3030117</v>
          </cell>
          <cell r="B1024" t="str">
            <v>LOOSE TOOLS - LOCAL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1551903</v>
          </cell>
          <cell r="H1024">
            <v>0</v>
          </cell>
          <cell r="I1024">
            <v>0</v>
          </cell>
          <cell r="J1024">
            <v>1551903</v>
          </cell>
          <cell r="K1024">
            <v>1551903</v>
          </cell>
          <cell r="Q1024">
            <v>15.519030000000001</v>
          </cell>
        </row>
        <row r="1025">
          <cell r="A1025">
            <v>3030118</v>
          </cell>
          <cell r="B1025" t="str">
            <v>LOOSE TOOLS - IMPORTED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8806305</v>
          </cell>
          <cell r="H1025">
            <v>0</v>
          </cell>
          <cell r="I1025">
            <v>0</v>
          </cell>
          <cell r="J1025">
            <v>8806305</v>
          </cell>
          <cell r="K1025">
            <v>8806305</v>
          </cell>
          <cell r="Q1025">
            <v>88.063050000000004</v>
          </cell>
        </row>
        <row r="1026">
          <cell r="A1026">
            <v>3030201</v>
          </cell>
          <cell r="B1026" t="str">
            <v>RAW MATERIAL STOCK (CLOSING) - LOCAL</v>
          </cell>
          <cell r="C1026">
            <v>0</v>
          </cell>
          <cell r="D1026">
            <v>163897750.19</v>
          </cell>
          <cell r="E1026">
            <v>0</v>
          </cell>
          <cell r="F1026">
            <v>6728667.9800000004</v>
          </cell>
          <cell r="G1026">
            <v>0</v>
          </cell>
          <cell r="H1026">
            <v>0</v>
          </cell>
          <cell r="I1026">
            <v>0</v>
          </cell>
          <cell r="J1026">
            <v>170626418.16999999</v>
          </cell>
          <cell r="K1026">
            <v>170626418.16999999</v>
          </cell>
          <cell r="Q1026">
            <v>1706.2641817000001</v>
          </cell>
        </row>
        <row r="1027">
          <cell r="A1027">
            <v>3030202</v>
          </cell>
          <cell r="B1027" t="str">
            <v>RAW MATERIAL STOCK (CLOSING) - IMPORTED</v>
          </cell>
          <cell r="C1027">
            <v>0</v>
          </cell>
          <cell r="D1027">
            <v>115053186.09999999</v>
          </cell>
          <cell r="E1027">
            <v>0</v>
          </cell>
          <cell r="F1027">
            <v>9092798.1400000006</v>
          </cell>
          <cell r="G1027">
            <v>0</v>
          </cell>
          <cell r="H1027">
            <v>0</v>
          </cell>
          <cell r="I1027">
            <v>0</v>
          </cell>
          <cell r="J1027">
            <v>124145984.23999999</v>
          </cell>
          <cell r="K1027">
            <v>124145984.23999999</v>
          </cell>
          <cell r="Q1027">
            <v>1241.4598424000001</v>
          </cell>
        </row>
        <row r="1028">
          <cell r="A1028">
            <v>3030501</v>
          </cell>
          <cell r="B1028" t="str">
            <v>FINISHED GOODS STOCK (CLOSING)</v>
          </cell>
          <cell r="C1028">
            <v>0</v>
          </cell>
          <cell r="D1028">
            <v>1315331981.98</v>
          </cell>
          <cell r="E1028">
            <v>0</v>
          </cell>
          <cell r="F1028">
            <v>14261640.470000001</v>
          </cell>
          <cell r="G1028">
            <v>0</v>
          </cell>
          <cell r="H1028">
            <v>0</v>
          </cell>
          <cell r="I1028">
            <v>0</v>
          </cell>
          <cell r="J1028">
            <v>1329593622.45</v>
          </cell>
          <cell r="K1028">
            <v>1329593622.45</v>
          </cell>
          <cell r="Q1028">
            <v>13295.936224499999</v>
          </cell>
        </row>
        <row r="1029">
          <cell r="A1029">
            <v>3030595</v>
          </cell>
          <cell r="B1029" t="str">
            <v>FIN.GOODS FAB.STK.RES.CLOSING</v>
          </cell>
          <cell r="C1029">
            <v>0</v>
          </cell>
          <cell r="D1029">
            <v>-486829567.49000001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-486829567.49000001</v>
          </cell>
          <cell r="K1029">
            <v>-486829567.49000001</v>
          </cell>
          <cell r="Q1029">
            <v>-4868.2956749000004</v>
          </cell>
        </row>
        <row r="1030">
          <cell r="A1030">
            <v>3030502</v>
          </cell>
          <cell r="B1030" t="str">
            <v>PROCESSED GOODS STOCK (CLOSING)</v>
          </cell>
          <cell r="C1030">
            <v>0</v>
          </cell>
          <cell r="D1030">
            <v>1034822942.03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1034822942.03</v>
          </cell>
          <cell r="K1030">
            <v>1034822942.03</v>
          </cell>
          <cell r="Q1030">
            <v>10348.2294203</v>
          </cell>
        </row>
        <row r="1031">
          <cell r="A1031">
            <v>3030301</v>
          </cell>
          <cell r="B1031" t="str">
            <v>MERCHANTING GOODS STOCK (CLOSING) - LOCAL</v>
          </cell>
          <cell r="C1031">
            <v>500000</v>
          </cell>
          <cell r="D1031">
            <v>215989002.41999999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216489002.41999999</v>
          </cell>
          <cell r="K1031">
            <v>216489002.41999999</v>
          </cell>
          <cell r="Q1031">
            <v>2164.8900242</v>
          </cell>
        </row>
        <row r="1032">
          <cell r="A1032">
            <v>3030302</v>
          </cell>
          <cell r="B1032" t="str">
            <v>MERCHANTING GOODS STOCK (CLOSING) - IMPORTED</v>
          </cell>
          <cell r="C1032">
            <v>0</v>
          </cell>
          <cell r="D1032">
            <v>55665836.43</v>
          </cell>
          <cell r="E1032">
            <v>0</v>
          </cell>
          <cell r="F1032">
            <v>1881546.74</v>
          </cell>
          <cell r="G1032">
            <v>0</v>
          </cell>
          <cell r="H1032">
            <v>0</v>
          </cell>
          <cell r="I1032">
            <v>0</v>
          </cell>
          <cell r="J1032">
            <v>57547383.170000002</v>
          </cell>
          <cell r="K1032">
            <v>57547383.170000002</v>
          </cell>
          <cell r="Q1032">
            <v>575.47383170000001</v>
          </cell>
        </row>
        <row r="1033">
          <cell r="A1033">
            <v>3030401</v>
          </cell>
          <cell r="B1033" t="str">
            <v>RAW MATERIAL IN TRANSIT</v>
          </cell>
          <cell r="C1033">
            <v>0</v>
          </cell>
          <cell r="D1033">
            <v>184151480.90000001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184151480.90000001</v>
          </cell>
          <cell r="K1033">
            <v>184151480.90000001</v>
          </cell>
          <cell r="Q1033">
            <v>1841.514809</v>
          </cell>
        </row>
        <row r="1034">
          <cell r="A1034">
            <v>3030402</v>
          </cell>
          <cell r="B1034" t="str">
            <v>MERCHANTING GOODS IN TRANSIT</v>
          </cell>
          <cell r="C1034">
            <v>0</v>
          </cell>
          <cell r="D1034">
            <v>26307097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26307097</v>
          </cell>
          <cell r="K1034">
            <v>26307097</v>
          </cell>
          <cell r="Q1034">
            <v>263.07096999999999</v>
          </cell>
        </row>
        <row r="1035">
          <cell r="A1035">
            <v>3030403</v>
          </cell>
          <cell r="B1035" t="str">
            <v>OTHER MATERIAL IN TRANSIT</v>
          </cell>
          <cell r="C1035">
            <v>0</v>
          </cell>
          <cell r="D1035">
            <v>2725961.99</v>
          </cell>
          <cell r="E1035">
            <v>0</v>
          </cell>
          <cell r="F1035">
            <v>541801</v>
          </cell>
          <cell r="G1035">
            <v>0</v>
          </cell>
          <cell r="H1035">
            <v>0</v>
          </cell>
          <cell r="I1035">
            <v>0</v>
          </cell>
          <cell r="J1035">
            <v>3267762.99</v>
          </cell>
          <cell r="K1035">
            <v>3267762.99</v>
          </cell>
          <cell r="Q1035">
            <v>32.677629899999999</v>
          </cell>
        </row>
        <row r="1036">
          <cell r="A1036">
            <v>3040101</v>
          </cell>
          <cell r="B1036" t="str">
            <v>SALES LEDGER CONTROL</v>
          </cell>
          <cell r="C1036">
            <v>0</v>
          </cell>
          <cell r="D1036">
            <v>8698115.1599000003</v>
          </cell>
          <cell r="E1036">
            <v>282378305.75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291076420.90990001</v>
          </cell>
          <cell r="K1036">
            <v>291076420.90990001</v>
          </cell>
          <cell r="Q1036">
            <v>2910.7642090989998</v>
          </cell>
        </row>
        <row r="1037">
          <cell r="A1037">
            <v>3040107</v>
          </cell>
          <cell r="B1037" t="str">
            <v>RAYMOND CALITRI DENIM LTD (DEBTORS)</v>
          </cell>
          <cell r="C1037">
            <v>0</v>
          </cell>
          <cell r="D1037">
            <v>2.3841857910156298E-7</v>
          </cell>
          <cell r="E1037">
            <v>0</v>
          </cell>
          <cell r="F1037">
            <v>1479831.52</v>
          </cell>
          <cell r="G1037">
            <v>0</v>
          </cell>
          <cell r="H1037">
            <v>0</v>
          </cell>
          <cell r="I1037">
            <v>0</v>
          </cell>
          <cell r="J1037">
            <v>1479831.5200002401</v>
          </cell>
          <cell r="K1037">
            <v>1479831.5200002401</v>
          </cell>
          <cell r="Q1037">
            <v>14.798315200002399</v>
          </cell>
        </row>
        <row r="1038">
          <cell r="A1038">
            <v>3040109</v>
          </cell>
          <cell r="B1038" t="str">
            <v>SUNDARY DEBTORS MISC.CONTROL A/C</v>
          </cell>
          <cell r="C1038">
            <v>0</v>
          </cell>
          <cell r="D1038">
            <v>0</v>
          </cell>
          <cell r="E1038">
            <v>-282378305.75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-282378305.75</v>
          </cell>
          <cell r="K1038">
            <v>-282378305.75</v>
          </cell>
          <cell r="Q1038">
            <v>-2823.7830574999998</v>
          </cell>
        </row>
        <row r="1039">
          <cell r="A1039">
            <v>3040110</v>
          </cell>
          <cell r="B1039" t="str">
            <v>SUNDRY DEBTORS - ERC</v>
          </cell>
          <cell r="C1039">
            <v>525201.98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525201.98</v>
          </cell>
          <cell r="K1039">
            <v>525201.98</v>
          </cell>
          <cell r="Q1039">
            <v>5.2520198000000002</v>
          </cell>
        </row>
        <row r="1040">
          <cell r="A1040">
            <v>3040201</v>
          </cell>
          <cell r="B1040" t="str">
            <v>S.DRS SECURED GOOD ( &gt; 6 MONTHS) OTHERS</v>
          </cell>
          <cell r="C1040">
            <v>0</v>
          </cell>
          <cell r="D1040">
            <v>16965559.66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16965559.66</v>
          </cell>
          <cell r="K1040">
            <v>16965559.66</v>
          </cell>
          <cell r="Q1040">
            <v>169.6555966</v>
          </cell>
        </row>
        <row r="1041">
          <cell r="A1041">
            <v>3040204</v>
          </cell>
          <cell r="B1041" t="str">
            <v>S.DRS UNSECURED GOOD ( &gt; 6 MONTHS) OTHERS</v>
          </cell>
          <cell r="C1041">
            <v>91120000</v>
          </cell>
          <cell r="D1041">
            <v>156570547.91999999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247690547.91999999</v>
          </cell>
          <cell r="K1041">
            <v>247690547.91999999</v>
          </cell>
          <cell r="Q1041">
            <v>2476.9054792000002</v>
          </cell>
        </row>
        <row r="1042">
          <cell r="A1042">
            <v>3040205</v>
          </cell>
          <cell r="B1042" t="str">
            <v>S.DRS UNSECURED GOOD ( &gt; 6 MONTHS) SUBS.</v>
          </cell>
          <cell r="C1042">
            <v>23465925.25</v>
          </cell>
          <cell r="D1042">
            <v>1054612.43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24520537.68</v>
          </cell>
          <cell r="K1042">
            <v>24520537.68</v>
          </cell>
          <cell r="Q1042">
            <v>245.20537680000001</v>
          </cell>
        </row>
        <row r="1043">
          <cell r="A1043">
            <v>3040206</v>
          </cell>
          <cell r="B1043" t="str">
            <v>S.DRS UNSECURED GOOD ( &gt; 6 MONTHS) REL. PTY</v>
          </cell>
          <cell r="C1043">
            <v>0</v>
          </cell>
          <cell r="D1043">
            <v>10147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10147</v>
          </cell>
          <cell r="K1043">
            <v>10147</v>
          </cell>
          <cell r="Q1043">
            <v>0.10147</v>
          </cell>
        </row>
        <row r="1044">
          <cell r="A1044">
            <v>3040207</v>
          </cell>
          <cell r="B1044" t="str">
            <v>S.DRS UNSECURED DOUBTFUL ( &gt; 6 MONTHS) OTHERS</v>
          </cell>
          <cell r="C1044">
            <v>0</v>
          </cell>
          <cell r="D1044">
            <v>44743134.039999999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44743134.039999999</v>
          </cell>
          <cell r="K1044">
            <v>44743134.039999999</v>
          </cell>
          <cell r="Q1044">
            <v>447.43134040000001</v>
          </cell>
        </row>
        <row r="1045">
          <cell r="A1045">
            <v>3040210</v>
          </cell>
          <cell r="B1045" t="str">
            <v>PROVISION FOR DOUBTFUL DEBTS &gt; 6 MONTHS</v>
          </cell>
          <cell r="C1045">
            <v>0</v>
          </cell>
          <cell r="D1045">
            <v>-44743134.039999999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-44743134.039999999</v>
          </cell>
          <cell r="K1045">
            <v>-44743134.039999999</v>
          </cell>
          <cell r="Q1045">
            <v>-447.43134040000001</v>
          </cell>
        </row>
        <row r="1046">
          <cell r="A1046">
            <v>3040221</v>
          </cell>
          <cell r="B1046" t="str">
            <v>S.DRS SECURED GOOD ( &lt; 6 MONTHS) OTHERS</v>
          </cell>
          <cell r="C1046">
            <v>0</v>
          </cell>
          <cell r="D1046">
            <v>303604040.76999998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303604040.76999998</v>
          </cell>
          <cell r="K1046">
            <v>303604040.76999998</v>
          </cell>
          <cell r="Q1046">
            <v>3036.0404076999998</v>
          </cell>
        </row>
        <row r="1047">
          <cell r="A1047">
            <v>3040224</v>
          </cell>
          <cell r="B1047" t="str">
            <v>S.DRS UNSECURED GOOD ( &lt; 6 MONTHS) OTHERS</v>
          </cell>
          <cell r="C1047">
            <v>0</v>
          </cell>
          <cell r="D1047">
            <v>2302389879.5700002</v>
          </cell>
          <cell r="E1047">
            <v>0</v>
          </cell>
          <cell r="F1047">
            <v>0</v>
          </cell>
          <cell r="G1047">
            <v>4898552</v>
          </cell>
          <cell r="H1047">
            <v>0</v>
          </cell>
          <cell r="I1047">
            <v>1591421.08</v>
          </cell>
          <cell r="J1047">
            <v>2308879852.6500001</v>
          </cell>
          <cell r="K1047">
            <v>2308879852.6500001</v>
          </cell>
          <cell r="Q1047">
            <v>23088.798526499999</v>
          </cell>
        </row>
        <row r="1048">
          <cell r="A1048">
            <v>3040225</v>
          </cell>
          <cell r="B1048" t="str">
            <v>S.DRS UNSECURED GOOD ( &lt; 6 MONTHS) SUB</v>
          </cell>
          <cell r="C1048">
            <v>14859952</v>
          </cell>
          <cell r="D1048">
            <v>42203641.490000002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57063593.490000002</v>
          </cell>
          <cell r="K1048">
            <v>57063593.490000002</v>
          </cell>
          <cell r="Q1048">
            <v>570.63593490000005</v>
          </cell>
        </row>
        <row r="1049">
          <cell r="A1049">
            <v>3040190</v>
          </cell>
          <cell r="B1049" t="str">
            <v>UNREALISED EXCHNAGE GAIN/LOSS DEBTORS - SAP</v>
          </cell>
          <cell r="C1049">
            <v>0</v>
          </cell>
          <cell r="D1049">
            <v>-5.8207660913467401E-11</v>
          </cell>
          <cell r="E1049">
            <v>0</v>
          </cell>
          <cell r="F1049">
            <v>-3051.7200000000298</v>
          </cell>
          <cell r="G1049">
            <v>0</v>
          </cell>
          <cell r="H1049">
            <v>0</v>
          </cell>
          <cell r="I1049">
            <v>0</v>
          </cell>
          <cell r="J1049">
            <v>-3051.7200000000898</v>
          </cell>
          <cell r="K1049">
            <v>-3051.7200000000898</v>
          </cell>
          <cell r="Q1049">
            <v>-3.05172000000009E-2</v>
          </cell>
        </row>
        <row r="1050">
          <cell r="A1050">
            <v>3050101</v>
          </cell>
          <cell r="B1050" t="str">
            <v>OFFICE CASH</v>
          </cell>
          <cell r="C1050">
            <v>0</v>
          </cell>
          <cell r="D1050">
            <v>1017439.73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9093</v>
          </cell>
          <cell r="J1050">
            <v>1026532.73</v>
          </cell>
          <cell r="K1050">
            <v>1026532.73</v>
          </cell>
          <cell r="Q1050">
            <v>10.265327299999999</v>
          </cell>
        </row>
        <row r="1051">
          <cell r="A1051">
            <v>3050102</v>
          </cell>
          <cell r="B1051" t="str">
            <v>CASH AT SHOWROOMS</v>
          </cell>
          <cell r="C1051">
            <v>0</v>
          </cell>
          <cell r="D1051">
            <v>2956969.75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2956969.75</v>
          </cell>
          <cell r="K1051">
            <v>2956969.75</v>
          </cell>
          <cell r="Q1051">
            <v>29.5696975</v>
          </cell>
        </row>
        <row r="1052">
          <cell r="A1052">
            <v>3050103</v>
          </cell>
          <cell r="B1052" t="str">
            <v>CHEQUES ON HAND</v>
          </cell>
          <cell r="C1052">
            <v>0</v>
          </cell>
          <cell r="D1052">
            <v>3546678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3546678</v>
          </cell>
          <cell r="K1052">
            <v>3546678</v>
          </cell>
          <cell r="Q1052">
            <v>35.46678</v>
          </cell>
        </row>
        <row r="1053">
          <cell r="A1053">
            <v>3050104</v>
          </cell>
          <cell r="B1053" t="str">
            <v>CASH AT THANE OFFICE (STEEL)</v>
          </cell>
          <cell r="C1053">
            <v>149509.62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149509.62</v>
          </cell>
          <cell r="K1053">
            <v>149509.62</v>
          </cell>
          <cell r="Q1053">
            <v>1.4950962000000001</v>
          </cell>
        </row>
        <row r="1054">
          <cell r="A1054">
            <v>3050106</v>
          </cell>
          <cell r="B1054" t="str">
            <v>MAHINDRA TOWERS IMPREST</v>
          </cell>
          <cell r="C1054">
            <v>188757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188757</v>
          </cell>
          <cell r="K1054">
            <v>188757</v>
          </cell>
          <cell r="Q1054">
            <v>1.88757</v>
          </cell>
        </row>
        <row r="1055">
          <cell r="A1055">
            <v>3050108</v>
          </cell>
          <cell r="B1055" t="str">
            <v>FRANKING MACHINE IMPREST (MILL)</v>
          </cell>
          <cell r="C1055">
            <v>0</v>
          </cell>
          <cell r="D1055">
            <v>11911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11911</v>
          </cell>
          <cell r="K1055">
            <v>11911</v>
          </cell>
          <cell r="Q1055">
            <v>0.11910999999999999</v>
          </cell>
        </row>
        <row r="1056">
          <cell r="A1056">
            <v>3050109</v>
          </cell>
          <cell r="B1056" t="str">
            <v>FRANKING MACHINE IMPREST (J.K. BLDG)</v>
          </cell>
          <cell r="C1056">
            <v>7239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7239</v>
          </cell>
          <cell r="K1056">
            <v>7239</v>
          </cell>
          <cell r="Q1056">
            <v>7.2389999999999996E-2</v>
          </cell>
        </row>
        <row r="1057">
          <cell r="A1057">
            <v>3050110</v>
          </cell>
          <cell r="B1057" t="str">
            <v>FRANKING MACHINE IMPREST (M/TOWERS)</v>
          </cell>
          <cell r="C1057">
            <v>18915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18915</v>
          </cell>
          <cell r="K1057">
            <v>18915</v>
          </cell>
          <cell r="Q1057">
            <v>0.18915000000000001</v>
          </cell>
        </row>
        <row r="1058">
          <cell r="A1058">
            <v>3050113</v>
          </cell>
          <cell r="B1058" t="str">
            <v>FRANKING M/C IMPREST (SHARE DEPT.)</v>
          </cell>
          <cell r="C1058">
            <v>3059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3059</v>
          </cell>
          <cell r="K1058">
            <v>3059</v>
          </cell>
          <cell r="Q1058">
            <v>3.0589999999999999E-2</v>
          </cell>
        </row>
        <row r="1059">
          <cell r="A1059">
            <v>3050116</v>
          </cell>
          <cell r="B1059" t="str">
            <v>ERC PETTY CASH</v>
          </cell>
          <cell r="C1059">
            <v>36793.75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36793.75</v>
          </cell>
          <cell r="K1059">
            <v>36793.75</v>
          </cell>
          <cell r="Q1059">
            <v>0.36793749999999997</v>
          </cell>
        </row>
        <row r="1060">
          <cell r="A1060">
            <v>3050501</v>
          </cell>
          <cell r="B1060" t="str">
            <v>CBI DIVIDEND A/C 90/91  (1088)</v>
          </cell>
          <cell r="C1060">
            <v>2723846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2723846</v>
          </cell>
          <cell r="K1060">
            <v>2723846</v>
          </cell>
          <cell r="Q1060">
            <v>27.23846</v>
          </cell>
        </row>
        <row r="1061">
          <cell r="A1061">
            <v>3050502</v>
          </cell>
          <cell r="B1061" t="str">
            <v>CITBANK DIVIDEND A/C 2004-05(9464174)</v>
          </cell>
          <cell r="C1061">
            <v>2145084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2145084</v>
          </cell>
          <cell r="K1061">
            <v>2145084</v>
          </cell>
          <cell r="Q1061">
            <v>21.450839999999999</v>
          </cell>
        </row>
        <row r="1062">
          <cell r="A1062">
            <v>3050503</v>
          </cell>
          <cell r="B1062" t="str">
            <v>CITIBANK DIVIDEND 2005-06 15623063</v>
          </cell>
          <cell r="C1062">
            <v>2695810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2695810</v>
          </cell>
          <cell r="K1062">
            <v>2695810</v>
          </cell>
          <cell r="Q1062">
            <v>26.958100000000002</v>
          </cell>
        </row>
        <row r="1063">
          <cell r="A1063">
            <v>3050504</v>
          </cell>
          <cell r="B1063">
            <v>0</v>
          </cell>
          <cell r="C1063">
            <v>3054755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3054755</v>
          </cell>
          <cell r="K1063">
            <v>3054755</v>
          </cell>
          <cell r="Q1063">
            <v>30.547550000000001</v>
          </cell>
        </row>
        <row r="1064">
          <cell r="A1064">
            <v>3050505</v>
          </cell>
          <cell r="B1064" t="str">
            <v>CITI BANK DIVIDEND A/C 2007-08(0009464247)</v>
          </cell>
          <cell r="C1064">
            <v>1713591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1713591</v>
          </cell>
          <cell r="K1064">
            <v>1713591</v>
          </cell>
          <cell r="Q1064">
            <v>17.135909999999999</v>
          </cell>
        </row>
        <row r="1065">
          <cell r="A1065">
            <v>3050515</v>
          </cell>
          <cell r="B1065" t="str">
            <v>CITI BANK DIVIDEND A/C 2002-03 (1640003)</v>
          </cell>
          <cell r="C1065">
            <v>2363600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2363600</v>
          </cell>
          <cell r="K1065">
            <v>2363600</v>
          </cell>
          <cell r="Q1065">
            <v>23.635999999999999</v>
          </cell>
        </row>
        <row r="1066">
          <cell r="A1066">
            <v>3050701</v>
          </cell>
          <cell r="B1066" t="str">
            <v>BANK OF AMERICA  CURRENT A/C - RWM</v>
          </cell>
          <cell r="C1066">
            <v>0</v>
          </cell>
          <cell r="D1066">
            <v>-626540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-626540</v>
          </cell>
          <cell r="K1066">
            <v>-626540</v>
          </cell>
          <cell r="Q1066">
            <v>-6.2653999999999996</v>
          </cell>
        </row>
        <row r="1067">
          <cell r="A1067">
            <v>3050702</v>
          </cell>
          <cell r="B1067">
            <v>0</v>
          </cell>
          <cell r="C1067">
            <v>0</v>
          </cell>
          <cell r="D1067">
            <v>5394.82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5394.82</v>
          </cell>
          <cell r="K1067">
            <v>5394.82</v>
          </cell>
          <cell r="Q1067">
            <v>5.3948200000000002E-2</v>
          </cell>
        </row>
        <row r="1068">
          <cell r="A1068">
            <v>3050705</v>
          </cell>
          <cell r="B1068" t="str">
            <v>HDFC BANK CUR.A/C - VAPI</v>
          </cell>
          <cell r="C1068">
            <v>0</v>
          </cell>
          <cell r="D1068">
            <v>-129998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-129998</v>
          </cell>
          <cell r="K1068">
            <v>-129998</v>
          </cell>
          <cell r="Q1068">
            <v>-1.2999799999999999</v>
          </cell>
        </row>
        <row r="1069">
          <cell r="A1069">
            <v>3050706</v>
          </cell>
          <cell r="B1069" t="str">
            <v>STANDARD CHARTERED BANK CURRENT A/C</v>
          </cell>
          <cell r="C1069">
            <v>212401.51</v>
          </cell>
          <cell r="D1069">
            <v>499216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711617.51</v>
          </cell>
          <cell r="K1069">
            <v>711617.51</v>
          </cell>
          <cell r="Q1069">
            <v>7.1161751000000004</v>
          </cell>
        </row>
        <row r="1070">
          <cell r="A1070">
            <v>3050707</v>
          </cell>
          <cell r="B1070" t="str">
            <v>IDBI CUR A/C - CUFFE PARADE - CORP.</v>
          </cell>
          <cell r="C1070">
            <v>77330396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77330396</v>
          </cell>
          <cell r="K1070">
            <v>77330396</v>
          </cell>
          <cell r="Q1070">
            <v>773.30395999999996</v>
          </cell>
        </row>
        <row r="1071">
          <cell r="A1071">
            <v>3050709</v>
          </cell>
          <cell r="B1071" t="str">
            <v>HSBC LTD.CUR.A/C</v>
          </cell>
          <cell r="C1071">
            <v>0</v>
          </cell>
          <cell r="D1071">
            <v>574855.18999999994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574855.18999999994</v>
          </cell>
          <cell r="K1071">
            <v>574855.18999999994</v>
          </cell>
          <cell r="Q1071">
            <v>5.7485518999999998</v>
          </cell>
        </row>
        <row r="1072">
          <cell r="A1072">
            <v>3050711</v>
          </cell>
          <cell r="B1072" t="str">
            <v>CITI BANK CURRENT A/C</v>
          </cell>
          <cell r="C1072">
            <v>0</v>
          </cell>
          <cell r="D1072">
            <v>52723.46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52723.46</v>
          </cell>
          <cell r="K1072">
            <v>52723.46</v>
          </cell>
          <cell r="Q1072">
            <v>0.5272346</v>
          </cell>
        </row>
        <row r="1073">
          <cell r="A1073">
            <v>3050715</v>
          </cell>
          <cell r="B1073" t="str">
            <v>BANK OF INDIA CURRENT A/C - CON.CIRCUS - RWM</v>
          </cell>
          <cell r="C1073">
            <v>66379.240000000005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66379.240000000005</v>
          </cell>
          <cell r="K1073">
            <v>66379.240000000005</v>
          </cell>
          <cell r="Q1073">
            <v>0.66379239999999995</v>
          </cell>
        </row>
        <row r="1074">
          <cell r="A1074">
            <v>3050716</v>
          </cell>
          <cell r="B1074" t="str">
            <v>BANK OF INDIA CURRENT A/C - JAIPUR - RWM</v>
          </cell>
          <cell r="C1074">
            <v>52217.08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52217.08</v>
          </cell>
          <cell r="K1074">
            <v>52217.08</v>
          </cell>
          <cell r="Q1074">
            <v>0.52217080000000005</v>
          </cell>
        </row>
        <row r="1075">
          <cell r="A1075">
            <v>3050718</v>
          </cell>
          <cell r="B1075" t="str">
            <v>GRINDLAYS BANK CURRENT A/C - CALCUTTA - RWM</v>
          </cell>
          <cell r="C1075">
            <v>-2917588.98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-2917588.98</v>
          </cell>
          <cell r="K1075">
            <v>-2917588.98</v>
          </cell>
          <cell r="Q1075">
            <v>-29.1758898</v>
          </cell>
        </row>
        <row r="1076">
          <cell r="A1076">
            <v>3050719</v>
          </cell>
          <cell r="B1076" t="str">
            <v>GRINDLAYS BANK CURRENT A/C - BREACH CANDY - RWM</v>
          </cell>
          <cell r="C1076">
            <v>0</v>
          </cell>
          <cell r="D1076">
            <v>99137.75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99137.75</v>
          </cell>
          <cell r="K1076">
            <v>99137.75</v>
          </cell>
          <cell r="Q1076">
            <v>0.99137750000000002</v>
          </cell>
        </row>
        <row r="1077">
          <cell r="A1077">
            <v>3050720</v>
          </cell>
          <cell r="B1077" t="str">
            <v>SUNDRY  BANK  (CURRENT) ACCOUNTS - SAP</v>
          </cell>
          <cell r="C1077">
            <v>7344465.96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7344465.96</v>
          </cell>
          <cell r="K1077">
            <v>7344465.96</v>
          </cell>
          <cell r="Q1077">
            <v>73.444659599999994</v>
          </cell>
        </row>
        <row r="1078">
          <cell r="A1078">
            <v>3050727</v>
          </cell>
          <cell r="B1078" t="str">
            <v>CORPORATION BANK FAST COLLN.SERV. A/C</v>
          </cell>
          <cell r="C1078">
            <v>0</v>
          </cell>
          <cell r="D1078">
            <v>-805720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-805720</v>
          </cell>
          <cell r="K1078">
            <v>-805720</v>
          </cell>
          <cell r="Q1078">
            <v>-8.0571999999999999</v>
          </cell>
        </row>
        <row r="1079">
          <cell r="A1079">
            <v>3050728</v>
          </cell>
          <cell r="B1079" t="str">
            <v>CANARA BANK CURRENT A/C THANE</v>
          </cell>
          <cell r="C1079">
            <v>0</v>
          </cell>
          <cell r="D1079">
            <v>1582513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1582513</v>
          </cell>
          <cell r="K1079">
            <v>1582513</v>
          </cell>
          <cell r="Q1079">
            <v>15.82513</v>
          </cell>
        </row>
        <row r="1080">
          <cell r="A1080">
            <v>3050730</v>
          </cell>
          <cell r="B1080" t="str">
            <v>HDFC BANK CUR A/C NO.2 VAPI</v>
          </cell>
          <cell r="C1080">
            <v>0</v>
          </cell>
          <cell r="D1080">
            <v>-1194098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-1194098</v>
          </cell>
          <cell r="K1080">
            <v>-1194098</v>
          </cell>
          <cell r="Q1080">
            <v>-11.94098</v>
          </cell>
        </row>
        <row r="1081">
          <cell r="A1081">
            <v>3050733</v>
          </cell>
          <cell r="B1081" t="str">
            <v>SBI CURRENT A/C - AIR CARGO COMPLEX</v>
          </cell>
          <cell r="C1081">
            <v>0</v>
          </cell>
          <cell r="D1081">
            <v>105067.13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105067.13</v>
          </cell>
          <cell r="K1081">
            <v>105067.13</v>
          </cell>
          <cell r="Q1081">
            <v>1.0506713000000001</v>
          </cell>
        </row>
        <row r="1082">
          <cell r="A1082">
            <v>3050735</v>
          </cell>
          <cell r="B1082" t="str">
            <v>SBI CURRENT A/C - NHAVA SEVA</v>
          </cell>
          <cell r="C1082">
            <v>0</v>
          </cell>
          <cell r="D1082">
            <v>-47544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-47544</v>
          </cell>
          <cell r="K1082">
            <v>-47544</v>
          </cell>
          <cell r="Q1082">
            <v>-0.47543999999999997</v>
          </cell>
        </row>
        <row r="1083">
          <cell r="A1083">
            <v>3050736</v>
          </cell>
          <cell r="B1083" t="str">
            <v>CENTURION BANK CURRENT A/C THANE</v>
          </cell>
          <cell r="C1083">
            <v>0</v>
          </cell>
          <cell r="D1083">
            <v>-852209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-852209</v>
          </cell>
          <cell r="K1083">
            <v>-852209</v>
          </cell>
          <cell r="Q1083">
            <v>-8.5220900000000004</v>
          </cell>
        </row>
        <row r="1084">
          <cell r="A1084">
            <v>3050737</v>
          </cell>
          <cell r="B1084" t="str">
            <v>GLOBAL TRUST BK(NO LIEN) A/C N.PT</v>
          </cell>
          <cell r="C1084">
            <v>9530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9530</v>
          </cell>
          <cell r="K1084">
            <v>9530</v>
          </cell>
          <cell r="Q1084">
            <v>9.5299999999999996E-2</v>
          </cell>
        </row>
        <row r="1085">
          <cell r="A1085">
            <v>3050739</v>
          </cell>
          <cell r="B1085" t="str">
            <v>BOI B`ESTATE CUR A/C - (9000 1776)</v>
          </cell>
          <cell r="C1085">
            <v>0</v>
          </cell>
          <cell r="D1085">
            <v>10002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10002</v>
          </cell>
          <cell r="K1085">
            <v>10002</v>
          </cell>
          <cell r="Q1085">
            <v>0.10002</v>
          </cell>
        </row>
        <row r="1086">
          <cell r="A1086">
            <v>3050740</v>
          </cell>
          <cell r="B1086">
            <v>0</v>
          </cell>
          <cell r="C1086">
            <v>411201.3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411201.3</v>
          </cell>
          <cell r="K1086">
            <v>411201.3</v>
          </cell>
          <cell r="Q1086">
            <v>4.1120130000000001</v>
          </cell>
        </row>
        <row r="1087">
          <cell r="A1087">
            <v>3050750</v>
          </cell>
          <cell r="B1087" t="str">
            <v>CASH CREDIT BAL(DEBIT) TRF (GRPG.JV)</v>
          </cell>
          <cell r="C1087">
            <v>60006.2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60006.2</v>
          </cell>
          <cell r="K1087">
            <v>60006.2</v>
          </cell>
          <cell r="Q1087">
            <v>0.60006199999999998</v>
          </cell>
        </row>
        <row r="1088">
          <cell r="A1088">
            <v>3050751</v>
          </cell>
          <cell r="B1088" t="str">
            <v>SBI CURRENT A/C INDORE</v>
          </cell>
          <cell r="C1088">
            <v>0</v>
          </cell>
          <cell r="D1088">
            <v>16728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16728</v>
          </cell>
          <cell r="K1088">
            <v>16728</v>
          </cell>
          <cell r="Q1088">
            <v>0.16728000000000001</v>
          </cell>
        </row>
        <row r="1089">
          <cell r="A1089">
            <v>3050758</v>
          </cell>
          <cell r="B1089" t="str">
            <v>CITIBANK - N.PT. (0011416225)</v>
          </cell>
          <cell r="C1089">
            <v>1391.93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1391.93</v>
          </cell>
          <cell r="K1089">
            <v>1391.93</v>
          </cell>
          <cell r="Q1089">
            <v>1.3919300000000001E-2</v>
          </cell>
        </row>
        <row r="1090">
          <cell r="A1090">
            <v>3050759</v>
          </cell>
          <cell r="B1090" t="str">
            <v>UTI BANK LTD.COLLN. A/C - THANE</v>
          </cell>
          <cell r="C1090">
            <v>0</v>
          </cell>
          <cell r="D1090">
            <v>3752405.6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3752405.6</v>
          </cell>
          <cell r="K1090">
            <v>3752405.6</v>
          </cell>
          <cell r="Q1090">
            <v>37.524056000000002</v>
          </cell>
        </row>
        <row r="1091">
          <cell r="A1091">
            <v>3050760</v>
          </cell>
          <cell r="B1091" t="str">
            <v>HDFC  BANK SHOP COLLN. A/C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647440.16</v>
          </cell>
          <cell r="J1091">
            <v>647440.16</v>
          </cell>
          <cell r="K1091">
            <v>647440.16</v>
          </cell>
          <cell r="Q1091">
            <v>6.4744016000000002</v>
          </cell>
        </row>
        <row r="1092">
          <cell r="A1092">
            <v>3050763</v>
          </cell>
          <cell r="B1092" t="str">
            <v>STD CHARTERED CMS COLLN. A/C</v>
          </cell>
          <cell r="C1092">
            <v>0</v>
          </cell>
          <cell r="D1092">
            <v>4956221.83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4956221.83</v>
          </cell>
          <cell r="K1092">
            <v>4956221.83</v>
          </cell>
          <cell r="Q1092">
            <v>49.562218299999998</v>
          </cell>
        </row>
        <row r="1093">
          <cell r="A1093">
            <v>3050764</v>
          </cell>
          <cell r="B1093" t="str">
            <v>SBI CUR.A/C GOPALNAGAR - ERC</v>
          </cell>
          <cell r="C1093">
            <v>20994.7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20994.7</v>
          </cell>
          <cell r="K1093">
            <v>20994.7</v>
          </cell>
          <cell r="Q1093">
            <v>0.20994699999999999</v>
          </cell>
        </row>
        <row r="1094">
          <cell r="A1094">
            <v>3050765</v>
          </cell>
          <cell r="B1094" t="str">
            <v>ALLAHABAD BK.CUR.A/C BILASPUR- ERC</v>
          </cell>
          <cell r="C1094">
            <v>22762.59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22762.59</v>
          </cell>
          <cell r="K1094">
            <v>22762.59</v>
          </cell>
          <cell r="Q1094">
            <v>0.22762589999999999</v>
          </cell>
        </row>
        <row r="1095">
          <cell r="A1095">
            <v>3050769</v>
          </cell>
          <cell r="B1095" t="str">
            <v>HDFC  BANK CUR. A/C  - FORT</v>
          </cell>
          <cell r="C1095">
            <v>-36312216.100000001</v>
          </cell>
          <cell r="D1095">
            <v>-7204024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-43516240.100000001</v>
          </cell>
          <cell r="K1095">
            <v>-43516240.100000001</v>
          </cell>
          <cell r="Q1095">
            <v>-435.16240099999999</v>
          </cell>
        </row>
        <row r="1096">
          <cell r="A1096">
            <v>3050770</v>
          </cell>
          <cell r="B1096" t="str">
            <v>UTI BANK LTD.CURR A/C - THANE</v>
          </cell>
          <cell r="C1096">
            <v>0</v>
          </cell>
          <cell r="D1096">
            <v>8302034.4900000002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8302034.4900000002</v>
          </cell>
          <cell r="K1096">
            <v>8302034.4900000002</v>
          </cell>
          <cell r="Q1096">
            <v>83.020344899999998</v>
          </cell>
        </row>
        <row r="1097">
          <cell r="A1097">
            <v>3050771</v>
          </cell>
          <cell r="B1097" t="str">
            <v>ICICI BANK  CURR.  A/C - N.PT.</v>
          </cell>
          <cell r="C1097">
            <v>0</v>
          </cell>
          <cell r="D1097">
            <v>-2811433.32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-2811433.32</v>
          </cell>
          <cell r="K1097">
            <v>-2811433.32</v>
          </cell>
          <cell r="Q1097">
            <v>-28.114333200000001</v>
          </cell>
        </row>
        <row r="1098">
          <cell r="A1098">
            <v>3050784</v>
          </cell>
          <cell r="B1098" t="str">
            <v>HDFC BANK CUR.A/C - NAGPUR</v>
          </cell>
          <cell r="C1098">
            <v>0</v>
          </cell>
          <cell r="D1098">
            <v>-3542668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-3542668</v>
          </cell>
          <cell r="K1098">
            <v>-3542668</v>
          </cell>
          <cell r="Q1098">
            <v>-35.426679999999998</v>
          </cell>
        </row>
        <row r="1099">
          <cell r="A1099">
            <v>3050785</v>
          </cell>
          <cell r="B1099" t="str">
            <v>HDFC BANK CUR.A/C - JALGAON</v>
          </cell>
          <cell r="C1099">
            <v>0</v>
          </cell>
          <cell r="D1099">
            <v>-485603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-485603</v>
          </cell>
          <cell r="K1099">
            <v>-485603</v>
          </cell>
          <cell r="Q1099">
            <v>-4.8560299999999996</v>
          </cell>
        </row>
        <row r="1100">
          <cell r="A1100">
            <v>3050786</v>
          </cell>
          <cell r="B1100" t="str">
            <v>HDFC BANK CUR A/C - FORT</v>
          </cell>
          <cell r="C1100">
            <v>0</v>
          </cell>
          <cell r="D1100">
            <v>-4164595.7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-4164595.7</v>
          </cell>
          <cell r="K1100">
            <v>-4164595.7</v>
          </cell>
          <cell r="Q1100">
            <v>-41.645957000000003</v>
          </cell>
        </row>
        <row r="1101">
          <cell r="A1101">
            <v>3050793</v>
          </cell>
          <cell r="B1101" t="str">
            <v>UTI BANK CUR.A/C.NO.14517 - RETAIL</v>
          </cell>
          <cell r="C1101">
            <v>0</v>
          </cell>
          <cell r="D1101">
            <v>-181494.11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-181494.11</v>
          </cell>
          <cell r="K1101">
            <v>-181494.11</v>
          </cell>
          <cell r="Q1101">
            <v>-1.8149411</v>
          </cell>
        </row>
        <row r="1102">
          <cell r="A1102">
            <v>3050794</v>
          </cell>
          <cell r="B1102" t="str">
            <v>STANDARD CHARTERED BANK A/C NO.533368-7</v>
          </cell>
          <cell r="C1102">
            <v>0</v>
          </cell>
          <cell r="D1102">
            <v>-5758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-5758</v>
          </cell>
          <cell r="K1102">
            <v>-5758</v>
          </cell>
          <cell r="Q1102">
            <v>-5.7579999999999999E-2</v>
          </cell>
        </row>
        <row r="1103">
          <cell r="A1103">
            <v>3050796</v>
          </cell>
          <cell r="B1103" t="str">
            <v>HDFC BANK A/C NO.CAPEX-9795</v>
          </cell>
          <cell r="C1103">
            <v>0</v>
          </cell>
          <cell r="D1103">
            <v>-2812575.35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-2812575.35</v>
          </cell>
          <cell r="K1103">
            <v>-2812575.35</v>
          </cell>
          <cell r="Q1103">
            <v>-28.125753499999998</v>
          </cell>
        </row>
        <row r="1104">
          <cell r="A1104">
            <v>3050797</v>
          </cell>
          <cell r="B1104" t="str">
            <v>CASH CREDIT BAL(DEBIT) TRF (GRPG.JV)</v>
          </cell>
          <cell r="C1104">
            <v>2947907.28</v>
          </cell>
          <cell r="D1104">
            <v>43493898.609999999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46441805.890000001</v>
          </cell>
          <cell r="K1104">
            <v>46441805.890000001</v>
          </cell>
          <cell r="Q1104">
            <v>464.41805890000001</v>
          </cell>
        </row>
        <row r="1105">
          <cell r="A1105">
            <v>3050798</v>
          </cell>
          <cell r="B1105" t="str">
            <v>BANK BALS (CREDIT) TRF..TO OVER DRAWN(GRPG)</v>
          </cell>
          <cell r="C1105">
            <v>39229805.079999998</v>
          </cell>
          <cell r="D1105">
            <v>24864260.48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64094065.560000002</v>
          </cell>
          <cell r="K1105">
            <v>64094065.560000002</v>
          </cell>
          <cell r="Q1105">
            <v>640.94065560000001</v>
          </cell>
        </row>
        <row r="1106">
          <cell r="A1106">
            <v>3050801</v>
          </cell>
          <cell r="B1106" t="str">
            <v>EEFC HONGKONG BANK</v>
          </cell>
          <cell r="C1106">
            <v>67994.38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67994.38</v>
          </cell>
          <cell r="K1106">
            <v>67994.38</v>
          </cell>
          <cell r="Q1106">
            <v>0.67994379999999999</v>
          </cell>
        </row>
        <row r="1107">
          <cell r="A1107">
            <v>3050802</v>
          </cell>
          <cell r="B1107" t="str">
            <v>EEFC BANK OF AMERICA</v>
          </cell>
          <cell r="C1107">
            <v>1894.07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1894.07</v>
          </cell>
          <cell r="K1107">
            <v>1894.07</v>
          </cell>
          <cell r="Q1107">
            <v>1.8940700000000001E-2</v>
          </cell>
        </row>
        <row r="1108">
          <cell r="A1108">
            <v>3050803</v>
          </cell>
          <cell r="B1108" t="str">
            <v>EEFC STANDARD CHARTERED BANK</v>
          </cell>
          <cell r="C1108">
            <v>21933.98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21933.98</v>
          </cell>
          <cell r="K1108">
            <v>21933.98</v>
          </cell>
          <cell r="Q1108">
            <v>0.2193398</v>
          </cell>
        </row>
        <row r="1109">
          <cell r="A1109">
            <v>3050810</v>
          </cell>
          <cell r="B1109" t="str">
            <v>CANARA BANK INTEREST WARRANT A/C - RWM</v>
          </cell>
          <cell r="C1109">
            <v>93752.69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93752.69</v>
          </cell>
          <cell r="K1109">
            <v>93752.69</v>
          </cell>
          <cell r="Q1109">
            <v>0.93752690000000005</v>
          </cell>
        </row>
        <row r="1110">
          <cell r="A1110">
            <v>3050868</v>
          </cell>
          <cell r="B1110" t="str">
            <v>HDFC BANK FD INT DEC-01(060223/2667)</v>
          </cell>
          <cell r="C1110">
            <v>152647.98000000001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152647.98000000001</v>
          </cell>
          <cell r="K1110">
            <v>152647.98000000001</v>
          </cell>
          <cell r="Q1110">
            <v>1.5264797999999999</v>
          </cell>
        </row>
        <row r="1111">
          <cell r="A1111">
            <v>3050869</v>
          </cell>
          <cell r="B1111" t="str">
            <v>HDFC BNK SER8 DEB NO LIEN (2743)</v>
          </cell>
          <cell r="C1111">
            <v>68456.5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68456.5</v>
          </cell>
          <cell r="K1111">
            <v>68456.5</v>
          </cell>
          <cell r="Q1111">
            <v>0.68456499999999998</v>
          </cell>
        </row>
        <row r="1112">
          <cell r="A1112">
            <v>3050872</v>
          </cell>
          <cell r="B1112" t="str">
            <v>HDFC BANK FD INT JUN-02(060223/3071)</v>
          </cell>
          <cell r="C1112">
            <v>154882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154882</v>
          </cell>
          <cell r="K1112">
            <v>154882</v>
          </cell>
          <cell r="Q1112">
            <v>1.5488200000000001</v>
          </cell>
        </row>
        <row r="1113">
          <cell r="A1113">
            <v>3050873</v>
          </cell>
          <cell r="B1113" t="str">
            <v>HDFC BANK FD INT JULY-NOV02(060223/3167)</v>
          </cell>
          <cell r="C1113">
            <v>59539.92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59539.92</v>
          </cell>
          <cell r="K1113">
            <v>59539.92</v>
          </cell>
          <cell r="Q1113">
            <v>0.59539920000000002</v>
          </cell>
        </row>
        <row r="1114">
          <cell r="A1114">
            <v>3050874</v>
          </cell>
          <cell r="B1114" t="str">
            <v>HDFC BANK FD INT DEC-02(060223/3641)</v>
          </cell>
          <cell r="C1114">
            <v>74561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74561</v>
          </cell>
          <cell r="K1114">
            <v>74561</v>
          </cell>
          <cell r="Q1114">
            <v>0.74560999999999999</v>
          </cell>
        </row>
        <row r="1115">
          <cell r="A1115">
            <v>3050875</v>
          </cell>
          <cell r="B1115" t="str">
            <v>HDFC BANK FD INT JAN-MAY03(060223/3651)</v>
          </cell>
          <cell r="C1115">
            <v>26517.69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26517.69</v>
          </cell>
          <cell r="K1115">
            <v>26517.69</v>
          </cell>
          <cell r="Q1115">
            <v>0.26517689999999999</v>
          </cell>
        </row>
        <row r="1116">
          <cell r="A1116">
            <v>3050876</v>
          </cell>
          <cell r="B1116" t="str">
            <v>HDFC BANK FD INT JUN-03(060223/3806)</v>
          </cell>
          <cell r="C1116">
            <v>34519.64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34519.64</v>
          </cell>
          <cell r="K1116">
            <v>34519.64</v>
          </cell>
          <cell r="Q1116">
            <v>0.34519640000000001</v>
          </cell>
        </row>
        <row r="1117">
          <cell r="A1117">
            <v>3051002</v>
          </cell>
          <cell r="B1117" t="str">
            <v>BOI DEPOSIT A/C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1326883.26</v>
          </cell>
          <cell r="H1117">
            <v>0</v>
          </cell>
          <cell r="I1117">
            <v>0</v>
          </cell>
          <cell r="J1117">
            <v>1326883.26</v>
          </cell>
          <cell r="K1117">
            <v>1326883.26</v>
          </cell>
          <cell r="Q1117">
            <v>13.2688326</v>
          </cell>
        </row>
        <row r="1118">
          <cell r="A1118">
            <v>3051007</v>
          </cell>
          <cell r="B1118" t="str">
            <v>SBI DEPOSIT A/C</v>
          </cell>
          <cell r="C1118">
            <v>8645964</v>
          </cell>
          <cell r="D1118">
            <v>7941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8653905</v>
          </cell>
          <cell r="K1118">
            <v>8653905</v>
          </cell>
          <cell r="Q1118">
            <v>86.539050000000003</v>
          </cell>
        </row>
        <row r="1119">
          <cell r="A1119">
            <v>3051010</v>
          </cell>
          <cell r="B1119" t="str">
            <v>CENTRAL BANK OF INDIA DEPOSIT A/C</v>
          </cell>
          <cell r="C1119">
            <v>78374262</v>
          </cell>
          <cell r="D1119">
            <v>30000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78404262</v>
          </cell>
          <cell r="K1119">
            <v>78404262</v>
          </cell>
          <cell r="Q1119">
            <v>784.04262000000006</v>
          </cell>
        </row>
        <row r="1120">
          <cell r="A1120">
            <v>3051011</v>
          </cell>
          <cell r="B1120" t="str">
            <v>UTI BANK DEPOSIT A/C</v>
          </cell>
          <cell r="C1120">
            <v>350000</v>
          </cell>
          <cell r="D1120">
            <v>112800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462800</v>
          </cell>
          <cell r="K1120">
            <v>462800</v>
          </cell>
          <cell r="Q1120">
            <v>4.6280000000000001</v>
          </cell>
        </row>
        <row r="1121">
          <cell r="A1121">
            <v>3051103</v>
          </cell>
          <cell r="B1121" t="str">
            <v>MARGIN MONEY - BANK GTEE</v>
          </cell>
          <cell r="C1121">
            <v>47982.67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47982.67</v>
          </cell>
          <cell r="K1121">
            <v>47982.67</v>
          </cell>
          <cell r="Q1121">
            <v>0.47982669999999999</v>
          </cell>
        </row>
        <row r="1122">
          <cell r="A1122">
            <v>3050301</v>
          </cell>
          <cell r="B1122" t="str">
            <v>MUNICIPAL CO-OP BANK LTD CURRENT A/C</v>
          </cell>
          <cell r="C1122">
            <v>0</v>
          </cell>
          <cell r="D1122">
            <v>302835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302835</v>
          </cell>
          <cell r="K1122">
            <v>302835</v>
          </cell>
          <cell r="Q1122">
            <v>3.0283500000000001</v>
          </cell>
        </row>
        <row r="1123">
          <cell r="A1123">
            <v>3050302</v>
          </cell>
          <cell r="B1123" t="str">
            <v>HSBC - SHANGHAI  (USD)</v>
          </cell>
          <cell r="C1123">
            <v>464.59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464.59</v>
          </cell>
          <cell r="K1123">
            <v>464.59</v>
          </cell>
          <cell r="Q1123">
            <v>4.6458999999999997E-3</v>
          </cell>
        </row>
        <row r="1124">
          <cell r="A1124">
            <v>3050303</v>
          </cell>
          <cell r="B1124" t="str">
            <v>HSBC - SHANGHAI  (RMB)</v>
          </cell>
          <cell r="C1124">
            <v>389691.51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389691.51</v>
          </cell>
          <cell r="K1124">
            <v>389691.51</v>
          </cell>
          <cell r="Q1124">
            <v>3.8969151000000002</v>
          </cell>
        </row>
        <row r="1125">
          <cell r="A1125">
            <v>3050201</v>
          </cell>
          <cell r="B1125" t="str">
            <v>MUNICIPAL CO-OP BANK LTD DEPOSIT A/C</v>
          </cell>
          <cell r="C1125">
            <v>0</v>
          </cell>
          <cell r="D1125">
            <v>50000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50000</v>
          </cell>
          <cell r="K1125">
            <v>50000</v>
          </cell>
          <cell r="Q1125">
            <v>0.5</v>
          </cell>
        </row>
        <row r="1126">
          <cell r="A1126">
            <v>3060102</v>
          </cell>
          <cell r="B1126" t="str">
            <v>DUTY DRAWBACK RECEIVABLE (MFD-GOODS)</v>
          </cell>
          <cell r="C1126">
            <v>0</v>
          </cell>
          <cell r="D1126">
            <v>38178575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38178575</v>
          </cell>
          <cell r="K1126">
            <v>38178575</v>
          </cell>
          <cell r="Q1126">
            <v>381.78575000000001</v>
          </cell>
        </row>
        <row r="1127">
          <cell r="A1127">
            <v>3060104</v>
          </cell>
          <cell r="B1127" t="str">
            <v>DUTY DRAWBACK RECEIVABLE (MERCH-GOODS)</v>
          </cell>
          <cell r="C1127">
            <v>0</v>
          </cell>
          <cell r="D1127">
            <v>1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</v>
          </cell>
          <cell r="K1127">
            <v>1</v>
          </cell>
          <cell r="Q1127">
            <v>1.0000000000000001E-5</v>
          </cell>
        </row>
        <row r="1128">
          <cell r="A1128">
            <v>3060105</v>
          </cell>
          <cell r="B1128" t="str">
            <v>DEPB CREDIT RECEIVABLE</v>
          </cell>
          <cell r="C1128">
            <v>1981398.92</v>
          </cell>
          <cell r="D1128">
            <v>17082902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19064300.920000002</v>
          </cell>
          <cell r="K1128">
            <v>19064300.920000002</v>
          </cell>
          <cell r="Q1128">
            <v>190.64300919999999</v>
          </cell>
        </row>
        <row r="1129">
          <cell r="A1129">
            <v>3060206</v>
          </cell>
          <cell r="B1129" t="str">
            <v>INTEREST RECEIVABLE - OTHERS</v>
          </cell>
          <cell r="C1129">
            <v>202961929.24000001</v>
          </cell>
          <cell r="D1129">
            <v>4574457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207536386.24000001</v>
          </cell>
          <cell r="K1129">
            <v>207536386.24000001</v>
          </cell>
          <cell r="Q1129">
            <v>2075.3638624</v>
          </cell>
        </row>
        <row r="1130">
          <cell r="A1130">
            <v>3060297</v>
          </cell>
          <cell r="B1130" t="str">
            <v>INT.RECEIVABLE - FIXED DEP.</v>
          </cell>
          <cell r="C1130">
            <v>871041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871041</v>
          </cell>
          <cell r="K1130">
            <v>871041</v>
          </cell>
          <cell r="Q1130">
            <v>8.7104099999999995</v>
          </cell>
        </row>
        <row r="1131">
          <cell r="A1131">
            <v>3060303</v>
          </cell>
          <cell r="B1131" t="str">
            <v>CLAIM RECEIVABLE (OTHERS)</v>
          </cell>
          <cell r="C1131">
            <v>0</v>
          </cell>
          <cell r="D1131">
            <v>243130.7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243130.7</v>
          </cell>
          <cell r="K1131">
            <v>243130.7</v>
          </cell>
          <cell r="Q1131">
            <v>2.4313069999999999</v>
          </cell>
        </row>
        <row r="1132">
          <cell r="A1132">
            <v>3060307</v>
          </cell>
          <cell r="B1132" t="str">
            <v>TECHNICAL KNOWHOW FEES RECEIVABLE</v>
          </cell>
          <cell r="C1132">
            <v>0</v>
          </cell>
          <cell r="D1132">
            <v>2000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2000</v>
          </cell>
          <cell r="K1132">
            <v>2000</v>
          </cell>
          <cell r="Q1132">
            <v>0.02</v>
          </cell>
        </row>
        <row r="1133">
          <cell r="A1133">
            <v>3060316</v>
          </cell>
          <cell r="B1133" t="str">
            <v>SALES TAX CLAIM RECIEVABLE</v>
          </cell>
          <cell r="C1133">
            <v>1692908.22</v>
          </cell>
          <cell r="D1133">
            <v>8960584.6199999992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10653492.84</v>
          </cell>
          <cell r="K1133">
            <v>10653492.84</v>
          </cell>
          <cell r="Q1133">
            <v>106.5349284</v>
          </cell>
        </row>
        <row r="1134">
          <cell r="A1134">
            <v>3060398</v>
          </cell>
          <cell r="B1134" t="str">
            <v>OTHER RECEIVABLES</v>
          </cell>
          <cell r="C1134">
            <v>9494055</v>
          </cell>
          <cell r="D1134">
            <v>21360758</v>
          </cell>
          <cell r="E1134">
            <v>0</v>
          </cell>
          <cell r="F1134">
            <v>90789.66</v>
          </cell>
          <cell r="G1134">
            <v>0</v>
          </cell>
          <cell r="H1134">
            <v>0</v>
          </cell>
          <cell r="I1134">
            <v>0</v>
          </cell>
          <cell r="J1134">
            <v>30945602.66</v>
          </cell>
          <cell r="K1134">
            <v>30945602.66</v>
          </cell>
          <cell r="Q1134">
            <v>309.45602659999997</v>
          </cell>
        </row>
        <row r="1135">
          <cell r="A1135">
            <v>3060319</v>
          </cell>
          <cell r="B1135" t="str">
            <v>MAT RECEIVABLE</v>
          </cell>
          <cell r="C1135">
            <v>89208000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89208000</v>
          </cell>
          <cell r="K1135">
            <v>89208000</v>
          </cell>
          <cell r="Q1135">
            <v>892.08</v>
          </cell>
        </row>
        <row r="1136">
          <cell r="A1136">
            <v>3060305</v>
          </cell>
          <cell r="B1136" t="str">
            <v>EXCISE DUTY REFUND RECEIVABLE</v>
          </cell>
          <cell r="C1136">
            <v>17872000</v>
          </cell>
          <cell r="D1136">
            <v>282907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18154907</v>
          </cell>
          <cell r="K1136">
            <v>18154907</v>
          </cell>
          <cell r="Q1136">
            <v>181.54907</v>
          </cell>
        </row>
        <row r="1137">
          <cell r="A1137">
            <v>3060320</v>
          </cell>
          <cell r="B1137" t="str">
            <v>EXCISE DUTY PAID UNDER PROTEST</v>
          </cell>
          <cell r="C1137">
            <v>0</v>
          </cell>
          <cell r="D1137">
            <v>800000</v>
          </cell>
          <cell r="E1137">
            <v>0</v>
          </cell>
          <cell r="F1137">
            <v>0</v>
          </cell>
          <cell r="G1137">
            <v>12085630</v>
          </cell>
          <cell r="H1137">
            <v>0</v>
          </cell>
          <cell r="I1137">
            <v>0</v>
          </cell>
          <cell r="J1137">
            <v>12885630</v>
          </cell>
          <cell r="K1137">
            <v>12885630</v>
          </cell>
          <cell r="Q1137">
            <v>128.8563</v>
          </cell>
        </row>
        <row r="1138">
          <cell r="A1138">
            <v>3060317</v>
          </cell>
          <cell r="B1138" t="str">
            <v>EPCG RECEIVABLE</v>
          </cell>
          <cell r="C1138">
            <v>0</v>
          </cell>
          <cell r="D1138">
            <v>5487622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5487622</v>
          </cell>
          <cell r="K1138">
            <v>5487622</v>
          </cell>
          <cell r="Q1138">
            <v>54.876220000000004</v>
          </cell>
        </row>
        <row r="1139">
          <cell r="A1139">
            <v>3070190</v>
          </cell>
          <cell r="B1139" t="str">
            <v>LOANS TO SUBSIDIARY COMPANIES - SAP</v>
          </cell>
          <cell r="C1139">
            <v>734468000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734468000</v>
          </cell>
          <cell r="K1139">
            <v>734468000</v>
          </cell>
          <cell r="Q1139">
            <v>7344.68</v>
          </cell>
        </row>
        <row r="1140">
          <cell r="A1140">
            <v>3070201</v>
          </cell>
          <cell r="B1140" t="str">
            <v>INTERCORPORATE DEPOSITS PLACED</v>
          </cell>
          <cell r="C1140">
            <v>640500004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640500004</v>
          </cell>
          <cell r="K1140">
            <v>640500004</v>
          </cell>
          <cell r="Q1140">
            <v>6405.0000399999999</v>
          </cell>
        </row>
        <row r="1141">
          <cell r="A1141">
            <v>3070291</v>
          </cell>
          <cell r="B1141" t="str">
            <v>LOANS TO RELATED PARTIES - SAP</v>
          </cell>
          <cell r="C1141">
            <v>294250000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294250000</v>
          </cell>
          <cell r="K1141">
            <v>294250000</v>
          </cell>
          <cell r="Q1141">
            <v>2942.5</v>
          </cell>
        </row>
        <row r="1142">
          <cell r="A1142">
            <v>3070299</v>
          </cell>
          <cell r="B1142" t="str">
            <v>PROVISION FOR DOUBTFUL LOANS &amp; ADVANCES</v>
          </cell>
          <cell r="C1142">
            <v>-294250000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-294250000</v>
          </cell>
          <cell r="K1142">
            <v>-294250000</v>
          </cell>
          <cell r="Q1142">
            <v>-2942.5</v>
          </cell>
        </row>
        <row r="1143">
          <cell r="A1143">
            <v>3070301</v>
          </cell>
          <cell r="B1143" t="str">
            <v>ADVANCE INCOME TAX</v>
          </cell>
          <cell r="C1143">
            <v>2346013082.9200001</v>
          </cell>
          <cell r="D1143">
            <v>7521640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2353534722.9200001</v>
          </cell>
          <cell r="K1143">
            <v>2353534722.9200001</v>
          </cell>
          <cell r="Q1143">
            <v>23535.347229200001</v>
          </cell>
        </row>
        <row r="1144">
          <cell r="A1144">
            <v>3070303</v>
          </cell>
          <cell r="B1144" t="str">
            <v>ADVANCE WEALTH TAX</v>
          </cell>
          <cell r="C1144">
            <v>42804175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42804175</v>
          </cell>
          <cell r="K1144">
            <v>42804175</v>
          </cell>
          <cell r="Q1144">
            <v>428.04174999999998</v>
          </cell>
        </row>
        <row r="1145">
          <cell r="A1145">
            <v>3070304</v>
          </cell>
          <cell r="B1145" t="str">
            <v>TAXES ON CONTRACT WORK  - INCOME</v>
          </cell>
          <cell r="C1145">
            <v>0</v>
          </cell>
          <cell r="D1145">
            <v>964657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964657</v>
          </cell>
          <cell r="K1145">
            <v>964657</v>
          </cell>
          <cell r="Q1145">
            <v>9.6465700000000005</v>
          </cell>
        </row>
        <row r="1146">
          <cell r="A1146">
            <v>3070308</v>
          </cell>
          <cell r="B1146" t="str">
            <v>TAXES ON INTEREST  INCOME (OTHERS)</v>
          </cell>
          <cell r="C1146">
            <v>48168736</v>
          </cell>
          <cell r="D1146">
            <v>1262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48169998</v>
          </cell>
          <cell r="K1146">
            <v>48169998</v>
          </cell>
          <cell r="Q1146">
            <v>481.69997999999998</v>
          </cell>
        </row>
        <row r="1147">
          <cell r="A1147">
            <v>3070310</v>
          </cell>
          <cell r="B1147" t="str">
            <v>TAXES ON RENT RECEIVED</v>
          </cell>
          <cell r="C1147">
            <v>3543325</v>
          </cell>
          <cell r="D1147">
            <v>238494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3781819</v>
          </cell>
          <cell r="K1147">
            <v>3781819</v>
          </cell>
          <cell r="Q1147">
            <v>37.818190000000001</v>
          </cell>
        </row>
        <row r="1148">
          <cell r="A1148">
            <v>3070311</v>
          </cell>
          <cell r="B1148" t="str">
            <v>TAXES ON OTHER INCOME</v>
          </cell>
          <cell r="C1148">
            <v>3711606</v>
          </cell>
          <cell r="D1148">
            <v>604270.6</v>
          </cell>
          <cell r="E1148">
            <v>0</v>
          </cell>
          <cell r="F1148">
            <v>0</v>
          </cell>
          <cell r="G1148">
            <v>2875901.06</v>
          </cell>
          <cell r="H1148">
            <v>0</v>
          </cell>
          <cell r="I1148">
            <v>0</v>
          </cell>
          <cell r="J1148">
            <v>7191777.6600000001</v>
          </cell>
          <cell r="K1148">
            <v>7191777.6600000001</v>
          </cell>
          <cell r="Q1148">
            <v>71.917776599999996</v>
          </cell>
        </row>
        <row r="1149">
          <cell r="A1149">
            <v>4080201</v>
          </cell>
          <cell r="B1149" t="str">
            <v>PROVISION FOR INCOME TAX</v>
          </cell>
          <cell r="C1149">
            <v>-2179205582.8600001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-2179205582.8600001</v>
          </cell>
          <cell r="K1149">
            <v>-2179205582.8600001</v>
          </cell>
          <cell r="Q1149">
            <v>-21792.055828600001</v>
          </cell>
        </row>
        <row r="1150">
          <cell r="A1150">
            <v>4080301</v>
          </cell>
          <cell r="B1150" t="str">
            <v>PROVISION FOR WEALTH TAX</v>
          </cell>
          <cell r="C1150">
            <v>-56300240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-56300240</v>
          </cell>
          <cell r="K1150">
            <v>-56300240</v>
          </cell>
          <cell r="Q1150">
            <v>-563.00239999999997</v>
          </cell>
        </row>
        <row r="1151">
          <cell r="A1151">
            <v>3080495</v>
          </cell>
          <cell r="B1151" t="str">
            <v>CRS. LEDGER RAW MAT. DR BAL. - GROUPING JV</v>
          </cell>
          <cell r="C1151">
            <v>0</v>
          </cell>
          <cell r="D1151">
            <v>11567162</v>
          </cell>
          <cell r="E1151">
            <v>0</v>
          </cell>
          <cell r="F1151">
            <v>169880</v>
          </cell>
          <cell r="G1151">
            <v>0</v>
          </cell>
          <cell r="H1151">
            <v>0</v>
          </cell>
          <cell r="I1151">
            <v>0</v>
          </cell>
          <cell r="J1151">
            <v>11737042</v>
          </cell>
          <cell r="K1151">
            <v>11737042</v>
          </cell>
          <cell r="Q1151">
            <v>117.37042</v>
          </cell>
        </row>
        <row r="1152">
          <cell r="A1152">
            <v>3080496</v>
          </cell>
          <cell r="B1152" t="str">
            <v>CRS. LEDGER STORES DR BAL. - GROUPING JV</v>
          </cell>
          <cell r="C1152">
            <v>-84090</v>
          </cell>
          <cell r="D1152">
            <v>18644659.140000001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18560569.140000001</v>
          </cell>
          <cell r="K1152">
            <v>18560569.140000001</v>
          </cell>
          <cell r="Q1152">
            <v>185.60569140000001</v>
          </cell>
        </row>
        <row r="1153">
          <cell r="A1153">
            <v>3080494</v>
          </cell>
          <cell r="B1153" t="str">
            <v>CRS. LEDGER MERCH. DR BAL. - GROUPING JV</v>
          </cell>
          <cell r="C1153">
            <v>0</v>
          </cell>
          <cell r="D1153">
            <v>67588.479999999996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67588.479999999996</v>
          </cell>
          <cell r="K1153">
            <v>67588.479999999996</v>
          </cell>
          <cell r="Q1153">
            <v>0.67588479999999995</v>
          </cell>
        </row>
        <row r="1154">
          <cell r="A1154">
            <v>3080790</v>
          </cell>
          <cell r="B1154" t="str">
            <v>ADV. RECOV. IN CASH OR KIND(SUBSIDIARIES) - SAP</v>
          </cell>
          <cell r="C1154">
            <v>79126411.510000005</v>
          </cell>
          <cell r="D1154">
            <v>6580240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85706651.510000005</v>
          </cell>
          <cell r="K1154">
            <v>85706651.510000005</v>
          </cell>
          <cell r="Q1154">
            <v>857.06651509999995</v>
          </cell>
        </row>
        <row r="1155">
          <cell r="A1155">
            <v>3080490</v>
          </cell>
          <cell r="B1155" t="str">
            <v>UNREALISED EXCHANGE GAIN/LOSS - ADVANCES</v>
          </cell>
          <cell r="C1155">
            <v>0</v>
          </cell>
          <cell r="D1155">
            <v>1729327.42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1729327.42</v>
          </cell>
          <cell r="K1155">
            <v>1729327.42</v>
          </cell>
          <cell r="Q1155">
            <v>17.293274199999999</v>
          </cell>
        </row>
        <row r="1156">
          <cell r="A1156">
            <v>3070401</v>
          </cell>
          <cell r="B1156" t="str">
            <v>LOAN TO J.K.HOUSE STAFF</v>
          </cell>
          <cell r="C1156">
            <v>89566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89566</v>
          </cell>
          <cell r="K1156">
            <v>89566</v>
          </cell>
          <cell r="Q1156">
            <v>0.89566000000000001</v>
          </cell>
        </row>
        <row r="1157">
          <cell r="A1157">
            <v>3070403</v>
          </cell>
          <cell r="B1157" t="str">
            <v>LOAN TO MILL STAFF</v>
          </cell>
          <cell r="C1157">
            <v>0</v>
          </cell>
          <cell r="D1157">
            <v>339492.99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339492.99</v>
          </cell>
          <cell r="K1157">
            <v>339492.99</v>
          </cell>
          <cell r="Q1157">
            <v>3.3949299000000002</v>
          </cell>
        </row>
        <row r="1158">
          <cell r="A1158">
            <v>3070490</v>
          </cell>
          <cell r="B1158" t="str">
            <v>LOAN TO EMPLOYEES - SAP</v>
          </cell>
          <cell r="C1158">
            <v>5848717.0800000001</v>
          </cell>
          <cell r="D1158">
            <v>5309240.59</v>
          </cell>
          <cell r="E1158">
            <v>0</v>
          </cell>
          <cell r="F1158">
            <v>0</v>
          </cell>
          <cell r="G1158">
            <v>601306</v>
          </cell>
          <cell r="H1158">
            <v>0</v>
          </cell>
          <cell r="I1158">
            <v>0</v>
          </cell>
          <cell r="J1158">
            <v>11759263.67</v>
          </cell>
          <cell r="K1158">
            <v>11759263.67</v>
          </cell>
          <cell r="Q1158">
            <v>117.5926367</v>
          </cell>
        </row>
        <row r="1159">
          <cell r="A1159">
            <v>3080201</v>
          </cell>
          <cell r="B1159" t="str">
            <v>LTA ADVANCE</v>
          </cell>
          <cell r="C1159">
            <v>27229</v>
          </cell>
          <cell r="D1159">
            <v>187852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215081</v>
          </cell>
          <cell r="K1159">
            <v>215081</v>
          </cell>
          <cell r="Q1159">
            <v>2.1508099999999999</v>
          </cell>
        </row>
        <row r="1160">
          <cell r="A1160">
            <v>3080204</v>
          </cell>
          <cell r="B1160" t="str">
            <v>SALARY ADVANCE - MILL STAFF</v>
          </cell>
          <cell r="C1160">
            <v>0</v>
          </cell>
          <cell r="D1160">
            <v>39500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39500</v>
          </cell>
          <cell r="K1160">
            <v>39500</v>
          </cell>
          <cell r="Q1160">
            <v>0.39500000000000002</v>
          </cell>
        </row>
        <row r="1161">
          <cell r="A1161">
            <v>3080205</v>
          </cell>
          <cell r="B1161" t="str">
            <v>WAGES ADVANCE</v>
          </cell>
          <cell r="C1161">
            <v>0</v>
          </cell>
          <cell r="D1161">
            <v>150000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150000</v>
          </cell>
          <cell r="K1161">
            <v>150000</v>
          </cell>
          <cell r="Q1161">
            <v>1.5</v>
          </cell>
        </row>
        <row r="1162">
          <cell r="A1162">
            <v>3080207</v>
          </cell>
          <cell r="B1162" t="str">
            <v>FESTIVAL ADVANCE - H.O.STAFF</v>
          </cell>
          <cell r="C1162">
            <v>81625</v>
          </cell>
          <cell r="D1162">
            <v>-50125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31500</v>
          </cell>
          <cell r="K1162">
            <v>31500</v>
          </cell>
          <cell r="Q1162">
            <v>0.315</v>
          </cell>
        </row>
        <row r="1163">
          <cell r="A1163">
            <v>3080208</v>
          </cell>
          <cell r="B1163" t="str">
            <v>FESTIVAL ADVANCE - MILL STAFF</v>
          </cell>
          <cell r="C1163">
            <v>0</v>
          </cell>
          <cell r="D1163">
            <v>44575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44575</v>
          </cell>
          <cell r="K1163">
            <v>44575</v>
          </cell>
          <cell r="Q1163">
            <v>0.44574999999999998</v>
          </cell>
        </row>
        <row r="1164">
          <cell r="A1164">
            <v>3080209</v>
          </cell>
          <cell r="B1164" t="str">
            <v>FESTIVAL ADVANCE - WORKERS</v>
          </cell>
          <cell r="C1164">
            <v>0</v>
          </cell>
          <cell r="D1164">
            <v>499375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499375</v>
          </cell>
          <cell r="K1164">
            <v>499375</v>
          </cell>
          <cell r="Q1164">
            <v>4.9937500000000004</v>
          </cell>
        </row>
        <row r="1165">
          <cell r="A1165">
            <v>3080210</v>
          </cell>
          <cell r="B1165" t="str">
            <v>GRAIN ADVANCE - H.O.STAFF</v>
          </cell>
          <cell r="C1165">
            <v>0</v>
          </cell>
          <cell r="D1165">
            <v>19500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19500</v>
          </cell>
          <cell r="K1165">
            <v>19500</v>
          </cell>
          <cell r="Q1165">
            <v>0.19500000000000001</v>
          </cell>
        </row>
        <row r="1166">
          <cell r="A1166">
            <v>3080211</v>
          </cell>
          <cell r="B1166" t="str">
            <v>GRAIN ADVANCE - MILL STAFF</v>
          </cell>
          <cell r="C1166">
            <v>0</v>
          </cell>
          <cell r="D1166">
            <v>-23500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-23500</v>
          </cell>
          <cell r="K1166">
            <v>-23500</v>
          </cell>
          <cell r="Q1166">
            <v>-0.23499999999999999</v>
          </cell>
        </row>
        <row r="1167">
          <cell r="A1167">
            <v>3080212</v>
          </cell>
          <cell r="B1167" t="str">
            <v>GRAIN ADVANCE - WORKERS</v>
          </cell>
          <cell r="C1167">
            <v>0</v>
          </cell>
          <cell r="D1167">
            <v>25500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25500</v>
          </cell>
          <cell r="K1167">
            <v>25500</v>
          </cell>
          <cell r="Q1167">
            <v>0.255</v>
          </cell>
        </row>
        <row r="1168">
          <cell r="A1168">
            <v>3080213</v>
          </cell>
          <cell r="B1168" t="str">
            <v>FURNITURE ADVANCE</v>
          </cell>
          <cell r="C1168">
            <v>-19040.28</v>
          </cell>
          <cell r="D1168">
            <v>6695501.2800000003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6676461</v>
          </cell>
          <cell r="K1168">
            <v>6676461</v>
          </cell>
          <cell r="Q1168">
            <v>66.764610000000005</v>
          </cell>
        </row>
        <row r="1169">
          <cell r="A1169">
            <v>3080290</v>
          </cell>
          <cell r="B1169" t="str">
            <v>SALARY /WAGE ADVANCE - SAP</v>
          </cell>
          <cell r="C1169">
            <v>-30783</v>
          </cell>
          <cell r="D1169">
            <v>5576440.7000000002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5545657.7000000002</v>
          </cell>
          <cell r="K1169">
            <v>5545657.7000000002</v>
          </cell>
          <cell r="Q1169">
            <v>55.456577000000003</v>
          </cell>
        </row>
        <row r="1170">
          <cell r="A1170">
            <v>3080301</v>
          </cell>
          <cell r="B1170" t="str">
            <v>ADVANCE AGAINST SALES TAX - APPEALS</v>
          </cell>
          <cell r="C1170">
            <v>0</v>
          </cell>
          <cell r="D1170">
            <v>1482040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1482040</v>
          </cell>
          <cell r="K1170">
            <v>1482040</v>
          </cell>
          <cell r="Q1170">
            <v>14.820399999999999</v>
          </cell>
        </row>
        <row r="1171">
          <cell r="A1171">
            <v>3080395</v>
          </cell>
          <cell r="B1171" t="str">
            <v>U.P.SALES TAX APPEAL</v>
          </cell>
          <cell r="C1171">
            <v>297510</v>
          </cell>
          <cell r="D1171">
            <v>29063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326573</v>
          </cell>
          <cell r="K1171">
            <v>326573</v>
          </cell>
          <cell r="Q1171">
            <v>3.26573</v>
          </cell>
        </row>
        <row r="1172">
          <cell r="A1172">
            <v>3080396</v>
          </cell>
          <cell r="B1172" t="str">
            <v>WEST BENGAL SALES TAX</v>
          </cell>
          <cell r="C1172">
            <v>700000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700000</v>
          </cell>
          <cell r="K1172">
            <v>700000</v>
          </cell>
          <cell r="Q1172">
            <v>7</v>
          </cell>
        </row>
        <row r="1173">
          <cell r="A1173">
            <v>3080397</v>
          </cell>
          <cell r="B1173" t="str">
            <v>LEASE TAX DEMAND APPEAL</v>
          </cell>
          <cell r="C1173">
            <v>3554215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3554215</v>
          </cell>
          <cell r="K1173">
            <v>3554215</v>
          </cell>
          <cell r="Q1173">
            <v>35.542149999999999</v>
          </cell>
        </row>
        <row r="1174">
          <cell r="A1174">
            <v>3080601</v>
          </cell>
          <cell r="B1174" t="str">
            <v>PREPAID - RENT</v>
          </cell>
          <cell r="C1174">
            <v>2545002</v>
          </cell>
          <cell r="D1174">
            <v>1024255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3569257</v>
          </cell>
          <cell r="K1174">
            <v>3569257</v>
          </cell>
          <cell r="Q1174">
            <v>35.692570000000003</v>
          </cell>
        </row>
        <row r="1175">
          <cell r="A1175">
            <v>3080603</v>
          </cell>
          <cell r="B1175" t="str">
            <v>PREPAID - SUBSCRIPTIONS</v>
          </cell>
          <cell r="C1175">
            <v>0</v>
          </cell>
          <cell r="D1175">
            <v>970613</v>
          </cell>
          <cell r="E1175">
            <v>0</v>
          </cell>
          <cell r="F1175">
            <v>0</v>
          </cell>
          <cell r="G1175">
            <v>133185</v>
          </cell>
          <cell r="H1175">
            <v>0</v>
          </cell>
          <cell r="I1175">
            <v>0</v>
          </cell>
          <cell r="J1175">
            <v>1103798</v>
          </cell>
          <cell r="K1175">
            <v>1103798</v>
          </cell>
          <cell r="Q1175">
            <v>11.037979999999999</v>
          </cell>
        </row>
        <row r="1176">
          <cell r="A1176">
            <v>3080604</v>
          </cell>
          <cell r="B1176" t="str">
            <v>PREPAID - INSURANCE</v>
          </cell>
          <cell r="C1176">
            <v>899240</v>
          </cell>
          <cell r="D1176">
            <v>399300</v>
          </cell>
          <cell r="E1176">
            <v>0</v>
          </cell>
          <cell r="F1176">
            <v>0</v>
          </cell>
          <cell r="G1176">
            <v>788033</v>
          </cell>
          <cell r="H1176">
            <v>0</v>
          </cell>
          <cell r="I1176">
            <v>0</v>
          </cell>
          <cell r="J1176">
            <v>2086573</v>
          </cell>
          <cell r="K1176">
            <v>2086573</v>
          </cell>
          <cell r="Q1176">
            <v>20.865729999999999</v>
          </cell>
        </row>
        <row r="1177">
          <cell r="A1177">
            <v>3080606</v>
          </cell>
          <cell r="B1177" t="str">
            <v>PREPAID - ADVERTISEMENT</v>
          </cell>
          <cell r="C1177">
            <v>0</v>
          </cell>
          <cell r="D1177">
            <v>1223535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1223535</v>
          </cell>
          <cell r="K1177">
            <v>1223535</v>
          </cell>
          <cell r="Q1177">
            <v>12.23535</v>
          </cell>
        </row>
        <row r="1178">
          <cell r="A1178">
            <v>3080607</v>
          </cell>
          <cell r="B1178" t="str">
            <v>PREPAID - SERVICE CONTRACTS</v>
          </cell>
          <cell r="C1178">
            <v>0</v>
          </cell>
          <cell r="D1178">
            <v>329416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329416</v>
          </cell>
          <cell r="K1178">
            <v>329416</v>
          </cell>
          <cell r="Q1178">
            <v>3.2941600000000002</v>
          </cell>
        </row>
        <row r="1179">
          <cell r="A1179">
            <v>3080609</v>
          </cell>
          <cell r="B1179" t="str">
            <v>PREPAID - PREM ON FWD.EXG.CONT.</v>
          </cell>
          <cell r="C1179">
            <v>14878438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14878438</v>
          </cell>
          <cell r="K1179">
            <v>14878438</v>
          </cell>
          <cell r="Q1179">
            <v>148.78438</v>
          </cell>
        </row>
        <row r="1180">
          <cell r="A1180">
            <v>3080610</v>
          </cell>
          <cell r="B1180" t="str">
            <v>PREPAID - OTHERS</v>
          </cell>
          <cell r="C1180">
            <v>43711636.549999997</v>
          </cell>
          <cell r="D1180">
            <v>5978675.5999999996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49690312.149999999</v>
          </cell>
          <cell r="K1180">
            <v>49690312.149999999</v>
          </cell>
          <cell r="Q1180">
            <v>496.9031215</v>
          </cell>
        </row>
        <row r="1181">
          <cell r="A1181">
            <v>3080101</v>
          </cell>
          <cell r="B1181" t="str">
            <v>ADVANCE FOR INCIDENTAL EXPENSES</v>
          </cell>
          <cell r="C1181">
            <v>265271</v>
          </cell>
          <cell r="D1181">
            <v>199700</v>
          </cell>
          <cell r="E1181">
            <v>0</v>
          </cell>
          <cell r="F1181">
            <v>5000</v>
          </cell>
          <cell r="G1181">
            <v>0</v>
          </cell>
          <cell r="H1181">
            <v>0</v>
          </cell>
          <cell r="I1181">
            <v>0</v>
          </cell>
          <cell r="J1181">
            <v>469971</v>
          </cell>
          <cell r="K1181">
            <v>469971</v>
          </cell>
          <cell r="Q1181">
            <v>4.6997099999999996</v>
          </cell>
        </row>
        <row r="1182">
          <cell r="A1182">
            <v>3080104</v>
          </cell>
          <cell r="B1182" t="str">
            <v>ADVANCE SHOWROOMS BOMBAY</v>
          </cell>
          <cell r="C1182">
            <v>0</v>
          </cell>
          <cell r="D1182">
            <v>1779000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1779000</v>
          </cell>
          <cell r="K1182">
            <v>1779000</v>
          </cell>
          <cell r="Q1182">
            <v>17.79</v>
          </cell>
        </row>
        <row r="1183">
          <cell r="A1183">
            <v>3080105</v>
          </cell>
          <cell r="B1183" t="str">
            <v>ADVANCE SHOWROOMS DELHI</v>
          </cell>
          <cell r="C1183">
            <v>0</v>
          </cell>
          <cell r="D1183">
            <v>25000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25000</v>
          </cell>
          <cell r="K1183">
            <v>25000</v>
          </cell>
          <cell r="Q1183">
            <v>0.25</v>
          </cell>
        </row>
        <row r="1184">
          <cell r="A1184">
            <v>3080107</v>
          </cell>
          <cell r="B1184" t="str">
            <v>ADVANCE AGAINST OCTROI (PROCESS)</v>
          </cell>
          <cell r="C1184">
            <v>0</v>
          </cell>
          <cell r="D1184">
            <v>1007662.03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1007662.03</v>
          </cell>
          <cell r="K1184">
            <v>1007662.03</v>
          </cell>
          <cell r="Q1184">
            <v>10.0766203</v>
          </cell>
        </row>
        <row r="1185">
          <cell r="A1185">
            <v>3080108</v>
          </cell>
          <cell r="B1185" t="str">
            <v>ADVANCE TO OTHERS</v>
          </cell>
          <cell r="C1185">
            <v>0</v>
          </cell>
          <cell r="D1185">
            <v>1290.1500000000001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1290.1500000000001</v>
          </cell>
          <cell r="K1185">
            <v>1290.1500000000001</v>
          </cell>
          <cell r="Q1185">
            <v>1.29015E-2</v>
          </cell>
        </row>
        <row r="1186">
          <cell r="A1186">
            <v>3080109</v>
          </cell>
          <cell r="B1186" t="str">
            <v>ADVANCE FOR TRAVELLING EXPENSES (LOCAL)</v>
          </cell>
          <cell r="C1186">
            <v>15000</v>
          </cell>
          <cell r="D1186">
            <v>995815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1010815</v>
          </cell>
          <cell r="K1186">
            <v>1010815</v>
          </cell>
          <cell r="Q1186">
            <v>10.10815</v>
          </cell>
        </row>
        <row r="1187">
          <cell r="A1187">
            <v>3080112</v>
          </cell>
          <cell r="B1187" t="str">
            <v>CANTEEN TOKENS OUTSTANDING</v>
          </cell>
          <cell r="C1187">
            <v>0</v>
          </cell>
          <cell r="D1187">
            <v>58915.5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58915.5</v>
          </cell>
          <cell r="K1187">
            <v>58915.5</v>
          </cell>
          <cell r="Q1187">
            <v>0.58915499999999998</v>
          </cell>
        </row>
        <row r="1188">
          <cell r="A1188">
            <v>3080119</v>
          </cell>
          <cell r="B1188" t="str">
            <v>OTHER IMPREST ACCOUNTS</v>
          </cell>
          <cell r="C1188">
            <v>307540</v>
          </cell>
          <cell r="D1188">
            <v>1388407.95</v>
          </cell>
          <cell r="E1188">
            <v>0</v>
          </cell>
          <cell r="F1188">
            <v>15000</v>
          </cell>
          <cell r="G1188">
            <v>337000</v>
          </cell>
          <cell r="H1188">
            <v>0</v>
          </cell>
          <cell r="I1188">
            <v>0</v>
          </cell>
          <cell r="J1188">
            <v>2047947.95</v>
          </cell>
          <cell r="K1188">
            <v>2047947.95</v>
          </cell>
          <cell r="Q1188">
            <v>20.4794795</v>
          </cell>
        </row>
        <row r="1189">
          <cell r="A1189">
            <v>3080120</v>
          </cell>
          <cell r="B1189" t="str">
            <v>SUNDRY CLAIMS  NO.2 (STAFF)</v>
          </cell>
          <cell r="C1189">
            <v>-24420.76</v>
          </cell>
          <cell r="D1189">
            <v>41541.699999999997</v>
          </cell>
          <cell r="E1189">
            <v>0</v>
          </cell>
          <cell r="F1189">
            <v>0</v>
          </cell>
          <cell r="G1189">
            <v>2500</v>
          </cell>
          <cell r="H1189">
            <v>0</v>
          </cell>
          <cell r="I1189">
            <v>0</v>
          </cell>
          <cell r="J1189">
            <v>19620.939999999999</v>
          </cell>
          <cell r="K1189">
            <v>19620.939999999999</v>
          </cell>
          <cell r="Q1189">
            <v>0.19620940000000001</v>
          </cell>
        </row>
        <row r="1190">
          <cell r="A1190">
            <v>3080121</v>
          </cell>
          <cell r="B1190" t="str">
            <v>SARNATH HOUSING SOCIETY LTD</v>
          </cell>
          <cell r="C1190">
            <v>29995.01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29995.01</v>
          </cell>
          <cell r="K1190">
            <v>29995.01</v>
          </cell>
          <cell r="Q1190">
            <v>0.2999501</v>
          </cell>
        </row>
        <row r="1191">
          <cell r="A1191">
            <v>3080122</v>
          </cell>
          <cell r="B1191" t="str">
            <v>ADHOC COMMITTE FLAT OWNERS SARNATH BLDG</v>
          </cell>
          <cell r="C1191">
            <v>24726.26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24726.26</v>
          </cell>
          <cell r="K1191">
            <v>24726.26</v>
          </cell>
          <cell r="Q1191">
            <v>0.2472626</v>
          </cell>
        </row>
        <row r="1192">
          <cell r="A1192">
            <v>3080126</v>
          </cell>
          <cell r="B1192" t="str">
            <v>SMT. SUNITIDEVI SINGHANIA HOSPITAL TRUST</v>
          </cell>
          <cell r="C1192">
            <v>0</v>
          </cell>
          <cell r="D1192">
            <v>8289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8289</v>
          </cell>
          <cell r="K1192">
            <v>8289</v>
          </cell>
          <cell r="Q1192">
            <v>8.2890000000000005E-2</v>
          </cell>
        </row>
        <row r="1193">
          <cell r="A1193">
            <v>3080168</v>
          </cell>
          <cell r="B1193" t="str">
            <v>EXCHANGE GAIN RECEIVABLE</v>
          </cell>
          <cell r="C1193">
            <v>35860000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35860000</v>
          </cell>
          <cell r="K1193">
            <v>35860000</v>
          </cell>
          <cell r="Q1193">
            <v>358.6</v>
          </cell>
        </row>
        <row r="1194">
          <cell r="A1194">
            <v>3080171</v>
          </cell>
          <cell r="B1194" t="str">
            <v>MAHARASHTRA VAT RECEIVABLE</v>
          </cell>
          <cell r="C1194">
            <v>5404744.54</v>
          </cell>
          <cell r="D1194">
            <v>25471637.980999999</v>
          </cell>
          <cell r="E1194">
            <v>0</v>
          </cell>
          <cell r="F1194">
            <v>39322.089999999997</v>
          </cell>
          <cell r="G1194">
            <v>548503.61</v>
          </cell>
          <cell r="H1194">
            <v>0</v>
          </cell>
          <cell r="I1194">
            <v>680.94</v>
          </cell>
          <cell r="J1194">
            <v>31464889.160999998</v>
          </cell>
          <cell r="K1194">
            <v>31464889.160999998</v>
          </cell>
          <cell r="Q1194">
            <v>314.64889161000002</v>
          </cell>
        </row>
        <row r="1195">
          <cell r="A1195">
            <v>3080172</v>
          </cell>
          <cell r="B1195" t="str">
            <v>KARNATAKA VAT RECEIVABLE</v>
          </cell>
          <cell r="C1195">
            <v>0</v>
          </cell>
          <cell r="D1195">
            <v>1011090.35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1011090.35</v>
          </cell>
          <cell r="K1195">
            <v>1011090.35</v>
          </cell>
          <cell r="Q1195">
            <v>10.110903499999999</v>
          </cell>
        </row>
        <row r="1196">
          <cell r="A1196">
            <v>3080173</v>
          </cell>
          <cell r="B1196" t="str">
            <v>DELHI VAT RECEIVABLE</v>
          </cell>
          <cell r="C1196">
            <v>0</v>
          </cell>
          <cell r="D1196">
            <v>182085.01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182085.01</v>
          </cell>
          <cell r="K1196">
            <v>182085.01</v>
          </cell>
          <cell r="Q1196">
            <v>1.8208500999999999</v>
          </cell>
        </row>
        <row r="1197">
          <cell r="A1197">
            <v>3080175</v>
          </cell>
          <cell r="B1197" t="str">
            <v>HARYANA VAT RECEIVABLE</v>
          </cell>
          <cell r="C1197">
            <v>0</v>
          </cell>
          <cell r="D1197">
            <v>5826.94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5826.94</v>
          </cell>
          <cell r="K1197">
            <v>5826.94</v>
          </cell>
          <cell r="Q1197">
            <v>5.8269399999999999E-2</v>
          </cell>
        </row>
        <row r="1198">
          <cell r="A1198">
            <v>3080177</v>
          </cell>
          <cell r="B1198" t="str">
            <v>ANDHRA PRADESH VAT RECEIVABLE</v>
          </cell>
          <cell r="C1198">
            <v>0</v>
          </cell>
          <cell r="D1198">
            <v>17196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17196</v>
          </cell>
          <cell r="K1198">
            <v>17196</v>
          </cell>
          <cell r="Q1198">
            <v>0.17196</v>
          </cell>
        </row>
        <row r="1199">
          <cell r="A1199">
            <v>3080188</v>
          </cell>
          <cell r="B1199" t="str">
            <v>ENTRY TAX DEMAND APPEAL</v>
          </cell>
          <cell r="C1199">
            <v>587375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587375</v>
          </cell>
          <cell r="K1199">
            <v>587375</v>
          </cell>
          <cell r="Q1199">
            <v>5.8737500000000002</v>
          </cell>
        </row>
        <row r="1200">
          <cell r="A1200">
            <v>3080191</v>
          </cell>
          <cell r="B1200" t="str">
            <v>ADVANCES TO OTHERS - SAP</v>
          </cell>
          <cell r="C1200">
            <v>1745866.29</v>
          </cell>
          <cell r="D1200">
            <v>2428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1748294.29</v>
          </cell>
          <cell r="K1200">
            <v>1748294.29</v>
          </cell>
          <cell r="Q1200">
            <v>17.482942900000001</v>
          </cell>
        </row>
        <row r="1201">
          <cell r="A1201">
            <v>3080192</v>
          </cell>
          <cell r="B1201" t="str">
            <v>PAYMENT AGAINST INSURANCE CLAIMS - SAP</v>
          </cell>
          <cell r="C1201">
            <v>76987</v>
          </cell>
          <cell r="D1201">
            <v>150865.88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227852.88</v>
          </cell>
          <cell r="K1201">
            <v>227852.88</v>
          </cell>
          <cell r="Q1201">
            <v>2.2785288000000001</v>
          </cell>
        </row>
        <row r="1202">
          <cell r="A1202">
            <v>3080195</v>
          </cell>
          <cell r="B1202" t="str">
            <v>ADVANCE TO RELATED PARTIES - SAP</v>
          </cell>
          <cell r="C1202">
            <v>3061782.93</v>
          </cell>
          <cell r="D1202">
            <v>55706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3117488.93</v>
          </cell>
          <cell r="K1202">
            <v>3117488.93</v>
          </cell>
          <cell r="Q1202">
            <v>31.1748893</v>
          </cell>
        </row>
        <row r="1203">
          <cell r="A1203">
            <v>3080199</v>
          </cell>
          <cell r="B1203" t="str">
            <v>ADVANCES RECOVERABLE OTHERS</v>
          </cell>
          <cell r="C1203">
            <v>95605.119999999995</v>
          </cell>
          <cell r="D1203">
            <v>853164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948769.12</v>
          </cell>
          <cell r="K1203">
            <v>948769.12</v>
          </cell>
          <cell r="Q1203">
            <v>9.4876912000000004</v>
          </cell>
        </row>
        <row r="1204">
          <cell r="A1204">
            <v>3080497</v>
          </cell>
          <cell r="B1204" t="str">
            <v>CRS. LEDGER MISC. DR BAL. - GROUPING JV</v>
          </cell>
          <cell r="C1204">
            <v>25498812.390000001</v>
          </cell>
          <cell r="D1204">
            <v>119119436.95</v>
          </cell>
          <cell r="E1204">
            <v>0</v>
          </cell>
          <cell r="F1204">
            <v>3009</v>
          </cell>
          <cell r="G1204">
            <v>77552</v>
          </cell>
          <cell r="H1204">
            <v>0</v>
          </cell>
          <cell r="I1204">
            <v>0</v>
          </cell>
          <cell r="J1204">
            <v>144698810.34</v>
          </cell>
          <cell r="K1204">
            <v>144698810.34</v>
          </cell>
          <cell r="Q1204">
            <v>1446.9881034</v>
          </cell>
        </row>
        <row r="1205">
          <cell r="A1205">
            <v>3080498</v>
          </cell>
          <cell r="B1205" t="str">
            <v>SUND.ADV. LEDGER CONTROL DR BAL - GROUPING JV</v>
          </cell>
          <cell r="C1205">
            <v>0</v>
          </cell>
          <cell r="D1205">
            <v>564611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564611</v>
          </cell>
          <cell r="K1205">
            <v>564611</v>
          </cell>
          <cell r="Q1205">
            <v>5.6461100000000002</v>
          </cell>
        </row>
        <row r="1206">
          <cell r="A1206">
            <v>3080802</v>
          </cell>
          <cell r="B1206" t="str">
            <v>MADHYA PRADESH VAT RECEVIABLE</v>
          </cell>
          <cell r="C1206">
            <v>0</v>
          </cell>
          <cell r="D1206">
            <v>0.59999999997671705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0.59999999997671705</v>
          </cell>
          <cell r="K1206">
            <v>0.59999999997671705</v>
          </cell>
          <cell r="Q1206">
            <v>5.9999999997671703E-6</v>
          </cell>
        </row>
        <row r="1207">
          <cell r="A1207">
            <v>3080890</v>
          </cell>
          <cell r="B1207" t="str">
            <v>VAT RECEIVABLE - SAP</v>
          </cell>
          <cell r="C1207">
            <v>0</v>
          </cell>
          <cell r="D1207">
            <v>1286.3800000000001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1286.3800000000001</v>
          </cell>
          <cell r="K1207">
            <v>1286.3800000000001</v>
          </cell>
          <cell r="Q1207">
            <v>1.28638E-2</v>
          </cell>
        </row>
        <row r="1208">
          <cell r="A1208">
            <v>3080491</v>
          </cell>
          <cell r="B1208" t="str">
            <v>ADVANCES ADJUSTMENT - GROUPING JV - FI</v>
          </cell>
          <cell r="C1208">
            <v>-2354524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-2354524</v>
          </cell>
          <cell r="K1208">
            <v>-2354524</v>
          </cell>
          <cell r="Q1208">
            <v>-23.54524</v>
          </cell>
        </row>
        <row r="1209">
          <cell r="A1209">
            <v>3080139</v>
          </cell>
          <cell r="B1209" t="str">
            <v>EXCISE DUTY - RG -23 BALANCE</v>
          </cell>
          <cell r="C1209">
            <v>0</v>
          </cell>
          <cell r="D1209">
            <v>26546.37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26546.37</v>
          </cell>
          <cell r="K1209">
            <v>26546.37</v>
          </cell>
          <cell r="Q1209">
            <v>0.26546370000000002</v>
          </cell>
        </row>
        <row r="1210">
          <cell r="A1210">
            <v>3080143</v>
          </cell>
          <cell r="B1210" t="str">
            <v>BALANCE IN DEPB ACCOUNT</v>
          </cell>
          <cell r="C1210">
            <v>0</v>
          </cell>
          <cell r="D1210">
            <v>24188742.719999999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24188742.719999999</v>
          </cell>
          <cell r="K1210">
            <v>24188742.719999999</v>
          </cell>
          <cell r="Q1210">
            <v>241.88742719999999</v>
          </cell>
        </row>
        <row r="1211">
          <cell r="A1211">
            <v>3100101</v>
          </cell>
          <cell r="B1211" t="str">
            <v>CUSTOM DUTY ADVANCE - OTHERS</v>
          </cell>
          <cell r="C1211">
            <v>8766893</v>
          </cell>
          <cell r="D1211">
            <v>-389917.51</v>
          </cell>
          <cell r="E1211">
            <v>0</v>
          </cell>
          <cell r="F1211">
            <v>370000</v>
          </cell>
          <cell r="G1211">
            <v>0</v>
          </cell>
          <cell r="H1211">
            <v>0</v>
          </cell>
          <cell r="I1211">
            <v>0</v>
          </cell>
          <cell r="J1211">
            <v>8746975.4900000002</v>
          </cell>
          <cell r="K1211">
            <v>8746975.4900000002</v>
          </cell>
          <cell r="Q1211">
            <v>87.469754899999998</v>
          </cell>
        </row>
        <row r="1212">
          <cell r="A1212">
            <v>3100102</v>
          </cell>
          <cell r="B1212" t="str">
            <v>EXCISE DUTY - PLA BALANCE</v>
          </cell>
          <cell r="C1212">
            <v>0</v>
          </cell>
          <cell r="D1212">
            <v>21556089.449999999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21556089.449999999</v>
          </cell>
          <cell r="K1212">
            <v>21556089.449999999</v>
          </cell>
          <cell r="Q1212">
            <v>215.56089449999999</v>
          </cell>
        </row>
        <row r="1213">
          <cell r="A1213">
            <v>3100212</v>
          </cell>
          <cell r="B1213" t="str">
            <v>SECUTITY DEPOSIT - MAHINDRA TOWERS</v>
          </cell>
          <cell r="C1213">
            <v>293584720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293584720</v>
          </cell>
          <cell r="K1213">
            <v>293584720</v>
          </cell>
          <cell r="Q1213">
            <v>2935.8472000000002</v>
          </cell>
        </row>
        <row r="1214">
          <cell r="A1214">
            <v>3100205</v>
          </cell>
          <cell r="B1214" t="str">
            <v>DEPOSIT WITH M.P.E.BOARD</v>
          </cell>
          <cell r="C1214">
            <v>0</v>
          </cell>
          <cell r="D1214">
            <v>8133315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8133315</v>
          </cell>
          <cell r="K1214">
            <v>8133315</v>
          </cell>
          <cell r="Q1214">
            <v>81.333150000000003</v>
          </cell>
        </row>
        <row r="1215">
          <cell r="A1215">
            <v>3100206</v>
          </cell>
          <cell r="B1215" t="str">
            <v>ELECTRICITY DEPOSIT</v>
          </cell>
          <cell r="C1215">
            <v>1814089.36</v>
          </cell>
          <cell r="D1215">
            <v>43207426.899999999</v>
          </cell>
          <cell r="E1215">
            <v>0</v>
          </cell>
          <cell r="F1215">
            <v>0</v>
          </cell>
          <cell r="G1215">
            <v>74240</v>
          </cell>
          <cell r="H1215">
            <v>0</v>
          </cell>
          <cell r="I1215">
            <v>0</v>
          </cell>
          <cell r="J1215">
            <v>45095756.259999998</v>
          </cell>
          <cell r="K1215">
            <v>45095756.259999998</v>
          </cell>
          <cell r="Q1215">
            <v>450.95756260000002</v>
          </cell>
        </row>
        <row r="1216">
          <cell r="A1216">
            <v>3100204</v>
          </cell>
          <cell r="B1216" t="str">
            <v>DEPOSIT WITH BOMBAY MUNICIPAL CORPN.</v>
          </cell>
          <cell r="C1216">
            <v>0</v>
          </cell>
          <cell r="D1216">
            <v>2007727.56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2007727.56</v>
          </cell>
          <cell r="K1216">
            <v>2007727.56</v>
          </cell>
          <cell r="Q1216">
            <v>20.0772756</v>
          </cell>
        </row>
        <row r="1217">
          <cell r="A1217">
            <v>3100209</v>
          </cell>
          <cell r="B1217" t="str">
            <v>LOCAL MUNICIPAL CORPORATION DEPOSIT</v>
          </cell>
          <cell r="C1217">
            <v>0</v>
          </cell>
          <cell r="D1217">
            <v>4995566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4995566</v>
          </cell>
          <cell r="K1217">
            <v>4995566</v>
          </cell>
          <cell r="Q1217">
            <v>49.955660000000002</v>
          </cell>
        </row>
        <row r="1218">
          <cell r="A1218">
            <v>3100207</v>
          </cell>
          <cell r="B1218" t="str">
            <v>EXCISE DEPOSIT</v>
          </cell>
          <cell r="C1218">
            <v>0</v>
          </cell>
          <cell r="D1218">
            <v>21237251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21237251</v>
          </cell>
          <cell r="K1218">
            <v>21237251</v>
          </cell>
          <cell r="Q1218">
            <v>212.37251000000001</v>
          </cell>
        </row>
        <row r="1219">
          <cell r="A1219">
            <v>3100203</v>
          </cell>
          <cell r="B1219" t="str">
            <v>DEPOSIT FOR SHOWROOMS</v>
          </cell>
          <cell r="C1219">
            <v>0</v>
          </cell>
          <cell r="D1219">
            <v>151000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13175770</v>
          </cell>
          <cell r="J1219">
            <v>13326770</v>
          </cell>
          <cell r="K1219">
            <v>13326770</v>
          </cell>
          <cell r="Q1219">
            <v>133.26769999999999</v>
          </cell>
        </row>
        <row r="1220">
          <cell r="A1220">
            <v>3100208</v>
          </cell>
          <cell r="B1220" t="str">
            <v>FUEL DEPOSIT</v>
          </cell>
          <cell r="C1220">
            <v>160000</v>
          </cell>
          <cell r="D1220">
            <v>221500</v>
          </cell>
          <cell r="E1220">
            <v>0</v>
          </cell>
          <cell r="F1220">
            <v>0</v>
          </cell>
          <cell r="G1220">
            <v>3610000</v>
          </cell>
          <cell r="H1220">
            <v>0</v>
          </cell>
          <cell r="I1220">
            <v>0</v>
          </cell>
          <cell r="J1220">
            <v>3991500</v>
          </cell>
          <cell r="K1220">
            <v>3991500</v>
          </cell>
          <cell r="Q1220">
            <v>39.914999999999999</v>
          </cell>
        </row>
        <row r="1221">
          <cell r="A1221">
            <v>3100213</v>
          </cell>
          <cell r="B1221" t="str">
            <v>SUNDRY DEPOSITS</v>
          </cell>
          <cell r="C1221">
            <v>915812.78</v>
          </cell>
          <cell r="D1221">
            <v>16905249</v>
          </cell>
          <cell r="E1221">
            <v>0</v>
          </cell>
          <cell r="F1221">
            <v>0</v>
          </cell>
          <cell r="G1221">
            <v>4028496</v>
          </cell>
          <cell r="H1221">
            <v>0</v>
          </cell>
          <cell r="I1221">
            <v>0</v>
          </cell>
          <cell r="J1221">
            <v>21849557.780000001</v>
          </cell>
          <cell r="K1221">
            <v>21849557.780000001</v>
          </cell>
          <cell r="Q1221">
            <v>218.49557780000001</v>
          </cell>
        </row>
        <row r="1222">
          <cell r="A1222">
            <v>3100214</v>
          </cell>
          <cell r="B1222" t="str">
            <v>TELEPHONE DEPOSITS</v>
          </cell>
          <cell r="C1222">
            <v>31000</v>
          </cell>
          <cell r="D1222">
            <v>151198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182198</v>
          </cell>
          <cell r="K1222">
            <v>182198</v>
          </cell>
          <cell r="Q1222">
            <v>1.8219799999999999</v>
          </cell>
        </row>
        <row r="1223">
          <cell r="A1223">
            <v>3100215</v>
          </cell>
          <cell r="B1223" t="str">
            <v>TELEX DEPOSITS</v>
          </cell>
          <cell r="C1223">
            <v>20000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20000</v>
          </cell>
          <cell r="K1223">
            <v>20000</v>
          </cell>
          <cell r="Q1223">
            <v>0.2</v>
          </cell>
        </row>
        <row r="1224">
          <cell r="A1224">
            <v>3100216</v>
          </cell>
          <cell r="B1224" t="str">
            <v>TENDER DEPOSIT</v>
          </cell>
          <cell r="C1224">
            <v>410000</v>
          </cell>
          <cell r="D1224">
            <v>31000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441000</v>
          </cell>
          <cell r="K1224">
            <v>441000</v>
          </cell>
          <cell r="Q1224">
            <v>4.41</v>
          </cell>
        </row>
        <row r="1225">
          <cell r="A1225">
            <v>3100217</v>
          </cell>
          <cell r="B1225" t="str">
            <v>THE WOOL &amp; WOOLLENS EXP. PROMOTION COUNCIL</v>
          </cell>
          <cell r="C1225">
            <v>0</v>
          </cell>
          <cell r="D1225">
            <v>5070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5070</v>
          </cell>
          <cell r="K1225">
            <v>5070</v>
          </cell>
          <cell r="Q1225">
            <v>5.0700000000000002E-2</v>
          </cell>
        </row>
        <row r="1226">
          <cell r="A1226">
            <v>3100295</v>
          </cell>
          <cell r="B1226" t="str">
            <v>F.D.ROYALTY ON LIME STONE</v>
          </cell>
          <cell r="C1226">
            <v>11212976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11212976</v>
          </cell>
          <cell r="K1226">
            <v>11212976</v>
          </cell>
          <cell r="Q1226">
            <v>112.12976</v>
          </cell>
        </row>
        <row r="1227">
          <cell r="A1227">
            <v>3100211</v>
          </cell>
          <cell r="B1227" t="str">
            <v>RENT DEPOSIT</v>
          </cell>
          <cell r="C1227">
            <v>44158743.060000002</v>
          </cell>
          <cell r="D1227">
            <v>207318446</v>
          </cell>
          <cell r="E1227">
            <v>0</v>
          </cell>
          <cell r="F1227">
            <v>125000</v>
          </cell>
          <cell r="G1227">
            <v>1571880</v>
          </cell>
          <cell r="H1227">
            <v>0</v>
          </cell>
          <cell r="I1227">
            <v>0</v>
          </cell>
          <cell r="J1227">
            <v>253174069.06</v>
          </cell>
          <cell r="K1227">
            <v>253174069.06</v>
          </cell>
          <cell r="Q1227">
            <v>2531.7406906000001</v>
          </cell>
        </row>
        <row r="1228">
          <cell r="A1228">
            <v>3100210</v>
          </cell>
          <cell r="B1228" t="str">
            <v>M.I.D.C. / M.P.A.V.N. DEPOSIT</v>
          </cell>
          <cell r="C1228">
            <v>7052</v>
          </cell>
          <cell r="D1228">
            <v>6263223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6270275</v>
          </cell>
          <cell r="K1228">
            <v>6270275</v>
          </cell>
          <cell r="Q1228">
            <v>62.702750000000002</v>
          </cell>
        </row>
        <row r="1229">
          <cell r="A1229">
            <v>4060422</v>
          </cell>
          <cell r="B1229" t="str">
            <v>PROVISION FOR EXPENSES</v>
          </cell>
          <cell r="C1229">
            <v>0</v>
          </cell>
          <cell r="D1229">
            <v>-2224762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-2224762</v>
          </cell>
          <cell r="K1229">
            <v>-2224762</v>
          </cell>
          <cell r="Q1229">
            <v>-22.247620000000001</v>
          </cell>
        </row>
        <row r="1230">
          <cell r="A1230">
            <v>4060497</v>
          </cell>
          <cell r="B1230" t="str">
            <v>CRS LEDGER CONTROL (STORES) - GROUPING JV</v>
          </cell>
          <cell r="C1230">
            <v>-2793608</v>
          </cell>
          <cell r="D1230">
            <v>-96527822.5</v>
          </cell>
          <cell r="E1230">
            <v>0</v>
          </cell>
          <cell r="F1230">
            <v>-68000</v>
          </cell>
          <cell r="G1230">
            <v>-2521908.9700000002</v>
          </cell>
          <cell r="H1230">
            <v>0</v>
          </cell>
          <cell r="I1230">
            <v>0</v>
          </cell>
          <cell r="J1230">
            <v>-101911339.47</v>
          </cell>
          <cell r="K1230">
            <v>-101911339.47</v>
          </cell>
          <cell r="Q1230">
            <v>-1019.1133947</v>
          </cell>
        </row>
        <row r="1231">
          <cell r="A1231">
            <v>4060498</v>
          </cell>
          <cell r="B1231" t="str">
            <v>CRS LEDGER CONTROL (RAW MAT.) - GROUPING JV</v>
          </cell>
          <cell r="C1231">
            <v>-257048</v>
          </cell>
          <cell r="D1231">
            <v>-140757826.52000001</v>
          </cell>
          <cell r="E1231">
            <v>0</v>
          </cell>
          <cell r="F1231">
            <v>749703.56</v>
          </cell>
          <cell r="G1231">
            <v>0</v>
          </cell>
          <cell r="H1231">
            <v>0</v>
          </cell>
          <cell r="I1231">
            <v>0</v>
          </cell>
          <cell r="J1231">
            <v>-140265170.96000001</v>
          </cell>
          <cell r="K1231">
            <v>-140265170.96000001</v>
          </cell>
          <cell r="Q1231">
            <v>-1402.6517096</v>
          </cell>
        </row>
        <row r="1232">
          <cell r="A1232">
            <v>4060801</v>
          </cell>
          <cell r="B1232" t="str">
            <v>PROV FOR GRR - RAW MATERIAL</v>
          </cell>
          <cell r="C1232">
            <v>0</v>
          </cell>
          <cell r="D1232">
            <v>-31724391.170000002</v>
          </cell>
          <cell r="E1232">
            <v>0</v>
          </cell>
          <cell r="F1232">
            <v>-356585.67</v>
          </cell>
          <cell r="G1232">
            <v>0</v>
          </cell>
          <cell r="H1232">
            <v>0</v>
          </cell>
          <cell r="I1232">
            <v>0</v>
          </cell>
          <cell r="J1232">
            <v>-32080976.84</v>
          </cell>
          <cell r="K1232">
            <v>-32080976.84</v>
          </cell>
          <cell r="Q1232">
            <v>-320.8097684</v>
          </cell>
        </row>
        <row r="1233">
          <cell r="A1233">
            <v>4060803</v>
          </cell>
          <cell r="B1233" t="str">
            <v>PROV FOR GRR - STORES  2005-06</v>
          </cell>
          <cell r="C1233">
            <v>0</v>
          </cell>
          <cell r="D1233">
            <v>-926119.78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-926119.78</v>
          </cell>
          <cell r="K1233">
            <v>-926119.78</v>
          </cell>
          <cell r="Q1233">
            <v>-9.2611977999999997</v>
          </cell>
        </row>
        <row r="1234">
          <cell r="A1234">
            <v>4060804</v>
          </cell>
          <cell r="B1234" t="str">
            <v>PROV FOR GRR - STORES  2006-07</v>
          </cell>
          <cell r="C1234">
            <v>-8524.0400000000409</v>
          </cell>
          <cell r="D1234">
            <v>-32416544.469999999</v>
          </cell>
          <cell r="E1234">
            <v>0</v>
          </cell>
          <cell r="F1234">
            <v>-41.600000000034903</v>
          </cell>
          <cell r="G1234">
            <v>0</v>
          </cell>
          <cell r="H1234">
            <v>0</v>
          </cell>
          <cell r="I1234">
            <v>0</v>
          </cell>
          <cell r="J1234">
            <v>-32425110.109999999</v>
          </cell>
          <cell r="K1234">
            <v>-32425110.109999999</v>
          </cell>
          <cell r="Q1234">
            <v>-324.25110110000003</v>
          </cell>
        </row>
        <row r="1235">
          <cell r="A1235">
            <v>4060808</v>
          </cell>
          <cell r="B1235" t="str">
            <v>PROV FOR GRR - NCI 2005-06</v>
          </cell>
          <cell r="C1235">
            <v>0</v>
          </cell>
          <cell r="D1235">
            <v>-751919.3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-751919.3</v>
          </cell>
          <cell r="K1235">
            <v>-751919.3</v>
          </cell>
          <cell r="Q1235">
            <v>-7.5191929999999996</v>
          </cell>
        </row>
        <row r="1236">
          <cell r="A1236">
            <v>4060809</v>
          </cell>
          <cell r="B1236" t="str">
            <v>PROV FOR GRR - NCI 2006-07</v>
          </cell>
          <cell r="C1236">
            <v>0</v>
          </cell>
          <cell r="D1236">
            <v>-693378.8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-693378.8</v>
          </cell>
          <cell r="K1236">
            <v>-693378.8</v>
          </cell>
          <cell r="Q1236">
            <v>-6.9337879999999998</v>
          </cell>
        </row>
        <row r="1237">
          <cell r="A1237">
            <v>4060850</v>
          </cell>
          <cell r="B1237" t="str">
            <v>PROV FOR MATERIAL IN TRANSIT</v>
          </cell>
          <cell r="C1237">
            <v>0</v>
          </cell>
          <cell r="D1237">
            <v>-133193576.72</v>
          </cell>
          <cell r="E1237">
            <v>0</v>
          </cell>
          <cell r="F1237">
            <v>-541801</v>
          </cell>
          <cell r="G1237">
            <v>0</v>
          </cell>
          <cell r="H1237">
            <v>0</v>
          </cell>
          <cell r="I1237">
            <v>0</v>
          </cell>
          <cell r="J1237">
            <v>-133735377.72</v>
          </cell>
          <cell r="K1237">
            <v>-133735377.72</v>
          </cell>
          <cell r="Q1237">
            <v>-1337.3537772</v>
          </cell>
        </row>
        <row r="1238">
          <cell r="A1238">
            <v>4060401</v>
          </cell>
          <cell r="B1238" t="str">
            <v>CREDITORS LEDGER CONTROL (MERCHANTING)</v>
          </cell>
          <cell r="C1238">
            <v>0</v>
          </cell>
          <cell r="D1238">
            <v>-42278436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-42278436</v>
          </cell>
          <cell r="K1238">
            <v>-42278436</v>
          </cell>
          <cell r="Q1238">
            <v>-422.78435999999999</v>
          </cell>
        </row>
        <row r="1239">
          <cell r="A1239">
            <v>4060496</v>
          </cell>
          <cell r="B1239" t="str">
            <v>CRS LEDGER CONTROL (MERCH.) - GROUPING JV</v>
          </cell>
          <cell r="C1239">
            <v>0</v>
          </cell>
          <cell r="D1239">
            <v>24106012.32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-704969</v>
          </cell>
          <cell r="J1239">
            <v>23401043.32</v>
          </cell>
          <cell r="K1239">
            <v>23401043.32</v>
          </cell>
          <cell r="Q1239">
            <v>234.01043319999999</v>
          </cell>
        </row>
        <row r="1240">
          <cell r="A1240">
            <v>4060802</v>
          </cell>
          <cell r="B1240" t="str">
            <v>PROV FOR GRR - MERCHANTING</v>
          </cell>
          <cell r="C1240">
            <v>0</v>
          </cell>
          <cell r="D1240">
            <v>-2694623.81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-2694623.81</v>
          </cell>
          <cell r="K1240">
            <v>-2694623.81</v>
          </cell>
          <cell r="Q1240">
            <v>-26.946238099999999</v>
          </cell>
        </row>
        <row r="1241">
          <cell r="A1241">
            <v>4060492</v>
          </cell>
          <cell r="B1241" t="str">
            <v>CREDITORS  FOR  CAPITAL  GOODS - GRPG  JV</v>
          </cell>
          <cell r="C1241">
            <v>-5490875</v>
          </cell>
          <cell r="D1241">
            <v>-9148206.0399999991</v>
          </cell>
          <cell r="E1241">
            <v>0</v>
          </cell>
          <cell r="F1241">
            <v>-228335.91</v>
          </cell>
          <cell r="G1241">
            <v>0</v>
          </cell>
          <cell r="H1241">
            <v>0</v>
          </cell>
          <cell r="I1241">
            <v>0</v>
          </cell>
          <cell r="J1241">
            <v>-14867416.949999999</v>
          </cell>
          <cell r="K1241">
            <v>-14867416.949999999</v>
          </cell>
          <cell r="Q1241">
            <v>-148.6741695</v>
          </cell>
        </row>
        <row r="1242">
          <cell r="A1242">
            <v>4060493</v>
          </cell>
          <cell r="B1242" t="str">
            <v>SUNDRY ADVANCES LEDGER CONTROL - GROUPING JV</v>
          </cell>
          <cell r="C1242">
            <v>-73902980.739999995</v>
          </cell>
          <cell r="D1242">
            <v>-149402585.19</v>
          </cell>
          <cell r="E1242">
            <v>0</v>
          </cell>
          <cell r="F1242">
            <v>-589530.4</v>
          </cell>
          <cell r="G1242">
            <v>-1029678.2</v>
          </cell>
          <cell r="H1242">
            <v>0</v>
          </cell>
          <cell r="I1242">
            <v>0</v>
          </cell>
          <cell r="J1242">
            <v>-224924774.53</v>
          </cell>
          <cell r="K1242">
            <v>-224924774.53</v>
          </cell>
          <cell r="Q1242">
            <v>-2249.2477453000001</v>
          </cell>
        </row>
        <row r="1243">
          <cell r="A1243">
            <v>4060495</v>
          </cell>
          <cell r="B1243" t="str">
            <v>ADVANCES CR BALANCE - GROUPING JV</v>
          </cell>
          <cell r="C1243">
            <v>-28981747.699999999</v>
          </cell>
          <cell r="D1243">
            <v>3197462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-2144</v>
          </cell>
          <cell r="J1243">
            <v>-25786429.699999999</v>
          </cell>
          <cell r="K1243">
            <v>-25786429.699999999</v>
          </cell>
          <cell r="Q1243">
            <v>-257.86429700000002</v>
          </cell>
        </row>
        <row r="1244">
          <cell r="A1244">
            <v>4060499</v>
          </cell>
          <cell r="B1244" t="str">
            <v>CRS LEDGER CONTROL (MISC.) - GROUPING JV</v>
          </cell>
          <cell r="C1244">
            <v>-402047</v>
          </cell>
          <cell r="D1244">
            <v>-22798382.199999999</v>
          </cell>
          <cell r="E1244">
            <v>0</v>
          </cell>
          <cell r="F1244">
            <v>-241526</v>
          </cell>
          <cell r="G1244">
            <v>0</v>
          </cell>
          <cell r="H1244">
            <v>0</v>
          </cell>
          <cell r="I1244">
            <v>0</v>
          </cell>
          <cell r="J1244">
            <v>-23441955.199999999</v>
          </cell>
          <cell r="K1244">
            <v>-23441955.199999999</v>
          </cell>
          <cell r="Q1244">
            <v>-234.41955200000001</v>
          </cell>
        </row>
        <row r="1245">
          <cell r="A1245">
            <v>4060601</v>
          </cell>
          <cell r="B1245" t="str">
            <v>CREDITORS FOR COMMISSION ( LOCAL)</v>
          </cell>
          <cell r="C1245">
            <v>0</v>
          </cell>
          <cell r="D1245">
            <v>154052.5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154052.5</v>
          </cell>
          <cell r="K1245">
            <v>154052.5</v>
          </cell>
          <cell r="Q1245">
            <v>1.5405249999999999</v>
          </cell>
        </row>
        <row r="1246">
          <cell r="A1246">
            <v>4060602</v>
          </cell>
          <cell r="B1246" t="str">
            <v>CREDITORS FOR COMMISSION  (EXPORT)</v>
          </cell>
          <cell r="C1246">
            <v>0</v>
          </cell>
          <cell r="D1246">
            <v>-11210161.449999999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-11210161.449999999</v>
          </cell>
          <cell r="K1246">
            <v>-11210161.449999999</v>
          </cell>
          <cell r="Q1246">
            <v>-112.1016145</v>
          </cell>
        </row>
        <row r="1247">
          <cell r="A1247">
            <v>4060605</v>
          </cell>
          <cell r="B1247" t="str">
            <v>S.C.E. (MONTHLY) - MANUAL JV</v>
          </cell>
          <cell r="C1247">
            <v>-17511534.699999999</v>
          </cell>
          <cell r="D1247">
            <v>-43602238.609999999</v>
          </cell>
          <cell r="E1247">
            <v>0</v>
          </cell>
          <cell r="F1247">
            <v>-415986.41</v>
          </cell>
          <cell r="G1247">
            <v>-17875.34</v>
          </cell>
          <cell r="H1247">
            <v>0</v>
          </cell>
          <cell r="I1247">
            <v>0</v>
          </cell>
          <cell r="J1247">
            <v>-61547635.060000002</v>
          </cell>
          <cell r="K1247">
            <v>-61547635.060000002</v>
          </cell>
          <cell r="Q1247">
            <v>-615.47635060000005</v>
          </cell>
        </row>
        <row r="1248">
          <cell r="A1248">
            <v>4060606</v>
          </cell>
          <cell r="B1248" t="str">
            <v>S.C.E. (MARCH) - MANUAL JV</v>
          </cell>
          <cell r="C1248">
            <v>-83393249.150000006</v>
          </cell>
          <cell r="D1248">
            <v>-269643883.60000002</v>
          </cell>
          <cell r="E1248">
            <v>0</v>
          </cell>
          <cell r="F1248">
            <v>-266101.5</v>
          </cell>
          <cell r="G1248">
            <v>-1178385</v>
          </cell>
          <cell r="H1248">
            <v>0</v>
          </cell>
          <cell r="I1248">
            <v>0</v>
          </cell>
          <cell r="J1248">
            <v>-354481619.25</v>
          </cell>
          <cell r="K1248">
            <v>-354481619.25</v>
          </cell>
          <cell r="Q1248">
            <v>-3544.8161924999999</v>
          </cell>
        </row>
        <row r="1249">
          <cell r="A1249">
            <v>4060621</v>
          </cell>
          <cell r="B1249" t="str">
            <v>SCE FOR CLAIMS - REBATE/DISCOUNT</v>
          </cell>
          <cell r="C1249">
            <v>0</v>
          </cell>
          <cell r="D1249">
            <v>-15576000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-15576000</v>
          </cell>
          <cell r="K1249">
            <v>-15576000</v>
          </cell>
          <cell r="Q1249">
            <v>-155.76</v>
          </cell>
        </row>
        <row r="1250">
          <cell r="A1250">
            <v>4060622</v>
          </cell>
          <cell r="B1250" t="str">
            <v>SCE FOR CONTINGENCY CLAIMS</v>
          </cell>
          <cell r="C1250">
            <v>0</v>
          </cell>
          <cell r="D1250">
            <v>-1500000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-1500000</v>
          </cell>
          <cell r="K1250">
            <v>-1500000</v>
          </cell>
          <cell r="Q1250">
            <v>-15</v>
          </cell>
        </row>
        <row r="1251">
          <cell r="A1251">
            <v>4060623</v>
          </cell>
          <cell r="B1251" t="str">
            <v>SCE FOR EXCLUSIVE FOI</v>
          </cell>
          <cell r="C1251">
            <v>0</v>
          </cell>
          <cell r="D1251">
            <v>-38680000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-38680000</v>
          </cell>
          <cell r="K1251">
            <v>-38680000</v>
          </cell>
          <cell r="Q1251">
            <v>-386.8</v>
          </cell>
        </row>
        <row r="1252">
          <cell r="A1252">
            <v>4060624</v>
          </cell>
          <cell r="B1252" t="str">
            <v>SCE FOR ONE SHOT FOI</v>
          </cell>
          <cell r="C1252">
            <v>0</v>
          </cell>
          <cell r="D1252">
            <v>-36554818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-36554818</v>
          </cell>
          <cell r="K1252">
            <v>-36554818</v>
          </cell>
          <cell r="Q1252">
            <v>-365.54818</v>
          </cell>
        </row>
        <row r="1253">
          <cell r="A1253">
            <v>4060625</v>
          </cell>
          <cell r="B1253" t="str">
            <v>SCE FOR ADDITIONAL REBATE</v>
          </cell>
          <cell r="C1253">
            <v>0</v>
          </cell>
          <cell r="D1253">
            <v>-68391831.700000003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-68391831.700000003</v>
          </cell>
          <cell r="K1253">
            <v>-68391831.700000003</v>
          </cell>
          <cell r="Q1253">
            <v>-683.918317</v>
          </cell>
        </row>
        <row r="1254">
          <cell r="A1254">
            <v>4060631</v>
          </cell>
          <cell r="B1254" t="str">
            <v>SCE FOR REGULAR PUBLICITY</v>
          </cell>
          <cell r="C1254">
            <v>0</v>
          </cell>
          <cell r="D1254">
            <v>-3500000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-3500000</v>
          </cell>
          <cell r="K1254">
            <v>-3500000</v>
          </cell>
          <cell r="Q1254">
            <v>-35</v>
          </cell>
        </row>
        <row r="1255">
          <cell r="A1255">
            <v>4060632</v>
          </cell>
          <cell r="B1255" t="str">
            <v>SCE FOR ADITIONAL PUBLICITY</v>
          </cell>
          <cell r="C1255">
            <v>0</v>
          </cell>
          <cell r="D1255">
            <v>-1000000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-1000000</v>
          </cell>
          <cell r="K1255">
            <v>-1000000</v>
          </cell>
          <cell r="Q1255">
            <v>-10</v>
          </cell>
        </row>
        <row r="1256">
          <cell r="A1256">
            <v>4060633</v>
          </cell>
          <cell r="B1256" t="str">
            <v>SCE FOR TRS PUBLICITY</v>
          </cell>
          <cell r="C1256">
            <v>0</v>
          </cell>
          <cell r="D1256">
            <v>-80180815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-80180815</v>
          </cell>
          <cell r="K1256">
            <v>-80180815</v>
          </cell>
          <cell r="Q1256">
            <v>-801.80814999999996</v>
          </cell>
        </row>
        <row r="1257">
          <cell r="A1257">
            <v>4060634</v>
          </cell>
          <cell r="B1257" t="str">
            <v>SCE FOR EXPORTS PUBLICITY</v>
          </cell>
          <cell r="C1257">
            <v>0</v>
          </cell>
          <cell r="D1257">
            <v>-5519255.0700000003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-5519255.0700000003</v>
          </cell>
          <cell r="K1257">
            <v>-5519255.0700000003</v>
          </cell>
          <cell r="Q1257">
            <v>-55.192550699999998</v>
          </cell>
        </row>
        <row r="1258">
          <cell r="A1258">
            <v>4060603</v>
          </cell>
          <cell r="B1258" t="str">
            <v>SUNDRY CREDITORS FOR EXCISE</v>
          </cell>
          <cell r="C1258">
            <v>0</v>
          </cell>
          <cell r="D1258">
            <v>-58500000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-58500000</v>
          </cell>
          <cell r="K1258">
            <v>-58500000</v>
          </cell>
          <cell r="Q1258">
            <v>-585</v>
          </cell>
        </row>
        <row r="1259">
          <cell r="A1259">
            <v>4060494</v>
          </cell>
          <cell r="B1259" t="str">
            <v>SUNDRY DEBTORS CR BALANCE GROUPING JV</v>
          </cell>
          <cell r="C1259">
            <v>270083.48</v>
          </cell>
          <cell r="D1259">
            <v>-325123049.22000003</v>
          </cell>
          <cell r="E1259">
            <v>0</v>
          </cell>
          <cell r="F1259">
            <v>0</v>
          </cell>
          <cell r="G1259">
            <v>-6665533</v>
          </cell>
          <cell r="H1259">
            <v>0</v>
          </cell>
          <cell r="I1259">
            <v>-526494.1</v>
          </cell>
          <cell r="J1259">
            <v>-332044992.83999997</v>
          </cell>
          <cell r="K1259">
            <v>-332044992.83999997</v>
          </cell>
          <cell r="Q1259">
            <v>-3320.4499283999999</v>
          </cell>
        </row>
        <row r="1260">
          <cell r="A1260">
            <v>4060490</v>
          </cell>
          <cell r="B1260" t="str">
            <v>UNREALISED EXCHANGE GAIN/LOSS - CREDITORS</v>
          </cell>
          <cell r="C1260">
            <v>0</v>
          </cell>
          <cell r="D1260">
            <v>-1023806.96</v>
          </cell>
          <cell r="E1260">
            <v>0</v>
          </cell>
          <cell r="F1260">
            <v>-84466.91</v>
          </cell>
          <cell r="G1260">
            <v>-31297.59</v>
          </cell>
          <cell r="H1260">
            <v>0</v>
          </cell>
          <cell r="I1260">
            <v>0</v>
          </cell>
          <cell r="J1260">
            <v>-1139571.46</v>
          </cell>
          <cell r="K1260">
            <v>-1139571.46</v>
          </cell>
          <cell r="Q1260">
            <v>-11.3957146</v>
          </cell>
        </row>
        <row r="1261">
          <cell r="A1261">
            <v>4060501</v>
          </cell>
          <cell r="B1261" t="str">
            <v>NET SALARY PAYABLE</v>
          </cell>
          <cell r="C1261">
            <v>-279990</v>
          </cell>
          <cell r="D1261">
            <v>-5103135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-5383125</v>
          </cell>
          <cell r="K1261">
            <v>-5383125</v>
          </cell>
          <cell r="Q1261">
            <v>-53.831249999999997</v>
          </cell>
        </row>
        <row r="1262">
          <cell r="A1262">
            <v>4060502</v>
          </cell>
          <cell r="B1262" t="str">
            <v>NET  WAGES PAYABLE</v>
          </cell>
          <cell r="C1262">
            <v>0</v>
          </cell>
          <cell r="D1262">
            <v>-39764547.829999998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-39764547.829999998</v>
          </cell>
          <cell r="K1262">
            <v>-39764547.829999998</v>
          </cell>
          <cell r="Q1262">
            <v>-397.64547829999998</v>
          </cell>
        </row>
        <row r="1263">
          <cell r="A1263">
            <v>4060611</v>
          </cell>
          <cell r="B1263" t="str">
            <v>SCE - LTA &amp; MEDICAL</v>
          </cell>
          <cell r="C1263">
            <v>-13438520</v>
          </cell>
          <cell r="D1263">
            <v>-15999814</v>
          </cell>
          <cell r="E1263">
            <v>0</v>
          </cell>
          <cell r="F1263">
            <v>-279626</v>
          </cell>
          <cell r="G1263">
            <v>-1002377</v>
          </cell>
          <cell r="H1263">
            <v>0</v>
          </cell>
          <cell r="I1263">
            <v>0</v>
          </cell>
          <cell r="J1263">
            <v>-30720337</v>
          </cell>
          <cell r="K1263">
            <v>-30720337</v>
          </cell>
          <cell r="Q1263">
            <v>-307.20337000000001</v>
          </cell>
        </row>
        <row r="1264">
          <cell r="A1264">
            <v>4060201</v>
          </cell>
          <cell r="B1264" t="str">
            <v>UNCLAIMED SALARIES &amp; WAGES</v>
          </cell>
          <cell r="C1264">
            <v>0</v>
          </cell>
          <cell r="D1264">
            <v>-61309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-61309</v>
          </cell>
          <cell r="K1264">
            <v>-61309</v>
          </cell>
          <cell r="Q1264">
            <v>-0.61309000000000002</v>
          </cell>
        </row>
        <row r="1265">
          <cell r="A1265">
            <v>4060202</v>
          </cell>
          <cell r="B1265" t="str">
            <v>UNCLAIMED BONUS</v>
          </cell>
          <cell r="C1265">
            <v>0</v>
          </cell>
          <cell r="D1265">
            <v>-40830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-40830</v>
          </cell>
          <cell r="K1265">
            <v>-40830</v>
          </cell>
          <cell r="Q1265">
            <v>-0.4083</v>
          </cell>
        </row>
        <row r="1266">
          <cell r="A1266">
            <v>4060229</v>
          </cell>
          <cell r="B1266" t="str">
            <v>UNCLAIMED INT SER 8 (CITI - 701769)</v>
          </cell>
          <cell r="C1266">
            <v>-599.32000000000698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-599.32000000000698</v>
          </cell>
          <cell r="K1266">
            <v>-599.32000000000698</v>
          </cell>
          <cell r="Q1266">
            <v>-5.99320000000007E-3</v>
          </cell>
        </row>
        <row r="1267">
          <cell r="A1267">
            <v>4060233</v>
          </cell>
          <cell r="B1267" t="str">
            <v>UNCLAIMED SER 8 DEB NO LIEN  (2743)</v>
          </cell>
          <cell r="C1267">
            <v>-68619.06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-68619.06</v>
          </cell>
          <cell r="K1267">
            <v>-68619.06</v>
          </cell>
          <cell r="Q1267">
            <v>-0.68619059999999998</v>
          </cell>
        </row>
        <row r="1268">
          <cell r="A1268">
            <v>4060244</v>
          </cell>
          <cell r="B1268" t="str">
            <v>UNCLAIMED FD INT JULY - NOV 01(60223/974)</v>
          </cell>
          <cell r="C1268">
            <v>-4264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-4264</v>
          </cell>
          <cell r="K1268">
            <v>-4264</v>
          </cell>
          <cell r="Q1268">
            <v>-4.2639999999999997E-2</v>
          </cell>
        </row>
        <row r="1269">
          <cell r="A1269">
            <v>4060248</v>
          </cell>
          <cell r="B1269" t="str">
            <v>UNCLAIMED FD INT JUNE-02 (3071)</v>
          </cell>
          <cell r="C1269">
            <v>-967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-967</v>
          </cell>
          <cell r="K1269">
            <v>-967</v>
          </cell>
          <cell r="Q1269">
            <v>-9.6699999999999998E-3</v>
          </cell>
        </row>
        <row r="1270">
          <cell r="A1270">
            <v>4060251</v>
          </cell>
          <cell r="B1270" t="str">
            <v>UNCLAIMED FD INT JAN - MAY 03 (3651)</v>
          </cell>
          <cell r="C1270">
            <v>-23411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-23411</v>
          </cell>
          <cell r="K1270">
            <v>-23411</v>
          </cell>
          <cell r="Q1270">
            <v>-0.23411000000000001</v>
          </cell>
        </row>
        <row r="1271">
          <cell r="A1271">
            <v>4060252</v>
          </cell>
          <cell r="B1271" t="str">
            <v>UNCLAIMED FD INT JUNE-03 (3806 )</v>
          </cell>
          <cell r="C1271">
            <v>-32278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-32278</v>
          </cell>
          <cell r="K1271">
            <v>-32278</v>
          </cell>
          <cell r="Q1271">
            <v>-0.32278000000000001</v>
          </cell>
        </row>
        <row r="1272">
          <cell r="A1272">
            <v>4060255</v>
          </cell>
          <cell r="B1272" t="str">
            <v>UNCLAIMED FIXED DEPOSIT</v>
          </cell>
          <cell r="C1272">
            <v>-95000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-95000</v>
          </cell>
          <cell r="K1272">
            <v>-95000</v>
          </cell>
          <cell r="Q1272">
            <v>-0.95</v>
          </cell>
        </row>
        <row r="1273">
          <cell r="A1273">
            <v>4060301</v>
          </cell>
          <cell r="B1273" t="str">
            <v>N.K.H. MILLS RENT SUSPENSE</v>
          </cell>
          <cell r="C1273">
            <v>-103971.04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-103971.04</v>
          </cell>
          <cell r="K1273">
            <v>-103971.04</v>
          </cell>
          <cell r="Q1273">
            <v>-1.0397103999999999</v>
          </cell>
        </row>
        <row r="1274">
          <cell r="A1274">
            <v>4060302</v>
          </cell>
          <cell r="B1274" t="str">
            <v>RENT SUSPENSE NEW HIND HOUSE NTC A/C</v>
          </cell>
          <cell r="C1274">
            <v>-240342.52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-240342.52</v>
          </cell>
          <cell r="K1274">
            <v>-240342.52</v>
          </cell>
          <cell r="Q1274">
            <v>-2.4034252</v>
          </cell>
        </row>
        <row r="1275">
          <cell r="A1275">
            <v>4060303</v>
          </cell>
          <cell r="B1275" t="str">
            <v>SUSPENSE</v>
          </cell>
          <cell r="C1275">
            <v>-2081592.37</v>
          </cell>
          <cell r="D1275">
            <v>-7086379.7000000002</v>
          </cell>
          <cell r="E1275">
            <v>0</v>
          </cell>
          <cell r="F1275">
            <v>0</v>
          </cell>
          <cell r="G1275">
            <v>-2002509.71</v>
          </cell>
          <cell r="H1275">
            <v>0</v>
          </cell>
          <cell r="I1275">
            <v>0</v>
          </cell>
          <cell r="J1275">
            <v>-11170481.779999999</v>
          </cell>
          <cell r="K1275">
            <v>-11170481.779999999</v>
          </cell>
          <cell r="Q1275">
            <v>-111.7048178</v>
          </cell>
        </row>
        <row r="1276">
          <cell r="A1276">
            <v>4060304</v>
          </cell>
          <cell r="B1276">
            <v>0</v>
          </cell>
          <cell r="C1276">
            <v>0</v>
          </cell>
          <cell r="D1276">
            <v>-405370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-405370</v>
          </cell>
          <cell r="K1276">
            <v>-405370</v>
          </cell>
          <cell r="Q1276">
            <v>-4.0537000000000001</v>
          </cell>
        </row>
        <row r="1277">
          <cell r="A1277">
            <v>4060310</v>
          </cell>
          <cell r="B1277" t="e">
            <v>#N/A</v>
          </cell>
          <cell r="C1277">
            <v>0</v>
          </cell>
          <cell r="D1277">
            <v>-3163991.52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-3163991.52</v>
          </cell>
          <cell r="K1277">
            <v>-3163991.52</v>
          </cell>
          <cell r="Q1277">
            <v>-31.639915200000001</v>
          </cell>
        </row>
        <row r="1278">
          <cell r="A1278">
            <v>4060450</v>
          </cell>
          <cell r="B1278" t="str">
            <v>SUNDRY CREDITORS OTHERS</v>
          </cell>
          <cell r="C1278">
            <v>0</v>
          </cell>
          <cell r="D1278">
            <v>-117232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-117232</v>
          </cell>
          <cell r="K1278">
            <v>-117232</v>
          </cell>
          <cell r="Q1278">
            <v>-1.17232</v>
          </cell>
        </row>
        <row r="1279">
          <cell r="A1279">
            <v>4060696</v>
          </cell>
          <cell r="B1279" t="str">
            <v>INT PAYABLE ON S.D.- CUSTOMERS</v>
          </cell>
          <cell r="C1279">
            <v>-738001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-738001</v>
          </cell>
          <cell r="K1279">
            <v>-738001</v>
          </cell>
          <cell r="Q1279">
            <v>-7.3800100000000004</v>
          </cell>
        </row>
        <row r="1280">
          <cell r="A1280">
            <v>4060701</v>
          </cell>
          <cell r="B1280" t="str">
            <v>UNCLEARED CHEQUES</v>
          </cell>
          <cell r="C1280">
            <v>-3045411.05</v>
          </cell>
          <cell r="D1280">
            <v>-8428665.0899999999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-11474076.140000001</v>
          </cell>
          <cell r="K1280">
            <v>-11474076.140000001</v>
          </cell>
          <cell r="Q1280">
            <v>-114.7407614</v>
          </cell>
        </row>
        <row r="1281">
          <cell r="A1281">
            <v>4060820</v>
          </cell>
          <cell r="B1281" t="str">
            <v>PROV FOR GRR - CAPITAL ITEMS</v>
          </cell>
          <cell r="C1281">
            <v>-134600.74</v>
          </cell>
          <cell r="D1281">
            <v>-451644.11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-586244.85</v>
          </cell>
          <cell r="K1281">
            <v>-586244.85</v>
          </cell>
          <cell r="Q1281">
            <v>-5.8624485000000002</v>
          </cell>
        </row>
        <row r="1282">
          <cell r="A1282">
            <v>4050201</v>
          </cell>
          <cell r="B1282" t="str">
            <v>ADVANCE AGAINST SALES (GROUPING JV)</v>
          </cell>
          <cell r="C1282">
            <v>0</v>
          </cell>
          <cell r="D1282">
            <v>-41845224.039999999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-41845224.039999999</v>
          </cell>
          <cell r="K1282">
            <v>-41845224.039999999</v>
          </cell>
          <cell r="Q1282">
            <v>-418.45224039999999</v>
          </cell>
        </row>
        <row r="1283">
          <cell r="A1283">
            <v>4050301</v>
          </cell>
          <cell r="B1283" t="str">
            <v>DUE TO SUBSIDIARIES (GROUPING JV)</v>
          </cell>
          <cell r="C1283">
            <v>-74441304.579999998</v>
          </cell>
          <cell r="D1283">
            <v>-62161257</v>
          </cell>
          <cell r="E1283">
            <v>0</v>
          </cell>
          <cell r="F1283">
            <v>-7476288</v>
          </cell>
          <cell r="G1283">
            <v>0</v>
          </cell>
          <cell r="H1283">
            <v>0</v>
          </cell>
          <cell r="I1283">
            <v>0</v>
          </cell>
          <cell r="J1283">
            <v>-144078849.58000001</v>
          </cell>
          <cell r="K1283">
            <v>-144078849.58000001</v>
          </cell>
          <cell r="Q1283">
            <v>-1440.7884958</v>
          </cell>
        </row>
        <row r="1284">
          <cell r="A1284">
            <v>4050401</v>
          </cell>
          <cell r="B1284" t="str">
            <v>DEALERSHIP DEPOSITS</v>
          </cell>
          <cell r="C1284">
            <v>0</v>
          </cell>
          <cell r="D1284">
            <v>-119298001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-119298001</v>
          </cell>
          <cell r="K1284">
            <v>-119298001</v>
          </cell>
          <cell r="Q1284">
            <v>-1192.98001</v>
          </cell>
        </row>
        <row r="1285">
          <cell r="A1285">
            <v>4050402</v>
          </cell>
          <cell r="B1285" t="str">
            <v>DEPOSITS FROM AGENTS</v>
          </cell>
          <cell r="C1285">
            <v>-1394000</v>
          </cell>
          <cell r="D1285">
            <v>-490883977.54000002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-492277977.54000002</v>
          </cell>
          <cell r="K1285">
            <v>-492277977.54000002</v>
          </cell>
          <cell r="Q1285">
            <v>-4922.7797754000003</v>
          </cell>
        </row>
        <row r="1286">
          <cell r="A1286">
            <v>4050701</v>
          </cell>
          <cell r="B1286" t="str">
            <v>OVERDRAWN BANK BALANCES (GROUPING JV)</v>
          </cell>
          <cell r="C1286">
            <v>-39229805.079999998</v>
          </cell>
          <cell r="D1286">
            <v>-24864260.48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-64094065.560000002</v>
          </cell>
          <cell r="K1286">
            <v>-64094065.560000002</v>
          </cell>
          <cell r="Q1286">
            <v>-640.94065560000001</v>
          </cell>
        </row>
        <row r="1287">
          <cell r="A1287">
            <v>4060503</v>
          </cell>
          <cell r="B1287" t="str">
            <v>SALARY PAYABLE - OFFICERS</v>
          </cell>
          <cell r="C1287">
            <v>0</v>
          </cell>
          <cell r="D1287">
            <v>-56076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-56076</v>
          </cell>
          <cell r="K1287">
            <v>-56076</v>
          </cell>
          <cell r="Q1287">
            <v>-0.56076000000000004</v>
          </cell>
        </row>
        <row r="1288">
          <cell r="A1288">
            <v>4070102</v>
          </cell>
          <cell r="B1288" t="str">
            <v>E.S.I.C. COMBING</v>
          </cell>
          <cell r="C1288">
            <v>0</v>
          </cell>
          <cell r="D1288">
            <v>-8180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-8180</v>
          </cell>
          <cell r="K1288">
            <v>-8180</v>
          </cell>
          <cell r="Q1288">
            <v>-8.1799999999999998E-2</v>
          </cell>
        </row>
        <row r="1289">
          <cell r="A1289">
            <v>4070103</v>
          </cell>
          <cell r="B1289" t="str">
            <v>EMPLOYEES CO-OP CREDIT SOCIETY</v>
          </cell>
          <cell r="C1289">
            <v>0</v>
          </cell>
          <cell r="D1289">
            <v>-3894262.89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-3894262.89</v>
          </cell>
          <cell r="K1289">
            <v>-3894262.89</v>
          </cell>
          <cell r="Q1289">
            <v>-38.942628900000003</v>
          </cell>
        </row>
        <row r="1290">
          <cell r="A1290">
            <v>4070104</v>
          </cell>
          <cell r="B1290" t="str">
            <v>EMPLOYEES CONTRIBUTION TO DEATH FUND</v>
          </cell>
          <cell r="C1290">
            <v>0</v>
          </cell>
          <cell r="D1290">
            <v>-93895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-93895</v>
          </cell>
          <cell r="K1290">
            <v>-93895</v>
          </cell>
          <cell r="Q1290">
            <v>-0.93894999999999995</v>
          </cell>
        </row>
        <row r="1291">
          <cell r="A1291">
            <v>4070106</v>
          </cell>
          <cell r="B1291" t="str">
            <v>EMPLOYEES P.F. CONTRIBUTION</v>
          </cell>
          <cell r="C1291">
            <v>0</v>
          </cell>
          <cell r="D1291">
            <v>-3514732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-3514732</v>
          </cell>
          <cell r="K1291">
            <v>-3514732</v>
          </cell>
          <cell r="Q1291">
            <v>-35.147320000000001</v>
          </cell>
        </row>
        <row r="1292">
          <cell r="A1292">
            <v>4070108</v>
          </cell>
          <cell r="B1292" t="str">
            <v>EMPLOYEES P.F. CONTRIBUTION NO. 2</v>
          </cell>
          <cell r="C1292">
            <v>0</v>
          </cell>
          <cell r="D1292">
            <v>-7295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-7295</v>
          </cell>
          <cell r="K1292">
            <v>-7295</v>
          </cell>
          <cell r="Q1292">
            <v>-7.2950000000000001E-2</v>
          </cell>
        </row>
        <row r="1293">
          <cell r="A1293">
            <v>4070110</v>
          </cell>
          <cell r="B1293" t="str">
            <v>EMPLOYEES STATE INSURANCE SCHEME</v>
          </cell>
          <cell r="C1293">
            <v>449</v>
          </cell>
          <cell r="D1293">
            <v>65652.509999999995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66101.509999999995</v>
          </cell>
          <cell r="K1293">
            <v>66101.509999999995</v>
          </cell>
          <cell r="Q1293">
            <v>0.66101509999999997</v>
          </cell>
        </row>
        <row r="1294">
          <cell r="A1294">
            <v>4070113</v>
          </cell>
          <cell r="B1294" t="str">
            <v>I.TAX ON SAL &amp; WAGES (PREVIOUS YEAR)</v>
          </cell>
          <cell r="C1294">
            <v>0</v>
          </cell>
          <cell r="D1294">
            <v>688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688</v>
          </cell>
          <cell r="K1294">
            <v>688</v>
          </cell>
          <cell r="Q1294">
            <v>6.8799999999999998E-3</v>
          </cell>
        </row>
        <row r="1295">
          <cell r="A1295">
            <v>4070114</v>
          </cell>
          <cell r="B1295" t="str">
            <v>I.TAX ON SAL &amp; WAGES (CURRENT YEAR)</v>
          </cell>
          <cell r="C1295">
            <v>0</v>
          </cell>
          <cell r="D1295">
            <v>-15078499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-15078499</v>
          </cell>
          <cell r="K1295">
            <v>-15078499</v>
          </cell>
          <cell r="Q1295">
            <v>-150.78498999999999</v>
          </cell>
        </row>
        <row r="1296">
          <cell r="A1296">
            <v>4070115</v>
          </cell>
          <cell r="B1296" t="str">
            <v>LIC ( S.S.S.) COMBING</v>
          </cell>
          <cell r="C1296">
            <v>0</v>
          </cell>
          <cell r="D1296">
            <v>-241131.5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-241131.5</v>
          </cell>
          <cell r="K1296">
            <v>-241131.5</v>
          </cell>
          <cell r="Q1296">
            <v>-2.4113150000000001</v>
          </cell>
        </row>
        <row r="1297">
          <cell r="A1297">
            <v>4070116</v>
          </cell>
          <cell r="B1297" t="str">
            <v>LIC ( S.S.S.) H.O.</v>
          </cell>
          <cell r="C1297">
            <v>0</v>
          </cell>
          <cell r="D1297">
            <v>-518127.9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-518127.9</v>
          </cell>
          <cell r="K1297">
            <v>-518127.9</v>
          </cell>
          <cell r="Q1297">
            <v>-5.181279</v>
          </cell>
        </row>
        <row r="1298">
          <cell r="A1298">
            <v>4070117</v>
          </cell>
          <cell r="B1298" t="str">
            <v>LIC ( S.S.S.) MILLS</v>
          </cell>
          <cell r="C1298">
            <v>0</v>
          </cell>
          <cell r="D1298">
            <v>-2943515.75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-2943515.75</v>
          </cell>
          <cell r="K1298">
            <v>-2943515.75</v>
          </cell>
          <cell r="Q1298">
            <v>-29.435157499999999</v>
          </cell>
        </row>
        <row r="1299">
          <cell r="A1299">
            <v>4070118</v>
          </cell>
          <cell r="B1299" t="str">
            <v>LABOUR WELFARE FUND</v>
          </cell>
          <cell r="C1299">
            <v>0</v>
          </cell>
          <cell r="D1299">
            <v>403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403</v>
          </cell>
          <cell r="K1299">
            <v>403</v>
          </cell>
          <cell r="Q1299">
            <v>4.0299999999999997E-3</v>
          </cell>
        </row>
        <row r="1300">
          <cell r="A1300">
            <v>4070119</v>
          </cell>
          <cell r="B1300" t="str">
            <v>LIFE INSURANCE CORPORATION OF INDIA</v>
          </cell>
          <cell r="C1300">
            <v>0</v>
          </cell>
          <cell r="D1300">
            <v>-113750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-113750</v>
          </cell>
          <cell r="K1300">
            <v>-113750</v>
          </cell>
          <cell r="Q1300">
            <v>-1.1375</v>
          </cell>
        </row>
        <row r="1301">
          <cell r="A1301">
            <v>4070120</v>
          </cell>
          <cell r="B1301" t="str">
            <v>PAY ROLL SAVING SCHEME</v>
          </cell>
          <cell r="C1301">
            <v>0</v>
          </cell>
          <cell r="D1301">
            <v>-63498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-63498</v>
          </cell>
          <cell r="K1301">
            <v>-63498</v>
          </cell>
          <cell r="Q1301">
            <v>-0.63497999999999999</v>
          </cell>
        </row>
        <row r="1302">
          <cell r="A1302">
            <v>4070121</v>
          </cell>
          <cell r="B1302" t="str">
            <v>PROFESSION TAX</v>
          </cell>
          <cell r="C1302">
            <v>0</v>
          </cell>
          <cell r="D1302">
            <v>-1339558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-1339558</v>
          </cell>
          <cell r="K1302">
            <v>-1339558</v>
          </cell>
          <cell r="Q1302">
            <v>-13.395580000000001</v>
          </cell>
        </row>
        <row r="1303">
          <cell r="A1303">
            <v>4070122</v>
          </cell>
          <cell r="B1303" t="str">
            <v>UNION CONTRIBUTION</v>
          </cell>
          <cell r="C1303">
            <v>0</v>
          </cell>
          <cell r="D1303">
            <v>-136200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-136200</v>
          </cell>
          <cell r="K1303">
            <v>-136200</v>
          </cell>
          <cell r="Q1303">
            <v>-1.3620000000000001</v>
          </cell>
        </row>
        <row r="1304">
          <cell r="A1304">
            <v>4070123</v>
          </cell>
          <cell r="B1304" t="str">
            <v>RAYMOND KARMACHARI SAHA PAT MARYADI</v>
          </cell>
          <cell r="C1304">
            <v>0</v>
          </cell>
          <cell r="D1304">
            <v>-1755358.49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-1755358.49</v>
          </cell>
          <cell r="K1304">
            <v>-1755358.49</v>
          </cell>
          <cell r="Q1304">
            <v>-17.553584900000001</v>
          </cell>
        </row>
        <row r="1305">
          <cell r="A1305">
            <v>4070124</v>
          </cell>
          <cell r="B1305" t="str">
            <v>RECURRING DEPOSIT SCHEME</v>
          </cell>
          <cell r="C1305">
            <v>0</v>
          </cell>
          <cell r="D1305">
            <v>-1433702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-1433702</v>
          </cell>
          <cell r="K1305">
            <v>-1433702</v>
          </cell>
          <cell r="Q1305">
            <v>-14.337020000000001</v>
          </cell>
        </row>
        <row r="1306">
          <cell r="A1306">
            <v>4070125</v>
          </cell>
          <cell r="B1306" t="str">
            <v>STAFF CANTEEN RECOVERY</v>
          </cell>
          <cell r="C1306">
            <v>0</v>
          </cell>
          <cell r="D1306">
            <v>-29366.400000000001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-29366.400000000001</v>
          </cell>
          <cell r="K1306">
            <v>-29366.400000000001</v>
          </cell>
          <cell r="Q1306">
            <v>-0.29366399999999998</v>
          </cell>
        </row>
        <row r="1307">
          <cell r="A1307">
            <v>4070129</v>
          </cell>
          <cell r="B1307" t="str">
            <v>BANK OF MAHARASHTRA (CYCLE RECY)</v>
          </cell>
          <cell r="C1307">
            <v>0</v>
          </cell>
          <cell r="D1307">
            <v>-4445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-4445</v>
          </cell>
          <cell r="K1307">
            <v>-4445</v>
          </cell>
          <cell r="Q1307">
            <v>-4.4450000000000003E-2</v>
          </cell>
        </row>
        <row r="1308">
          <cell r="A1308">
            <v>4070132</v>
          </cell>
          <cell r="B1308" t="str">
            <v>RECOVERY TOWARDS OWN YOUR CAR SCHEME</v>
          </cell>
          <cell r="C1308">
            <v>-5099</v>
          </cell>
          <cell r="D1308">
            <v>-1320661.94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-1325760.94</v>
          </cell>
          <cell r="K1308">
            <v>-1325760.94</v>
          </cell>
          <cell r="Q1308">
            <v>-13.2576094</v>
          </cell>
        </row>
        <row r="1309">
          <cell r="A1309">
            <v>4070140</v>
          </cell>
          <cell r="B1309" t="str">
            <v>BANK LOAN RECOVERY</v>
          </cell>
          <cell r="C1309">
            <v>0</v>
          </cell>
          <cell r="D1309">
            <v>-186980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-186980</v>
          </cell>
          <cell r="K1309">
            <v>-186980</v>
          </cell>
          <cell r="Q1309">
            <v>-1.8697999999999999</v>
          </cell>
        </row>
        <row r="1310">
          <cell r="A1310">
            <v>4070141</v>
          </cell>
          <cell r="B1310" t="str">
            <v>COURT RECOVERY</v>
          </cell>
          <cell r="C1310">
            <v>0</v>
          </cell>
          <cell r="D1310">
            <v>-17090.870000000101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-17090.870000000101</v>
          </cell>
          <cell r="K1310">
            <v>-17090.870000000101</v>
          </cell>
          <cell r="Q1310">
            <v>-0.170908700000001</v>
          </cell>
        </row>
        <row r="1311">
          <cell r="A1311">
            <v>4070146</v>
          </cell>
          <cell r="B1311" t="str">
            <v>GUJARAT PROFESSIONAL TAX</v>
          </cell>
          <cell r="C1311">
            <v>0</v>
          </cell>
          <cell r="D1311">
            <v>-115342.5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-115342.5</v>
          </cell>
          <cell r="K1311">
            <v>-115342.5</v>
          </cell>
          <cell r="Q1311">
            <v>-1.1534249999999999</v>
          </cell>
        </row>
        <row r="1312">
          <cell r="A1312">
            <v>4070199</v>
          </cell>
          <cell r="B1312" t="str">
            <v>PAYROLL DEDUCTIONS - ERC</v>
          </cell>
          <cell r="C1312">
            <v>-176322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-176322</v>
          </cell>
          <cell r="K1312">
            <v>-176322</v>
          </cell>
          <cell r="Q1312">
            <v>-1.76322</v>
          </cell>
        </row>
        <row r="1313">
          <cell r="A1313">
            <v>4070201</v>
          </cell>
          <cell r="B1313" t="str">
            <v>CENTRAL SALES TAX</v>
          </cell>
          <cell r="C1313">
            <v>0</v>
          </cell>
          <cell r="D1313">
            <v>276886.68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276886.68</v>
          </cell>
          <cell r="K1313">
            <v>276886.68</v>
          </cell>
          <cell r="Q1313">
            <v>2.7688668000000001</v>
          </cell>
        </row>
        <row r="1314">
          <cell r="A1314">
            <v>4070210</v>
          </cell>
          <cell r="B1314" t="str">
            <v>M.P. SALES TAX</v>
          </cell>
          <cell r="C1314">
            <v>0</v>
          </cell>
          <cell r="D1314">
            <v>-4288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-4288</v>
          </cell>
          <cell r="K1314">
            <v>-4288</v>
          </cell>
          <cell r="Q1314">
            <v>-4.2880000000000001E-2</v>
          </cell>
        </row>
        <row r="1315">
          <cell r="A1315">
            <v>4070212</v>
          </cell>
          <cell r="B1315" t="str">
            <v>WBST - K.A.</v>
          </cell>
          <cell r="C1315">
            <v>0</v>
          </cell>
          <cell r="D1315">
            <v>-3759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-3759</v>
          </cell>
          <cell r="K1315">
            <v>-3759</v>
          </cell>
          <cell r="Q1315">
            <v>-3.7589999999999998E-2</v>
          </cell>
        </row>
        <row r="1316">
          <cell r="A1316">
            <v>4070215</v>
          </cell>
          <cell r="B1316" t="str">
            <v>TDS ON WORKS CONTRACT TAX</v>
          </cell>
          <cell r="C1316">
            <v>-60716</v>
          </cell>
          <cell r="D1316">
            <v>-38850.000000000102</v>
          </cell>
          <cell r="E1316">
            <v>0</v>
          </cell>
          <cell r="F1316">
            <v>0</v>
          </cell>
          <cell r="G1316">
            <v>-1437</v>
          </cell>
          <cell r="H1316">
            <v>0</v>
          </cell>
          <cell r="I1316">
            <v>-354654</v>
          </cell>
          <cell r="J1316">
            <v>-455657</v>
          </cell>
          <cell r="K1316">
            <v>-455657</v>
          </cell>
          <cell r="Q1316">
            <v>-4.5565699999999998</v>
          </cell>
        </row>
        <row r="1317">
          <cell r="A1317">
            <v>4070251</v>
          </cell>
          <cell r="B1317" t="str">
            <v>KARNATAKA SALES TAX - DEPOT</v>
          </cell>
          <cell r="C1317">
            <v>0</v>
          </cell>
          <cell r="D1317">
            <v>0</v>
          </cell>
          <cell r="E1317">
            <v>0</v>
          </cell>
          <cell r="F1317">
            <v>-15353.42</v>
          </cell>
          <cell r="G1317">
            <v>0</v>
          </cell>
          <cell r="H1317">
            <v>0</v>
          </cell>
          <cell r="I1317">
            <v>0</v>
          </cell>
          <cell r="J1317">
            <v>-15353.42</v>
          </cell>
          <cell r="K1317">
            <v>-15353.42</v>
          </cell>
          <cell r="Q1317">
            <v>-0.15353420000000001</v>
          </cell>
        </row>
        <row r="1318">
          <cell r="A1318">
            <v>4070275</v>
          </cell>
          <cell r="B1318" t="str">
            <v>CST UTTAR PRADESH</v>
          </cell>
          <cell r="C1318">
            <v>0</v>
          </cell>
          <cell r="D1318">
            <v>-644.04000000003703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-644.04000000003703</v>
          </cell>
          <cell r="K1318">
            <v>-644.04000000003703</v>
          </cell>
          <cell r="Q1318">
            <v>-6.4404000000003701E-3</v>
          </cell>
        </row>
        <row r="1319">
          <cell r="A1319">
            <v>4070284</v>
          </cell>
          <cell r="B1319" t="str">
            <v>CST KARNATAKA</v>
          </cell>
          <cell r="C1319">
            <v>0</v>
          </cell>
          <cell r="D1319">
            <v>0</v>
          </cell>
          <cell r="E1319">
            <v>0</v>
          </cell>
          <cell r="F1319">
            <v>-118543.97</v>
          </cell>
          <cell r="G1319">
            <v>0</v>
          </cell>
          <cell r="H1319">
            <v>0</v>
          </cell>
          <cell r="I1319">
            <v>0</v>
          </cell>
          <cell r="J1319">
            <v>-118543.97</v>
          </cell>
          <cell r="K1319">
            <v>-118543.97</v>
          </cell>
          <cell r="Q1319">
            <v>-1.1854397000000001</v>
          </cell>
        </row>
        <row r="1320">
          <cell r="A1320">
            <v>4070296</v>
          </cell>
          <cell r="B1320" t="str">
            <v>DISPUTED SALES TAX (CEMENT)</v>
          </cell>
          <cell r="C1320">
            <v>-496452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-496452</v>
          </cell>
          <cell r="K1320">
            <v>-496452</v>
          </cell>
          <cell r="Q1320">
            <v>-4.9645200000000003</v>
          </cell>
        </row>
        <row r="1321">
          <cell r="A1321">
            <v>4070601</v>
          </cell>
          <cell r="B1321" t="str">
            <v>MAHARASHTRA VAT PAYABLE</v>
          </cell>
          <cell r="C1321">
            <v>-155706.38</v>
          </cell>
          <cell r="D1321">
            <v>-1575070.36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-67850.19</v>
          </cell>
          <cell r="J1321">
            <v>-1798626.93</v>
          </cell>
          <cell r="K1321">
            <v>-1798626.93</v>
          </cell>
          <cell r="Q1321">
            <v>-17.9862693</v>
          </cell>
        </row>
        <row r="1322">
          <cell r="A1322">
            <v>4070602</v>
          </cell>
          <cell r="B1322" t="str">
            <v>KARNATAKA VAT PAYABLE</v>
          </cell>
          <cell r="C1322">
            <v>0</v>
          </cell>
          <cell r="D1322">
            <v>-23401.67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-23401.67</v>
          </cell>
          <cell r="K1322">
            <v>-23401.67</v>
          </cell>
          <cell r="Q1322">
            <v>-0.23401669999999999</v>
          </cell>
        </row>
        <row r="1323">
          <cell r="A1323">
            <v>4070603</v>
          </cell>
          <cell r="B1323" t="str">
            <v>DELHI VAT PAYABLE</v>
          </cell>
          <cell r="C1323">
            <v>0</v>
          </cell>
          <cell r="D1323">
            <v>-36139.4200000001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-36139.4200000001</v>
          </cell>
          <cell r="K1323">
            <v>-36139.4200000001</v>
          </cell>
          <cell r="Q1323">
            <v>-0.361394200000001</v>
          </cell>
        </row>
        <row r="1324">
          <cell r="A1324">
            <v>4070604</v>
          </cell>
          <cell r="B1324" t="str">
            <v>WEST BENGAL VAT PAYABLE</v>
          </cell>
          <cell r="C1324">
            <v>0</v>
          </cell>
          <cell r="D1324">
            <v>-1665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-1665</v>
          </cell>
          <cell r="K1324">
            <v>-1665</v>
          </cell>
          <cell r="Q1324">
            <v>-1.6650000000000002E-2</v>
          </cell>
        </row>
        <row r="1325">
          <cell r="A1325">
            <v>4070605</v>
          </cell>
          <cell r="B1325" t="str">
            <v>HARYANA VAT PAYABLE</v>
          </cell>
          <cell r="C1325">
            <v>0</v>
          </cell>
          <cell r="D1325">
            <v>-19659.29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-19659.29</v>
          </cell>
          <cell r="K1325">
            <v>-19659.29</v>
          </cell>
          <cell r="Q1325">
            <v>-0.19659289999999999</v>
          </cell>
        </row>
        <row r="1326">
          <cell r="A1326">
            <v>4070607</v>
          </cell>
          <cell r="B1326" t="str">
            <v>ANDHRA PRADESH VAT PAYABLE</v>
          </cell>
          <cell r="C1326">
            <v>0</v>
          </cell>
          <cell r="D1326">
            <v>-26910.04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-26910.04</v>
          </cell>
          <cell r="K1326">
            <v>-26910.04</v>
          </cell>
          <cell r="Q1326">
            <v>-0.26910040000000002</v>
          </cell>
        </row>
        <row r="1327">
          <cell r="A1327">
            <v>4070610</v>
          </cell>
          <cell r="B1327" t="str">
            <v>J &amp; K VAT PAYABLE</v>
          </cell>
          <cell r="C1327">
            <v>0</v>
          </cell>
          <cell r="D1327">
            <v>0.67999999999301497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0.67999999999301497</v>
          </cell>
          <cell r="K1327">
            <v>0.67999999999301497</v>
          </cell>
          <cell r="Q1327">
            <v>6.7999999999301504E-6</v>
          </cell>
        </row>
        <row r="1328">
          <cell r="A1328">
            <v>4070612</v>
          </cell>
          <cell r="B1328" t="str">
            <v>MADHYA PRADESH VAT PAYABLE</v>
          </cell>
          <cell r="C1328">
            <v>0</v>
          </cell>
          <cell r="D1328">
            <v>-0.37000000006810302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-0.37000000006810302</v>
          </cell>
          <cell r="K1328">
            <v>-0.37000000006810302</v>
          </cell>
          <cell r="Q1328">
            <v>-3.7000000006810299E-6</v>
          </cell>
        </row>
        <row r="1329">
          <cell r="A1329">
            <v>4070613</v>
          </cell>
          <cell r="B1329" t="str">
            <v>GUJARAT VAT PAYABLE</v>
          </cell>
          <cell r="C1329">
            <v>0</v>
          </cell>
          <cell r="D1329">
            <v>-57141.210000000101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-57141.210000000101</v>
          </cell>
          <cell r="K1329">
            <v>-57141.210000000101</v>
          </cell>
          <cell r="Q1329">
            <v>-0.57141210000000098</v>
          </cell>
        </row>
        <row r="1330">
          <cell r="A1330">
            <v>4070614</v>
          </cell>
          <cell r="B1330" t="str">
            <v>TAMILNADU VAT PAYABLE</v>
          </cell>
          <cell r="C1330">
            <v>0</v>
          </cell>
          <cell r="D1330">
            <v>-242851.27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-242851.27</v>
          </cell>
          <cell r="K1330">
            <v>-242851.27</v>
          </cell>
          <cell r="Q1330">
            <v>-2.4285127000000002</v>
          </cell>
        </row>
        <row r="1331">
          <cell r="A1331">
            <v>4070615</v>
          </cell>
          <cell r="B1331" t="e">
            <v>#N/A</v>
          </cell>
          <cell r="C1331">
            <v>0</v>
          </cell>
          <cell r="D1331">
            <v>-11720.36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-11720.36</v>
          </cell>
          <cell r="K1331">
            <v>-11720.36</v>
          </cell>
          <cell r="Q1331">
            <v>-0.1172036</v>
          </cell>
        </row>
        <row r="1332">
          <cell r="A1332">
            <v>4070617</v>
          </cell>
          <cell r="B1332" t="str">
            <v>UTTAR PRADESH VAT PAYABLE</v>
          </cell>
          <cell r="C1332">
            <v>0</v>
          </cell>
          <cell r="D1332">
            <v>-33908.39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-33908.39</v>
          </cell>
          <cell r="K1332">
            <v>-33908.39</v>
          </cell>
          <cell r="Q1332">
            <v>-0.33908389999999999</v>
          </cell>
        </row>
        <row r="1333">
          <cell r="A1333">
            <v>4070690</v>
          </cell>
          <cell r="B1333" t="str">
            <v>VAT PAYABLE - SAP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-26000</v>
          </cell>
          <cell r="H1333">
            <v>0</v>
          </cell>
          <cell r="I1333">
            <v>0</v>
          </cell>
          <cell r="J1333">
            <v>-26000</v>
          </cell>
          <cell r="K1333">
            <v>-26000</v>
          </cell>
          <cell r="Q1333">
            <v>-0.26</v>
          </cell>
        </row>
        <row r="1334">
          <cell r="A1334">
            <v>4070303</v>
          </cell>
          <cell r="B1334" t="str">
            <v>DEPOSIT TOWARDS STAMP DUTY</v>
          </cell>
          <cell r="C1334">
            <v>-562470.91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-562470.91</v>
          </cell>
          <cell r="K1334">
            <v>-562470.91</v>
          </cell>
          <cell r="Q1334">
            <v>-5.6247090999999996</v>
          </cell>
        </row>
        <row r="1335">
          <cell r="A1335">
            <v>4070304</v>
          </cell>
          <cell r="B1335" t="str">
            <v>DEPOSIT TOWARDS RENT</v>
          </cell>
          <cell r="C1335">
            <v>-2384640</v>
          </cell>
          <cell r="D1335">
            <v>-100000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-2484640</v>
          </cell>
          <cell r="K1335">
            <v>-2484640</v>
          </cell>
          <cell r="Q1335">
            <v>-24.846399999999999</v>
          </cell>
        </row>
        <row r="1336">
          <cell r="A1336">
            <v>4070305</v>
          </cell>
          <cell r="B1336" t="str">
            <v>EARNEST MONEY FROM CONTRACTORS</v>
          </cell>
          <cell r="C1336">
            <v>0</v>
          </cell>
          <cell r="D1336">
            <v>-25000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-25000</v>
          </cell>
          <cell r="K1336">
            <v>-25000</v>
          </cell>
          <cell r="Q1336">
            <v>-0.25</v>
          </cell>
        </row>
        <row r="1337">
          <cell r="A1337">
            <v>4070306</v>
          </cell>
          <cell r="B1337" t="str">
            <v>RETENTION MONEY FROM CONTRACTORS</v>
          </cell>
          <cell r="C1337">
            <v>-5087850</v>
          </cell>
          <cell r="D1337">
            <v>-7917626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-415241</v>
          </cell>
          <cell r="J1337">
            <v>-13420717</v>
          </cell>
          <cell r="K1337">
            <v>-13420717</v>
          </cell>
          <cell r="Q1337">
            <v>-134.20716999999999</v>
          </cell>
        </row>
        <row r="1338">
          <cell r="A1338">
            <v>4070307</v>
          </cell>
          <cell r="B1338" t="str">
            <v>SECURITY DEPOSIT - OTHERS</v>
          </cell>
          <cell r="C1338">
            <v>-42147</v>
          </cell>
          <cell r="D1338">
            <v>-8796480</v>
          </cell>
          <cell r="E1338">
            <v>0</v>
          </cell>
          <cell r="F1338">
            <v>0</v>
          </cell>
          <cell r="G1338">
            <v>-1025000</v>
          </cell>
          <cell r="H1338">
            <v>0</v>
          </cell>
          <cell r="I1338">
            <v>-20000</v>
          </cell>
          <cell r="J1338">
            <v>-9883627</v>
          </cell>
          <cell r="K1338">
            <v>-9883627</v>
          </cell>
          <cell r="Q1338">
            <v>-98.836269999999999</v>
          </cell>
        </row>
        <row r="1339">
          <cell r="A1339">
            <v>4070309</v>
          </cell>
          <cell r="B1339" t="str">
            <v>SECURITY DEPOSIT FROM EMPLOYEES</v>
          </cell>
          <cell r="C1339">
            <v>0</v>
          </cell>
          <cell r="D1339">
            <v>-179500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-179500</v>
          </cell>
          <cell r="K1339">
            <v>-179500</v>
          </cell>
          <cell r="Q1339">
            <v>-1.7949999999999999</v>
          </cell>
        </row>
        <row r="1340">
          <cell r="A1340">
            <v>4070310</v>
          </cell>
          <cell r="B1340" t="str">
            <v>RETENTION MONEY CONTRACTORS (STEEL)</v>
          </cell>
          <cell r="C1340">
            <v>-572086</v>
          </cell>
          <cell r="D1340">
            <v>-57070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-629156</v>
          </cell>
          <cell r="K1340">
            <v>-629156</v>
          </cell>
          <cell r="Q1340">
            <v>-6.2915599999999996</v>
          </cell>
        </row>
        <row r="1341">
          <cell r="A1341">
            <v>4070401</v>
          </cell>
          <cell r="B1341" t="str">
            <v>T.D.S. ON RENT PAID</v>
          </cell>
          <cell r="C1341">
            <v>-754570</v>
          </cell>
          <cell r="D1341">
            <v>-3254150</v>
          </cell>
          <cell r="E1341">
            <v>0</v>
          </cell>
          <cell r="F1341">
            <v>0</v>
          </cell>
          <cell r="G1341">
            <v>-89030</v>
          </cell>
          <cell r="H1341">
            <v>0</v>
          </cell>
          <cell r="I1341">
            <v>0</v>
          </cell>
          <cell r="J1341">
            <v>-4097750</v>
          </cell>
          <cell r="K1341">
            <v>-4097750</v>
          </cell>
          <cell r="Q1341">
            <v>-40.977499999999999</v>
          </cell>
        </row>
        <row r="1342">
          <cell r="A1342">
            <v>4070402</v>
          </cell>
          <cell r="B1342" t="str">
            <v>T.D.S. ON INTEREST</v>
          </cell>
          <cell r="C1342">
            <v>0</v>
          </cell>
          <cell r="D1342">
            <v>-8866600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-8866600</v>
          </cell>
          <cell r="K1342">
            <v>-8866600</v>
          </cell>
          <cell r="Q1342">
            <v>-88.665999999999997</v>
          </cell>
        </row>
        <row r="1343">
          <cell r="A1343">
            <v>4070403</v>
          </cell>
          <cell r="B1343" t="str">
            <v>T.D.S. ON CONTRACTOR PAYMENT</v>
          </cell>
          <cell r="C1343">
            <v>-409294.22</v>
          </cell>
          <cell r="D1343">
            <v>-3443471.78</v>
          </cell>
          <cell r="E1343">
            <v>0</v>
          </cell>
          <cell r="F1343">
            <v>-59220</v>
          </cell>
          <cell r="G1343">
            <v>-24370</v>
          </cell>
          <cell r="H1343">
            <v>0</v>
          </cell>
          <cell r="I1343">
            <v>-4930</v>
          </cell>
          <cell r="J1343">
            <v>-3941286</v>
          </cell>
          <cell r="K1343">
            <v>-3941286</v>
          </cell>
          <cell r="Q1343">
            <v>-39.412860000000002</v>
          </cell>
        </row>
        <row r="1344">
          <cell r="A1344">
            <v>4070405</v>
          </cell>
          <cell r="B1344" t="str">
            <v>T.D.S. ON PROF. FEES PAYABLE</v>
          </cell>
          <cell r="C1344">
            <v>-4274684.17</v>
          </cell>
          <cell r="D1344">
            <v>-1130060.6599999999</v>
          </cell>
          <cell r="E1344">
            <v>0</v>
          </cell>
          <cell r="F1344">
            <v>-54390</v>
          </cell>
          <cell r="G1344">
            <v>-37154.17</v>
          </cell>
          <cell r="H1344">
            <v>0</v>
          </cell>
          <cell r="I1344">
            <v>0</v>
          </cell>
          <cell r="J1344">
            <v>-5496289</v>
          </cell>
          <cell r="K1344">
            <v>-5496289</v>
          </cell>
          <cell r="Q1344">
            <v>-54.962890000000002</v>
          </cell>
        </row>
        <row r="1345">
          <cell r="A1345">
            <v>4070408</v>
          </cell>
          <cell r="B1345" t="str">
            <v>T.D.S. ON COMMISSION</v>
          </cell>
          <cell r="C1345">
            <v>-10230</v>
          </cell>
          <cell r="D1345">
            <v>-1510399</v>
          </cell>
          <cell r="E1345">
            <v>0</v>
          </cell>
          <cell r="F1345">
            <v>0</v>
          </cell>
          <cell r="G1345">
            <v>-19200</v>
          </cell>
          <cell r="H1345">
            <v>0</v>
          </cell>
          <cell r="I1345">
            <v>0</v>
          </cell>
          <cell r="J1345">
            <v>-1539829</v>
          </cell>
          <cell r="K1345">
            <v>-1539829</v>
          </cell>
          <cell r="Q1345">
            <v>-15.398289999999999</v>
          </cell>
        </row>
        <row r="1346">
          <cell r="A1346">
            <v>4070425</v>
          </cell>
          <cell r="B1346" t="str">
            <v>TAX  ON  SCRAP  SALE</v>
          </cell>
          <cell r="C1346">
            <v>0</v>
          </cell>
          <cell r="D1346">
            <v>-19171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-19171</v>
          </cell>
          <cell r="K1346">
            <v>-19171</v>
          </cell>
          <cell r="Q1346">
            <v>-0.19170999999999999</v>
          </cell>
        </row>
        <row r="1347">
          <cell r="A1347">
            <v>3080196</v>
          </cell>
          <cell r="B1347" t="e">
            <v>#N/A</v>
          </cell>
          <cell r="C1347">
            <v>0</v>
          </cell>
          <cell r="D1347">
            <v>4654.2299999999996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4654.2299999999996</v>
          </cell>
          <cell r="K1347">
            <v>4654.2299999999996</v>
          </cell>
          <cell r="Q1347">
            <v>4.6542300000000002E-2</v>
          </cell>
        </row>
        <row r="1348">
          <cell r="A1348">
            <v>3080200</v>
          </cell>
          <cell r="B1348" t="str">
            <v>UTTAR PRADESH VAT RECEIVABLE</v>
          </cell>
          <cell r="C1348">
            <v>0</v>
          </cell>
          <cell r="D1348">
            <v>79493.75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79493.75</v>
          </cell>
          <cell r="K1348">
            <v>79493.75</v>
          </cell>
          <cell r="Q1348">
            <v>0.79493749999999996</v>
          </cell>
        </row>
        <row r="1349">
          <cell r="A1349">
            <v>4070502</v>
          </cell>
          <cell r="B1349" t="str">
            <v>OCTROI/ENTRY TAX PAYABLE</v>
          </cell>
          <cell r="C1349">
            <v>0</v>
          </cell>
          <cell r="D1349">
            <v>-2544499.54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-2544499.54</v>
          </cell>
          <cell r="K1349">
            <v>-2544499.54</v>
          </cell>
          <cell r="Q1349">
            <v>-25.4449954</v>
          </cell>
        </row>
        <row r="1350">
          <cell r="A1350">
            <v>4070503</v>
          </cell>
          <cell r="B1350" t="str">
            <v>CONTRACTORS E.S.I.C.</v>
          </cell>
          <cell r="C1350">
            <v>0</v>
          </cell>
          <cell r="D1350">
            <v>-48623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-48623</v>
          </cell>
          <cell r="K1350">
            <v>-48623</v>
          </cell>
          <cell r="Q1350">
            <v>-0.48623</v>
          </cell>
        </row>
        <row r="1351">
          <cell r="A1351">
            <v>4070507</v>
          </cell>
          <cell r="B1351" t="str">
            <v>OTHER  RECOVERIES</v>
          </cell>
          <cell r="C1351">
            <v>-50000</v>
          </cell>
          <cell r="D1351">
            <v>-40670.620000000003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-90670.62</v>
          </cell>
          <cell r="K1351">
            <v>-90670.62</v>
          </cell>
          <cell r="Q1351">
            <v>-0.90670620000000002</v>
          </cell>
        </row>
        <row r="1352">
          <cell r="A1352">
            <v>4070508</v>
          </cell>
          <cell r="B1352" t="str">
            <v>CONTRACTORS PF CONTRIBUTION</v>
          </cell>
          <cell r="C1352">
            <v>0</v>
          </cell>
          <cell r="D1352">
            <v>-8374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-8374</v>
          </cell>
          <cell r="K1352">
            <v>-8374</v>
          </cell>
          <cell r="Q1352">
            <v>-8.3739999999999995E-2</v>
          </cell>
        </row>
        <row r="1353">
          <cell r="A1353">
            <v>4070515</v>
          </cell>
          <cell r="B1353" t="str">
            <v>0</v>
          </cell>
          <cell r="C1353">
            <v>0</v>
          </cell>
          <cell r="D1353">
            <v>-999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-999</v>
          </cell>
          <cell r="K1353">
            <v>-999</v>
          </cell>
          <cell r="Q1353">
            <v>-9.9900000000000006E-3</v>
          </cell>
        </row>
        <row r="1354">
          <cell r="A1354">
            <v>4070516</v>
          </cell>
          <cell r="B1354" t="str">
            <v>SERVICE TAX-GOODS TRANSPORT OPERATORS</v>
          </cell>
          <cell r="C1354">
            <v>0</v>
          </cell>
          <cell r="D1354">
            <v>-33313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-33313</v>
          </cell>
          <cell r="K1354">
            <v>-33313</v>
          </cell>
          <cell r="Q1354">
            <v>-0.33312999999999998</v>
          </cell>
        </row>
        <row r="1355">
          <cell r="A1355">
            <v>4070521</v>
          </cell>
          <cell r="B1355" t="str">
            <v>SERVICE TAX - OTHERS</v>
          </cell>
          <cell r="C1355">
            <v>0</v>
          </cell>
          <cell r="D1355">
            <v>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3</v>
          </cell>
          <cell r="K1355">
            <v>3</v>
          </cell>
          <cell r="Q1355">
            <v>3.0000000000000001E-5</v>
          </cell>
        </row>
        <row r="1356">
          <cell r="A1356">
            <v>4070599</v>
          </cell>
          <cell r="B1356" t="str">
            <v>OTHER PAYABLES</v>
          </cell>
          <cell r="C1356">
            <v>-2621251.0499999998</v>
          </cell>
          <cell r="D1356">
            <v>-9773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-13908.77</v>
          </cell>
          <cell r="J1356">
            <v>-2644932.8199999998</v>
          </cell>
          <cell r="K1356">
            <v>-2644932.8199999998</v>
          </cell>
          <cell r="Q1356">
            <v>-26.4493282</v>
          </cell>
        </row>
        <row r="1357">
          <cell r="A1357">
            <v>4070505</v>
          </cell>
          <cell r="B1357" t="str">
            <v>FRANCHISE SHOP MAINTAINANCE FUND</v>
          </cell>
          <cell r="C1357">
            <v>0</v>
          </cell>
          <cell r="D1357">
            <v>-25848328.68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-25848328.68</v>
          </cell>
          <cell r="K1357">
            <v>-25848328.68</v>
          </cell>
          <cell r="Q1357">
            <v>-258.48328679999997</v>
          </cell>
        </row>
        <row r="1358">
          <cell r="A1358">
            <v>4070501</v>
          </cell>
          <cell r="B1358" t="str">
            <v>AIR COND. RECOVERIES FRANCHISE SHOPS</v>
          </cell>
          <cell r="C1358">
            <v>0</v>
          </cell>
          <cell r="D1358">
            <v>-31013437.039999999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-31013437.039999999</v>
          </cell>
          <cell r="K1358">
            <v>-31013437.039999999</v>
          </cell>
          <cell r="Q1358">
            <v>-310.13437040000002</v>
          </cell>
        </row>
        <row r="1359">
          <cell r="A1359">
            <v>4050501</v>
          </cell>
          <cell r="B1359" t="str">
            <v>UNCLAIMED DIVIDENDS 90/91</v>
          </cell>
          <cell r="C1359">
            <v>-2723846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-2723846</v>
          </cell>
          <cell r="K1359">
            <v>-2723846</v>
          </cell>
          <cell r="Q1359">
            <v>-27.23846</v>
          </cell>
        </row>
        <row r="1360">
          <cell r="A1360">
            <v>4050503</v>
          </cell>
          <cell r="B1360" t="str">
            <v>UNCLAIMED DIVIDENDS 2005-06</v>
          </cell>
          <cell r="C1360">
            <v>-2695810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-2695810</v>
          </cell>
          <cell r="K1360">
            <v>-2695810</v>
          </cell>
          <cell r="Q1360">
            <v>-26.958100000000002</v>
          </cell>
        </row>
        <row r="1361">
          <cell r="A1361">
            <v>4050504</v>
          </cell>
          <cell r="B1361" t="str">
            <v>UNCLAIMED DIVIDENDS 98/99</v>
          </cell>
          <cell r="C1361">
            <v>-3054755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-3054755</v>
          </cell>
          <cell r="K1361">
            <v>-3054755</v>
          </cell>
          <cell r="Q1361">
            <v>-30.547550000000001</v>
          </cell>
        </row>
        <row r="1362">
          <cell r="A1362">
            <v>4050505</v>
          </cell>
          <cell r="B1362" t="str">
            <v>UNCLAIMED DIVIDEND A/C 2007-08</v>
          </cell>
          <cell r="C1362">
            <v>-1712481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-1712481</v>
          </cell>
          <cell r="K1362">
            <v>-1712481</v>
          </cell>
          <cell r="Q1362">
            <v>-17.12481</v>
          </cell>
        </row>
        <row r="1363">
          <cell r="A1363">
            <v>4050508</v>
          </cell>
          <cell r="B1363" t="str">
            <v>UNCLAIMED DIVIDEND 2002-03</v>
          </cell>
          <cell r="C1363">
            <v>-2363790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-2363790</v>
          </cell>
          <cell r="K1363">
            <v>-2363790</v>
          </cell>
          <cell r="Q1363">
            <v>-23.637899999999998</v>
          </cell>
        </row>
        <row r="1364">
          <cell r="A1364">
            <v>4050509</v>
          </cell>
          <cell r="B1364" t="str">
            <v>UNCLAIMED DIVIDEND 2002-03</v>
          </cell>
          <cell r="C1364">
            <v>-2145084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-2145084</v>
          </cell>
          <cell r="K1364">
            <v>-2145084</v>
          </cell>
          <cell r="Q1364">
            <v>-21.450839999999999</v>
          </cell>
        </row>
        <row r="1365">
          <cell r="A1365">
            <v>4070520</v>
          </cell>
          <cell r="B1365" t="str">
            <v>EDUCATION CESS - OTHERS</v>
          </cell>
          <cell r="C1365">
            <v>0</v>
          </cell>
          <cell r="D1365">
            <v>-2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-2</v>
          </cell>
          <cell r="K1365">
            <v>-2</v>
          </cell>
          <cell r="Q1365">
            <v>-2.0000000000000002E-5</v>
          </cell>
        </row>
        <row r="1366">
          <cell r="A1366">
            <v>4050802</v>
          </cell>
          <cell r="B1366" t="str">
            <v>INTEREST ACCRUED BUT NOT DUE - FC LOAN</v>
          </cell>
          <cell r="C1366">
            <v>-23140177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-23140177</v>
          </cell>
          <cell r="K1366">
            <v>-23140177</v>
          </cell>
          <cell r="Q1366">
            <v>-231.40177</v>
          </cell>
        </row>
        <row r="1367">
          <cell r="A1367">
            <v>4050804</v>
          </cell>
          <cell r="B1367" t="str">
            <v>INTEREST ACCRUED BUT NOT DUE - TERM LOANS</v>
          </cell>
          <cell r="C1367">
            <v>-50970322.630000003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-50970322.630000003</v>
          </cell>
          <cell r="K1367">
            <v>-50970322.630000003</v>
          </cell>
          <cell r="Q1367">
            <v>-509.70322629999998</v>
          </cell>
        </row>
        <row r="1368">
          <cell r="A1368">
            <v>4050806</v>
          </cell>
          <cell r="B1368" t="str">
            <v>INTEREST ACCRUED BUT NOT DUE - WORK. CAP.</v>
          </cell>
          <cell r="C1368">
            <v>-7378399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-7378399</v>
          </cell>
          <cell r="K1368">
            <v>-7378399</v>
          </cell>
          <cell r="Q1368">
            <v>-73.783990000000003</v>
          </cell>
        </row>
        <row r="1369">
          <cell r="A1369">
            <v>3070501</v>
          </cell>
          <cell r="B1369" t="str">
            <v>FRINGE BENEFIT TAX</v>
          </cell>
          <cell r="C1369">
            <v>128866693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128866693</v>
          </cell>
          <cell r="K1369">
            <v>128866693</v>
          </cell>
          <cell r="Q1369">
            <v>1288.6669300000001</v>
          </cell>
        </row>
        <row r="1370">
          <cell r="A1370">
            <v>4081001</v>
          </cell>
          <cell r="B1370" t="str">
            <v>PROVISION FRINGE BENEFIT TAX</v>
          </cell>
          <cell r="C1370">
            <v>-130330214</v>
          </cell>
          <cell r="D1370">
            <v>-3611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-130333825</v>
          </cell>
          <cell r="K1370">
            <v>-130333825</v>
          </cell>
          <cell r="Q1370">
            <v>-1303.33825</v>
          </cell>
        </row>
        <row r="1371">
          <cell r="A1371">
            <v>4060610</v>
          </cell>
          <cell r="B1371" t="str">
            <v>SCE - PENSION</v>
          </cell>
          <cell r="C1371">
            <v>-1957343</v>
          </cell>
          <cell r="D1371">
            <v>-81090840</v>
          </cell>
          <cell r="E1371">
            <v>0</v>
          </cell>
          <cell r="F1371">
            <v>0</v>
          </cell>
          <cell r="G1371">
            <v>-14239</v>
          </cell>
          <cell r="H1371">
            <v>0</v>
          </cell>
          <cell r="I1371">
            <v>0</v>
          </cell>
          <cell r="J1371">
            <v>-83062422</v>
          </cell>
          <cell r="K1371">
            <v>-83062422</v>
          </cell>
          <cell r="Q1371">
            <v>-830.62422000000004</v>
          </cell>
        </row>
        <row r="1372">
          <cell r="A1372">
            <v>4080602</v>
          </cell>
          <cell r="B1372" t="str">
            <v>PROVISION FOR LEAVE ENCASHMENT</v>
          </cell>
          <cell r="C1372">
            <v>-78936650</v>
          </cell>
          <cell r="D1372">
            <v>-265753140</v>
          </cell>
          <cell r="E1372">
            <v>0</v>
          </cell>
          <cell r="F1372">
            <v>0</v>
          </cell>
          <cell r="G1372">
            <v>-5920081</v>
          </cell>
          <cell r="H1372">
            <v>0</v>
          </cell>
          <cell r="I1372">
            <v>0</v>
          </cell>
          <cell r="J1372">
            <v>-350609871</v>
          </cell>
          <cell r="K1372">
            <v>-350609871</v>
          </cell>
          <cell r="Q1372">
            <v>-3506.0987100000002</v>
          </cell>
        </row>
        <row r="1373">
          <cell r="A1373">
            <v>4080603</v>
          </cell>
          <cell r="B1373" t="str">
            <v>PROV FOR ADITIONAL COMPENSATION</v>
          </cell>
          <cell r="C1373">
            <v>0</v>
          </cell>
          <cell r="D1373">
            <v>-573973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-573973</v>
          </cell>
          <cell r="K1373">
            <v>-573973</v>
          </cell>
          <cell r="Q1373">
            <v>-5.7397299999999998</v>
          </cell>
        </row>
        <row r="1374">
          <cell r="A1374">
            <v>4080501</v>
          </cell>
          <cell r="B1374" t="str">
            <v>PROVISION FOR BONUS &amp; PERFORMANCE AWARDS</v>
          </cell>
          <cell r="C1374">
            <v>-1208649</v>
          </cell>
          <cell r="D1374">
            <v>-78923019</v>
          </cell>
          <cell r="E1374">
            <v>0</v>
          </cell>
          <cell r="F1374">
            <v>0</v>
          </cell>
          <cell r="G1374">
            <v>-18917</v>
          </cell>
          <cell r="H1374">
            <v>0</v>
          </cell>
          <cell r="I1374">
            <v>0</v>
          </cell>
          <cell r="J1374">
            <v>-80150585</v>
          </cell>
          <cell r="K1374">
            <v>-80150585</v>
          </cell>
          <cell r="Q1374">
            <v>-801.50585000000001</v>
          </cell>
        </row>
        <row r="1375">
          <cell r="A1375">
            <v>4080503</v>
          </cell>
          <cell r="B1375" t="str">
            <v>PROVISION FOR EXGRATIA</v>
          </cell>
          <cell r="C1375">
            <v>-3766752</v>
          </cell>
          <cell r="D1375">
            <v>-11072083</v>
          </cell>
          <cell r="E1375">
            <v>0</v>
          </cell>
          <cell r="F1375">
            <v>-63379</v>
          </cell>
          <cell r="G1375">
            <v>-376538</v>
          </cell>
          <cell r="H1375">
            <v>0</v>
          </cell>
          <cell r="I1375">
            <v>0</v>
          </cell>
          <cell r="J1375">
            <v>-15278752</v>
          </cell>
          <cell r="K1375">
            <v>-15278752</v>
          </cell>
          <cell r="Q1375">
            <v>-152.78752</v>
          </cell>
        </row>
        <row r="1376">
          <cell r="A1376">
            <v>3110101</v>
          </cell>
          <cell r="B1376" t="str">
            <v>DEFERRED  TAX  ASSETS</v>
          </cell>
          <cell r="C1376">
            <v>783182344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783182344</v>
          </cell>
          <cell r="K1376">
            <v>783182344</v>
          </cell>
          <cell r="Q1376">
            <v>7831.8234400000001</v>
          </cell>
        </row>
        <row r="1377">
          <cell r="A1377">
            <v>4090101</v>
          </cell>
          <cell r="B1377" t="str">
            <v>DEFERRED  TAX  LIABILITY</v>
          </cell>
          <cell r="C1377">
            <v>-993684566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-993684566</v>
          </cell>
          <cell r="K1377">
            <v>-993684566</v>
          </cell>
          <cell r="Q1377">
            <v>-9936.8456600000009</v>
          </cell>
        </row>
        <row r="1378">
          <cell r="A1378">
            <v>4990101</v>
          </cell>
          <cell r="B1378" t="str">
            <v>RWM THANE LEDGER CONTROL</v>
          </cell>
          <cell r="C1378">
            <v>4641844669.4899998</v>
          </cell>
          <cell r="D1378">
            <v>-2686832307.8909998</v>
          </cell>
          <cell r="E1378">
            <v>0</v>
          </cell>
          <cell r="F1378">
            <v>0</v>
          </cell>
          <cell r="G1378">
            <v>-75834428.489999995</v>
          </cell>
          <cell r="H1378">
            <v>0</v>
          </cell>
          <cell r="I1378">
            <v>-125858262.31</v>
          </cell>
          <cell r="J1378">
            <v>1753319670.799</v>
          </cell>
          <cell r="K1378">
            <v>1753319670.799</v>
          </cell>
          <cell r="Q1378">
            <v>17533.196707989999</v>
          </cell>
        </row>
        <row r="1379">
          <cell r="A1379">
            <v>4990102</v>
          </cell>
          <cell r="B1379" t="str">
            <v>CHHINDWARA LEDGER CONTROL</v>
          </cell>
          <cell r="C1379">
            <v>419915437.93000001</v>
          </cell>
          <cell r="D1379">
            <v>485630729.39999998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38576.92</v>
          </cell>
          <cell r="J1379">
            <v>905584744.25</v>
          </cell>
          <cell r="K1379">
            <v>905584744.25</v>
          </cell>
          <cell r="Q1379">
            <v>9055.8474425000004</v>
          </cell>
        </row>
        <row r="1380">
          <cell r="A1380">
            <v>4990103</v>
          </cell>
          <cell r="B1380" t="str">
            <v>JALGAON (WOOLLEN) LEDGER CONTROL</v>
          </cell>
          <cell r="C1380">
            <v>0</v>
          </cell>
          <cell r="D1380">
            <v>-26705580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-26705580</v>
          </cell>
          <cell r="K1380">
            <v>-26705580</v>
          </cell>
          <cell r="Q1380">
            <v>-267.05579999999998</v>
          </cell>
        </row>
        <row r="1381">
          <cell r="A1381">
            <v>4990104</v>
          </cell>
          <cell r="B1381" t="str">
            <v>JALGAON (WORSTED) LEDGER CONTROL</v>
          </cell>
          <cell r="C1381">
            <v>12554705.51</v>
          </cell>
          <cell r="D1381">
            <v>369005952.98000002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91080</v>
          </cell>
          <cell r="J1381">
            <v>381651738.49000001</v>
          </cell>
          <cell r="K1381">
            <v>381651738.49000001</v>
          </cell>
          <cell r="Q1381">
            <v>3816.5173848999998</v>
          </cell>
        </row>
        <row r="1382">
          <cell r="A1382">
            <v>4990105</v>
          </cell>
          <cell r="B1382" t="str">
            <v>PROPERTY &amp; INVESTMENTS LEDGER CONTROL</v>
          </cell>
          <cell r="C1382">
            <v>0</v>
          </cell>
          <cell r="D1382">
            <v>453748482.89999998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453748482.89999998</v>
          </cell>
          <cell r="K1382">
            <v>453748482.89999998</v>
          </cell>
          <cell r="Q1382">
            <v>4537.484829</v>
          </cell>
        </row>
        <row r="1383">
          <cell r="A1383">
            <v>4990106</v>
          </cell>
          <cell r="B1383" t="str">
            <v>RWM THN DOMESTIC COLLECTION</v>
          </cell>
          <cell r="C1383">
            <v>1790581415.8399999</v>
          </cell>
          <cell r="D1383">
            <v>702423032.13999999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97486.06</v>
          </cell>
          <cell r="J1383">
            <v>2493101934.04</v>
          </cell>
          <cell r="K1383">
            <v>2493101934.04</v>
          </cell>
          <cell r="Q1383">
            <v>24931.019340399998</v>
          </cell>
        </row>
        <row r="1384">
          <cell r="A1384">
            <v>4990108</v>
          </cell>
          <cell r="B1384" t="str">
            <v>RAYMOND LTD. CREDITOR CONTROL A/C</v>
          </cell>
          <cell r="C1384">
            <v>16902602</v>
          </cell>
          <cell r="D1384">
            <v>-51189720.219999999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-34287118.219999999</v>
          </cell>
          <cell r="K1384">
            <v>-34287118.219999999</v>
          </cell>
          <cell r="Q1384">
            <v>-342.87118220000002</v>
          </cell>
        </row>
        <row r="1385">
          <cell r="A1385">
            <v>4990109</v>
          </cell>
          <cell r="B1385" t="str">
            <v>HOME LIVING CONTROL ACCOUNT</v>
          </cell>
          <cell r="C1385">
            <v>0</v>
          </cell>
          <cell r="D1385">
            <v>93746506.579999998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93746506.579999998</v>
          </cell>
          <cell r="K1385">
            <v>93746506.579999998</v>
          </cell>
          <cell r="Q1385">
            <v>937.46506580000005</v>
          </cell>
        </row>
        <row r="1386">
          <cell r="A1386">
            <v>4990110</v>
          </cell>
          <cell r="B1386" t="str">
            <v>RETAIL DIV.LEDGER CONTROL</v>
          </cell>
          <cell r="C1386">
            <v>130433595.44</v>
          </cell>
          <cell r="D1386">
            <v>702729690.47000003</v>
          </cell>
          <cell r="E1386">
            <v>0</v>
          </cell>
          <cell r="F1386">
            <v>77917271</v>
          </cell>
          <cell r="G1386">
            <v>-137750</v>
          </cell>
          <cell r="H1386">
            <v>0</v>
          </cell>
          <cell r="I1386">
            <v>768585</v>
          </cell>
          <cell r="J1386">
            <v>911711391.90999997</v>
          </cell>
          <cell r="K1386">
            <v>911711391.90999997</v>
          </cell>
          <cell r="Q1386">
            <v>9117.1139191000002</v>
          </cell>
        </row>
        <row r="1387">
          <cell r="A1387">
            <v>4990111</v>
          </cell>
          <cell r="B1387" t="str">
            <v>AVIATION LEDGER CONTROL</v>
          </cell>
          <cell r="C1387">
            <v>1155613433.76</v>
          </cell>
          <cell r="D1387">
            <v>75972178.489999995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1231585612.25</v>
          </cell>
          <cell r="K1387">
            <v>1231585612.25</v>
          </cell>
          <cell r="Q1387">
            <v>12315.856122499999</v>
          </cell>
        </row>
        <row r="1388">
          <cell r="A1388">
            <v>4990112</v>
          </cell>
          <cell r="B1388" t="str">
            <v>BE LEDGER CONTROL</v>
          </cell>
          <cell r="C1388">
            <v>0</v>
          </cell>
          <cell r="D1388">
            <v>-820531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-820531</v>
          </cell>
          <cell r="K1388">
            <v>-820531</v>
          </cell>
          <cell r="Q1388">
            <v>-8.2053100000000008</v>
          </cell>
        </row>
        <row r="1389">
          <cell r="A1389">
            <v>4990118</v>
          </cell>
          <cell r="B1389" t="e">
            <v>#N/A</v>
          </cell>
          <cell r="C1389">
            <v>0</v>
          </cell>
          <cell r="D1389">
            <v>-77917271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-77917271</v>
          </cell>
          <cell r="K1389">
            <v>-77917271</v>
          </cell>
          <cell r="Q1389">
            <v>-779.17271000000005</v>
          </cell>
        </row>
        <row r="1390">
          <cell r="A1390">
            <v>4990119</v>
          </cell>
          <cell r="B1390" t="str">
            <v>HOME LIVING CONTROL ACCOUNT</v>
          </cell>
          <cell r="C1390">
            <v>-9366797.9600000009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-9366797.9600000009</v>
          </cell>
          <cell r="K1390">
            <v>-9366797.9600000009</v>
          </cell>
          <cell r="Q1390">
            <v>-93.667979599999995</v>
          </cell>
        </row>
        <row r="1391">
          <cell r="A1391">
            <v>4990121</v>
          </cell>
          <cell r="B1391" t="str">
            <v>FILES - THANE LEDGER CONTROL</v>
          </cell>
          <cell r="C1391">
            <v>-20673752.190000001</v>
          </cell>
          <cell r="D1391">
            <v>0</v>
          </cell>
          <cell r="E1391">
            <v>-3140059470.77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-3160733222.96</v>
          </cell>
          <cell r="K1391">
            <v>-3160733222.96</v>
          </cell>
          <cell r="Q1391">
            <v>-31607.332229600001</v>
          </cell>
        </row>
        <row r="1392">
          <cell r="A1392">
            <v>4990122</v>
          </cell>
          <cell r="B1392" t="str">
            <v>FILES - INDORE LEDGER CONTROL</v>
          </cell>
          <cell r="C1392">
            <v>0</v>
          </cell>
          <cell r="D1392">
            <v>0</v>
          </cell>
          <cell r="E1392">
            <v>18612553.940000001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18612553.940000001</v>
          </cell>
          <cell r="K1392">
            <v>18612553.940000001</v>
          </cell>
          <cell r="Q1392">
            <v>186.12553940000001</v>
          </cell>
        </row>
        <row r="1393">
          <cell r="A1393">
            <v>4990123</v>
          </cell>
          <cell r="B1393" t="str">
            <v>FILES - RATNAGIRI LEDGER CONTROL</v>
          </cell>
          <cell r="C1393">
            <v>0</v>
          </cell>
          <cell r="D1393">
            <v>0</v>
          </cell>
          <cell r="E1393">
            <v>732242743.10000002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732242743.10000002</v>
          </cell>
          <cell r="K1393">
            <v>732242743.10000002</v>
          </cell>
          <cell r="Q1393">
            <v>7322.4274310000001</v>
          </cell>
        </row>
        <row r="1394">
          <cell r="A1394">
            <v>4990124</v>
          </cell>
          <cell r="B1394" t="str">
            <v>FILES - CHIPLUN LEDGER CONTROL</v>
          </cell>
          <cell r="C1394">
            <v>0</v>
          </cell>
          <cell r="D1394">
            <v>0</v>
          </cell>
          <cell r="E1394">
            <v>1826978780.5699999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1826978780.5699999</v>
          </cell>
          <cell r="K1394">
            <v>1826978780.5699999</v>
          </cell>
          <cell r="Q1394">
            <v>18269.787805700002</v>
          </cell>
        </row>
        <row r="1395">
          <cell r="A1395">
            <v>4990125</v>
          </cell>
          <cell r="B1395" t="str">
            <v>FILES - ROLLING MILL (PITHAMPUR) LEDGER CONTROL</v>
          </cell>
          <cell r="C1395">
            <v>0</v>
          </cell>
          <cell r="D1395">
            <v>0</v>
          </cell>
          <cell r="E1395">
            <v>74370158.620000005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74370158.620000005</v>
          </cell>
          <cell r="K1395">
            <v>74370158.620000005</v>
          </cell>
          <cell r="Q1395">
            <v>743.70158619999995</v>
          </cell>
        </row>
        <row r="1396">
          <cell r="A1396">
            <v>4990126</v>
          </cell>
          <cell r="B1396" t="str">
            <v>FILES -P II KOLKATA LEDGER CONTROL</v>
          </cell>
          <cell r="C1396">
            <v>0</v>
          </cell>
          <cell r="D1396">
            <v>0</v>
          </cell>
          <cell r="E1396">
            <v>487855234.54000002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487855234.54000002</v>
          </cell>
          <cell r="K1396">
            <v>487855234.54000002</v>
          </cell>
          <cell r="Q1396">
            <v>4878.5523454000004</v>
          </cell>
        </row>
        <row r="1397">
          <cell r="A1397">
            <v>4990151</v>
          </cell>
          <cell r="B1397" t="str">
            <v>EMBRYO RESEARCH CENTRE CONTROL A/C</v>
          </cell>
          <cell r="C1397">
            <v>-30902</v>
          </cell>
          <cell r="D1397">
            <v>30902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Q1397">
            <v>0</v>
          </cell>
        </row>
        <row r="1398">
          <cell r="A1398">
            <v>4990180</v>
          </cell>
          <cell r="B1398" t="str">
            <v>PROFIT CENTRE CNTRL ACCOUNT - SAP</v>
          </cell>
          <cell r="C1398">
            <v>4093569777.71</v>
          </cell>
          <cell r="D1398">
            <v>-4245861964.1900001</v>
          </cell>
          <cell r="E1398">
            <v>0</v>
          </cell>
          <cell r="F1398">
            <v>-87015228.390000001</v>
          </cell>
          <cell r="G1398">
            <v>239307413.59999999</v>
          </cell>
          <cell r="H1398">
            <v>0</v>
          </cell>
          <cell r="I1398">
            <v>0</v>
          </cell>
          <cell r="J1398">
            <v>-1.27000051736832</v>
          </cell>
          <cell r="K1398">
            <v>-1.27000051736832</v>
          </cell>
          <cell r="Q1398">
            <v>-1.27000051736832E-5</v>
          </cell>
        </row>
        <row r="1399">
          <cell r="A1399">
            <v>4990199</v>
          </cell>
          <cell r="B1399" t="str">
            <v>CORPORATE CONTROL ACCOUNT</v>
          </cell>
          <cell r="C1399">
            <v>0</v>
          </cell>
          <cell r="D1399">
            <v>-6961042705.9899998</v>
          </cell>
          <cell r="E1399">
            <v>20673752.190000001</v>
          </cell>
          <cell r="F1399">
            <v>0</v>
          </cell>
          <cell r="G1399">
            <v>-1155613433.76</v>
          </cell>
          <cell r="H1399">
            <v>0</v>
          </cell>
          <cell r="I1399">
            <v>41303356.710000001</v>
          </cell>
          <cell r="J1399">
            <v>-8054679030.8500004</v>
          </cell>
          <cell r="K1399">
            <v>-8054679030.8500004</v>
          </cell>
          <cell r="Q1399">
            <v>-80546.7903085</v>
          </cell>
        </row>
      </sheetData>
      <sheetData sheetId="4"/>
      <sheetData sheetId="5"/>
      <sheetData sheetId="6">
        <row r="4">
          <cell r="K4" t="str">
            <v>31st March, 2012</v>
          </cell>
        </row>
      </sheetData>
      <sheetData sheetId="7"/>
      <sheetData sheetId="8"/>
      <sheetData sheetId="9"/>
      <sheetData sheetId="10"/>
      <sheetData sheetId="11">
        <row r="19">
          <cell r="J19">
            <v>6138.08</v>
          </cell>
        </row>
      </sheetData>
      <sheetData sheetId="12"/>
      <sheetData sheetId="13">
        <row r="22">
          <cell r="L22">
            <v>106245.47</v>
          </cell>
        </row>
      </sheetData>
      <sheetData sheetId="14">
        <row r="21">
          <cell r="K21">
            <v>75479.039999999994</v>
          </cell>
        </row>
      </sheetData>
      <sheetData sheetId="15">
        <row r="30">
          <cell r="M30">
            <v>182530.1672696</v>
          </cell>
        </row>
      </sheetData>
      <sheetData sheetId="16"/>
      <sheetData sheetId="17"/>
      <sheetData sheetId="18"/>
      <sheetData sheetId="19">
        <row r="16">
          <cell r="M16">
            <v>44766.86</v>
          </cell>
        </row>
      </sheetData>
      <sheetData sheetId="20">
        <row r="23">
          <cell r="I23">
            <v>49322.57</v>
          </cell>
        </row>
      </sheetData>
      <sheetData sheetId="21"/>
      <sheetData sheetId="22">
        <row r="20">
          <cell r="I20">
            <v>554.04999999999995</v>
          </cell>
        </row>
      </sheetData>
      <sheetData sheetId="23"/>
      <sheetData sheetId="24"/>
      <sheetData sheetId="25"/>
      <sheetData sheetId="26"/>
      <sheetData sheetId="27">
        <row r="22">
          <cell r="I22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Assumption Support"/>
      <sheetName val="Unit Level Econ"/>
      <sheetName val="Expansion"/>
      <sheetName val="Unit Level"/>
      <sheetName val="Qtr-Ann Present"/>
      <sheetName val="I-S"/>
      <sheetName val="DCF-A"/>
      <sheetName val="WACC-A"/>
      <sheetName val="Int. Exp"/>
      <sheetName val="Pub vs. Private"/>
      <sheetName val="Balance Sheet"/>
      <sheetName val="NOL"/>
      <sheetName val="Commissary"/>
      <sheetName val="Franchise Ops"/>
      <sheetName val="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Donatos Pizza, Inc.</v>
          </cell>
          <cell r="T2" t="str">
            <v>November, 11, 1998</v>
          </cell>
        </row>
        <row r="3">
          <cell r="A3" t="str">
            <v>Weighted Average Cost of Capital Assumptions</v>
          </cell>
        </row>
        <row r="6">
          <cell r="B6" t="str">
            <v>Calculation of Weighted Average Cost of Capital</v>
          </cell>
        </row>
        <row r="10">
          <cell r="C10" t="str">
            <v>Capital Asset Pricing Model - Cost of Equity:</v>
          </cell>
          <cell r="R10" t="str">
            <v>= Rf + (Rm - Rf) * Beta</v>
          </cell>
        </row>
        <row r="12">
          <cell r="D12" t="str">
            <v>Unlevered Beta of Comparable Companies (1)</v>
          </cell>
          <cell r="R12">
            <v>0.71499999999999997</v>
          </cell>
        </row>
        <row r="14">
          <cell r="D14" t="str">
            <v>Total Debt to Equity Value (Estimated Market Value) of Donatos Pizza</v>
          </cell>
          <cell r="R14">
            <v>0.137373584730559</v>
          </cell>
        </row>
        <row r="16">
          <cell r="D16" t="str">
            <v>Relevered Beta of Donatos Pizza</v>
          </cell>
          <cell r="R16">
            <v>0</v>
          </cell>
        </row>
        <row r="18">
          <cell r="D18" t="str">
            <v>30 Year U.S. Treasury Yield (2)</v>
          </cell>
          <cell r="R18">
            <v>5.3199999999999997E-2</v>
          </cell>
        </row>
        <row r="20">
          <cell r="D20" t="str">
            <v>Historical Risk Premium of 30 Year T-Bonds Over 3-Month T-Bills (3)</v>
          </cell>
          <cell r="R20">
            <v>0.01</v>
          </cell>
        </row>
        <row r="22">
          <cell r="D22" t="str">
            <v>Average Historical Risk Premium of Small Capitalization Common Stocks versus T-Bills (3)</v>
          </cell>
          <cell r="R22">
            <v>0.111</v>
          </cell>
        </row>
        <row r="24">
          <cell r="C24" t="str">
            <v>Capital Asset Pricing Model - Cost of Equity:</v>
          </cell>
          <cell r="R24" t="str">
            <v>( 0.0%) + (11.1% * Relevered Beta of Donatos)</v>
          </cell>
        </row>
        <row r="26">
          <cell r="C26" t="str">
            <v>Donatos Pizza's Cost of Equity</v>
          </cell>
          <cell r="R26">
            <v>0</v>
          </cell>
        </row>
        <row r="28">
          <cell r="D28" t="str">
            <v>Total Debt/Enterprise Value (D/V)</v>
          </cell>
          <cell r="R28">
            <v>0.120781409534056</v>
          </cell>
        </row>
        <row r="30">
          <cell r="D30" t="str">
            <v>After Tax Cost of Debt (4)</v>
          </cell>
          <cell r="R30">
            <v>5.355E-2</v>
          </cell>
        </row>
        <row r="32">
          <cell r="C32" t="str">
            <v>Capital Asset Pricing Model - Weighted Average Cost of Capital</v>
          </cell>
          <cell r="R32" t="str">
            <v>(D/V x After-tax Cost of Debt)+ Donatos' Cost of Equity x ( 1 - D/V)</v>
          </cell>
        </row>
        <row r="34">
          <cell r="C34" t="str">
            <v>Donatos Pizza's Weighted Average Cost of Capital</v>
          </cell>
          <cell r="R34">
            <v>0</v>
          </cell>
        </row>
        <row r="39">
          <cell r="A39" t="str">
            <v>(1)  Represents the median unlevered equity beta of the selected comparable companies.</v>
          </cell>
        </row>
        <row r="40">
          <cell r="A40" t="str">
            <v>The estimated beta was computed using 5 years of comparable company monthly returns (except where a company went public within the last 5 years).</v>
          </cell>
        </row>
        <row r="41">
          <cell r="A41" t="str">
            <v>(2)  Source:  Bloomberg, November 11, 1998</v>
          </cell>
        </row>
        <row r="42">
          <cell r="A42" t="str">
            <v>(3)  From SBBI 1998 Yearbook, Ibbotson &amp; Associates.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-2"/>
      <sheetName val="Highlight-3"/>
    </sheetNames>
    <sheetDataSet>
      <sheetData sheetId="0" refreshError="1"/>
      <sheetData sheetId="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dge"/>
      <sheetName val="bridge 815"/>
      <sheetName val="P&amp;L and CF  monthly"/>
      <sheetName val="P&amp;L and CF  Original Bud"/>
      <sheetName val="P&amp;L and CF Chg from Orig"/>
      <sheetName val="BS Monthly"/>
      <sheetName val="Summ HC"/>
      <sheetName val="BS orig plan"/>
      <sheetName val="BS Chg from Orig"/>
      <sheetName val="Nextira LLC"/>
      <sheetName val="Cash Flow Actuals"/>
      <sheetName val="Consolidated"/>
      <sheetName val="compensation"/>
      <sheetName val="Federal Total"/>
      <sheetName val="Federal Sale"/>
      <sheetName val="Federal Mkt"/>
      <sheetName val="Federal Ops"/>
      <sheetName val="Federal GA"/>
      <sheetName val="Intersys"/>
      <sheetName val="Intersys Sales"/>
      <sheetName val="Intersys Ops"/>
      <sheetName val="Intersys GA"/>
      <sheetName val="NBC"/>
      <sheetName val="Timeplex"/>
      <sheetName val="Serv and Sol Consol"/>
      <sheetName val="REVENUES"/>
      <sheetName val="Revenue Detail by Entity"/>
      <sheetName val="SS Product Costs"/>
      <sheetName val="SS Service Costs"/>
      <sheetName val="FCST"/>
      <sheetName val="Lease Other"/>
      <sheetName val="Sales"/>
      <sheetName val="prof serv"/>
      <sheetName val="MArketing"/>
      <sheetName val="Network Cnslt"/>
      <sheetName val="ga Finance"/>
      <sheetName val="ga IT"/>
      <sheetName val="ga HR"/>
      <sheetName val="ga legal"/>
      <sheetName val="ga corp admin"/>
      <sheetName val="ga facil"/>
      <sheetName val="ga Other"/>
      <sheetName val="ga PEH"/>
      <sheetName val="ga bad debt"/>
      <sheetName val="Nextira LLC 2006"/>
      <sheetName val="Accrual Summary"/>
      <sheetName val="Prepaid Expense &amp;  Other"/>
      <sheetName val="Trans Summ"/>
      <sheetName val="P&amp;L and CF  Strat"/>
      <sheetName val="BS Strat"/>
      <sheetName val="Sheet1"/>
      <sheetName val="Headcount Strat"/>
      <sheetName val="Adjustments Log"/>
      <sheetName val="Original Consolidated"/>
      <sheetName val="Original Consolidated Diff"/>
      <sheetName val="Original P&amp;L and CF  monthly"/>
      <sheetName val="Original P&amp;L and CF  Diff"/>
      <sheetName val="Assumption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81">
          <cell r="AS81">
            <v>261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avntiadv sandeep"/>
      <sheetName val="draw 3.3.08"/>
      <sheetName val="AVNT TRESURY  DIFF 31 MAR 08"/>
      <sheetName val="avnti nom 07-08"/>
      <sheetName val="ImpRSIL AVANTI 06_07_08  uk (2)"/>
      <sheetName val="rsil adv -sap"/>
      <sheetName val="Frx - Indr"/>
      <sheetName val="exp daily _4_"/>
      <sheetName val="frx BBY-29.12"/>
      <sheetName val="avnti plng"/>
      <sheetName val="inv07_08"/>
      <sheetName val="UK REPORT (2)"/>
      <sheetName val="apl"/>
      <sheetName val="PENDG"/>
      <sheetName val="COLLECTION _D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heets"/>
      <sheetName val="costsheet"/>
      <sheetName val="BAL"/>
      <sheetName val="P&amp;L"/>
      <sheetName val="SCHEDULE-P&amp;L"/>
      <sheetName val="Schedule-Bs"/>
      <sheetName val="fassets schedule "/>
      <sheetName val="DEP_SECH DTld"/>
      <sheetName val="Dep Computation"/>
      <sheetName val="Debtors"/>
      <sheetName val="Sheet2"/>
      <sheetName val="Prod &amp; V.F.Goods"/>
      <sheetName val="Dep.computation"/>
      <sheetName val="Excise Duty- BTCL"/>
      <sheetName val="FG VALUATION"/>
      <sheetName val="FB Provision"/>
      <sheetName val="CUMU .PRO"/>
      <sheetName val="Valuation R.M "/>
      <sheetName val="Consumption"/>
      <sheetName val="ed paid"/>
      <sheetName val="Sheet5"/>
      <sheetName val="fbt payable 30.09.06"/>
      <sheetName val="Provision"/>
      <sheetName val="Sheet3"/>
      <sheetName val="Sheet1"/>
      <sheetName val="Mntly Prod"/>
      <sheetName val="Addition"/>
      <sheetName val="Sheet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B7" t="str">
            <v>Land Development</v>
          </cell>
          <cell r="E7">
            <v>3147802</v>
          </cell>
          <cell r="H7">
            <v>3147802</v>
          </cell>
          <cell r="I7">
            <v>2205574.8588235299</v>
          </cell>
          <cell r="M7">
            <v>21602.562745097999</v>
          </cell>
        </row>
        <row r="8">
          <cell r="B8" t="str">
            <v>Leasehold Land</v>
          </cell>
          <cell r="E8">
            <v>2056581</v>
          </cell>
          <cell r="H8">
            <v>2056581</v>
          </cell>
          <cell r="I8">
            <v>510855.96691669902</v>
          </cell>
          <cell r="M8">
            <v>14113.7911764706</v>
          </cell>
        </row>
        <row r="9">
          <cell r="H9">
            <v>0</v>
          </cell>
        </row>
        <row r="10">
          <cell r="B10" t="str">
            <v>LPMC Machine 10000 TPA Capicity</v>
          </cell>
          <cell r="C10">
            <v>4.75</v>
          </cell>
          <cell r="D10" t="str">
            <v>SLM</v>
          </cell>
          <cell r="E10">
            <v>28516030</v>
          </cell>
          <cell r="H10">
            <v>28516030</v>
          </cell>
          <cell r="I10">
            <v>23713592.91</v>
          </cell>
          <cell r="M10">
            <v>794151.90397260303</v>
          </cell>
        </row>
        <row r="11">
          <cell r="H11">
            <v>0</v>
          </cell>
        </row>
        <row r="12">
          <cell r="B12" t="str">
            <v>D.G. Engine set 380 KVA</v>
          </cell>
          <cell r="C12">
            <v>4.75</v>
          </cell>
          <cell r="D12" t="str">
            <v>SLM</v>
          </cell>
          <cell r="E12">
            <v>2692526</v>
          </cell>
          <cell r="H12">
            <v>2692526</v>
          </cell>
          <cell r="I12">
            <v>2434253.94</v>
          </cell>
          <cell r="M12">
            <v>74985.004904109606</v>
          </cell>
        </row>
        <row r="13">
          <cell r="H13">
            <v>0</v>
          </cell>
        </row>
        <row r="14">
          <cell r="B14" t="str">
            <v>Boiler 300 Kg/hr Capacity</v>
          </cell>
          <cell r="C14">
            <v>4.75</v>
          </cell>
          <cell r="D14" t="str">
            <v>SLM</v>
          </cell>
          <cell r="E14">
            <v>852812</v>
          </cell>
          <cell r="H14">
            <v>852812</v>
          </cell>
          <cell r="I14">
            <v>659214.28</v>
          </cell>
          <cell r="M14">
            <v>23750.2300821918</v>
          </cell>
        </row>
        <row r="15">
          <cell r="H15">
            <v>0</v>
          </cell>
        </row>
        <row r="16">
          <cell r="B16" t="str">
            <v>Air Compressor</v>
          </cell>
          <cell r="C16">
            <v>4.75</v>
          </cell>
          <cell r="D16" t="str">
            <v>SLM</v>
          </cell>
          <cell r="E16">
            <v>888617</v>
          </cell>
          <cell r="H16">
            <v>888617</v>
          </cell>
          <cell r="I16">
            <v>689063.23</v>
          </cell>
          <cell r="M16">
            <v>24747.3748082192</v>
          </cell>
        </row>
        <row r="17">
          <cell r="H17">
            <v>0</v>
          </cell>
        </row>
        <row r="18">
          <cell r="B18" t="str">
            <v>Chiller - 3 Nos 10 TR</v>
          </cell>
          <cell r="C18">
            <v>4.75</v>
          </cell>
          <cell r="D18" t="str">
            <v>SLM</v>
          </cell>
          <cell r="E18">
            <v>1894657</v>
          </cell>
          <cell r="H18">
            <v>1894657</v>
          </cell>
          <cell r="I18">
            <v>1410626.83</v>
          </cell>
          <cell r="M18">
            <v>52764.899739726003</v>
          </cell>
        </row>
        <row r="19">
          <cell r="H19">
            <v>0</v>
          </cell>
        </row>
        <row r="20">
          <cell r="B20" t="str">
            <v>Solid Resin Storage Vessel</v>
          </cell>
          <cell r="H20">
            <v>0</v>
          </cell>
        </row>
        <row r="21">
          <cell r="B21" t="str">
            <v>Principal Mixer  4.50 Tons Capacity</v>
          </cell>
          <cell r="C21">
            <v>4.75</v>
          </cell>
          <cell r="D21" t="str">
            <v>SLM</v>
          </cell>
          <cell r="E21">
            <v>3907118</v>
          </cell>
          <cell r="H21">
            <v>3907118</v>
          </cell>
          <cell r="I21">
            <v>3321551.42</v>
          </cell>
          <cell r="M21">
            <v>108810.560191781</v>
          </cell>
        </row>
        <row r="22">
          <cell r="B22" t="str">
            <v/>
          </cell>
          <cell r="H22">
            <v>0</v>
          </cell>
        </row>
        <row r="23">
          <cell r="B23" t="str">
            <v>Paste Storage Tank 4.50 Ton Capacity</v>
          </cell>
          <cell r="C23">
            <v>4.75</v>
          </cell>
          <cell r="D23" t="str">
            <v>SLM</v>
          </cell>
          <cell r="E23">
            <v>2139146</v>
          </cell>
          <cell r="H23">
            <v>2139146</v>
          </cell>
          <cell r="I23">
            <v>1818548.74</v>
          </cell>
          <cell r="M23">
            <v>59573.750931506802</v>
          </cell>
        </row>
        <row r="24">
          <cell r="B24" t="str">
            <v/>
          </cell>
          <cell r="H24">
            <v>0</v>
          </cell>
        </row>
        <row r="25">
          <cell r="B25" t="str">
            <v>Solid Rasin Tank 500 Ltrs  Capacity</v>
          </cell>
          <cell r="C25">
            <v>4.75</v>
          </cell>
          <cell r="D25" t="str">
            <v>SLM</v>
          </cell>
          <cell r="E25">
            <v>589843</v>
          </cell>
          <cell r="H25">
            <v>589843</v>
          </cell>
          <cell r="I25">
            <v>498771.17</v>
          </cell>
          <cell r="M25">
            <v>16426.723547945199</v>
          </cell>
        </row>
        <row r="26">
          <cell r="B26" t="str">
            <v/>
          </cell>
          <cell r="H26">
            <v>0</v>
          </cell>
        </row>
        <row r="27">
          <cell r="B27" t="str">
            <v>Crystal Mixer - 2 Nos. 500 Ltrs Capacity</v>
          </cell>
          <cell r="C27">
            <v>4.75</v>
          </cell>
          <cell r="D27" t="str">
            <v>SLM</v>
          </cell>
          <cell r="E27">
            <v>839236</v>
          </cell>
          <cell r="H27">
            <v>839236</v>
          </cell>
          <cell r="I27">
            <v>672548.84</v>
          </cell>
          <cell r="M27">
            <v>23372.147780821899</v>
          </cell>
        </row>
        <row r="28">
          <cell r="B28" t="str">
            <v/>
          </cell>
          <cell r="H28">
            <v>0</v>
          </cell>
        </row>
        <row r="29">
          <cell r="B29" t="str">
            <v>Final Mixer 0.50 Tons Capacity</v>
          </cell>
          <cell r="C29">
            <v>4.75</v>
          </cell>
          <cell r="D29" t="str">
            <v>SLM</v>
          </cell>
          <cell r="E29">
            <v>2139146</v>
          </cell>
          <cell r="H29">
            <v>2139146</v>
          </cell>
          <cell r="I29">
            <v>1818548.74</v>
          </cell>
          <cell r="M29">
            <v>59573.750931506802</v>
          </cell>
        </row>
        <row r="30">
          <cell r="B30" t="str">
            <v/>
          </cell>
          <cell r="H30">
            <v>0</v>
          </cell>
        </row>
        <row r="31">
          <cell r="B31" t="str">
            <v>Bucket Elevator</v>
          </cell>
          <cell r="C31">
            <v>4.75</v>
          </cell>
          <cell r="D31" t="str">
            <v>SLM</v>
          </cell>
          <cell r="E31">
            <v>561720</v>
          </cell>
          <cell r="H31">
            <v>561720</v>
          </cell>
          <cell r="I31">
            <v>470542.3</v>
          </cell>
          <cell r="M31">
            <v>15643.517260274</v>
          </cell>
        </row>
        <row r="32">
          <cell r="H32">
            <v>0</v>
          </cell>
        </row>
        <row r="33">
          <cell r="B33" t="str">
            <v>Centrifugal Air Blower</v>
          </cell>
          <cell r="C33">
            <v>4.75</v>
          </cell>
          <cell r="D33" t="str">
            <v>SLM</v>
          </cell>
          <cell r="E33">
            <v>146697</v>
          </cell>
          <cell r="H33">
            <v>146697</v>
          </cell>
          <cell r="I33">
            <v>120132.43</v>
          </cell>
          <cell r="M33">
            <v>4085.41097260274</v>
          </cell>
        </row>
        <row r="34">
          <cell r="H34">
            <v>0</v>
          </cell>
        </row>
        <row r="35">
          <cell r="B35" t="str">
            <v>Piping etc.</v>
          </cell>
          <cell r="C35">
            <v>4.75</v>
          </cell>
          <cell r="D35" t="str">
            <v>SLM</v>
          </cell>
          <cell r="E35">
            <v>9545624</v>
          </cell>
          <cell r="H35">
            <v>9545624</v>
          </cell>
          <cell r="I35">
            <v>9545624</v>
          </cell>
          <cell r="M35">
            <v>0</v>
          </cell>
        </row>
        <row r="36">
          <cell r="H36">
            <v>0</v>
          </cell>
        </row>
        <row r="37">
          <cell r="B37" t="str">
            <v>Piping</v>
          </cell>
          <cell r="C37">
            <v>4.75</v>
          </cell>
          <cell r="D37" t="str">
            <v>SLM</v>
          </cell>
          <cell r="E37">
            <v>4406535</v>
          </cell>
          <cell r="H37">
            <v>4406535</v>
          </cell>
          <cell r="I37">
            <v>4406535</v>
          </cell>
          <cell r="M37">
            <v>0</v>
          </cell>
        </row>
        <row r="38">
          <cell r="H38">
            <v>0</v>
          </cell>
        </row>
        <row r="39">
          <cell r="B39" t="str">
            <v>Bins with vent filter, load cells Level Sensor,switches</v>
          </cell>
          <cell r="C39">
            <v>4.75</v>
          </cell>
          <cell r="D39" t="str">
            <v>SLM</v>
          </cell>
          <cell r="E39">
            <v>10345927</v>
          </cell>
          <cell r="H39">
            <v>10345927</v>
          </cell>
          <cell r="I39">
            <v>10345927</v>
          </cell>
          <cell r="M39">
            <v>0</v>
          </cell>
        </row>
        <row r="40">
          <cell r="H40">
            <v>0</v>
          </cell>
        </row>
        <row r="41">
          <cell r="B41" t="str">
            <v>Utility Equipment</v>
          </cell>
          <cell r="C41">
            <v>4.75</v>
          </cell>
          <cell r="D41" t="str">
            <v>SLM</v>
          </cell>
          <cell r="E41">
            <v>781532</v>
          </cell>
          <cell r="H41">
            <v>781532</v>
          </cell>
          <cell r="I41">
            <v>742456.08</v>
          </cell>
          <cell r="M41">
            <v>0</v>
          </cell>
        </row>
        <row r="42">
          <cell r="H42">
            <v>0</v>
          </cell>
        </row>
        <row r="43">
          <cell r="B43" t="str">
            <v>Lab equipments</v>
          </cell>
          <cell r="C43">
            <v>4.75</v>
          </cell>
          <cell r="D43" t="str">
            <v>SLM</v>
          </cell>
          <cell r="E43">
            <v>2171761</v>
          </cell>
          <cell r="G43">
            <v>57630</v>
          </cell>
          <cell r="H43">
            <v>2229391</v>
          </cell>
          <cell r="I43">
            <v>2008414.79</v>
          </cell>
          <cell r="M43">
            <v>60482.056342465803</v>
          </cell>
        </row>
        <row r="44">
          <cell r="H44">
            <v>0</v>
          </cell>
        </row>
        <row r="45">
          <cell r="B45" t="str">
            <v>Weighing Machine</v>
          </cell>
          <cell r="C45">
            <v>4.75</v>
          </cell>
          <cell r="D45" t="str">
            <v>SLM</v>
          </cell>
          <cell r="E45">
            <v>388900</v>
          </cell>
          <cell r="G45">
            <v>84890</v>
          </cell>
          <cell r="H45">
            <v>473790</v>
          </cell>
          <cell r="I45">
            <v>204332</v>
          </cell>
          <cell r="M45">
            <v>11432.8804109589</v>
          </cell>
        </row>
        <row r="46">
          <cell r="H46">
            <v>0</v>
          </cell>
        </row>
        <row r="47">
          <cell r="B47" t="str">
            <v>Oil Heating</v>
          </cell>
          <cell r="C47">
            <v>4.75</v>
          </cell>
          <cell r="D47" t="str">
            <v>SLM</v>
          </cell>
          <cell r="E47">
            <v>2255149</v>
          </cell>
          <cell r="H47">
            <v>2255149</v>
          </cell>
          <cell r="I47">
            <v>1935447.31</v>
          </cell>
          <cell r="M47">
            <v>62804.355027397301</v>
          </cell>
        </row>
        <row r="48">
          <cell r="H48">
            <v>0</v>
          </cell>
        </row>
        <row r="49">
          <cell r="B49" t="str">
            <v>Press 60 MT Semi Automatic Moulding</v>
          </cell>
          <cell r="C49">
            <v>4.75</v>
          </cell>
          <cell r="D49" t="str">
            <v>SLM</v>
          </cell>
          <cell r="E49">
            <v>1490237</v>
          </cell>
          <cell r="H49">
            <v>1490237</v>
          </cell>
          <cell r="I49">
            <v>1263987.03</v>
          </cell>
          <cell r="M49">
            <v>41502.079739726003</v>
          </cell>
        </row>
        <row r="50">
          <cell r="B50" t="str">
            <v/>
          </cell>
          <cell r="H50">
            <v>0</v>
          </cell>
        </row>
        <row r="51">
          <cell r="B51" t="str">
            <v>Press 42 Tons Capacity</v>
          </cell>
          <cell r="C51">
            <v>4.75</v>
          </cell>
          <cell r="D51" t="str">
            <v>SLM</v>
          </cell>
          <cell r="E51">
            <v>827655</v>
          </cell>
          <cell r="H51">
            <v>827655</v>
          </cell>
          <cell r="I51">
            <v>564894.80416666705</v>
          </cell>
          <cell r="M51">
            <v>23049.624863013702</v>
          </cell>
        </row>
        <row r="52">
          <cell r="H52">
            <v>0</v>
          </cell>
        </row>
        <row r="53">
          <cell r="B53" t="str">
            <v>Press 350 Tons Capacity.santek</v>
          </cell>
          <cell r="C53">
            <v>4.75</v>
          </cell>
          <cell r="D53" t="str">
            <v>SLM</v>
          </cell>
          <cell r="E53">
            <v>2012856</v>
          </cell>
          <cell r="H53">
            <v>2012856</v>
          </cell>
          <cell r="I53">
            <v>219956.76426229501</v>
          </cell>
          <cell r="M53">
            <v>56056.6609315069</v>
          </cell>
        </row>
        <row r="54">
          <cell r="H54">
            <v>0</v>
          </cell>
        </row>
        <row r="55">
          <cell r="B55" t="str">
            <v>Hand Tools</v>
          </cell>
          <cell r="C55">
            <v>4.75</v>
          </cell>
          <cell r="D55" t="str">
            <v>SLM</v>
          </cell>
          <cell r="E55">
            <v>241560.1</v>
          </cell>
          <cell r="G55">
            <v>2668.61</v>
          </cell>
          <cell r="H55">
            <v>244228.71</v>
          </cell>
          <cell r="I55">
            <v>162168.456926229</v>
          </cell>
          <cell r="M55">
            <v>9395.8933328767107</v>
          </cell>
        </row>
        <row r="56">
          <cell r="H56">
            <v>0</v>
          </cell>
        </row>
        <row r="57">
          <cell r="B57" t="str">
            <v>Electrical Installations (incl.</v>
          </cell>
          <cell r="C57">
            <v>4.75</v>
          </cell>
          <cell r="D57" t="str">
            <v>SLM</v>
          </cell>
          <cell r="E57">
            <v>15709837</v>
          </cell>
          <cell r="H57">
            <v>15709837</v>
          </cell>
          <cell r="I57">
            <v>15709836.997500001</v>
          </cell>
          <cell r="M57">
            <v>0</v>
          </cell>
        </row>
        <row r="58">
          <cell r="H58">
            <v>0</v>
          </cell>
        </row>
        <row r="59">
          <cell r="B59" t="str">
            <v>Electricals</v>
          </cell>
          <cell r="C59">
            <v>0</v>
          </cell>
          <cell r="E59">
            <v>55093</v>
          </cell>
          <cell r="H59">
            <v>55093</v>
          </cell>
          <cell r="I59">
            <v>55093</v>
          </cell>
          <cell r="M59">
            <v>0</v>
          </cell>
        </row>
        <row r="60">
          <cell r="H60">
            <v>0</v>
          </cell>
        </row>
        <row r="61">
          <cell r="B61" t="str">
            <v>Plant Electrification (Flame proof glass fitting, lockable push buttom station etc.)</v>
          </cell>
          <cell r="C61">
            <v>4.75</v>
          </cell>
          <cell r="D61" t="str">
            <v>SLM</v>
          </cell>
          <cell r="E61">
            <v>6341536</v>
          </cell>
          <cell r="H61">
            <v>6341536</v>
          </cell>
          <cell r="I61">
            <v>6341536</v>
          </cell>
          <cell r="M61">
            <v>0</v>
          </cell>
        </row>
        <row r="62">
          <cell r="H62">
            <v>0</v>
          </cell>
        </row>
        <row r="63">
          <cell r="B63" t="str">
            <v>Moulds</v>
          </cell>
          <cell r="C63">
            <v>16.21</v>
          </cell>
          <cell r="D63" t="str">
            <v>SLM</v>
          </cell>
          <cell r="E63">
            <v>7620353</v>
          </cell>
          <cell r="H63">
            <v>7620353</v>
          </cell>
          <cell r="I63">
            <v>4921305.76612732</v>
          </cell>
          <cell r="M63">
            <v>724234.17358410999</v>
          </cell>
        </row>
        <row r="64">
          <cell r="B64" t="str">
            <v>Compresssion mould-Elect Mould</v>
          </cell>
          <cell r="D64" t="str">
            <v>SLM</v>
          </cell>
          <cell r="E64">
            <v>144068</v>
          </cell>
          <cell r="H64">
            <v>144068</v>
          </cell>
          <cell r="I64">
            <v>144068</v>
          </cell>
          <cell r="M64">
            <v>0</v>
          </cell>
        </row>
        <row r="65">
          <cell r="H65">
            <v>0</v>
          </cell>
        </row>
        <row r="66">
          <cell r="B66" t="str">
            <v>Air Conditioners</v>
          </cell>
          <cell r="C66">
            <v>4.75</v>
          </cell>
          <cell r="D66" t="str">
            <v>SLM</v>
          </cell>
          <cell r="E66">
            <v>104990</v>
          </cell>
          <cell r="H66">
            <v>104990</v>
          </cell>
          <cell r="I66">
            <v>59835.985245901596</v>
          </cell>
          <cell r="M66">
            <v>2923.8995890411002</v>
          </cell>
        </row>
        <row r="67">
          <cell r="H67">
            <v>0</v>
          </cell>
        </row>
        <row r="68">
          <cell r="B68" t="str">
            <v>Computers</v>
          </cell>
          <cell r="C68">
            <v>16.21</v>
          </cell>
          <cell r="D68" t="str">
            <v>SLM</v>
          </cell>
          <cell r="E68">
            <v>1535670</v>
          </cell>
          <cell r="G68">
            <v>0</v>
          </cell>
          <cell r="H68">
            <v>1535670</v>
          </cell>
          <cell r="I68">
            <v>1162717</v>
          </cell>
          <cell r="M68">
            <v>145949.23533698599</v>
          </cell>
        </row>
        <row r="69">
          <cell r="H69">
            <v>0</v>
          </cell>
        </row>
        <row r="70">
          <cell r="B70" t="str">
            <v>Others - Erection Work</v>
          </cell>
          <cell r="C70">
            <v>4.75</v>
          </cell>
          <cell r="D70" t="str">
            <v>SLM</v>
          </cell>
          <cell r="E70">
            <v>2576548</v>
          </cell>
          <cell r="H70">
            <v>2576548</v>
          </cell>
          <cell r="I70">
            <v>2576548</v>
          </cell>
          <cell r="M70">
            <v>0</v>
          </cell>
        </row>
        <row r="71">
          <cell r="H71">
            <v>0</v>
          </cell>
        </row>
        <row r="72">
          <cell r="B72" t="str">
            <v>Power Control panel &amp; UPS</v>
          </cell>
          <cell r="C72">
            <v>0</v>
          </cell>
          <cell r="E72">
            <v>44880</v>
          </cell>
          <cell r="H72">
            <v>44880</v>
          </cell>
          <cell r="I72">
            <v>44880</v>
          </cell>
          <cell r="M72">
            <v>0</v>
          </cell>
        </row>
        <row r="73">
          <cell r="H73">
            <v>0</v>
          </cell>
        </row>
        <row r="74">
          <cell r="B74" t="str">
            <v>Drilling Machine</v>
          </cell>
          <cell r="C74">
            <v>4.75</v>
          </cell>
          <cell r="D74" t="str">
            <v>SLM</v>
          </cell>
          <cell r="E74">
            <v>154863.93</v>
          </cell>
          <cell r="G74">
            <v>5000</v>
          </cell>
          <cell r="H74">
            <v>159863.93</v>
          </cell>
          <cell r="I74">
            <v>103007</v>
          </cell>
          <cell r="M74">
            <v>9312.8543793150693</v>
          </cell>
        </row>
        <row r="75">
          <cell r="H75">
            <v>0</v>
          </cell>
        </row>
        <row r="76">
          <cell r="B76" t="str">
            <v>Crane</v>
          </cell>
          <cell r="C76">
            <v>0</v>
          </cell>
          <cell r="D76" t="str">
            <v>SLM</v>
          </cell>
          <cell r="E76">
            <v>11248</v>
          </cell>
          <cell r="H76">
            <v>11248</v>
          </cell>
          <cell r="I76">
            <v>11248</v>
          </cell>
          <cell r="M76">
            <v>0</v>
          </cell>
        </row>
        <row r="77">
          <cell r="H77">
            <v>0</v>
          </cell>
        </row>
        <row r="78">
          <cell r="B78" t="str">
            <v>Fuel Oil Storage Tank</v>
          </cell>
          <cell r="C78">
            <v>0</v>
          </cell>
          <cell r="D78" t="str">
            <v>SLM</v>
          </cell>
          <cell r="E78">
            <v>3861</v>
          </cell>
          <cell r="H78">
            <v>3861</v>
          </cell>
          <cell r="I78">
            <v>3861</v>
          </cell>
          <cell r="M78">
            <v>0</v>
          </cell>
        </row>
        <row r="79">
          <cell r="H79">
            <v>0</v>
          </cell>
        </row>
        <row r="80">
          <cell r="B80" t="str">
            <v>Fire Extingushier</v>
          </cell>
          <cell r="C80">
            <v>0</v>
          </cell>
          <cell r="D80" t="str">
            <v>SLM</v>
          </cell>
          <cell r="E80">
            <v>77715</v>
          </cell>
          <cell r="H80">
            <v>77715</v>
          </cell>
          <cell r="I80">
            <v>77715</v>
          </cell>
          <cell r="M80">
            <v>0</v>
          </cell>
        </row>
        <row r="81">
          <cell r="H81">
            <v>0</v>
          </cell>
        </row>
        <row r="82">
          <cell r="B82" t="str">
            <v>Instrumentation</v>
          </cell>
          <cell r="H82">
            <v>0</v>
          </cell>
        </row>
        <row r="83">
          <cell r="B83" t="str">
            <v>PLC programming</v>
          </cell>
          <cell r="C83">
            <v>4.75</v>
          </cell>
          <cell r="D83" t="str">
            <v>SLM</v>
          </cell>
          <cell r="E83">
            <v>1037764</v>
          </cell>
          <cell r="H83">
            <v>1037764</v>
          </cell>
          <cell r="I83">
            <v>1037764</v>
          </cell>
          <cell r="M83">
            <v>0</v>
          </cell>
        </row>
        <row r="84">
          <cell r="B84" t="str">
            <v>Others-PLC</v>
          </cell>
          <cell r="C84">
            <v>4.75</v>
          </cell>
          <cell r="D84" t="str">
            <v>SLM</v>
          </cell>
          <cell r="E84">
            <v>3913843</v>
          </cell>
          <cell r="H84">
            <v>3913843</v>
          </cell>
          <cell r="I84">
            <v>3913843</v>
          </cell>
          <cell r="M84">
            <v>0</v>
          </cell>
        </row>
        <row r="85">
          <cell r="H85">
            <v>0</v>
          </cell>
        </row>
        <row r="86">
          <cell r="B86" t="str">
            <v>Paste Filter</v>
          </cell>
          <cell r="D86" t="str">
            <v>SLM</v>
          </cell>
          <cell r="E86">
            <v>19563</v>
          </cell>
          <cell r="H86">
            <v>19563</v>
          </cell>
          <cell r="I86">
            <v>19563</v>
          </cell>
          <cell r="M86">
            <v>0</v>
          </cell>
        </row>
        <row r="87">
          <cell r="H87">
            <v>0</v>
          </cell>
        </row>
        <row r="88">
          <cell r="B88" t="str">
            <v>Solid Resin Mixing Vessel</v>
          </cell>
          <cell r="D88" t="str">
            <v>SLM</v>
          </cell>
          <cell r="E88">
            <v>166164</v>
          </cell>
          <cell r="H88">
            <v>166164</v>
          </cell>
          <cell r="I88">
            <v>166164</v>
          </cell>
          <cell r="M88">
            <v>0</v>
          </cell>
        </row>
        <row r="89">
          <cell r="H89">
            <v>0</v>
          </cell>
        </row>
        <row r="90">
          <cell r="B90" t="str">
            <v>Pigment storage Vessel</v>
          </cell>
          <cell r="D90" t="str">
            <v>SLM</v>
          </cell>
          <cell r="E90">
            <v>726345</v>
          </cell>
          <cell r="H90">
            <v>726345</v>
          </cell>
          <cell r="I90">
            <v>726345</v>
          </cell>
          <cell r="M90">
            <v>0</v>
          </cell>
        </row>
        <row r="91">
          <cell r="H91">
            <v>0</v>
          </cell>
        </row>
        <row r="92">
          <cell r="B92" t="str">
            <v>Paste storage Vessel</v>
          </cell>
          <cell r="D92" t="str">
            <v>SLM</v>
          </cell>
          <cell r="E92">
            <v>5393627</v>
          </cell>
          <cell r="H92">
            <v>5393627</v>
          </cell>
          <cell r="I92">
            <v>5393627</v>
          </cell>
          <cell r="M92">
            <v>0</v>
          </cell>
        </row>
        <row r="93">
          <cell r="H93">
            <v>0</v>
          </cell>
        </row>
        <row r="94">
          <cell r="B94" t="str">
            <v>Chain Block</v>
          </cell>
          <cell r="C94">
            <v>4.75</v>
          </cell>
          <cell r="D94" t="str">
            <v>SLM</v>
          </cell>
          <cell r="E94">
            <v>34656</v>
          </cell>
          <cell r="H94">
            <v>34656</v>
          </cell>
          <cell r="I94">
            <v>4616</v>
          </cell>
          <cell r="M94">
            <v>965.145863013699</v>
          </cell>
        </row>
        <row r="95">
          <cell r="H95">
            <v>0</v>
          </cell>
        </row>
        <row r="96">
          <cell r="B96" t="str">
            <v>Air compressor 1 no</v>
          </cell>
          <cell r="C96">
            <v>4.75</v>
          </cell>
          <cell r="D96" t="str">
            <v>SLM</v>
          </cell>
          <cell r="E96">
            <v>44800</v>
          </cell>
          <cell r="H96">
            <v>44800</v>
          </cell>
          <cell r="I96">
            <v>7520.8767123287698</v>
          </cell>
          <cell r="M96">
            <v>1247.6493150684901</v>
          </cell>
        </row>
        <row r="97">
          <cell r="H97">
            <v>0</v>
          </cell>
        </row>
        <row r="98">
          <cell r="B98" t="str">
            <v>Manual pallet Trucks</v>
          </cell>
          <cell r="C98">
            <v>4.75</v>
          </cell>
          <cell r="D98" t="str">
            <v>SLM</v>
          </cell>
          <cell r="E98">
            <v>32669</v>
          </cell>
          <cell r="H98">
            <v>32669</v>
          </cell>
          <cell r="I98">
            <v>4585.4259439329298</v>
          </cell>
          <cell r="M98">
            <v>909.80927397260302</v>
          </cell>
        </row>
        <row r="99">
          <cell r="H99">
            <v>0</v>
          </cell>
        </row>
        <row r="100">
          <cell r="B100" t="str">
            <v>MCC &amp; Cabling</v>
          </cell>
          <cell r="C100">
            <v>4.75</v>
          </cell>
          <cell r="D100" t="str">
            <v>SLM</v>
          </cell>
          <cell r="E100">
            <v>133625</v>
          </cell>
          <cell r="H100">
            <v>133625</v>
          </cell>
          <cell r="I100">
            <v>22432.525684931501</v>
          </cell>
          <cell r="M100">
            <v>3721.3647260274001</v>
          </cell>
        </row>
        <row r="101">
          <cell r="H101">
            <v>0</v>
          </cell>
        </row>
        <row r="102">
          <cell r="B102" t="str">
            <v>Merva System vaccum press</v>
          </cell>
          <cell r="C102">
            <v>4.75</v>
          </cell>
          <cell r="D102" t="str">
            <v>SLM</v>
          </cell>
          <cell r="H102">
            <v>0</v>
          </cell>
          <cell r="I102">
            <v>0</v>
          </cell>
          <cell r="M102">
            <v>0</v>
          </cell>
        </row>
        <row r="103">
          <cell r="H103">
            <v>0</v>
          </cell>
        </row>
        <row r="104">
          <cell r="B104" t="str">
            <v>Press Ejection system</v>
          </cell>
          <cell r="C104">
            <v>4.75</v>
          </cell>
          <cell r="D104" t="str">
            <v>SLM</v>
          </cell>
          <cell r="E104">
            <v>77820</v>
          </cell>
          <cell r="H104">
            <v>77820</v>
          </cell>
          <cell r="I104">
            <v>13064.165753424701</v>
          </cell>
          <cell r="M104">
            <v>2167.2336986301402</v>
          </cell>
        </row>
        <row r="105">
          <cell r="H105">
            <v>0</v>
          </cell>
        </row>
        <row r="106">
          <cell r="B106" t="str">
            <v>Pressure Test Pad</v>
          </cell>
          <cell r="C106">
            <v>4.75</v>
          </cell>
          <cell r="D106" t="str">
            <v>SLM</v>
          </cell>
          <cell r="E106">
            <v>35688</v>
          </cell>
          <cell r="H106">
            <v>35688</v>
          </cell>
          <cell r="I106">
            <v>5991.1841095890404</v>
          </cell>
          <cell r="M106">
            <v>993.88635616438398</v>
          </cell>
        </row>
        <row r="107">
          <cell r="H107">
            <v>0</v>
          </cell>
        </row>
        <row r="108">
          <cell r="B108" t="str">
            <v>SS LPMC Tables</v>
          </cell>
          <cell r="C108">
            <v>4.75</v>
          </cell>
          <cell r="D108" t="str">
            <v>SLM</v>
          </cell>
          <cell r="E108">
            <v>7327</v>
          </cell>
          <cell r="H108">
            <v>7327</v>
          </cell>
          <cell r="I108">
            <v>1230.0326712328799</v>
          </cell>
          <cell r="M108">
            <v>204.051931506849</v>
          </cell>
        </row>
        <row r="109">
          <cell r="H109">
            <v>0</v>
          </cell>
        </row>
        <row r="110">
          <cell r="B110" t="str">
            <v>Flexible shaft Grinder &amp; sender</v>
          </cell>
          <cell r="C110">
            <v>4.75</v>
          </cell>
          <cell r="D110" t="str">
            <v>SLM</v>
          </cell>
          <cell r="E110">
            <v>9925</v>
          </cell>
          <cell r="H110">
            <v>9925</v>
          </cell>
          <cell r="I110">
            <v>1666.17636986301</v>
          </cell>
          <cell r="M110">
            <v>276.404452054795</v>
          </cell>
        </row>
        <row r="111">
          <cell r="H111">
            <v>0</v>
          </cell>
        </row>
        <row r="112">
          <cell r="B112" t="str">
            <v>FRP water Tank</v>
          </cell>
          <cell r="C112">
            <v>4.75</v>
          </cell>
          <cell r="D112" t="str">
            <v>SLM</v>
          </cell>
          <cell r="E112">
            <v>49181</v>
          </cell>
          <cell r="H112">
            <v>49181</v>
          </cell>
          <cell r="I112">
            <v>8256.3445890410894</v>
          </cell>
          <cell r="M112">
            <v>1369.65716438356</v>
          </cell>
        </row>
        <row r="113">
          <cell r="H113">
            <v>0</v>
          </cell>
        </row>
        <row r="114">
          <cell r="B114" t="str">
            <v>Hydraulic moulding Press</v>
          </cell>
          <cell r="C114">
            <v>4.75</v>
          </cell>
          <cell r="D114" t="str">
            <v>SLM</v>
          </cell>
          <cell r="E114">
            <v>5299873</v>
          </cell>
          <cell r="H114">
            <v>5299873</v>
          </cell>
          <cell r="I114">
            <v>842569.71963949397</v>
          </cell>
          <cell r="M114">
            <v>147597.83300000001</v>
          </cell>
        </row>
        <row r="115">
          <cell r="H115">
            <v>0</v>
          </cell>
        </row>
        <row r="116">
          <cell r="B116" t="str">
            <v>Lifting Crane</v>
          </cell>
          <cell r="C116">
            <v>4.75</v>
          </cell>
          <cell r="D116" t="str">
            <v>SLM</v>
          </cell>
          <cell r="E116">
            <v>17896</v>
          </cell>
          <cell r="H116">
            <v>17896</v>
          </cell>
          <cell r="I116">
            <v>3239.5437260274002</v>
          </cell>
          <cell r="M116">
            <v>498.39134246575298</v>
          </cell>
        </row>
        <row r="117">
          <cell r="H117">
            <v>0</v>
          </cell>
        </row>
        <row r="118">
          <cell r="B118" t="str">
            <v>Digital Weighing Machine</v>
          </cell>
          <cell r="C118">
            <v>4.75</v>
          </cell>
          <cell r="D118" t="str">
            <v>SLM</v>
          </cell>
          <cell r="E118">
            <v>5012</v>
          </cell>
          <cell r="H118">
            <v>5012</v>
          </cell>
          <cell r="I118">
            <v>841.39808219178099</v>
          </cell>
          <cell r="M118">
            <v>139.58076712328801</v>
          </cell>
        </row>
        <row r="119">
          <cell r="H119">
            <v>0</v>
          </cell>
        </row>
        <row r="120">
          <cell r="B120" t="str">
            <v>Hydraulic Hand pallets</v>
          </cell>
          <cell r="C120">
            <v>4.75</v>
          </cell>
          <cell r="D120" t="str">
            <v>SLM</v>
          </cell>
          <cell r="E120">
            <v>16808</v>
          </cell>
          <cell r="G120">
            <v>44262.559999999998</v>
          </cell>
          <cell r="H120">
            <v>61070.559999999998</v>
          </cell>
          <cell r="I120">
            <v>8022.1025684931501</v>
          </cell>
          <cell r="M120">
            <v>1261.0777654794499</v>
          </cell>
        </row>
        <row r="121">
          <cell r="H121">
            <v>0</v>
          </cell>
        </row>
        <row r="122">
          <cell r="B122" t="str">
            <v>INDEF Make Manual Trolley 3 TON chain electric Hoist with Chain</v>
          </cell>
          <cell r="C122">
            <v>4.75</v>
          </cell>
          <cell r="D122" t="str">
            <v>SLM</v>
          </cell>
          <cell r="E122">
            <v>7523</v>
          </cell>
          <cell r="H122">
            <v>7523</v>
          </cell>
          <cell r="I122">
            <v>1264.89454794521</v>
          </cell>
          <cell r="M122">
            <v>209.510397260274</v>
          </cell>
        </row>
        <row r="123">
          <cell r="H123">
            <v>0</v>
          </cell>
        </row>
        <row r="124">
          <cell r="B124" t="str">
            <v>Air Conditioners 5 nos ,2 TON</v>
          </cell>
          <cell r="C124">
            <v>4.75</v>
          </cell>
          <cell r="D124" t="str">
            <v>SLM</v>
          </cell>
          <cell r="E124">
            <v>117320</v>
          </cell>
          <cell r="H124">
            <v>117320</v>
          </cell>
          <cell r="I124">
            <v>18183.796438356199</v>
          </cell>
          <cell r="M124">
            <v>3267.2816438356199</v>
          </cell>
        </row>
        <row r="125">
          <cell r="H125">
            <v>0</v>
          </cell>
        </row>
        <row r="126">
          <cell r="B126" t="str">
            <v>Window AC 1 no stabilizer 5 kva 35 nos &amp; 3 kva 1 no</v>
          </cell>
          <cell r="C126">
            <v>4.75</v>
          </cell>
          <cell r="D126" t="str">
            <v>SLM</v>
          </cell>
          <cell r="E126">
            <v>31324.45</v>
          </cell>
          <cell r="H126">
            <v>31324.45</v>
          </cell>
          <cell r="I126">
            <v>4830.6163818493196</v>
          </cell>
          <cell r="M126">
            <v>872.36447739725998</v>
          </cell>
        </row>
        <row r="127">
          <cell r="H127">
            <v>0</v>
          </cell>
        </row>
        <row r="128">
          <cell r="B128" t="str">
            <v>Hydraulic Hand pallet-</v>
          </cell>
          <cell r="C128">
            <v>4.75</v>
          </cell>
          <cell r="D128" t="str">
            <v>SLM</v>
          </cell>
          <cell r="E128">
            <v>158411</v>
          </cell>
          <cell r="H128">
            <v>158411</v>
          </cell>
          <cell r="I128">
            <v>9516.7753082191794</v>
          </cell>
          <cell r="M128">
            <v>4411.6378493150696</v>
          </cell>
        </row>
        <row r="129">
          <cell r="H129">
            <v>0</v>
          </cell>
        </row>
        <row r="130">
          <cell r="B130" t="str">
            <v>CHAIN ELECTRIC HOIST I NO 250 KGS</v>
          </cell>
          <cell r="C130">
            <v>4.75</v>
          </cell>
          <cell r="D130" t="str">
            <v>SLM</v>
          </cell>
          <cell r="E130">
            <v>39056</v>
          </cell>
          <cell r="H130">
            <v>39056</v>
          </cell>
          <cell r="I130">
            <v>5829.7767671232896</v>
          </cell>
          <cell r="M130">
            <v>1087.6828493150699</v>
          </cell>
        </row>
        <row r="131">
          <cell r="H131">
            <v>0</v>
          </cell>
        </row>
        <row r="132">
          <cell r="B132" t="str">
            <v>DRILLING ZIG 1</v>
          </cell>
          <cell r="C132">
            <v>4.75</v>
          </cell>
          <cell r="D132" t="str">
            <v>SLM</v>
          </cell>
          <cell r="E132">
            <v>66560</v>
          </cell>
          <cell r="H132">
            <v>66560</v>
          </cell>
          <cell r="I132">
            <v>9995.8531506849304</v>
          </cell>
          <cell r="M132">
            <v>1853.6504109589</v>
          </cell>
        </row>
        <row r="133">
          <cell r="H133">
            <v>0</v>
          </cell>
        </row>
        <row r="134">
          <cell r="B134" t="str">
            <v>DRILLING ZIG 1 no</v>
          </cell>
          <cell r="C134">
            <v>4.75</v>
          </cell>
          <cell r="D134" t="str">
            <v>SLM</v>
          </cell>
          <cell r="E134">
            <v>574910</v>
          </cell>
          <cell r="H134">
            <v>574910</v>
          </cell>
          <cell r="I134">
            <v>71637.256025900104</v>
          </cell>
          <cell r="M134">
            <v>16010.8497260274</v>
          </cell>
        </row>
        <row r="135">
          <cell r="H135">
            <v>0</v>
          </cell>
        </row>
        <row r="136">
          <cell r="B136" t="str">
            <v>HIGH SPEED MIXER CAP 1NO ,INV NO 34 DT.02.01.07</v>
          </cell>
          <cell r="C136">
            <v>4.75</v>
          </cell>
          <cell r="D136" t="str">
            <v>SLM</v>
          </cell>
          <cell r="E136">
            <v>23658</v>
          </cell>
          <cell r="H136">
            <v>23658</v>
          </cell>
          <cell r="I136">
            <v>3602.17356164384</v>
          </cell>
          <cell r="M136">
            <v>658.85909589041103</v>
          </cell>
        </row>
        <row r="137">
          <cell r="H137">
            <v>0</v>
          </cell>
        </row>
        <row r="138">
          <cell r="B138" t="str">
            <v>Lab Equipment-viscometer</v>
          </cell>
          <cell r="C138">
            <v>4.75</v>
          </cell>
          <cell r="D138" t="str">
            <v>SLM</v>
          </cell>
          <cell r="E138">
            <v>46098</v>
          </cell>
          <cell r="H138">
            <v>46098</v>
          </cell>
          <cell r="I138">
            <v>7528.8137671232898</v>
          </cell>
          <cell r="M138">
            <v>1283.7977260273999</v>
          </cell>
        </row>
        <row r="139">
          <cell r="H139">
            <v>0</v>
          </cell>
        </row>
        <row r="140">
          <cell r="B140" t="str">
            <v>Drilling Machines 06-07</v>
          </cell>
          <cell r="C140">
            <v>4.75</v>
          </cell>
          <cell r="D140" t="str">
            <v>SLM</v>
          </cell>
          <cell r="E140">
            <v>24494</v>
          </cell>
          <cell r="H140">
            <v>24494</v>
          </cell>
          <cell r="I140">
            <v>3787.44958904144</v>
          </cell>
          <cell r="M140">
            <v>682.14112328767101</v>
          </cell>
        </row>
        <row r="141">
          <cell r="H141">
            <v>0</v>
          </cell>
        </row>
        <row r="142">
          <cell r="B142" t="str">
            <v>Mould for Chequrered plate</v>
          </cell>
          <cell r="C142">
            <v>4.75</v>
          </cell>
          <cell r="D142" t="str">
            <v>SLM</v>
          </cell>
          <cell r="E142">
            <v>432900</v>
          </cell>
          <cell r="H142">
            <v>432900</v>
          </cell>
          <cell r="I142">
            <v>62702.303424657497</v>
          </cell>
          <cell r="M142">
            <v>12055.9684931507</v>
          </cell>
        </row>
        <row r="143">
          <cell r="H143">
            <v>0</v>
          </cell>
        </row>
        <row r="144">
          <cell r="B144" t="str">
            <v>Mould for Meter box body &amp; Lid</v>
          </cell>
          <cell r="C144">
            <v>16.21</v>
          </cell>
          <cell r="D144" t="str">
            <v>SLM</v>
          </cell>
          <cell r="E144">
            <v>2971379</v>
          </cell>
          <cell r="H144">
            <v>2971379</v>
          </cell>
          <cell r="I144">
            <v>1692836.2816183099</v>
          </cell>
          <cell r="M144">
            <v>282398.23200712301</v>
          </cell>
        </row>
        <row r="145">
          <cell r="H145">
            <v>0</v>
          </cell>
        </row>
        <row r="146">
          <cell r="B146" t="str">
            <v>Mould for 2*2*70 mm</v>
          </cell>
          <cell r="C146">
            <v>16.21</v>
          </cell>
          <cell r="D146" t="str">
            <v>SLM</v>
          </cell>
          <cell r="E146">
            <v>4913609.5</v>
          </cell>
          <cell r="H146">
            <v>4913609.5</v>
          </cell>
          <cell r="I146">
            <v>1394932.41006586</v>
          </cell>
          <cell r="M146">
            <v>466986.75449123298</v>
          </cell>
        </row>
        <row r="147">
          <cell r="H147">
            <v>0</v>
          </cell>
        </row>
        <row r="148">
          <cell r="B148" t="str">
            <v>Pressure Pads for  Chequered plate</v>
          </cell>
          <cell r="C148">
            <v>4.75</v>
          </cell>
          <cell r="D148" t="str">
            <v>SLM</v>
          </cell>
          <cell r="E148">
            <v>147451</v>
          </cell>
          <cell r="H148">
            <v>147451</v>
          </cell>
          <cell r="I148">
            <v>21357.166417808199</v>
          </cell>
          <cell r="M148">
            <v>4106.4093561643804</v>
          </cell>
        </row>
        <row r="149">
          <cell r="H149">
            <v>0</v>
          </cell>
        </row>
        <row r="150">
          <cell r="B150" t="str">
            <v>Welding Transformer 2 nos 400 Amps</v>
          </cell>
          <cell r="C150">
            <v>4.75</v>
          </cell>
          <cell r="D150" t="str">
            <v>SLM</v>
          </cell>
          <cell r="E150">
            <v>21830</v>
          </cell>
          <cell r="H150">
            <v>21830</v>
          </cell>
          <cell r="I150">
            <v>4133.4955479452101</v>
          </cell>
          <cell r="M150">
            <v>607.95054794520502</v>
          </cell>
        </row>
        <row r="151">
          <cell r="H151">
            <v>0</v>
          </cell>
        </row>
        <row r="152">
          <cell r="B152" t="str">
            <v>Vernier Caliper 1 no Lab Equipment</v>
          </cell>
          <cell r="C152">
            <v>4.75</v>
          </cell>
          <cell r="D152" t="str">
            <v>SLM</v>
          </cell>
          <cell r="E152">
            <v>6750</v>
          </cell>
          <cell r="H152">
            <v>6750</v>
          </cell>
          <cell r="I152">
            <v>961.875</v>
          </cell>
          <cell r="M152">
            <v>187.98287671232899</v>
          </cell>
        </row>
        <row r="153">
          <cell r="H153">
            <v>0</v>
          </cell>
        </row>
        <row r="154">
          <cell r="B154" t="str">
            <v>Electricals Installation Laying of  cable for LAN</v>
          </cell>
          <cell r="C154">
            <v>4.75</v>
          </cell>
          <cell r="D154" t="str">
            <v>SLM</v>
          </cell>
          <cell r="E154">
            <v>53095</v>
          </cell>
          <cell r="H154">
            <v>53095</v>
          </cell>
          <cell r="I154">
            <v>7939.1571575342496</v>
          </cell>
          <cell r="M154">
            <v>1478.65938356164</v>
          </cell>
        </row>
        <row r="155">
          <cell r="H155">
            <v>0</v>
          </cell>
        </row>
        <row r="156">
          <cell r="B156" t="str">
            <v>Weighing Scale</v>
          </cell>
          <cell r="C156">
            <v>4.75</v>
          </cell>
          <cell r="D156" t="str">
            <v>SLM</v>
          </cell>
          <cell r="E156">
            <v>71214</v>
          </cell>
          <cell r="H156">
            <v>71214</v>
          </cell>
          <cell r="I156">
            <v>10639.1244383597</v>
          </cell>
          <cell r="M156">
            <v>1983.26112328767</v>
          </cell>
        </row>
        <row r="157">
          <cell r="H157">
            <v>0</v>
          </cell>
        </row>
        <row r="158">
          <cell r="B158" t="str">
            <v>EPABX ELECTRIFICATION</v>
          </cell>
          <cell r="C158">
            <v>13.91</v>
          </cell>
          <cell r="D158" t="str">
            <v>SLM</v>
          </cell>
          <cell r="E158">
            <v>19309</v>
          </cell>
          <cell r="H158">
            <v>19309</v>
          </cell>
          <cell r="I158">
            <v>9168.7913627397302</v>
          </cell>
          <cell r="M158">
            <v>1574.7362372602699</v>
          </cell>
        </row>
        <row r="159">
          <cell r="H159">
            <v>0</v>
          </cell>
        </row>
        <row r="160">
          <cell r="B160" t="str">
            <v>cartridge Heater 24 nos</v>
          </cell>
          <cell r="C160">
            <v>16.21</v>
          </cell>
          <cell r="D160" t="str">
            <v>SLM</v>
          </cell>
          <cell r="E160">
            <v>82350</v>
          </cell>
          <cell r="H160">
            <v>82350</v>
          </cell>
          <cell r="I160">
            <v>43777.192315068503</v>
          </cell>
          <cell r="M160">
            <v>7826.4988767123295</v>
          </cell>
        </row>
        <row r="161">
          <cell r="H161">
            <v>0</v>
          </cell>
        </row>
        <row r="162">
          <cell r="B162" t="str">
            <v>Ceramic strip heater   29 nos</v>
          </cell>
          <cell r="C162">
            <v>16.21</v>
          </cell>
          <cell r="D162" t="str">
            <v>SLM</v>
          </cell>
          <cell r="E162">
            <v>54756</v>
          </cell>
          <cell r="H162">
            <v>54756</v>
          </cell>
          <cell r="I162">
            <v>29448.691900274</v>
          </cell>
          <cell r="M162">
            <v>5203.9802367123302</v>
          </cell>
        </row>
        <row r="163">
          <cell r="H163">
            <v>0</v>
          </cell>
        </row>
        <row r="164">
          <cell r="B164" t="str">
            <v>Profile manual mould with punch &amp; Cavity</v>
          </cell>
          <cell r="C164">
            <v>16.21</v>
          </cell>
          <cell r="D164" t="str">
            <v>SLM</v>
          </cell>
          <cell r="E164">
            <v>18226</v>
          </cell>
          <cell r="H164">
            <v>18226</v>
          </cell>
          <cell r="I164">
            <v>10441.3038</v>
          </cell>
          <cell r="M164">
            <v>1732.1890531506899</v>
          </cell>
        </row>
        <row r="165">
          <cell r="H165">
            <v>0</v>
          </cell>
        </row>
        <row r="166">
          <cell r="B166" t="str">
            <v>Mould  (BIL) 1 no</v>
          </cell>
          <cell r="C166">
            <v>16.21</v>
          </cell>
          <cell r="D166" t="str">
            <v>SLM</v>
          </cell>
          <cell r="E166">
            <v>34945</v>
          </cell>
          <cell r="H166">
            <v>34945</v>
          </cell>
          <cell r="I166">
            <v>20019.753499999999</v>
          </cell>
          <cell r="M166">
            <v>3321.1536520547902</v>
          </cell>
        </row>
        <row r="167">
          <cell r="H167">
            <v>0</v>
          </cell>
        </row>
        <row r="168">
          <cell r="B168" t="str">
            <v>Mould  (BIL) 2 no</v>
          </cell>
          <cell r="C168">
            <v>16.21</v>
          </cell>
          <cell r="D168" t="str">
            <v>SLM</v>
          </cell>
          <cell r="E168">
            <v>0</v>
          </cell>
          <cell r="H168">
            <v>0</v>
          </cell>
          <cell r="I168">
            <v>0</v>
          </cell>
          <cell r="M168">
            <v>0</v>
          </cell>
        </row>
        <row r="169">
          <cell r="H169">
            <v>0</v>
          </cell>
        </row>
        <row r="170">
          <cell r="B170" t="str">
            <v>Mould box for flat panel wth punch &amp; cavity</v>
          </cell>
          <cell r="C170">
            <v>16.21</v>
          </cell>
          <cell r="D170" t="str">
            <v>SLM</v>
          </cell>
          <cell r="E170">
            <v>14160</v>
          </cell>
          <cell r="H170">
            <v>14160</v>
          </cell>
          <cell r="I170">
            <v>8112.2879999999996</v>
          </cell>
          <cell r="M170">
            <v>1345.75864109589</v>
          </cell>
        </row>
        <row r="171">
          <cell r="H171">
            <v>0</v>
          </cell>
        </row>
        <row r="172">
          <cell r="B172" t="str">
            <v>Mould pattern &amp; Design</v>
          </cell>
          <cell r="C172">
            <v>16.21</v>
          </cell>
          <cell r="D172" t="str">
            <v>SLM</v>
          </cell>
          <cell r="E172">
            <v>5562</v>
          </cell>
          <cell r="H172">
            <v>5562</v>
          </cell>
          <cell r="I172">
            <v>3187.8006</v>
          </cell>
          <cell r="M172">
            <v>528.60943232876696</v>
          </cell>
        </row>
        <row r="173">
          <cell r="H173">
            <v>0</v>
          </cell>
        </row>
        <row r="174">
          <cell r="B174" t="str">
            <v>Compression mould  for Meter Body,cover</v>
          </cell>
          <cell r="C174">
            <v>16.21</v>
          </cell>
          <cell r="D174" t="str">
            <v>SLM</v>
          </cell>
          <cell r="E174">
            <v>1624384</v>
          </cell>
          <cell r="H174">
            <v>1624384</v>
          </cell>
          <cell r="I174">
            <v>444609.87834754097</v>
          </cell>
          <cell r="M174">
            <v>154380.565286575</v>
          </cell>
        </row>
        <row r="175">
          <cell r="H175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B178" t="str">
            <v>Oil Mould Heating system</v>
          </cell>
          <cell r="C178">
            <v>16.21</v>
          </cell>
          <cell r="D178" t="str">
            <v>SLM</v>
          </cell>
          <cell r="E178">
            <v>118560</v>
          </cell>
          <cell r="H178">
            <v>118560</v>
          </cell>
          <cell r="I178">
            <v>58542.413540983602</v>
          </cell>
          <cell r="M178">
            <v>11267.877435616399</v>
          </cell>
        </row>
        <row r="179">
          <cell r="H179">
            <v>0</v>
          </cell>
        </row>
        <row r="180">
          <cell r="B180" t="str">
            <v>Tank Assembly Dies</v>
          </cell>
          <cell r="C180">
            <v>11.31</v>
          </cell>
          <cell r="D180" t="str">
            <v>SLM</v>
          </cell>
          <cell r="E180">
            <v>5510</v>
          </cell>
          <cell r="H180">
            <v>5510</v>
          </cell>
          <cell r="I180">
            <v>2202.4753150684901</v>
          </cell>
          <cell r="M180">
            <v>365.371873972603</v>
          </cell>
        </row>
        <row r="181">
          <cell r="H181">
            <v>0</v>
          </cell>
        </row>
        <row r="182">
          <cell r="B182" t="str">
            <v>Ladder Top Die</v>
          </cell>
          <cell r="C182">
            <v>11.31</v>
          </cell>
          <cell r="D182" t="str">
            <v>SLM</v>
          </cell>
          <cell r="E182">
            <v>17414</v>
          </cell>
          <cell r="H182">
            <v>17414</v>
          </cell>
          <cell r="I182">
            <v>6960.7813315068497</v>
          </cell>
          <cell r="M182">
            <v>1154.7342673972601</v>
          </cell>
        </row>
        <row r="183">
          <cell r="H183">
            <v>0</v>
          </cell>
        </row>
        <row r="184">
          <cell r="B184" t="str">
            <v>Digital Temperature Indicator</v>
          </cell>
          <cell r="C184">
            <v>100</v>
          </cell>
          <cell r="D184" t="str">
            <v>SLM</v>
          </cell>
          <cell r="E184">
            <v>4472</v>
          </cell>
          <cell r="H184">
            <v>4472</v>
          </cell>
          <cell r="I184">
            <v>4472</v>
          </cell>
          <cell r="M184">
            <v>0</v>
          </cell>
        </row>
        <row r="185">
          <cell r="H185">
            <v>0</v>
          </cell>
        </row>
        <row r="186">
          <cell r="B186" t="str">
            <v>BOREWELL PUMP</v>
          </cell>
          <cell r="C186">
            <v>4.75</v>
          </cell>
          <cell r="D186" t="str">
            <v>SLM</v>
          </cell>
          <cell r="E186">
            <v>60343</v>
          </cell>
          <cell r="H186">
            <v>60343</v>
          </cell>
          <cell r="I186">
            <v>4688</v>
          </cell>
          <cell r="M186">
            <v>1680.51121917808</v>
          </cell>
        </row>
        <row r="187">
          <cell r="H187">
            <v>0</v>
          </cell>
        </row>
        <row r="188">
          <cell r="B188" t="str">
            <v>Pressure Testing Zig</v>
          </cell>
          <cell r="C188">
            <v>4.75</v>
          </cell>
          <cell r="D188" t="str">
            <v>SLM</v>
          </cell>
          <cell r="E188">
            <v>517137</v>
          </cell>
          <cell r="H188">
            <v>517137</v>
          </cell>
          <cell r="I188">
            <v>51342.802561475401</v>
          </cell>
          <cell r="M188">
            <v>14401.911246575301</v>
          </cell>
        </row>
        <row r="189">
          <cell r="H189">
            <v>0</v>
          </cell>
        </row>
        <row r="190">
          <cell r="B190" t="str">
            <v>Mould for Air vent</v>
          </cell>
          <cell r="C190">
            <v>16.21</v>
          </cell>
          <cell r="D190" t="str">
            <v>SLM</v>
          </cell>
          <cell r="E190">
            <v>39140</v>
          </cell>
          <cell r="H190">
            <v>39140</v>
          </cell>
          <cell r="I190">
            <v>13659.9455519126</v>
          </cell>
          <cell r="M190">
            <v>3719.8441534246599</v>
          </cell>
        </row>
        <row r="191">
          <cell r="H191">
            <v>0</v>
          </cell>
        </row>
        <row r="192">
          <cell r="B192" t="str">
            <v>UPS</v>
          </cell>
          <cell r="C192">
            <v>13.91</v>
          </cell>
          <cell r="D192" t="str">
            <v>WDV</v>
          </cell>
          <cell r="E192">
            <v>67392.81</v>
          </cell>
          <cell r="G192">
            <v>0</v>
          </cell>
          <cell r="H192">
            <v>67392.81</v>
          </cell>
          <cell r="I192">
            <v>15777</v>
          </cell>
          <cell r="M192">
            <v>4209.5026372438397</v>
          </cell>
        </row>
        <row r="193">
          <cell r="B193" t="str">
            <v>Numbering Machine</v>
          </cell>
          <cell r="C193">
            <v>100</v>
          </cell>
          <cell r="D193" t="str">
            <v>WDV</v>
          </cell>
          <cell r="E193">
            <v>2000</v>
          </cell>
          <cell r="H193">
            <v>2000</v>
          </cell>
          <cell r="I193">
            <v>2000</v>
          </cell>
          <cell r="M193">
            <v>0</v>
          </cell>
        </row>
        <row r="194">
          <cell r="B194" t="str">
            <v>telephone Instruments</v>
          </cell>
          <cell r="C194">
            <v>100</v>
          </cell>
          <cell r="D194" t="str">
            <v>WDV</v>
          </cell>
          <cell r="E194">
            <v>74238</v>
          </cell>
          <cell r="G194">
            <v>7400</v>
          </cell>
          <cell r="H194">
            <v>81638</v>
          </cell>
          <cell r="I194">
            <v>74238</v>
          </cell>
          <cell r="M194">
            <v>7400</v>
          </cell>
        </row>
        <row r="195">
          <cell r="B195" t="str">
            <v>Fire Extinguisher</v>
          </cell>
          <cell r="C195">
            <v>13.91</v>
          </cell>
          <cell r="D195" t="str">
            <v>WDV</v>
          </cell>
          <cell r="E195">
            <v>80222</v>
          </cell>
          <cell r="H195">
            <v>80222</v>
          </cell>
          <cell r="I195">
            <v>64528</v>
          </cell>
          <cell r="M195">
            <v>1279.9166454794499</v>
          </cell>
        </row>
        <row r="196">
          <cell r="B196" t="str">
            <v>Intercom System</v>
          </cell>
          <cell r="C196">
            <v>13.91</v>
          </cell>
          <cell r="D196" t="str">
            <v>WDV</v>
          </cell>
          <cell r="E196">
            <v>176714</v>
          </cell>
          <cell r="H196">
            <v>176714</v>
          </cell>
          <cell r="I196">
            <v>143691</v>
          </cell>
          <cell r="M196">
            <v>2693.1749320547901</v>
          </cell>
        </row>
        <row r="197">
          <cell r="B197" t="str">
            <v>Punching machine</v>
          </cell>
          <cell r="C197">
            <v>13.91</v>
          </cell>
          <cell r="D197" t="str">
            <v>WDV</v>
          </cell>
          <cell r="E197">
            <v>53324</v>
          </cell>
          <cell r="H197">
            <v>53324</v>
          </cell>
          <cell r="I197">
            <v>13850</v>
          </cell>
          <cell r="M197">
            <v>3219.28314410959</v>
          </cell>
        </row>
        <row r="198">
          <cell r="B198" t="str">
            <v>Miscellaneous Assets</v>
          </cell>
          <cell r="C198">
            <v>13.91</v>
          </cell>
          <cell r="D198" t="str">
            <v>WDV</v>
          </cell>
          <cell r="E198">
            <v>198486</v>
          </cell>
          <cell r="H198">
            <v>198486</v>
          </cell>
          <cell r="I198">
            <v>150705</v>
          </cell>
          <cell r="M198">
            <v>3896.7565463013698</v>
          </cell>
        </row>
        <row r="199">
          <cell r="B199" t="str">
            <v>Fax Machine</v>
          </cell>
          <cell r="C199">
            <v>13.91</v>
          </cell>
          <cell r="D199" t="str">
            <v>WDV</v>
          </cell>
          <cell r="E199">
            <v>40280</v>
          </cell>
          <cell r="H199">
            <v>40280</v>
          </cell>
          <cell r="I199">
            <v>24086</v>
          </cell>
          <cell r="M199">
            <v>1320.69390575342</v>
          </cell>
        </row>
        <row r="200">
          <cell r="B200" t="str">
            <v>Water Purifier/Water cooler</v>
          </cell>
          <cell r="C200">
            <v>13.91</v>
          </cell>
          <cell r="D200" t="str">
            <v>SLM</v>
          </cell>
          <cell r="E200">
            <v>32531</v>
          </cell>
          <cell r="H200">
            <v>32531</v>
          </cell>
          <cell r="I200">
            <v>15560</v>
          </cell>
          <cell r="M200">
            <v>2653.0501079452101</v>
          </cell>
        </row>
        <row r="201">
          <cell r="B201" t="str">
            <v>Zerox Machine</v>
          </cell>
          <cell r="C201">
            <v>13.91</v>
          </cell>
          <cell r="D201" t="str">
            <v>SLM</v>
          </cell>
          <cell r="E201">
            <v>91500</v>
          </cell>
          <cell r="H201">
            <v>91500</v>
          </cell>
          <cell r="I201">
            <v>86924</v>
          </cell>
          <cell r="M201">
            <v>0</v>
          </cell>
        </row>
        <row r="202">
          <cell r="B202" t="str">
            <v>Kinetic Honda</v>
          </cell>
          <cell r="C202">
            <v>25.89</v>
          </cell>
          <cell r="D202" t="str">
            <v>WDV</v>
          </cell>
          <cell r="E202">
            <v>33622</v>
          </cell>
          <cell r="H202">
            <v>33622</v>
          </cell>
          <cell r="I202">
            <v>32882</v>
          </cell>
          <cell r="M202">
            <v>0</v>
          </cell>
        </row>
        <row r="203">
          <cell r="B203" t="str">
            <v>Furniture</v>
          </cell>
          <cell r="C203">
            <v>18.100000000000001</v>
          </cell>
          <cell r="D203" t="str">
            <v>WDV</v>
          </cell>
          <cell r="E203">
            <v>1979724</v>
          </cell>
          <cell r="G203">
            <v>49938.59</v>
          </cell>
          <cell r="H203">
            <v>2029662.59</v>
          </cell>
          <cell r="I203">
            <v>1674464</v>
          </cell>
          <cell r="M203">
            <v>35507.968829947902</v>
          </cell>
        </row>
        <row r="204">
          <cell r="B204" t="str">
            <v>Building</v>
          </cell>
          <cell r="C204">
            <v>10</v>
          </cell>
          <cell r="D204" t="str">
            <v>WDV</v>
          </cell>
          <cell r="E204">
            <v>56965812</v>
          </cell>
          <cell r="H204">
            <v>56965812</v>
          </cell>
          <cell r="I204">
            <v>47951540.789299197</v>
          </cell>
          <cell r="M204">
            <v>528507.95591506199</v>
          </cell>
        </row>
        <row r="205">
          <cell r="B205" t="str">
            <v>Temporary Structure</v>
          </cell>
          <cell r="C205">
            <v>100</v>
          </cell>
          <cell r="D205" t="str">
            <v>WDV</v>
          </cell>
          <cell r="E205">
            <v>89136</v>
          </cell>
          <cell r="H205">
            <v>89136</v>
          </cell>
          <cell r="I205">
            <v>89136</v>
          </cell>
          <cell r="M205">
            <v>0</v>
          </cell>
        </row>
        <row r="207">
          <cell r="B207" t="str">
            <v>TOTAL</v>
          </cell>
          <cell r="E207">
            <v>208451748.78999999</v>
          </cell>
          <cell r="G207">
            <v>251789.76</v>
          </cell>
          <cell r="I207">
            <v>169518257.26245299</v>
          </cell>
          <cell r="J207">
            <v>0</v>
          </cell>
          <cell r="K207">
            <v>0</v>
          </cell>
          <cell r="L207">
            <v>0</v>
          </cell>
          <cell r="M207">
            <v>4201432.4660925902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P Assumptions"/>
      <sheetName val="SCP Scenario Buildup"/>
      <sheetName val="AS"/>
      <sheetName val="Monthly Inputs"/>
      <sheetName val="Monthly Act &amp; Scenarios"/>
      <sheetName val="Covenant Check"/>
      <sheetName val="Expenses"/>
      <sheetName val="Shares Out"/>
      <sheetName val="MITY Capital Invested"/>
      <sheetName val="Value Schedule"/>
      <sheetName val="Buildings-SLB"/>
      <sheetName val="A_L Split"/>
      <sheetName val="FF"/>
      <sheetName val="ES"/>
      <sheetName val="IS"/>
      <sheetName val="Mth IS"/>
      <sheetName val="Mth BS"/>
      <sheetName val="Mth CFS"/>
      <sheetName val="Mth Ratios"/>
      <sheetName val="Cash Sweep"/>
      <sheetName val="BS"/>
      <sheetName val="CFS"/>
      <sheetName val="Ratios"/>
      <sheetName val="Returns"/>
      <sheetName val="Capex"/>
      <sheetName val="Output"/>
      <sheetName val="Cash Tax Est"/>
      <sheetName val="Qtrly-MITY"/>
      <sheetName val="Frt Rev and Depr"/>
      <sheetName val="Qtrly-Consolidated"/>
      <sheetName val="Hist IS"/>
      <sheetName val="Depreciation"/>
      <sheetName val="Qtrly-Fence"/>
      <sheetName val="Qtrly-ML"/>
      <sheetName val="Qtrly-Broda"/>
      <sheetName val="Hist CAPEX"/>
      <sheetName val="ML Financials"/>
      <sheetName val="Broda Financials"/>
      <sheetName val="Tables"/>
      <sheetName val="COGS Detail"/>
      <sheetName val="Commodity"/>
      <sheetName val="Fence if closed"/>
      <sheetName val="Offshore Savings"/>
      <sheetName val="PrintMacro"/>
      <sheetName val="BlueMacr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Main"/>
      <sheetName val="Graph_Detail"/>
      <sheetName val="Sum"/>
      <sheetName val="Summary"/>
      <sheetName val="Footnotes"/>
      <sheetName val="Graphs"/>
      <sheetName val="Implied Value"/>
      <sheetName val="Ranking"/>
      <sheetName val="Descriptions"/>
      <sheetName val="Help"/>
      <sheetName val="Dep Computation"/>
    </sheetNames>
    <sheetDataSet>
      <sheetData sheetId="0"/>
      <sheetData sheetId="1" refreshError="1">
        <row r="100">
          <cell r="J100" t="str">
            <v>Buckhead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W"/>
      <sheetName val="Main"/>
    </sheetNames>
    <sheetDataSet>
      <sheetData sheetId="0" refreshError="1">
        <row r="18">
          <cell r="A18">
            <v>3.5</v>
          </cell>
          <cell r="B18">
            <v>-0.1</v>
          </cell>
          <cell r="C18">
            <v>-0.1</v>
          </cell>
          <cell r="D18">
            <v>-0.1</v>
          </cell>
          <cell r="E18">
            <v>-0.1</v>
          </cell>
          <cell r="F18">
            <v>-0.1</v>
          </cell>
          <cell r="G18">
            <v>-0.1</v>
          </cell>
          <cell r="H18">
            <v>-0.1</v>
          </cell>
          <cell r="I18">
            <v>-0.1</v>
          </cell>
          <cell r="J18">
            <v>-0.1</v>
          </cell>
          <cell r="K18">
            <v>-0.1</v>
          </cell>
          <cell r="L18">
            <v>-0.1</v>
          </cell>
          <cell r="M18">
            <v>-0.1</v>
          </cell>
          <cell r="N18">
            <v>-0.1</v>
          </cell>
          <cell r="O18">
            <v>-0.1</v>
          </cell>
          <cell r="P18">
            <v>-0.1</v>
          </cell>
          <cell r="Q18">
            <v>-0.1</v>
          </cell>
          <cell r="R18">
            <v>-0.1</v>
          </cell>
          <cell r="S18">
            <v>-0.1</v>
          </cell>
          <cell r="T18">
            <v>-0.1</v>
          </cell>
          <cell r="U18">
            <v>-0.1</v>
          </cell>
          <cell r="V18">
            <v>-0.1</v>
          </cell>
          <cell r="W18">
            <v>-0.1</v>
          </cell>
          <cell r="X18">
            <v>-0.1</v>
          </cell>
          <cell r="Y18">
            <v>-0.1</v>
          </cell>
          <cell r="Z18">
            <v>-0.1</v>
          </cell>
          <cell r="AA18">
            <v>-0.1</v>
          </cell>
          <cell r="AB18">
            <v>-0.1</v>
          </cell>
          <cell r="AC18">
            <v>-0.1</v>
          </cell>
          <cell r="AD18">
            <v>-0.1</v>
          </cell>
          <cell r="AE18">
            <v>-0.1</v>
          </cell>
          <cell r="AF18">
            <v>-0.1</v>
          </cell>
          <cell r="AG18">
            <v>-0.1</v>
          </cell>
          <cell r="AH18">
            <v>-0.1</v>
          </cell>
          <cell r="AI18">
            <v>-0.1</v>
          </cell>
          <cell r="AJ18">
            <v>-0.1</v>
          </cell>
          <cell r="AK18">
            <v>-0.1</v>
          </cell>
          <cell r="AL18">
            <v>-0.1</v>
          </cell>
          <cell r="AM18">
            <v>-0.1</v>
          </cell>
          <cell r="AN18">
            <v>-0.1</v>
          </cell>
          <cell r="AO18">
            <v>-0.1</v>
          </cell>
          <cell r="AP18">
            <v>-0.1</v>
          </cell>
          <cell r="AQ18">
            <v>-0.1</v>
          </cell>
          <cell r="AR18">
            <v>-0.1</v>
          </cell>
          <cell r="AS18">
            <v>-0.1</v>
          </cell>
        </row>
        <row r="19">
          <cell r="A19">
            <v>7.5</v>
          </cell>
          <cell r="B19">
            <v>-0.05</v>
          </cell>
          <cell r="C19">
            <v>-0.05</v>
          </cell>
          <cell r="D19">
            <v>-0.05</v>
          </cell>
          <cell r="E19">
            <v>-0.05</v>
          </cell>
          <cell r="F19">
            <v>-0.05</v>
          </cell>
          <cell r="G19">
            <v>-0.05</v>
          </cell>
          <cell r="H19">
            <v>-0.05</v>
          </cell>
          <cell r="I19">
            <v>-0.05</v>
          </cell>
          <cell r="J19">
            <v>-0.05</v>
          </cell>
          <cell r="K19">
            <v>-0.05</v>
          </cell>
          <cell r="L19">
            <v>-0.05</v>
          </cell>
          <cell r="M19">
            <v>-0.05</v>
          </cell>
          <cell r="N19">
            <v>-0.05</v>
          </cell>
          <cell r="O19">
            <v>-0.05</v>
          </cell>
          <cell r="P19">
            <v>-0.05</v>
          </cell>
          <cell r="Q19">
            <v>-0.05</v>
          </cell>
          <cell r="R19">
            <v>-0.05</v>
          </cell>
          <cell r="S19">
            <v>-0.05</v>
          </cell>
          <cell r="T19">
            <v>-0.05</v>
          </cell>
          <cell r="U19">
            <v>-0.05</v>
          </cell>
          <cell r="V19">
            <v>-0.05</v>
          </cell>
          <cell r="W19">
            <v>-0.05</v>
          </cell>
          <cell r="X19">
            <v>-0.05</v>
          </cell>
          <cell r="Y19">
            <v>-0.05</v>
          </cell>
          <cell r="Z19">
            <v>-0.05</v>
          </cell>
          <cell r="AA19">
            <v>-0.05</v>
          </cell>
          <cell r="AB19">
            <v>-0.05</v>
          </cell>
          <cell r="AC19">
            <v>-0.05</v>
          </cell>
          <cell r="AD19">
            <v>-0.05</v>
          </cell>
          <cell r="AE19">
            <v>-0.05</v>
          </cell>
          <cell r="AF19">
            <v>-0.05</v>
          </cell>
          <cell r="AG19">
            <v>-0.05</v>
          </cell>
          <cell r="AH19">
            <v>-0.05</v>
          </cell>
          <cell r="AI19">
            <v>-0.05</v>
          </cell>
          <cell r="AJ19">
            <v>-0.05</v>
          </cell>
          <cell r="AK19">
            <v>-0.05</v>
          </cell>
          <cell r="AL19">
            <v>-0.05</v>
          </cell>
          <cell r="AM19">
            <v>-0.05</v>
          </cell>
          <cell r="AN19">
            <v>-0.05</v>
          </cell>
          <cell r="AO19">
            <v>-0.05</v>
          </cell>
          <cell r="AP19">
            <v>-0.05</v>
          </cell>
          <cell r="AQ19">
            <v>-0.05</v>
          </cell>
          <cell r="AR19">
            <v>-0.05</v>
          </cell>
          <cell r="AS19">
            <v>-0.05</v>
          </cell>
        </row>
        <row r="20">
          <cell r="A20">
            <v>25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50</v>
          </cell>
          <cell r="B21">
            <v>0.05</v>
          </cell>
          <cell r="C21">
            <v>0.05</v>
          </cell>
          <cell r="D21">
            <v>0.1</v>
          </cell>
          <cell r="E21">
            <v>-0.15</v>
          </cell>
          <cell r="F21">
            <v>0.05</v>
          </cell>
          <cell r="G21">
            <v>0.05</v>
          </cell>
          <cell r="H21">
            <v>0.1</v>
          </cell>
          <cell r="I21">
            <v>-0.15</v>
          </cell>
          <cell r="J21">
            <v>0.05</v>
          </cell>
          <cell r="K21">
            <v>0.05</v>
          </cell>
          <cell r="L21">
            <v>0.1</v>
          </cell>
          <cell r="M21">
            <v>-0.15</v>
          </cell>
          <cell r="N21">
            <v>0.05</v>
          </cell>
          <cell r="O21">
            <v>0.05</v>
          </cell>
          <cell r="P21">
            <v>0.1</v>
          </cell>
          <cell r="Q21">
            <v>-0.15</v>
          </cell>
          <cell r="R21">
            <v>0.05</v>
          </cell>
          <cell r="S21">
            <v>0.05</v>
          </cell>
          <cell r="T21">
            <v>0.1</v>
          </cell>
          <cell r="U21">
            <v>-0.15</v>
          </cell>
          <cell r="V21">
            <v>0.05</v>
          </cell>
          <cell r="W21">
            <v>0.05</v>
          </cell>
          <cell r="X21">
            <v>0.1</v>
          </cell>
          <cell r="Y21">
            <v>-0.15</v>
          </cell>
          <cell r="Z21">
            <v>0.05</v>
          </cell>
          <cell r="AA21">
            <v>0.05</v>
          </cell>
          <cell r="AB21">
            <v>0.1</v>
          </cell>
          <cell r="AC21">
            <v>-0.15</v>
          </cell>
          <cell r="AD21">
            <v>0.05</v>
          </cell>
          <cell r="AE21">
            <v>0.05</v>
          </cell>
          <cell r="AF21">
            <v>0.1</v>
          </cell>
          <cell r="AG21">
            <v>-0.15</v>
          </cell>
          <cell r="AH21">
            <v>0.05</v>
          </cell>
          <cell r="AI21">
            <v>0.05</v>
          </cell>
          <cell r="AJ21">
            <v>0.1</v>
          </cell>
          <cell r="AK21">
            <v>-0.15</v>
          </cell>
          <cell r="AL21">
            <v>0.05</v>
          </cell>
          <cell r="AM21">
            <v>0.05</v>
          </cell>
          <cell r="AN21">
            <v>0.1</v>
          </cell>
          <cell r="AO21">
            <v>-0.15</v>
          </cell>
          <cell r="AP21">
            <v>0.05</v>
          </cell>
          <cell r="AQ21">
            <v>0.05</v>
          </cell>
          <cell r="AR21">
            <v>0.1</v>
          </cell>
          <cell r="AS21">
            <v>-0.15</v>
          </cell>
        </row>
        <row r="22">
          <cell r="A22">
            <v>100</v>
          </cell>
          <cell r="B22">
            <v>0.1</v>
          </cell>
          <cell r="C22">
            <v>0.1</v>
          </cell>
          <cell r="D22">
            <v>0.15</v>
          </cell>
          <cell r="E22">
            <v>-0.25</v>
          </cell>
          <cell r="F22">
            <v>0.1</v>
          </cell>
          <cell r="G22">
            <v>0.1</v>
          </cell>
          <cell r="H22">
            <v>0.15</v>
          </cell>
          <cell r="I22">
            <v>-0.25</v>
          </cell>
          <cell r="J22">
            <v>0.1</v>
          </cell>
          <cell r="K22">
            <v>0.1</v>
          </cell>
          <cell r="L22">
            <v>0.15</v>
          </cell>
          <cell r="M22">
            <v>-0.25</v>
          </cell>
          <cell r="N22">
            <v>0.1</v>
          </cell>
          <cell r="O22">
            <v>0.1</v>
          </cell>
          <cell r="P22">
            <v>0.15</v>
          </cell>
          <cell r="Q22">
            <v>-0.25</v>
          </cell>
          <cell r="R22">
            <v>0.1</v>
          </cell>
          <cell r="S22">
            <v>0.1</v>
          </cell>
          <cell r="T22">
            <v>0.15</v>
          </cell>
          <cell r="U22">
            <v>-0.25</v>
          </cell>
          <cell r="V22">
            <v>0.1</v>
          </cell>
          <cell r="W22">
            <v>0.1</v>
          </cell>
          <cell r="X22">
            <v>0.15</v>
          </cell>
          <cell r="Y22">
            <v>-0.25</v>
          </cell>
          <cell r="Z22">
            <v>0.1</v>
          </cell>
          <cell r="AA22">
            <v>0.1</v>
          </cell>
          <cell r="AB22">
            <v>0.15</v>
          </cell>
          <cell r="AC22">
            <v>-0.25</v>
          </cell>
          <cell r="AD22">
            <v>0.1</v>
          </cell>
          <cell r="AE22">
            <v>0.1</v>
          </cell>
          <cell r="AF22">
            <v>0.15</v>
          </cell>
          <cell r="AG22">
            <v>-0.25</v>
          </cell>
          <cell r="AH22">
            <v>0.1</v>
          </cell>
          <cell r="AI22">
            <v>0.1</v>
          </cell>
          <cell r="AJ22">
            <v>0.15</v>
          </cell>
          <cell r="AK22">
            <v>-0.25</v>
          </cell>
          <cell r="AL22">
            <v>0.1</v>
          </cell>
          <cell r="AM22">
            <v>0.1</v>
          </cell>
          <cell r="AN22">
            <v>0.15</v>
          </cell>
          <cell r="AO22">
            <v>-0.25</v>
          </cell>
          <cell r="AP22">
            <v>0.1</v>
          </cell>
          <cell r="AQ22">
            <v>0.1</v>
          </cell>
          <cell r="AR22">
            <v>0.15</v>
          </cell>
          <cell r="AS22">
            <v>-0.25</v>
          </cell>
        </row>
        <row r="23">
          <cell r="A23">
            <v>250</v>
          </cell>
          <cell r="B23">
            <v>0.15</v>
          </cell>
          <cell r="C23">
            <v>0.15</v>
          </cell>
          <cell r="D23">
            <v>0.2</v>
          </cell>
          <cell r="E23">
            <v>-0.35</v>
          </cell>
          <cell r="F23">
            <v>0.15</v>
          </cell>
          <cell r="G23">
            <v>0.15</v>
          </cell>
          <cell r="H23">
            <v>0.2</v>
          </cell>
          <cell r="I23">
            <v>-0.35</v>
          </cell>
          <cell r="J23">
            <v>0.15</v>
          </cell>
          <cell r="K23">
            <v>0.15</v>
          </cell>
          <cell r="L23">
            <v>0.2</v>
          </cell>
          <cell r="M23">
            <v>-0.35</v>
          </cell>
          <cell r="N23">
            <v>0.15</v>
          </cell>
          <cell r="O23">
            <v>0.15</v>
          </cell>
          <cell r="P23">
            <v>0.2</v>
          </cell>
          <cell r="Q23">
            <v>-0.35</v>
          </cell>
          <cell r="R23">
            <v>0.15</v>
          </cell>
          <cell r="S23">
            <v>0.15</v>
          </cell>
          <cell r="T23">
            <v>0.2</v>
          </cell>
          <cell r="U23">
            <v>-0.35</v>
          </cell>
          <cell r="V23">
            <v>0.15</v>
          </cell>
          <cell r="W23">
            <v>0.15</v>
          </cell>
          <cell r="X23">
            <v>0.2</v>
          </cell>
          <cell r="Y23">
            <v>-0.35</v>
          </cell>
          <cell r="Z23">
            <v>0.15</v>
          </cell>
          <cell r="AA23">
            <v>0.15</v>
          </cell>
          <cell r="AB23">
            <v>0.2</v>
          </cell>
          <cell r="AC23">
            <v>-0.35</v>
          </cell>
          <cell r="AD23">
            <v>0.15</v>
          </cell>
          <cell r="AE23">
            <v>0.15</v>
          </cell>
          <cell r="AF23">
            <v>0.2</v>
          </cell>
          <cell r="AG23">
            <v>-0.35</v>
          </cell>
          <cell r="AH23">
            <v>0.15</v>
          </cell>
          <cell r="AI23">
            <v>0.15</v>
          </cell>
          <cell r="AJ23">
            <v>0.2</v>
          </cell>
          <cell r="AK23">
            <v>-0.35</v>
          </cell>
          <cell r="AL23">
            <v>0.15</v>
          </cell>
          <cell r="AM23">
            <v>0.15</v>
          </cell>
          <cell r="AN23">
            <v>0.2</v>
          </cell>
          <cell r="AO23">
            <v>-0.35</v>
          </cell>
          <cell r="AP23">
            <v>0.15</v>
          </cell>
          <cell r="AQ23">
            <v>0.15</v>
          </cell>
          <cell r="AR23">
            <v>0.2</v>
          </cell>
          <cell r="AS23">
            <v>-0.35</v>
          </cell>
        </row>
        <row r="174">
          <cell r="B174">
            <v>1995</v>
          </cell>
          <cell r="C174">
            <v>1995</v>
          </cell>
          <cell r="D174">
            <v>1995</v>
          </cell>
          <cell r="E174">
            <v>1995</v>
          </cell>
          <cell r="F174">
            <v>1996</v>
          </cell>
          <cell r="G174">
            <v>1996</v>
          </cell>
          <cell r="H174">
            <v>1996</v>
          </cell>
          <cell r="I174">
            <v>1996</v>
          </cell>
          <cell r="J174">
            <v>1997</v>
          </cell>
          <cell r="K174">
            <v>1997</v>
          </cell>
          <cell r="L174">
            <v>1997</v>
          </cell>
          <cell r="M174">
            <v>1997</v>
          </cell>
          <cell r="N174">
            <v>1998</v>
          </cell>
          <cell r="O174">
            <v>1998</v>
          </cell>
          <cell r="P174">
            <v>1998</v>
          </cell>
          <cell r="Q174">
            <v>1998</v>
          </cell>
          <cell r="R174">
            <v>1999</v>
          </cell>
          <cell r="S174">
            <v>1999</v>
          </cell>
          <cell r="T174">
            <v>1999</v>
          </cell>
          <cell r="U174">
            <v>1999</v>
          </cell>
          <cell r="V174">
            <v>2000</v>
          </cell>
          <cell r="W174">
            <v>2000</v>
          </cell>
          <cell r="X174">
            <v>2000</v>
          </cell>
          <cell r="Y174">
            <v>2000</v>
          </cell>
          <cell r="Z174">
            <v>2001</v>
          </cell>
          <cell r="AA174">
            <v>2001</v>
          </cell>
          <cell r="AB174">
            <v>2001</v>
          </cell>
          <cell r="AC174">
            <v>2001</v>
          </cell>
          <cell r="AD174">
            <v>2002</v>
          </cell>
          <cell r="AE174">
            <v>2002</v>
          </cell>
          <cell r="AF174">
            <v>2002</v>
          </cell>
          <cell r="AG174">
            <v>2002</v>
          </cell>
          <cell r="AH174">
            <v>2003</v>
          </cell>
          <cell r="AI174">
            <v>2003</v>
          </cell>
          <cell r="AJ174">
            <v>2003</v>
          </cell>
          <cell r="AK174">
            <v>2003</v>
          </cell>
          <cell r="AL174">
            <v>2004</v>
          </cell>
          <cell r="AM174">
            <v>2004</v>
          </cell>
          <cell r="AN174">
            <v>2004</v>
          </cell>
          <cell r="AO174">
            <v>2004</v>
          </cell>
          <cell r="AP174">
            <v>2005</v>
          </cell>
          <cell r="AQ174">
            <v>2005</v>
          </cell>
          <cell r="AR174">
            <v>2005</v>
          </cell>
          <cell r="AS174">
            <v>2005</v>
          </cell>
        </row>
      </sheetData>
      <sheetData sheetId="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uit Pending Order (4)"/>
      <sheetName val="Fruit Pending Order (3)"/>
      <sheetName val="Fruit Pending Order (2)"/>
      <sheetName val="Fruit Pending Order"/>
      <sheetName val="Fruit - Year 2005"/>
      <sheetName val="Fruit - Year 2006 (2)"/>
      <sheetName val="Sheet3"/>
      <sheetName val="Onion - Year 2006 (2)"/>
      <sheetName val="Fruit - Year 2006"/>
      <sheetName val="Onion - Year 2005"/>
      <sheetName val="Onion - Year 2006"/>
      <sheetName val="fraction wise working -weeklyUK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Configuration"/>
      <sheetName val="Alloy Summary"/>
      <sheetName val="Plant Summary 2007M"/>
      <sheetName val="Plant Summary 2008M"/>
      <sheetName val="Plant Summary 2009M"/>
      <sheetName val="Plant Summary 2010M"/>
      <sheetName val="Plant Summary 2011M"/>
      <sheetName val="P&amp;L Summary"/>
      <sheetName val="Financial Summary"/>
      <sheetName val="Financial Summary 2007"/>
      <sheetName val="Financial Summary 2008"/>
      <sheetName val="Financial Summary 2009"/>
      <sheetName val="Financial Summary 2010"/>
      <sheetName val="Financial Summary 2011"/>
      <sheetName val="sg bs Sept"/>
      <sheetName val="OC BS Sept"/>
      <sheetName val="Combined"/>
      <sheetName val="Strat Ops Business Plan"/>
      <sheetName val="V Distribution"/>
      <sheetName val="Fabrics Business Plan"/>
      <sheetName val="Synergy Worksheet - OpEx"/>
      <sheetName val="Synergy Summary - OpEx"/>
      <sheetName val="V Financial Plugs"/>
      <sheetName val="Cost per kg Summary"/>
      <sheetName val="Alcala"/>
      <sheetName val="Besana"/>
      <sheetName val="Chambery"/>
      <sheetName val="Gous_Khroustalny"/>
      <sheetName val="Hodonice-Cost"/>
      <sheetName val="Litomysl-Cost"/>
      <sheetName val="Vado_Ligure"/>
      <sheetName val="Bangpakong"/>
      <sheetName val="Doudian"/>
      <sheetName val="Doudian_2"/>
      <sheetName val="Hangzhou"/>
      <sheetName val="Kunsan"/>
      <sheetName val="Tsu_Mie"/>
      <sheetName val="Thimmapur"/>
      <sheetName val="Capivari"/>
      <sheetName val="Tlaxcala"/>
      <sheetName val="Tlaxcala_2"/>
      <sheetName val="Amarillo"/>
      <sheetName val="Anderson"/>
      <sheetName val="Guelph"/>
      <sheetName val="Jackson"/>
      <sheetName val="Battice"/>
      <sheetName val="Taloja"/>
      <sheetName val="Birkeland"/>
      <sheetName val="lArdoise"/>
      <sheetName val="Ibaraki"/>
      <sheetName val="Kimchon"/>
      <sheetName val="Mexico_City-Cost"/>
      <sheetName val="Rio_Claro"/>
      <sheetName val="Hodonice"/>
      <sheetName val="Litomysl"/>
      <sheetName val="Mexico_City"/>
      <sheetName val="Base Costs"/>
      <sheetName val="Base Volumes"/>
      <sheetName val="OC Reference"/>
      <sheetName val="2005 OC Summary"/>
      <sheetName val="2006 OC Summary"/>
      <sheetName val="2006B OC Summary Update"/>
      <sheetName val="2006 OC Summary - Plan YTD"/>
      <sheetName val="OC Plan Data - Plant Ops Plan"/>
      <sheetName val="Currency"/>
      <sheetName val="Handicap"/>
      <sheetName val="Shutdown"/>
      <sheetName val="Overhead Inflation"/>
      <sheetName val="Overhead"/>
      <sheetName val="Fabrics CapEx"/>
      <sheetName val="CapEx_Total"/>
      <sheetName val="Depreciation_Total"/>
      <sheetName val="Synergies"/>
      <sheetName val="Alloy Assumptions"/>
      <sheetName val="Pricing"/>
      <sheetName val="Logistics"/>
      <sheetName val="Total Demand"/>
      <sheetName val="External Demand"/>
      <sheetName val="Internal Demand"/>
      <sheetName val="Sales Loss &amp; Divestment"/>
      <sheetName val="Capacity"/>
      <sheetName val="Plants"/>
      <sheetName val="SG P&amp;L Consolidation WS"/>
      <sheetName val="ProductionPlan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3">
          <cell r="D3" t="str">
            <v>Alcala</v>
          </cell>
          <cell r="E3" t="str">
            <v>Amarillo</v>
          </cell>
          <cell r="F3" t="str">
            <v>Anderson</v>
          </cell>
          <cell r="G3" t="str">
            <v>Bangpakong</v>
          </cell>
          <cell r="H3" t="str">
            <v>Battice</v>
          </cell>
          <cell r="I3" t="str">
            <v>Besana</v>
          </cell>
          <cell r="J3" t="str">
            <v>Birkeland</v>
          </cell>
          <cell r="K3" t="str">
            <v>Capivari</v>
          </cell>
          <cell r="L3" t="str">
            <v>Chambery</v>
          </cell>
          <cell r="M3" t="str">
            <v>Doudian</v>
          </cell>
          <cell r="N3" t="str">
            <v>Doudian_2</v>
          </cell>
          <cell r="O3" t="str">
            <v>Gous_Khroustalny</v>
          </cell>
          <cell r="P3" t="str">
            <v>Guelph</v>
          </cell>
          <cell r="Q3" t="str">
            <v>Hangzhou</v>
          </cell>
          <cell r="R3" t="str">
            <v>Hodonice</v>
          </cell>
          <cell r="S3" t="str">
            <v>Ibaraki</v>
          </cell>
          <cell r="T3" t="str">
            <v>Jackson</v>
          </cell>
          <cell r="U3" t="str">
            <v>Kimchon</v>
          </cell>
          <cell r="V3" t="str">
            <v>Kunsan</v>
          </cell>
          <cell r="W3" t="str">
            <v>lArdoise</v>
          </cell>
          <cell r="X3" t="str">
            <v>Litomysl</v>
          </cell>
          <cell r="Y3" t="str">
            <v>Mexico_City</v>
          </cell>
          <cell r="Z3" t="str">
            <v>Rio_Claro</v>
          </cell>
          <cell r="AA3" t="str">
            <v>Taloja</v>
          </cell>
          <cell r="AB3" t="str">
            <v>Thimmapur</v>
          </cell>
          <cell r="AC3" t="str">
            <v>Tlaxcala</v>
          </cell>
          <cell r="AD3" t="str">
            <v>Tlaxcala_2</v>
          </cell>
          <cell r="AE3" t="str">
            <v>Tsu_Mie</v>
          </cell>
          <cell r="AF3" t="str">
            <v>Vado_Ligure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</row>
        <row r="5">
          <cell r="U5">
            <v>1000</v>
          </cell>
        </row>
        <row r="6">
          <cell r="C6" t="str">
            <v>2005ADUCSBatch</v>
          </cell>
          <cell r="D6">
            <v>0</v>
          </cell>
          <cell r="E6">
            <v>0</v>
          </cell>
          <cell r="F6">
            <v>0.119005132254244</v>
          </cell>
          <cell r="G6">
            <v>0</v>
          </cell>
          <cell r="H6">
            <v>9.7883014665246501E-2</v>
          </cell>
          <cell r="I6">
            <v>0.18</v>
          </cell>
          <cell r="J6">
            <v>0</v>
          </cell>
          <cell r="K6">
            <v>0.41601483758699098</v>
          </cell>
          <cell r="L6">
            <v>0.16500000000000001</v>
          </cell>
          <cell r="M6">
            <v>0</v>
          </cell>
          <cell r="O6">
            <v>25.168052631578899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191.992369250737</v>
          </cell>
          <cell r="V6">
            <v>219.829860900943</v>
          </cell>
          <cell r="W6">
            <v>0</v>
          </cell>
          <cell r="X6">
            <v>0</v>
          </cell>
          <cell r="Y6">
            <v>2.2468931873968798</v>
          </cell>
          <cell r="Z6">
            <v>0.106837731824622</v>
          </cell>
          <cell r="AA6">
            <v>5.5032824154980302</v>
          </cell>
          <cell r="AB6">
            <v>0</v>
          </cell>
          <cell r="AC6">
            <v>0</v>
          </cell>
          <cell r="AE6">
            <v>27.6255603762243</v>
          </cell>
          <cell r="AF6">
            <v>0.224</v>
          </cell>
        </row>
        <row r="7">
          <cell r="C7" t="str">
            <v>2005ADUCSBinder</v>
          </cell>
          <cell r="D7">
            <v>0</v>
          </cell>
          <cell r="E7">
            <v>0</v>
          </cell>
          <cell r="F7">
            <v>9.5838926174496603E-2</v>
          </cell>
          <cell r="G7">
            <v>0</v>
          </cell>
          <cell r="H7">
            <v>7.6026135946985804E-2</v>
          </cell>
          <cell r="I7">
            <v>0.15</v>
          </cell>
          <cell r="J7">
            <v>0</v>
          </cell>
          <cell r="K7">
            <v>0.28835124071241403</v>
          </cell>
          <cell r="L7">
            <v>7.5999999999999998E-2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107.242206651525</v>
          </cell>
          <cell r="V7">
            <v>119.317115568204</v>
          </cell>
          <cell r="W7">
            <v>0</v>
          </cell>
          <cell r="X7">
            <v>0</v>
          </cell>
          <cell r="Y7">
            <v>1.6914223015561101</v>
          </cell>
          <cell r="Z7">
            <v>0.108746487383719</v>
          </cell>
          <cell r="AA7">
            <v>6.3151154593870302</v>
          </cell>
          <cell r="AB7">
            <v>0</v>
          </cell>
          <cell r="AC7">
            <v>0</v>
          </cell>
          <cell r="AE7">
            <v>12.354815494501601</v>
          </cell>
          <cell r="AF7">
            <v>9.0999999999999998E-2</v>
          </cell>
        </row>
        <row r="8">
          <cell r="C8" t="str">
            <v>2005ADUCSLabor</v>
          </cell>
          <cell r="D8">
            <v>0</v>
          </cell>
          <cell r="E8">
            <v>0</v>
          </cell>
          <cell r="F8">
            <v>0.110746150809317</v>
          </cell>
          <cell r="G8">
            <v>0</v>
          </cell>
          <cell r="H8">
            <v>9.9207102587679299E-2</v>
          </cell>
          <cell r="I8">
            <v>0.09</v>
          </cell>
          <cell r="J8">
            <v>0</v>
          </cell>
          <cell r="K8">
            <v>0.16402283538484499</v>
          </cell>
          <cell r="L8">
            <v>0.11</v>
          </cell>
          <cell r="M8">
            <v>0</v>
          </cell>
          <cell r="O8">
            <v>1.9550000000000001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91.346140350194503</v>
          </cell>
          <cell r="V8">
            <v>101.22052339020399</v>
          </cell>
          <cell r="W8">
            <v>0</v>
          </cell>
          <cell r="X8">
            <v>0</v>
          </cell>
          <cell r="Y8">
            <v>1.1105496721297099</v>
          </cell>
          <cell r="Z8">
            <v>0.104079901579732</v>
          </cell>
          <cell r="AA8">
            <v>2.6927223313338202</v>
          </cell>
          <cell r="AB8">
            <v>0</v>
          </cell>
          <cell r="AC8">
            <v>0</v>
          </cell>
          <cell r="AE8">
            <v>19.724638768077501</v>
          </cell>
          <cell r="AF8">
            <v>0.11899999999999999</v>
          </cell>
        </row>
        <row r="9">
          <cell r="C9" t="str">
            <v>2005ADUCSExec Salaries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0.03</v>
          </cell>
          <cell r="J9">
            <v>0</v>
          </cell>
          <cell r="K9">
            <v>0</v>
          </cell>
          <cell r="L9">
            <v>2.3E-2</v>
          </cell>
          <cell r="M9">
            <v>0</v>
          </cell>
          <cell r="O9">
            <v>1.00836842105263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11.9841506311658</v>
          </cell>
          <cell r="AF9">
            <v>2.1999999999999999E-2</v>
          </cell>
        </row>
        <row r="10">
          <cell r="C10" t="str">
            <v>2005ADUCSElectricity</v>
          </cell>
          <cell r="D10">
            <v>0</v>
          </cell>
          <cell r="E10">
            <v>0</v>
          </cell>
          <cell r="F10">
            <v>5.4907224634820402E-2</v>
          </cell>
          <cell r="G10">
            <v>0</v>
          </cell>
          <cell r="H10">
            <v>5.2911812891723198E-2</v>
          </cell>
          <cell r="I10">
            <v>0.06</v>
          </cell>
          <cell r="J10">
            <v>0</v>
          </cell>
          <cell r="K10">
            <v>9.6680874232221298E-2</v>
          </cell>
          <cell r="L10">
            <v>3.4000000000000002E-2</v>
          </cell>
          <cell r="M10">
            <v>0</v>
          </cell>
          <cell r="O10">
            <v>0.36013157894736803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45.0232108466654</v>
          </cell>
          <cell r="V10">
            <v>62.303736702897702</v>
          </cell>
          <cell r="W10">
            <v>0</v>
          </cell>
          <cell r="X10">
            <v>0</v>
          </cell>
          <cell r="Y10">
            <v>0.84131608545999803</v>
          </cell>
          <cell r="Z10">
            <v>0.14933356770669801</v>
          </cell>
          <cell r="AA10">
            <v>4.9489126385425601</v>
          </cell>
          <cell r="AB10">
            <v>0</v>
          </cell>
          <cell r="AC10">
            <v>0</v>
          </cell>
          <cell r="AE10">
            <v>11.6293366924791</v>
          </cell>
          <cell r="AF10">
            <v>8.2000000000000003E-2</v>
          </cell>
        </row>
        <row r="11">
          <cell r="C11" t="str">
            <v>2005ADUCSOil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0.124817994523308</v>
          </cell>
          <cell r="L11">
            <v>7.4999999999999997E-2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78.135298584049394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8.8546271348255008</v>
          </cell>
          <cell r="AF11">
            <v>0</v>
          </cell>
        </row>
        <row r="12">
          <cell r="C12" t="str">
            <v>2005ADUCSGas</v>
          </cell>
          <cell r="D12">
            <v>0</v>
          </cell>
          <cell r="E12">
            <v>0</v>
          </cell>
          <cell r="F12">
            <v>0.110588235294118</v>
          </cell>
          <cell r="G12">
            <v>0</v>
          </cell>
          <cell r="H12">
            <v>6.03015834524286E-2</v>
          </cell>
          <cell r="I12">
            <v>0.1</v>
          </cell>
          <cell r="J12">
            <v>0</v>
          </cell>
          <cell r="K12">
            <v>0.17280830622018301</v>
          </cell>
          <cell r="L12">
            <v>2.1000000000000001E-2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132.090543774651</v>
          </cell>
          <cell r="V12">
            <v>46.135669934833203</v>
          </cell>
          <cell r="W12">
            <v>0</v>
          </cell>
          <cell r="X12">
            <v>0</v>
          </cell>
          <cell r="Y12">
            <v>0.84162439601215999</v>
          </cell>
          <cell r="Z12">
            <v>8.8656928907018095E-2</v>
          </cell>
          <cell r="AA12">
            <v>5.2149971776970796</v>
          </cell>
          <cell r="AB12">
            <v>0</v>
          </cell>
          <cell r="AC12">
            <v>0</v>
          </cell>
          <cell r="AE12">
            <v>3.58751348962201</v>
          </cell>
          <cell r="AF12">
            <v>8.5999999999999993E-2</v>
          </cell>
        </row>
        <row r="13">
          <cell r="C13" t="str">
            <v>2005ADUCSOxygen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6.2948781293046003E-3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0.27828746214271799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</row>
        <row r="14">
          <cell r="C14" t="str">
            <v>2005ADUCSAlloy</v>
          </cell>
          <cell r="D14">
            <v>0</v>
          </cell>
          <cell r="E14">
            <v>0</v>
          </cell>
          <cell r="F14">
            <v>2.8772206869324898E-2</v>
          </cell>
          <cell r="G14">
            <v>0</v>
          </cell>
          <cell r="H14">
            <v>2.8531341274678702E-2</v>
          </cell>
          <cell r="I14">
            <v>0.01</v>
          </cell>
          <cell r="J14">
            <v>0</v>
          </cell>
          <cell r="K14">
            <v>3.6695929835038998E-2</v>
          </cell>
          <cell r="L14">
            <v>1.7000000000000001E-2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35.102379056864599</v>
          </cell>
          <cell r="V14">
            <v>38.228982472054099</v>
          </cell>
          <cell r="W14">
            <v>0</v>
          </cell>
          <cell r="X14">
            <v>0</v>
          </cell>
          <cell r="Y14">
            <v>0.82542219122299498</v>
          </cell>
          <cell r="Z14">
            <v>1.6690598609460199E-2</v>
          </cell>
          <cell r="AA14">
            <v>2.4600800498507902</v>
          </cell>
          <cell r="AB14">
            <v>0</v>
          </cell>
          <cell r="AC14">
            <v>0</v>
          </cell>
          <cell r="AE14">
            <v>4.1464176302110998</v>
          </cell>
          <cell r="AF14">
            <v>1.2E-2</v>
          </cell>
        </row>
        <row r="15">
          <cell r="C15" t="str">
            <v>2005ADUCSSpare Parts</v>
          </cell>
          <cell r="D15">
            <v>0</v>
          </cell>
          <cell r="E15">
            <v>0</v>
          </cell>
          <cell r="F15">
            <v>1.8018160284247901E-2</v>
          </cell>
          <cell r="G15">
            <v>0</v>
          </cell>
          <cell r="H15">
            <v>4.5763543766509797E-2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25.314923962169299</v>
          </cell>
          <cell r="V15">
            <v>0</v>
          </cell>
          <cell r="W15">
            <v>0</v>
          </cell>
          <cell r="X15">
            <v>0</v>
          </cell>
          <cell r="Y15">
            <v>0.40493941839514902</v>
          </cell>
          <cell r="Z15">
            <v>3.11854243351227E-2</v>
          </cell>
          <cell r="AA15">
            <v>0.27391546068844302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</row>
        <row r="16">
          <cell r="C16" t="str">
            <v>2005ADUCSTubes Bobbins &amp; Cut Elements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2.1000000000000001E-2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1.59647820091227E-3</v>
          </cell>
          <cell r="AF16">
            <v>0</v>
          </cell>
        </row>
        <row r="17">
          <cell r="C17" t="str">
            <v>2005ADUCSPackaging</v>
          </cell>
          <cell r="D17">
            <v>0</v>
          </cell>
          <cell r="E17">
            <v>0</v>
          </cell>
          <cell r="F17">
            <v>2.5582313462297699E-2</v>
          </cell>
          <cell r="G17">
            <v>0</v>
          </cell>
          <cell r="H17">
            <v>1.9115352144048199E-2</v>
          </cell>
          <cell r="I17">
            <v>0.02</v>
          </cell>
          <cell r="J17">
            <v>0</v>
          </cell>
          <cell r="K17">
            <v>8.2666314654247106E-2</v>
          </cell>
          <cell r="L17">
            <v>2.1000000000000001E-2</v>
          </cell>
          <cell r="M17">
            <v>0</v>
          </cell>
          <cell r="O17">
            <v>1.8623947368421001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30.480199197378301</v>
          </cell>
          <cell r="V17">
            <v>31.735837104035401</v>
          </cell>
          <cell r="W17">
            <v>0</v>
          </cell>
          <cell r="X17">
            <v>0</v>
          </cell>
          <cell r="Y17">
            <v>0.78121506627115</v>
          </cell>
          <cell r="Z17">
            <v>3.6575549238015197E-2</v>
          </cell>
          <cell r="AA17">
            <v>2.4254767724028801</v>
          </cell>
          <cell r="AB17">
            <v>0</v>
          </cell>
          <cell r="AC17">
            <v>0</v>
          </cell>
          <cell r="AE17">
            <v>5.37540284996994</v>
          </cell>
          <cell r="AF17">
            <v>2.1000000000000001E-2</v>
          </cell>
        </row>
        <row r="18">
          <cell r="C18" t="str">
            <v>2005ADUCSOther Supplies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4.43191367509315E-2</v>
          </cell>
          <cell r="L18">
            <v>2.7E-2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3.5538260528976102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8.4515658922951804</v>
          </cell>
          <cell r="AF18">
            <v>5.3999999999999999E-2</v>
          </cell>
        </row>
        <row r="19">
          <cell r="C19" t="str">
            <v>2005ADUCSMaintenance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0.296714268751609</v>
          </cell>
          <cell r="L19">
            <v>3.9E-2</v>
          </cell>
          <cell r="M19">
            <v>0</v>
          </cell>
          <cell r="O19">
            <v>0.174921052631579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13.501073772136399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7.7038660231250704</v>
          </cell>
          <cell r="AF19">
            <v>4.8000000000000001E-2</v>
          </cell>
        </row>
        <row r="20">
          <cell r="C20" t="str">
            <v>2005ADUCSOther</v>
          </cell>
          <cell r="D20">
            <v>0</v>
          </cell>
          <cell r="E20">
            <v>0</v>
          </cell>
          <cell r="F20">
            <v>4.3900513225424397E-3</v>
          </cell>
          <cell r="G20">
            <v>0</v>
          </cell>
          <cell r="H20">
            <v>0</v>
          </cell>
          <cell r="I20">
            <v>0.13</v>
          </cell>
          <cell r="J20">
            <v>0</v>
          </cell>
          <cell r="K20">
            <v>1.8533660959355901E-2</v>
          </cell>
          <cell r="L20">
            <v>8.6999999999999994E-2</v>
          </cell>
          <cell r="M20">
            <v>0</v>
          </cell>
          <cell r="N20">
            <v>3.85</v>
          </cell>
          <cell r="O20">
            <v>4.3421578947368404</v>
          </cell>
          <cell r="P20">
            <v>0</v>
          </cell>
          <cell r="Q20">
            <v>3.85</v>
          </cell>
          <cell r="R20">
            <v>0</v>
          </cell>
          <cell r="S20">
            <v>0</v>
          </cell>
          <cell r="T20">
            <v>0</v>
          </cell>
          <cell r="U20">
            <v>5.29191654592106</v>
          </cell>
          <cell r="V20">
            <v>57.533950510747502</v>
          </cell>
          <cell r="W20">
            <v>0</v>
          </cell>
          <cell r="X20">
            <v>0</v>
          </cell>
          <cell r="Y20">
            <v>0.31864716269684301</v>
          </cell>
          <cell r="Z20">
            <v>6.9697013847220797E-3</v>
          </cell>
          <cell r="AA20">
            <v>1.53782554364346</v>
          </cell>
          <cell r="AB20">
            <v>0</v>
          </cell>
          <cell r="AC20">
            <v>0</v>
          </cell>
          <cell r="AE20">
            <v>24.2785573706729</v>
          </cell>
          <cell r="AF20">
            <v>7.9000000000000001E-2</v>
          </cell>
        </row>
        <row r="21">
          <cell r="C21" t="str">
            <v>2005ADUCSOverhead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0.03</v>
          </cell>
          <cell r="J21">
            <v>0</v>
          </cell>
          <cell r="K21">
            <v>0.110018748161087</v>
          </cell>
          <cell r="L21">
            <v>5.6000000000000001E-2</v>
          </cell>
          <cell r="M21">
            <v>0</v>
          </cell>
          <cell r="O21">
            <v>2.0784736842105298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59.9702578201859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6.7433024291927399</v>
          </cell>
          <cell r="AF21">
            <v>5.7000000000000002E-2</v>
          </cell>
        </row>
        <row r="22">
          <cell r="C22" t="str">
            <v>2005ADUCSDepreciation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0.08</v>
          </cell>
          <cell r="J22">
            <v>0</v>
          </cell>
          <cell r="K22">
            <v>0.16425472705220301</v>
          </cell>
          <cell r="L22">
            <v>9.4E-2</v>
          </cell>
          <cell r="M22">
            <v>0</v>
          </cell>
          <cell r="O22">
            <v>1.3170526315789499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89.916585311225205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10.2911460344401</v>
          </cell>
          <cell r="AF22">
            <v>0.125</v>
          </cell>
        </row>
        <row r="23">
          <cell r="C23" t="str">
            <v>2005AWUCSBatch</v>
          </cell>
          <cell r="D23">
            <v>0</v>
          </cell>
          <cell r="E23">
            <v>0.130232766681534</v>
          </cell>
          <cell r="F23">
            <v>0.110065347158621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O23">
            <v>5.9061578947368396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8.39229407555174E-2</v>
          </cell>
          <cell r="U23">
            <v>0</v>
          </cell>
          <cell r="V23">
            <v>0</v>
          </cell>
          <cell r="W23">
            <v>0</v>
          </cell>
          <cell r="X23">
            <v>2.9745969756064201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0.20300000000000001</v>
          </cell>
        </row>
        <row r="24">
          <cell r="C24" t="str">
            <v>2005AWUCSBinder</v>
          </cell>
          <cell r="D24">
            <v>0</v>
          </cell>
          <cell r="E24">
            <v>8.5190184875867398E-3</v>
          </cell>
          <cell r="F24">
            <v>2.0246134092722901E-2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2.3460000000000001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9.1588637674107198E-3</v>
          </cell>
          <cell r="U24">
            <v>0</v>
          </cell>
          <cell r="V24">
            <v>0</v>
          </cell>
          <cell r="W24">
            <v>0</v>
          </cell>
          <cell r="X24">
            <v>1.7958982620649699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9.2999999999999999E-2</v>
          </cell>
        </row>
        <row r="25">
          <cell r="C25" t="str">
            <v>2005AWUCSLabor</v>
          </cell>
          <cell r="D25">
            <v>0</v>
          </cell>
          <cell r="E25">
            <v>3.3820726722412701E-2</v>
          </cell>
          <cell r="F25">
            <v>9.5782619835027102E-2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O25">
            <v>1.5640000000000001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5.9389298623789201E-2</v>
          </cell>
          <cell r="U25">
            <v>0</v>
          </cell>
          <cell r="V25">
            <v>0</v>
          </cell>
          <cell r="W25">
            <v>0</v>
          </cell>
          <cell r="X25">
            <v>2.3987915735315002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5.8999999999999997E-2</v>
          </cell>
        </row>
        <row r="26">
          <cell r="C26" t="str">
            <v>2005AWUCSExec Salaries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0.80257894736842095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1.15E-2</v>
          </cell>
        </row>
        <row r="27">
          <cell r="C27" t="str">
            <v>2005AWUCSElectricity</v>
          </cell>
          <cell r="D27">
            <v>0</v>
          </cell>
          <cell r="E27">
            <v>6.2777600380903506E-2</v>
          </cell>
          <cell r="F27">
            <v>5.2468163260898801E-2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1.59486842105263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4.0617124262333999E-2</v>
          </cell>
          <cell r="U27">
            <v>0</v>
          </cell>
          <cell r="V27">
            <v>0</v>
          </cell>
          <cell r="W27">
            <v>0</v>
          </cell>
          <cell r="X27">
            <v>0.622491818395288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4.9000000000000002E-2</v>
          </cell>
        </row>
        <row r="28">
          <cell r="C28" t="str">
            <v>2005AWUCSOil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</row>
        <row r="29">
          <cell r="C29" t="str">
            <v>2005AWUCSGas</v>
          </cell>
          <cell r="D29">
            <v>0</v>
          </cell>
          <cell r="E29">
            <v>8.5194853726599101E-2</v>
          </cell>
          <cell r="F29">
            <v>0.11281391324151201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1.0289473684210499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6.0314835202729102E-2</v>
          </cell>
          <cell r="U29">
            <v>0</v>
          </cell>
          <cell r="V29">
            <v>0</v>
          </cell>
          <cell r="W29">
            <v>0</v>
          </cell>
          <cell r="X29">
            <v>1.9470183148495801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6.9000000000000006E-2</v>
          </cell>
        </row>
        <row r="30">
          <cell r="C30" t="str">
            <v>2005AWUCSOxygen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6.57104280773261E-3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</row>
        <row r="31">
          <cell r="C31" t="str">
            <v>2005AWUCSAlloy</v>
          </cell>
          <cell r="D31">
            <v>0</v>
          </cell>
          <cell r="E31">
            <v>1.8327806989804098E-2</v>
          </cell>
          <cell r="F31">
            <v>1.7595731084221002E-2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0.32926315789473698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1.84150251322844E-2</v>
          </cell>
          <cell r="U31">
            <v>0</v>
          </cell>
          <cell r="V31">
            <v>0</v>
          </cell>
          <cell r="W31">
            <v>0</v>
          </cell>
          <cell r="X31">
            <v>0.34434414526474699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0</v>
          </cell>
          <cell r="AF31">
            <v>1.2E-2</v>
          </cell>
        </row>
        <row r="32">
          <cell r="C32" t="str">
            <v>2005AWUCSSpare Parts</v>
          </cell>
          <cell r="D32">
            <v>0</v>
          </cell>
          <cell r="E32">
            <v>0</v>
          </cell>
          <cell r="F32">
            <v>1.39391565632322E-2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1.30732490890438E-2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</row>
        <row r="33">
          <cell r="C33" t="str">
            <v>2005AWUCSTubes Bobbins &amp; Cut Elements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</row>
        <row r="34">
          <cell r="C34" t="str">
            <v>2005AWUCSPackaging</v>
          </cell>
          <cell r="D34">
            <v>0</v>
          </cell>
          <cell r="E34">
            <v>1.8392509479527499E-2</v>
          </cell>
          <cell r="F34">
            <v>1.09697235629662E-2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0.96721052631578897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1.06783551821657E-2</v>
          </cell>
          <cell r="U34">
            <v>0</v>
          </cell>
          <cell r="V34">
            <v>0</v>
          </cell>
          <cell r="W34">
            <v>0</v>
          </cell>
          <cell r="X34">
            <v>0.79013270944722003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2.1000000000000001E-2</v>
          </cell>
        </row>
        <row r="35">
          <cell r="C35" t="str">
            <v>2005AWUCSOther Supplies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0.38779182465499001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5.3999999999999999E-2</v>
          </cell>
        </row>
        <row r="36">
          <cell r="C36" t="str">
            <v>2005AWUCSMaintenance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6.1736842105263097E-2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0.91218183315934998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4.3999999999999997E-2</v>
          </cell>
        </row>
        <row r="37">
          <cell r="C37" t="str">
            <v>2005AWUCSOther</v>
          </cell>
          <cell r="D37">
            <v>0</v>
          </cell>
          <cell r="E37">
            <v>4.5153428103455198E-2</v>
          </cell>
          <cell r="F37">
            <v>4.5400421904893701E-3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3.6836315789473701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1.0797883981422899E-3</v>
          </cell>
          <cell r="U37">
            <v>0</v>
          </cell>
          <cell r="V37">
            <v>0</v>
          </cell>
          <cell r="W37">
            <v>0</v>
          </cell>
          <cell r="X37">
            <v>0.19347125817379701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7.2999999999999995E-2</v>
          </cell>
        </row>
        <row r="38">
          <cell r="C38" t="str">
            <v>2005AWUCSOverhead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2.3871578947368399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0.76975849456172696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5.2999999999999999E-2</v>
          </cell>
        </row>
        <row r="39">
          <cell r="C39" t="str">
            <v>2005AWUCSDepreciation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1.82123684210526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1.8036156093298299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5.5E-2</v>
          </cell>
        </row>
        <row r="40">
          <cell r="C40" t="str">
            <v>2005AAssembled RovingBatch</v>
          </cell>
          <cell r="D40">
            <v>0.15220771806389399</v>
          </cell>
          <cell r="E40">
            <v>0.116136742811403</v>
          </cell>
          <cell r="F40">
            <v>0</v>
          </cell>
          <cell r="G40">
            <v>9.1</v>
          </cell>
          <cell r="H40">
            <v>0</v>
          </cell>
          <cell r="I40">
            <v>0.17</v>
          </cell>
          <cell r="J40">
            <v>0</v>
          </cell>
          <cell r="K40">
            <v>0.42063700679037302</v>
          </cell>
          <cell r="L40">
            <v>0</v>
          </cell>
          <cell r="M40">
            <v>0</v>
          </cell>
          <cell r="O40">
            <v>6.2457105263157899</v>
          </cell>
          <cell r="P40">
            <v>0.16991964427233799</v>
          </cell>
          <cell r="Q40">
            <v>1.03</v>
          </cell>
          <cell r="R40">
            <v>0</v>
          </cell>
          <cell r="S40">
            <v>0</v>
          </cell>
          <cell r="T40">
            <v>0</v>
          </cell>
          <cell r="U40">
            <v>193.32051844649999</v>
          </cell>
          <cell r="V40">
            <v>0</v>
          </cell>
          <cell r="W40">
            <v>0</v>
          </cell>
          <cell r="X40">
            <v>4.53694186236548</v>
          </cell>
          <cell r="Y40">
            <v>2.3095274455166002</v>
          </cell>
          <cell r="Z40">
            <v>0.10142093337699599</v>
          </cell>
          <cell r="AA40">
            <v>5.0677489827676503</v>
          </cell>
          <cell r="AB40">
            <v>5.2367246586126104</v>
          </cell>
          <cell r="AC40">
            <v>1.3759999999999999</v>
          </cell>
          <cell r="AD40">
            <v>1.3759999999999999</v>
          </cell>
          <cell r="AE40">
            <v>22.809000000000001</v>
          </cell>
          <cell r="AF40">
            <v>0</v>
          </cell>
        </row>
        <row r="41">
          <cell r="C41" t="str">
            <v>2005AAssembled RovingBinder</v>
          </cell>
          <cell r="D41">
            <v>7.57578760603764E-2</v>
          </cell>
          <cell r="E41">
            <v>0.121696725876699</v>
          </cell>
          <cell r="F41">
            <v>0</v>
          </cell>
          <cell r="G41">
            <v>5.17</v>
          </cell>
          <cell r="H41">
            <v>0</v>
          </cell>
          <cell r="I41">
            <v>5.96E-2</v>
          </cell>
          <cell r="J41">
            <v>0</v>
          </cell>
          <cell r="K41">
            <v>0.19482368912560799</v>
          </cell>
          <cell r="L41">
            <v>0</v>
          </cell>
          <cell r="M41">
            <v>0</v>
          </cell>
          <cell r="O41">
            <v>3.8379736842105299</v>
          </cell>
          <cell r="P41">
            <v>0.178582112271436</v>
          </cell>
          <cell r="Q41">
            <v>1</v>
          </cell>
          <cell r="R41">
            <v>0</v>
          </cell>
          <cell r="S41">
            <v>0</v>
          </cell>
          <cell r="T41">
            <v>0</v>
          </cell>
          <cell r="U41">
            <v>121.01414898532801</v>
          </cell>
          <cell r="V41">
            <v>0</v>
          </cell>
          <cell r="W41">
            <v>0</v>
          </cell>
          <cell r="X41">
            <v>2.7391562865590902</v>
          </cell>
          <cell r="Y41">
            <v>0.91392176229450095</v>
          </cell>
          <cell r="Z41">
            <v>9.2736071428933697E-2</v>
          </cell>
          <cell r="AA41">
            <v>2.9900077439478099</v>
          </cell>
          <cell r="AB41">
            <v>4.95848423239452</v>
          </cell>
          <cell r="AC41">
            <v>1.242</v>
          </cell>
          <cell r="AD41">
            <v>1.242</v>
          </cell>
          <cell r="AE41">
            <v>18.725999999999999</v>
          </cell>
          <cell r="AF41">
            <v>0</v>
          </cell>
        </row>
        <row r="42">
          <cell r="C42" t="str">
            <v>2005AAssembled RovingLabor</v>
          </cell>
          <cell r="D42">
            <v>0.19550040116689399</v>
          </cell>
          <cell r="E42">
            <v>0.29947081969952699</v>
          </cell>
          <cell r="F42">
            <v>0</v>
          </cell>
          <cell r="G42">
            <v>4.03</v>
          </cell>
          <cell r="H42">
            <v>0</v>
          </cell>
          <cell r="I42">
            <v>0.1052</v>
          </cell>
          <cell r="J42">
            <v>0</v>
          </cell>
          <cell r="K42">
            <v>0.229734893439312</v>
          </cell>
          <cell r="L42">
            <v>0</v>
          </cell>
          <cell r="M42">
            <v>0</v>
          </cell>
          <cell r="O42">
            <v>2.68555263157895</v>
          </cell>
          <cell r="P42">
            <v>0.44014162983453498</v>
          </cell>
          <cell r="Q42">
            <v>0.18</v>
          </cell>
          <cell r="R42">
            <v>0</v>
          </cell>
          <cell r="S42">
            <v>0</v>
          </cell>
          <cell r="T42">
            <v>0</v>
          </cell>
          <cell r="U42">
            <v>103.56195935216699</v>
          </cell>
          <cell r="V42">
            <v>0</v>
          </cell>
          <cell r="W42">
            <v>0</v>
          </cell>
          <cell r="X42">
            <v>3.6587067082678999</v>
          </cell>
          <cell r="Y42">
            <v>1.50315832068542</v>
          </cell>
          <cell r="Z42">
            <v>8.8866086618237305E-2</v>
          </cell>
          <cell r="AA42">
            <v>2.0093539014370601</v>
          </cell>
          <cell r="AB42">
            <v>3.3715632793193602</v>
          </cell>
          <cell r="AC42">
            <v>0.872</v>
          </cell>
          <cell r="AD42">
            <v>0.872</v>
          </cell>
          <cell r="AE42">
            <v>6.74</v>
          </cell>
          <cell r="AF42">
            <v>0</v>
          </cell>
        </row>
        <row r="43">
          <cell r="C43" t="str">
            <v>2005AAssembled RovingExec Salaries</v>
          </cell>
          <cell r="D43">
            <v>5.06513291957911E-2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0.03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1.3787894736842099</v>
          </cell>
          <cell r="P43">
            <v>0</v>
          </cell>
          <cell r="Q43">
            <v>0.04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2.5181984106364301</v>
          </cell>
          <cell r="AE43">
            <v>43.788481293087997</v>
          </cell>
          <cell r="AF43">
            <v>0</v>
          </cell>
        </row>
        <row r="44">
          <cell r="C44" t="str">
            <v>2005AAssembled RovingElectricity</v>
          </cell>
          <cell r="D44">
            <v>5.33929589359384E-2</v>
          </cell>
          <cell r="E44">
            <v>4.1164021543464602E-2</v>
          </cell>
          <cell r="F44">
            <v>0</v>
          </cell>
          <cell r="G44">
            <v>9.76</v>
          </cell>
          <cell r="H44">
            <v>0</v>
          </cell>
          <cell r="I44">
            <v>7.5200000000000003E-2</v>
          </cell>
          <cell r="J44">
            <v>0</v>
          </cell>
          <cell r="K44">
            <v>7.4144924700936393E-2</v>
          </cell>
          <cell r="L44">
            <v>0</v>
          </cell>
          <cell r="M44">
            <v>0</v>
          </cell>
          <cell r="O44">
            <v>1.4816842105263199</v>
          </cell>
          <cell r="P44">
            <v>0.13236456411029199</v>
          </cell>
          <cell r="Q44">
            <v>0.61</v>
          </cell>
          <cell r="R44">
            <v>0</v>
          </cell>
          <cell r="S44">
            <v>0</v>
          </cell>
          <cell r="T44">
            <v>0</v>
          </cell>
          <cell r="U44">
            <v>44.513349496049599</v>
          </cell>
          <cell r="V44">
            <v>0</v>
          </cell>
          <cell r="W44">
            <v>0</v>
          </cell>
          <cell r="X44">
            <v>0.94944263475620405</v>
          </cell>
          <cell r="Y44">
            <v>0.86853500458715305</v>
          </cell>
          <cell r="Z44">
            <v>0.102960294299194</v>
          </cell>
          <cell r="AA44">
            <v>4.6500850270276901</v>
          </cell>
          <cell r="AB44">
            <v>4.3222748362517303</v>
          </cell>
          <cell r="AC44">
            <v>1.0489999999999999</v>
          </cell>
          <cell r="AD44">
            <v>1.0489999999999999</v>
          </cell>
          <cell r="AE44">
            <v>0</v>
          </cell>
          <cell r="AF44">
            <v>0</v>
          </cell>
        </row>
        <row r="45">
          <cell r="C45" t="str">
            <v>2005AAssembled RovingOil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0.139879404935148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Q45">
            <v>0.79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6.7704531386614804</v>
          </cell>
          <cell r="AE45">
            <v>11.186999999999999</v>
          </cell>
          <cell r="AF45">
            <v>0</v>
          </cell>
        </row>
        <row r="46">
          <cell r="C46" t="str">
            <v>2005AAssembled RovingGas</v>
          </cell>
          <cell r="D46">
            <v>7.5815082430623598E-2</v>
          </cell>
          <cell r="E46">
            <v>5.4936268459581598E-2</v>
          </cell>
          <cell r="F46">
            <v>0</v>
          </cell>
          <cell r="G46">
            <v>2.48</v>
          </cell>
          <cell r="H46">
            <v>0</v>
          </cell>
          <cell r="I46">
            <v>0.06</v>
          </cell>
          <cell r="J46">
            <v>0</v>
          </cell>
          <cell r="K46">
            <v>0.143403193012025</v>
          </cell>
          <cell r="L46">
            <v>0</v>
          </cell>
          <cell r="M46">
            <v>0</v>
          </cell>
          <cell r="O46">
            <v>1.1112631578947401</v>
          </cell>
          <cell r="P46">
            <v>0.15484012058181801</v>
          </cell>
          <cell r="Q46">
            <v>0.17</v>
          </cell>
          <cell r="R46">
            <v>0</v>
          </cell>
          <cell r="S46">
            <v>0</v>
          </cell>
          <cell r="T46">
            <v>0</v>
          </cell>
          <cell r="U46">
            <v>121.02816807702899</v>
          </cell>
          <cell r="V46">
            <v>0</v>
          </cell>
          <cell r="W46">
            <v>0</v>
          </cell>
          <cell r="X46">
            <v>2.9696489883751398</v>
          </cell>
          <cell r="Y46">
            <v>0.89271325139539004</v>
          </cell>
          <cell r="Z46">
            <v>8.8924757033144203E-2</v>
          </cell>
          <cell r="AA46">
            <v>4.6687764472355502</v>
          </cell>
          <cell r="AB46">
            <v>2.11357465066324</v>
          </cell>
          <cell r="AC46">
            <v>0.96799999999999997</v>
          </cell>
          <cell r="AD46">
            <v>0.96799999999999997</v>
          </cell>
          <cell r="AE46">
            <v>4.843</v>
          </cell>
          <cell r="AF46">
            <v>0</v>
          </cell>
        </row>
        <row r="47">
          <cell r="C47" t="str">
            <v>2005AAssembled RovingOxygen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6.5415485969105902E-2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0.28662495642671099</v>
          </cell>
          <cell r="Z47">
            <v>0</v>
          </cell>
          <cell r="AA47">
            <v>0</v>
          </cell>
          <cell r="AB47">
            <v>0</v>
          </cell>
          <cell r="AE47">
            <v>0</v>
          </cell>
          <cell r="AF47">
            <v>0</v>
          </cell>
        </row>
        <row r="48">
          <cell r="C48" t="str">
            <v>2005AAssembled RovingAlloy</v>
          </cell>
          <cell r="D48">
            <v>1.3865263974172801E-2</v>
          </cell>
          <cell r="E48">
            <v>2.8765413578099901E-2</v>
          </cell>
          <cell r="F48">
            <v>0</v>
          </cell>
          <cell r="G48">
            <v>1.51</v>
          </cell>
          <cell r="H48">
            <v>0</v>
          </cell>
          <cell r="I48">
            <v>5.1999999999999998E-3</v>
          </cell>
          <cell r="J48">
            <v>0</v>
          </cell>
          <cell r="K48">
            <v>4.02993096491907E-2</v>
          </cell>
          <cell r="L48">
            <v>0</v>
          </cell>
          <cell r="M48">
            <v>0</v>
          </cell>
          <cell r="O48">
            <v>0.37042105263157898</v>
          </cell>
          <cell r="P48">
            <v>2.7765038998873899E-2</v>
          </cell>
          <cell r="Q48">
            <v>0.19</v>
          </cell>
          <cell r="R48">
            <v>0</v>
          </cell>
          <cell r="S48">
            <v>0</v>
          </cell>
          <cell r="T48">
            <v>0</v>
          </cell>
          <cell r="U48">
            <v>36.357072552676797</v>
          </cell>
          <cell r="V48">
            <v>0</v>
          </cell>
          <cell r="W48">
            <v>0</v>
          </cell>
          <cell r="X48">
            <v>0.52520371012399003</v>
          </cell>
          <cell r="Y48">
            <v>0.835024343323577</v>
          </cell>
          <cell r="Z48">
            <v>1.74351298275345E-2</v>
          </cell>
          <cell r="AA48">
            <v>2.20118193216347</v>
          </cell>
          <cell r="AB48">
            <v>3.2933517546803501</v>
          </cell>
          <cell r="AE48">
            <v>1.2809999999999999</v>
          </cell>
          <cell r="AF48">
            <v>0</v>
          </cell>
        </row>
        <row r="49">
          <cell r="C49" t="str">
            <v>2005AAssembled RovingSpare Parts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1.6800643357863E-2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15.8637782863068</v>
          </cell>
          <cell r="V49">
            <v>0</v>
          </cell>
          <cell r="W49">
            <v>0</v>
          </cell>
          <cell r="X49">
            <v>0</v>
          </cell>
          <cell r="Y49">
            <v>0.31825084215534299</v>
          </cell>
          <cell r="Z49">
            <v>7.5967157769771402E-3</v>
          </cell>
          <cell r="AA49">
            <v>0.27807513887563601</v>
          </cell>
          <cell r="AB49">
            <v>0</v>
          </cell>
          <cell r="AE49">
            <v>0</v>
          </cell>
          <cell r="AF49">
            <v>0</v>
          </cell>
        </row>
        <row r="50">
          <cell r="C50" t="str">
            <v>2005AAssembled RovingTubes Bobbins &amp; Cut Elements</v>
          </cell>
          <cell r="D50">
            <v>0</v>
          </cell>
          <cell r="E50">
            <v>0</v>
          </cell>
          <cell r="F50">
            <v>0</v>
          </cell>
          <cell r="G50">
            <v>0.43</v>
          </cell>
          <cell r="H50">
            <v>0</v>
          </cell>
          <cell r="I50">
            <v>0</v>
          </cell>
          <cell r="J50">
            <v>0</v>
          </cell>
          <cell r="K50">
            <v>4.5065591455390401E-2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0.40245412462445102</v>
          </cell>
          <cell r="AE50">
            <v>0</v>
          </cell>
          <cell r="AF50">
            <v>0</v>
          </cell>
        </row>
        <row r="51">
          <cell r="C51" t="str">
            <v>2005AAssembled RovingPackaging</v>
          </cell>
          <cell r="D51">
            <v>2.28693155142232E-2</v>
          </cell>
          <cell r="E51">
            <v>4.6339262953467998E-2</v>
          </cell>
          <cell r="F51">
            <v>0</v>
          </cell>
          <cell r="G51">
            <v>0.86</v>
          </cell>
          <cell r="H51">
            <v>0</v>
          </cell>
          <cell r="I51">
            <v>3.4799999999999998E-2</v>
          </cell>
          <cell r="J51">
            <v>0</v>
          </cell>
          <cell r="K51">
            <v>5.7818397622478798E-2</v>
          </cell>
          <cell r="L51">
            <v>0</v>
          </cell>
          <cell r="M51">
            <v>0</v>
          </cell>
          <cell r="O51">
            <v>1.26560526315789</v>
          </cell>
          <cell r="P51">
            <v>2.9233597852142301E-2</v>
          </cell>
          <cell r="Q51">
            <v>0.24</v>
          </cell>
          <cell r="R51">
            <v>0</v>
          </cell>
          <cell r="S51">
            <v>0</v>
          </cell>
          <cell r="T51">
            <v>0</v>
          </cell>
          <cell r="U51">
            <v>51.311426128168797</v>
          </cell>
          <cell r="V51">
            <v>0</v>
          </cell>
          <cell r="W51">
            <v>0</v>
          </cell>
          <cell r="X51">
            <v>1.2051333998228599</v>
          </cell>
          <cell r="Y51">
            <v>0.39372259627252798</v>
          </cell>
          <cell r="Z51">
            <v>5.8180898343206999E-2</v>
          </cell>
          <cell r="AA51">
            <v>1.51711777073377</v>
          </cell>
          <cell r="AB51">
            <v>0.96224169628623002</v>
          </cell>
          <cell r="AE51">
            <v>2.6779999999999999</v>
          </cell>
          <cell r="AF51">
            <v>0</v>
          </cell>
        </row>
        <row r="52">
          <cell r="C52" t="str">
            <v>2005AAssembled RovingOther Supplies</v>
          </cell>
          <cell r="D52">
            <v>3.1328577500041199E-2</v>
          </cell>
          <cell r="E52">
            <v>0</v>
          </cell>
          <cell r="F52">
            <v>0</v>
          </cell>
          <cell r="G52">
            <v>0.44</v>
          </cell>
          <cell r="H52">
            <v>0</v>
          </cell>
          <cell r="I52">
            <v>0</v>
          </cell>
          <cell r="J52">
            <v>0</v>
          </cell>
          <cell r="K52">
            <v>5.6569783966825903E-2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0.05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0.59147137497564295</v>
          </cell>
          <cell r="Y52">
            <v>0</v>
          </cell>
          <cell r="Z52">
            <v>0</v>
          </cell>
          <cell r="AA52">
            <v>0</v>
          </cell>
          <cell r="AB52">
            <v>0.446518577922632</v>
          </cell>
          <cell r="AE52">
            <v>3.07</v>
          </cell>
          <cell r="AF52">
            <v>0</v>
          </cell>
        </row>
        <row r="53">
          <cell r="C53" t="str">
            <v>2005AAssembled RovingMaintenance</v>
          </cell>
          <cell r="D53">
            <v>8.9887445021933396E-2</v>
          </cell>
          <cell r="E53">
            <v>0</v>
          </cell>
          <cell r="F53">
            <v>0</v>
          </cell>
          <cell r="G53">
            <v>3.73</v>
          </cell>
          <cell r="H53">
            <v>0</v>
          </cell>
          <cell r="I53">
            <v>0</v>
          </cell>
          <cell r="J53">
            <v>0</v>
          </cell>
          <cell r="K53">
            <v>0.26712498901144899</v>
          </cell>
          <cell r="L53">
            <v>0</v>
          </cell>
          <cell r="M53">
            <v>0</v>
          </cell>
          <cell r="O53">
            <v>8.2315789473684203E-2</v>
          </cell>
          <cell r="P53">
            <v>0</v>
          </cell>
          <cell r="Q53">
            <v>0.34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1.3912862747082699</v>
          </cell>
          <cell r="Y53">
            <v>0</v>
          </cell>
          <cell r="Z53">
            <v>0</v>
          </cell>
          <cell r="AA53">
            <v>0</v>
          </cell>
          <cell r="AB53">
            <v>5.5986222408879298</v>
          </cell>
          <cell r="AE53">
            <v>6.5209999999999999</v>
          </cell>
          <cell r="AF53">
            <v>0</v>
          </cell>
        </row>
        <row r="54">
          <cell r="C54" t="str">
            <v>2005AAssembled RovingOther</v>
          </cell>
          <cell r="D54">
            <v>0</v>
          </cell>
          <cell r="E54">
            <v>3.8813159802377303E-2</v>
          </cell>
          <cell r="F54">
            <v>0</v>
          </cell>
          <cell r="G54">
            <v>1.29</v>
          </cell>
          <cell r="H54">
            <v>0</v>
          </cell>
          <cell r="I54">
            <v>0.1404</v>
          </cell>
          <cell r="J54">
            <v>0</v>
          </cell>
          <cell r="K54">
            <v>1.9732112079438601E-2</v>
          </cell>
          <cell r="L54">
            <v>0</v>
          </cell>
          <cell r="M54">
            <v>0</v>
          </cell>
          <cell r="O54">
            <v>3.6733421052631599</v>
          </cell>
          <cell r="P54">
            <v>3.28597843885109E-2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48.019176848569799</v>
          </cell>
          <cell r="V54">
            <v>0</v>
          </cell>
          <cell r="W54">
            <v>0</v>
          </cell>
          <cell r="X54">
            <v>0.29508799261596502</v>
          </cell>
          <cell r="Y54">
            <v>0.32030094392244901</v>
          </cell>
          <cell r="Z54">
            <v>4.2031150623071398E-3</v>
          </cell>
          <cell r="AA54">
            <v>1.0390892736692301</v>
          </cell>
          <cell r="AB54">
            <v>0</v>
          </cell>
          <cell r="AC54">
            <v>1.2969999999999999</v>
          </cell>
          <cell r="AD54">
            <v>1.2969999999999999</v>
          </cell>
          <cell r="AE54">
            <v>34.981000000000002</v>
          </cell>
          <cell r="AF54">
            <v>0</v>
          </cell>
        </row>
        <row r="55">
          <cell r="C55" t="str">
            <v>2005AAssembled RovingOverhead</v>
          </cell>
          <cell r="D55">
            <v>4.7995971284713501E-2</v>
          </cell>
          <cell r="E55">
            <v>0</v>
          </cell>
          <cell r="F55">
            <v>0</v>
          </cell>
          <cell r="G55">
            <v>3.7</v>
          </cell>
          <cell r="H55">
            <v>0</v>
          </cell>
          <cell r="I55">
            <v>3.5200000000000002E-2</v>
          </cell>
          <cell r="J55">
            <v>0</v>
          </cell>
          <cell r="K55">
            <v>0.10264474346182199</v>
          </cell>
          <cell r="L55">
            <v>0</v>
          </cell>
          <cell r="M55">
            <v>0</v>
          </cell>
          <cell r="O55">
            <v>2.8398947368420999</v>
          </cell>
          <cell r="P55">
            <v>0</v>
          </cell>
          <cell r="Q55">
            <v>0.41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1.17405805442822</v>
          </cell>
          <cell r="Y55">
            <v>0</v>
          </cell>
          <cell r="Z55">
            <v>0</v>
          </cell>
          <cell r="AA55">
            <v>0</v>
          </cell>
          <cell r="AB55">
            <v>2.69887099271928</v>
          </cell>
          <cell r="AC55">
            <v>1.1830000000000001</v>
          </cell>
          <cell r="AD55">
            <v>1.1830000000000001</v>
          </cell>
          <cell r="AE55">
            <v>21.751000000000001</v>
          </cell>
          <cell r="AF55">
            <v>0</v>
          </cell>
        </row>
        <row r="56">
          <cell r="C56" t="str">
            <v>2005AAssembled RovingDepreciation</v>
          </cell>
          <cell r="D56">
            <v>0.115938994895632</v>
          </cell>
          <cell r="E56">
            <v>0</v>
          </cell>
          <cell r="F56">
            <v>0</v>
          </cell>
          <cell r="G56">
            <v>6.07</v>
          </cell>
          <cell r="H56">
            <v>0</v>
          </cell>
          <cell r="I56">
            <v>0.1024</v>
          </cell>
          <cell r="J56">
            <v>0</v>
          </cell>
          <cell r="K56">
            <v>0.23609377018446201</v>
          </cell>
          <cell r="L56">
            <v>0</v>
          </cell>
          <cell r="M56">
            <v>0</v>
          </cell>
          <cell r="O56">
            <v>2.3974473684210502</v>
          </cell>
          <cell r="P56">
            <v>0</v>
          </cell>
          <cell r="Q56">
            <v>0.87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2.7509270091677198</v>
          </cell>
          <cell r="Y56">
            <v>0</v>
          </cell>
          <cell r="Z56">
            <v>0</v>
          </cell>
          <cell r="AA56">
            <v>0</v>
          </cell>
          <cell r="AB56">
            <v>6.1203709978519099</v>
          </cell>
          <cell r="AC56">
            <v>1.71</v>
          </cell>
          <cell r="AD56">
            <v>1.71</v>
          </cell>
          <cell r="AE56">
            <v>5.5090000000000003</v>
          </cell>
          <cell r="AF56">
            <v>0</v>
          </cell>
        </row>
        <row r="57">
          <cell r="C57" t="str">
            <v>2005ADirect RovingBatch</v>
          </cell>
          <cell r="D57">
            <v>0</v>
          </cell>
          <cell r="E57">
            <v>0.116544744951559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1.0203229833999701</v>
          </cell>
          <cell r="K57">
            <v>0.39084559779408201</v>
          </cell>
          <cell r="L57">
            <v>0.16200000000000001</v>
          </cell>
          <cell r="M57">
            <v>0.78900000000000003</v>
          </cell>
          <cell r="O57">
            <v>5.9061578947368396</v>
          </cell>
          <cell r="P57">
            <v>0</v>
          </cell>
          <cell r="Q57">
            <v>1.23</v>
          </cell>
          <cell r="R57">
            <v>0</v>
          </cell>
          <cell r="S57">
            <v>0</v>
          </cell>
          <cell r="T57">
            <v>0</v>
          </cell>
          <cell r="U57">
            <v>195.400656076811</v>
          </cell>
          <cell r="V57">
            <v>199.49401488695801</v>
          </cell>
          <cell r="W57">
            <v>0.11199647957589701</v>
          </cell>
          <cell r="X57">
            <v>0</v>
          </cell>
          <cell r="Y57">
            <v>0</v>
          </cell>
          <cell r="Z57">
            <v>0.10157443676590899</v>
          </cell>
          <cell r="AA57">
            <v>5.2882718781961504</v>
          </cell>
          <cell r="AB57">
            <v>5.2018509759781297</v>
          </cell>
          <cell r="AC57">
            <v>0</v>
          </cell>
          <cell r="AD57">
            <v>1.1008</v>
          </cell>
          <cell r="AE57">
            <v>0</v>
          </cell>
          <cell r="AF57">
            <v>0</v>
          </cell>
        </row>
        <row r="58">
          <cell r="C58" t="str">
            <v>2005ADirect RovingBinder</v>
          </cell>
          <cell r="D58">
            <v>0</v>
          </cell>
          <cell r="E58">
            <v>5.0049282042353399E-2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0.224406016724222</v>
          </cell>
          <cell r="K58">
            <v>0.23143231472339101</v>
          </cell>
          <cell r="L58">
            <v>6.3E-2</v>
          </cell>
          <cell r="M58">
            <v>0.98</v>
          </cell>
          <cell r="O58">
            <v>2.3460000000000001</v>
          </cell>
          <cell r="P58">
            <v>0</v>
          </cell>
          <cell r="Q58">
            <v>0.53</v>
          </cell>
          <cell r="R58">
            <v>0</v>
          </cell>
          <cell r="S58">
            <v>0</v>
          </cell>
          <cell r="T58">
            <v>0</v>
          </cell>
          <cell r="U58">
            <v>39.881504741678398</v>
          </cell>
          <cell r="V58">
            <v>113.10990872486499</v>
          </cell>
          <cell r="W58">
            <v>3.4775977428394902E-2</v>
          </cell>
          <cell r="X58">
            <v>0</v>
          </cell>
          <cell r="Y58">
            <v>0</v>
          </cell>
          <cell r="Z58">
            <v>5.2365993857991899E-2</v>
          </cell>
          <cell r="AA58">
            <v>1.8550333155830701</v>
          </cell>
          <cell r="AB58">
            <v>5.0103063213886703</v>
          </cell>
          <cell r="AC58">
            <v>0</v>
          </cell>
          <cell r="AD58">
            <v>0.99360000000000004</v>
          </cell>
          <cell r="AE58">
            <v>0</v>
          </cell>
          <cell r="AF58">
            <v>0</v>
          </cell>
        </row>
        <row r="59">
          <cell r="C59" t="str">
            <v>2005ADirect RovingLabor</v>
          </cell>
          <cell r="D59">
            <v>0</v>
          </cell>
          <cell r="E59">
            <v>0.14563240259268301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0.96667197251664505</v>
          </cell>
          <cell r="K59">
            <v>0.17025165636005701</v>
          </cell>
          <cell r="L59">
            <v>0.16400000000000001</v>
          </cell>
          <cell r="M59">
            <v>0.51</v>
          </cell>
          <cell r="O59">
            <v>1.5640000000000001</v>
          </cell>
          <cell r="P59">
            <v>0</v>
          </cell>
          <cell r="Q59">
            <v>0.25</v>
          </cell>
          <cell r="R59">
            <v>0</v>
          </cell>
          <cell r="S59">
            <v>0</v>
          </cell>
          <cell r="T59">
            <v>0</v>
          </cell>
          <cell r="U59">
            <v>101.35461868754901</v>
          </cell>
          <cell r="V59">
            <v>191.18213717664099</v>
          </cell>
          <cell r="W59">
            <v>0.110835285551296</v>
          </cell>
          <cell r="X59">
            <v>0</v>
          </cell>
          <cell r="Y59">
            <v>0</v>
          </cell>
          <cell r="Z59">
            <v>6.1896946583484498E-2</v>
          </cell>
          <cell r="AA59">
            <v>1.0294149300525299</v>
          </cell>
          <cell r="AB59">
            <v>1.88798076923077</v>
          </cell>
          <cell r="AC59">
            <v>0</v>
          </cell>
          <cell r="AD59">
            <v>0.6976</v>
          </cell>
          <cell r="AE59">
            <v>0</v>
          </cell>
          <cell r="AF59">
            <v>0</v>
          </cell>
        </row>
        <row r="60">
          <cell r="C60" t="str">
            <v>2005ADirect RovingExec Salaries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2.4E-2</v>
          </cell>
          <cell r="M60">
            <v>0</v>
          </cell>
          <cell r="O60">
            <v>0.80257894736842095</v>
          </cell>
          <cell r="P60">
            <v>0</v>
          </cell>
          <cell r="Q60">
            <v>0.05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1.5120192307692299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</row>
        <row r="61">
          <cell r="C61" t="str">
            <v>2005ADirect RovingElectricity</v>
          </cell>
          <cell r="D61">
            <v>0</v>
          </cell>
          <cell r="E61">
            <v>7.58393649431051E-2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0.34009741164427698</v>
          </cell>
          <cell r="K61">
            <v>6.3783963444579997E-2</v>
          </cell>
          <cell r="L61">
            <v>5.8000000000000003E-2</v>
          </cell>
          <cell r="M61">
            <v>0.73</v>
          </cell>
          <cell r="O61">
            <v>1.59486842105263</v>
          </cell>
          <cell r="P61">
            <v>0</v>
          </cell>
          <cell r="Q61">
            <v>0.8</v>
          </cell>
          <cell r="R61">
            <v>0</v>
          </cell>
          <cell r="S61">
            <v>0</v>
          </cell>
          <cell r="T61">
            <v>0</v>
          </cell>
          <cell r="U61">
            <v>42.143393596097297</v>
          </cell>
          <cell r="V61">
            <v>85.309270327659505</v>
          </cell>
          <cell r="W61">
            <v>4.4417192381519997E-2</v>
          </cell>
          <cell r="X61">
            <v>0</v>
          </cell>
          <cell r="Y61">
            <v>0</v>
          </cell>
          <cell r="Z61">
            <v>0.101025947706039</v>
          </cell>
          <cell r="AA61">
            <v>4.6236872936295903</v>
          </cell>
          <cell r="AB61">
            <v>4.2977987286607204</v>
          </cell>
          <cell r="AC61">
            <v>0</v>
          </cell>
          <cell r="AD61">
            <v>0.83919999999999995</v>
          </cell>
          <cell r="AE61">
            <v>0</v>
          </cell>
          <cell r="AF61">
            <v>0</v>
          </cell>
        </row>
        <row r="62">
          <cell r="C62" t="str">
            <v>2005ADirect RovingOil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0.13200657293486301</v>
          </cell>
          <cell r="L62">
            <v>0</v>
          </cell>
          <cell r="M62">
            <v>0.03</v>
          </cell>
          <cell r="O62">
            <v>0</v>
          </cell>
          <cell r="P62">
            <v>0</v>
          </cell>
          <cell r="Q62">
            <v>1.29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72.027899719969895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9.1434621585349394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C63" t="str">
            <v>2005ADirect RovingGas</v>
          </cell>
          <cell r="D63">
            <v>0</v>
          </cell>
          <cell r="E63">
            <v>0.10110352321126399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0.49965015840372501</v>
          </cell>
          <cell r="K63">
            <v>0.13216521208756801</v>
          </cell>
          <cell r="L63">
            <v>6.2E-2</v>
          </cell>
          <cell r="M63">
            <v>0.78</v>
          </cell>
          <cell r="O63">
            <v>1.0289473684210499</v>
          </cell>
          <cell r="P63">
            <v>0</v>
          </cell>
          <cell r="Q63">
            <v>0.47</v>
          </cell>
          <cell r="R63">
            <v>0</v>
          </cell>
          <cell r="S63">
            <v>0</v>
          </cell>
          <cell r="T63">
            <v>0</v>
          </cell>
          <cell r="U63">
            <v>123.154553447262</v>
          </cell>
          <cell r="V63">
            <v>29.734217754169499</v>
          </cell>
          <cell r="W63">
            <v>6.6815695508396805E-2</v>
          </cell>
          <cell r="X63">
            <v>0</v>
          </cell>
          <cell r="Y63">
            <v>0</v>
          </cell>
          <cell r="Z63">
            <v>8.8834670073876396E-2</v>
          </cell>
          <cell r="AA63">
            <v>4.8369740903459704</v>
          </cell>
          <cell r="AB63">
            <v>0.83</v>
          </cell>
          <cell r="AC63">
            <v>0</v>
          </cell>
          <cell r="AD63">
            <v>0.77439999999999998</v>
          </cell>
          <cell r="AE63">
            <v>0</v>
          </cell>
          <cell r="AF63">
            <v>0</v>
          </cell>
        </row>
        <row r="64">
          <cell r="C64" t="str">
            <v>2005ADirect RovingOxygen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9.0798880862533501E-2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1.88897600514474E-2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</row>
        <row r="65">
          <cell r="C65" t="str">
            <v>2005ADirect RovingAlloy</v>
          </cell>
          <cell r="D65">
            <v>0</v>
          </cell>
          <cell r="E65">
            <v>2.0612260998193199E-2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0.102827810252187</v>
          </cell>
          <cell r="K65">
            <v>4.1349489160383897E-2</v>
          </cell>
          <cell r="L65">
            <v>1.4E-2</v>
          </cell>
          <cell r="M65">
            <v>0.55000000000000004</v>
          </cell>
          <cell r="O65">
            <v>0.32926315789473698</v>
          </cell>
          <cell r="P65">
            <v>0</v>
          </cell>
          <cell r="Q65">
            <v>0.32</v>
          </cell>
          <cell r="R65">
            <v>0</v>
          </cell>
          <cell r="S65">
            <v>0</v>
          </cell>
          <cell r="T65">
            <v>0</v>
          </cell>
          <cell r="U65">
            <v>29.604621411632198</v>
          </cell>
          <cell r="V65">
            <v>25.402653772948302</v>
          </cell>
          <cell r="W65">
            <v>1.06261087776545E-2</v>
          </cell>
          <cell r="X65">
            <v>0</v>
          </cell>
          <cell r="Y65">
            <v>0</v>
          </cell>
          <cell r="Z65">
            <v>1.70056759545625E-2</v>
          </cell>
          <cell r="AA65">
            <v>1.05777526730955</v>
          </cell>
          <cell r="AB65">
            <v>3.270926636504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</row>
        <row r="66">
          <cell r="C66" t="str">
            <v>2005ADirect RovingSpare Parts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15.9446231172886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7.7220343520568698E-3</v>
          </cell>
          <cell r="AA66">
            <v>0.21535518463763501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C67" t="str">
            <v>2005ADirect RovingTubes Bobbins &amp; Cut Elements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1.70017446032165E-2</v>
          </cell>
          <cell r="L67">
            <v>8.9999999999999993E-3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10.350478713363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0.246621967113826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C68" t="str">
            <v>2005ADirect RovingPackaging</v>
          </cell>
          <cell r="D68">
            <v>0</v>
          </cell>
          <cell r="E68">
            <v>2.30709288282713E-2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0.15679237555888501</v>
          </cell>
          <cell r="K68">
            <v>6.6943489381071197E-2</v>
          </cell>
          <cell r="L68">
            <v>2.1999999999999999E-2</v>
          </cell>
          <cell r="M68">
            <v>0.16</v>
          </cell>
          <cell r="O68">
            <v>0.96721052631578897</v>
          </cell>
          <cell r="P68">
            <v>0</v>
          </cell>
          <cell r="Q68">
            <v>0.2</v>
          </cell>
          <cell r="R68">
            <v>0</v>
          </cell>
          <cell r="S68">
            <v>0</v>
          </cell>
          <cell r="T68">
            <v>0</v>
          </cell>
          <cell r="U68">
            <v>32.4078088891589</v>
          </cell>
          <cell r="V68">
            <v>12.004238587789199</v>
          </cell>
          <cell r="W68">
            <v>2.3476785842527E-2</v>
          </cell>
          <cell r="X68">
            <v>0</v>
          </cell>
          <cell r="Y68">
            <v>0</v>
          </cell>
          <cell r="Z68">
            <v>5.4202878399160798E-2</v>
          </cell>
          <cell r="AA68">
            <v>0.94026463970338603</v>
          </cell>
          <cell r="AB68">
            <v>1.39303478865615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</row>
        <row r="69">
          <cell r="C69" t="str">
            <v>2005ADirect RovingOther Supplies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4.7766628855070999E-2</v>
          </cell>
          <cell r="L69">
            <v>2.1999999999999999E-2</v>
          </cell>
          <cell r="M69">
            <v>0.57999999999999996</v>
          </cell>
          <cell r="O69">
            <v>0</v>
          </cell>
          <cell r="P69">
            <v>0</v>
          </cell>
          <cell r="Q69">
            <v>0.05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7.8442964763267504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C70" t="str">
            <v>2005ADirect RovingMaintenance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0.35550650847438298</v>
          </cell>
          <cell r="L70">
            <v>9.0999999999999998E-2</v>
          </cell>
          <cell r="M70">
            <v>7.0000000000000007E-2</v>
          </cell>
          <cell r="O70">
            <v>6.1736842105263097E-2</v>
          </cell>
          <cell r="P70">
            <v>0</v>
          </cell>
          <cell r="Q70">
            <v>0.36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23.942640498202099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4.5851456310679604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C71" t="str">
            <v>2005ADirect RovingOther</v>
          </cell>
          <cell r="D71">
            <v>0</v>
          </cell>
          <cell r="E71">
            <v>3.8784044728975599E-2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2.3028591490174399E-2</v>
          </cell>
          <cell r="K71">
            <v>1.9476486673085599E-2</v>
          </cell>
          <cell r="L71">
            <v>7.2999999999999995E-2</v>
          </cell>
          <cell r="M71">
            <v>0.03</v>
          </cell>
          <cell r="O71">
            <v>3.6836315789473701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6.9984432709291804</v>
          </cell>
          <cell r="V71">
            <v>116.45111818559801</v>
          </cell>
          <cell r="W71">
            <v>1.5777546050105201E-2</v>
          </cell>
          <cell r="X71">
            <v>0</v>
          </cell>
          <cell r="Y71">
            <v>0</v>
          </cell>
          <cell r="Z71">
            <v>3.8313655858374799E-3</v>
          </cell>
          <cell r="AA71">
            <v>0.54854431261903802</v>
          </cell>
          <cell r="AB71">
            <v>0</v>
          </cell>
          <cell r="AC71">
            <v>0</v>
          </cell>
          <cell r="AD71">
            <v>1.0376000000000001</v>
          </cell>
          <cell r="AE71">
            <v>201.06243806182201</v>
          </cell>
          <cell r="AF71">
            <v>0</v>
          </cell>
        </row>
        <row r="72">
          <cell r="C72" t="str">
            <v>2005ADirect RovingOverhead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0.101113627072047</v>
          </cell>
          <cell r="L72">
            <v>7.2999999999999995E-2</v>
          </cell>
          <cell r="M72">
            <v>0.39</v>
          </cell>
          <cell r="O72">
            <v>2.3871578947368399</v>
          </cell>
          <cell r="P72">
            <v>0</v>
          </cell>
          <cell r="Q72">
            <v>0.65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72.694722549286197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2.0548543689320402</v>
          </cell>
          <cell r="AC72">
            <v>0</v>
          </cell>
          <cell r="AD72">
            <v>0.94640000000000002</v>
          </cell>
          <cell r="AE72">
            <v>0</v>
          </cell>
          <cell r="AF72">
            <v>0</v>
          </cell>
        </row>
        <row r="73">
          <cell r="C73" t="str">
            <v>2005ADirect RovingDepreciation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0.201984568681429</v>
          </cell>
          <cell r="L73">
            <v>8.5999999999999993E-2</v>
          </cell>
          <cell r="M73">
            <v>1.1000000000000001</v>
          </cell>
          <cell r="O73">
            <v>1.82123684210526</v>
          </cell>
          <cell r="P73">
            <v>0</v>
          </cell>
          <cell r="Q73">
            <v>1.53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196.59411962879901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5.3174532010680604</v>
          </cell>
          <cell r="AC73">
            <v>0</v>
          </cell>
          <cell r="AD73">
            <v>1.3680000000000001</v>
          </cell>
          <cell r="AE73">
            <v>0</v>
          </cell>
          <cell r="AF73">
            <v>0</v>
          </cell>
        </row>
        <row r="74">
          <cell r="C74" t="str">
            <v>2005ACSMBatch</v>
          </cell>
          <cell r="D74">
            <v>0.15260205420079101</v>
          </cell>
          <cell r="E74">
            <v>0</v>
          </cell>
          <cell r="F74">
            <v>0</v>
          </cell>
          <cell r="G74">
            <v>9.4</v>
          </cell>
          <cell r="H74">
            <v>0</v>
          </cell>
          <cell r="I74">
            <v>0</v>
          </cell>
          <cell r="J74">
            <v>0</v>
          </cell>
          <cell r="K74">
            <v>1.9839999347833299</v>
          </cell>
          <cell r="L74">
            <v>0</v>
          </cell>
          <cell r="M74">
            <v>0</v>
          </cell>
          <cell r="O74">
            <v>0</v>
          </cell>
          <cell r="P74">
            <v>0.16641283869426399</v>
          </cell>
          <cell r="Q74">
            <v>1.1000000000000001</v>
          </cell>
          <cell r="R74">
            <v>0</v>
          </cell>
          <cell r="S74">
            <v>0</v>
          </cell>
          <cell r="T74">
            <v>0</v>
          </cell>
          <cell r="U74">
            <v>195.01556809748001</v>
          </cell>
          <cell r="V74">
            <v>0</v>
          </cell>
          <cell r="W74">
            <v>0</v>
          </cell>
          <cell r="X74">
            <v>4.5968763182471903</v>
          </cell>
          <cell r="Y74">
            <v>2.4017846912513598</v>
          </cell>
          <cell r="Z74">
            <v>0.100888988351892</v>
          </cell>
          <cell r="AA74">
            <v>5.2553256629138803</v>
          </cell>
          <cell r="AB74">
            <v>5.1863942920764901</v>
          </cell>
          <cell r="AC74">
            <v>0</v>
          </cell>
          <cell r="AE74">
            <v>0</v>
          </cell>
          <cell r="AF74">
            <v>0</v>
          </cell>
        </row>
        <row r="75">
          <cell r="C75" t="str">
            <v>2005ACSMBinder</v>
          </cell>
          <cell r="D75">
            <v>0.158178127693164</v>
          </cell>
          <cell r="E75">
            <v>0</v>
          </cell>
          <cell r="F75">
            <v>0</v>
          </cell>
          <cell r="G75">
            <v>22.4</v>
          </cell>
          <cell r="H75">
            <v>0</v>
          </cell>
          <cell r="I75">
            <v>0</v>
          </cell>
          <cell r="J75">
            <v>0</v>
          </cell>
          <cell r="K75">
            <v>0.34307247473390101</v>
          </cell>
          <cell r="L75">
            <v>0</v>
          </cell>
          <cell r="M75">
            <v>0</v>
          </cell>
          <cell r="O75">
            <v>0</v>
          </cell>
          <cell r="P75">
            <v>0.21239601217179899</v>
          </cell>
          <cell r="Q75">
            <v>1.37</v>
          </cell>
          <cell r="R75">
            <v>0</v>
          </cell>
          <cell r="S75">
            <v>0</v>
          </cell>
          <cell r="T75">
            <v>0</v>
          </cell>
          <cell r="U75">
            <v>167.031942891407</v>
          </cell>
          <cell r="V75">
            <v>0</v>
          </cell>
          <cell r="W75">
            <v>0</v>
          </cell>
          <cell r="X75">
            <v>4.2640833853273401</v>
          </cell>
          <cell r="Y75">
            <v>2.5672321383845</v>
          </cell>
          <cell r="Z75">
            <v>0.18226781492997601</v>
          </cell>
          <cell r="AA75">
            <v>7.8478274679095499</v>
          </cell>
          <cell r="AB75">
            <v>8.1300000000000008</v>
          </cell>
          <cell r="AC75">
            <v>0</v>
          </cell>
          <cell r="AE75">
            <v>0</v>
          </cell>
          <cell r="AF75">
            <v>0</v>
          </cell>
        </row>
        <row r="76">
          <cell r="C76" t="str">
            <v>2005ACSMLabor</v>
          </cell>
          <cell r="D76">
            <v>0.270622718826384</v>
          </cell>
          <cell r="E76">
            <v>0</v>
          </cell>
          <cell r="F76">
            <v>0</v>
          </cell>
          <cell r="G76">
            <v>8.6199999999999992</v>
          </cell>
          <cell r="H76">
            <v>0</v>
          </cell>
          <cell r="I76">
            <v>0</v>
          </cell>
          <cell r="J76">
            <v>0</v>
          </cell>
          <cell r="K76">
            <v>0.12902767045184901</v>
          </cell>
          <cell r="L76">
            <v>0</v>
          </cell>
          <cell r="M76">
            <v>0</v>
          </cell>
          <cell r="O76">
            <v>0</v>
          </cell>
          <cell r="P76">
            <v>0.45125986627871201</v>
          </cell>
          <cell r="Q76">
            <v>0.27</v>
          </cell>
          <cell r="R76">
            <v>0</v>
          </cell>
          <cell r="S76">
            <v>0</v>
          </cell>
          <cell r="T76">
            <v>0</v>
          </cell>
          <cell r="U76">
            <v>235.166411131253</v>
          </cell>
          <cell r="V76">
            <v>0</v>
          </cell>
          <cell r="W76">
            <v>0</v>
          </cell>
          <cell r="X76">
            <v>3.7641084648243699</v>
          </cell>
          <cell r="Y76">
            <v>1.8991648298455099</v>
          </cell>
          <cell r="Z76">
            <v>0.117502406466476</v>
          </cell>
          <cell r="AA76">
            <v>2.0014438034198299</v>
          </cell>
          <cell r="AB76">
            <v>2.3820044521986299</v>
          </cell>
          <cell r="AC76">
            <v>0</v>
          </cell>
          <cell r="AE76">
            <v>0</v>
          </cell>
          <cell r="AF76">
            <v>0</v>
          </cell>
        </row>
        <row r="77">
          <cell r="C77" t="str">
            <v>2005ACSMExec Salaries</v>
          </cell>
          <cell r="D77">
            <v>5.6464070873936401E-2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Q77">
            <v>0.09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1.9179955478013699</v>
          </cell>
          <cell r="AC77">
            <v>0</v>
          </cell>
          <cell r="AE77">
            <v>0</v>
          </cell>
          <cell r="AF77">
            <v>0</v>
          </cell>
        </row>
        <row r="78">
          <cell r="C78" t="str">
            <v>2005ACSMElectricity</v>
          </cell>
          <cell r="D78">
            <v>5.8847680870091401E-2</v>
          </cell>
          <cell r="E78">
            <v>0</v>
          </cell>
          <cell r="F78">
            <v>0</v>
          </cell>
          <cell r="G78">
            <v>14.65</v>
          </cell>
          <cell r="H78">
            <v>0</v>
          </cell>
          <cell r="I78">
            <v>0</v>
          </cell>
          <cell r="J78">
            <v>0</v>
          </cell>
          <cell r="K78">
            <v>4.5590703391831099E-2</v>
          </cell>
          <cell r="L78">
            <v>0</v>
          </cell>
          <cell r="M78">
            <v>0</v>
          </cell>
          <cell r="O78">
            <v>0</v>
          </cell>
          <cell r="P78">
            <v>0.14036413264790601</v>
          </cell>
          <cell r="Q78">
            <v>0.72</v>
          </cell>
          <cell r="R78">
            <v>0</v>
          </cell>
          <cell r="S78">
            <v>0</v>
          </cell>
          <cell r="T78">
            <v>0</v>
          </cell>
          <cell r="U78">
            <v>48.837582681814702</v>
          </cell>
          <cell r="V78">
            <v>0</v>
          </cell>
          <cell r="W78">
            <v>0</v>
          </cell>
          <cell r="X78">
            <v>1.44897200623023</v>
          </cell>
          <cell r="Y78">
            <v>1.04883273899094</v>
          </cell>
          <cell r="Z78">
            <v>0.134486593769267</v>
          </cell>
          <cell r="AA78">
            <v>5.0933609273737597</v>
          </cell>
          <cell r="AB78">
            <v>4.2887199571183796</v>
          </cell>
          <cell r="AC78">
            <v>0</v>
          </cell>
          <cell r="AE78">
            <v>0</v>
          </cell>
          <cell r="AF78">
            <v>0</v>
          </cell>
        </row>
        <row r="79">
          <cell r="C79" t="str">
            <v>2005ACSMOil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0.92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6.12511969465774</v>
          </cell>
          <cell r="AC79">
            <v>0</v>
          </cell>
          <cell r="AE79">
            <v>0</v>
          </cell>
          <cell r="AF79">
            <v>0</v>
          </cell>
        </row>
        <row r="80">
          <cell r="C80" t="str">
            <v>2005ACSMGas</v>
          </cell>
          <cell r="D80">
            <v>9.5043917891218299E-2</v>
          </cell>
          <cell r="E80">
            <v>0</v>
          </cell>
          <cell r="F80">
            <v>0</v>
          </cell>
          <cell r="G80">
            <v>6.57</v>
          </cell>
          <cell r="H80">
            <v>0</v>
          </cell>
          <cell r="I80">
            <v>0</v>
          </cell>
          <cell r="J80">
            <v>0</v>
          </cell>
          <cell r="K80">
            <v>2.99303115871744E-2</v>
          </cell>
          <cell r="L80">
            <v>0</v>
          </cell>
          <cell r="M80">
            <v>0</v>
          </cell>
          <cell r="O80">
            <v>0</v>
          </cell>
          <cell r="P80">
            <v>0.213987445986666</v>
          </cell>
          <cell r="Q80">
            <v>0.55000000000000004</v>
          </cell>
          <cell r="R80">
            <v>0</v>
          </cell>
          <cell r="S80">
            <v>0</v>
          </cell>
          <cell r="T80">
            <v>0</v>
          </cell>
          <cell r="U80">
            <v>138.661505668427</v>
          </cell>
          <cell r="V80">
            <v>0</v>
          </cell>
          <cell r="W80">
            <v>0</v>
          </cell>
          <cell r="X80">
            <v>3.83720838224585</v>
          </cell>
          <cell r="Y80">
            <v>0.99407157359310605</v>
          </cell>
          <cell r="Z80">
            <v>9.2727419058168906E-2</v>
          </cell>
          <cell r="AA80">
            <v>7.2812352985208602</v>
          </cell>
          <cell r="AB80">
            <v>4.18</v>
          </cell>
          <cell r="AC80">
            <v>0</v>
          </cell>
          <cell r="AE80">
            <v>0</v>
          </cell>
          <cell r="AF80">
            <v>0</v>
          </cell>
        </row>
        <row r="81">
          <cell r="C81" t="str">
            <v>2005ACSMOxygen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5.19116259905084E-2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0.29588973079222902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</row>
        <row r="82">
          <cell r="C82" t="str">
            <v>2005ACSMAlloy</v>
          </cell>
          <cell r="D82">
            <v>1.40851345331603E-2</v>
          </cell>
          <cell r="E82">
            <v>0</v>
          </cell>
          <cell r="F82">
            <v>0</v>
          </cell>
          <cell r="G82">
            <v>2.06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2.0449654833239302E-2</v>
          </cell>
          <cell r="Q82">
            <v>0.22</v>
          </cell>
          <cell r="R82">
            <v>0</v>
          </cell>
          <cell r="S82">
            <v>0</v>
          </cell>
          <cell r="T82">
            <v>0</v>
          </cell>
          <cell r="U82">
            <v>35.439401358786903</v>
          </cell>
          <cell r="V82">
            <v>0</v>
          </cell>
          <cell r="W82">
            <v>0</v>
          </cell>
          <cell r="X82">
            <v>0.47899719409654401</v>
          </cell>
          <cell r="Y82">
            <v>0.828570536100391</v>
          </cell>
          <cell r="Z82">
            <v>1.62051543507668E-2</v>
          </cell>
          <cell r="AA82">
            <v>2.3339139297259499</v>
          </cell>
          <cell r="AB82">
            <v>3.2601406656673602</v>
          </cell>
          <cell r="AC82">
            <v>0</v>
          </cell>
          <cell r="AE82">
            <v>0</v>
          </cell>
          <cell r="AF82">
            <v>0</v>
          </cell>
        </row>
        <row r="83">
          <cell r="C83" t="str">
            <v>2005ACSMSpare Parts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3.09079153728355E-2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16.088690474731902</v>
          </cell>
          <cell r="V83">
            <v>0</v>
          </cell>
          <cell r="W83">
            <v>0</v>
          </cell>
          <cell r="X83">
            <v>0</v>
          </cell>
          <cell r="Y83">
            <v>0.42713519642717901</v>
          </cell>
          <cell r="Z83">
            <v>1.12939933572382E-2</v>
          </cell>
          <cell r="AA83">
            <v>0.45621012228107699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</row>
        <row r="84">
          <cell r="C84" t="str">
            <v>2005ACSMTubes Bobbins &amp; Cut Elements</v>
          </cell>
          <cell r="D84">
            <v>0</v>
          </cell>
          <cell r="E84">
            <v>0</v>
          </cell>
          <cell r="F84">
            <v>0</v>
          </cell>
          <cell r="G84">
            <v>0.55000000000000004</v>
          </cell>
          <cell r="H84">
            <v>0</v>
          </cell>
          <cell r="I84">
            <v>0</v>
          </cell>
          <cell r="J84">
            <v>0</v>
          </cell>
          <cell r="K84">
            <v>1.30466569191745E-3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0.419051283331901</v>
          </cell>
          <cell r="AC84">
            <v>0</v>
          </cell>
          <cell r="AE84">
            <v>0</v>
          </cell>
          <cell r="AF84">
            <v>0</v>
          </cell>
        </row>
        <row r="85">
          <cell r="C85" t="str">
            <v>2005ACSMPackaging</v>
          </cell>
          <cell r="D85">
            <v>6.6781113651094196E-2</v>
          </cell>
          <cell r="E85">
            <v>0</v>
          </cell>
          <cell r="F85">
            <v>0</v>
          </cell>
          <cell r="G85">
            <v>2.87</v>
          </cell>
          <cell r="H85">
            <v>0</v>
          </cell>
          <cell r="I85">
            <v>0</v>
          </cell>
          <cell r="J85">
            <v>0</v>
          </cell>
          <cell r="K85">
            <v>8.9336856842672799E-2</v>
          </cell>
          <cell r="L85">
            <v>0</v>
          </cell>
          <cell r="M85">
            <v>0</v>
          </cell>
          <cell r="O85">
            <v>0</v>
          </cell>
          <cell r="P85">
            <v>4.7444118718267897E-2</v>
          </cell>
          <cell r="Q85">
            <v>0.56999999999999995</v>
          </cell>
          <cell r="R85">
            <v>0</v>
          </cell>
          <cell r="S85">
            <v>0</v>
          </cell>
          <cell r="T85">
            <v>0</v>
          </cell>
          <cell r="U85">
            <v>73.738933137035801</v>
          </cell>
          <cell r="V85">
            <v>0</v>
          </cell>
          <cell r="W85">
            <v>0</v>
          </cell>
          <cell r="X85">
            <v>2.0549358987814701</v>
          </cell>
          <cell r="Y85">
            <v>0.57932864973225895</v>
          </cell>
          <cell r="Z85">
            <v>4.9303506165605401E-2</v>
          </cell>
          <cell r="AA85">
            <v>2.8094184736825101</v>
          </cell>
          <cell r="AB85">
            <v>2.5854703919377799</v>
          </cell>
          <cell r="AC85">
            <v>0</v>
          </cell>
          <cell r="AE85">
            <v>0</v>
          </cell>
          <cell r="AF85">
            <v>0</v>
          </cell>
        </row>
        <row r="86">
          <cell r="C86" t="str">
            <v>2005ACSMOther Supplies</v>
          </cell>
          <cell r="D86">
            <v>3.3853518649983899E-2</v>
          </cell>
          <cell r="E86">
            <v>0</v>
          </cell>
          <cell r="F86">
            <v>0</v>
          </cell>
          <cell r="G86">
            <v>0.7</v>
          </cell>
          <cell r="H86">
            <v>0</v>
          </cell>
          <cell r="I86">
            <v>0</v>
          </cell>
          <cell r="J86">
            <v>0</v>
          </cell>
          <cell r="K86">
            <v>1.4621627596750701E-2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7.0000000000000007E-2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0.64025456871790198</v>
          </cell>
          <cell r="Y86">
            <v>0</v>
          </cell>
          <cell r="Z86">
            <v>0</v>
          </cell>
          <cell r="AA86">
            <v>0</v>
          </cell>
          <cell r="AB86">
            <v>0.11</v>
          </cell>
          <cell r="AC86">
            <v>0</v>
          </cell>
          <cell r="AE86">
            <v>0</v>
          </cell>
          <cell r="AF86">
            <v>0</v>
          </cell>
        </row>
        <row r="87">
          <cell r="C87" t="str">
            <v>2005ACSMMaintenance</v>
          </cell>
          <cell r="D87">
            <v>0.124946218934447</v>
          </cell>
          <cell r="E87">
            <v>0</v>
          </cell>
          <cell r="F87">
            <v>0</v>
          </cell>
          <cell r="G87">
            <v>6.89</v>
          </cell>
          <cell r="H87">
            <v>0</v>
          </cell>
          <cell r="I87">
            <v>0</v>
          </cell>
          <cell r="J87">
            <v>0</v>
          </cell>
          <cell r="K87">
            <v>0.221981084452848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Q87">
            <v>0.47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2.2238280839573599</v>
          </cell>
          <cell r="Y87">
            <v>0</v>
          </cell>
          <cell r="Z87">
            <v>0</v>
          </cell>
          <cell r="AA87">
            <v>0</v>
          </cell>
          <cell r="AB87">
            <v>5.653272185554</v>
          </cell>
          <cell r="AC87">
            <v>0</v>
          </cell>
          <cell r="AE87">
            <v>0</v>
          </cell>
          <cell r="AF87">
            <v>0</v>
          </cell>
        </row>
        <row r="88">
          <cell r="C88" t="str">
            <v>2005ACSMOther</v>
          </cell>
          <cell r="D88">
            <v>0</v>
          </cell>
          <cell r="E88">
            <v>0</v>
          </cell>
          <cell r="F88">
            <v>0</v>
          </cell>
          <cell r="G88">
            <v>1.8700000000000101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2.63222895464288E-2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15.8176545988968</v>
          </cell>
          <cell r="V88">
            <v>0</v>
          </cell>
          <cell r="W88">
            <v>0</v>
          </cell>
          <cell r="X88">
            <v>1.3780095571919599</v>
          </cell>
          <cell r="Y88">
            <v>0.45925034066076598</v>
          </cell>
          <cell r="Z88">
            <v>4.1136022145803301E-3</v>
          </cell>
          <cell r="AA88">
            <v>1.10754011761627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</row>
        <row r="89">
          <cell r="C89" t="str">
            <v>2005ACSMOverhead</v>
          </cell>
          <cell r="D89">
            <v>4.79960158403289E-2</v>
          </cell>
          <cell r="E89">
            <v>0</v>
          </cell>
          <cell r="F89">
            <v>0</v>
          </cell>
          <cell r="G89">
            <v>6.8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0.49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1.249190177612</v>
          </cell>
          <cell r="Y89">
            <v>0</v>
          </cell>
          <cell r="Z89">
            <v>0</v>
          </cell>
          <cell r="AA89">
            <v>0</v>
          </cell>
          <cell r="AB89">
            <v>3.0067278144460001</v>
          </cell>
          <cell r="AC89">
            <v>0</v>
          </cell>
          <cell r="AE89">
            <v>0</v>
          </cell>
          <cell r="AF89">
            <v>0</v>
          </cell>
        </row>
        <row r="90">
          <cell r="C90" t="str">
            <v>2005ACSMDepreciation</v>
          </cell>
          <cell r="D90">
            <v>0.11593902355260401</v>
          </cell>
          <cell r="E90">
            <v>0</v>
          </cell>
          <cell r="F90">
            <v>0</v>
          </cell>
          <cell r="G90">
            <v>9.82</v>
          </cell>
          <cell r="H90">
            <v>0</v>
          </cell>
          <cell r="I90">
            <v>0</v>
          </cell>
          <cell r="J90">
            <v>0</v>
          </cell>
          <cell r="K90">
            <v>0.101003884305399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1.34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3.08832796276779</v>
          </cell>
          <cell r="Y90">
            <v>0</v>
          </cell>
          <cell r="Z90">
            <v>0</v>
          </cell>
          <cell r="AA90">
            <v>0</v>
          </cell>
          <cell r="AB90">
            <v>5.83</v>
          </cell>
          <cell r="AC90">
            <v>0</v>
          </cell>
          <cell r="AE90">
            <v>0</v>
          </cell>
          <cell r="AF90">
            <v>0</v>
          </cell>
        </row>
        <row r="91">
          <cell r="C91" t="str">
            <v>2005ACFMBatch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9.6319393534417694E-2</v>
          </cell>
          <cell r="I91">
            <v>0.19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0.17224127357986899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</row>
        <row r="92">
          <cell r="C92" t="str">
            <v>2005ACFMBinder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0.15467700830712799</v>
          </cell>
          <cell r="I92">
            <v>0.23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0.30086100707684799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</row>
        <row r="93">
          <cell r="C93" t="str">
            <v>2005ACFMLabor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0.25496063426072202</v>
          </cell>
          <cell r="I93">
            <v>0.19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0.21873472955474299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</row>
        <row r="94">
          <cell r="C94" t="str">
            <v>2005ACFMExec Salaries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0.04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</row>
        <row r="95">
          <cell r="C95" t="str">
            <v>2005ACFMElectricity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7.5950701466315301E-2</v>
          </cell>
          <cell r="I95">
            <v>0.1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0.231182962914213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</row>
        <row r="96">
          <cell r="C96" t="str">
            <v>2005ACFMOil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</row>
        <row r="97">
          <cell r="C97" t="str">
            <v>2005ACFMGas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0.15226354009769799</v>
          </cell>
          <cell r="I97">
            <v>0.19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0.23349395022539801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</row>
        <row r="98">
          <cell r="C98" t="str">
            <v>2005ACFMOxygen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1.7828396751689299E-3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5.79100002048481E-2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</row>
        <row r="99">
          <cell r="C99" t="str">
            <v>2005ACFMAlloy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1.3544444118362E-2</v>
          </cell>
          <cell r="I99">
            <v>0.01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3.3889562030402103E-2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</row>
        <row r="100">
          <cell r="C100" t="str">
            <v>2005ACFMSpare Parts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4.8313724316527099E-2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2.5842718935766201E-2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</row>
        <row r="101">
          <cell r="C101" t="str">
            <v>2005ACFMTubes Bobbins &amp; Cut Elements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</row>
        <row r="102">
          <cell r="C102" t="str">
            <v>2005ACFMPackaging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4.6676443089909501E-2</v>
          </cell>
          <cell r="I102">
            <v>0.05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5.1230899549029103E-2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</row>
        <row r="103">
          <cell r="C103" t="str">
            <v>2005ACFMOther Supplies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</row>
        <row r="104">
          <cell r="C104" t="str">
            <v>2005ACFMMaintenance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</row>
        <row r="105">
          <cell r="C105" t="str">
            <v>2005ACFMOther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0.16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</row>
        <row r="106">
          <cell r="C106" t="str">
            <v>2005ACFMOverhead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0.05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</row>
        <row r="107">
          <cell r="C107" t="str">
            <v>2005ACFMDepreciation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0.15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</row>
        <row r="108">
          <cell r="C108" t="str">
            <v>2005AAR GlassBatch</v>
          </cell>
          <cell r="D108">
            <v>0.36464904208815702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</row>
        <row r="109">
          <cell r="C109" t="str">
            <v>2005AAR GlassBinder</v>
          </cell>
          <cell r="D109">
            <v>0.240651089801145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</row>
        <row r="110">
          <cell r="C110" t="str">
            <v>2005AAR GlassLabor</v>
          </cell>
          <cell r="D110">
            <v>0.30074109986428299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</row>
        <row r="111">
          <cell r="C111" t="str">
            <v>2005AAR GlassExec Salaries</v>
          </cell>
          <cell r="D111">
            <v>5.5002304474507997E-2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</row>
        <row r="112">
          <cell r="C112" t="str">
            <v>2005AAR GlassElectricity</v>
          </cell>
          <cell r="D112">
            <v>5.9590521193988902E-2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</row>
        <row r="113">
          <cell r="C113" t="str">
            <v>2005AAR GlassOil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</row>
        <row r="114">
          <cell r="C114" t="str">
            <v>2005AAR GlassGas</v>
          </cell>
          <cell r="D114">
            <v>0.11387995362344699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</row>
        <row r="115">
          <cell r="C115" t="str">
            <v>2005AAR GlassOxygen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</row>
        <row r="116">
          <cell r="C116" t="str">
            <v>2005AAR GlassAlloy</v>
          </cell>
          <cell r="D116">
            <v>3.2560709746252602E-2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</row>
        <row r="117">
          <cell r="C117" t="str">
            <v>2005AAR GlassSpare Parts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</row>
        <row r="118">
          <cell r="C118" t="str">
            <v>2005AAR GlassTubes Bobbins &amp; Cut Elements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</row>
        <row r="119">
          <cell r="C119" t="str">
            <v>2005AAR GlassPackaging</v>
          </cell>
          <cell r="D119">
            <v>3.56255811023522E-2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</row>
        <row r="120">
          <cell r="C120" t="str">
            <v>2005AAR GlassOther Supplies</v>
          </cell>
          <cell r="D120">
            <v>5.8119166051342701E-2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</row>
        <row r="121">
          <cell r="C121" t="str">
            <v>2005AAR GlassMaintenance</v>
          </cell>
          <cell r="D121">
            <v>0.12922743488862801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</row>
        <row r="122">
          <cell r="C122" t="str">
            <v>2005AAR GlassOther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</row>
        <row r="123">
          <cell r="C123" t="str">
            <v>2005AAR GlassOverhead</v>
          </cell>
          <cell r="D123">
            <v>5.0725072204209902E-2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</row>
        <row r="124">
          <cell r="C124" t="str">
            <v>2005AAR GlassDepreciation</v>
          </cell>
          <cell r="D124">
            <v>0.18898604716438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</row>
        <row r="125">
          <cell r="C125" t="str">
            <v>2005AH GlassBatch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</row>
        <row r="126">
          <cell r="C126" t="str">
            <v>2005AH GlassBinder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</row>
        <row r="127">
          <cell r="C127" t="str">
            <v>2005AH GlassLabor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</row>
        <row r="128">
          <cell r="C128" t="str">
            <v>2005AH GlassExec Salaries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</row>
        <row r="129">
          <cell r="C129" t="str">
            <v>2005AH GlassElectricity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</row>
        <row r="130">
          <cell r="C130" t="str">
            <v>2005AH GlassOil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</row>
        <row r="131">
          <cell r="C131" t="str">
            <v>2005AH GlassGas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</row>
        <row r="132">
          <cell r="C132" t="str">
            <v>2005AH GlassOxygen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</row>
        <row r="133">
          <cell r="C133" t="str">
            <v>2005AH GlassAlloy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</row>
        <row r="134">
          <cell r="C134" t="str">
            <v>2005AH GlassSpare Parts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</row>
        <row r="135">
          <cell r="C135" t="str">
            <v>2005AH GlassTubes Bobbins &amp; Cut Elements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</row>
        <row r="136">
          <cell r="C136" t="str">
            <v>2005AH GlassPackaging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</row>
        <row r="137">
          <cell r="C137" t="str">
            <v>2005AH GlassOther Supplies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</row>
        <row r="138">
          <cell r="C138" t="str">
            <v>2005AH GlassMaintenance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</row>
        <row r="139">
          <cell r="C139" t="str">
            <v>2005AH GlassOther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</row>
        <row r="140">
          <cell r="C140" t="str">
            <v>2005AH GlassOverhead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</row>
        <row r="141">
          <cell r="C141" t="str">
            <v>2005AH GlassDepreciation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</row>
        <row r="142">
          <cell r="C142" t="str">
            <v>2005AHiPer-texBatch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</row>
        <row r="143">
          <cell r="C143" t="str">
            <v>2005AHiPer-texBinder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</row>
        <row r="144">
          <cell r="C144" t="str">
            <v>2005AHiPer-texLabor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</row>
        <row r="145">
          <cell r="C145" t="str">
            <v>2005AHiPer-texExec Salaries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</row>
        <row r="146">
          <cell r="C146" t="str">
            <v>2005AHiPer-texElectricity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</row>
        <row r="147">
          <cell r="C147" t="str">
            <v>2005AHiPer-texOil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</row>
        <row r="148">
          <cell r="C148" t="str">
            <v>2005AHiPer-texGas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</row>
        <row r="149">
          <cell r="C149" t="str">
            <v>2005AHiPer-texOxygen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</row>
        <row r="150">
          <cell r="C150" t="str">
            <v>2005AHiPer-texAlloy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</row>
        <row r="151">
          <cell r="C151" t="str">
            <v>2005AHiPer-texSpare Parts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</row>
        <row r="152">
          <cell r="C152" t="str">
            <v>2005AHiPer-texTubes Bobbins &amp; Cut Elements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</row>
        <row r="153">
          <cell r="C153" t="str">
            <v>2005AHiPer-texPackaging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</row>
        <row r="154">
          <cell r="C154" t="str">
            <v>2005AHiPer-texOther Supplies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</row>
        <row r="155">
          <cell r="C155" t="str">
            <v>2005AHiPer-texMaintenance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</row>
        <row r="156">
          <cell r="C156" t="str">
            <v>2005AHiPer-texOther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</row>
        <row r="157">
          <cell r="C157" t="str">
            <v>2005AHiPer-texOverhead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</row>
        <row r="158">
          <cell r="C158" t="str">
            <v>2005AHiPer-texDepreciation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</row>
        <row r="159">
          <cell r="C159" t="str">
            <v>2005ATwintexBatch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0.13500000000000001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</row>
        <row r="160">
          <cell r="C160" t="str">
            <v>2005ATwintexBinder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0.75800000000000001</v>
          </cell>
          <cell r="M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</row>
        <row r="161">
          <cell r="C161" t="str">
            <v>2005ATwintexLabor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0.502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</row>
        <row r="162">
          <cell r="C162" t="str">
            <v>2005ATwintexExec Salaries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2.7E-2</v>
          </cell>
          <cell r="M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</row>
        <row r="163">
          <cell r="C163" t="str">
            <v>2005ATwintexElectricity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4.4999999999999998E-2</v>
          </cell>
          <cell r="M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</row>
        <row r="164">
          <cell r="C164" t="str">
            <v>2005ATwintexOil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</row>
        <row r="165">
          <cell r="C165" t="str">
            <v>2005ATwintexGas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0.06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</row>
        <row r="166">
          <cell r="C166" t="str">
            <v>2005ATwintexOxygen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</row>
        <row r="167">
          <cell r="C167" t="str">
            <v>2005ATwintexAlloy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1.7999999999999999E-2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</row>
        <row r="168">
          <cell r="C168" t="str">
            <v>2005ATwintexSpare Parts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</row>
        <row r="169">
          <cell r="C169" t="str">
            <v>2005ATwintexTubes Bobbins &amp; Cut Elements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1.7999999999999999E-2</v>
          </cell>
          <cell r="M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</row>
        <row r="170">
          <cell r="C170" t="str">
            <v>2005ATwintexPackaging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2.1999999999999999E-2</v>
          </cell>
          <cell r="M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</row>
        <row r="171">
          <cell r="C171" t="str">
            <v>2005ATwintexOther Supplies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2.1999999999999999E-2</v>
          </cell>
          <cell r="M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</row>
        <row r="172">
          <cell r="C172" t="str">
            <v>2005ATwintexMaintenance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8.4000000000000005E-2</v>
          </cell>
          <cell r="M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</row>
        <row r="173">
          <cell r="C173" t="str">
            <v>2005ATwintexOther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7.5999999999999998E-2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</row>
        <row r="174">
          <cell r="C174" t="str">
            <v>2005ATwintexOverhead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0.126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C175" t="str">
            <v>2005ATwintexDepreciation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0.11799999999999999</v>
          </cell>
          <cell r="M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</row>
        <row r="176">
          <cell r="C176" t="str">
            <v>2005ASpecialtiesBatch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0.97652304142388502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</row>
        <row r="177">
          <cell r="C177" t="str">
            <v>2005ASpecialtiesBinder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1.5925335078909399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</row>
        <row r="178">
          <cell r="C178" t="str">
            <v>2005ASpecialtiesLabor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1.05740750255667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</row>
        <row r="179">
          <cell r="C179" t="str">
            <v>2005ASpecialtiesExec Salaries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</row>
        <row r="180">
          <cell r="C180" t="str">
            <v>2005ASpecialtiesElectricity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0.312116949916312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</row>
        <row r="181">
          <cell r="C181" t="str">
            <v>2005ASpecialtiesOil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</row>
        <row r="182">
          <cell r="C182" t="str">
            <v>2005ASpecialtiesGas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0.47396868770145301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</row>
        <row r="183">
          <cell r="C183" t="str">
            <v>2005ASpecialtiesOxygen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8.46603413593221E-2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</row>
        <row r="184">
          <cell r="C184" t="str">
            <v>2005ASpecialtiesAlloy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0.11490941030849899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</row>
        <row r="185">
          <cell r="C185" t="str">
            <v>2005ASpecialtiesSpare Parts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</row>
        <row r="186">
          <cell r="C186" t="str">
            <v>2005ASpecialtiesTubes Bobbins &amp; Cut Elements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</row>
        <row r="187">
          <cell r="C187" t="str">
            <v>2005ASpecialtiesPackaging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9.9520350758251705E-2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</row>
        <row r="188">
          <cell r="C188" t="str">
            <v>2005ASpecialtiesOther Supplies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</row>
        <row r="189">
          <cell r="C189" t="str">
            <v>2005ASpecialtiesMaintenance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</row>
        <row r="190">
          <cell r="C190" t="str">
            <v>2005ASpecialtiesOther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0.13631860903656901</v>
          </cell>
          <cell r="K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</row>
        <row r="191">
          <cell r="C191" t="str">
            <v>2005ASpecialtiesOverhead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</row>
        <row r="192">
          <cell r="C192" t="str">
            <v>2005ASpecialtiesDepreciation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</row>
        <row r="193">
          <cell r="C193" t="str">
            <v>2005AOthersBatch</v>
          </cell>
          <cell r="D193">
            <v>0</v>
          </cell>
          <cell r="E193">
            <v>0</v>
          </cell>
          <cell r="F193">
            <v>0.120902243327329</v>
          </cell>
          <cell r="G193">
            <v>0</v>
          </cell>
          <cell r="H193">
            <v>0.115241751545025</v>
          </cell>
          <cell r="I193">
            <v>0</v>
          </cell>
          <cell r="J193">
            <v>0.97652304142388502</v>
          </cell>
          <cell r="K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208.251581307799</v>
          </cell>
          <cell r="V193">
            <v>0</v>
          </cell>
          <cell r="W193">
            <v>-6.3760175534523798E-7</v>
          </cell>
          <cell r="X193">
            <v>0</v>
          </cell>
          <cell r="Y193">
            <v>7.9451995181841504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</row>
        <row r="194">
          <cell r="C194" t="str">
            <v>2005AOthersBinder</v>
          </cell>
          <cell r="D194">
            <v>0</v>
          </cell>
          <cell r="E194">
            <v>0</v>
          </cell>
          <cell r="F194">
            <v>1.4041264123137399E-3</v>
          </cell>
          <cell r="G194">
            <v>0</v>
          </cell>
          <cell r="H194">
            <v>0.10332654588856301</v>
          </cell>
          <cell r="I194">
            <v>0</v>
          </cell>
          <cell r="J194">
            <v>1.5925335078909399</v>
          </cell>
          <cell r="K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187.42008138208499</v>
          </cell>
          <cell r="V194">
            <v>0</v>
          </cell>
          <cell r="W194">
            <v>0</v>
          </cell>
          <cell r="X194">
            <v>0</v>
          </cell>
          <cell r="Y194">
            <v>0.22041066484248101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</row>
        <row r="195">
          <cell r="C195" t="str">
            <v>2005AOthersLabor</v>
          </cell>
          <cell r="D195">
            <v>0</v>
          </cell>
          <cell r="E195">
            <v>0</v>
          </cell>
          <cell r="F195">
            <v>8.9192729654494804E-2</v>
          </cell>
          <cell r="G195">
            <v>0</v>
          </cell>
          <cell r="H195">
            <v>0.79439804268013903</v>
          </cell>
          <cell r="I195">
            <v>0</v>
          </cell>
          <cell r="J195">
            <v>1.05740750255667</v>
          </cell>
          <cell r="K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352.717211747889</v>
          </cell>
          <cell r="V195">
            <v>0</v>
          </cell>
          <cell r="W195">
            <v>6.4463724871260302E-3</v>
          </cell>
          <cell r="X195">
            <v>0</v>
          </cell>
          <cell r="Y195">
            <v>3.8970233454533698</v>
          </cell>
          <cell r="Z195">
            <v>0.153782492370378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</row>
        <row r="196">
          <cell r="C196" t="str">
            <v>2005AOthersExec Salaries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</row>
        <row r="197">
          <cell r="C197" t="str">
            <v>2005AOthersElectricity</v>
          </cell>
          <cell r="D197">
            <v>0</v>
          </cell>
          <cell r="E197">
            <v>0</v>
          </cell>
          <cell r="F197">
            <v>5.0626330440478103E-2</v>
          </cell>
          <cell r="G197">
            <v>0</v>
          </cell>
          <cell r="H197">
            <v>0.111156154115317</v>
          </cell>
          <cell r="I197">
            <v>0</v>
          </cell>
          <cell r="J197">
            <v>0.312116949916312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60.4903130477392</v>
          </cell>
          <cell r="V197">
            <v>0</v>
          </cell>
          <cell r="W197">
            <v>0</v>
          </cell>
          <cell r="X197">
            <v>0</v>
          </cell>
          <cell r="Y197">
            <v>0.88928842097112504</v>
          </cell>
          <cell r="Z197">
            <v>9.8625129887662505E-2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</row>
        <row r="198">
          <cell r="C198" t="str">
            <v>2005AOthersOil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</row>
        <row r="199">
          <cell r="C199" t="str">
            <v>2005AOthersGas</v>
          </cell>
          <cell r="D199">
            <v>0</v>
          </cell>
          <cell r="E199">
            <v>0</v>
          </cell>
          <cell r="F199">
            <v>0.12821352546258399</v>
          </cell>
          <cell r="G199">
            <v>0</v>
          </cell>
          <cell r="H199">
            <v>9.0571821735653604E-2</v>
          </cell>
          <cell r="I199">
            <v>0</v>
          </cell>
          <cell r="J199">
            <v>0.47396868770145301</v>
          </cell>
          <cell r="K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143.26292500420999</v>
          </cell>
          <cell r="V199">
            <v>0</v>
          </cell>
          <cell r="W199">
            <v>0</v>
          </cell>
          <cell r="X199">
            <v>0</v>
          </cell>
          <cell r="Y199">
            <v>0.48303560836014398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</row>
        <row r="200">
          <cell r="C200" t="str">
            <v>2005AOthersOxygen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5.9258232416575102E-3</v>
          </cell>
          <cell r="I200">
            <v>0</v>
          </cell>
          <cell r="J200">
            <v>8.46603413593221E-2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0.160954514934604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</row>
        <row r="201">
          <cell r="C201" t="str">
            <v>2005AOthersAlloy</v>
          </cell>
          <cell r="D201">
            <v>0</v>
          </cell>
          <cell r="E201">
            <v>0</v>
          </cell>
          <cell r="F201">
            <v>3.6392664155886702E-3</v>
          </cell>
          <cell r="G201">
            <v>0</v>
          </cell>
          <cell r="H201">
            <v>3.38515260500502E-2</v>
          </cell>
          <cell r="I201">
            <v>0</v>
          </cell>
          <cell r="J201">
            <v>0.11490941030849899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31.5269658068772</v>
          </cell>
          <cell r="V201">
            <v>0</v>
          </cell>
          <cell r="W201">
            <v>2.2734836917225102E-18</v>
          </cell>
          <cell r="X201">
            <v>0</v>
          </cell>
          <cell r="Y201">
            <v>0.59631979440285099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</row>
        <row r="202">
          <cell r="C202" t="str">
            <v>2005AOthersSpare Parts</v>
          </cell>
          <cell r="D202">
            <v>0</v>
          </cell>
          <cell r="E202">
            <v>0</v>
          </cell>
          <cell r="F202">
            <v>6.0176846242017403E-3</v>
          </cell>
          <cell r="G202">
            <v>0</v>
          </cell>
          <cell r="H202">
            <v>9.93374412740229E-2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21.9369191725044</v>
          </cell>
          <cell r="V202">
            <v>0</v>
          </cell>
          <cell r="W202">
            <v>0</v>
          </cell>
          <cell r="X202">
            <v>0</v>
          </cell>
          <cell r="Y202">
            <v>0.27374435229574501</v>
          </cell>
          <cell r="Z202">
            <v>7.72875365117288E-3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</row>
        <row r="203">
          <cell r="C203" t="str">
            <v>2005AOthersTubes Bobbins &amp; Cut Elements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</row>
        <row r="204">
          <cell r="C204" t="str">
            <v>2005AOthersPackaging</v>
          </cell>
          <cell r="D204">
            <v>0</v>
          </cell>
          <cell r="E204">
            <v>0</v>
          </cell>
          <cell r="F204">
            <v>2.8152120517439001E-2</v>
          </cell>
          <cell r="G204">
            <v>0</v>
          </cell>
          <cell r="H204">
            <v>8.9880600445901002E-2</v>
          </cell>
          <cell r="I204">
            <v>0</v>
          </cell>
          <cell r="J204">
            <v>9.9520350758251705E-2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68.791013727766497</v>
          </cell>
          <cell r="V204">
            <v>0</v>
          </cell>
          <cell r="W204">
            <v>5.3589822523987703E-2</v>
          </cell>
          <cell r="X204">
            <v>0</v>
          </cell>
          <cell r="Y204">
            <v>4.4651517424745801</v>
          </cell>
          <cell r="Z204">
            <v>5.5106111061110602E-2</v>
          </cell>
          <cell r="AA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</row>
        <row r="205">
          <cell r="C205" t="str">
            <v>2005AOthersOther Supplies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</row>
        <row r="206">
          <cell r="C206" t="str">
            <v>2005AOthersMaintenance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</row>
        <row r="207">
          <cell r="C207" t="str">
            <v>2005AOthersOther</v>
          </cell>
          <cell r="D207">
            <v>0.75</v>
          </cell>
          <cell r="E207">
            <v>2.8753795314782098E-2</v>
          </cell>
          <cell r="F207">
            <v>7.4643851318159496E-2</v>
          </cell>
          <cell r="G207">
            <v>0</v>
          </cell>
          <cell r="H207">
            <v>0</v>
          </cell>
          <cell r="I207">
            <v>0</v>
          </cell>
          <cell r="J207">
            <v>0.13631860903656901</v>
          </cell>
          <cell r="K207">
            <v>0.84735804671396697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138.766867270398</v>
          </cell>
          <cell r="V207">
            <v>0</v>
          </cell>
          <cell r="W207">
            <v>0</v>
          </cell>
          <cell r="X207">
            <v>0</v>
          </cell>
          <cell r="Y207">
            <v>0.31873503536453501</v>
          </cell>
          <cell r="Z207">
            <v>3.40239402394024E-3</v>
          </cell>
          <cell r="AA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</row>
        <row r="208">
          <cell r="C208" t="str">
            <v>2005AOthersOverhead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</row>
        <row r="209">
          <cell r="C209" t="str">
            <v>2005AOthersDepreciation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</row>
        <row r="210">
          <cell r="C210" t="str">
            <v>2005ASpecialty WUCSBatch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0.101165849475509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0.22492889887246501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0.10995124186492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</row>
        <row r="211">
          <cell r="C211" t="str">
            <v>2005ASpecialty WUCSBinder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8.1738351449555796E-3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2.62300617265359E-2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1.5432562136452501E-2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</row>
        <row r="212">
          <cell r="C212" t="str">
            <v>2005ASpecialty WUCSLabor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0.10405458228754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0.31261711627276501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0.108853638226751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</row>
        <row r="213">
          <cell r="C213" t="str">
            <v>2005ASpecialty WUCSExec Salaries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</row>
        <row r="214">
          <cell r="C214" t="str">
            <v>2005ASpecialty WUCSElectricity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6.3284976544927707E-2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0.16887033713432201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5.7120135911909203E-2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</row>
        <row r="215">
          <cell r="C215" t="str">
            <v>2005ASpecialty WUCSOil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</row>
        <row r="216">
          <cell r="C216" t="str">
            <v>2005ASpecialty WUCSGas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5.5141808716788497E-2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0.111338196514709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6.7189147562017104E-2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</row>
        <row r="217">
          <cell r="C217" t="str">
            <v>2005ASpecialty WUCSOxygen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8.2457897246972604E-3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6.3352112205742106E-2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2.1710365996350799E-2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</row>
        <row r="218">
          <cell r="C218" t="str">
            <v>2005ASpecialty WUCSAlloy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3.5935725075638303E-2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0.11508058476161601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3.1409661967576198E-2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</row>
        <row r="219">
          <cell r="C219" t="str">
            <v>2005ASpecialty WUCSSpare Parts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5.1576052315519698E-2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6.8299012650493401E-2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</row>
        <row r="220">
          <cell r="C220" t="str">
            <v>2005ASpecialty WUCSTubes Bobbins &amp; Cut Elements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</row>
        <row r="221">
          <cell r="C221" t="str">
            <v>2005ASpecialty WUCSPackaging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2.7874504905498199E-2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5.8846746209556398E-2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2.3279208150574601E-2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</row>
        <row r="222">
          <cell r="C222" t="str">
            <v>2005ASpecialty WUCSOther Supplies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E222">
            <v>0</v>
          </cell>
          <cell r="AF222">
            <v>0</v>
          </cell>
        </row>
        <row r="223">
          <cell r="C223" t="str">
            <v>2005ASpecialty WUCSMaintenance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</row>
        <row r="224">
          <cell r="C224" t="str">
            <v>2005ASpecialty WUCSOther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2.7956325885651102E-2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</row>
        <row r="225">
          <cell r="C225" t="str">
            <v>2005ASpecialty WUCSOverhead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</row>
        <row r="226">
          <cell r="C226" t="str">
            <v>2005ASpecialty WUCSDepreciation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</row>
        <row r="229">
          <cell r="C229" t="str">
            <v>2006BDUCSBatch</v>
          </cell>
          <cell r="D229">
            <v>0</v>
          </cell>
          <cell r="E229">
            <v>0</v>
          </cell>
          <cell r="F229">
            <v>0.127473050041084</v>
          </cell>
          <cell r="G229">
            <v>0</v>
          </cell>
          <cell r="H229">
            <v>0.103528662857009</v>
          </cell>
          <cell r="I229">
            <v>0.17699999999999999</v>
          </cell>
          <cell r="J229">
            <v>0</v>
          </cell>
          <cell r="K229">
            <v>0.46676719299089198</v>
          </cell>
          <cell r="L229">
            <v>0.17399999999999999</v>
          </cell>
          <cell r="M229">
            <v>0</v>
          </cell>
          <cell r="O229">
            <v>21.01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206.92166702419399</v>
          </cell>
          <cell r="V229">
            <v>209.42333794766901</v>
          </cell>
          <cell r="W229">
            <v>0</v>
          </cell>
          <cell r="X229">
            <v>0</v>
          </cell>
          <cell r="Y229">
            <v>2.1778544778595199</v>
          </cell>
          <cell r="Z229">
            <v>0.106093376029093</v>
          </cell>
          <cell r="AA229">
            <v>5.2492999451202902</v>
          </cell>
          <cell r="AB229">
            <v>0</v>
          </cell>
          <cell r="AC229">
            <v>0</v>
          </cell>
          <cell r="AE229">
            <v>23.806919496479502</v>
          </cell>
          <cell r="AF229">
            <v>0.20300000000000001</v>
          </cell>
        </row>
        <row r="230">
          <cell r="C230" t="str">
            <v>2006BDUCSBinder</v>
          </cell>
          <cell r="D230">
            <v>0</v>
          </cell>
          <cell r="E230">
            <v>0</v>
          </cell>
          <cell r="F230">
            <v>9.5204396782035197E-2</v>
          </cell>
          <cell r="G230">
            <v>0</v>
          </cell>
          <cell r="H230">
            <v>9.6033435373050993E-2</v>
          </cell>
          <cell r="I230">
            <v>0.14000000000000001</v>
          </cell>
          <cell r="J230">
            <v>0</v>
          </cell>
          <cell r="K230">
            <v>0.34301898225198901</v>
          </cell>
          <cell r="L230">
            <v>8.4000000000000005E-2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114.17144651592101</v>
          </cell>
          <cell r="V230">
            <v>109.54743185528601</v>
          </cell>
          <cell r="W230">
            <v>0</v>
          </cell>
          <cell r="X230">
            <v>0</v>
          </cell>
          <cell r="Y230">
            <v>1.4061331074363801</v>
          </cell>
          <cell r="Z230">
            <v>0.14042005018675499</v>
          </cell>
          <cell r="AA230">
            <v>6.5682697167347204</v>
          </cell>
          <cell r="AB230">
            <v>0</v>
          </cell>
          <cell r="AC230">
            <v>0</v>
          </cell>
          <cell r="AE230">
            <v>13.2511795152808</v>
          </cell>
          <cell r="AF230">
            <v>9.2999999999999999E-2</v>
          </cell>
        </row>
        <row r="231">
          <cell r="C231" t="str">
            <v>2006BDUCSLabor</v>
          </cell>
          <cell r="D231">
            <v>0</v>
          </cell>
          <cell r="E231">
            <v>0</v>
          </cell>
          <cell r="F231">
            <v>0.11281447436736899</v>
          </cell>
          <cell r="G231">
            <v>0</v>
          </cell>
          <cell r="H231">
            <v>9.1107526666454497E-2</v>
          </cell>
          <cell r="I231">
            <v>5.7000000000000002E-2</v>
          </cell>
          <cell r="J231">
            <v>0</v>
          </cell>
          <cell r="K231">
            <v>0.133405444864685</v>
          </cell>
          <cell r="L231">
            <v>0.112</v>
          </cell>
          <cell r="M231">
            <v>0</v>
          </cell>
          <cell r="O231">
            <v>3.48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106.358305291951</v>
          </cell>
          <cell r="V231">
            <v>106.301520680943</v>
          </cell>
          <cell r="W231">
            <v>0</v>
          </cell>
          <cell r="X231">
            <v>0</v>
          </cell>
          <cell r="Y231">
            <v>1.2656663158691801</v>
          </cell>
          <cell r="Z231">
            <v>0.116727047743394</v>
          </cell>
          <cell r="AA231">
            <v>3.2288295846252901</v>
          </cell>
          <cell r="AB231">
            <v>0</v>
          </cell>
          <cell r="AC231">
            <v>0</v>
          </cell>
          <cell r="AE231">
            <v>4.0351825891981798</v>
          </cell>
          <cell r="AF231">
            <v>0.11799999999999999</v>
          </cell>
        </row>
        <row r="232">
          <cell r="C232" t="str">
            <v>2006BDUCSExec Salaries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2.5999999999999999E-2</v>
          </cell>
          <cell r="J232">
            <v>0</v>
          </cell>
          <cell r="K232">
            <v>0</v>
          </cell>
          <cell r="L232">
            <v>0.03</v>
          </cell>
          <cell r="M232">
            <v>0</v>
          </cell>
          <cell r="O232">
            <v>1.79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E232">
            <v>15.504207879621999</v>
          </cell>
          <cell r="AF232">
            <v>2.3E-2</v>
          </cell>
        </row>
        <row r="233">
          <cell r="C233" t="str">
            <v>2006BDUCSElectricity</v>
          </cell>
          <cell r="D233">
            <v>0</v>
          </cell>
          <cell r="E233">
            <v>0</v>
          </cell>
          <cell r="F233">
            <v>6.1714815035612498E-2</v>
          </cell>
          <cell r="G233">
            <v>0</v>
          </cell>
          <cell r="H233">
            <v>5.8898851447993797E-2</v>
          </cell>
          <cell r="I233">
            <v>0.12</v>
          </cell>
          <cell r="J233">
            <v>0</v>
          </cell>
          <cell r="K233">
            <v>0.132508981086911</v>
          </cell>
          <cell r="L233">
            <v>4.3999999999999997E-2</v>
          </cell>
          <cell r="M233">
            <v>0</v>
          </cell>
          <cell r="O233">
            <v>0.44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49.189181183210799</v>
          </cell>
          <cell r="V233">
            <v>56.7285394682998</v>
          </cell>
          <cell r="W233">
            <v>0</v>
          </cell>
          <cell r="X233">
            <v>0</v>
          </cell>
          <cell r="Y233">
            <v>0.932655939293908</v>
          </cell>
          <cell r="Z233">
            <v>0.13852495855114899</v>
          </cell>
          <cell r="AA233">
            <v>5.6863651379287798</v>
          </cell>
          <cell r="AB233">
            <v>0</v>
          </cell>
          <cell r="AC233">
            <v>0</v>
          </cell>
          <cell r="AE233">
            <v>11.75</v>
          </cell>
          <cell r="AF233">
            <v>9.8000000000000004E-2</v>
          </cell>
        </row>
        <row r="234">
          <cell r="C234" t="str">
            <v>2006BDUCSOil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0.16057211027441601</v>
          </cell>
          <cell r="L234">
            <v>0.115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115.893990579394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E234">
            <v>11.2899259973863</v>
          </cell>
          <cell r="AF234">
            <v>0</v>
          </cell>
        </row>
        <row r="235">
          <cell r="C235" t="str">
            <v>2006BDUCSGas</v>
          </cell>
          <cell r="D235">
            <v>0</v>
          </cell>
          <cell r="E235">
            <v>0</v>
          </cell>
          <cell r="F235">
            <v>0.14298420176471799</v>
          </cell>
          <cell r="G235">
            <v>0</v>
          </cell>
          <cell r="H235">
            <v>7.3768326086434396E-2</v>
          </cell>
          <cell r="I235">
            <v>0.13300000000000001</v>
          </cell>
          <cell r="J235">
            <v>0</v>
          </cell>
          <cell r="K235">
            <v>0.177391346469845</v>
          </cell>
          <cell r="L235">
            <v>3.5999999999999997E-2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151.41484246139601</v>
          </cell>
          <cell r="V235">
            <v>52.622562179904101</v>
          </cell>
          <cell r="W235">
            <v>0</v>
          </cell>
          <cell r="X235">
            <v>0</v>
          </cell>
          <cell r="Y235">
            <v>0.92258777531204905</v>
          </cell>
          <cell r="Z235">
            <v>7.3636558798436696E-2</v>
          </cell>
          <cell r="AA235">
            <v>5.2380672284602499</v>
          </cell>
          <cell r="AB235">
            <v>0</v>
          </cell>
          <cell r="AC235">
            <v>0</v>
          </cell>
          <cell r="AE235">
            <v>3.9651973842701498</v>
          </cell>
          <cell r="AF235">
            <v>0.13800000000000001</v>
          </cell>
        </row>
        <row r="236">
          <cell r="C236" t="str">
            <v>2006BDUCSOxygen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1.54710334041876E-2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0.290441108566662</v>
          </cell>
          <cell r="Z236">
            <v>1.2946103168798E-2</v>
          </cell>
          <cell r="AA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</row>
        <row r="237">
          <cell r="C237" t="str">
            <v>2006BDUCSAlloy</v>
          </cell>
          <cell r="D237">
            <v>0</v>
          </cell>
          <cell r="E237">
            <v>0</v>
          </cell>
          <cell r="F237">
            <v>3.1465656246557297E-2</v>
          </cell>
          <cell r="G237">
            <v>0</v>
          </cell>
          <cell r="H237">
            <v>2.92735070779741E-2</v>
          </cell>
          <cell r="I237">
            <v>8.0000000000000002E-3</v>
          </cell>
          <cell r="J237">
            <v>0</v>
          </cell>
          <cell r="K237">
            <v>4.8846500905297803E-2</v>
          </cell>
          <cell r="L237">
            <v>2.4E-2</v>
          </cell>
          <cell r="M237">
            <v>0</v>
          </cell>
          <cell r="O237">
            <v>0.05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39.082631775573098</v>
          </cell>
          <cell r="V237">
            <v>22.603032333797302</v>
          </cell>
          <cell r="W237">
            <v>0</v>
          </cell>
          <cell r="X237">
            <v>0</v>
          </cell>
          <cell r="Y237">
            <v>0.59246895132745903</v>
          </cell>
          <cell r="Z237">
            <v>4.0134982879140198E-2</v>
          </cell>
          <cell r="AA237">
            <v>0.99859516938507797</v>
          </cell>
          <cell r="AB237">
            <v>0</v>
          </cell>
          <cell r="AC237">
            <v>0</v>
          </cell>
          <cell r="AE237">
            <v>1.1242723964643599</v>
          </cell>
          <cell r="AF237">
            <v>1.2E-2</v>
          </cell>
        </row>
        <row r="238">
          <cell r="C238" t="str">
            <v>2006BDUCSSpare Parts</v>
          </cell>
          <cell r="D238">
            <v>0</v>
          </cell>
          <cell r="E238">
            <v>0</v>
          </cell>
          <cell r="F238">
            <v>1.7342450559461899E-2</v>
          </cell>
          <cell r="G238">
            <v>0</v>
          </cell>
          <cell r="H238">
            <v>4.2931246080061401E-2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10.7632716670352</v>
          </cell>
          <cell r="V238">
            <v>0</v>
          </cell>
          <cell r="W238">
            <v>0</v>
          </cell>
          <cell r="X238">
            <v>0</v>
          </cell>
          <cell r="Y238">
            <v>0.13933787635952199</v>
          </cell>
          <cell r="Z238">
            <v>3.72687011036371E-2</v>
          </cell>
          <cell r="AA238">
            <v>0.32647817141001001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</row>
        <row r="239">
          <cell r="C239" t="str">
            <v>2006BDUCSTubes Bobbins &amp; Cut Elements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1.45804886650974E-2</v>
          </cell>
          <cell r="L239">
            <v>2.1999999999999999E-2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</row>
        <row r="240">
          <cell r="C240" t="str">
            <v>2006BDUCSPackaging</v>
          </cell>
          <cell r="D240">
            <v>0</v>
          </cell>
          <cell r="E240">
            <v>0</v>
          </cell>
          <cell r="F240">
            <v>2.93770648245411E-2</v>
          </cell>
          <cell r="G240">
            <v>0</v>
          </cell>
          <cell r="H240">
            <v>1.7049971320489299E-2</v>
          </cell>
          <cell r="I240">
            <v>3.2000000000000001E-2</v>
          </cell>
          <cell r="J240">
            <v>0</v>
          </cell>
          <cell r="K240">
            <v>8.6687075171058794E-2</v>
          </cell>
          <cell r="L240">
            <v>2.4E-2</v>
          </cell>
          <cell r="M240">
            <v>0</v>
          </cell>
          <cell r="O240">
            <v>1.55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27.876763208309502</v>
          </cell>
          <cell r="V240">
            <v>33.351608119658103</v>
          </cell>
          <cell r="W240">
            <v>0</v>
          </cell>
          <cell r="X240">
            <v>0</v>
          </cell>
          <cell r="Y240">
            <v>1.19875638069482</v>
          </cell>
          <cell r="Z240">
            <v>3.5449532976141299E-2</v>
          </cell>
          <cell r="AA240">
            <v>3.0794074304308499</v>
          </cell>
          <cell r="AB240">
            <v>0</v>
          </cell>
          <cell r="AC240">
            <v>0</v>
          </cell>
          <cell r="AE240">
            <v>4.2387017733147099</v>
          </cell>
          <cell r="AF240">
            <v>2.1000000000000001E-2</v>
          </cell>
        </row>
        <row r="241">
          <cell r="C241" t="str">
            <v>2006BDUCSOther Supplies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0.117210331624391</v>
          </cell>
          <cell r="L241">
            <v>2.9000000000000001E-2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5.0734221320927704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E241">
            <v>3.58103497490325</v>
          </cell>
          <cell r="AF241">
            <v>5.3999999999999999E-2</v>
          </cell>
        </row>
        <row r="242">
          <cell r="C242" t="str">
            <v>2006BDUCSMaintenance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0.18211083690881899</v>
          </cell>
          <cell r="L242">
            <v>0.06</v>
          </cell>
          <cell r="M242">
            <v>0</v>
          </cell>
          <cell r="O242">
            <v>0.12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17.0996627891599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E242">
            <v>5.7210887832793702</v>
          </cell>
          <cell r="AF242">
            <v>4.3999999999999997E-2</v>
          </cell>
        </row>
        <row r="243">
          <cell r="C243" t="str">
            <v>2006BDUCSOther</v>
          </cell>
          <cell r="D243">
            <v>0</v>
          </cell>
          <cell r="E243">
            <v>0</v>
          </cell>
          <cell r="F243">
            <v>9.3690160891498498E-3</v>
          </cell>
          <cell r="G243">
            <v>0</v>
          </cell>
          <cell r="H243">
            <v>0</v>
          </cell>
          <cell r="I243">
            <v>0.124</v>
          </cell>
          <cell r="J243">
            <v>0</v>
          </cell>
          <cell r="K243">
            <v>0.104740710222834</v>
          </cell>
          <cell r="L243">
            <v>0.109</v>
          </cell>
          <cell r="M243">
            <v>0</v>
          </cell>
          <cell r="N243">
            <v>3.85</v>
          </cell>
          <cell r="O243">
            <v>5.28</v>
          </cell>
          <cell r="P243">
            <v>0</v>
          </cell>
          <cell r="Q243">
            <v>3.85</v>
          </cell>
          <cell r="R243">
            <v>0</v>
          </cell>
          <cell r="T243">
            <v>0</v>
          </cell>
          <cell r="U243">
            <v>11.5729883541617</v>
          </cell>
          <cell r="V243">
            <v>64.388527344409397</v>
          </cell>
          <cell r="W243">
            <v>0</v>
          </cell>
          <cell r="X243">
            <v>0</v>
          </cell>
          <cell r="Y243">
            <v>0.22587947186233501</v>
          </cell>
          <cell r="Z243">
            <v>-2.3107290902487101E-2</v>
          </cell>
          <cell r="AA243">
            <v>1.02479585170307</v>
          </cell>
          <cell r="AB243">
            <v>0</v>
          </cell>
          <cell r="AC243">
            <v>0</v>
          </cell>
          <cell r="AE243">
            <v>27.229757680630001</v>
          </cell>
          <cell r="AF243">
            <v>7.2999999999999995E-2</v>
          </cell>
        </row>
        <row r="244">
          <cell r="C244" t="str">
            <v>2006BDUCSOverhead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2.4E-2</v>
          </cell>
          <cell r="J244">
            <v>0</v>
          </cell>
          <cell r="K244">
            <v>9.8755619530478095E-2</v>
          </cell>
          <cell r="L244">
            <v>0.05</v>
          </cell>
          <cell r="M244">
            <v>0</v>
          </cell>
          <cell r="O244">
            <v>1.96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53.496493334655298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E244">
            <v>20.633760416172301</v>
          </cell>
          <cell r="AF244">
            <v>5.2999999999999999E-2</v>
          </cell>
        </row>
        <row r="245">
          <cell r="C245" t="str">
            <v>2006BDUCSDepreciation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5.1999999999999998E-2</v>
          </cell>
          <cell r="J245">
            <v>0</v>
          </cell>
          <cell r="K245">
            <v>0.160413236581851</v>
          </cell>
          <cell r="L245">
            <v>0.12</v>
          </cell>
          <cell r="M245">
            <v>0</v>
          </cell>
          <cell r="O245">
            <v>0.87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83.300692826914201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E245">
            <v>2.6921758305218901</v>
          </cell>
          <cell r="AF245">
            <v>0.11</v>
          </cell>
        </row>
        <row r="246">
          <cell r="C246" t="str">
            <v>2006BWUCSBatch</v>
          </cell>
          <cell r="D246">
            <v>0</v>
          </cell>
          <cell r="E246">
            <v>0.114359786176481</v>
          </cell>
          <cell r="F246">
            <v>0.124751145937503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O246">
            <v>5.09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8.7430220188248794E-2</v>
          </cell>
          <cell r="U246">
            <v>0</v>
          </cell>
          <cell r="V246">
            <v>0</v>
          </cell>
          <cell r="W246">
            <v>0</v>
          </cell>
          <cell r="X246">
            <v>3.2918128257052501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0.20300000000000001</v>
          </cell>
        </row>
        <row r="247">
          <cell r="C247" t="str">
            <v>2006BWUCSBinder</v>
          </cell>
          <cell r="D247">
            <v>0</v>
          </cell>
          <cell r="E247">
            <v>9.5731701545655103E-3</v>
          </cell>
          <cell r="F247">
            <v>2.5000000000000001E-2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O247">
            <v>1.46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9.6430426912185903E-3</v>
          </cell>
          <cell r="U247">
            <v>0</v>
          </cell>
          <cell r="V247">
            <v>0</v>
          </cell>
          <cell r="W247">
            <v>0</v>
          </cell>
          <cell r="X247">
            <v>1.80470168491823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9.2999999999999999E-2</v>
          </cell>
        </row>
        <row r="248">
          <cell r="C248" t="str">
            <v>2006BWUCSLabor</v>
          </cell>
          <cell r="D248">
            <v>0</v>
          </cell>
          <cell r="E248">
            <v>4.0841681713998199E-2</v>
          </cell>
          <cell r="F248">
            <v>8.29299753632224E-2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1.3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8.1824661358515904E-2</v>
          </cell>
          <cell r="U248">
            <v>0</v>
          </cell>
          <cell r="V248">
            <v>0</v>
          </cell>
          <cell r="W248">
            <v>0</v>
          </cell>
          <cell r="X248">
            <v>2.6119189883500402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5.8999999999999997E-2</v>
          </cell>
        </row>
        <row r="249">
          <cell r="C249" t="str">
            <v>2006BWUCSExec Salaries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0.67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1.15E-2</v>
          </cell>
        </row>
        <row r="250">
          <cell r="C250" t="str">
            <v>2006BWUCSElectricity</v>
          </cell>
          <cell r="D250">
            <v>0</v>
          </cell>
          <cell r="E250">
            <v>7.8836270499093405E-2</v>
          </cell>
          <cell r="F250">
            <v>5.0371589744163003E-2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1.35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5.88894333038553E-2</v>
          </cell>
          <cell r="U250">
            <v>0</v>
          </cell>
          <cell r="V250">
            <v>0</v>
          </cell>
          <cell r="W250">
            <v>0</v>
          </cell>
          <cell r="X250">
            <v>0.74495614766637597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4.9000000000000002E-2</v>
          </cell>
        </row>
        <row r="251">
          <cell r="C251" t="str">
            <v>2006BWUCSOil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</row>
        <row r="252">
          <cell r="C252" t="str">
            <v>2006BWUCSGas</v>
          </cell>
          <cell r="D252">
            <v>0</v>
          </cell>
          <cell r="E252">
            <v>0.111395163913207</v>
          </cell>
          <cell r="F252">
            <v>0.10940268977221899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O252">
            <v>0.87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9.4503522902957604E-2</v>
          </cell>
          <cell r="U252">
            <v>0</v>
          </cell>
          <cell r="V252">
            <v>0</v>
          </cell>
          <cell r="W252">
            <v>0</v>
          </cell>
          <cell r="X252">
            <v>2.32149166320476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6.9000000000000006E-2</v>
          </cell>
        </row>
        <row r="253">
          <cell r="C253" t="str">
            <v>2006BWUCSOxygen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9.19164650793791E-3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</row>
        <row r="254">
          <cell r="C254" t="str">
            <v>2006BWUCSAlloy</v>
          </cell>
          <cell r="D254">
            <v>0</v>
          </cell>
          <cell r="E254">
            <v>2.1050381705049501E-2</v>
          </cell>
          <cell r="F254">
            <v>1.67710492196721E-2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O254">
            <v>0.17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2.30189305453696E-2</v>
          </cell>
          <cell r="U254">
            <v>0</v>
          </cell>
          <cell r="V254">
            <v>0</v>
          </cell>
          <cell r="W254">
            <v>0</v>
          </cell>
          <cell r="X254">
            <v>0.39376255108921099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1.2E-2</v>
          </cell>
        </row>
        <row r="255">
          <cell r="C255" t="str">
            <v>2006BWUCSSpare Parts</v>
          </cell>
          <cell r="D255">
            <v>0</v>
          </cell>
          <cell r="E255">
            <v>0</v>
          </cell>
          <cell r="F255">
            <v>1.24646832801329E-2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1.58331456883802E-2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</row>
        <row r="256">
          <cell r="C256" t="str">
            <v>2006BWUCSTubes Bobbins &amp; Cut Elements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</row>
        <row r="257">
          <cell r="C257" t="str">
            <v>2006BWUCSPackaging</v>
          </cell>
          <cell r="D257">
            <v>0</v>
          </cell>
          <cell r="E257">
            <v>2.6581395348837199E-2</v>
          </cell>
          <cell r="F257">
            <v>2.9534883720930199E-2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O257">
            <v>1.1499999999999999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6.5573524743765101E-3</v>
          </cell>
          <cell r="U257">
            <v>0</v>
          </cell>
          <cell r="V257">
            <v>0</v>
          </cell>
          <cell r="W257">
            <v>0</v>
          </cell>
          <cell r="X257">
            <v>0.82440918337601599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2.1000000000000001E-2</v>
          </cell>
        </row>
        <row r="258">
          <cell r="C258" t="str">
            <v>2006BWUCSOther Supplies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0.47347682576064198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5.3999999999999999E-2</v>
          </cell>
        </row>
        <row r="259">
          <cell r="C259" t="str">
            <v>2006BWUCSMaintenance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O259">
            <v>0.05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0.83508973718833901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4.3999999999999997E-2</v>
          </cell>
        </row>
        <row r="260">
          <cell r="C260" t="str">
            <v>2006BWUCSOther</v>
          </cell>
          <cell r="D260">
            <v>0</v>
          </cell>
          <cell r="E260">
            <v>2.5168604651162899E-2</v>
          </cell>
          <cell r="F260">
            <v>1.58296795554796E-3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O260">
            <v>3.66</v>
          </cell>
          <cell r="P260">
            <v>0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1.2815450759748099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7.2999999999999995E-2</v>
          </cell>
        </row>
        <row r="261">
          <cell r="C261" t="str">
            <v>2006BWUCSOverhead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O261">
            <v>1.3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0.84630701345390502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5.2999999999999999E-2</v>
          </cell>
        </row>
        <row r="262">
          <cell r="C262" t="str">
            <v>2006BWUCSDepreciation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O262">
            <v>2.27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1.8801968797922399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5.5E-2</v>
          </cell>
        </row>
        <row r="263">
          <cell r="C263" t="str">
            <v>2006BAssembled RovingBatch</v>
          </cell>
          <cell r="D263">
            <v>0.15437396307500401</v>
          </cell>
          <cell r="E263">
            <v>0.120382864581514</v>
          </cell>
          <cell r="F263">
            <v>0</v>
          </cell>
          <cell r="G263">
            <v>8.58</v>
          </cell>
          <cell r="H263">
            <v>0</v>
          </cell>
          <cell r="I263">
            <v>0.16600000000000001</v>
          </cell>
          <cell r="J263">
            <v>0</v>
          </cell>
          <cell r="K263">
            <v>0.44614219658945198</v>
          </cell>
          <cell r="L263">
            <v>0</v>
          </cell>
          <cell r="M263">
            <v>0</v>
          </cell>
          <cell r="O263">
            <v>5.09</v>
          </cell>
          <cell r="P263">
            <v>0.171394041450777</v>
          </cell>
          <cell r="Q263">
            <v>1</v>
          </cell>
          <cell r="R263">
            <v>0</v>
          </cell>
          <cell r="S263">
            <v>0</v>
          </cell>
          <cell r="T263">
            <v>0</v>
          </cell>
          <cell r="U263">
            <v>210.23779985089601</v>
          </cell>
          <cell r="V263">
            <v>0</v>
          </cell>
          <cell r="W263">
            <v>0</v>
          </cell>
          <cell r="X263">
            <v>5.0207687073201104</v>
          </cell>
          <cell r="Y263">
            <v>2.0518172635216798</v>
          </cell>
          <cell r="Z263">
            <v>0.101246125218176</v>
          </cell>
          <cell r="AA263">
            <v>4.8647986793638696</v>
          </cell>
          <cell r="AB263">
            <v>5.36016621424878</v>
          </cell>
          <cell r="AC263">
            <v>0</v>
          </cell>
          <cell r="AD263">
            <v>1.4729865046396799</v>
          </cell>
          <cell r="AE263">
            <v>23.459880673133501</v>
          </cell>
          <cell r="AF263">
            <v>0</v>
          </cell>
        </row>
        <row r="264">
          <cell r="C264" t="str">
            <v>2006BAssembled RovingBinder</v>
          </cell>
          <cell r="D264">
            <v>8.2634633936022106E-2</v>
          </cell>
          <cell r="E264">
            <v>0.12701857940040701</v>
          </cell>
          <cell r="F264">
            <v>0</v>
          </cell>
          <cell r="G264">
            <v>5.94</v>
          </cell>
          <cell r="H264">
            <v>0</v>
          </cell>
          <cell r="I264">
            <v>8.8400000000000006E-2</v>
          </cell>
          <cell r="J264">
            <v>0</v>
          </cell>
          <cell r="K264">
            <v>0.22771765358815399</v>
          </cell>
          <cell r="L264">
            <v>0</v>
          </cell>
          <cell r="M264">
            <v>0</v>
          </cell>
          <cell r="O264">
            <v>2.68</v>
          </cell>
          <cell r="P264">
            <v>0.173568</v>
          </cell>
          <cell r="Q264">
            <v>0.9</v>
          </cell>
          <cell r="R264">
            <v>0</v>
          </cell>
          <cell r="S264">
            <v>0</v>
          </cell>
          <cell r="T264">
            <v>0</v>
          </cell>
          <cell r="U264">
            <v>123.092725000355</v>
          </cell>
          <cell r="V264">
            <v>0</v>
          </cell>
          <cell r="W264">
            <v>0</v>
          </cell>
          <cell r="X264">
            <v>2.7525835232579099</v>
          </cell>
          <cell r="Y264">
            <v>1.18708783886353</v>
          </cell>
          <cell r="Z264">
            <v>8.7138224831742495E-2</v>
          </cell>
          <cell r="AA264">
            <v>4.2611788429886603</v>
          </cell>
          <cell r="AB264">
            <v>5.9325662719376204</v>
          </cell>
          <cell r="AC264">
            <v>0</v>
          </cell>
          <cell r="AD264">
            <v>1.45046593593453</v>
          </cell>
          <cell r="AE264">
            <v>19.2300756000113</v>
          </cell>
          <cell r="AF264">
            <v>0</v>
          </cell>
        </row>
        <row r="265">
          <cell r="C265" t="str">
            <v>2006BAssembled RovingLabor</v>
          </cell>
          <cell r="D265">
            <v>0.18366837513839401</v>
          </cell>
          <cell r="E265">
            <v>0.36901133063882302</v>
          </cell>
          <cell r="F265">
            <v>0</v>
          </cell>
          <cell r="G265">
            <v>3.87</v>
          </cell>
          <cell r="H265">
            <v>0</v>
          </cell>
          <cell r="I265">
            <v>0.1012</v>
          </cell>
          <cell r="J265">
            <v>0</v>
          </cell>
          <cell r="K265">
            <v>0.20018950467947499</v>
          </cell>
          <cell r="L265">
            <v>0</v>
          </cell>
          <cell r="M265">
            <v>0</v>
          </cell>
          <cell r="O265">
            <v>2.41</v>
          </cell>
          <cell r="P265">
            <v>0.41658473576939797</v>
          </cell>
          <cell r="Q265">
            <v>0.13</v>
          </cell>
          <cell r="R265">
            <v>0</v>
          </cell>
          <cell r="S265">
            <v>0</v>
          </cell>
          <cell r="T265">
            <v>0</v>
          </cell>
          <cell r="U265">
            <v>149.21270676255099</v>
          </cell>
          <cell r="V265">
            <v>0</v>
          </cell>
          <cell r="W265">
            <v>0</v>
          </cell>
          <cell r="X265">
            <v>3.9837748429555799</v>
          </cell>
          <cell r="Y265">
            <v>1.4332148125074899</v>
          </cell>
          <cell r="Z265">
            <v>9.2797280610357205E-2</v>
          </cell>
          <cell r="AA265">
            <v>3.1105782565665998</v>
          </cell>
          <cell r="AB265">
            <v>3.6666438875785801</v>
          </cell>
          <cell r="AC265">
            <v>0</v>
          </cell>
          <cell r="AD265">
            <v>0.46223592732194302</v>
          </cell>
          <cell r="AE265">
            <v>6.3948526409205799</v>
          </cell>
          <cell r="AF265">
            <v>0</v>
          </cell>
        </row>
        <row r="266">
          <cell r="C266" t="str">
            <v>2006BAssembled RovingExec Salaries</v>
          </cell>
          <cell r="D266">
            <v>4.5538359292853603E-2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3.56E-2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O266">
            <v>1.24</v>
          </cell>
          <cell r="P266">
            <v>0</v>
          </cell>
          <cell r="Q266">
            <v>0.03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2.1355040727055101</v>
          </cell>
          <cell r="AC266">
            <v>0</v>
          </cell>
          <cell r="AD266">
            <v>0.28886536452598699</v>
          </cell>
          <cell r="AE266">
            <v>41.253304758552197</v>
          </cell>
          <cell r="AF266">
            <v>0</v>
          </cell>
        </row>
        <row r="267">
          <cell r="C267" t="str">
            <v>2006BAssembled RovingElectricity</v>
          </cell>
          <cell r="D267">
            <v>4.9736802708011299E-2</v>
          </cell>
          <cell r="E267">
            <v>7.8845646197671607E-2</v>
          </cell>
          <cell r="F267">
            <v>0</v>
          </cell>
          <cell r="G267">
            <v>11.21</v>
          </cell>
          <cell r="H267">
            <v>0</v>
          </cell>
          <cell r="I267">
            <v>7.1300000000000002E-2</v>
          </cell>
          <cell r="J267">
            <v>0</v>
          </cell>
          <cell r="K267">
            <v>0.105148524508806</v>
          </cell>
          <cell r="L267">
            <v>0</v>
          </cell>
          <cell r="M267">
            <v>0</v>
          </cell>
          <cell r="O267">
            <v>1.61</v>
          </cell>
          <cell r="P267">
            <v>0.13758478624303</v>
          </cell>
          <cell r="Q267">
            <v>0.56000000000000005</v>
          </cell>
          <cell r="R267">
            <v>0</v>
          </cell>
          <cell r="S267">
            <v>0</v>
          </cell>
          <cell r="T267">
            <v>0</v>
          </cell>
          <cell r="U267">
            <v>50.245627709361301</v>
          </cell>
          <cell r="V267">
            <v>0</v>
          </cell>
          <cell r="W267">
            <v>0</v>
          </cell>
          <cell r="X267">
            <v>1.13622879324184</v>
          </cell>
          <cell r="Y267">
            <v>0.89764135078892204</v>
          </cell>
          <cell r="Z267">
            <v>9.9385348310453606E-2</v>
          </cell>
          <cell r="AA267">
            <v>5.1385731133668404</v>
          </cell>
          <cell r="AB267">
            <v>5.0205127128463003</v>
          </cell>
          <cell r="AC267">
            <v>0</v>
          </cell>
          <cell r="AD267">
            <v>1.4934397354584501</v>
          </cell>
          <cell r="AE267">
            <v>0</v>
          </cell>
          <cell r="AF267">
            <v>0</v>
          </cell>
        </row>
        <row r="268">
          <cell r="C268" t="str">
            <v>2006BAssembled RovingOil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0.17072732813157601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0.81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8.5486037590028197</v>
          </cell>
          <cell r="AC268">
            <v>0</v>
          </cell>
          <cell r="AD268">
            <v>0</v>
          </cell>
          <cell r="AE268">
            <v>11.1266198835535</v>
          </cell>
          <cell r="AF268">
            <v>0</v>
          </cell>
        </row>
        <row r="269">
          <cell r="C269" t="str">
            <v>2006BAssembled RovingGas</v>
          </cell>
          <cell r="D269">
            <v>9.0031469694116906E-2</v>
          </cell>
          <cell r="E269">
            <v>0.115962781649048</v>
          </cell>
          <cell r="F269">
            <v>0</v>
          </cell>
          <cell r="G269">
            <v>3.04</v>
          </cell>
          <cell r="H269">
            <v>0</v>
          </cell>
          <cell r="I269">
            <v>0.1076</v>
          </cell>
          <cell r="J269">
            <v>0</v>
          </cell>
          <cell r="K269">
            <v>0.14232931461561901</v>
          </cell>
          <cell r="L269">
            <v>0</v>
          </cell>
          <cell r="M269">
            <v>0</v>
          </cell>
          <cell r="O269">
            <v>0.96</v>
          </cell>
          <cell r="P269">
            <v>0.151260455697139</v>
          </cell>
          <cell r="Q269">
            <v>0.23</v>
          </cell>
          <cell r="R269">
            <v>0</v>
          </cell>
          <cell r="S269">
            <v>0</v>
          </cell>
          <cell r="T269">
            <v>0</v>
          </cell>
          <cell r="U269">
            <v>140.84804065613</v>
          </cell>
          <cell r="V269">
            <v>0</v>
          </cell>
          <cell r="W269">
            <v>0</v>
          </cell>
          <cell r="X269">
            <v>3.5408066357557302</v>
          </cell>
          <cell r="Y269">
            <v>0.92931282515837499</v>
          </cell>
          <cell r="Z269">
            <v>7.1968194975106994E-2</v>
          </cell>
          <cell r="AA269">
            <v>4.8623205395087297</v>
          </cell>
          <cell r="AB269">
            <v>2.1259805701315599</v>
          </cell>
          <cell r="AC269">
            <v>0</v>
          </cell>
          <cell r="AD269">
            <v>0.75160905422108704</v>
          </cell>
          <cell r="AE269">
            <v>4.91786170723163</v>
          </cell>
          <cell r="AF269">
            <v>0</v>
          </cell>
        </row>
        <row r="270">
          <cell r="C270" t="str">
            <v>2006BAssembled RovingOxygen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5.5907292612821499E-2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0.28236627708414103</v>
          </cell>
          <cell r="Z270">
            <v>1.0675570986725801E-2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</row>
        <row r="271">
          <cell r="C271" t="str">
            <v>2006BAssembled RovingAlloy</v>
          </cell>
          <cell r="D271">
            <v>1.5976179740899401E-2</v>
          </cell>
          <cell r="E271">
            <v>2.73339754395782E-2</v>
          </cell>
          <cell r="F271">
            <v>0</v>
          </cell>
          <cell r="G271">
            <v>1.18</v>
          </cell>
          <cell r="H271">
            <v>0</v>
          </cell>
          <cell r="I271">
            <v>3.5999999999999999E-3</v>
          </cell>
          <cell r="J271">
            <v>0</v>
          </cell>
          <cell r="K271">
            <v>4.0093045877603102E-2</v>
          </cell>
          <cell r="L271">
            <v>0</v>
          </cell>
          <cell r="M271">
            <v>0</v>
          </cell>
          <cell r="O271">
            <v>0.18</v>
          </cell>
          <cell r="P271">
            <v>2.0156461069851701E-2</v>
          </cell>
          <cell r="Q271">
            <v>0.24</v>
          </cell>
          <cell r="R271">
            <v>0</v>
          </cell>
          <cell r="S271">
            <v>0</v>
          </cell>
          <cell r="T271">
            <v>0</v>
          </cell>
          <cell r="U271">
            <v>40.376509676180802</v>
          </cell>
          <cell r="V271">
            <v>0</v>
          </cell>
          <cell r="W271">
            <v>0</v>
          </cell>
          <cell r="X271">
            <v>0.60057810067001205</v>
          </cell>
          <cell r="Y271">
            <v>0.57056853119530204</v>
          </cell>
          <cell r="Z271">
            <v>2.32654711962243E-2</v>
          </cell>
          <cell r="AA271">
            <v>0.90239223616972997</v>
          </cell>
          <cell r="AB271">
            <v>2.7690343725417002</v>
          </cell>
          <cell r="AC271">
            <v>0</v>
          </cell>
          <cell r="AD271">
            <v>0.19432816475561901</v>
          </cell>
          <cell r="AE271">
            <v>1.23331646225068</v>
          </cell>
          <cell r="AF271">
            <v>0</v>
          </cell>
        </row>
        <row r="272">
          <cell r="C272" t="str">
            <v>2006BAssembled RovingSpare Parts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2.5000000000000001E-2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0.107094357972219</v>
          </cell>
          <cell r="Z272">
            <v>8.5415943019209305E-3</v>
          </cell>
          <cell r="AA272">
            <v>0.30410834351508498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</row>
        <row r="273">
          <cell r="C273" t="str">
            <v>2006BAssembled RovingTubes Bobbins &amp; Cut Elements</v>
          </cell>
          <cell r="D273">
            <v>0</v>
          </cell>
          <cell r="E273">
            <v>0</v>
          </cell>
          <cell r="F273">
            <v>0</v>
          </cell>
          <cell r="G273">
            <v>0.54</v>
          </cell>
          <cell r="H273">
            <v>0</v>
          </cell>
          <cell r="I273">
            <v>0</v>
          </cell>
          <cell r="J273">
            <v>0</v>
          </cell>
          <cell r="K273">
            <v>5.86369120380862E-2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0.51984511901489305</v>
          </cell>
          <cell r="AC273">
            <v>0</v>
          </cell>
          <cell r="AD273">
            <v>0.226457679149559</v>
          </cell>
          <cell r="AE273">
            <v>0</v>
          </cell>
          <cell r="AF273">
            <v>0</v>
          </cell>
        </row>
        <row r="274">
          <cell r="C274" t="str">
            <v>2006BAssembled RovingPackaging</v>
          </cell>
          <cell r="D274">
            <v>2.2036369996977299E-2</v>
          </cell>
          <cell r="E274">
            <v>5.0061436616403901E-2</v>
          </cell>
          <cell r="F274">
            <v>0</v>
          </cell>
          <cell r="G274">
            <v>1.1200000000000001</v>
          </cell>
          <cell r="H274">
            <v>0</v>
          </cell>
          <cell r="I274">
            <v>3.4000000000000002E-2</v>
          </cell>
          <cell r="J274">
            <v>0</v>
          </cell>
          <cell r="K274">
            <v>0.10727981153595199</v>
          </cell>
          <cell r="L274">
            <v>0</v>
          </cell>
          <cell r="M274">
            <v>0</v>
          </cell>
          <cell r="O274">
            <v>1.18</v>
          </cell>
          <cell r="P274">
            <v>3.4348799999999999E-2</v>
          </cell>
          <cell r="Q274">
            <v>0.23</v>
          </cell>
          <cell r="R274">
            <v>0</v>
          </cell>
          <cell r="S274">
            <v>0</v>
          </cell>
          <cell r="T274">
            <v>0</v>
          </cell>
          <cell r="U274">
            <v>36.0287775297274</v>
          </cell>
          <cell r="V274">
            <v>0</v>
          </cell>
          <cell r="W274">
            <v>0</v>
          </cell>
          <cell r="X274">
            <v>1.2574128752399001</v>
          </cell>
          <cell r="Y274">
            <v>0.53547433999052896</v>
          </cell>
          <cell r="Z274">
            <v>6.4349349362008507E-2</v>
          </cell>
          <cell r="AA274">
            <v>1.5271999999999999</v>
          </cell>
          <cell r="AB274">
            <v>1.0169573215599701</v>
          </cell>
          <cell r="AC274">
            <v>0</v>
          </cell>
          <cell r="AD274">
            <v>0.37951459869621101</v>
          </cell>
          <cell r="AE274">
            <v>2.7394919195669698</v>
          </cell>
          <cell r="AF274">
            <v>0</v>
          </cell>
        </row>
        <row r="275">
          <cell r="C275" t="str">
            <v>2006BAssembled RovingOther Supplies</v>
          </cell>
          <cell r="D275">
            <v>2.8412594278113899E-2</v>
          </cell>
          <cell r="E275">
            <v>0</v>
          </cell>
          <cell r="F275">
            <v>0</v>
          </cell>
          <cell r="G275">
            <v>0.44</v>
          </cell>
          <cell r="H275">
            <v>0</v>
          </cell>
          <cell r="I275">
            <v>0</v>
          </cell>
          <cell r="J275">
            <v>0</v>
          </cell>
          <cell r="K275">
            <v>0.109445746412135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0.12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0.72216063193416302</v>
          </cell>
          <cell r="Y275">
            <v>0</v>
          </cell>
          <cell r="Z275">
            <v>0</v>
          </cell>
          <cell r="AA275">
            <v>0</v>
          </cell>
          <cell r="AB275">
            <v>1.05224429727741</v>
          </cell>
          <cell r="AC275">
            <v>0</v>
          </cell>
          <cell r="AD275">
            <v>0.32</v>
          </cell>
          <cell r="AE275">
            <v>3.0890955023281301</v>
          </cell>
          <cell r="AF275">
            <v>0</v>
          </cell>
        </row>
        <row r="276">
          <cell r="C276" t="str">
            <v>2006BAssembled RovingMaintenance</v>
          </cell>
          <cell r="D276">
            <v>8.1211888999240894E-2</v>
          </cell>
          <cell r="E276">
            <v>0</v>
          </cell>
          <cell r="F276">
            <v>0</v>
          </cell>
          <cell r="G276">
            <v>3.36</v>
          </cell>
          <cell r="H276">
            <v>0</v>
          </cell>
          <cell r="I276">
            <v>0</v>
          </cell>
          <cell r="J276">
            <v>0</v>
          </cell>
          <cell r="K276">
            <v>0.181550011087805</v>
          </cell>
          <cell r="L276">
            <v>0</v>
          </cell>
          <cell r="M276">
            <v>0</v>
          </cell>
          <cell r="O276">
            <v>0.08</v>
          </cell>
          <cell r="P276">
            <v>0</v>
          </cell>
          <cell r="Q276">
            <v>0.28000000000000003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1.27370316669846</v>
          </cell>
          <cell r="Y276">
            <v>0</v>
          </cell>
          <cell r="Z276">
            <v>0</v>
          </cell>
          <cell r="AA276">
            <v>0</v>
          </cell>
          <cell r="AB276">
            <v>6.2952244297277398</v>
          </cell>
          <cell r="AC276">
            <v>0</v>
          </cell>
          <cell r="AD276">
            <v>0.33</v>
          </cell>
          <cell r="AE276">
            <v>6.6800306675420904</v>
          </cell>
          <cell r="AF276">
            <v>0</v>
          </cell>
        </row>
        <row r="277">
          <cell r="C277" t="str">
            <v>2006BAssembled RovingOther</v>
          </cell>
          <cell r="D277">
            <v>0</v>
          </cell>
          <cell r="E277">
            <v>1.8589000665756E-2</v>
          </cell>
          <cell r="F277">
            <v>0</v>
          </cell>
          <cell r="G277">
            <v>0.74000000000000199</v>
          </cell>
          <cell r="H277">
            <v>0</v>
          </cell>
          <cell r="I277">
            <v>0.13300000000000001</v>
          </cell>
          <cell r="J277">
            <v>0</v>
          </cell>
          <cell r="K277">
            <v>0.112995850052222</v>
          </cell>
          <cell r="L277">
            <v>0</v>
          </cell>
          <cell r="M277">
            <v>0</v>
          </cell>
          <cell r="O277">
            <v>4.93</v>
          </cell>
          <cell r="P277">
            <v>4.1820000000000003E-2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32.800876374923099</v>
          </cell>
          <cell r="V277">
            <v>0</v>
          </cell>
          <cell r="W277">
            <v>0</v>
          </cell>
          <cell r="X277">
            <v>1.9546498404252399</v>
          </cell>
          <cell r="Y277">
            <v>0.18667718189718999</v>
          </cell>
          <cell r="Z277">
            <v>-1.95347648075428E-2</v>
          </cell>
          <cell r="AA277">
            <v>0.95026810999758604</v>
          </cell>
          <cell r="AB277">
            <v>0</v>
          </cell>
          <cell r="AC277">
            <v>0</v>
          </cell>
          <cell r="AD277">
            <v>0.55000000000000004</v>
          </cell>
          <cell r="AE277">
            <v>33.676389362335101</v>
          </cell>
          <cell r="AF277">
            <v>0</v>
          </cell>
        </row>
        <row r="278">
          <cell r="C278" t="str">
            <v>2006BAssembled RovingOverhead</v>
          </cell>
          <cell r="D278">
            <v>4.4159014783983097E-2</v>
          </cell>
          <cell r="E278">
            <v>0</v>
          </cell>
          <cell r="F278">
            <v>0</v>
          </cell>
          <cell r="G278">
            <v>3.78</v>
          </cell>
          <cell r="H278">
            <v>0</v>
          </cell>
          <cell r="I278">
            <v>2.5899999999999999E-2</v>
          </cell>
          <cell r="J278">
            <v>0</v>
          </cell>
          <cell r="K278">
            <v>0.101268391616957</v>
          </cell>
          <cell r="L278">
            <v>0</v>
          </cell>
          <cell r="M278">
            <v>0</v>
          </cell>
          <cell r="O278">
            <v>1.93</v>
          </cell>
          <cell r="P278">
            <v>0</v>
          </cell>
          <cell r="Q278">
            <v>0.37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1.29081208286032</v>
          </cell>
          <cell r="Y278">
            <v>0</v>
          </cell>
          <cell r="Z278">
            <v>0</v>
          </cell>
          <cell r="AA278">
            <v>0</v>
          </cell>
          <cell r="AB278">
            <v>2.9468867286820899</v>
          </cell>
          <cell r="AC278">
            <v>0</v>
          </cell>
          <cell r="AD278">
            <v>0.65</v>
          </cell>
          <cell r="AE278">
            <v>22.341224411912201</v>
          </cell>
          <cell r="AF278">
            <v>0</v>
          </cell>
        </row>
        <row r="279">
          <cell r="C279" t="str">
            <v>2006BAssembled RovingDepreciation</v>
          </cell>
          <cell r="D279">
            <v>7.5729494338984099E-2</v>
          </cell>
          <cell r="E279">
            <v>0</v>
          </cell>
          <cell r="F279">
            <v>0</v>
          </cell>
          <cell r="G279">
            <v>6.34</v>
          </cell>
          <cell r="H279">
            <v>0</v>
          </cell>
          <cell r="I279">
            <v>8.8499999999999995E-2</v>
          </cell>
          <cell r="J279">
            <v>0</v>
          </cell>
          <cell r="K279">
            <v>0.246894214575302</v>
          </cell>
          <cell r="L279">
            <v>0</v>
          </cell>
          <cell r="M279">
            <v>0</v>
          </cell>
          <cell r="O279">
            <v>2.89</v>
          </cell>
          <cell r="P279">
            <v>0</v>
          </cell>
          <cell r="Q279">
            <v>0.63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2.86773099124775</v>
          </cell>
          <cell r="Y279">
            <v>0</v>
          </cell>
          <cell r="Z279">
            <v>0</v>
          </cell>
          <cell r="AA279">
            <v>0</v>
          </cell>
          <cell r="AB279">
            <v>5.4218744795359903</v>
          </cell>
          <cell r="AC279">
            <v>0</v>
          </cell>
          <cell r="AD279">
            <v>1.1599999999999999</v>
          </cell>
          <cell r="AE279">
            <v>5.5727933837390502</v>
          </cell>
          <cell r="AF279">
            <v>0</v>
          </cell>
        </row>
        <row r="280">
          <cell r="C280" t="str">
            <v>2006BDirect RovingBatch</v>
          </cell>
          <cell r="D280">
            <v>0</v>
          </cell>
          <cell r="E280">
            <v>0.12406248434918001</v>
          </cell>
          <cell r="F280">
            <v>0</v>
          </cell>
          <cell r="G280">
            <v>0</v>
          </cell>
          <cell r="H280">
            <v>0.106623041840199</v>
          </cell>
          <cell r="I280">
            <v>0</v>
          </cell>
          <cell r="J280">
            <v>1.09572293973514</v>
          </cell>
          <cell r="K280">
            <v>0.44192247855090899</v>
          </cell>
          <cell r="L280">
            <v>0.16700000000000001</v>
          </cell>
          <cell r="M280">
            <v>0.74</v>
          </cell>
          <cell r="N280">
            <v>0.74</v>
          </cell>
          <cell r="O280">
            <v>5.09</v>
          </cell>
          <cell r="P280">
            <v>0</v>
          </cell>
          <cell r="Q280">
            <v>1.24</v>
          </cell>
          <cell r="R280">
            <v>0</v>
          </cell>
          <cell r="S280">
            <v>0</v>
          </cell>
          <cell r="T280">
            <v>0</v>
          </cell>
          <cell r="U280">
            <v>207.94003403189299</v>
          </cell>
          <cell r="V280">
            <v>207.18162898944499</v>
          </cell>
          <cell r="W280">
            <v>0.116382574299377</v>
          </cell>
          <cell r="X280">
            <v>0</v>
          </cell>
          <cell r="Y280">
            <v>0</v>
          </cell>
          <cell r="Z280">
            <v>0.102230197056522</v>
          </cell>
          <cell r="AA280">
            <v>4.9172679305449103</v>
          </cell>
          <cell r="AB280">
            <v>5.4</v>
          </cell>
          <cell r="AC280">
            <v>0</v>
          </cell>
          <cell r="AD280">
            <v>1.17838920371175</v>
          </cell>
          <cell r="AE280">
            <v>0</v>
          </cell>
          <cell r="AF280">
            <v>0</v>
          </cell>
        </row>
        <row r="281">
          <cell r="C281" t="str">
            <v>2006BDirect RovingBinder</v>
          </cell>
          <cell r="D281">
            <v>0</v>
          </cell>
          <cell r="E281">
            <v>5.1461605702995197E-2</v>
          </cell>
          <cell r="F281">
            <v>0</v>
          </cell>
          <cell r="G281">
            <v>0</v>
          </cell>
          <cell r="H281">
            <v>4.2819148936170198E-2</v>
          </cell>
          <cell r="I281">
            <v>0</v>
          </cell>
          <cell r="J281">
            <v>0.237959565936222</v>
          </cell>
          <cell r="K281">
            <v>0.24306102234836999</v>
          </cell>
          <cell r="L281">
            <v>6.5000000000000002E-2</v>
          </cell>
          <cell r="M281">
            <v>0.73</v>
          </cell>
          <cell r="N281">
            <v>0.73</v>
          </cell>
          <cell r="O281">
            <v>1.46</v>
          </cell>
          <cell r="P281">
            <v>0</v>
          </cell>
          <cell r="Q281">
            <v>0.54</v>
          </cell>
          <cell r="R281">
            <v>0</v>
          </cell>
          <cell r="S281">
            <v>0</v>
          </cell>
          <cell r="T281">
            <v>0</v>
          </cell>
          <cell r="U281">
            <v>38.744133458306798</v>
          </cell>
          <cell r="V281">
            <v>107.48833139903</v>
          </cell>
          <cell r="W281">
            <v>3.1845258095368298E-2</v>
          </cell>
          <cell r="X281">
            <v>0</v>
          </cell>
          <cell r="Y281">
            <v>0</v>
          </cell>
          <cell r="Z281">
            <v>5.3045259787644898E-2</v>
          </cell>
          <cell r="AA281">
            <v>2.0645427244748502</v>
          </cell>
          <cell r="AB281">
            <v>5.64</v>
          </cell>
          <cell r="AC281">
            <v>0</v>
          </cell>
          <cell r="AD281">
            <v>1.1603727487476301</v>
          </cell>
          <cell r="AE281">
            <v>0</v>
          </cell>
          <cell r="AF281">
            <v>0</v>
          </cell>
        </row>
        <row r="282">
          <cell r="C282" t="str">
            <v>2006BDirect RovingLabor</v>
          </cell>
          <cell r="D282">
            <v>0</v>
          </cell>
          <cell r="E282">
            <v>0.129096885036589</v>
          </cell>
          <cell r="F282">
            <v>0</v>
          </cell>
          <cell r="G282">
            <v>0</v>
          </cell>
          <cell r="H282">
            <v>0.311377326027449</v>
          </cell>
          <cell r="I282">
            <v>0</v>
          </cell>
          <cell r="J282">
            <v>1.06590885988916</v>
          </cell>
          <cell r="K282">
            <v>0.13194163661309799</v>
          </cell>
          <cell r="L282">
            <v>0.13800000000000001</v>
          </cell>
          <cell r="M282">
            <v>0.41</v>
          </cell>
          <cell r="N282">
            <v>0.41</v>
          </cell>
          <cell r="O282">
            <v>1.3</v>
          </cell>
          <cell r="P282">
            <v>0</v>
          </cell>
          <cell r="Q282">
            <v>0.27</v>
          </cell>
          <cell r="R282">
            <v>0</v>
          </cell>
          <cell r="S282">
            <v>0</v>
          </cell>
          <cell r="T282">
            <v>0</v>
          </cell>
          <cell r="U282">
            <v>107.192823554923</v>
          </cell>
          <cell r="V282">
            <v>208.93572826982299</v>
          </cell>
          <cell r="W282">
            <v>0.10800787632400299</v>
          </cell>
          <cell r="X282">
            <v>0</v>
          </cell>
          <cell r="Y282">
            <v>0</v>
          </cell>
          <cell r="Z282">
            <v>6.7432760176978496E-2</v>
          </cell>
          <cell r="AA282">
            <v>1.1550576004514099</v>
          </cell>
          <cell r="AB282">
            <v>2.31</v>
          </cell>
          <cell r="AC282">
            <v>0</v>
          </cell>
          <cell r="AD282">
            <v>0.369788741857555</v>
          </cell>
          <cell r="AE282">
            <v>0</v>
          </cell>
          <cell r="AF282">
            <v>0</v>
          </cell>
        </row>
        <row r="283">
          <cell r="C283" t="str">
            <v>2006BDirect RovingExec Salaries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2.3E-2</v>
          </cell>
          <cell r="M283">
            <v>0</v>
          </cell>
          <cell r="N283">
            <v>0</v>
          </cell>
          <cell r="O283">
            <v>0.67</v>
          </cell>
          <cell r="P283">
            <v>0</v>
          </cell>
          <cell r="Q283">
            <v>0.01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1.85</v>
          </cell>
          <cell r="AC283">
            <v>0</v>
          </cell>
          <cell r="AD283">
            <v>0.23109229162078901</v>
          </cell>
          <cell r="AE283">
            <v>0</v>
          </cell>
          <cell r="AF283">
            <v>0</v>
          </cell>
        </row>
        <row r="284">
          <cell r="C284" t="str">
            <v>2006BDirect RovingElectricity</v>
          </cell>
          <cell r="D284">
            <v>0</v>
          </cell>
          <cell r="E284">
            <v>7.9804941633894594E-2</v>
          </cell>
          <cell r="F284">
            <v>0</v>
          </cell>
          <cell r="G284">
            <v>0</v>
          </cell>
          <cell r="H284">
            <v>6.5519784559493796E-2</v>
          </cell>
          <cell r="I284">
            <v>0</v>
          </cell>
          <cell r="J284">
            <v>0.38105986294226502</v>
          </cell>
          <cell r="K284">
            <v>9.5090747012528801E-2</v>
          </cell>
          <cell r="L284">
            <v>5.2999999999999999E-2</v>
          </cell>
          <cell r="M284">
            <v>0.57999999999999996</v>
          </cell>
          <cell r="N284">
            <v>0.57999999999999996</v>
          </cell>
          <cell r="O284">
            <v>1.35</v>
          </cell>
          <cell r="P284">
            <v>0</v>
          </cell>
          <cell r="Q284">
            <v>0.91</v>
          </cell>
          <cell r="R284">
            <v>0</v>
          </cell>
          <cell r="S284">
            <v>0</v>
          </cell>
          <cell r="T284">
            <v>0</v>
          </cell>
          <cell r="U284">
            <v>35.670263027419999</v>
          </cell>
          <cell r="V284">
            <v>100.99428137823899</v>
          </cell>
          <cell r="W284">
            <v>5.3244947280011501E-2</v>
          </cell>
          <cell r="X284">
            <v>0</v>
          </cell>
          <cell r="Y284">
            <v>0</v>
          </cell>
          <cell r="Z284">
            <v>9.6570799091367093E-2</v>
          </cell>
          <cell r="AA284">
            <v>5.1548734633066999</v>
          </cell>
          <cell r="AB284">
            <v>4.26</v>
          </cell>
          <cell r="AC284">
            <v>0</v>
          </cell>
          <cell r="AD284">
            <v>1.19475178836676</v>
          </cell>
          <cell r="AE284">
            <v>0</v>
          </cell>
          <cell r="AF284">
            <v>0</v>
          </cell>
        </row>
        <row r="285">
          <cell r="C285" t="str">
            <v>2006BDirect RovingOil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0.161712713379185</v>
          </cell>
          <cell r="L285">
            <v>0</v>
          </cell>
          <cell r="M285">
            <v>0.03</v>
          </cell>
          <cell r="N285">
            <v>0.03</v>
          </cell>
          <cell r="O285">
            <v>0</v>
          </cell>
          <cell r="P285">
            <v>0</v>
          </cell>
          <cell r="Q285">
            <v>1.33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115.25338304282801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11.21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C286" t="str">
            <v>2006BDirect RovingGas</v>
          </cell>
          <cell r="D286">
            <v>0</v>
          </cell>
          <cell r="E286">
            <v>0.115211129022986</v>
          </cell>
          <cell r="F286">
            <v>0</v>
          </cell>
          <cell r="G286">
            <v>0</v>
          </cell>
          <cell r="H286">
            <v>7.8157295790758405E-2</v>
          </cell>
          <cell r="I286">
            <v>0</v>
          </cell>
          <cell r="J286">
            <v>0.48947338973304599</v>
          </cell>
          <cell r="K286">
            <v>0.13588996679547399</v>
          </cell>
          <cell r="L286">
            <v>9.0999999999999998E-2</v>
          </cell>
          <cell r="M286">
            <v>0.67</v>
          </cell>
          <cell r="N286">
            <v>0.67</v>
          </cell>
          <cell r="O286">
            <v>0.87</v>
          </cell>
          <cell r="P286">
            <v>0</v>
          </cell>
          <cell r="Q286">
            <v>0.38</v>
          </cell>
          <cell r="R286">
            <v>0</v>
          </cell>
          <cell r="S286">
            <v>0</v>
          </cell>
          <cell r="T286">
            <v>0</v>
          </cell>
          <cell r="U286">
            <v>139.373602201539</v>
          </cell>
          <cell r="V286">
            <v>41.026923751002599</v>
          </cell>
          <cell r="W286">
            <v>7.0374532975010201E-2</v>
          </cell>
          <cell r="X286">
            <v>0</v>
          </cell>
          <cell r="Y286">
            <v>0</v>
          </cell>
          <cell r="Z286">
            <v>7.1212598393982002E-2</v>
          </cell>
          <cell r="AA286">
            <v>4.9067457127286698</v>
          </cell>
          <cell r="AB286">
            <v>0.71</v>
          </cell>
          <cell r="AC286">
            <v>0</v>
          </cell>
          <cell r="AD286">
            <v>0.60128724337687001</v>
          </cell>
          <cell r="AE286">
            <v>0</v>
          </cell>
          <cell r="AF286">
            <v>0</v>
          </cell>
        </row>
        <row r="287">
          <cell r="C287" t="str">
            <v>2006BDirect RovingOxygen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2.0037122381425399E-2</v>
          </cell>
          <cell r="I287">
            <v>0</v>
          </cell>
          <cell r="J287">
            <v>0.106928116156632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2.0769518343544E-2</v>
          </cell>
          <cell r="X287">
            <v>0</v>
          </cell>
          <cell r="Y287">
            <v>0</v>
          </cell>
          <cell r="Z287">
            <v>1.1548637778137199E-2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C288" t="str">
            <v>2006BDirect RovingAlloy</v>
          </cell>
          <cell r="D288">
            <v>0</v>
          </cell>
          <cell r="E288">
            <v>2.1326927302277501E-2</v>
          </cell>
          <cell r="F288">
            <v>0</v>
          </cell>
          <cell r="G288">
            <v>0</v>
          </cell>
          <cell r="H288">
            <v>1.9142811404772701E-2</v>
          </cell>
          <cell r="I288">
            <v>0</v>
          </cell>
          <cell r="J288">
            <v>9.1647747031878196E-2</v>
          </cell>
          <cell r="K288">
            <v>4.5024009780265599E-2</v>
          </cell>
          <cell r="L288">
            <v>1.6E-2</v>
          </cell>
          <cell r="M288">
            <v>0.32</v>
          </cell>
          <cell r="N288">
            <v>0.32</v>
          </cell>
          <cell r="O288">
            <v>0.17</v>
          </cell>
          <cell r="P288">
            <v>0</v>
          </cell>
          <cell r="Q288">
            <v>0.34</v>
          </cell>
          <cell r="R288">
            <v>0</v>
          </cell>
          <cell r="S288">
            <v>0</v>
          </cell>
          <cell r="T288">
            <v>0</v>
          </cell>
          <cell r="U288">
            <v>30.8150979689702</v>
          </cell>
          <cell r="V288">
            <v>20.300003667067699</v>
          </cell>
          <cell r="W288">
            <v>2.00470166054144E-2</v>
          </cell>
          <cell r="X288">
            <v>0</v>
          </cell>
          <cell r="Y288">
            <v>0</v>
          </cell>
          <cell r="Z288">
            <v>2.5303140431477199E-2</v>
          </cell>
          <cell r="AA288">
            <v>0.92536492237301804</v>
          </cell>
          <cell r="AB288">
            <v>2.87</v>
          </cell>
          <cell r="AC288">
            <v>0</v>
          </cell>
          <cell r="AD288">
            <v>0.15546253180449501</v>
          </cell>
          <cell r="AE288">
            <v>0</v>
          </cell>
          <cell r="AF288">
            <v>0</v>
          </cell>
        </row>
        <row r="289">
          <cell r="C289" t="str">
            <v>2006BDirect RovingSpare Parts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2.8472949720814801E-2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9.1026582793216505E-3</v>
          </cell>
          <cell r="AA289">
            <v>0.30824996664204302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</row>
        <row r="290">
          <cell r="C290" t="str">
            <v>2006BDirect RovingTubes Bobbins &amp; Cut Elements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2.85481856984083E-2</v>
          </cell>
          <cell r="L290">
            <v>1.2999999999999999E-2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4.4608422473990998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0.28000000000000003</v>
          </cell>
          <cell r="AC290">
            <v>0</v>
          </cell>
          <cell r="AD290">
            <v>0.181166143319648</v>
          </cell>
          <cell r="AE290">
            <v>0</v>
          </cell>
          <cell r="AF290">
            <v>0</v>
          </cell>
        </row>
        <row r="291">
          <cell r="C291" t="str">
            <v>2006BDirect RovingPackaging</v>
          </cell>
          <cell r="D291">
            <v>0</v>
          </cell>
          <cell r="E291">
            <v>2.73308921699685E-2</v>
          </cell>
          <cell r="F291">
            <v>0</v>
          </cell>
          <cell r="G291">
            <v>0</v>
          </cell>
          <cell r="H291">
            <v>3.0192463002640901E-2</v>
          </cell>
          <cell r="I291">
            <v>0</v>
          </cell>
          <cell r="J291">
            <v>0.18623161924946699</v>
          </cell>
          <cell r="K291">
            <v>7.4552118153809702E-2</v>
          </cell>
          <cell r="L291">
            <v>2.1000000000000001E-2</v>
          </cell>
          <cell r="M291">
            <v>0.19</v>
          </cell>
          <cell r="N291">
            <v>0.19</v>
          </cell>
          <cell r="O291">
            <v>1.1499999999999999</v>
          </cell>
          <cell r="P291">
            <v>0</v>
          </cell>
          <cell r="Q291">
            <v>0.17</v>
          </cell>
          <cell r="R291">
            <v>0</v>
          </cell>
          <cell r="S291">
            <v>0</v>
          </cell>
          <cell r="T291">
            <v>0</v>
          </cell>
          <cell r="U291">
            <v>27.781258996911301</v>
          </cell>
          <cell r="V291">
            <v>1.0989898989899001</v>
          </cell>
          <cell r="W291">
            <v>2.0935797142373501E-2</v>
          </cell>
          <cell r="X291">
            <v>0</v>
          </cell>
          <cell r="Y291">
            <v>0</v>
          </cell>
          <cell r="Z291">
            <v>5.2081602599322298E-2</v>
          </cell>
          <cell r="AA291">
            <v>0.9476</v>
          </cell>
          <cell r="AB291">
            <v>1.66</v>
          </cell>
          <cell r="AC291">
            <v>0</v>
          </cell>
          <cell r="AD291">
            <v>0.303611678956969</v>
          </cell>
          <cell r="AE291">
            <v>0</v>
          </cell>
          <cell r="AF291">
            <v>0</v>
          </cell>
        </row>
        <row r="292">
          <cell r="C292" t="str">
            <v>2006BDirect RovingOther Supplies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0.10871842845928401</v>
          </cell>
          <cell r="L292">
            <v>0.02</v>
          </cell>
          <cell r="M292">
            <v>0.45</v>
          </cell>
          <cell r="N292">
            <v>0.45</v>
          </cell>
          <cell r="O292">
            <v>0</v>
          </cell>
          <cell r="P292">
            <v>0</v>
          </cell>
          <cell r="Q292">
            <v>7.0000000000000007E-2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5.4410795220473496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0.25600000000000001</v>
          </cell>
          <cell r="AE292">
            <v>0</v>
          </cell>
          <cell r="AF292">
            <v>0</v>
          </cell>
        </row>
        <row r="293">
          <cell r="C293" t="str">
            <v>2006BDirect RovingMaintenance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0.20996070517714099</v>
          </cell>
          <cell r="L293">
            <v>0.06</v>
          </cell>
          <cell r="M293">
            <v>0.04</v>
          </cell>
          <cell r="N293">
            <v>0.04</v>
          </cell>
          <cell r="O293">
            <v>0.05</v>
          </cell>
          <cell r="P293">
            <v>0</v>
          </cell>
          <cell r="Q293">
            <v>0.33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22.939981287494401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5.69</v>
          </cell>
          <cell r="AC293">
            <v>0</v>
          </cell>
          <cell r="AD293">
            <v>0.26400000000000001</v>
          </cell>
          <cell r="AE293">
            <v>0</v>
          </cell>
          <cell r="AF293">
            <v>0</v>
          </cell>
        </row>
        <row r="294">
          <cell r="C294" t="str">
            <v>2006BDirect RovingOther</v>
          </cell>
          <cell r="D294">
            <v>0</v>
          </cell>
          <cell r="E294">
            <v>2.4402875132627299E-2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7.7286651103402404E-3</v>
          </cell>
          <cell r="K294">
            <v>7.8300942304812701E-2</v>
          </cell>
          <cell r="L294">
            <v>6.5000000000000002E-2</v>
          </cell>
          <cell r="M294">
            <v>0.03</v>
          </cell>
          <cell r="N294">
            <v>0.03</v>
          </cell>
          <cell r="O294">
            <v>3.66</v>
          </cell>
          <cell r="P294">
            <v>0</v>
          </cell>
          <cell r="Q294">
            <v>0</v>
          </cell>
          <cell r="R294">
            <v>0</v>
          </cell>
          <cell r="T294">
            <v>0</v>
          </cell>
          <cell r="U294">
            <v>14.4672884174384</v>
          </cell>
          <cell r="V294">
            <v>165.91913301649001</v>
          </cell>
          <cell r="W294">
            <v>1.2841136290513901E-2</v>
          </cell>
          <cell r="X294">
            <v>0</v>
          </cell>
          <cell r="Y294">
            <v>0</v>
          </cell>
          <cell r="Z294">
            <v>-2.0913232266355199E-2</v>
          </cell>
          <cell r="AA294">
            <v>0.96141020103135399</v>
          </cell>
          <cell r="AB294">
            <v>0</v>
          </cell>
          <cell r="AC294">
            <v>0</v>
          </cell>
          <cell r="AD294">
            <v>0.44</v>
          </cell>
          <cell r="AE294">
            <v>198.62959431085</v>
          </cell>
          <cell r="AF294">
            <v>0</v>
          </cell>
        </row>
        <row r="295">
          <cell r="C295" t="str">
            <v>2006BDirect RovingOverhead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9.7669699787195696E-2</v>
          </cell>
          <cell r="L295">
            <v>0.05</v>
          </cell>
          <cell r="M295">
            <v>0.56000000000000005</v>
          </cell>
          <cell r="N295">
            <v>0.56000000000000005</v>
          </cell>
          <cell r="O295">
            <v>1.3</v>
          </cell>
          <cell r="P295">
            <v>0</v>
          </cell>
          <cell r="Q295">
            <v>0.66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92.745242948342195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2.5499999999999998</v>
          </cell>
          <cell r="AC295">
            <v>0</v>
          </cell>
          <cell r="AD295">
            <v>0.52</v>
          </cell>
          <cell r="AE295">
            <v>0</v>
          </cell>
          <cell r="AF295">
            <v>0</v>
          </cell>
        </row>
        <row r="296">
          <cell r="C296" t="str">
            <v>2006BDirect RovingDepreciation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0.181757740838173</v>
          </cell>
          <cell r="L296">
            <v>7.6999999999999999E-2</v>
          </cell>
          <cell r="M296">
            <v>0.95</v>
          </cell>
          <cell r="N296">
            <v>0.95</v>
          </cell>
          <cell r="O296">
            <v>2.27</v>
          </cell>
          <cell r="P296">
            <v>0</v>
          </cell>
          <cell r="Q296">
            <v>1.2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208.76687629965301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4.17</v>
          </cell>
          <cell r="AC296">
            <v>0</v>
          </cell>
          <cell r="AD296">
            <v>0.92800000000000005</v>
          </cell>
          <cell r="AE296">
            <v>0</v>
          </cell>
          <cell r="AF296">
            <v>0</v>
          </cell>
        </row>
        <row r="297">
          <cell r="C297" t="str">
            <v>2006BCSMBatch</v>
          </cell>
          <cell r="D297">
            <v>0.170830132744513</v>
          </cell>
          <cell r="E297">
            <v>0</v>
          </cell>
          <cell r="F297">
            <v>0</v>
          </cell>
          <cell r="G297">
            <v>9.27</v>
          </cell>
          <cell r="H297">
            <v>0</v>
          </cell>
          <cell r="I297">
            <v>0</v>
          </cell>
          <cell r="J297">
            <v>0</v>
          </cell>
          <cell r="K297">
            <v>2.1193629580519602</v>
          </cell>
          <cell r="L297">
            <v>0</v>
          </cell>
          <cell r="M297">
            <v>0</v>
          </cell>
          <cell r="O297">
            <v>0</v>
          </cell>
          <cell r="P297">
            <v>0.18184385307346301</v>
          </cell>
          <cell r="Q297">
            <v>1.0900000000000001</v>
          </cell>
          <cell r="R297">
            <v>0</v>
          </cell>
          <cell r="S297">
            <v>0</v>
          </cell>
          <cell r="T297">
            <v>0</v>
          </cell>
          <cell r="U297">
            <v>201.92371162790701</v>
          </cell>
          <cell r="V297">
            <v>0</v>
          </cell>
          <cell r="W297">
            <v>0</v>
          </cell>
          <cell r="X297">
            <v>5.0302746357013204</v>
          </cell>
          <cell r="Y297">
            <v>2.1189210636534401</v>
          </cell>
          <cell r="Z297">
            <v>0.100450860168323</v>
          </cell>
          <cell r="AA297">
            <v>4.9514569580814198</v>
          </cell>
          <cell r="AB297">
            <v>5.3603159233064304</v>
          </cell>
          <cell r="AC297">
            <v>0</v>
          </cell>
          <cell r="AE297">
            <v>0</v>
          </cell>
          <cell r="AF297">
            <v>0</v>
          </cell>
        </row>
        <row r="298">
          <cell r="C298" t="str">
            <v>2006BCSMBinder</v>
          </cell>
          <cell r="D298">
            <v>0.15568312170762699</v>
          </cell>
          <cell r="E298">
            <v>0</v>
          </cell>
          <cell r="F298">
            <v>0</v>
          </cell>
          <cell r="G298">
            <v>22.03</v>
          </cell>
          <cell r="H298">
            <v>0</v>
          </cell>
          <cell r="I298">
            <v>0</v>
          </cell>
          <cell r="J298">
            <v>0</v>
          </cell>
          <cell r="K298">
            <v>0.29347466761945201</v>
          </cell>
          <cell r="L298">
            <v>0</v>
          </cell>
          <cell r="M298">
            <v>0</v>
          </cell>
          <cell r="O298">
            <v>0</v>
          </cell>
          <cell r="P298">
            <v>0.23865600000000001</v>
          </cell>
          <cell r="Q298">
            <v>1.47</v>
          </cell>
          <cell r="R298">
            <v>0</v>
          </cell>
          <cell r="S298">
            <v>0</v>
          </cell>
          <cell r="T298">
            <v>0</v>
          </cell>
          <cell r="U298">
            <v>186.84749730788201</v>
          </cell>
          <cell r="V298">
            <v>0</v>
          </cell>
          <cell r="W298">
            <v>0</v>
          </cell>
          <cell r="X298">
            <v>4.7606313422532196</v>
          </cell>
          <cell r="Y298">
            <v>2.1968263512347601</v>
          </cell>
          <cell r="Z298">
            <v>0.17528640742076801</v>
          </cell>
          <cell r="AA298">
            <v>9.3664707499098601</v>
          </cell>
          <cell r="AB298">
            <v>8.4653106498898403</v>
          </cell>
          <cell r="AC298">
            <v>0</v>
          </cell>
          <cell r="AE298">
            <v>0</v>
          </cell>
          <cell r="AF298">
            <v>0</v>
          </cell>
        </row>
        <row r="299">
          <cell r="C299" t="str">
            <v>2006BCSMLabor</v>
          </cell>
          <cell r="D299">
            <v>0.25329656999063699</v>
          </cell>
          <cell r="E299">
            <v>0</v>
          </cell>
          <cell r="F299">
            <v>0</v>
          </cell>
          <cell r="G299">
            <v>7.14</v>
          </cell>
          <cell r="H299">
            <v>0</v>
          </cell>
          <cell r="I299">
            <v>0</v>
          </cell>
          <cell r="J299">
            <v>0</v>
          </cell>
          <cell r="K299">
            <v>9.5643826530612194E-2</v>
          </cell>
          <cell r="L299">
            <v>0</v>
          </cell>
          <cell r="M299">
            <v>0</v>
          </cell>
          <cell r="O299">
            <v>0</v>
          </cell>
          <cell r="P299">
            <v>0.39202710400944202</v>
          </cell>
          <cell r="Q299">
            <v>0.25</v>
          </cell>
          <cell r="R299">
            <v>0</v>
          </cell>
          <cell r="S299">
            <v>0</v>
          </cell>
          <cell r="T299">
            <v>0</v>
          </cell>
          <cell r="U299">
            <v>228.076675916786</v>
          </cell>
          <cell r="V299">
            <v>0</v>
          </cell>
          <cell r="W299">
            <v>0</v>
          </cell>
          <cell r="X299">
            <v>3.63986100807469</v>
          </cell>
          <cell r="Y299">
            <v>2.0633137154442398</v>
          </cell>
          <cell r="Z299">
            <v>0.112599408985882</v>
          </cell>
          <cell r="AA299">
            <v>2.3415398639718901</v>
          </cell>
          <cell r="AB299">
            <v>2.4508059220243399</v>
          </cell>
          <cell r="AC299">
            <v>0</v>
          </cell>
          <cell r="AE299">
            <v>0</v>
          </cell>
          <cell r="AF299">
            <v>0</v>
          </cell>
        </row>
        <row r="300">
          <cell r="C300" t="str">
            <v>2006BCSMExec Salaries</v>
          </cell>
          <cell r="D300">
            <v>5.1587740219336299E-2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Q300">
            <v>0.02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1.9733946519827701</v>
          </cell>
          <cell r="AC300">
            <v>0</v>
          </cell>
          <cell r="AE300">
            <v>0</v>
          </cell>
          <cell r="AF300">
            <v>0</v>
          </cell>
        </row>
        <row r="301">
          <cell r="C301" t="str">
            <v>2006BCSMElectricity</v>
          </cell>
          <cell r="D301">
            <v>5.2561595094639597E-2</v>
          </cell>
          <cell r="E301">
            <v>0</v>
          </cell>
          <cell r="F301">
            <v>0</v>
          </cell>
          <cell r="G301">
            <v>13.76</v>
          </cell>
          <cell r="H301">
            <v>0</v>
          </cell>
          <cell r="I301">
            <v>0</v>
          </cell>
          <cell r="J301">
            <v>0</v>
          </cell>
          <cell r="K301">
            <v>5.4173942808580101E-2</v>
          </cell>
          <cell r="L301">
            <v>0</v>
          </cell>
          <cell r="M301">
            <v>0</v>
          </cell>
          <cell r="O301">
            <v>0</v>
          </cell>
          <cell r="P301">
            <v>0.17345117582414599</v>
          </cell>
          <cell r="Q301">
            <v>0.76</v>
          </cell>
          <cell r="R301">
            <v>0</v>
          </cell>
          <cell r="S301">
            <v>0</v>
          </cell>
          <cell r="T301">
            <v>0</v>
          </cell>
          <cell r="U301">
            <v>50.609481870909903</v>
          </cell>
          <cell r="V301">
            <v>0</v>
          </cell>
          <cell r="W301">
            <v>0</v>
          </cell>
          <cell r="X301">
            <v>1.7185559783443001</v>
          </cell>
          <cell r="Y301">
            <v>1.07327676298772</v>
          </cell>
          <cell r="Z301">
            <v>0.122533431117339</v>
          </cell>
          <cell r="AA301">
            <v>5.7232486791371899</v>
          </cell>
          <cell r="AB301">
            <v>4.8350532595492099</v>
          </cell>
          <cell r="AC301">
            <v>0</v>
          </cell>
          <cell r="AE301">
            <v>0</v>
          </cell>
          <cell r="AF301">
            <v>0</v>
          </cell>
        </row>
        <row r="302">
          <cell r="C302" t="str">
            <v>2006BCSMOil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Q302">
            <v>1.1100000000000001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7.6707068674861203</v>
          </cell>
          <cell r="AC302">
            <v>0</v>
          </cell>
          <cell r="AE302">
            <v>0</v>
          </cell>
          <cell r="AF302">
            <v>0</v>
          </cell>
        </row>
        <row r="303">
          <cell r="C303" t="str">
            <v>2006BCSMGas</v>
          </cell>
          <cell r="D303">
            <v>0.106730185034178</v>
          </cell>
          <cell r="E303">
            <v>0</v>
          </cell>
          <cell r="F303">
            <v>0</v>
          </cell>
          <cell r="G303">
            <v>7.88</v>
          </cell>
          <cell r="H303">
            <v>0</v>
          </cell>
          <cell r="I303">
            <v>0</v>
          </cell>
          <cell r="J303">
            <v>0</v>
          </cell>
          <cell r="K303">
            <v>3.9434589101889399E-2</v>
          </cell>
          <cell r="L303">
            <v>0</v>
          </cell>
          <cell r="M303">
            <v>0</v>
          </cell>
          <cell r="O303">
            <v>0</v>
          </cell>
          <cell r="P303">
            <v>0.239318750273398</v>
          </cell>
          <cell r="Q303">
            <v>0.32</v>
          </cell>
          <cell r="R303">
            <v>0</v>
          </cell>
          <cell r="S303">
            <v>0</v>
          </cell>
          <cell r="T303">
            <v>0</v>
          </cell>
          <cell r="U303">
            <v>154.43673186403399</v>
          </cell>
          <cell r="V303">
            <v>0</v>
          </cell>
          <cell r="W303">
            <v>0</v>
          </cell>
          <cell r="X303">
            <v>4.5918073934385299</v>
          </cell>
          <cell r="Y303">
            <v>1.03058833584073</v>
          </cell>
          <cell r="Z303">
            <v>9.04304630867757E-2</v>
          </cell>
          <cell r="AA303">
            <v>7.4601304197826304</v>
          </cell>
          <cell r="AB303">
            <v>4.46148901164959</v>
          </cell>
          <cell r="AC303">
            <v>0</v>
          </cell>
          <cell r="AE303">
            <v>0</v>
          </cell>
          <cell r="AF303">
            <v>0</v>
          </cell>
        </row>
        <row r="304">
          <cell r="C304" t="str">
            <v>2006BCSMOxygen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5.9786360378794097E-2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0.290706986009373</v>
          </cell>
          <cell r="Z304">
            <v>1.12950924208525E-2</v>
          </cell>
          <cell r="AA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</row>
        <row r="305">
          <cell r="C305" t="str">
            <v>2006BCSMAlloy</v>
          </cell>
          <cell r="D305">
            <v>1.58833289393665E-2</v>
          </cell>
          <cell r="E305">
            <v>0</v>
          </cell>
          <cell r="F305">
            <v>0</v>
          </cell>
          <cell r="G305">
            <v>1.27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2.4186582941021099E-2</v>
          </cell>
          <cell r="Q305">
            <v>0.28000000000000003</v>
          </cell>
          <cell r="R305">
            <v>0</v>
          </cell>
          <cell r="S305">
            <v>0</v>
          </cell>
          <cell r="T305">
            <v>0</v>
          </cell>
          <cell r="U305">
            <v>37.703383613838703</v>
          </cell>
          <cell r="V305">
            <v>0</v>
          </cell>
          <cell r="W305">
            <v>0</v>
          </cell>
          <cell r="X305">
            <v>0.60180044535494004</v>
          </cell>
          <cell r="Y305">
            <v>0.58114748144581196</v>
          </cell>
          <cell r="Z305">
            <v>2.2426994003248601E-2</v>
          </cell>
          <cell r="AA305">
            <v>0.99729545414648102</v>
          </cell>
          <cell r="AB305">
            <v>2.8324895566914199</v>
          </cell>
          <cell r="AC305">
            <v>0</v>
          </cell>
          <cell r="AE305">
            <v>0</v>
          </cell>
          <cell r="AF305">
            <v>0</v>
          </cell>
        </row>
        <row r="306">
          <cell r="C306" t="str">
            <v>2006BCSMSpare Parts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0.04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0.14062632751801801</v>
          </cell>
          <cell r="Z306">
            <v>1.1687311972423901E-2</v>
          </cell>
          <cell r="AA306">
            <v>0.30731163907296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</row>
        <row r="307">
          <cell r="C307" t="str">
            <v>2006BCSMTubes Bobbins &amp; Cut Elements</v>
          </cell>
          <cell r="D307">
            <v>0</v>
          </cell>
          <cell r="E307">
            <v>0</v>
          </cell>
          <cell r="F307">
            <v>0</v>
          </cell>
          <cell r="G307">
            <v>0.57999999999999996</v>
          </cell>
          <cell r="H307">
            <v>0</v>
          </cell>
          <cell r="I307">
            <v>0</v>
          </cell>
          <cell r="J307">
            <v>0</v>
          </cell>
          <cell r="K307">
            <v>8.1632653061224504E-4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0.51970561781991498</v>
          </cell>
          <cell r="AC307">
            <v>0</v>
          </cell>
          <cell r="AE307">
            <v>0</v>
          </cell>
          <cell r="AF307">
            <v>0</v>
          </cell>
        </row>
        <row r="308">
          <cell r="C308" t="str">
            <v>2006BCSMPackaging</v>
          </cell>
          <cell r="D308">
            <v>7.1392180957861401E-2</v>
          </cell>
          <cell r="E308">
            <v>0</v>
          </cell>
          <cell r="F308">
            <v>0</v>
          </cell>
          <cell r="G308">
            <v>1.8</v>
          </cell>
          <cell r="H308">
            <v>0</v>
          </cell>
          <cell r="I308">
            <v>0</v>
          </cell>
          <cell r="J308">
            <v>0</v>
          </cell>
          <cell r="K308">
            <v>1.59183174750409E-2</v>
          </cell>
          <cell r="L308">
            <v>0</v>
          </cell>
          <cell r="M308">
            <v>0</v>
          </cell>
          <cell r="O308">
            <v>0</v>
          </cell>
          <cell r="P308">
            <v>5.2748891905411599E-2</v>
          </cell>
          <cell r="Q308">
            <v>0.48</v>
          </cell>
          <cell r="R308">
            <v>0</v>
          </cell>
          <cell r="S308">
            <v>0</v>
          </cell>
          <cell r="T308">
            <v>0</v>
          </cell>
          <cell r="U308">
            <v>50.940045120644101</v>
          </cell>
          <cell r="V308">
            <v>0</v>
          </cell>
          <cell r="W308">
            <v>0</v>
          </cell>
          <cell r="X308">
            <v>2.1623854310097501</v>
          </cell>
          <cell r="Y308">
            <v>0.75065989575182701</v>
          </cell>
          <cell r="Z308">
            <v>4.9187232041850701E-2</v>
          </cell>
          <cell r="AA308">
            <v>2.9111639139836201</v>
          </cell>
          <cell r="AB308">
            <v>2.7825000000000002</v>
          </cell>
          <cell r="AC308">
            <v>0</v>
          </cell>
          <cell r="AE308">
            <v>0</v>
          </cell>
          <cell r="AF308">
            <v>0</v>
          </cell>
        </row>
        <row r="309">
          <cell r="C309" t="str">
            <v>2006BCSMOther Supplies</v>
          </cell>
          <cell r="D309">
            <v>3.10316829827357E-2</v>
          </cell>
          <cell r="E309">
            <v>0</v>
          </cell>
          <cell r="F309">
            <v>0</v>
          </cell>
          <cell r="G309">
            <v>0.61</v>
          </cell>
          <cell r="H309">
            <v>0</v>
          </cell>
          <cell r="I309">
            <v>0</v>
          </cell>
          <cell r="J309">
            <v>0</v>
          </cell>
          <cell r="K309">
            <v>7.7874149659863903E-2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0.14000000000000001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0.535662892509152</v>
          </cell>
          <cell r="Y309">
            <v>0</v>
          </cell>
          <cell r="Z309">
            <v>0</v>
          </cell>
          <cell r="AA309">
            <v>0</v>
          </cell>
          <cell r="AB309">
            <v>0.11</v>
          </cell>
          <cell r="AC309">
            <v>0</v>
          </cell>
          <cell r="AE309">
            <v>0</v>
          </cell>
          <cell r="AF309">
            <v>0</v>
          </cell>
        </row>
        <row r="310">
          <cell r="C310" t="str">
            <v>2006BCSMMaintenance</v>
          </cell>
          <cell r="D310">
            <v>0.11055611854776599</v>
          </cell>
          <cell r="E310">
            <v>0</v>
          </cell>
          <cell r="F310">
            <v>0</v>
          </cell>
          <cell r="G310">
            <v>5.98</v>
          </cell>
          <cell r="H310">
            <v>0</v>
          </cell>
          <cell r="I310">
            <v>0</v>
          </cell>
          <cell r="J310">
            <v>0</v>
          </cell>
          <cell r="K310">
            <v>6.5982264886618805E-2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Q310">
            <v>0.46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2.2684269606059302</v>
          </cell>
          <cell r="Y310">
            <v>0</v>
          </cell>
          <cell r="Z310">
            <v>0</v>
          </cell>
          <cell r="AA310">
            <v>0</v>
          </cell>
          <cell r="AB310">
            <v>5.12</v>
          </cell>
          <cell r="AC310">
            <v>0</v>
          </cell>
          <cell r="AE310">
            <v>0</v>
          </cell>
          <cell r="AF310">
            <v>0</v>
          </cell>
        </row>
        <row r="311">
          <cell r="C311" t="str">
            <v>2006BCSMOther</v>
          </cell>
          <cell r="D311">
            <v>0</v>
          </cell>
          <cell r="E311">
            <v>0</v>
          </cell>
          <cell r="F311">
            <v>0</v>
          </cell>
          <cell r="G311">
            <v>2.74000000000001</v>
          </cell>
          <cell r="H311">
            <v>0</v>
          </cell>
          <cell r="I311">
            <v>0</v>
          </cell>
          <cell r="J311">
            <v>0</v>
          </cell>
          <cell r="K311">
            <v>6.5140582638741701E-2</v>
          </cell>
          <cell r="L311">
            <v>0</v>
          </cell>
          <cell r="M311">
            <v>0</v>
          </cell>
          <cell r="O311">
            <v>0</v>
          </cell>
          <cell r="P311">
            <v>3.0599999999999999E-2</v>
          </cell>
          <cell r="Q311">
            <v>0</v>
          </cell>
          <cell r="R311">
            <v>0</v>
          </cell>
          <cell r="T311">
            <v>0</v>
          </cell>
          <cell r="U311">
            <v>28.833551705144799</v>
          </cell>
          <cell r="V311">
            <v>0</v>
          </cell>
          <cell r="W311">
            <v>0</v>
          </cell>
          <cell r="X311">
            <v>2.1577663745502802</v>
          </cell>
          <cell r="Y311">
            <v>0.221285009367335</v>
          </cell>
          <cell r="Z311">
            <v>-1.9165217772634999E-2</v>
          </cell>
          <cell r="AA311">
            <v>0.96660902027854501</v>
          </cell>
          <cell r="AB311">
            <v>0</v>
          </cell>
          <cell r="AC311">
            <v>0</v>
          </cell>
          <cell r="AE311">
            <v>0</v>
          </cell>
          <cell r="AF311">
            <v>0</v>
          </cell>
        </row>
        <row r="312">
          <cell r="C312" t="str">
            <v>2006BCSMOverhead</v>
          </cell>
          <cell r="D312">
            <v>4.4158987443181301E-2</v>
          </cell>
          <cell r="E312">
            <v>0</v>
          </cell>
          <cell r="F312">
            <v>0</v>
          </cell>
          <cell r="G312">
            <v>5.17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Q312">
            <v>0.56999999999999995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1.3218962822968101</v>
          </cell>
          <cell r="Y312">
            <v>0</v>
          </cell>
          <cell r="Z312">
            <v>0</v>
          </cell>
          <cell r="AA312">
            <v>0</v>
          </cell>
          <cell r="AB312">
            <v>2.7231037007737799</v>
          </cell>
          <cell r="AC312">
            <v>0</v>
          </cell>
          <cell r="AE312">
            <v>0</v>
          </cell>
          <cell r="AF312">
            <v>0</v>
          </cell>
        </row>
        <row r="313">
          <cell r="C313" t="str">
            <v>2006BCSMDepreciation</v>
          </cell>
          <cell r="D313">
            <v>0.13777091871278099</v>
          </cell>
          <cell r="E313">
            <v>0</v>
          </cell>
          <cell r="F313">
            <v>0</v>
          </cell>
          <cell r="G313">
            <v>10.75</v>
          </cell>
          <cell r="H313">
            <v>0</v>
          </cell>
          <cell r="I313">
            <v>0</v>
          </cell>
          <cell r="J313">
            <v>0</v>
          </cell>
          <cell r="K313">
            <v>8.9357136054421804E-2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1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3.3819828472618401</v>
          </cell>
          <cell r="Y313">
            <v>0</v>
          </cell>
          <cell r="Z313">
            <v>0</v>
          </cell>
          <cell r="AA313">
            <v>0</v>
          </cell>
          <cell r="AB313">
            <v>5.0304319193543501</v>
          </cell>
          <cell r="AC313">
            <v>0</v>
          </cell>
          <cell r="AE313">
            <v>0</v>
          </cell>
          <cell r="AF313">
            <v>0</v>
          </cell>
        </row>
        <row r="314">
          <cell r="C314" t="str">
            <v>2006BCFMBatch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0.104246455454611</v>
          </cell>
          <cell r="I314">
            <v>0.187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0.177219689134613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E314">
            <v>0</v>
          </cell>
          <cell r="AF314">
            <v>0</v>
          </cell>
        </row>
        <row r="315">
          <cell r="C315" t="str">
            <v>2006BCFMBinder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0.165425866499502</v>
          </cell>
          <cell r="I315">
            <v>0.247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0.31459199999999998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E315">
            <v>0</v>
          </cell>
          <cell r="AF315">
            <v>0</v>
          </cell>
        </row>
        <row r="316">
          <cell r="C316" t="str">
            <v>2006BCFMLabor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0.26698533960878301</v>
          </cell>
          <cell r="I316">
            <v>0.18099999999999999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0.18161651343041901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E316">
            <v>0</v>
          </cell>
          <cell r="AF316">
            <v>0</v>
          </cell>
        </row>
        <row r="317">
          <cell r="C317" t="str">
            <v>2006BCFMExec Salaries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0.03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E317">
            <v>0</v>
          </cell>
          <cell r="AF317">
            <v>0</v>
          </cell>
        </row>
        <row r="318">
          <cell r="C318" t="str">
            <v>2006BCFMElectricity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7.5548046763924195E-2</v>
          </cell>
          <cell r="I318">
            <v>0.14699999999999999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0.245540911184782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E318">
            <v>0</v>
          </cell>
          <cell r="AF318">
            <v>0</v>
          </cell>
        </row>
        <row r="319">
          <cell r="C319" t="str">
            <v>2006BCFMOil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E319">
            <v>0</v>
          </cell>
          <cell r="AF319">
            <v>0</v>
          </cell>
        </row>
        <row r="320">
          <cell r="C320" t="str">
            <v>2006BCFMGas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0.217062475521554</v>
          </cell>
          <cell r="I320">
            <v>0.25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0.23806987336834101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E320">
            <v>0</v>
          </cell>
          <cell r="AF320">
            <v>0</v>
          </cell>
        </row>
        <row r="321">
          <cell r="C321" t="str">
            <v>2006BCFMOxygen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1.8677481562546699E-2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5.8380756566185403E-2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E321">
            <v>0</v>
          </cell>
          <cell r="AF321">
            <v>0</v>
          </cell>
        </row>
        <row r="322">
          <cell r="C322" t="str">
            <v>2006BCFMAlloy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1.5612929105201E-2</v>
          </cell>
          <cell r="I322">
            <v>3.0000000000000001E-3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2.3582908428385899E-2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E322">
            <v>0</v>
          </cell>
          <cell r="AF322">
            <v>0</v>
          </cell>
        </row>
        <row r="323">
          <cell r="C323" t="str">
            <v>2006BCFMSpare Parts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4.4262921663458001E-2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3.6999999999999998E-2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</row>
        <row r="324">
          <cell r="C324" t="str">
            <v>2006BCFMTubes Bobbins &amp; Cut Elements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E324">
            <v>0</v>
          </cell>
          <cell r="AF324">
            <v>0</v>
          </cell>
        </row>
        <row r="325">
          <cell r="C325" t="str">
            <v>2006BCFMPackaging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4.9778181818181798E-2</v>
          </cell>
          <cell r="I325">
            <v>7.8E-2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5.7963599999999997E-2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</row>
        <row r="326">
          <cell r="C326" t="str">
            <v>2006BCFMOther Supplies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E326">
            <v>0</v>
          </cell>
          <cell r="AF326">
            <v>0</v>
          </cell>
        </row>
        <row r="327">
          <cell r="C327" t="str">
            <v>2006BCFMMaintenance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</row>
        <row r="328">
          <cell r="C328" t="str">
            <v>2006BCFMOther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0.16300000000000001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E328">
            <v>0</v>
          </cell>
          <cell r="AF328">
            <v>0</v>
          </cell>
        </row>
        <row r="329">
          <cell r="C329" t="str">
            <v>2006BCFMOverhead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4.3999999999999997E-2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E329">
            <v>0</v>
          </cell>
          <cell r="AF329">
            <v>0</v>
          </cell>
        </row>
        <row r="330">
          <cell r="C330" t="str">
            <v>2006BCFMDepreciation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0.14499999999999999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E330">
            <v>0</v>
          </cell>
          <cell r="AF330">
            <v>0</v>
          </cell>
        </row>
        <row r="331">
          <cell r="C331" t="str">
            <v>2006BAR GlassBatch</v>
          </cell>
          <cell r="D331">
            <v>0.38475534886576401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10.3492019802993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E331">
            <v>0</v>
          </cell>
          <cell r="AF331">
            <v>0</v>
          </cell>
        </row>
        <row r="332">
          <cell r="C332" t="str">
            <v>2006BAR GlassBinder</v>
          </cell>
          <cell r="D332">
            <v>0.20729379623660901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5.6033568260535702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E332">
            <v>0</v>
          </cell>
          <cell r="AF332">
            <v>0</v>
          </cell>
        </row>
        <row r="333">
          <cell r="C333" t="str">
            <v>2006BAR GlassLabor</v>
          </cell>
          <cell r="D333">
            <v>0.27349909445314202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2.98011712670962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E333">
            <v>0</v>
          </cell>
          <cell r="AF333">
            <v>0</v>
          </cell>
        </row>
        <row r="334">
          <cell r="C334" t="str">
            <v>2006BAR GlassExec Salaries</v>
          </cell>
          <cell r="D334">
            <v>4.7740123399944698E-2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</row>
        <row r="335">
          <cell r="C335" t="str">
            <v>2006BAR GlassElectricity</v>
          </cell>
          <cell r="D335">
            <v>6.8589956103999802E-2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3.1480264596546901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</row>
        <row r="336">
          <cell r="C336" t="str">
            <v>2006BAR GlassOil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</row>
        <row r="337">
          <cell r="C337" t="str">
            <v>2006BAR GlassGas</v>
          </cell>
          <cell r="D337">
            <v>0.13756392546888899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8.8436556728297298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</row>
        <row r="338">
          <cell r="C338" t="str">
            <v>2006BAR GlassOxygen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</row>
        <row r="339">
          <cell r="C339" t="str">
            <v>2006BAR GlassAlloy</v>
          </cell>
          <cell r="D339">
            <v>2.52581575958498E-2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4.1984096190834599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E339">
            <v>0</v>
          </cell>
          <cell r="AF339">
            <v>0</v>
          </cell>
        </row>
        <row r="340">
          <cell r="C340" t="str">
            <v>2006BAR GlassSpare Parts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E340">
            <v>0</v>
          </cell>
          <cell r="AF340">
            <v>0</v>
          </cell>
        </row>
        <row r="341">
          <cell r="C341" t="str">
            <v>2006BAR GlassTubes Bobbins &amp; Cut Elements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E341">
            <v>0</v>
          </cell>
          <cell r="AF341">
            <v>0</v>
          </cell>
        </row>
        <row r="342">
          <cell r="C342" t="str">
            <v>2006BAR GlassPackaging</v>
          </cell>
          <cell r="D342">
            <v>3.8823556496914997E-2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1.5739092117876501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E342">
            <v>0</v>
          </cell>
          <cell r="AF342">
            <v>0</v>
          </cell>
        </row>
        <row r="343">
          <cell r="C343" t="str">
            <v>2006BAR GlassOther Supplies</v>
          </cell>
          <cell r="D343">
            <v>7.3250759738465801E-2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1.3179675317238799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E343">
            <v>0</v>
          </cell>
          <cell r="AF343">
            <v>0</v>
          </cell>
        </row>
        <row r="344">
          <cell r="C344" t="str">
            <v>2006BAR GlassMaintenance</v>
          </cell>
          <cell r="D344">
            <v>0.12923949412162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1.92493259203423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E344">
            <v>0</v>
          </cell>
          <cell r="AF344">
            <v>0</v>
          </cell>
        </row>
        <row r="345">
          <cell r="C345" t="str">
            <v>2006BAR GlassOther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2.8751898484447498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E345">
            <v>0</v>
          </cell>
          <cell r="AF345">
            <v>0</v>
          </cell>
        </row>
        <row r="346">
          <cell r="C346" t="str">
            <v>2006BAR GlassOverhead</v>
          </cell>
          <cell r="D346">
            <v>4.3963072106087103E-2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1.4840291813091699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E346">
            <v>0</v>
          </cell>
          <cell r="AF346">
            <v>0</v>
          </cell>
        </row>
        <row r="347">
          <cell r="C347" t="str">
            <v>2006BAR GlassDepreciation</v>
          </cell>
          <cell r="D347">
            <v>0.113461030788593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3.8301714105909701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E347">
            <v>0</v>
          </cell>
          <cell r="AF347">
            <v>0</v>
          </cell>
        </row>
        <row r="348">
          <cell r="C348" t="str">
            <v>2006BH GlassBatch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1.1100000000000001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</row>
        <row r="349">
          <cell r="C349" t="str">
            <v>2006BH GlassBinder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0.91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</row>
        <row r="350">
          <cell r="C350" t="str">
            <v>2006BH GlassLabor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0.74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</row>
        <row r="351">
          <cell r="C351" t="str">
            <v>2006BH GlassExec Salaries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</row>
        <row r="352">
          <cell r="C352" t="str">
            <v>2006BH GlassElectricity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0.83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</row>
        <row r="353">
          <cell r="C353" t="str">
            <v>2006BH GlassOil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E353">
            <v>0</v>
          </cell>
          <cell r="AF353">
            <v>0</v>
          </cell>
        </row>
        <row r="354">
          <cell r="C354" t="str">
            <v>2006BH GlassGas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0.89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</row>
        <row r="355">
          <cell r="C355" t="str">
            <v>2006BH GlassOxygen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</row>
        <row r="356">
          <cell r="C356" t="str">
            <v>2006BH GlassAlloy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0.52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</row>
        <row r="357">
          <cell r="C357" t="str">
            <v>2006BH GlassSpare Parts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</row>
        <row r="358">
          <cell r="C358" t="str">
            <v>2006BH GlassTubes Bobbins &amp; Cut Elements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</row>
        <row r="359">
          <cell r="C359" t="str">
            <v>2006BH GlassPackaging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0.22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E359">
            <v>0</v>
          </cell>
          <cell r="AF359">
            <v>0</v>
          </cell>
        </row>
        <row r="360">
          <cell r="C360" t="str">
            <v>2006BH GlassOther Supplies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0.6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</row>
        <row r="361">
          <cell r="C361" t="str">
            <v>2006BH GlassMaintenance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0.08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</row>
        <row r="362">
          <cell r="C362" t="str">
            <v>2006BH GlassOther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0.03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</row>
        <row r="363">
          <cell r="C363" t="str">
            <v>2006BH GlassOverhead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0.51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</row>
        <row r="364">
          <cell r="C364" t="str">
            <v>2006BH GlassDepreciation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1.23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</row>
        <row r="365">
          <cell r="C365" t="str">
            <v>2006BHiPer-texBatch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3.1511229249912001</v>
          </cell>
          <cell r="K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E365">
            <v>0</v>
          </cell>
          <cell r="AF365">
            <v>0</v>
          </cell>
        </row>
        <row r="366">
          <cell r="C366" t="str">
            <v>2006BHiPer-texBinder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0.29110344827586199</v>
          </cell>
          <cell r="K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</row>
        <row r="367">
          <cell r="C367" t="str">
            <v>2006BHiPer-texLabor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4.1690967451963701</v>
          </cell>
          <cell r="K367">
            <v>0</v>
          </cell>
          <cell r="L367">
            <v>0</v>
          </cell>
          <cell r="M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</row>
        <row r="368">
          <cell r="C368" t="str">
            <v>2006BHiPer-texExec Salaries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</row>
        <row r="369">
          <cell r="C369" t="str">
            <v>2006BHiPer-texElectricity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0.89690520453437095</v>
          </cell>
          <cell r="K369">
            <v>0</v>
          </cell>
          <cell r="L369">
            <v>0</v>
          </cell>
          <cell r="M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</row>
        <row r="370">
          <cell r="C370" t="str">
            <v>2006BHiPer-texOil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</row>
        <row r="371">
          <cell r="C371" t="str">
            <v>2006BHiPer-texGas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1.9962204738781799</v>
          </cell>
          <cell r="K371">
            <v>0</v>
          </cell>
          <cell r="L371">
            <v>0</v>
          </cell>
          <cell r="M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E371">
            <v>0</v>
          </cell>
          <cell r="AF371">
            <v>0</v>
          </cell>
        </row>
        <row r="372">
          <cell r="C372" t="str">
            <v>2006BHiPer-texOxygen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0.39752481736563799</v>
          </cell>
          <cell r="K372">
            <v>0</v>
          </cell>
          <cell r="L372">
            <v>0</v>
          </cell>
          <cell r="M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</row>
        <row r="373">
          <cell r="C373" t="str">
            <v>2006BHiPer-texAlloy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0.86637641376765795</v>
          </cell>
          <cell r="K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</row>
        <row r="374">
          <cell r="C374" t="str">
            <v>2006BHiPer-texSpare Parts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0.100194376089381</v>
          </cell>
          <cell r="K374">
            <v>0</v>
          </cell>
          <cell r="L374">
            <v>0</v>
          </cell>
          <cell r="M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</row>
        <row r="375">
          <cell r="C375" t="str">
            <v>2006BHiPer-texTubes Bobbins &amp; Cut Elements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</row>
        <row r="376">
          <cell r="C376" t="str">
            <v>2006BHiPer-texPackaging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0.214137931034483</v>
          </cell>
          <cell r="K376">
            <v>0</v>
          </cell>
          <cell r="L376">
            <v>0</v>
          </cell>
          <cell r="M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</row>
        <row r="377">
          <cell r="C377" t="str">
            <v>2006BHiPer-texOther Supplies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E377">
            <v>0</v>
          </cell>
          <cell r="AF377">
            <v>0</v>
          </cell>
        </row>
        <row r="378">
          <cell r="C378" t="str">
            <v>2006BHiPer-texMaintenance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E378">
            <v>0</v>
          </cell>
          <cell r="AF378">
            <v>0</v>
          </cell>
        </row>
        <row r="379">
          <cell r="C379" t="str">
            <v>2006BHiPer-texOther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E379">
            <v>0</v>
          </cell>
          <cell r="AF379">
            <v>0</v>
          </cell>
        </row>
        <row r="380">
          <cell r="C380" t="str">
            <v>2006BHiPer-texOverhead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E380">
            <v>0</v>
          </cell>
          <cell r="AF380">
            <v>0</v>
          </cell>
        </row>
        <row r="381">
          <cell r="C381" t="str">
            <v>2006BHiPer-texDepreciation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E381">
            <v>0</v>
          </cell>
          <cell r="AF381">
            <v>0</v>
          </cell>
        </row>
        <row r="382">
          <cell r="C382" t="str">
            <v>2006BTwintexBatch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0.128</v>
          </cell>
          <cell r="M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E382">
            <v>0</v>
          </cell>
          <cell r="AF382">
            <v>0</v>
          </cell>
        </row>
        <row r="383">
          <cell r="C383" t="str">
            <v>2006BTwintexBinder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0.73599999999999999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E383">
            <v>0</v>
          </cell>
          <cell r="AF383">
            <v>0</v>
          </cell>
        </row>
        <row r="384">
          <cell r="C384" t="str">
            <v>2006BTwintexLabor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0.54200000000000004</v>
          </cell>
          <cell r="M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E384">
            <v>0</v>
          </cell>
          <cell r="AF384">
            <v>0</v>
          </cell>
        </row>
        <row r="385">
          <cell r="C385" t="str">
            <v>2006BTwintexExec Salaries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1.7999999999999999E-2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E385">
            <v>0</v>
          </cell>
          <cell r="AF385">
            <v>0</v>
          </cell>
        </row>
        <row r="386">
          <cell r="C386" t="str">
            <v>2006BTwintexElectricity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3.7999999999999999E-2</v>
          </cell>
          <cell r="M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E386">
            <v>0</v>
          </cell>
          <cell r="AF386">
            <v>0</v>
          </cell>
        </row>
        <row r="387">
          <cell r="C387" t="str">
            <v>2006BTwintexOil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E387">
            <v>0</v>
          </cell>
          <cell r="AF387">
            <v>0</v>
          </cell>
        </row>
        <row r="388">
          <cell r="C388" t="str">
            <v>2006BTwintexGas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6.9000000000000006E-2</v>
          </cell>
          <cell r="M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E388">
            <v>0</v>
          </cell>
          <cell r="AF388">
            <v>0</v>
          </cell>
        </row>
        <row r="389">
          <cell r="C389" t="str">
            <v>2006BTwintexOxygen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E389">
            <v>0</v>
          </cell>
          <cell r="AF389">
            <v>0</v>
          </cell>
        </row>
        <row r="390">
          <cell r="C390" t="str">
            <v>2006BTwintexAlloy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1.6E-2</v>
          </cell>
          <cell r="M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E390">
            <v>0</v>
          </cell>
          <cell r="AF390">
            <v>0</v>
          </cell>
        </row>
        <row r="391">
          <cell r="C391" t="str">
            <v>2006BTwintexSpare Parts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E391">
            <v>0</v>
          </cell>
          <cell r="AF391">
            <v>0</v>
          </cell>
        </row>
        <row r="392">
          <cell r="C392" t="str">
            <v>2006BTwintexTubes Bobbins &amp; Cut Elements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1.7999999999999999E-2</v>
          </cell>
          <cell r="M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E392">
            <v>0</v>
          </cell>
          <cell r="AF392">
            <v>0</v>
          </cell>
        </row>
        <row r="393">
          <cell r="C393" t="str">
            <v>2006BTwintexPackaging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0.03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E393">
            <v>0</v>
          </cell>
          <cell r="AF393">
            <v>0</v>
          </cell>
        </row>
        <row r="394">
          <cell r="C394" t="str">
            <v>2006BTwintexOther Supplies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1.4E-2</v>
          </cell>
          <cell r="M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E394">
            <v>0</v>
          </cell>
          <cell r="AF394">
            <v>0</v>
          </cell>
        </row>
        <row r="395">
          <cell r="C395" t="str">
            <v>2006BTwintexMaintenance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6.0999999999999999E-2</v>
          </cell>
          <cell r="M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E395">
            <v>0</v>
          </cell>
          <cell r="AF395">
            <v>0</v>
          </cell>
        </row>
        <row r="396">
          <cell r="C396" t="str">
            <v>2006BTwintexOther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6.5000000000000002E-2</v>
          </cell>
          <cell r="M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E396">
            <v>0</v>
          </cell>
          <cell r="AF396">
            <v>0</v>
          </cell>
        </row>
        <row r="397">
          <cell r="C397" t="str">
            <v>2006BTwintexOverhead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8.6999999999999994E-2</v>
          </cell>
          <cell r="M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E397">
            <v>0</v>
          </cell>
          <cell r="AF397">
            <v>0</v>
          </cell>
        </row>
        <row r="398">
          <cell r="C398" t="str">
            <v>2006BTwintexDepreciation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7.0999999999999994E-2</v>
          </cell>
          <cell r="M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E398">
            <v>0</v>
          </cell>
          <cell r="AF398">
            <v>0</v>
          </cell>
        </row>
        <row r="399">
          <cell r="C399" t="str">
            <v>2006BSpecialtiesBatch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1.0186049233105501</v>
          </cell>
          <cell r="K399">
            <v>0</v>
          </cell>
          <cell r="L399">
            <v>0.48499999999999999</v>
          </cell>
          <cell r="M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E399">
            <v>0</v>
          </cell>
          <cell r="AF399">
            <v>0</v>
          </cell>
        </row>
        <row r="400">
          <cell r="C400" t="str">
            <v>2006BSpecialtiesBinder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1.6230088638684399</v>
          </cell>
          <cell r="K400">
            <v>0</v>
          </cell>
          <cell r="L400">
            <v>0.61</v>
          </cell>
          <cell r="M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E400">
            <v>0</v>
          </cell>
          <cell r="AF400">
            <v>0</v>
          </cell>
        </row>
        <row r="401">
          <cell r="C401" t="str">
            <v>2006BSpecialtiesLabor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1.1709936189149299</v>
          </cell>
          <cell r="K401">
            <v>0</v>
          </cell>
          <cell r="L401">
            <v>3.9740000000000002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E401">
            <v>0</v>
          </cell>
          <cell r="AF401">
            <v>0</v>
          </cell>
        </row>
        <row r="402">
          <cell r="C402" t="str">
            <v>2006BSpecialtiesExec Salaries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2.2450000000000001</v>
          </cell>
          <cell r="M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E402">
            <v>0</v>
          </cell>
          <cell r="AF402">
            <v>0</v>
          </cell>
        </row>
        <row r="403">
          <cell r="C403" t="str">
            <v>2006BSpecialtiesElectricity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0.346332060163763</v>
          </cell>
          <cell r="K403">
            <v>0</v>
          </cell>
          <cell r="L403">
            <v>0.75</v>
          </cell>
          <cell r="M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E403">
            <v>0</v>
          </cell>
          <cell r="AF403">
            <v>0</v>
          </cell>
        </row>
        <row r="404">
          <cell r="C404" t="str">
            <v>2006BSpecialtiesOil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E404">
            <v>0</v>
          </cell>
          <cell r="AF404">
            <v>0</v>
          </cell>
        </row>
        <row r="405">
          <cell r="C405" t="str">
            <v>2006BSpecialtiesGas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0.443624244587634</v>
          </cell>
          <cell r="K405">
            <v>0</v>
          </cell>
          <cell r="L405">
            <v>4.4999999999999998E-2</v>
          </cell>
          <cell r="M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E405">
            <v>0</v>
          </cell>
          <cell r="AF405">
            <v>0</v>
          </cell>
        </row>
        <row r="406">
          <cell r="C406" t="str">
            <v>2006BSpecialtiesOxygen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9.7201835028570896E-2</v>
          </cell>
          <cell r="K406">
            <v>0</v>
          </cell>
          <cell r="L406">
            <v>0</v>
          </cell>
          <cell r="M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E406">
            <v>0</v>
          </cell>
          <cell r="AF406">
            <v>0</v>
          </cell>
        </row>
        <row r="407">
          <cell r="C407" t="str">
            <v>2006BSpecialtiesAlloy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9.6374439042530805E-2</v>
          </cell>
          <cell r="K407">
            <v>0</v>
          </cell>
          <cell r="L407">
            <v>1.9670000000000001</v>
          </cell>
          <cell r="M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E407">
            <v>0</v>
          </cell>
          <cell r="AF407">
            <v>0</v>
          </cell>
        </row>
        <row r="408">
          <cell r="C408" t="str">
            <v>2006BSpecialtiesSpare Parts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E408">
            <v>0</v>
          </cell>
          <cell r="AF408">
            <v>0</v>
          </cell>
        </row>
        <row r="409">
          <cell r="C409" t="str">
            <v>2006BSpecialtiesTubes Bobbins &amp; Cut Elements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8.9999999999999993E-3</v>
          </cell>
          <cell r="M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E409">
            <v>0</v>
          </cell>
          <cell r="AF409">
            <v>0</v>
          </cell>
        </row>
        <row r="410">
          <cell r="C410" t="str">
            <v>2006BSpecialtiesPackaging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0.113821532736891</v>
          </cell>
          <cell r="K410">
            <v>0</v>
          </cell>
          <cell r="L410">
            <v>0.251</v>
          </cell>
          <cell r="M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E410">
            <v>0</v>
          </cell>
          <cell r="AF410">
            <v>0</v>
          </cell>
        </row>
        <row r="411">
          <cell r="C411" t="str">
            <v>2006BSpecialtiesOther Supplies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0.38200000000000001</v>
          </cell>
          <cell r="M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E411">
            <v>0</v>
          </cell>
          <cell r="AF411">
            <v>0</v>
          </cell>
        </row>
        <row r="412">
          <cell r="C412" t="str">
            <v>2006BSpecialtiesMaintenance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0.63600000000000001</v>
          </cell>
          <cell r="M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E412">
            <v>0</v>
          </cell>
          <cell r="AF412">
            <v>0</v>
          </cell>
        </row>
        <row r="413">
          <cell r="C413" t="str">
            <v>2006BSpecialtiesOther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0.11323773669250201</v>
          </cell>
          <cell r="K413">
            <v>0</v>
          </cell>
          <cell r="L413">
            <v>0.78300000000000003</v>
          </cell>
          <cell r="M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E413">
            <v>0</v>
          </cell>
          <cell r="AF413">
            <v>0</v>
          </cell>
        </row>
        <row r="414">
          <cell r="C414" t="str">
            <v>2006BSpecialtiesOverhead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1.236</v>
          </cell>
          <cell r="M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E414">
            <v>0</v>
          </cell>
          <cell r="AF414">
            <v>0</v>
          </cell>
        </row>
        <row r="415">
          <cell r="C415" t="str">
            <v>2006BSpecialtiesDepreciation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1.8360000000000001</v>
          </cell>
          <cell r="M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E415">
            <v>0</v>
          </cell>
          <cell r="AF415">
            <v>0</v>
          </cell>
        </row>
        <row r="416">
          <cell r="C416" t="str">
            <v>2006BOthersBatch</v>
          </cell>
          <cell r="D416">
            <v>0</v>
          </cell>
          <cell r="E416">
            <v>0</v>
          </cell>
          <cell r="F416">
            <v>0.13926428509852301</v>
          </cell>
          <cell r="G416">
            <v>0</v>
          </cell>
          <cell r="H416">
            <v>0.11980750859877</v>
          </cell>
          <cell r="I416">
            <v>0</v>
          </cell>
          <cell r="J416">
            <v>1.0186049233105501</v>
          </cell>
          <cell r="K416">
            <v>0</v>
          </cell>
          <cell r="L416">
            <v>0.48499999999999999</v>
          </cell>
          <cell r="M416">
            <v>0</v>
          </cell>
          <cell r="O416">
            <v>0</v>
          </cell>
          <cell r="P416">
            <v>0.16408258928571401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225.843648718379</v>
          </cell>
          <cell r="V416">
            <v>0</v>
          </cell>
          <cell r="W416">
            <v>3.1753849975929303E-2</v>
          </cell>
          <cell r="X416">
            <v>0</v>
          </cell>
          <cell r="Y416">
            <v>4.0739130623197601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E416">
            <v>0</v>
          </cell>
          <cell r="AF416">
            <v>0</v>
          </cell>
        </row>
        <row r="417">
          <cell r="C417" t="str">
            <v>2006BOthersBinder</v>
          </cell>
          <cell r="D417">
            <v>0</v>
          </cell>
          <cell r="E417">
            <v>0</v>
          </cell>
          <cell r="F417">
            <v>2.1128572072816902E-3</v>
          </cell>
          <cell r="G417">
            <v>0</v>
          </cell>
          <cell r="H417">
            <v>0.1080182369026</v>
          </cell>
          <cell r="I417">
            <v>0</v>
          </cell>
          <cell r="J417">
            <v>1.6230088638684399</v>
          </cell>
          <cell r="K417">
            <v>0</v>
          </cell>
          <cell r="L417">
            <v>0.61</v>
          </cell>
          <cell r="M417">
            <v>0</v>
          </cell>
          <cell r="O417">
            <v>0</v>
          </cell>
          <cell r="P417">
            <v>0.14102400000000001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707.40531872987106</v>
          </cell>
          <cell r="V417">
            <v>0</v>
          </cell>
          <cell r="W417">
            <v>8.5680776523877292E-3</v>
          </cell>
          <cell r="X417">
            <v>0</v>
          </cell>
          <cell r="Y417">
            <v>0.46135331526335999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E417">
            <v>0</v>
          </cell>
          <cell r="AF417">
            <v>0</v>
          </cell>
        </row>
        <row r="418">
          <cell r="C418" t="str">
            <v>2006BOthersLabor</v>
          </cell>
          <cell r="D418">
            <v>0</v>
          </cell>
          <cell r="E418">
            <v>0</v>
          </cell>
          <cell r="F418">
            <v>0.118978875181124</v>
          </cell>
          <cell r="G418">
            <v>0</v>
          </cell>
          <cell r="H418">
            <v>0.705126551084586</v>
          </cell>
          <cell r="I418">
            <v>0</v>
          </cell>
          <cell r="J418">
            <v>1.1709936189149299</v>
          </cell>
          <cell r="K418">
            <v>0</v>
          </cell>
          <cell r="L418">
            <v>3.9740000000000002</v>
          </cell>
          <cell r="M418">
            <v>0</v>
          </cell>
          <cell r="O418">
            <v>0</v>
          </cell>
          <cell r="P418">
            <v>0.50450818679493104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1058.3180611171199</v>
          </cell>
          <cell r="V418">
            <v>0</v>
          </cell>
          <cell r="W418">
            <v>2.9433256850162501E-2</v>
          </cell>
          <cell r="X418">
            <v>0</v>
          </cell>
          <cell r="Y418">
            <v>1.25475013022771</v>
          </cell>
          <cell r="Z418">
            <v>0.147777537815587</v>
          </cell>
          <cell r="AA418">
            <v>0</v>
          </cell>
          <cell r="AB418">
            <v>0</v>
          </cell>
          <cell r="AC418">
            <v>0</v>
          </cell>
          <cell r="AE418">
            <v>0</v>
          </cell>
          <cell r="AF418">
            <v>0</v>
          </cell>
        </row>
        <row r="419">
          <cell r="C419" t="str">
            <v>2006BOthersExec Salaries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2.2450000000000001</v>
          </cell>
          <cell r="M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E419">
            <v>0</v>
          </cell>
          <cell r="AF419">
            <v>0</v>
          </cell>
        </row>
        <row r="420">
          <cell r="C420" t="str">
            <v>2006BOthersElectricity</v>
          </cell>
          <cell r="D420">
            <v>0</v>
          </cell>
          <cell r="E420">
            <v>0</v>
          </cell>
          <cell r="F420">
            <v>4.7990904763951403E-2</v>
          </cell>
          <cell r="G420">
            <v>0</v>
          </cell>
          <cell r="H420">
            <v>0.104709253524211</v>
          </cell>
          <cell r="I420">
            <v>0</v>
          </cell>
          <cell r="J420">
            <v>0.346332060163763</v>
          </cell>
          <cell r="K420">
            <v>0</v>
          </cell>
          <cell r="L420">
            <v>0.75</v>
          </cell>
          <cell r="M420">
            <v>0</v>
          </cell>
          <cell r="O420">
            <v>0</v>
          </cell>
          <cell r="P420">
            <v>0.172599867337768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131.60810466805</v>
          </cell>
          <cell r="V420">
            <v>0</v>
          </cell>
          <cell r="W420">
            <v>1.4390516961624701E-2</v>
          </cell>
          <cell r="X420">
            <v>0</v>
          </cell>
          <cell r="Y420">
            <v>0.77805228949351601</v>
          </cell>
          <cell r="Z420">
            <v>1.6730163019082301E-2</v>
          </cell>
          <cell r="AA420">
            <v>0</v>
          </cell>
          <cell r="AB420">
            <v>0</v>
          </cell>
          <cell r="AC420">
            <v>0</v>
          </cell>
          <cell r="AE420">
            <v>0</v>
          </cell>
          <cell r="AF420">
            <v>0</v>
          </cell>
        </row>
        <row r="421">
          <cell r="C421" t="str">
            <v>2006BOthersOil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E421">
            <v>0</v>
          </cell>
          <cell r="AF421">
            <v>0</v>
          </cell>
        </row>
        <row r="422">
          <cell r="C422" t="str">
            <v>2006BOthersGas</v>
          </cell>
          <cell r="D422">
            <v>0</v>
          </cell>
          <cell r="E422">
            <v>0</v>
          </cell>
          <cell r="F422">
            <v>0.119798407253925</v>
          </cell>
          <cell r="G422">
            <v>0</v>
          </cell>
          <cell r="H422">
            <v>9.4293056935083094E-2</v>
          </cell>
          <cell r="I422">
            <v>0</v>
          </cell>
          <cell r="J422">
            <v>0.443624244587634</v>
          </cell>
          <cell r="K422">
            <v>0</v>
          </cell>
          <cell r="L422">
            <v>4.4999999999999998E-2</v>
          </cell>
          <cell r="M422">
            <v>0</v>
          </cell>
          <cell r="O422">
            <v>0</v>
          </cell>
          <cell r="P422">
            <v>0.150005754096625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242.81294951326601</v>
          </cell>
          <cell r="V422">
            <v>0</v>
          </cell>
          <cell r="W422">
            <v>1.9254618177316499E-2</v>
          </cell>
          <cell r="X422">
            <v>0</v>
          </cell>
          <cell r="Y422">
            <v>0.58459554073504705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E422">
            <v>0</v>
          </cell>
          <cell r="AF422">
            <v>0</v>
          </cell>
        </row>
        <row r="423">
          <cell r="C423" t="str">
            <v>2006BOthersOxygen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2.2421093104772801E-2</v>
          </cell>
          <cell r="I423">
            <v>0</v>
          </cell>
          <cell r="J423">
            <v>9.7201835028570896E-2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P423">
            <v>5.38019898428026E-2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5.6782565838780098E-3</v>
          </cell>
          <cell r="X423">
            <v>0</v>
          </cell>
          <cell r="Y423">
            <v>0.156328055984474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E423">
            <v>0</v>
          </cell>
          <cell r="AF423">
            <v>0</v>
          </cell>
        </row>
        <row r="424">
          <cell r="C424" t="str">
            <v>2006BOthersAlloy</v>
          </cell>
          <cell r="D424">
            <v>0</v>
          </cell>
          <cell r="E424">
            <v>0</v>
          </cell>
          <cell r="F424">
            <v>2.4172390965490499E-3</v>
          </cell>
          <cell r="G424">
            <v>0</v>
          </cell>
          <cell r="H424">
            <v>3.29467639031263E-2</v>
          </cell>
          <cell r="I424">
            <v>0</v>
          </cell>
          <cell r="J424">
            <v>9.6374439042530805E-2</v>
          </cell>
          <cell r="K424">
            <v>0</v>
          </cell>
          <cell r="L424">
            <v>1.9670000000000001</v>
          </cell>
          <cell r="M424">
            <v>0</v>
          </cell>
          <cell r="O424">
            <v>0</v>
          </cell>
          <cell r="P424">
            <v>3.6977429737662298E-2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36.585088257389899</v>
          </cell>
          <cell r="V424">
            <v>0</v>
          </cell>
          <cell r="W424">
            <v>5.4108073417404702E-3</v>
          </cell>
          <cell r="X424">
            <v>0</v>
          </cell>
          <cell r="Y424">
            <v>0.20434021744026101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E424">
            <v>0</v>
          </cell>
          <cell r="AF424">
            <v>0</v>
          </cell>
        </row>
        <row r="425">
          <cell r="C425" t="str">
            <v>2006BOthersSpare Parts</v>
          </cell>
          <cell r="D425">
            <v>0</v>
          </cell>
          <cell r="E425">
            <v>0</v>
          </cell>
          <cell r="F425">
            <v>1.3445454955428901E-3</v>
          </cell>
          <cell r="G425">
            <v>0</v>
          </cell>
          <cell r="H425">
            <v>9.2306456506929493E-2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O425">
            <v>0</v>
          </cell>
          <cell r="P425">
            <v>0.05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7.0868421674465401E-2</v>
          </cell>
          <cell r="Z425">
            <v>1.5955363200481701E-2</v>
          </cell>
          <cell r="AA425">
            <v>0</v>
          </cell>
          <cell r="AB425">
            <v>0</v>
          </cell>
          <cell r="AC425">
            <v>0</v>
          </cell>
          <cell r="AE425">
            <v>0</v>
          </cell>
          <cell r="AF425">
            <v>0</v>
          </cell>
        </row>
        <row r="426">
          <cell r="C426" t="str">
            <v>2006BOthersTubes Bobbins &amp; Cut Elements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8.9999999999999993E-3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E426">
            <v>0</v>
          </cell>
          <cell r="AF426">
            <v>0</v>
          </cell>
        </row>
        <row r="427">
          <cell r="C427" t="str">
            <v>2006BOthersPackaging</v>
          </cell>
          <cell r="D427">
            <v>0</v>
          </cell>
          <cell r="E427">
            <v>0</v>
          </cell>
          <cell r="F427">
            <v>3.4331251980061497E-2</v>
          </cell>
          <cell r="G427">
            <v>0</v>
          </cell>
          <cell r="H427">
            <v>8.8057285140452898E-2</v>
          </cell>
          <cell r="I427">
            <v>0</v>
          </cell>
          <cell r="J427">
            <v>0.113821532736891</v>
          </cell>
          <cell r="K427">
            <v>0</v>
          </cell>
          <cell r="L427">
            <v>0.251</v>
          </cell>
          <cell r="M427">
            <v>0</v>
          </cell>
          <cell r="O427">
            <v>0</v>
          </cell>
          <cell r="P427">
            <v>1.39542E-2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80.544746310964101</v>
          </cell>
          <cell r="V427">
            <v>0</v>
          </cell>
          <cell r="W427">
            <v>5.7080424356115399E-3</v>
          </cell>
          <cell r="X427">
            <v>0</v>
          </cell>
          <cell r="Y427">
            <v>0.44592838175201699</v>
          </cell>
          <cell r="Z427">
            <v>9.5183518103624604E-2</v>
          </cell>
          <cell r="AA427">
            <v>0</v>
          </cell>
          <cell r="AB427">
            <v>0</v>
          </cell>
          <cell r="AC427">
            <v>0</v>
          </cell>
          <cell r="AE427">
            <v>0</v>
          </cell>
          <cell r="AF427">
            <v>0</v>
          </cell>
        </row>
        <row r="428">
          <cell r="C428" t="str">
            <v>2006BOthersOther Supplies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0.38200000000000001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E428">
            <v>0</v>
          </cell>
          <cell r="AF428">
            <v>0</v>
          </cell>
        </row>
        <row r="429">
          <cell r="C429" t="str">
            <v>2006BOthersMaintenance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0.63600000000000001</v>
          </cell>
          <cell r="M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E429">
            <v>0</v>
          </cell>
          <cell r="AF429">
            <v>0</v>
          </cell>
        </row>
        <row r="430">
          <cell r="C430" t="str">
            <v>2006BOthersOther</v>
          </cell>
          <cell r="D430">
            <v>0.75</v>
          </cell>
          <cell r="E430">
            <v>0</v>
          </cell>
          <cell r="F430">
            <v>0.15342827011577601</v>
          </cell>
          <cell r="G430">
            <v>0</v>
          </cell>
          <cell r="H430">
            <v>0</v>
          </cell>
          <cell r="I430">
            <v>0</v>
          </cell>
          <cell r="J430">
            <v>0.11323773669250201</v>
          </cell>
          <cell r="K430">
            <v>0.84735804671396697</v>
          </cell>
          <cell r="L430">
            <v>0.78300000000000003</v>
          </cell>
          <cell r="M430">
            <v>0</v>
          </cell>
          <cell r="O430">
            <v>0</v>
          </cell>
          <cell r="P430">
            <v>1.9380000000000001E-2</v>
          </cell>
          <cell r="Q430">
            <v>0</v>
          </cell>
          <cell r="R430">
            <v>0</v>
          </cell>
          <cell r="T430">
            <v>0</v>
          </cell>
          <cell r="U430">
            <v>15.809771726413601</v>
          </cell>
          <cell r="V430">
            <v>0</v>
          </cell>
          <cell r="W430">
            <v>6.8908813038057196E-2</v>
          </cell>
          <cell r="X430">
            <v>19.655472674340501</v>
          </cell>
          <cell r="Y430">
            <v>0.16964361995036201</v>
          </cell>
          <cell r="Z430">
            <v>1.9709679129642499</v>
          </cell>
          <cell r="AA430">
            <v>0</v>
          </cell>
          <cell r="AB430">
            <v>0</v>
          </cell>
          <cell r="AC430">
            <v>0</v>
          </cell>
          <cell r="AE430">
            <v>0</v>
          </cell>
          <cell r="AF430">
            <v>0</v>
          </cell>
        </row>
        <row r="431">
          <cell r="C431" t="str">
            <v>2006BOthersOverhead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1.236</v>
          </cell>
          <cell r="M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E431">
            <v>0</v>
          </cell>
          <cell r="AF431">
            <v>0</v>
          </cell>
        </row>
        <row r="432">
          <cell r="C432" t="str">
            <v>2006BOthersDepreciation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1.8360000000000001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E432">
            <v>0</v>
          </cell>
          <cell r="AF432">
            <v>0</v>
          </cell>
        </row>
        <row r="433">
          <cell r="C433" t="str">
            <v>2006BSpecialty WUCSBatch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0.117393503389462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O433">
            <v>0</v>
          </cell>
          <cell r="P433">
            <v>0.19884700871622199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0.118532395465772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E433">
            <v>0</v>
          </cell>
          <cell r="AF433">
            <v>0</v>
          </cell>
        </row>
        <row r="434">
          <cell r="C434" t="str">
            <v>2006BSpecialty WUCSBinder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9.9620407977890294E-3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2.5227906976744201E-2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1.35205970459E-2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E434">
            <v>0</v>
          </cell>
          <cell r="AF434">
            <v>0</v>
          </cell>
        </row>
        <row r="435">
          <cell r="C435" t="str">
            <v>2006BSpecialty WUCSLabor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0.10572563906049801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O435">
            <v>0</v>
          </cell>
          <cell r="P435">
            <v>0.14054692403758801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6.11670516646819E-2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E435">
            <v>0</v>
          </cell>
          <cell r="AF435">
            <v>0</v>
          </cell>
        </row>
        <row r="436">
          <cell r="C436" t="str">
            <v>2006BSpecialty WUCSExec Salaries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E436">
            <v>0</v>
          </cell>
          <cell r="AF436">
            <v>0</v>
          </cell>
        </row>
        <row r="437">
          <cell r="C437" t="str">
            <v>2006BSpecialty WUCSElectricity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7.0028912880857996E-2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0.170630988470585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6.2497387717729898E-2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E437">
            <v>0</v>
          </cell>
          <cell r="AF437">
            <v>0</v>
          </cell>
        </row>
        <row r="438">
          <cell r="C438" t="str">
            <v>2006BSpecialty WUCSOil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E438">
            <v>0</v>
          </cell>
          <cell r="AF438">
            <v>0</v>
          </cell>
        </row>
        <row r="439">
          <cell r="C439" t="str">
            <v>2006BSpecialty WUCSGas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8.2019202333001501E-2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O439">
            <v>0</v>
          </cell>
          <cell r="P439">
            <v>0.12661693958991399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7.0001090862418194E-2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E439">
            <v>0</v>
          </cell>
          <cell r="AF439">
            <v>0</v>
          </cell>
        </row>
        <row r="440">
          <cell r="C440" t="str">
            <v>2006BSpecialty WUCSOxygen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1.6736059205352399E-2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O440">
            <v>0</v>
          </cell>
          <cell r="P440">
            <v>5.53564394236035E-2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2.0821349950266601E-2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E440">
            <v>0</v>
          </cell>
          <cell r="AF440">
            <v>0</v>
          </cell>
        </row>
        <row r="441">
          <cell r="C441" t="str">
            <v>2006BSpecialty WUCSAlloy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3.6247409346290102E-2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0.109704916572614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3.5891367475019899E-2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E441">
            <v>0</v>
          </cell>
          <cell r="AF441">
            <v>0</v>
          </cell>
        </row>
        <row r="442">
          <cell r="C442" t="str">
            <v>2006BSpecialty WUCSSpare Parts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4.96361183407815E-2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P442">
            <v>8.9675826961298402E-2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E442">
            <v>0</v>
          </cell>
          <cell r="AF442">
            <v>0</v>
          </cell>
        </row>
        <row r="443">
          <cell r="C443" t="str">
            <v>2006BSpecialty WUCSTubes Bobbins &amp; Cut Elements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E443">
            <v>0</v>
          </cell>
          <cell r="AF443">
            <v>0</v>
          </cell>
        </row>
        <row r="444">
          <cell r="C444" t="str">
            <v>2006BSpecialty WUCSPackaging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2.7238716488372099E-2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O444">
            <v>0</v>
          </cell>
          <cell r="P444">
            <v>7.4324187827755406E-2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2.1444709797789299E-2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E444">
            <v>0</v>
          </cell>
          <cell r="AF444">
            <v>0</v>
          </cell>
        </row>
        <row r="445">
          <cell r="C445" t="str">
            <v>2006BSpecialty WUCSOther Supplies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E445">
            <v>0</v>
          </cell>
          <cell r="AF445">
            <v>0</v>
          </cell>
        </row>
        <row r="446">
          <cell r="C446" t="str">
            <v>2006BSpecialty WUCSMaintenance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E446">
            <v>0</v>
          </cell>
          <cell r="AF446">
            <v>0</v>
          </cell>
        </row>
        <row r="447">
          <cell r="C447" t="str">
            <v>2006BSpecialty WUCSOther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2.9791228171941998E-2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E447">
            <v>0</v>
          </cell>
          <cell r="AF447">
            <v>0</v>
          </cell>
        </row>
        <row r="448">
          <cell r="C448" t="str">
            <v>2006BSpecialty WUCSOverhead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E448">
            <v>0</v>
          </cell>
          <cell r="AF448">
            <v>0</v>
          </cell>
        </row>
        <row r="449">
          <cell r="C449" t="str">
            <v>2006BSpecialty WUCSDepreciation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E449">
            <v>0</v>
          </cell>
          <cell r="AF449">
            <v>0</v>
          </cell>
        </row>
        <row r="452">
          <cell r="C452" t="str">
            <v>2006EDUCSBatch</v>
          </cell>
          <cell r="D452">
            <v>0</v>
          </cell>
          <cell r="E452">
            <v>0</v>
          </cell>
          <cell r="F452">
            <v>0.13062183811129799</v>
          </cell>
          <cell r="G452">
            <v>0</v>
          </cell>
          <cell r="H452">
            <v>0.109445976324682</v>
          </cell>
          <cell r="I452">
            <v>0.17299999999999999</v>
          </cell>
          <cell r="J452">
            <v>0</v>
          </cell>
          <cell r="K452">
            <v>0.42162280133929902</v>
          </cell>
          <cell r="L452">
            <v>0.17399999999999999</v>
          </cell>
          <cell r="M452">
            <v>0</v>
          </cell>
          <cell r="O452">
            <v>3.2837954775831899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208.95842518344801</v>
          </cell>
          <cell r="V452">
            <v>220.28554607280799</v>
          </cell>
          <cell r="W452">
            <v>0</v>
          </cell>
          <cell r="X452">
            <v>0</v>
          </cell>
          <cell r="Y452">
            <v>2.0585674137376802</v>
          </cell>
          <cell r="Z452">
            <v>0.140271611666203</v>
          </cell>
          <cell r="AA452">
            <v>8.9597349783698004</v>
          </cell>
          <cell r="AB452">
            <v>0</v>
          </cell>
          <cell r="AC452">
            <v>0</v>
          </cell>
          <cell r="AE452">
            <v>28.0641266859345</v>
          </cell>
          <cell r="AF452">
            <v>0.20150000000000001</v>
          </cell>
        </row>
        <row r="453">
          <cell r="C453" t="str">
            <v>2006EDUCSBinder</v>
          </cell>
          <cell r="D453">
            <v>0</v>
          </cell>
          <cell r="E453">
            <v>0</v>
          </cell>
          <cell r="F453">
            <v>0.11124915682967999</v>
          </cell>
          <cell r="G453">
            <v>0</v>
          </cell>
          <cell r="H453">
            <v>0.10298358261922599</v>
          </cell>
          <cell r="I453">
            <v>0.13600000000000001</v>
          </cell>
          <cell r="J453">
            <v>0</v>
          </cell>
          <cell r="K453">
            <v>0.31364230842949398</v>
          </cell>
          <cell r="L453">
            <v>8.4000000000000005E-2</v>
          </cell>
          <cell r="M453">
            <v>0</v>
          </cell>
          <cell r="O453">
            <v>3.75627078224178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106.52497629282701</v>
          </cell>
          <cell r="V453">
            <v>117.41266860170001</v>
          </cell>
          <cell r="W453">
            <v>0</v>
          </cell>
          <cell r="X453">
            <v>0</v>
          </cell>
          <cell r="Y453">
            <v>1.9912110176359701</v>
          </cell>
          <cell r="Z453">
            <v>0.20028473638553901</v>
          </cell>
          <cell r="AA453">
            <v>7.1266717245473403</v>
          </cell>
          <cell r="AB453">
            <v>0</v>
          </cell>
          <cell r="AC453">
            <v>0</v>
          </cell>
          <cell r="AE453">
            <v>13.3682829961464</v>
          </cell>
          <cell r="AF453">
            <v>9.0999999999999998E-2</v>
          </cell>
        </row>
        <row r="454">
          <cell r="C454" t="str">
            <v>2006EDUCSLabor</v>
          </cell>
          <cell r="D454">
            <v>0</v>
          </cell>
          <cell r="E454">
            <v>0</v>
          </cell>
          <cell r="F454">
            <v>0.124972386172007</v>
          </cell>
          <cell r="G454">
            <v>0</v>
          </cell>
          <cell r="H454">
            <v>9.8871536043015698E-2</v>
          </cell>
          <cell r="I454">
            <v>5.8000000000000003E-2</v>
          </cell>
          <cell r="J454">
            <v>0</v>
          </cell>
          <cell r="K454">
            <v>0.20447999112267601</v>
          </cell>
          <cell r="L454">
            <v>0.112</v>
          </cell>
          <cell r="M454">
            <v>0</v>
          </cell>
          <cell r="O454">
            <v>6.5994047401418596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101.19099286743101</v>
          </cell>
          <cell r="V454">
            <v>100.294972873495</v>
          </cell>
          <cell r="W454">
            <v>0</v>
          </cell>
          <cell r="X454">
            <v>0</v>
          </cell>
          <cell r="Y454">
            <v>1.05172926487867</v>
          </cell>
          <cell r="Z454">
            <v>0.13826257660364299</v>
          </cell>
          <cell r="AA454">
            <v>2.9290370367504499</v>
          </cell>
          <cell r="AB454">
            <v>0</v>
          </cell>
          <cell r="AC454">
            <v>0</v>
          </cell>
          <cell r="AE454">
            <v>14.212311223506701</v>
          </cell>
          <cell r="AF454">
            <v>0.115</v>
          </cell>
        </row>
        <row r="455">
          <cell r="C455" t="str">
            <v>2006EDUCSExec Salaries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2.6499999999999999E-2</v>
          </cell>
          <cell r="J455">
            <v>0</v>
          </cell>
          <cell r="K455">
            <v>0</v>
          </cell>
          <cell r="L455">
            <v>0.03</v>
          </cell>
          <cell r="M455">
            <v>0</v>
          </cell>
          <cell r="O455">
            <v>1.2889379033686901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E455">
            <v>13.680656888246601</v>
          </cell>
          <cell r="AF455">
            <v>2.1399999999999999E-2</v>
          </cell>
        </row>
        <row r="456">
          <cell r="C456" t="str">
            <v>2006EDUCSElectricity</v>
          </cell>
          <cell r="D456">
            <v>0</v>
          </cell>
          <cell r="E456">
            <v>0</v>
          </cell>
          <cell r="F456">
            <v>7.0012647554806101E-2</v>
          </cell>
          <cell r="G456">
            <v>0</v>
          </cell>
          <cell r="H456">
            <v>6.1598442941050602E-2</v>
          </cell>
          <cell r="I456">
            <v>0.124</v>
          </cell>
          <cell r="J456">
            <v>0</v>
          </cell>
          <cell r="K456">
            <v>0.13663055670254301</v>
          </cell>
          <cell r="L456">
            <v>4.3999999999999997E-2</v>
          </cell>
          <cell r="M456">
            <v>0</v>
          </cell>
          <cell r="O456">
            <v>4.29420208078841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51.157267126150202</v>
          </cell>
          <cell r="V456">
            <v>57.806102849338799</v>
          </cell>
          <cell r="W456">
            <v>0</v>
          </cell>
          <cell r="X456">
            <v>0</v>
          </cell>
          <cell r="Y456">
            <v>0.99361336343179196</v>
          </cell>
          <cell r="Z456">
            <v>0.183863228878337</v>
          </cell>
          <cell r="AA456">
            <v>9.77434980100041</v>
          </cell>
          <cell r="AB456">
            <v>0</v>
          </cell>
          <cell r="AC456">
            <v>0</v>
          </cell>
          <cell r="AE456">
            <v>13.0848322736031</v>
          </cell>
          <cell r="AF456">
            <v>0.106</v>
          </cell>
        </row>
        <row r="457">
          <cell r="C457" t="str">
            <v>2006EDUCSOil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0.154415156466922</v>
          </cell>
          <cell r="L457">
            <v>0.115</v>
          </cell>
          <cell r="M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115.42742460743101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E457">
            <v>11.9283092485549</v>
          </cell>
          <cell r="AF457">
            <v>0</v>
          </cell>
        </row>
        <row r="458">
          <cell r="C458" t="str">
            <v>2006EDUCSGas</v>
          </cell>
          <cell r="D458">
            <v>0</v>
          </cell>
          <cell r="E458">
            <v>0</v>
          </cell>
          <cell r="F458">
            <v>0.11147765598650899</v>
          </cell>
          <cell r="G458">
            <v>0</v>
          </cell>
          <cell r="H458">
            <v>7.3585203175908595E-2</v>
          </cell>
          <cell r="I458">
            <v>0.126</v>
          </cell>
          <cell r="J458">
            <v>0</v>
          </cell>
          <cell r="K458">
            <v>0.17646200294418701</v>
          </cell>
          <cell r="L458">
            <v>3.5999999999999997E-2</v>
          </cell>
          <cell r="M458">
            <v>0</v>
          </cell>
          <cell r="O458">
            <v>0.85679236457835095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168.48443194577601</v>
          </cell>
          <cell r="V458">
            <v>52.098035387299603</v>
          </cell>
          <cell r="W458">
            <v>0</v>
          </cell>
          <cell r="X458">
            <v>0</v>
          </cell>
          <cell r="Y458">
            <v>0.89637870356254401</v>
          </cell>
          <cell r="Z458">
            <v>0.105554313067381</v>
          </cell>
          <cell r="AA458">
            <v>12.4793782893209</v>
          </cell>
          <cell r="AB458">
            <v>0</v>
          </cell>
          <cell r="AC458">
            <v>0</v>
          </cell>
          <cell r="AE458">
            <v>4.31510876685934</v>
          </cell>
          <cell r="AF458">
            <v>0.126</v>
          </cell>
        </row>
        <row r="459">
          <cell r="C459" t="str">
            <v>2006EDUCSOxygen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8.9440544963374398E-3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0.41033672552596301</v>
          </cell>
          <cell r="Z459">
            <v>1.0970330310764401E-2</v>
          </cell>
          <cell r="AA459">
            <v>0</v>
          </cell>
          <cell r="AB459">
            <v>0</v>
          </cell>
          <cell r="AC459">
            <v>0</v>
          </cell>
          <cell r="AE459">
            <v>0</v>
          </cell>
          <cell r="AF459">
            <v>0</v>
          </cell>
        </row>
        <row r="460">
          <cell r="C460" t="str">
            <v>2006EDUCSAlloy</v>
          </cell>
          <cell r="D460">
            <v>0</v>
          </cell>
          <cell r="E460">
            <v>0</v>
          </cell>
          <cell r="F460">
            <v>2.8672006745362601E-2</v>
          </cell>
          <cell r="G460">
            <v>0</v>
          </cell>
          <cell r="H460">
            <v>3.3626413559065399E-2</v>
          </cell>
          <cell r="I460">
            <v>8.0000000000000002E-3</v>
          </cell>
          <cell r="J460">
            <v>0</v>
          </cell>
          <cell r="K460">
            <v>6.0521871932536199E-2</v>
          </cell>
          <cell r="L460">
            <v>2.4E-2</v>
          </cell>
          <cell r="M460">
            <v>0</v>
          </cell>
          <cell r="O460">
            <v>0.15681938942583001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37.958696251361999</v>
          </cell>
          <cell r="V460">
            <v>35.338752661963298</v>
          </cell>
          <cell r="W460">
            <v>0</v>
          </cell>
          <cell r="X460">
            <v>0</v>
          </cell>
          <cell r="Y460">
            <v>0.65747772149771</v>
          </cell>
          <cell r="Z460">
            <v>4.1322767637869601E-2</v>
          </cell>
          <cell r="AA460">
            <v>0.12175955092662701</v>
          </cell>
          <cell r="AB460">
            <v>0</v>
          </cell>
          <cell r="AC460">
            <v>0</v>
          </cell>
          <cell r="AE460">
            <v>3.7630669075144501</v>
          </cell>
          <cell r="AF460">
            <v>1.2200000000000001E-2</v>
          </cell>
        </row>
        <row r="461">
          <cell r="C461" t="str">
            <v>2006EDUCSSpare Parts</v>
          </cell>
          <cell r="D461">
            <v>0</v>
          </cell>
          <cell r="E461">
            <v>0</v>
          </cell>
          <cell r="F461">
            <v>2.30607082630691E-2</v>
          </cell>
          <cell r="G461">
            <v>0</v>
          </cell>
          <cell r="H461">
            <v>4.50019972231935E-2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20.2261916260954</v>
          </cell>
          <cell r="V461">
            <v>0</v>
          </cell>
          <cell r="W461">
            <v>0</v>
          </cell>
          <cell r="X461">
            <v>0</v>
          </cell>
          <cell r="Y461">
            <v>0.34235723493488901</v>
          </cell>
          <cell r="Z461">
            <v>3.7748357922305097E-2</v>
          </cell>
          <cell r="AA461">
            <v>3.5799938087868801</v>
          </cell>
          <cell r="AB461">
            <v>0</v>
          </cell>
          <cell r="AC461">
            <v>0</v>
          </cell>
          <cell r="AE461">
            <v>0</v>
          </cell>
          <cell r="AF461">
            <v>0</v>
          </cell>
        </row>
        <row r="462">
          <cell r="C462" t="str">
            <v>2006EDUCSTubes Bobbins &amp; Cut Elements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7.43102099012338E-3</v>
          </cell>
          <cell r="L462">
            <v>2.1999999999999999E-2</v>
          </cell>
          <cell r="M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E462">
            <v>1.19075144508671E-4</v>
          </cell>
          <cell r="AF462">
            <v>0</v>
          </cell>
        </row>
        <row r="463">
          <cell r="C463" t="str">
            <v>2006EDUCSPackaging</v>
          </cell>
          <cell r="D463">
            <v>0</v>
          </cell>
          <cell r="E463">
            <v>0</v>
          </cell>
          <cell r="F463">
            <v>2.7908937605396301E-2</v>
          </cell>
          <cell r="G463">
            <v>0</v>
          </cell>
          <cell r="H463">
            <v>1.98075102501762E-2</v>
          </cell>
          <cell r="I463">
            <v>3.3000000000000002E-2</v>
          </cell>
          <cell r="J463">
            <v>0</v>
          </cell>
          <cell r="K463">
            <v>7.8045471954384896E-2</v>
          </cell>
          <cell r="L463">
            <v>2.4E-2</v>
          </cell>
          <cell r="M463">
            <v>0</v>
          </cell>
          <cell r="O463">
            <v>2.70741745977084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30.752055457433499</v>
          </cell>
          <cell r="V463">
            <v>31.3006968244331</v>
          </cell>
          <cell r="W463">
            <v>0</v>
          </cell>
          <cell r="X463">
            <v>0</v>
          </cell>
          <cell r="Y463">
            <v>0.81648831106740105</v>
          </cell>
          <cell r="Z463">
            <v>4.9220874216494903E-2</v>
          </cell>
          <cell r="AA463">
            <v>4.3503108802951296</v>
          </cell>
          <cell r="AB463">
            <v>0</v>
          </cell>
          <cell r="AC463">
            <v>0</v>
          </cell>
          <cell r="AE463">
            <v>6.2358511560693604</v>
          </cell>
          <cell r="AF463">
            <v>2.1399999999999999E-2</v>
          </cell>
        </row>
        <row r="464">
          <cell r="C464" t="str">
            <v>2006EDUCSOther Supplies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5.6391511953998899E-2</v>
          </cell>
          <cell r="L464">
            <v>2.9000000000000001E-2</v>
          </cell>
          <cell r="M464">
            <v>0</v>
          </cell>
          <cell r="O464">
            <v>1.9690280359146599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3.2670914094736299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E464">
            <v>6.2346330443159896</v>
          </cell>
          <cell r="AF464">
            <v>5.2499999999999998E-2</v>
          </cell>
        </row>
        <row r="465">
          <cell r="C465" t="str">
            <v>2006EDUCSMaintenance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0.45390170808409203</v>
          </cell>
          <cell r="L465">
            <v>0.06</v>
          </cell>
          <cell r="M465">
            <v>0</v>
          </cell>
          <cell r="O465">
            <v>4.1823620445254104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12.6158331522861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E465">
            <v>7.6155558285163796</v>
          </cell>
          <cell r="AF465">
            <v>4.8500000000000001E-2</v>
          </cell>
        </row>
        <row r="466">
          <cell r="C466" t="str">
            <v>2006EDUCSOther</v>
          </cell>
          <cell r="D466">
            <v>0</v>
          </cell>
          <cell r="E466">
            <v>0</v>
          </cell>
          <cell r="F466">
            <v>2.0046374367622299E-2</v>
          </cell>
          <cell r="G466">
            <v>0</v>
          </cell>
          <cell r="H466">
            <v>0</v>
          </cell>
          <cell r="I466">
            <v>0.124</v>
          </cell>
          <cell r="J466">
            <v>0</v>
          </cell>
          <cell r="K466">
            <v>2.1724728743342799E-2</v>
          </cell>
          <cell r="L466">
            <v>0.109</v>
          </cell>
          <cell r="M466">
            <v>0</v>
          </cell>
          <cell r="N466">
            <v>3.85</v>
          </cell>
          <cell r="O466">
            <v>0.67809305120034802</v>
          </cell>
          <cell r="P466">
            <v>0</v>
          </cell>
          <cell r="Q466">
            <v>3.85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50.986134944751498</v>
          </cell>
          <cell r="W466">
            <v>0</v>
          </cell>
          <cell r="X466">
            <v>0</v>
          </cell>
          <cell r="Y466">
            <v>0.82750191746636603</v>
          </cell>
          <cell r="Z466">
            <v>8.0982386007353597E-3</v>
          </cell>
          <cell r="AA466">
            <v>0</v>
          </cell>
          <cell r="AB466">
            <v>0</v>
          </cell>
          <cell r="AC466">
            <v>0</v>
          </cell>
          <cell r="AE466">
            <v>24.081422687861298</v>
          </cell>
          <cell r="AF466">
            <v>7.2999999999999995E-2</v>
          </cell>
        </row>
        <row r="467">
          <cell r="C467" t="str">
            <v>2006EDUCSOverhead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2.4E-2</v>
          </cell>
          <cell r="J467">
            <v>0</v>
          </cell>
          <cell r="K467">
            <v>9.7765291564622006E-2</v>
          </cell>
          <cell r="L467">
            <v>0.05</v>
          </cell>
          <cell r="M467">
            <v>0</v>
          </cell>
          <cell r="O467">
            <v>2.60468222853721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54.087479614898903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E467">
            <v>7.0246169556840101</v>
          </cell>
          <cell r="AF467">
            <v>5.0999999999999997E-2</v>
          </cell>
        </row>
        <row r="468">
          <cell r="C468" t="str">
            <v>2006EDUCSDepreciation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5.1999999999999998E-2</v>
          </cell>
          <cell r="J468">
            <v>0</v>
          </cell>
          <cell r="K468">
            <v>0.141469046815106</v>
          </cell>
          <cell r="L468">
            <v>0.12</v>
          </cell>
          <cell r="M468">
            <v>0</v>
          </cell>
          <cell r="O468">
            <v>1.8696227937007499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83.4717321227253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E468">
            <v>2.2822985549132899</v>
          </cell>
          <cell r="AF468">
            <v>0.105</v>
          </cell>
        </row>
        <row r="469">
          <cell r="C469" t="str">
            <v>2006EWUCSBatch</v>
          </cell>
          <cell r="D469">
            <v>0</v>
          </cell>
          <cell r="E469">
            <v>0.13096731367672601</v>
          </cell>
          <cell r="F469">
            <v>0.123167373007111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O469">
            <v>4.03243855224901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8.5016151799723702E-2</v>
          </cell>
          <cell r="U469">
            <v>0</v>
          </cell>
          <cell r="V469">
            <v>0</v>
          </cell>
          <cell r="W469">
            <v>0</v>
          </cell>
          <cell r="X469">
            <v>3.1447839303018399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E469">
            <v>0</v>
          </cell>
          <cell r="AF469">
            <v>0.20300000000000001</v>
          </cell>
        </row>
        <row r="470">
          <cell r="C470" t="str">
            <v>2006EWUCSBinder</v>
          </cell>
          <cell r="D470">
            <v>0</v>
          </cell>
          <cell r="E470">
            <v>8.5557453797001793E-3</v>
          </cell>
          <cell r="F470">
            <v>2.7283141612355601E-2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O470">
            <v>2.4227705706295102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8.6709060086573499E-3</v>
          </cell>
          <cell r="U470">
            <v>0</v>
          </cell>
          <cell r="V470">
            <v>0</v>
          </cell>
          <cell r="W470">
            <v>0</v>
          </cell>
          <cell r="X470">
            <v>1.84079571861659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E470">
            <v>0</v>
          </cell>
          <cell r="AF470">
            <v>9.2999999999999999E-2</v>
          </cell>
        </row>
        <row r="471">
          <cell r="C471" t="str">
            <v>2006EWUCSLabor</v>
          </cell>
          <cell r="D471">
            <v>0</v>
          </cell>
          <cell r="E471">
            <v>2.2069599825678202E-2</v>
          </cell>
          <cell r="F471">
            <v>9.3693982454265898E-2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O471">
            <v>2.0624917472051099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6.81504347721298E-2</v>
          </cell>
          <cell r="U471">
            <v>0</v>
          </cell>
          <cell r="V471">
            <v>0</v>
          </cell>
          <cell r="W471">
            <v>0</v>
          </cell>
          <cell r="X471">
            <v>2.4354846391599501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E471">
            <v>0</v>
          </cell>
          <cell r="AF471">
            <v>5.8999999999999997E-2</v>
          </cell>
        </row>
        <row r="472">
          <cell r="C472" t="str">
            <v>2006EWUCSExec Salaries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0.40282781448264798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E472">
            <v>0</v>
          </cell>
          <cell r="AF472">
            <v>1.15E-2</v>
          </cell>
        </row>
        <row r="473">
          <cell r="C473" t="str">
            <v>2006EWUCSElectricity</v>
          </cell>
          <cell r="D473">
            <v>0</v>
          </cell>
          <cell r="E473">
            <v>3.0459898143487599E-2</v>
          </cell>
          <cell r="F473">
            <v>5.6254971093462502E-2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O473">
            <v>1.77051585693351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5.0657670640000901E-2</v>
          </cell>
          <cell r="U473">
            <v>0</v>
          </cell>
          <cell r="V473">
            <v>0</v>
          </cell>
          <cell r="W473">
            <v>0</v>
          </cell>
          <cell r="X473">
            <v>0.70839268343792505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E473">
            <v>0</v>
          </cell>
          <cell r="AF473">
            <v>4.9000000000000002E-2</v>
          </cell>
        </row>
        <row r="474">
          <cell r="C474" t="str">
            <v>2006EWUCSOil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E474">
            <v>0</v>
          </cell>
          <cell r="AF474">
            <v>0</v>
          </cell>
        </row>
        <row r="475">
          <cell r="C475" t="str">
            <v>2006EWUCSGas</v>
          </cell>
          <cell r="D475">
            <v>0</v>
          </cell>
          <cell r="E475">
            <v>2.5769886998350599E-2</v>
          </cell>
          <cell r="F475">
            <v>8.1245474079086402E-2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O475">
            <v>0.99286895175615497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4.5957123206063197E-2</v>
          </cell>
          <cell r="U475">
            <v>0</v>
          </cell>
          <cell r="V475">
            <v>0</v>
          </cell>
          <cell r="W475">
            <v>0</v>
          </cell>
          <cell r="X475">
            <v>2.1106169562773198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E475">
            <v>0</v>
          </cell>
          <cell r="AF475">
            <v>6.9000000000000006E-2</v>
          </cell>
        </row>
        <row r="476">
          <cell r="C476" t="str">
            <v>2006EWUCSOxygen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8.1098278335871195E-3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E476">
            <v>0</v>
          </cell>
          <cell r="AF476">
            <v>0</v>
          </cell>
        </row>
        <row r="477">
          <cell r="C477" t="str">
            <v>2006EWUCSAlloy</v>
          </cell>
          <cell r="D477">
            <v>0</v>
          </cell>
          <cell r="E477">
            <v>1.6107812075237801E-2</v>
          </cell>
          <cell r="F477">
            <v>1.2447024466683301E-2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O477">
            <v>0.209259189088291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1.8160442836993501E-2</v>
          </cell>
          <cell r="U477">
            <v>0</v>
          </cell>
          <cell r="V477">
            <v>0</v>
          </cell>
          <cell r="W477">
            <v>0</v>
          </cell>
          <cell r="X477">
            <v>0.37174861791189001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E477">
            <v>0</v>
          </cell>
          <cell r="AF477">
            <v>1.2E-2</v>
          </cell>
        </row>
        <row r="478">
          <cell r="C478" t="str">
            <v>2006EWUCSSpare Parts</v>
          </cell>
          <cell r="D478">
            <v>0</v>
          </cell>
          <cell r="E478">
            <v>0</v>
          </cell>
          <cell r="F478">
            <v>2.2377340123698599E-2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1.45664332218347E-2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E478">
            <v>0</v>
          </cell>
          <cell r="AF478">
            <v>0</v>
          </cell>
        </row>
        <row r="479">
          <cell r="C479" t="str">
            <v>2006EWUCSTubes Bobbins &amp; Cut Elements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E479">
            <v>0</v>
          </cell>
          <cell r="AF479">
            <v>0</v>
          </cell>
        </row>
        <row r="480">
          <cell r="C480" t="str">
            <v>2006EWUCSPackaging</v>
          </cell>
          <cell r="D480">
            <v>0</v>
          </cell>
          <cell r="E480">
            <v>4.51814491586521E-3</v>
          </cell>
          <cell r="F480">
            <v>2.66213184230208E-2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O480">
            <v>1.06425717533483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9.6331030171316005E-3</v>
          </cell>
          <cell r="U480">
            <v>0</v>
          </cell>
          <cell r="V480">
            <v>0</v>
          </cell>
          <cell r="W480">
            <v>0</v>
          </cell>
          <cell r="X480">
            <v>0.82747103202489003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E480">
            <v>0</v>
          </cell>
          <cell r="AF480">
            <v>2.1000000000000001E-2</v>
          </cell>
        </row>
        <row r="481">
          <cell r="C481" t="str">
            <v>2006EWUCSOther Supplies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O481">
            <v>0.80568747891362902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0.44700633694835401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E481">
            <v>0</v>
          </cell>
          <cell r="AF481">
            <v>5.3999999999999999E-2</v>
          </cell>
        </row>
        <row r="482">
          <cell r="C482" t="str">
            <v>2006EWUCSMaintenance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O482">
            <v>1.4562667451125799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0.78840269287526599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E482">
            <v>0</v>
          </cell>
          <cell r="AF482">
            <v>4.3999999999999997E-2</v>
          </cell>
        </row>
        <row r="483">
          <cell r="C483" t="str">
            <v>2006EWUCSOther</v>
          </cell>
          <cell r="D483">
            <v>0</v>
          </cell>
          <cell r="E483">
            <v>5.2786934490569398E-2</v>
          </cell>
          <cell r="F483">
            <v>-8.3395657490176502E-3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O483">
            <v>0.44475013619034198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1.2098982228441799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E483">
            <v>0</v>
          </cell>
          <cell r="AF483">
            <v>7.2999999999999995E-2</v>
          </cell>
        </row>
        <row r="484">
          <cell r="C484" t="str">
            <v>2006EWUCSOverhead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O484">
            <v>1.2070370284485401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0.79899284914311197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E484">
            <v>0</v>
          </cell>
          <cell r="AF484">
            <v>5.2999999999999999E-2</v>
          </cell>
        </row>
        <row r="485">
          <cell r="C485" t="str">
            <v>2006EWUCSDepreciation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O485">
            <v>1.8471014930051199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1.7750814279610301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E485">
            <v>0</v>
          </cell>
          <cell r="AF485">
            <v>5.5E-2</v>
          </cell>
        </row>
        <row r="486">
          <cell r="C486" t="str">
            <v>2006EAssembled RovingBatch</v>
          </cell>
          <cell r="D486">
            <v>0.16700000000000001</v>
          </cell>
          <cell r="E486">
            <v>0.117562820747918</v>
          </cell>
          <cell r="F486">
            <v>0</v>
          </cell>
          <cell r="G486">
            <v>8.42</v>
          </cell>
          <cell r="H486">
            <v>0</v>
          </cell>
          <cell r="I486">
            <v>0.16400000000000001</v>
          </cell>
          <cell r="J486">
            <v>0</v>
          </cell>
          <cell r="K486">
            <v>0.39120155093443199</v>
          </cell>
          <cell r="L486">
            <v>0</v>
          </cell>
          <cell r="M486">
            <v>0</v>
          </cell>
          <cell r="O486">
            <v>4.2456032135984296</v>
          </cell>
          <cell r="P486">
            <v>0.17194185937447201</v>
          </cell>
          <cell r="Q486">
            <v>1.01</v>
          </cell>
          <cell r="R486">
            <v>0</v>
          </cell>
          <cell r="S486">
            <v>0</v>
          </cell>
          <cell r="T486">
            <v>0</v>
          </cell>
          <cell r="U486">
            <v>210.15745674982799</v>
          </cell>
          <cell r="V486">
            <v>0</v>
          </cell>
          <cell r="W486">
            <v>0</v>
          </cell>
          <cell r="X486">
            <v>4.7965159577868404</v>
          </cell>
          <cell r="Y486">
            <v>1.8042474191250399</v>
          </cell>
          <cell r="Z486">
            <v>0.131345114390329</v>
          </cell>
          <cell r="AA486">
            <v>6.6777909818688901</v>
          </cell>
          <cell r="AB486">
            <v>5.6308013615157799</v>
          </cell>
          <cell r="AC486">
            <v>1.4729865046396799</v>
          </cell>
          <cell r="AD486">
            <v>1.4729865046396799</v>
          </cell>
          <cell r="AE486">
            <v>25.771000000000001</v>
          </cell>
          <cell r="AF486">
            <v>0</v>
          </cell>
        </row>
        <row r="487">
          <cell r="C487" t="str">
            <v>2006EAssembled RovingBinder</v>
          </cell>
          <cell r="D487">
            <v>7.0999999999999994E-2</v>
          </cell>
          <cell r="E487">
            <v>0.12624014548941301</v>
          </cell>
          <cell r="F487">
            <v>0</v>
          </cell>
          <cell r="G487">
            <v>4.53</v>
          </cell>
          <cell r="H487">
            <v>0</v>
          </cell>
          <cell r="I487">
            <v>7.3969999999999994E-2</v>
          </cell>
          <cell r="J487">
            <v>0</v>
          </cell>
          <cell r="K487">
            <v>0.208845942984794</v>
          </cell>
          <cell r="L487">
            <v>0</v>
          </cell>
          <cell r="M487">
            <v>0</v>
          </cell>
          <cell r="O487">
            <v>2.5170745210893299</v>
          </cell>
          <cell r="P487">
            <v>0.17167335448523199</v>
          </cell>
          <cell r="Q487">
            <v>0.76</v>
          </cell>
          <cell r="R487">
            <v>0</v>
          </cell>
          <cell r="S487">
            <v>0</v>
          </cell>
          <cell r="T487">
            <v>0</v>
          </cell>
          <cell r="U487">
            <v>132.17402138964499</v>
          </cell>
          <cell r="V487">
            <v>0</v>
          </cell>
          <cell r="W487">
            <v>0</v>
          </cell>
          <cell r="X487">
            <v>2.8076351937230601</v>
          </cell>
          <cell r="Y487">
            <v>1.0813221796620101</v>
          </cell>
          <cell r="Z487">
            <v>9.9821632111060501E-2</v>
          </cell>
          <cell r="AA487">
            <v>3.3545632938512799</v>
          </cell>
          <cell r="AB487">
            <v>5.1958575091891701</v>
          </cell>
          <cell r="AC487">
            <v>1.45046593593453</v>
          </cell>
          <cell r="AD487">
            <v>1.45046593593453</v>
          </cell>
          <cell r="AE487">
            <v>20.873999999999999</v>
          </cell>
          <cell r="AF487">
            <v>0</v>
          </cell>
        </row>
        <row r="488">
          <cell r="C488" t="str">
            <v>2006EAssembled RovingLabor</v>
          </cell>
          <cell r="D488">
            <v>0.17</v>
          </cell>
          <cell r="E488">
            <v>0.28522231192466102</v>
          </cell>
          <cell r="F488">
            <v>0</v>
          </cell>
          <cell r="G488">
            <v>3.98</v>
          </cell>
          <cell r="H488">
            <v>0</v>
          </cell>
          <cell r="I488">
            <v>0.10542</v>
          </cell>
          <cell r="J488">
            <v>0</v>
          </cell>
          <cell r="K488">
            <v>0.24005622460419401</v>
          </cell>
          <cell r="L488">
            <v>0</v>
          </cell>
          <cell r="M488">
            <v>0</v>
          </cell>
          <cell r="O488">
            <v>3.4870747245386502</v>
          </cell>
          <cell r="P488">
            <v>0.40623687959050198</v>
          </cell>
          <cell r="Q488">
            <v>0.18</v>
          </cell>
          <cell r="R488">
            <v>0</v>
          </cell>
          <cell r="S488">
            <v>0</v>
          </cell>
          <cell r="T488">
            <v>0</v>
          </cell>
          <cell r="U488">
            <v>142.29444965721001</v>
          </cell>
          <cell r="V488">
            <v>0</v>
          </cell>
          <cell r="W488">
            <v>0</v>
          </cell>
          <cell r="X488">
            <v>3.71467203966353</v>
          </cell>
          <cell r="Y488">
            <v>1.2605142544663499</v>
          </cell>
          <cell r="Z488">
            <v>0.111226434932177</v>
          </cell>
          <cell r="AA488">
            <v>2.8414068078490202</v>
          </cell>
          <cell r="AB488">
            <v>3.6112439366097702</v>
          </cell>
          <cell r="AC488">
            <v>0.46223592732194302</v>
          </cell>
          <cell r="AD488">
            <v>0.46223592732194302</v>
          </cell>
          <cell r="AE488">
            <v>6.577</v>
          </cell>
          <cell r="AF488">
            <v>0</v>
          </cell>
        </row>
        <row r="489">
          <cell r="C489" t="str">
            <v>2006EAssembled RovingExec Salaries</v>
          </cell>
          <cell r="D489">
            <v>5.1999999999999998E-2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3.6260000000000001E-2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O489">
            <v>0.68106487801810001</v>
          </cell>
          <cell r="P489">
            <v>0</v>
          </cell>
          <cell r="Q489">
            <v>0.06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2.4063620874628699</v>
          </cell>
          <cell r="AC489">
            <v>0.28886536452598699</v>
          </cell>
          <cell r="AD489">
            <v>0.28886536452598699</v>
          </cell>
          <cell r="AE489">
            <v>43.422982561192001</v>
          </cell>
          <cell r="AF489">
            <v>0</v>
          </cell>
        </row>
        <row r="490">
          <cell r="C490" t="str">
            <v>2006EAssembled RovingElectricity</v>
          </cell>
          <cell r="D490">
            <v>4.8899999999999999E-2</v>
          </cell>
          <cell r="E490">
            <v>6.8700280697746197E-2</v>
          </cell>
          <cell r="F490">
            <v>0</v>
          </cell>
          <cell r="G490">
            <v>11.2</v>
          </cell>
          <cell r="H490">
            <v>0</v>
          </cell>
          <cell r="I490">
            <v>7.5829999999999995E-2</v>
          </cell>
          <cell r="J490">
            <v>0</v>
          </cell>
          <cell r="K490">
            <v>9.0471987962012099E-2</v>
          </cell>
          <cell r="L490">
            <v>0</v>
          </cell>
          <cell r="M490">
            <v>0</v>
          </cell>
          <cell r="O490">
            <v>1.8700891342733901</v>
          </cell>
          <cell r="P490">
            <v>0.103207729239019</v>
          </cell>
          <cell r="Q490">
            <v>0.61</v>
          </cell>
          <cell r="R490">
            <v>0</v>
          </cell>
          <cell r="S490">
            <v>0</v>
          </cell>
          <cell r="T490">
            <v>0</v>
          </cell>
          <cell r="U490">
            <v>49.643712925650703</v>
          </cell>
          <cell r="V490">
            <v>0</v>
          </cell>
          <cell r="W490">
            <v>0</v>
          </cell>
          <cell r="X490">
            <v>1.08046113367265</v>
          </cell>
          <cell r="Y490">
            <v>0.77490737603688298</v>
          </cell>
          <cell r="Z490">
            <v>0.119108369104474</v>
          </cell>
          <cell r="AA490">
            <v>7.1413511613820901</v>
          </cell>
          <cell r="AB490">
            <v>4.7164321442468804</v>
          </cell>
          <cell r="AC490">
            <v>1.4934397354584501</v>
          </cell>
          <cell r="AD490">
            <v>1.4934397354584501</v>
          </cell>
          <cell r="AE490">
            <v>0</v>
          </cell>
          <cell r="AF490">
            <v>0</v>
          </cell>
        </row>
        <row r="491">
          <cell r="C491" t="str">
            <v>2006EAssembled RovingOil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0.15566110651864501</v>
          </cell>
          <cell r="L491">
            <v>0</v>
          </cell>
          <cell r="M491">
            <v>0</v>
          </cell>
          <cell r="O491">
            <v>0</v>
          </cell>
          <cell r="P491">
            <v>0</v>
          </cell>
          <cell r="Q491">
            <v>0.51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8.5670372939965702</v>
          </cell>
          <cell r="AC491">
            <v>0</v>
          </cell>
          <cell r="AD491">
            <v>0</v>
          </cell>
          <cell r="AE491">
            <v>11.659000000000001</v>
          </cell>
          <cell r="AF491">
            <v>0</v>
          </cell>
        </row>
        <row r="492">
          <cell r="C492" t="str">
            <v>2006EAssembled RovingGas</v>
          </cell>
          <cell r="D492">
            <v>0.1</v>
          </cell>
          <cell r="E492">
            <v>6.9967857430351402E-2</v>
          </cell>
          <cell r="F492">
            <v>0</v>
          </cell>
          <cell r="G492">
            <v>2.4500000000000002</v>
          </cell>
          <cell r="H492">
            <v>0</v>
          </cell>
          <cell r="I492">
            <v>0.10306</v>
          </cell>
          <cell r="J492">
            <v>0</v>
          </cell>
          <cell r="K492">
            <v>0.13303311102005699</v>
          </cell>
          <cell r="L492">
            <v>0</v>
          </cell>
          <cell r="M492">
            <v>0</v>
          </cell>
          <cell r="O492">
            <v>1.12125830533482</v>
          </cell>
          <cell r="P492">
            <v>0.11409023365052801</v>
          </cell>
          <cell r="Q492">
            <v>0.22</v>
          </cell>
          <cell r="R492">
            <v>0</v>
          </cell>
          <cell r="S492">
            <v>0</v>
          </cell>
          <cell r="T492">
            <v>0</v>
          </cell>
          <cell r="U492">
            <v>153.73105222018501</v>
          </cell>
          <cell r="V492">
            <v>0</v>
          </cell>
          <cell r="W492">
            <v>0</v>
          </cell>
          <cell r="X492">
            <v>3.2191743966931199</v>
          </cell>
          <cell r="Y492">
            <v>1.1603387891569099</v>
          </cell>
          <cell r="Z492">
            <v>8.88131216629056E-2</v>
          </cell>
          <cell r="AA492">
            <v>8.7011002761812897</v>
          </cell>
          <cell r="AB492">
            <v>2.3508908855961801</v>
          </cell>
          <cell r="AC492">
            <v>0.75160905422108704</v>
          </cell>
          <cell r="AD492">
            <v>0.75160905422108704</v>
          </cell>
          <cell r="AE492">
            <v>5.47</v>
          </cell>
          <cell r="AF492">
            <v>0</v>
          </cell>
        </row>
        <row r="493">
          <cell r="C493" t="str">
            <v>2006EAssembled RovingOxygen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O493">
            <v>0</v>
          </cell>
          <cell r="P493">
            <v>5.90152586313629E-2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0.32519146142824501</v>
          </cell>
          <cell r="Z493">
            <v>9.7844726483719904E-3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</row>
        <row r="494">
          <cell r="C494" t="str">
            <v>2006EAssembled RovingAlloy</v>
          </cell>
          <cell r="D494">
            <v>1.4E-2</v>
          </cell>
          <cell r="E494">
            <v>2.4848904091912E-2</v>
          </cell>
          <cell r="F494">
            <v>0</v>
          </cell>
          <cell r="G494">
            <v>1.33</v>
          </cell>
          <cell r="H494">
            <v>0</v>
          </cell>
          <cell r="I494">
            <v>4.0600000000000002E-3</v>
          </cell>
          <cell r="J494">
            <v>0</v>
          </cell>
          <cell r="K494">
            <v>4.8610349734476102E-2</v>
          </cell>
          <cell r="L494">
            <v>0</v>
          </cell>
          <cell r="M494">
            <v>0</v>
          </cell>
          <cell r="O494">
            <v>0.259173148915324</v>
          </cell>
          <cell r="P494">
            <v>2.2391479378149198E-2</v>
          </cell>
          <cell r="Q494">
            <v>0.26</v>
          </cell>
          <cell r="R494">
            <v>0</v>
          </cell>
          <cell r="S494">
            <v>0</v>
          </cell>
          <cell r="T494">
            <v>0</v>
          </cell>
          <cell r="U494">
            <v>37.268437790220901</v>
          </cell>
          <cell r="V494">
            <v>0</v>
          </cell>
          <cell r="W494">
            <v>0</v>
          </cell>
          <cell r="X494">
            <v>0.56700180922396104</v>
          </cell>
          <cell r="Y494">
            <v>0.396637609602212</v>
          </cell>
          <cell r="Z494">
            <v>2.7463396315844799E-2</v>
          </cell>
          <cell r="AA494">
            <v>0.21347083757659099</v>
          </cell>
          <cell r="AB494">
            <v>3.6576752400922299</v>
          </cell>
          <cell r="AC494">
            <v>0.19432816475561901</v>
          </cell>
          <cell r="AD494">
            <v>0.19432816475561901</v>
          </cell>
          <cell r="AE494">
            <v>1.256</v>
          </cell>
          <cell r="AF494">
            <v>0</v>
          </cell>
        </row>
        <row r="495">
          <cell r="C495" t="str">
            <v>2006EAssembled RovingSpare Parts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O495">
            <v>0</v>
          </cell>
          <cell r="P495">
            <v>1.54469299523645E-2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11.5422378892211</v>
          </cell>
          <cell r="V495">
            <v>0</v>
          </cell>
          <cell r="W495">
            <v>0</v>
          </cell>
          <cell r="X495">
            <v>0</v>
          </cell>
          <cell r="Y495">
            <v>0.110085756205709</v>
          </cell>
          <cell r="Z495">
            <v>9.1538992779065693E-3</v>
          </cell>
          <cell r="AA495">
            <v>1.5955993656995799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</row>
        <row r="496">
          <cell r="C496" t="str">
            <v>2006EAssembled RovingTubes Bobbins &amp; Cut Elements</v>
          </cell>
          <cell r="D496">
            <v>0</v>
          </cell>
          <cell r="E496">
            <v>0</v>
          </cell>
          <cell r="F496">
            <v>0</v>
          </cell>
          <cell r="G496">
            <v>0.56999999999999995</v>
          </cell>
          <cell r="H496">
            <v>0</v>
          </cell>
          <cell r="I496">
            <v>0</v>
          </cell>
          <cell r="J496">
            <v>0</v>
          </cell>
          <cell r="K496">
            <v>4.4895652115513697E-2</v>
          </cell>
          <cell r="L496">
            <v>0</v>
          </cell>
          <cell r="M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0.47283504256749298</v>
          </cell>
          <cell r="AC496">
            <v>0.226457679149559</v>
          </cell>
          <cell r="AD496">
            <v>0.226457679149559</v>
          </cell>
          <cell r="AE496">
            <v>0</v>
          </cell>
          <cell r="AF496">
            <v>0</v>
          </cell>
        </row>
        <row r="497">
          <cell r="C497" t="str">
            <v>2006EAssembled RovingPackaging</v>
          </cell>
          <cell r="D497">
            <v>2.2499999999999999E-2</v>
          </cell>
          <cell r="E497">
            <v>5.3649399151393398E-2</v>
          </cell>
          <cell r="F497">
            <v>0</v>
          </cell>
          <cell r="G497">
            <v>0.83</v>
          </cell>
          <cell r="H497">
            <v>0</v>
          </cell>
          <cell r="I497">
            <v>3.4000000000000002E-2</v>
          </cell>
          <cell r="J497">
            <v>0</v>
          </cell>
          <cell r="K497">
            <v>5.2772703405681999E-2</v>
          </cell>
          <cell r="L497">
            <v>0</v>
          </cell>
          <cell r="M497">
            <v>0</v>
          </cell>
          <cell r="O497">
            <v>0.67483686509697205</v>
          </cell>
          <cell r="P497">
            <v>4.01595872003081E-2</v>
          </cell>
          <cell r="Q497">
            <v>0.28999999999999998</v>
          </cell>
          <cell r="R497">
            <v>0</v>
          </cell>
          <cell r="S497">
            <v>0</v>
          </cell>
          <cell r="T497">
            <v>0</v>
          </cell>
          <cell r="U497">
            <v>68.536255531360197</v>
          </cell>
          <cell r="V497">
            <v>0</v>
          </cell>
          <cell r="W497">
            <v>0</v>
          </cell>
          <cell r="X497">
            <v>1.2620828958932</v>
          </cell>
          <cell r="Y497">
            <v>0.448972652202138</v>
          </cell>
          <cell r="Z497">
            <v>8.0760426900968199E-2</v>
          </cell>
          <cell r="AA497">
            <v>2.3417137028916999</v>
          </cell>
          <cell r="AB497">
            <v>0.96338561464314498</v>
          </cell>
          <cell r="AC497">
            <v>0.37951459869621101</v>
          </cell>
          <cell r="AD497">
            <v>0.37951459869621101</v>
          </cell>
          <cell r="AE497">
            <v>2.984</v>
          </cell>
          <cell r="AF497">
            <v>0</v>
          </cell>
        </row>
        <row r="498">
          <cell r="C498" t="str">
            <v>2006EAssembled RovingOther Supplies</v>
          </cell>
          <cell r="D498">
            <v>2.5999999999999999E-2</v>
          </cell>
          <cell r="E498">
            <v>0</v>
          </cell>
          <cell r="F498">
            <v>0</v>
          </cell>
          <cell r="G498">
            <v>0.64</v>
          </cell>
          <cell r="H498">
            <v>0</v>
          </cell>
          <cell r="I498">
            <v>0</v>
          </cell>
          <cell r="J498">
            <v>0</v>
          </cell>
          <cell r="K498">
            <v>6.8833806816008605E-2</v>
          </cell>
          <cell r="L498">
            <v>0</v>
          </cell>
          <cell r="M498">
            <v>0</v>
          </cell>
          <cell r="O498">
            <v>1.28370222075489</v>
          </cell>
          <cell r="P498">
            <v>0</v>
          </cell>
          <cell r="Q498">
            <v>0.08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0.68178707215628398</v>
          </cell>
          <cell r="Y498">
            <v>0</v>
          </cell>
          <cell r="Z498">
            <v>0</v>
          </cell>
          <cell r="AA498">
            <v>0</v>
          </cell>
          <cell r="AB498">
            <v>0.79245430076949097</v>
          </cell>
          <cell r="AC498">
            <v>0.32</v>
          </cell>
          <cell r="AD498">
            <v>0.32</v>
          </cell>
          <cell r="AE498">
            <v>3.4319999999999999</v>
          </cell>
          <cell r="AF498">
            <v>0</v>
          </cell>
        </row>
        <row r="499">
          <cell r="C499" t="str">
            <v>2006EAssembled RovingMaintenance</v>
          </cell>
          <cell r="D499">
            <v>0.08</v>
          </cell>
          <cell r="E499">
            <v>0</v>
          </cell>
          <cell r="F499">
            <v>0</v>
          </cell>
          <cell r="G499">
            <v>3.1</v>
          </cell>
          <cell r="H499">
            <v>0</v>
          </cell>
          <cell r="I499">
            <v>0</v>
          </cell>
          <cell r="J499">
            <v>0</v>
          </cell>
          <cell r="K499">
            <v>0.31516757995358702</v>
          </cell>
          <cell r="L499">
            <v>0</v>
          </cell>
          <cell r="M499">
            <v>0</v>
          </cell>
          <cell r="O499">
            <v>2.2814048133906999</v>
          </cell>
          <cell r="P499">
            <v>0</v>
          </cell>
          <cell r="Q499">
            <v>0.5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1.2024947282070899</v>
          </cell>
          <cell r="Y499">
            <v>0</v>
          </cell>
          <cell r="Z499">
            <v>0</v>
          </cell>
          <cell r="AA499">
            <v>0</v>
          </cell>
          <cell r="AB499">
            <v>5.29149928641095</v>
          </cell>
          <cell r="AC499">
            <v>0.33</v>
          </cell>
          <cell r="AD499">
            <v>0.33</v>
          </cell>
          <cell r="AE499">
            <v>6.9349999999999996</v>
          </cell>
          <cell r="AF499">
            <v>0</v>
          </cell>
        </row>
        <row r="500">
          <cell r="C500" t="str">
            <v>2006EAssembled RovingOther</v>
          </cell>
          <cell r="D500">
            <v>0</v>
          </cell>
          <cell r="E500">
            <v>4.4089175283500703E-2</v>
          </cell>
          <cell r="F500">
            <v>0</v>
          </cell>
          <cell r="G500">
            <v>0.98000000000000498</v>
          </cell>
          <cell r="H500">
            <v>0</v>
          </cell>
          <cell r="I500">
            <v>0.14207</v>
          </cell>
          <cell r="J500">
            <v>0</v>
          </cell>
          <cell r="K500">
            <v>2.12332723592734E-2</v>
          </cell>
          <cell r="L500">
            <v>0</v>
          </cell>
          <cell r="M500">
            <v>0</v>
          </cell>
          <cell r="O500">
            <v>0.57733545891405302</v>
          </cell>
          <cell r="P500">
            <v>3.81493297382609E-2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1.84537197524188</v>
          </cell>
          <cell r="Y500">
            <v>0.53791521593176295</v>
          </cell>
          <cell r="Z500">
            <v>4.4543021548278001E-3</v>
          </cell>
          <cell r="AA500">
            <v>0</v>
          </cell>
          <cell r="AB500">
            <v>0</v>
          </cell>
          <cell r="AC500">
            <v>0.55000000000000004</v>
          </cell>
          <cell r="AD500">
            <v>0.55000000000000004</v>
          </cell>
          <cell r="AE500">
            <v>35.496000000000002</v>
          </cell>
          <cell r="AF500">
            <v>0</v>
          </cell>
        </row>
        <row r="501">
          <cell r="C501" t="str">
            <v>2006EAssembled RovingOverhead</v>
          </cell>
          <cell r="D501">
            <v>4.1799999999999997E-2</v>
          </cell>
          <cell r="E501">
            <v>0</v>
          </cell>
          <cell r="F501">
            <v>0</v>
          </cell>
          <cell r="G501">
            <v>3.86</v>
          </cell>
          <cell r="H501">
            <v>0</v>
          </cell>
          <cell r="I501">
            <v>2.6495999999999999E-2</v>
          </cell>
          <cell r="J501">
            <v>0</v>
          </cell>
          <cell r="K501">
            <v>9.5180669610851407E-2</v>
          </cell>
          <cell r="L501">
            <v>0</v>
          </cell>
          <cell r="M501">
            <v>0</v>
          </cell>
          <cell r="O501">
            <v>1.7610917655781699</v>
          </cell>
          <cell r="P501">
            <v>0</v>
          </cell>
          <cell r="Q501">
            <v>0.5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1.21864714270041</v>
          </cell>
          <cell r="Y501">
            <v>0</v>
          </cell>
          <cell r="Z501">
            <v>0</v>
          </cell>
          <cell r="AA501">
            <v>0</v>
          </cell>
          <cell r="AB501">
            <v>2.4911153483235799</v>
          </cell>
          <cell r="AC501">
            <v>0.65</v>
          </cell>
          <cell r="AD501">
            <v>0.65</v>
          </cell>
          <cell r="AE501">
            <v>24.678999999999998</v>
          </cell>
          <cell r="AF501">
            <v>0</v>
          </cell>
        </row>
        <row r="502">
          <cell r="C502" t="str">
            <v>2006EAssembled RovingDepreciation</v>
          </cell>
          <cell r="D502">
            <v>8.60102594750735E-2</v>
          </cell>
          <cell r="E502">
            <v>0</v>
          </cell>
          <cell r="F502">
            <v>0</v>
          </cell>
          <cell r="G502">
            <v>6.48</v>
          </cell>
          <cell r="H502">
            <v>0</v>
          </cell>
          <cell r="I502">
            <v>9.1950000000000004E-2</v>
          </cell>
          <cell r="J502">
            <v>0</v>
          </cell>
          <cell r="K502">
            <v>0.25719154532614003</v>
          </cell>
          <cell r="L502">
            <v>0</v>
          </cell>
          <cell r="M502">
            <v>0</v>
          </cell>
          <cell r="O502">
            <v>2.6767771936754698</v>
          </cell>
          <cell r="P502">
            <v>0</v>
          </cell>
          <cell r="Q502">
            <v>0.8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2.7074058454530801</v>
          </cell>
          <cell r="Y502">
            <v>0</v>
          </cell>
          <cell r="Z502">
            <v>0</v>
          </cell>
          <cell r="AA502">
            <v>0</v>
          </cell>
          <cell r="AB502">
            <v>5.6373229778314604</v>
          </cell>
          <cell r="AC502">
            <v>1.1599999999999999</v>
          </cell>
          <cell r="AD502">
            <v>1.1599999999999999</v>
          </cell>
          <cell r="AE502">
            <v>5.8789999999999996</v>
          </cell>
          <cell r="AF502">
            <v>0</v>
          </cell>
        </row>
        <row r="503">
          <cell r="C503" t="str">
            <v>2006EDirect RovingBatch</v>
          </cell>
          <cell r="D503">
            <v>0</v>
          </cell>
          <cell r="E503">
            <v>0.11956081339916801</v>
          </cell>
          <cell r="F503">
            <v>0</v>
          </cell>
          <cell r="G503">
            <v>8.26</v>
          </cell>
          <cell r="H503">
            <v>0</v>
          </cell>
          <cell r="I503">
            <v>0</v>
          </cell>
          <cell r="J503">
            <v>1.1565740097972499</v>
          </cell>
          <cell r="K503">
            <v>0.37765612380207902</v>
          </cell>
          <cell r="L503">
            <v>0.16700000000000001</v>
          </cell>
          <cell r="M503">
            <v>0.75</v>
          </cell>
          <cell r="N503">
            <v>0.75</v>
          </cell>
          <cell r="O503">
            <v>4.03243855224901</v>
          </cell>
          <cell r="P503">
            <v>0</v>
          </cell>
          <cell r="Q503">
            <v>1.21</v>
          </cell>
          <cell r="R503">
            <v>0</v>
          </cell>
          <cell r="S503">
            <v>0</v>
          </cell>
          <cell r="T503">
            <v>0</v>
          </cell>
          <cell r="U503">
            <v>214.71467814555899</v>
          </cell>
          <cell r="V503">
            <v>211.493793524419</v>
          </cell>
          <cell r="W503">
            <v>0.12559557561990101</v>
          </cell>
          <cell r="X503">
            <v>0</v>
          </cell>
          <cell r="Y503">
            <v>0</v>
          </cell>
          <cell r="Z503">
            <v>0.13395833880451499</v>
          </cell>
          <cell r="AA503">
            <v>6.3437761727910997</v>
          </cell>
          <cell r="AB503">
            <v>5.6608045639945503</v>
          </cell>
          <cell r="AC503">
            <v>0</v>
          </cell>
          <cell r="AD503">
            <v>1.17838920371175</v>
          </cell>
          <cell r="AE503">
            <v>0</v>
          </cell>
          <cell r="AF503">
            <v>0</v>
          </cell>
        </row>
        <row r="504">
          <cell r="C504" t="str">
            <v>2006EDirect RovingBinder</v>
          </cell>
          <cell r="D504">
            <v>0</v>
          </cell>
          <cell r="E504">
            <v>4.9988174585545102E-2</v>
          </cell>
          <cell r="F504">
            <v>0</v>
          </cell>
          <cell r="G504">
            <v>3.36</v>
          </cell>
          <cell r="H504">
            <v>0</v>
          </cell>
          <cell r="I504">
            <v>0</v>
          </cell>
          <cell r="J504">
            <v>0.26034374420849499</v>
          </cell>
          <cell r="K504">
            <v>0.227941543755217</v>
          </cell>
          <cell r="L504">
            <v>6.5000000000000002E-2</v>
          </cell>
          <cell r="M504">
            <v>0.78</v>
          </cell>
          <cell r="N504">
            <v>0.78</v>
          </cell>
          <cell r="O504">
            <v>2.4227705706295102</v>
          </cell>
          <cell r="P504">
            <v>0</v>
          </cell>
          <cell r="Q504">
            <v>0.47</v>
          </cell>
          <cell r="R504">
            <v>0</v>
          </cell>
          <cell r="S504">
            <v>0</v>
          </cell>
          <cell r="T504">
            <v>0</v>
          </cell>
          <cell r="U504">
            <v>40.9858745651891</v>
          </cell>
          <cell r="V504">
            <v>130.16443150653001</v>
          </cell>
          <cell r="W504">
            <v>3.7152217598965503E-2</v>
          </cell>
          <cell r="X504">
            <v>0</v>
          </cell>
          <cell r="Y504">
            <v>0</v>
          </cell>
          <cell r="Z504">
            <v>5.5368462783103201E-2</v>
          </cell>
          <cell r="AA504">
            <v>2.51924372425399</v>
          </cell>
          <cell r="AB504">
            <v>4.4052962557109696</v>
          </cell>
          <cell r="AC504">
            <v>0</v>
          </cell>
          <cell r="AD504">
            <v>1.1603727487476301</v>
          </cell>
          <cell r="AE504">
            <v>0</v>
          </cell>
          <cell r="AF504">
            <v>0</v>
          </cell>
        </row>
        <row r="505">
          <cell r="C505" t="str">
            <v>2006EDirect RovingLabor</v>
          </cell>
          <cell r="D505">
            <v>0</v>
          </cell>
          <cell r="E505">
            <v>0.14056259168202601</v>
          </cell>
          <cell r="F505">
            <v>0</v>
          </cell>
          <cell r="G505">
            <v>2.95</v>
          </cell>
          <cell r="H505">
            <v>0</v>
          </cell>
          <cell r="I505">
            <v>0</v>
          </cell>
          <cell r="J505">
            <v>1.07705742201023</v>
          </cell>
          <cell r="K505">
            <v>0.150989609316624</v>
          </cell>
          <cell r="L505">
            <v>0.13800000000000001</v>
          </cell>
          <cell r="M505">
            <v>0.52</v>
          </cell>
          <cell r="N505">
            <v>0.52</v>
          </cell>
          <cell r="O505">
            <v>2.0624917472051099</v>
          </cell>
          <cell r="P505">
            <v>0</v>
          </cell>
          <cell r="Q505">
            <v>0.51</v>
          </cell>
          <cell r="R505">
            <v>0</v>
          </cell>
          <cell r="S505">
            <v>0</v>
          </cell>
          <cell r="T505">
            <v>0</v>
          </cell>
          <cell r="U505">
            <v>107.18395821284</v>
          </cell>
          <cell r="V505">
            <v>248.49101747282501</v>
          </cell>
          <cell r="W505">
            <v>0.110019387922258</v>
          </cell>
          <cell r="X505">
            <v>0</v>
          </cell>
          <cell r="Y505">
            <v>0</v>
          </cell>
          <cell r="Z505">
            <v>7.6688705416004394E-2</v>
          </cell>
          <cell r="AA505">
            <v>1.54648068994202</v>
          </cell>
          <cell r="AB505">
            <v>2.7653365384615398</v>
          </cell>
          <cell r="AC505">
            <v>0</v>
          </cell>
          <cell r="AD505">
            <v>0.369788741857555</v>
          </cell>
          <cell r="AE505">
            <v>0</v>
          </cell>
          <cell r="AF505">
            <v>0</v>
          </cell>
        </row>
        <row r="506">
          <cell r="C506" t="str">
            <v>2006EDirect RovingExec Salaries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2.3E-2</v>
          </cell>
          <cell r="M506">
            <v>0</v>
          </cell>
          <cell r="N506">
            <v>0</v>
          </cell>
          <cell r="O506">
            <v>0.40282781448264798</v>
          </cell>
          <cell r="P506">
            <v>0</v>
          </cell>
          <cell r="Q506">
            <v>0.17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2.2146634615384602</v>
          </cell>
          <cell r="AC506">
            <v>0</v>
          </cell>
          <cell r="AD506">
            <v>0.23109229162078901</v>
          </cell>
          <cell r="AE506">
            <v>0</v>
          </cell>
          <cell r="AF506">
            <v>0</v>
          </cell>
        </row>
        <row r="507">
          <cell r="C507" t="str">
            <v>2006EDirect RovingElectricity</v>
          </cell>
          <cell r="D507">
            <v>0</v>
          </cell>
          <cell r="E507">
            <v>7.8022366425851294E-2</v>
          </cell>
          <cell r="F507">
            <v>0</v>
          </cell>
          <cell r="G507">
            <v>12.35</v>
          </cell>
          <cell r="H507">
            <v>0</v>
          </cell>
          <cell r="I507">
            <v>0</v>
          </cell>
          <cell r="J507">
            <v>0.38249862126427397</v>
          </cell>
          <cell r="K507">
            <v>6.5143550288592506E-2</v>
          </cell>
          <cell r="L507">
            <v>5.2999999999999999E-2</v>
          </cell>
          <cell r="M507">
            <v>0.72</v>
          </cell>
          <cell r="N507">
            <v>0.72</v>
          </cell>
          <cell r="O507">
            <v>1.77051585693351</v>
          </cell>
          <cell r="P507">
            <v>0</v>
          </cell>
          <cell r="Q507">
            <v>0.81</v>
          </cell>
          <cell r="R507">
            <v>0</v>
          </cell>
          <cell r="S507">
            <v>0</v>
          </cell>
          <cell r="T507">
            <v>0</v>
          </cell>
          <cell r="U507">
            <v>47.751662508206799</v>
          </cell>
          <cell r="V507">
            <v>104.14721266485201</v>
          </cell>
          <cell r="W507">
            <v>6.6720990458698504E-2</v>
          </cell>
          <cell r="X507">
            <v>0</v>
          </cell>
          <cell r="Y507">
            <v>0</v>
          </cell>
          <cell r="Z507">
            <v>0.114648284539543</v>
          </cell>
          <cell r="AA507">
            <v>6.3173017551069703</v>
          </cell>
          <cell r="AB507">
            <v>4.1994194257955204</v>
          </cell>
          <cell r="AC507">
            <v>0</v>
          </cell>
          <cell r="AD507">
            <v>1.19475178836676</v>
          </cell>
          <cell r="AE507">
            <v>0</v>
          </cell>
          <cell r="AF507">
            <v>0</v>
          </cell>
        </row>
        <row r="508">
          <cell r="C508" t="str">
            <v>2006EDirect RovingOil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0.14772002691354699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1.43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111.68830385208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10.081699297984001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</row>
        <row r="509">
          <cell r="C509" t="str">
            <v>2006EDirect RovingGas</v>
          </cell>
          <cell r="D509">
            <v>0</v>
          </cell>
          <cell r="E509">
            <v>7.6808845725590394E-2</v>
          </cell>
          <cell r="F509">
            <v>0</v>
          </cell>
          <cell r="G509">
            <v>3.54</v>
          </cell>
          <cell r="H509">
            <v>0</v>
          </cell>
          <cell r="I509">
            <v>0</v>
          </cell>
          <cell r="J509">
            <v>0.50164630434313195</v>
          </cell>
          <cell r="K509">
            <v>0.124802884042888</v>
          </cell>
          <cell r="L509">
            <v>9.0999999999999998E-2</v>
          </cell>
          <cell r="M509">
            <v>0.77</v>
          </cell>
          <cell r="N509">
            <v>0.77</v>
          </cell>
          <cell r="O509">
            <v>0.99286895175615497</v>
          </cell>
          <cell r="P509">
            <v>0</v>
          </cell>
          <cell r="Q509">
            <v>0.39</v>
          </cell>
          <cell r="R509">
            <v>0</v>
          </cell>
          <cell r="S509">
            <v>0</v>
          </cell>
          <cell r="T509">
            <v>0</v>
          </cell>
          <cell r="U509">
            <v>157.06680439665101</v>
          </cell>
          <cell r="V509">
            <v>39.749776821248297</v>
          </cell>
          <cell r="W509">
            <v>6.8171867774934294E-2</v>
          </cell>
          <cell r="X509">
            <v>0</v>
          </cell>
          <cell r="Y509">
            <v>0</v>
          </cell>
          <cell r="Z509">
            <v>8.6269456050375198E-2</v>
          </cell>
          <cell r="AA509">
            <v>8.5972039282917798</v>
          </cell>
          <cell r="AB509">
            <v>0.87</v>
          </cell>
          <cell r="AC509">
            <v>0</v>
          </cell>
          <cell r="AD509">
            <v>0.60128724337687001</v>
          </cell>
          <cell r="AE509">
            <v>0</v>
          </cell>
          <cell r="AF509">
            <v>0</v>
          </cell>
        </row>
        <row r="510">
          <cell r="C510" t="str">
            <v>2006EDirect RovingOxygen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0.10034772312511001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2.2103081794433498E-2</v>
          </cell>
          <cell r="X510">
            <v>0</v>
          </cell>
          <cell r="Y510">
            <v>0</v>
          </cell>
          <cell r="Z510">
            <v>1.12558980098563E-2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C511" t="str">
            <v>2006EDirect RovingAlloy</v>
          </cell>
          <cell r="D511">
            <v>0</v>
          </cell>
          <cell r="E511">
            <v>1.7370736122845499E-2</v>
          </cell>
          <cell r="F511">
            <v>0</v>
          </cell>
          <cell r="G511">
            <v>1.67</v>
          </cell>
          <cell r="H511">
            <v>0</v>
          </cell>
          <cell r="I511">
            <v>0</v>
          </cell>
          <cell r="J511">
            <v>0.118122563708056</v>
          </cell>
          <cell r="K511">
            <v>5.4816292079461898E-2</v>
          </cell>
          <cell r="L511">
            <v>1.6E-2</v>
          </cell>
          <cell r="M511">
            <v>0.23</v>
          </cell>
          <cell r="N511">
            <v>0.23</v>
          </cell>
          <cell r="O511">
            <v>0.209259189088291</v>
          </cell>
          <cell r="P511">
            <v>0</v>
          </cell>
          <cell r="Q511">
            <v>0.35</v>
          </cell>
          <cell r="R511">
            <v>0</v>
          </cell>
          <cell r="S511">
            <v>0</v>
          </cell>
          <cell r="T511">
            <v>0</v>
          </cell>
          <cell r="U511">
            <v>28.820005849444001</v>
          </cell>
          <cell r="V511">
            <v>30.016886323669201</v>
          </cell>
          <cell r="W511">
            <v>2.0881511813452901E-2</v>
          </cell>
          <cell r="X511">
            <v>0</v>
          </cell>
          <cell r="Y511">
            <v>0</v>
          </cell>
          <cell r="Z511">
            <v>2.9362346350659398E-2</v>
          </cell>
          <cell r="AA511">
            <v>0.234143125376991</v>
          </cell>
          <cell r="AB511">
            <v>3.6222932666144998</v>
          </cell>
          <cell r="AC511">
            <v>0</v>
          </cell>
          <cell r="AD511">
            <v>0.15546253180449501</v>
          </cell>
          <cell r="AE511">
            <v>0</v>
          </cell>
          <cell r="AF511">
            <v>0</v>
          </cell>
        </row>
        <row r="512">
          <cell r="C512" t="str">
            <v>2006EDirect RovingSpare Parts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11.304916925993799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1.3451460095733499E-2</v>
          </cell>
          <cell r="AA512">
            <v>1.49118627325565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C513" t="str">
            <v>2006EDirect RovingTubes Bobbins &amp; Cut Elements</v>
          </cell>
          <cell r="D513">
            <v>0</v>
          </cell>
          <cell r="E513">
            <v>0</v>
          </cell>
          <cell r="F513">
            <v>0</v>
          </cell>
          <cell r="G513">
            <v>0.45</v>
          </cell>
          <cell r="H513">
            <v>0</v>
          </cell>
          <cell r="I513">
            <v>0</v>
          </cell>
          <cell r="J513">
            <v>0</v>
          </cell>
          <cell r="K513">
            <v>2.3076761575011401E-2</v>
          </cell>
          <cell r="L513">
            <v>1.2999999999999999E-2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4.4624281186031096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0.25617063138217</v>
          </cell>
          <cell r="AC513">
            <v>0</v>
          </cell>
          <cell r="AD513">
            <v>0.181166143319648</v>
          </cell>
          <cell r="AE513">
            <v>0</v>
          </cell>
          <cell r="AF513">
            <v>0</v>
          </cell>
        </row>
        <row r="514">
          <cell r="C514" t="str">
            <v>2006EDirect RovingPackaging</v>
          </cell>
          <cell r="D514">
            <v>0</v>
          </cell>
          <cell r="E514">
            <v>2.7099782478996099E-2</v>
          </cell>
          <cell r="F514">
            <v>0</v>
          </cell>
          <cell r="G514">
            <v>0.51</v>
          </cell>
          <cell r="H514">
            <v>0</v>
          </cell>
          <cell r="I514">
            <v>0</v>
          </cell>
          <cell r="J514">
            <v>0.17687053320396401</v>
          </cell>
          <cell r="K514">
            <v>6.8213626209683395E-2</v>
          </cell>
          <cell r="L514">
            <v>2.1000000000000001E-2</v>
          </cell>
          <cell r="M514">
            <v>0.16</v>
          </cell>
          <cell r="N514">
            <v>0.16</v>
          </cell>
          <cell r="O514">
            <v>1.06425717533483</v>
          </cell>
          <cell r="P514">
            <v>0</v>
          </cell>
          <cell r="Q514">
            <v>0.18</v>
          </cell>
          <cell r="R514">
            <v>0</v>
          </cell>
          <cell r="S514">
            <v>0</v>
          </cell>
          <cell r="T514">
            <v>0</v>
          </cell>
          <cell r="U514">
            <v>33.6050283783635</v>
          </cell>
          <cell r="V514">
            <v>6.6726946850513196</v>
          </cell>
          <cell r="W514">
            <v>2.7910079354476602E-2</v>
          </cell>
          <cell r="X514">
            <v>0</v>
          </cell>
          <cell r="Y514">
            <v>0</v>
          </cell>
          <cell r="Z514">
            <v>5.5642121783325199E-2</v>
          </cell>
          <cell r="AA514">
            <v>2.0622145966613199</v>
          </cell>
          <cell r="AB514">
            <v>1.42</v>
          </cell>
          <cell r="AC514">
            <v>0</v>
          </cell>
          <cell r="AD514">
            <v>0.303611678956969</v>
          </cell>
          <cell r="AE514">
            <v>0</v>
          </cell>
          <cell r="AF514">
            <v>0</v>
          </cell>
        </row>
        <row r="515">
          <cell r="C515" t="str">
            <v>2006EDirect RovingOther Supplies</v>
          </cell>
          <cell r="D515">
            <v>0</v>
          </cell>
          <cell r="E515">
            <v>0</v>
          </cell>
          <cell r="F515">
            <v>0</v>
          </cell>
          <cell r="G515">
            <v>0.19</v>
          </cell>
          <cell r="H515">
            <v>0</v>
          </cell>
          <cell r="I515">
            <v>0</v>
          </cell>
          <cell r="J515">
            <v>0</v>
          </cell>
          <cell r="K515">
            <v>3.7463399824233398E-2</v>
          </cell>
          <cell r="L515">
            <v>0.02</v>
          </cell>
          <cell r="M515">
            <v>0.44</v>
          </cell>
          <cell r="N515">
            <v>0.44</v>
          </cell>
          <cell r="O515">
            <v>0.80568747891362902</v>
          </cell>
          <cell r="P515">
            <v>0</v>
          </cell>
          <cell r="Q515">
            <v>0.06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12.291145973632799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0.25600000000000001</v>
          </cell>
          <cell r="AE515">
            <v>0</v>
          </cell>
          <cell r="AF515">
            <v>0</v>
          </cell>
        </row>
        <row r="516">
          <cell r="C516" t="str">
            <v>2006EDirect RovingMaintenance</v>
          </cell>
          <cell r="D516">
            <v>0</v>
          </cell>
          <cell r="E516">
            <v>0</v>
          </cell>
          <cell r="F516">
            <v>0</v>
          </cell>
          <cell r="G516">
            <v>1.48</v>
          </cell>
          <cell r="H516">
            <v>0</v>
          </cell>
          <cell r="I516">
            <v>0</v>
          </cell>
          <cell r="J516">
            <v>0</v>
          </cell>
          <cell r="K516">
            <v>0.361303772014268</v>
          </cell>
          <cell r="L516">
            <v>0.06</v>
          </cell>
          <cell r="M516">
            <v>7.0000000000000007E-2</v>
          </cell>
          <cell r="N516">
            <v>7.0000000000000007E-2</v>
          </cell>
          <cell r="O516">
            <v>1.4562667451125799</v>
          </cell>
          <cell r="P516">
            <v>0</v>
          </cell>
          <cell r="Q516">
            <v>0.45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28.420915901914299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3.9015169902912601</v>
          </cell>
          <cell r="AC516">
            <v>0</v>
          </cell>
          <cell r="AD516">
            <v>0.26400000000000001</v>
          </cell>
          <cell r="AE516">
            <v>0</v>
          </cell>
          <cell r="AF516">
            <v>0</v>
          </cell>
        </row>
        <row r="517">
          <cell r="C517" t="str">
            <v>2006EDirect RovingOther</v>
          </cell>
          <cell r="D517">
            <v>0</v>
          </cell>
          <cell r="E517">
            <v>4.4342937369835002E-2</v>
          </cell>
          <cell r="F517">
            <v>0</v>
          </cell>
          <cell r="G517">
            <v>0.45000000000000301</v>
          </cell>
          <cell r="H517">
            <v>0</v>
          </cell>
          <cell r="I517">
            <v>0</v>
          </cell>
          <cell r="J517">
            <v>5.93546937351059E-2</v>
          </cell>
          <cell r="K517">
            <v>1.9498284876840299E-2</v>
          </cell>
          <cell r="L517">
            <v>6.5000000000000002E-2</v>
          </cell>
          <cell r="M517">
            <v>0.02</v>
          </cell>
          <cell r="N517">
            <v>0.02</v>
          </cell>
          <cell r="O517">
            <v>0.44475013619034198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184.53743396151799</v>
          </cell>
          <cell r="W517">
            <v>1.2613381254740401E-2</v>
          </cell>
          <cell r="X517">
            <v>0</v>
          </cell>
          <cell r="Y517">
            <v>0</v>
          </cell>
          <cell r="Z517">
            <v>8.44788805537652E-3</v>
          </cell>
          <cell r="AA517">
            <v>0</v>
          </cell>
          <cell r="AB517">
            <v>0</v>
          </cell>
          <cell r="AC517">
            <v>0</v>
          </cell>
          <cell r="AD517">
            <v>0.44</v>
          </cell>
          <cell r="AE517">
            <v>197.704891536742</v>
          </cell>
          <cell r="AF517">
            <v>0</v>
          </cell>
        </row>
        <row r="518">
          <cell r="C518" t="str">
            <v>2006EDirect RovingOverhead</v>
          </cell>
          <cell r="D518">
            <v>0</v>
          </cell>
          <cell r="E518">
            <v>0</v>
          </cell>
          <cell r="F518">
            <v>0</v>
          </cell>
          <cell r="G518">
            <v>4.88</v>
          </cell>
          <cell r="H518">
            <v>0</v>
          </cell>
          <cell r="I518">
            <v>0</v>
          </cell>
          <cell r="J518">
            <v>0</v>
          </cell>
          <cell r="K518">
            <v>9.3578524529364104E-2</v>
          </cell>
          <cell r="L518">
            <v>0.05</v>
          </cell>
          <cell r="M518">
            <v>0.45</v>
          </cell>
          <cell r="N518">
            <v>0.45</v>
          </cell>
          <cell r="O518">
            <v>1.2070370284485401</v>
          </cell>
          <cell r="P518">
            <v>0</v>
          </cell>
          <cell r="Q518">
            <v>0.46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98.385104155290804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1.74848300970874</v>
          </cell>
          <cell r="AC518">
            <v>0</v>
          </cell>
          <cell r="AD518">
            <v>0.52</v>
          </cell>
          <cell r="AE518">
            <v>0</v>
          </cell>
          <cell r="AF518">
            <v>0</v>
          </cell>
        </row>
        <row r="519">
          <cell r="C519" t="str">
            <v>2006EDirect RovingDepreciation</v>
          </cell>
          <cell r="D519">
            <v>0</v>
          </cell>
          <cell r="E519">
            <v>0</v>
          </cell>
          <cell r="F519">
            <v>0</v>
          </cell>
          <cell r="G519">
            <v>6.26</v>
          </cell>
          <cell r="H519">
            <v>0</v>
          </cell>
          <cell r="I519">
            <v>0</v>
          </cell>
          <cell r="J519">
            <v>0</v>
          </cell>
          <cell r="K519">
            <v>0.20318232695391999</v>
          </cell>
          <cell r="L519">
            <v>7.6999999999999999E-2</v>
          </cell>
          <cell r="M519">
            <v>1.06</v>
          </cell>
          <cell r="N519">
            <v>1.06</v>
          </cell>
          <cell r="O519">
            <v>1.8471014930051199</v>
          </cell>
          <cell r="P519">
            <v>0</v>
          </cell>
          <cell r="Q519">
            <v>1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233.449535641539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4.45</v>
          </cell>
          <cell r="AC519">
            <v>0</v>
          </cell>
          <cell r="AD519">
            <v>0.92800000000000005</v>
          </cell>
          <cell r="AE519">
            <v>0</v>
          </cell>
          <cell r="AF519">
            <v>0</v>
          </cell>
        </row>
        <row r="520">
          <cell r="C520" t="str">
            <v>2006ECSMBatch</v>
          </cell>
          <cell r="D520">
            <v>0.16139999999999999</v>
          </cell>
          <cell r="E520">
            <v>0</v>
          </cell>
          <cell r="F520">
            <v>0</v>
          </cell>
          <cell r="G520">
            <v>9.5500000000000007</v>
          </cell>
          <cell r="H520">
            <v>0</v>
          </cell>
          <cell r="I520">
            <v>0</v>
          </cell>
          <cell r="J520">
            <v>0</v>
          </cell>
          <cell r="K520">
            <v>1.94165321530122</v>
          </cell>
          <cell r="L520">
            <v>0</v>
          </cell>
          <cell r="M520">
            <v>0</v>
          </cell>
          <cell r="O520">
            <v>0</v>
          </cell>
          <cell r="P520">
            <v>0.18477822097545099</v>
          </cell>
          <cell r="Q520">
            <v>1.1000000000000001</v>
          </cell>
          <cell r="R520">
            <v>0</v>
          </cell>
          <cell r="S520">
            <v>0</v>
          </cell>
          <cell r="T520">
            <v>0</v>
          </cell>
          <cell r="U520">
            <v>208.70134732522899</v>
          </cell>
          <cell r="V520">
            <v>0</v>
          </cell>
          <cell r="W520">
            <v>0</v>
          </cell>
          <cell r="X520">
            <v>4.9769068626202904</v>
          </cell>
          <cell r="Y520">
            <v>2.1224981095028301</v>
          </cell>
          <cell r="Z520">
            <v>0.13009710790279599</v>
          </cell>
          <cell r="AA520">
            <v>3.7052530775960801</v>
          </cell>
          <cell r="AB520">
            <v>5.6490619978019998</v>
          </cell>
          <cell r="AC520">
            <v>0</v>
          </cell>
          <cell r="AE520">
            <v>0</v>
          </cell>
          <cell r="AF520">
            <v>0</v>
          </cell>
        </row>
        <row r="521">
          <cell r="C521" t="str">
            <v>2006ECSMBinder</v>
          </cell>
          <cell r="D521">
            <v>0.1648</v>
          </cell>
          <cell r="E521">
            <v>0</v>
          </cell>
          <cell r="F521">
            <v>0</v>
          </cell>
          <cell r="G521">
            <v>22.44</v>
          </cell>
          <cell r="H521">
            <v>0</v>
          </cell>
          <cell r="I521">
            <v>0</v>
          </cell>
          <cell r="J521">
            <v>0</v>
          </cell>
          <cell r="K521">
            <v>0.33977998443426399</v>
          </cell>
          <cell r="L521">
            <v>0</v>
          </cell>
          <cell r="M521">
            <v>0</v>
          </cell>
          <cell r="O521">
            <v>0</v>
          </cell>
          <cell r="P521">
            <v>0.234376896060881</v>
          </cell>
          <cell r="Q521">
            <v>1.28</v>
          </cell>
          <cell r="R521">
            <v>0</v>
          </cell>
          <cell r="S521">
            <v>0</v>
          </cell>
          <cell r="T521">
            <v>0</v>
          </cell>
          <cell r="U521">
            <v>201.986710205847</v>
          </cell>
          <cell r="V521">
            <v>0</v>
          </cell>
          <cell r="W521">
            <v>0</v>
          </cell>
          <cell r="X521">
            <v>4.5126731973502299</v>
          </cell>
          <cell r="Y521">
            <v>2.57482312566066</v>
          </cell>
          <cell r="Z521">
            <v>0.18946497427520001</v>
          </cell>
          <cell r="AA521">
            <v>7.2009294857034201</v>
          </cell>
          <cell r="AB521">
            <v>8.5</v>
          </cell>
          <cell r="AC521">
            <v>0</v>
          </cell>
          <cell r="AE521">
            <v>0</v>
          </cell>
          <cell r="AF521">
            <v>0</v>
          </cell>
        </row>
        <row r="522">
          <cell r="C522" t="str">
            <v>2006ECSMLabor</v>
          </cell>
          <cell r="D522">
            <v>0.254</v>
          </cell>
          <cell r="E522">
            <v>0</v>
          </cell>
          <cell r="F522">
            <v>0</v>
          </cell>
          <cell r="G522">
            <v>7.24</v>
          </cell>
          <cell r="H522">
            <v>0</v>
          </cell>
          <cell r="I522">
            <v>0</v>
          </cell>
          <cell r="J522">
            <v>0</v>
          </cell>
          <cell r="K522">
            <v>0.15271807683275099</v>
          </cell>
          <cell r="L522">
            <v>0</v>
          </cell>
          <cell r="M522">
            <v>0</v>
          </cell>
          <cell r="O522">
            <v>0</v>
          </cell>
          <cell r="P522">
            <v>0.450435868258036</v>
          </cell>
          <cell r="Q522">
            <v>0.28000000000000003</v>
          </cell>
          <cell r="R522">
            <v>0</v>
          </cell>
          <cell r="S522">
            <v>0</v>
          </cell>
          <cell r="T522">
            <v>0</v>
          </cell>
          <cell r="U522">
            <v>241.98994860872099</v>
          </cell>
          <cell r="V522">
            <v>0</v>
          </cell>
          <cell r="W522">
            <v>0</v>
          </cell>
          <cell r="X522">
            <v>3.7976141809536101</v>
          </cell>
          <cell r="Y522">
            <v>1.64099814650172</v>
          </cell>
          <cell r="Z522">
            <v>0.13892547510612099</v>
          </cell>
          <cell r="AA522">
            <v>1.7574762125476899</v>
          </cell>
          <cell r="AB522">
            <v>2.7642330735979499</v>
          </cell>
          <cell r="AC522">
            <v>0</v>
          </cell>
          <cell r="AE522">
            <v>0</v>
          </cell>
          <cell r="AF522">
            <v>0</v>
          </cell>
        </row>
        <row r="523">
          <cell r="C523" t="str">
            <v>2006ECSMExec Salaries</v>
          </cell>
          <cell r="D523">
            <v>5.79E-2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O523">
            <v>0</v>
          </cell>
          <cell r="P523">
            <v>0</v>
          </cell>
          <cell r="Q523">
            <v>0.08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2.2257669264020499</v>
          </cell>
          <cell r="AC523">
            <v>0</v>
          </cell>
          <cell r="AE523">
            <v>0</v>
          </cell>
          <cell r="AF523">
            <v>0</v>
          </cell>
        </row>
        <row r="524">
          <cell r="C524" t="str">
            <v>2006ECSMElectricity</v>
          </cell>
          <cell r="D524">
            <v>5.5199999999999999E-2</v>
          </cell>
          <cell r="E524">
            <v>0</v>
          </cell>
          <cell r="F524">
            <v>0</v>
          </cell>
          <cell r="G524">
            <v>13.63</v>
          </cell>
          <cell r="H524">
            <v>0</v>
          </cell>
          <cell r="I524">
            <v>0</v>
          </cell>
          <cell r="J524">
            <v>0</v>
          </cell>
          <cell r="K524">
            <v>6.0206324783855299E-2</v>
          </cell>
          <cell r="L524">
            <v>0</v>
          </cell>
          <cell r="M524">
            <v>0</v>
          </cell>
          <cell r="O524">
            <v>0</v>
          </cell>
          <cell r="P524">
            <v>0.10907327145259001</v>
          </cell>
          <cell r="Q524">
            <v>0.77</v>
          </cell>
          <cell r="R524">
            <v>0</v>
          </cell>
          <cell r="S524">
            <v>0</v>
          </cell>
          <cell r="T524">
            <v>0</v>
          </cell>
          <cell r="U524">
            <v>53.926607564344899</v>
          </cell>
          <cell r="V524">
            <v>0</v>
          </cell>
          <cell r="W524">
            <v>0</v>
          </cell>
          <cell r="X524">
            <v>1.7864291604739599</v>
          </cell>
          <cell r="Y524">
            <v>0.93071882377855997</v>
          </cell>
          <cell r="Z524">
            <v>0.15775697355538901</v>
          </cell>
          <cell r="AA524">
            <v>4.30458020702849</v>
          </cell>
          <cell r="AB524">
            <v>4.4910549893397897</v>
          </cell>
          <cell r="AC524">
            <v>0</v>
          </cell>
          <cell r="AE524">
            <v>0</v>
          </cell>
          <cell r="AF524">
            <v>0</v>
          </cell>
        </row>
        <row r="525">
          <cell r="C525" t="str">
            <v>2006ECSMOil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O525">
            <v>0</v>
          </cell>
          <cell r="P525">
            <v>0</v>
          </cell>
          <cell r="Q525">
            <v>0.54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7.0643056972218599</v>
          </cell>
          <cell r="AC525">
            <v>0</v>
          </cell>
          <cell r="AE525">
            <v>0</v>
          </cell>
          <cell r="AF525">
            <v>0</v>
          </cell>
        </row>
        <row r="526">
          <cell r="C526" t="str">
            <v>2006ECSMGas</v>
          </cell>
          <cell r="D526">
            <v>0.12559999999999999</v>
          </cell>
          <cell r="E526">
            <v>0</v>
          </cell>
          <cell r="F526">
            <v>0</v>
          </cell>
          <cell r="G526">
            <v>6.11</v>
          </cell>
          <cell r="H526">
            <v>0</v>
          </cell>
          <cell r="I526">
            <v>0</v>
          </cell>
          <cell r="J526">
            <v>0</v>
          </cell>
          <cell r="K526">
            <v>3.1961060953993398E-2</v>
          </cell>
          <cell r="L526">
            <v>0</v>
          </cell>
          <cell r="M526">
            <v>0</v>
          </cell>
          <cell r="O526">
            <v>0</v>
          </cell>
          <cell r="P526">
            <v>0.158679454180155</v>
          </cell>
          <cell r="Q526">
            <v>1.46</v>
          </cell>
          <cell r="R526">
            <v>0</v>
          </cell>
          <cell r="S526">
            <v>0</v>
          </cell>
          <cell r="T526">
            <v>0</v>
          </cell>
          <cell r="U526">
            <v>176.147158962677</v>
          </cell>
          <cell r="V526">
            <v>0</v>
          </cell>
          <cell r="W526">
            <v>0</v>
          </cell>
          <cell r="X526">
            <v>4.3235262056585997</v>
          </cell>
          <cell r="Y526">
            <v>0.82912544995498605</v>
          </cell>
          <cell r="Z526">
            <v>0.16048833989821301</v>
          </cell>
          <cell r="AA526">
            <v>6.3382640830695998</v>
          </cell>
          <cell r="AB526">
            <v>4.53</v>
          </cell>
          <cell r="AC526">
            <v>0</v>
          </cell>
          <cell r="AE526">
            <v>0</v>
          </cell>
          <cell r="AF526">
            <v>0</v>
          </cell>
        </row>
        <row r="527">
          <cell r="C527" t="str">
            <v>2006ECSMOxygen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6.1850986082268897E-2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0.33785102798672201</v>
          </cell>
          <cell r="Z527">
            <v>9.4158047239796903E-3</v>
          </cell>
          <cell r="AA527">
            <v>0</v>
          </cell>
          <cell r="AB527">
            <v>0</v>
          </cell>
          <cell r="AC527">
            <v>0</v>
          </cell>
          <cell r="AE527">
            <v>0</v>
          </cell>
          <cell r="AF527">
            <v>0</v>
          </cell>
        </row>
        <row r="528">
          <cell r="C528" t="str">
            <v>2006ECSMAlloy</v>
          </cell>
          <cell r="D528">
            <v>1.2999999999999999E-2</v>
          </cell>
          <cell r="E528">
            <v>0</v>
          </cell>
          <cell r="F528">
            <v>0</v>
          </cell>
          <cell r="G528">
            <v>1.53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O528">
            <v>0</v>
          </cell>
          <cell r="P528">
            <v>2.4146952104857899E-2</v>
          </cell>
          <cell r="Q528">
            <v>0.28999999999999998</v>
          </cell>
          <cell r="R528">
            <v>0</v>
          </cell>
          <cell r="S528">
            <v>0</v>
          </cell>
          <cell r="T528">
            <v>0</v>
          </cell>
          <cell r="U528">
            <v>36.609926733339002</v>
          </cell>
          <cell r="V528">
            <v>0</v>
          </cell>
          <cell r="W528">
            <v>0</v>
          </cell>
          <cell r="X528">
            <v>0.62556813855085402</v>
          </cell>
          <cell r="Y528">
            <v>0.37671206349455399</v>
          </cell>
          <cell r="Z528">
            <v>2.50668554499613E-2</v>
          </cell>
          <cell r="AA528">
            <v>0.11681069975594199</v>
          </cell>
          <cell r="AB528">
            <v>3.6693921066081501</v>
          </cell>
          <cell r="AC528">
            <v>0</v>
          </cell>
          <cell r="AE528">
            <v>0</v>
          </cell>
          <cell r="AF528">
            <v>0</v>
          </cell>
        </row>
        <row r="529">
          <cell r="C529" t="str">
            <v>2006ECSMSpare Parts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O529">
            <v>0</v>
          </cell>
          <cell r="P529">
            <v>3.05981220022205E-2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11.7586985561798</v>
          </cell>
          <cell r="V529">
            <v>0</v>
          </cell>
          <cell r="W529">
            <v>0</v>
          </cell>
          <cell r="X529">
            <v>0</v>
          </cell>
          <cell r="Y529">
            <v>8.5637895588167395E-2</v>
          </cell>
          <cell r="Z529">
            <v>1.3991644506943301E-2</v>
          </cell>
          <cell r="AA529">
            <v>1.00754311535531</v>
          </cell>
          <cell r="AB529">
            <v>0</v>
          </cell>
          <cell r="AC529">
            <v>0</v>
          </cell>
          <cell r="AE529">
            <v>0</v>
          </cell>
          <cell r="AF529">
            <v>0</v>
          </cell>
        </row>
        <row r="530">
          <cell r="C530" t="str">
            <v>2006ECSMTubes Bobbins &amp; Cut Elements</v>
          </cell>
          <cell r="D530">
            <v>0</v>
          </cell>
          <cell r="E530">
            <v>0</v>
          </cell>
          <cell r="F530">
            <v>0</v>
          </cell>
          <cell r="G530">
            <v>0.68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0.47560905650672303</v>
          </cell>
          <cell r="AC530">
            <v>0</v>
          </cell>
          <cell r="AE530">
            <v>0</v>
          </cell>
          <cell r="AF530">
            <v>0</v>
          </cell>
        </row>
        <row r="531">
          <cell r="C531" t="str">
            <v>2006ECSMPackaging</v>
          </cell>
          <cell r="D531">
            <v>6.7500000000000004E-2</v>
          </cell>
          <cell r="E531">
            <v>0</v>
          </cell>
          <cell r="F531">
            <v>0</v>
          </cell>
          <cell r="G531">
            <v>2.67</v>
          </cell>
          <cell r="H531">
            <v>0</v>
          </cell>
          <cell r="I531">
            <v>0</v>
          </cell>
          <cell r="J531">
            <v>0</v>
          </cell>
          <cell r="K531">
            <v>8.8858506626912706E-2</v>
          </cell>
          <cell r="L531">
            <v>0</v>
          </cell>
          <cell r="M531">
            <v>0</v>
          </cell>
          <cell r="O531">
            <v>0</v>
          </cell>
          <cell r="P531">
            <v>5.9622779459870497E-2</v>
          </cell>
          <cell r="Q531">
            <v>0.55000000000000004</v>
          </cell>
          <cell r="R531">
            <v>0</v>
          </cell>
          <cell r="S531">
            <v>0</v>
          </cell>
          <cell r="T531">
            <v>0</v>
          </cell>
          <cell r="U531">
            <v>84.194801393629902</v>
          </cell>
          <cell r="V531">
            <v>0</v>
          </cell>
          <cell r="W531">
            <v>0</v>
          </cell>
          <cell r="X531">
            <v>2.2477873510187099</v>
          </cell>
          <cell r="Y531">
            <v>0.59516020920525203</v>
          </cell>
          <cell r="Z531">
            <v>7.2679427098935198E-2</v>
          </cell>
          <cell r="AA531">
            <v>2.1936584567353301</v>
          </cell>
          <cell r="AB531">
            <v>2.42525118278953</v>
          </cell>
          <cell r="AC531">
            <v>0</v>
          </cell>
          <cell r="AE531">
            <v>0</v>
          </cell>
          <cell r="AF531">
            <v>0</v>
          </cell>
        </row>
        <row r="532">
          <cell r="C532" t="str">
            <v>2006ECSMOther Supplies</v>
          </cell>
          <cell r="D532">
            <v>2.7699999999999999E-2</v>
          </cell>
          <cell r="E532">
            <v>0</v>
          </cell>
          <cell r="F532">
            <v>0</v>
          </cell>
          <cell r="G532">
            <v>1.35</v>
          </cell>
          <cell r="H532">
            <v>0</v>
          </cell>
          <cell r="I532">
            <v>0</v>
          </cell>
          <cell r="J532">
            <v>0</v>
          </cell>
          <cell r="K532">
            <v>3.3841244940937397E-2</v>
          </cell>
          <cell r="L532">
            <v>0</v>
          </cell>
          <cell r="M532">
            <v>0</v>
          </cell>
          <cell r="O532">
            <v>0</v>
          </cell>
          <cell r="P532">
            <v>0</v>
          </cell>
          <cell r="Q532">
            <v>7.0000000000000007E-2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0.55681852870693505</v>
          </cell>
          <cell r="Y532">
            <v>0</v>
          </cell>
          <cell r="Z532">
            <v>0</v>
          </cell>
          <cell r="AA532">
            <v>0</v>
          </cell>
          <cell r="AB532">
            <v>0.140214561579173</v>
          </cell>
          <cell r="AC532">
            <v>0</v>
          </cell>
          <cell r="AE532">
            <v>0</v>
          </cell>
          <cell r="AF532">
            <v>0</v>
          </cell>
        </row>
        <row r="533">
          <cell r="C533" t="str">
            <v>2006ECSMMaintenance</v>
          </cell>
          <cell r="D533">
            <v>0.12909999999999999</v>
          </cell>
          <cell r="E533">
            <v>0</v>
          </cell>
          <cell r="F533">
            <v>0</v>
          </cell>
          <cell r="G533">
            <v>5.85</v>
          </cell>
          <cell r="H533">
            <v>0</v>
          </cell>
          <cell r="I533">
            <v>0</v>
          </cell>
          <cell r="J533">
            <v>0</v>
          </cell>
          <cell r="K533">
            <v>0.23975832146637299</v>
          </cell>
          <cell r="L533">
            <v>0</v>
          </cell>
          <cell r="M533">
            <v>0</v>
          </cell>
          <cell r="O533">
            <v>0</v>
          </cell>
          <cell r="P533">
            <v>0</v>
          </cell>
          <cell r="Q533">
            <v>0.53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2.35801691763101</v>
          </cell>
          <cell r="Y533">
            <v>0</v>
          </cell>
          <cell r="Z533">
            <v>0</v>
          </cell>
          <cell r="AA533">
            <v>0</v>
          </cell>
          <cell r="AB533">
            <v>5.7707766882560403</v>
          </cell>
          <cell r="AC533">
            <v>0</v>
          </cell>
          <cell r="AE533">
            <v>0</v>
          </cell>
          <cell r="AF533">
            <v>0</v>
          </cell>
        </row>
        <row r="534">
          <cell r="C534" t="str">
            <v>2006ECSMOther</v>
          </cell>
          <cell r="D534">
            <v>0</v>
          </cell>
          <cell r="E534">
            <v>0</v>
          </cell>
          <cell r="F534">
            <v>0</v>
          </cell>
          <cell r="G534">
            <v>4.0700000000000101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O534">
            <v>0</v>
          </cell>
          <cell r="P534">
            <v>3.24374166651017E-2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2.2429858681126702</v>
          </cell>
          <cell r="Y534">
            <v>0.80285564347921201</v>
          </cell>
          <cell r="Z534">
            <v>3.4734714244644901E-3</v>
          </cell>
          <cell r="AA534">
            <v>0</v>
          </cell>
          <cell r="AB534">
            <v>0</v>
          </cell>
          <cell r="AC534">
            <v>0</v>
          </cell>
          <cell r="AE534">
            <v>0</v>
          </cell>
          <cell r="AF534">
            <v>0</v>
          </cell>
        </row>
        <row r="535">
          <cell r="C535" t="str">
            <v>2006ECSMOverhead</v>
          </cell>
          <cell r="D535">
            <v>4.1799999999999997E-2</v>
          </cell>
          <cell r="E535">
            <v>0</v>
          </cell>
          <cell r="F535">
            <v>0</v>
          </cell>
          <cell r="G535">
            <v>5.87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O535">
            <v>0</v>
          </cell>
          <cell r="P535">
            <v>0</v>
          </cell>
          <cell r="Q535">
            <v>0.37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1.3741036635258499</v>
          </cell>
          <cell r="Y535">
            <v>0</v>
          </cell>
          <cell r="Z535">
            <v>0</v>
          </cell>
          <cell r="AA535">
            <v>0</v>
          </cell>
          <cell r="AB535">
            <v>3.06922331174396</v>
          </cell>
          <cell r="AC535">
            <v>0</v>
          </cell>
          <cell r="AE535">
            <v>0</v>
          </cell>
          <cell r="AF535">
            <v>0</v>
          </cell>
        </row>
        <row r="536">
          <cell r="C536" t="str">
            <v>2006ECSMDepreciation</v>
          </cell>
          <cell r="D536">
            <v>0.127</v>
          </cell>
          <cell r="E536">
            <v>0</v>
          </cell>
          <cell r="F536">
            <v>0</v>
          </cell>
          <cell r="G536">
            <v>9.41</v>
          </cell>
          <cell r="H536">
            <v>0</v>
          </cell>
          <cell r="I536">
            <v>0</v>
          </cell>
          <cell r="J536">
            <v>0</v>
          </cell>
          <cell r="K536">
            <v>1.27719004280002E-2</v>
          </cell>
          <cell r="L536">
            <v>0</v>
          </cell>
          <cell r="M536">
            <v>0</v>
          </cell>
          <cell r="O536">
            <v>0</v>
          </cell>
          <cell r="P536">
            <v>0</v>
          </cell>
          <cell r="Q536">
            <v>0.76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3.5155519253972898</v>
          </cell>
          <cell r="Y536">
            <v>0</v>
          </cell>
          <cell r="Z536">
            <v>0</v>
          </cell>
          <cell r="AA536">
            <v>0</v>
          </cell>
          <cell r="AB536">
            <v>5.23</v>
          </cell>
          <cell r="AC536">
            <v>0</v>
          </cell>
          <cell r="AE536">
            <v>0</v>
          </cell>
          <cell r="AF536">
            <v>0</v>
          </cell>
        </row>
        <row r="537">
          <cell r="C537" t="str">
            <v>2006ECFMBatch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0.11355762787992101</v>
          </cell>
          <cell r="I537">
            <v>0.184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0.18364224386693301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E537">
            <v>0</v>
          </cell>
          <cell r="AF537">
            <v>0</v>
          </cell>
        </row>
        <row r="538">
          <cell r="C538" t="str">
            <v>2006ECFMBinder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0.16692443174706001</v>
          </cell>
          <cell r="I538">
            <v>0.24099999999999999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O538">
            <v>0</v>
          </cell>
          <cell r="P538">
            <v>0.29723200819983903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E538">
            <v>0</v>
          </cell>
          <cell r="AF538">
            <v>0</v>
          </cell>
        </row>
        <row r="539">
          <cell r="C539" t="str">
            <v>2006ECFMLabor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0.270281157883627</v>
          </cell>
          <cell r="I539">
            <v>0.183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0.19946586622145099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E539">
            <v>0</v>
          </cell>
          <cell r="AF539">
            <v>0</v>
          </cell>
        </row>
        <row r="540">
          <cell r="C540" t="str">
            <v>2006ECFMExec Salaries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3.0200000000000001E-2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E540">
            <v>0</v>
          </cell>
          <cell r="AF540">
            <v>0</v>
          </cell>
        </row>
        <row r="541">
          <cell r="C541" t="str">
            <v>2006ECFMElectricity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7.8165413699921193E-2</v>
          </cell>
          <cell r="I541">
            <v>0.151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0.167516107902724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E541">
            <v>0</v>
          </cell>
          <cell r="AF541">
            <v>0</v>
          </cell>
        </row>
        <row r="542">
          <cell r="C542" t="str">
            <v>2006ECFMOil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E542">
            <v>0</v>
          </cell>
          <cell r="AF542">
            <v>0</v>
          </cell>
        </row>
        <row r="543">
          <cell r="C543" t="str">
            <v>2006ECFMGas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0.203119769385396</v>
          </cell>
          <cell r="I543">
            <v>0.23699999999999999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O543">
            <v>0</v>
          </cell>
          <cell r="P543">
            <v>0.15279490103604099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E543">
            <v>0</v>
          </cell>
          <cell r="AF543">
            <v>0</v>
          </cell>
        </row>
        <row r="544">
          <cell r="C544" t="str">
            <v>2006ECFMOxygen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2.9600547820132399E-3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O544">
            <v>0</v>
          </cell>
          <cell r="P544">
            <v>6.12339184444394E-2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E544">
            <v>0</v>
          </cell>
          <cell r="AF544">
            <v>0</v>
          </cell>
        </row>
        <row r="545">
          <cell r="C545" t="str">
            <v>2006ECFMAlloy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1.81967906379699E-2</v>
          </cell>
          <cell r="I545">
            <v>3.0000000000000001E-3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O545">
            <v>0</v>
          </cell>
          <cell r="P545">
            <v>2.7148116825228101E-2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E545">
            <v>0</v>
          </cell>
          <cell r="AF545">
            <v>0</v>
          </cell>
        </row>
        <row r="546">
          <cell r="C546" t="str">
            <v>2006ECFMSpare Parts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4.51524692403414E-2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P546">
            <v>2.7259710359865099E-2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E546">
            <v>0</v>
          </cell>
          <cell r="AF546">
            <v>0</v>
          </cell>
        </row>
        <row r="547">
          <cell r="C547" t="str">
            <v>2006ECFMTubes Bobbins &amp; Cut Elements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E547">
            <v>0</v>
          </cell>
          <cell r="AF547">
            <v>0</v>
          </cell>
        </row>
        <row r="548">
          <cell r="C548" t="str">
            <v>2006ECFMPackaging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5.4171204620553401E-2</v>
          </cell>
          <cell r="I548">
            <v>0.08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O548">
            <v>0</v>
          </cell>
          <cell r="P548">
            <v>5.8077267346520502E-2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E548">
            <v>0</v>
          </cell>
          <cell r="AF548">
            <v>0</v>
          </cell>
        </row>
        <row r="549">
          <cell r="C549" t="str">
            <v>2006ECFMOther Supplies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E549">
            <v>0</v>
          </cell>
          <cell r="AF549">
            <v>0</v>
          </cell>
        </row>
        <row r="550">
          <cell r="C550" t="str">
            <v>2006ECFMMaintenance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E550">
            <v>0</v>
          </cell>
          <cell r="AF550">
            <v>0</v>
          </cell>
        </row>
        <row r="551">
          <cell r="C551" t="str">
            <v>2006ECFMOther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0.16500000000000001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E551">
            <v>0</v>
          </cell>
          <cell r="AF551">
            <v>0</v>
          </cell>
        </row>
        <row r="552">
          <cell r="C552" t="str">
            <v>2006ECFMOverhead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4.3799999999999999E-2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E552">
            <v>0</v>
          </cell>
          <cell r="AF552">
            <v>0</v>
          </cell>
        </row>
        <row r="553">
          <cell r="C553" t="str">
            <v>2006ECFMDepreciation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0.14499999999999999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E553">
            <v>0</v>
          </cell>
          <cell r="AF553">
            <v>0</v>
          </cell>
        </row>
        <row r="554">
          <cell r="C554" t="str">
            <v>2006EAR GlassBatch</v>
          </cell>
          <cell r="D554">
            <v>0.42388389335857402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13.599827817854401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E554">
            <v>0</v>
          </cell>
          <cell r="AF554">
            <v>0</v>
          </cell>
        </row>
        <row r="555">
          <cell r="C555" t="str">
            <v>2006EAR GlassBinder</v>
          </cell>
          <cell r="D555">
            <v>0.20507966556239199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7.3633395291144499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E555">
            <v>0</v>
          </cell>
          <cell r="AF555">
            <v>0</v>
          </cell>
        </row>
        <row r="556">
          <cell r="C556" t="str">
            <v>2006EAR GlassLabor</v>
          </cell>
          <cell r="D556">
            <v>0.30599999999999999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4.1511243736557697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E556">
            <v>0</v>
          </cell>
          <cell r="AF556">
            <v>0</v>
          </cell>
        </row>
        <row r="557">
          <cell r="C557" t="str">
            <v>2006EAR GlassExec Salaries</v>
          </cell>
          <cell r="D557">
            <v>6.4000000000000001E-2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E557">
            <v>0</v>
          </cell>
          <cell r="AF557">
            <v>0</v>
          </cell>
        </row>
        <row r="558">
          <cell r="C558" t="str">
            <v>2006EAR GlassElectricity</v>
          </cell>
          <cell r="D558">
            <v>0.08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3.4473364789262102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E558">
            <v>0</v>
          </cell>
          <cell r="AF558">
            <v>0</v>
          </cell>
        </row>
        <row r="559">
          <cell r="C559" t="str">
            <v>2006EAR GlassOil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E559">
            <v>0</v>
          </cell>
          <cell r="AF559">
            <v>0</v>
          </cell>
        </row>
        <row r="560">
          <cell r="C560" t="str">
            <v>2006EAR GlassGas</v>
          </cell>
          <cell r="D560">
            <v>0.17530000000000001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10.652948098945799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E560">
            <v>0</v>
          </cell>
          <cell r="AF560">
            <v>0</v>
          </cell>
        </row>
        <row r="561">
          <cell r="C561" t="str">
            <v>2006EAR GlassOxygen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E561">
            <v>0</v>
          </cell>
          <cell r="AF561">
            <v>0</v>
          </cell>
        </row>
        <row r="562">
          <cell r="C562" t="str">
            <v>2006EAR GlassAlloy</v>
          </cell>
          <cell r="D562">
            <v>2.4E-2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3.6780708977722401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E562">
            <v>0</v>
          </cell>
          <cell r="AF562">
            <v>0</v>
          </cell>
        </row>
        <row r="563">
          <cell r="C563" t="str">
            <v>2006EAR GlassSpare Parts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E563">
            <v>0</v>
          </cell>
          <cell r="AF563">
            <v>0</v>
          </cell>
        </row>
        <row r="564">
          <cell r="C564" t="str">
            <v>2006EAR GlassTubes Bobbins &amp; Cut Elements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E564">
            <v>0</v>
          </cell>
          <cell r="AF564">
            <v>0</v>
          </cell>
        </row>
        <row r="565">
          <cell r="C565" t="str">
            <v>2006EAR GlassPackaging</v>
          </cell>
          <cell r="D565">
            <v>4.7799337434926599E-2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1.7235543315314801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E565">
            <v>0</v>
          </cell>
          <cell r="AF565">
            <v>0</v>
          </cell>
        </row>
        <row r="566">
          <cell r="C566" t="str">
            <v>2006EAR GlassOther Supplies</v>
          </cell>
          <cell r="D566">
            <v>8.1914813061997202E-2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1.2267863587312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E566">
            <v>0</v>
          </cell>
          <cell r="AF566">
            <v>0</v>
          </cell>
        </row>
        <row r="567">
          <cell r="C567" t="str">
            <v>2006EAR GlassMaintenance</v>
          </cell>
          <cell r="D567">
            <v>0.13800000000000001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2.4340527878059501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E567">
            <v>0</v>
          </cell>
          <cell r="AF567">
            <v>0</v>
          </cell>
        </row>
        <row r="568">
          <cell r="C568" t="str">
            <v>2006EAR GlassOther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6.4545458240562903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E568">
            <v>0</v>
          </cell>
          <cell r="AF568">
            <v>0</v>
          </cell>
        </row>
        <row r="569">
          <cell r="C569" t="str">
            <v>2006EAR GlassOverhead</v>
          </cell>
          <cell r="D569">
            <v>4.3167218804227803E-2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1.6251286315678699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E569">
            <v>0</v>
          </cell>
          <cell r="AF569">
            <v>0</v>
          </cell>
        </row>
        <row r="570">
          <cell r="C570" t="str">
            <v>2006EAR GlassDepreciation</v>
          </cell>
          <cell r="D570">
            <v>0.116579902192775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4.19433883211987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E570">
            <v>0</v>
          </cell>
          <cell r="AF570">
            <v>0</v>
          </cell>
        </row>
        <row r="571">
          <cell r="C571" t="str">
            <v>2006EH GlassBatch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1.1100000000000001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E571">
            <v>0</v>
          </cell>
          <cell r="AF571">
            <v>0</v>
          </cell>
        </row>
        <row r="572">
          <cell r="C572" t="str">
            <v>2006EH GlassBinder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0.91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E572">
            <v>0</v>
          </cell>
          <cell r="AF572">
            <v>0</v>
          </cell>
        </row>
        <row r="573">
          <cell r="C573" t="str">
            <v>2006EH GlassLabor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0.74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E573">
            <v>0</v>
          </cell>
          <cell r="AF573">
            <v>0</v>
          </cell>
        </row>
        <row r="574">
          <cell r="C574" t="str">
            <v>2006EH GlassExec Salaries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E574">
            <v>0</v>
          </cell>
          <cell r="AF574">
            <v>0</v>
          </cell>
        </row>
        <row r="575">
          <cell r="C575" t="str">
            <v>2006EH GlassElectricity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0.83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E575">
            <v>0</v>
          </cell>
          <cell r="AF575">
            <v>0</v>
          </cell>
        </row>
        <row r="576">
          <cell r="C576" t="str">
            <v>2006EH GlassOil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E576">
            <v>0</v>
          </cell>
          <cell r="AF576">
            <v>0</v>
          </cell>
        </row>
        <row r="577">
          <cell r="C577" t="str">
            <v>2006EH GlassGas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0.89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E577">
            <v>0</v>
          </cell>
          <cell r="AF577">
            <v>0</v>
          </cell>
        </row>
        <row r="578">
          <cell r="C578" t="str">
            <v>2006EH GlassOxygen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E578">
            <v>0</v>
          </cell>
          <cell r="AF578">
            <v>0</v>
          </cell>
        </row>
        <row r="579">
          <cell r="C579" t="str">
            <v>2006EH GlassAlloy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0.52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E579">
            <v>0</v>
          </cell>
          <cell r="AF579">
            <v>0</v>
          </cell>
        </row>
        <row r="580">
          <cell r="C580" t="str">
            <v>2006EH GlassSpare Parts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E580">
            <v>0</v>
          </cell>
          <cell r="AF580">
            <v>0</v>
          </cell>
        </row>
        <row r="581">
          <cell r="C581" t="str">
            <v>2006EH GlassTubes Bobbins &amp; Cut Elements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E581">
            <v>0</v>
          </cell>
          <cell r="AF581">
            <v>0</v>
          </cell>
        </row>
        <row r="582">
          <cell r="C582" t="str">
            <v>2006EH GlassPackaging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0.22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E582">
            <v>0</v>
          </cell>
          <cell r="AF582">
            <v>0</v>
          </cell>
        </row>
        <row r="583">
          <cell r="C583" t="str">
            <v>2006EH GlassOther Supplies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0.6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E583">
            <v>0</v>
          </cell>
          <cell r="AF583">
            <v>0</v>
          </cell>
        </row>
        <row r="584">
          <cell r="C584" t="str">
            <v>2006EH GlassMaintenance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0.08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E584">
            <v>0</v>
          </cell>
          <cell r="AF584">
            <v>0</v>
          </cell>
        </row>
        <row r="585">
          <cell r="C585" t="str">
            <v>2006EH GlassOther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0.03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E585">
            <v>0</v>
          </cell>
          <cell r="AF585">
            <v>0</v>
          </cell>
        </row>
        <row r="586">
          <cell r="C586" t="str">
            <v>2006EH GlassOverhead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0.51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E586">
            <v>0</v>
          </cell>
          <cell r="AF586">
            <v>0</v>
          </cell>
        </row>
        <row r="587">
          <cell r="C587" t="str">
            <v>2006EH GlassDepreciation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1.23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E587">
            <v>0</v>
          </cell>
          <cell r="AF587">
            <v>0</v>
          </cell>
        </row>
        <row r="588">
          <cell r="C588" t="str">
            <v>2006EHiPer-texBatch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3.1511229249912001</v>
          </cell>
          <cell r="K588">
            <v>0</v>
          </cell>
          <cell r="L588">
            <v>0</v>
          </cell>
          <cell r="M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5.9762676163626196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E588">
            <v>0</v>
          </cell>
          <cell r="AF588">
            <v>0</v>
          </cell>
        </row>
        <row r="589">
          <cell r="C589" t="str">
            <v>2006EHiPer-texBinder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0.29110344827586199</v>
          </cell>
          <cell r="K589">
            <v>0</v>
          </cell>
          <cell r="L589">
            <v>0</v>
          </cell>
          <cell r="M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0.55209274673008302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E589">
            <v>0</v>
          </cell>
          <cell r="AF589">
            <v>0</v>
          </cell>
        </row>
        <row r="590">
          <cell r="C590" t="str">
            <v>2006EHiPer-texLabor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4.1690967451963701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7.9069076202000099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E590">
            <v>0</v>
          </cell>
          <cell r="AF590">
            <v>0</v>
          </cell>
        </row>
        <row r="591">
          <cell r="C591" t="str">
            <v>2006EHiPer-texExec Salaries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E591">
            <v>0</v>
          </cell>
          <cell r="AF591">
            <v>0</v>
          </cell>
        </row>
        <row r="592">
          <cell r="C592" t="str">
            <v>2006EHiPer-texElectricity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0.89690520453437095</v>
          </cell>
          <cell r="K592">
            <v>0</v>
          </cell>
          <cell r="L592">
            <v>0</v>
          </cell>
          <cell r="M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1.7010271120479401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E592">
            <v>0</v>
          </cell>
          <cell r="AF592">
            <v>0</v>
          </cell>
        </row>
        <row r="593">
          <cell r="C593" t="str">
            <v>2006EHiPer-texOil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E593">
            <v>0</v>
          </cell>
          <cell r="AF593">
            <v>0</v>
          </cell>
        </row>
        <row r="594">
          <cell r="C594" t="str">
            <v>2006EHiPer-texGas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1.9962204738781799</v>
          </cell>
          <cell r="K594">
            <v>0</v>
          </cell>
          <cell r="L594">
            <v>0</v>
          </cell>
          <cell r="M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3.7859353814930898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E594">
            <v>0</v>
          </cell>
          <cell r="AF594">
            <v>0</v>
          </cell>
        </row>
        <row r="595">
          <cell r="C595" t="str">
            <v>2006EHiPer-texOxygen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0.39752481736563799</v>
          </cell>
          <cell r="K595">
            <v>0</v>
          </cell>
          <cell r="L595">
            <v>0</v>
          </cell>
          <cell r="M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0.753926377762416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E595">
            <v>0</v>
          </cell>
          <cell r="AF595">
            <v>0</v>
          </cell>
        </row>
        <row r="596">
          <cell r="C596" t="str">
            <v>2006EHiPer-texAlloy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0.86637641376765795</v>
          </cell>
          <cell r="K596">
            <v>0</v>
          </cell>
          <cell r="L596">
            <v>0</v>
          </cell>
          <cell r="M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1.6431276812834901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E596">
            <v>0</v>
          </cell>
          <cell r="AF596">
            <v>0</v>
          </cell>
        </row>
        <row r="597">
          <cell r="C597" t="str">
            <v>2006EHiPer-texSpare Parts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0.100194376089381</v>
          </cell>
          <cell r="K597">
            <v>0</v>
          </cell>
          <cell r="L597">
            <v>0</v>
          </cell>
          <cell r="M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0.19002381672124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E597">
            <v>0</v>
          </cell>
          <cell r="AF597">
            <v>0</v>
          </cell>
        </row>
        <row r="598">
          <cell r="C598" t="str">
            <v>2006EHiPer-texTubes Bobbins &amp; Cut Elements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E598">
            <v>0</v>
          </cell>
          <cell r="AF598">
            <v>0</v>
          </cell>
        </row>
        <row r="599">
          <cell r="C599" t="str">
            <v>2006EHiPer-texPackaging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0.214137931034483</v>
          </cell>
          <cell r="K599">
            <v>0</v>
          </cell>
          <cell r="L599">
            <v>0</v>
          </cell>
          <cell r="M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0.40612366230677799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E599">
            <v>0</v>
          </cell>
          <cell r="AF599">
            <v>0</v>
          </cell>
        </row>
        <row r="600">
          <cell r="C600" t="str">
            <v>2006EHiPer-texOther Supplies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E600">
            <v>0</v>
          </cell>
          <cell r="AF600">
            <v>0</v>
          </cell>
        </row>
        <row r="601">
          <cell r="C601" t="str">
            <v>2006EHiPer-texMaintenance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E601">
            <v>0</v>
          </cell>
          <cell r="AF601">
            <v>0</v>
          </cell>
        </row>
        <row r="602">
          <cell r="C602" t="str">
            <v>2006EHiPer-texOther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E602">
            <v>0</v>
          </cell>
          <cell r="AF602">
            <v>0</v>
          </cell>
        </row>
        <row r="603">
          <cell r="C603" t="str">
            <v>2006EHiPer-texOverhead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E603">
            <v>0</v>
          </cell>
          <cell r="AF603">
            <v>0</v>
          </cell>
        </row>
        <row r="604">
          <cell r="C604" t="str">
            <v>2006EHiPer-texDepreciation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E604">
            <v>0</v>
          </cell>
          <cell r="AF604">
            <v>0</v>
          </cell>
        </row>
        <row r="605">
          <cell r="C605" t="str">
            <v>2006ETwintexBatch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0.128</v>
          </cell>
          <cell r="M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E605">
            <v>0</v>
          </cell>
          <cell r="AF605">
            <v>0</v>
          </cell>
        </row>
        <row r="606">
          <cell r="C606" t="str">
            <v>2006ETwintexBinder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0.73599999999999999</v>
          </cell>
          <cell r="M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E606">
            <v>0</v>
          </cell>
          <cell r="AF606">
            <v>0</v>
          </cell>
        </row>
        <row r="607">
          <cell r="C607" t="str">
            <v>2006ETwintexLabor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0.54200000000000004</v>
          </cell>
          <cell r="M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E607">
            <v>0</v>
          </cell>
          <cell r="AF607">
            <v>0</v>
          </cell>
        </row>
        <row r="608">
          <cell r="C608" t="str">
            <v>2006ETwintexExec Salaries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1.7999999999999999E-2</v>
          </cell>
          <cell r="M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E608">
            <v>0</v>
          </cell>
          <cell r="AF608">
            <v>0</v>
          </cell>
        </row>
        <row r="609">
          <cell r="C609" t="str">
            <v>2006ETwintexElectricity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3.7999999999999999E-2</v>
          </cell>
          <cell r="M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E609">
            <v>0</v>
          </cell>
          <cell r="AF609">
            <v>0</v>
          </cell>
        </row>
        <row r="610">
          <cell r="C610" t="str">
            <v>2006ETwintexOil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E610">
            <v>0</v>
          </cell>
          <cell r="AF610">
            <v>0</v>
          </cell>
        </row>
        <row r="611">
          <cell r="C611" t="str">
            <v>2006ETwintexGas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6.9000000000000006E-2</v>
          </cell>
          <cell r="M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E611">
            <v>0</v>
          </cell>
          <cell r="AF611">
            <v>0</v>
          </cell>
        </row>
        <row r="612">
          <cell r="C612" t="str">
            <v>2006ETwintexOxygen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E612">
            <v>0</v>
          </cell>
          <cell r="AF612">
            <v>0</v>
          </cell>
        </row>
        <row r="613">
          <cell r="C613" t="str">
            <v>2006ETwintexAlloy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1.6E-2</v>
          </cell>
          <cell r="M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E613">
            <v>0</v>
          </cell>
          <cell r="AF613">
            <v>0</v>
          </cell>
        </row>
        <row r="614">
          <cell r="C614" t="str">
            <v>2006ETwintexSpare Parts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E614">
            <v>0</v>
          </cell>
          <cell r="AF614">
            <v>0</v>
          </cell>
        </row>
        <row r="615">
          <cell r="C615" t="str">
            <v>2006ETwintexTubes Bobbins &amp; Cut Elements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1.7999999999999999E-2</v>
          </cell>
          <cell r="M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E615">
            <v>0</v>
          </cell>
          <cell r="AF615">
            <v>0</v>
          </cell>
        </row>
        <row r="616">
          <cell r="C616" t="str">
            <v>2006ETwintexPackaging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0.03</v>
          </cell>
          <cell r="M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E616">
            <v>0</v>
          </cell>
          <cell r="AF616">
            <v>0</v>
          </cell>
        </row>
        <row r="617">
          <cell r="C617" t="str">
            <v>2006ETwintexOther Supplies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1.4E-2</v>
          </cell>
          <cell r="M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E617">
            <v>0</v>
          </cell>
          <cell r="AF617">
            <v>0</v>
          </cell>
        </row>
        <row r="618">
          <cell r="C618" t="str">
            <v>2006ETwintexMaintenance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6.0999999999999999E-2</v>
          </cell>
          <cell r="M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E618">
            <v>0</v>
          </cell>
          <cell r="AF618">
            <v>0</v>
          </cell>
        </row>
        <row r="619">
          <cell r="C619" t="str">
            <v>2006ETwintexOther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6.5000000000000002E-2</v>
          </cell>
          <cell r="M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E619">
            <v>0</v>
          </cell>
          <cell r="AF619">
            <v>0</v>
          </cell>
        </row>
        <row r="620">
          <cell r="C620" t="str">
            <v>2006ETwintexOverhead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8.6999999999999994E-2</v>
          </cell>
          <cell r="M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E620">
            <v>0</v>
          </cell>
          <cell r="AF620">
            <v>0</v>
          </cell>
        </row>
        <row r="621">
          <cell r="C621" t="str">
            <v>2006ETwintexDepreciation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7.0999999999999994E-2</v>
          </cell>
          <cell r="M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E621">
            <v>0</v>
          </cell>
          <cell r="AF621">
            <v>0</v>
          </cell>
        </row>
        <row r="622">
          <cell r="C622" t="str">
            <v>2006ESpecialtiesBatch</v>
          </cell>
          <cell r="D622">
            <v>0</v>
          </cell>
          <cell r="E622">
            <v>0.17311233885819499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1.1539615884444001</v>
          </cell>
          <cell r="K622">
            <v>0</v>
          </cell>
          <cell r="L622">
            <v>0.48499999999999999</v>
          </cell>
          <cell r="M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E622">
            <v>0</v>
          </cell>
          <cell r="AF622">
            <v>0</v>
          </cell>
        </row>
        <row r="623">
          <cell r="C623" t="str">
            <v>2006ESpecialtiesBinder</v>
          </cell>
          <cell r="D623">
            <v>0</v>
          </cell>
          <cell r="E623">
            <v>7.1362799263351697E-3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2.0492628616942001</v>
          </cell>
          <cell r="K623">
            <v>0</v>
          </cell>
          <cell r="L623">
            <v>0.61</v>
          </cell>
          <cell r="M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E623">
            <v>0</v>
          </cell>
          <cell r="AF623">
            <v>0</v>
          </cell>
        </row>
        <row r="624">
          <cell r="C624" t="str">
            <v>2006ESpecialtiesLabor</v>
          </cell>
          <cell r="D624">
            <v>0</v>
          </cell>
          <cell r="E624">
            <v>1.5768876611418001E-2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1.1968739961273001</v>
          </cell>
          <cell r="K624">
            <v>0</v>
          </cell>
          <cell r="L624">
            <v>3.9740000000000002</v>
          </cell>
          <cell r="M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E624">
            <v>0</v>
          </cell>
          <cell r="AF624">
            <v>0</v>
          </cell>
        </row>
        <row r="625">
          <cell r="C625" t="str">
            <v>2006ESpecialtiesExec Salaries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2.2450000000000001</v>
          </cell>
          <cell r="M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E625">
            <v>0</v>
          </cell>
          <cell r="AF625">
            <v>0</v>
          </cell>
        </row>
        <row r="626">
          <cell r="C626" t="str">
            <v>2006ESpecialtiesElectricity</v>
          </cell>
          <cell r="D626">
            <v>0</v>
          </cell>
          <cell r="E626">
            <v>3.4300184162062597E-2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0.355293299135157</v>
          </cell>
          <cell r="K626">
            <v>0</v>
          </cell>
          <cell r="L626">
            <v>0.75</v>
          </cell>
          <cell r="M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E626">
            <v>0</v>
          </cell>
          <cell r="AF626">
            <v>0</v>
          </cell>
        </row>
        <row r="627">
          <cell r="C627" t="str">
            <v>2006ESpecialtiesOil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E627">
            <v>0</v>
          </cell>
          <cell r="AF627">
            <v>0</v>
          </cell>
        </row>
        <row r="628">
          <cell r="C628" t="str">
            <v>2006ESpecialtiesGas</v>
          </cell>
          <cell r="D628">
            <v>0</v>
          </cell>
          <cell r="E628">
            <v>1.91068139963168E-2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0.46505187084000799</v>
          </cell>
          <cell r="K628">
            <v>0</v>
          </cell>
          <cell r="L628">
            <v>4.4999999999999998E-2</v>
          </cell>
          <cell r="M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E628">
            <v>0</v>
          </cell>
          <cell r="AF628">
            <v>0</v>
          </cell>
        </row>
        <row r="629">
          <cell r="C629" t="str">
            <v>2006ESpecialtiesOxygen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9.4406075329074399E-2</v>
          </cell>
          <cell r="K629">
            <v>0</v>
          </cell>
          <cell r="L629">
            <v>0</v>
          </cell>
          <cell r="M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E629">
            <v>0</v>
          </cell>
          <cell r="AF629">
            <v>0</v>
          </cell>
        </row>
        <row r="630">
          <cell r="C630" t="str">
            <v>2006ESpecialtiesAlloy</v>
          </cell>
          <cell r="D630">
            <v>0</v>
          </cell>
          <cell r="E630">
            <v>7.7117863720073702E-3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0.25777982122653598</v>
          </cell>
          <cell r="K630">
            <v>0</v>
          </cell>
          <cell r="L630">
            <v>1.9670000000000001</v>
          </cell>
          <cell r="M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E630">
            <v>0</v>
          </cell>
          <cell r="AF630">
            <v>0</v>
          </cell>
        </row>
        <row r="631">
          <cell r="C631" t="str">
            <v>2006ESpecialtiesSpare Parts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E631">
            <v>0</v>
          </cell>
          <cell r="AF631">
            <v>0</v>
          </cell>
        </row>
        <row r="632">
          <cell r="C632" t="str">
            <v>2006ESpecialtiesTubes Bobbins &amp; Cut Elements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8.9999999999999993E-3</v>
          </cell>
          <cell r="M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E632">
            <v>0</v>
          </cell>
          <cell r="AF632">
            <v>0</v>
          </cell>
        </row>
        <row r="633">
          <cell r="C633" t="str">
            <v>2006ESpecialtiesPackaging</v>
          </cell>
          <cell r="D633">
            <v>0</v>
          </cell>
          <cell r="E633">
            <v>1.1279926335175E-2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0.113774776888603</v>
          </cell>
          <cell r="K633">
            <v>0</v>
          </cell>
          <cell r="L633">
            <v>0.251</v>
          </cell>
          <cell r="M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E633">
            <v>0</v>
          </cell>
          <cell r="AF633">
            <v>0</v>
          </cell>
        </row>
        <row r="634">
          <cell r="C634" t="str">
            <v>2006ESpecialtiesOther Supplies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0.38200000000000001</v>
          </cell>
          <cell r="M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E634">
            <v>0</v>
          </cell>
          <cell r="AF634">
            <v>0</v>
          </cell>
        </row>
        <row r="635">
          <cell r="C635" t="str">
            <v>2006ESpecialtiesMaintenance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0.63600000000000001</v>
          </cell>
          <cell r="M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E635">
            <v>0</v>
          </cell>
          <cell r="AF635">
            <v>0</v>
          </cell>
        </row>
        <row r="636">
          <cell r="C636" t="str">
            <v>2006ESpecialtiesOther</v>
          </cell>
          <cell r="D636">
            <v>0</v>
          </cell>
          <cell r="E636">
            <v>4.1781767955801102E-2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0.30095340896983103</v>
          </cell>
          <cell r="K636">
            <v>0</v>
          </cell>
          <cell r="L636">
            <v>0.78300000000000003</v>
          </cell>
          <cell r="M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E636">
            <v>0</v>
          </cell>
          <cell r="AF636">
            <v>0</v>
          </cell>
        </row>
        <row r="637">
          <cell r="C637" t="str">
            <v>2006ESpecialtiesOverhead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1.236</v>
          </cell>
          <cell r="M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E637">
            <v>0</v>
          </cell>
          <cell r="AF637">
            <v>0</v>
          </cell>
        </row>
        <row r="638">
          <cell r="C638" t="str">
            <v>2006ESpecialtiesDepreciation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1.8360000000000001</v>
          </cell>
          <cell r="M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E638">
            <v>0</v>
          </cell>
          <cell r="AF638">
            <v>0</v>
          </cell>
        </row>
        <row r="639">
          <cell r="C639" t="str">
            <v>2006EOthersBatch</v>
          </cell>
          <cell r="D639">
            <v>0</v>
          </cell>
          <cell r="E639">
            <v>0</v>
          </cell>
          <cell r="F639">
            <v>0.112940391974951</v>
          </cell>
          <cell r="G639">
            <v>0</v>
          </cell>
          <cell r="H639">
            <v>0.10604403787654</v>
          </cell>
          <cell r="I639">
            <v>0</v>
          </cell>
          <cell r="J639">
            <v>1.1539615884444001</v>
          </cell>
          <cell r="K639">
            <v>0</v>
          </cell>
          <cell r="L639">
            <v>0.48499999999999999</v>
          </cell>
          <cell r="M639">
            <v>0</v>
          </cell>
          <cell r="O639">
            <v>0</v>
          </cell>
          <cell r="P639">
            <v>0.114079570339349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228.668637618963</v>
          </cell>
          <cell r="V639">
            <v>0</v>
          </cell>
          <cell r="W639">
            <v>3.4144217650037799E-2</v>
          </cell>
          <cell r="X639">
            <v>0</v>
          </cell>
          <cell r="Y639">
            <v>2.91068846229162</v>
          </cell>
          <cell r="Z639">
            <v>0</v>
          </cell>
          <cell r="AA639">
            <v>69.029608011564093</v>
          </cell>
          <cell r="AB639">
            <v>0</v>
          </cell>
          <cell r="AC639">
            <v>0</v>
          </cell>
          <cell r="AE639">
            <v>0</v>
          </cell>
          <cell r="AF639">
            <v>0</v>
          </cell>
        </row>
        <row r="640">
          <cell r="C640" t="str">
            <v>2006EOthersBinder</v>
          </cell>
          <cell r="D640">
            <v>0</v>
          </cell>
          <cell r="E640">
            <v>0</v>
          </cell>
          <cell r="F640">
            <v>1.25826278557347E-3</v>
          </cell>
          <cell r="G640">
            <v>0</v>
          </cell>
          <cell r="H640">
            <v>8.58250157865795E-2</v>
          </cell>
          <cell r="I640">
            <v>0</v>
          </cell>
          <cell r="J640">
            <v>2.0492628616942001</v>
          </cell>
          <cell r="K640">
            <v>0</v>
          </cell>
          <cell r="L640">
            <v>0.61</v>
          </cell>
          <cell r="M640">
            <v>0</v>
          </cell>
          <cell r="O640">
            <v>0</v>
          </cell>
          <cell r="P640">
            <v>8.4449430156167599E-2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725.05005259542895</v>
          </cell>
          <cell r="V640">
            <v>0</v>
          </cell>
          <cell r="W640">
            <v>8.9715087227517504E-3</v>
          </cell>
          <cell r="X640">
            <v>0</v>
          </cell>
          <cell r="Y640">
            <v>9.7597322787923699E-2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E640">
            <v>0</v>
          </cell>
          <cell r="AF640">
            <v>0</v>
          </cell>
        </row>
        <row r="641">
          <cell r="C641" t="str">
            <v>2006EOthersLabor</v>
          </cell>
          <cell r="D641">
            <v>0</v>
          </cell>
          <cell r="E641">
            <v>0</v>
          </cell>
          <cell r="F641">
            <v>0.112083033746956</v>
          </cell>
          <cell r="G641">
            <v>0</v>
          </cell>
          <cell r="H641">
            <v>0.61893036958175796</v>
          </cell>
          <cell r="I641">
            <v>0</v>
          </cell>
          <cell r="J641">
            <v>1.1968739961273001</v>
          </cell>
          <cell r="K641">
            <v>0</v>
          </cell>
          <cell r="L641">
            <v>3.9740000000000002</v>
          </cell>
          <cell r="M641">
            <v>0</v>
          </cell>
          <cell r="O641">
            <v>0</v>
          </cell>
          <cell r="P641">
            <v>0.29759566503092999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967.02404130872196</v>
          </cell>
          <cell r="V641">
            <v>0</v>
          </cell>
          <cell r="W641">
            <v>7.0255901250872194E-2</v>
          </cell>
          <cell r="X641">
            <v>0</v>
          </cell>
          <cell r="Y641">
            <v>3.0253384919416302</v>
          </cell>
          <cell r="Z641">
            <v>5.9468746116732703E-2</v>
          </cell>
          <cell r="AA641">
            <v>24.8644796812602</v>
          </cell>
          <cell r="AB641">
            <v>0</v>
          </cell>
          <cell r="AC641">
            <v>0</v>
          </cell>
          <cell r="AE641">
            <v>0</v>
          </cell>
          <cell r="AF641">
            <v>0</v>
          </cell>
        </row>
        <row r="642">
          <cell r="C642" t="str">
            <v>2006EOthersExec Salaries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2.2450000000000001</v>
          </cell>
          <cell r="M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E642">
            <v>0</v>
          </cell>
          <cell r="AF642">
            <v>0</v>
          </cell>
        </row>
        <row r="643">
          <cell r="C643" t="str">
            <v>2006EOthersElectricity</v>
          </cell>
          <cell r="D643">
            <v>0</v>
          </cell>
          <cell r="E643">
            <v>0</v>
          </cell>
          <cell r="F643">
            <v>5.27557114693262E-2</v>
          </cell>
          <cell r="G643">
            <v>0</v>
          </cell>
          <cell r="H643">
            <v>8.8749073549287197E-2</v>
          </cell>
          <cell r="I643">
            <v>0</v>
          </cell>
          <cell r="J643">
            <v>0.355293299135157</v>
          </cell>
          <cell r="K643">
            <v>0</v>
          </cell>
          <cell r="L643">
            <v>0.75</v>
          </cell>
          <cell r="M643">
            <v>0</v>
          </cell>
          <cell r="O643">
            <v>0</v>
          </cell>
          <cell r="P643">
            <v>8.1897648694873801E-2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119.546976772197</v>
          </cell>
          <cell r="V643">
            <v>0</v>
          </cell>
          <cell r="W643">
            <v>0</v>
          </cell>
          <cell r="X643">
            <v>0</v>
          </cell>
          <cell r="Y643">
            <v>1.0454620558488801</v>
          </cell>
          <cell r="Z643">
            <v>2.8501620156411601E-2</v>
          </cell>
          <cell r="AA643">
            <v>17.9246048251321</v>
          </cell>
          <cell r="AB643">
            <v>0</v>
          </cell>
          <cell r="AC643">
            <v>0</v>
          </cell>
          <cell r="AE643">
            <v>0</v>
          </cell>
          <cell r="AF643">
            <v>0</v>
          </cell>
        </row>
        <row r="644">
          <cell r="C644" t="str">
            <v>2006EOthersOil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E644">
            <v>0</v>
          </cell>
          <cell r="AF644">
            <v>0</v>
          </cell>
        </row>
        <row r="645">
          <cell r="C645" t="str">
            <v>2006EOthersGas</v>
          </cell>
          <cell r="D645">
            <v>0</v>
          </cell>
          <cell r="E645">
            <v>0</v>
          </cell>
          <cell r="F645">
            <v>9.4460222660326998E-2</v>
          </cell>
          <cell r="G645">
            <v>0</v>
          </cell>
          <cell r="H645">
            <v>7.3991364143298599E-2</v>
          </cell>
          <cell r="I645">
            <v>0</v>
          </cell>
          <cell r="J645">
            <v>0.46505187084000799</v>
          </cell>
          <cell r="K645">
            <v>0</v>
          </cell>
          <cell r="L645">
            <v>4.4999999999999998E-2</v>
          </cell>
          <cell r="M645">
            <v>0</v>
          </cell>
          <cell r="O645">
            <v>0</v>
          </cell>
          <cell r="P645">
            <v>6.3465737440258296E-2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240.38359077310901</v>
          </cell>
          <cell r="V645">
            <v>0</v>
          </cell>
          <cell r="W645">
            <v>3.3909450313974902E-2</v>
          </cell>
          <cell r="X645">
            <v>0</v>
          </cell>
          <cell r="Y645">
            <v>0.68659958659317699</v>
          </cell>
          <cell r="Z645">
            <v>0</v>
          </cell>
          <cell r="AA645">
            <v>3.8802657263736902</v>
          </cell>
          <cell r="AB645">
            <v>0</v>
          </cell>
          <cell r="AC645">
            <v>0</v>
          </cell>
          <cell r="AE645">
            <v>0</v>
          </cell>
          <cell r="AF645">
            <v>0</v>
          </cell>
        </row>
        <row r="646">
          <cell r="C646" t="str">
            <v>2006EOthersOxygen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9.0933264608387306E-3</v>
          </cell>
          <cell r="I646">
            <v>0</v>
          </cell>
          <cell r="J646">
            <v>9.4406075329074399E-2</v>
          </cell>
          <cell r="K646">
            <v>0</v>
          </cell>
          <cell r="L646">
            <v>0</v>
          </cell>
          <cell r="M646">
            <v>0</v>
          </cell>
          <cell r="O646">
            <v>0</v>
          </cell>
          <cell r="P646">
            <v>3.7145237448250497E-2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0.26525614737182701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E646">
            <v>0</v>
          </cell>
          <cell r="AF646">
            <v>0</v>
          </cell>
        </row>
        <row r="647">
          <cell r="C647" t="str">
            <v>2006EOthersAlloy</v>
          </cell>
          <cell r="D647">
            <v>0</v>
          </cell>
          <cell r="E647">
            <v>0</v>
          </cell>
          <cell r="F647">
            <v>2.2518265104951901E-3</v>
          </cell>
          <cell r="G647">
            <v>0</v>
          </cell>
          <cell r="H647">
            <v>3.00815452424383E-2</v>
          </cell>
          <cell r="I647">
            <v>0</v>
          </cell>
          <cell r="J647">
            <v>0.25777982122653598</v>
          </cell>
          <cell r="K647">
            <v>0</v>
          </cell>
          <cell r="L647">
            <v>1.9670000000000001</v>
          </cell>
          <cell r="M647">
            <v>0</v>
          </cell>
          <cell r="O647">
            <v>0</v>
          </cell>
          <cell r="P647">
            <v>2.7006921244865E-2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33.994479898174397</v>
          </cell>
          <cell r="V647">
            <v>0</v>
          </cell>
          <cell r="W647">
            <v>0</v>
          </cell>
          <cell r="X647">
            <v>0</v>
          </cell>
          <cell r="Y647">
            <v>0.11208850498426599</v>
          </cell>
          <cell r="Z647">
            <v>0</v>
          </cell>
          <cell r="AA647">
            <v>0.353529915476468</v>
          </cell>
          <cell r="AB647">
            <v>0</v>
          </cell>
          <cell r="AC647">
            <v>0</v>
          </cell>
          <cell r="AE647">
            <v>0</v>
          </cell>
          <cell r="AF647">
            <v>0</v>
          </cell>
        </row>
        <row r="648">
          <cell r="C648" t="str">
            <v>2006EOthersSpare Parts</v>
          </cell>
          <cell r="D648">
            <v>0</v>
          </cell>
          <cell r="E648">
            <v>0</v>
          </cell>
          <cell r="F648">
            <v>5.5085237156442101E-3</v>
          </cell>
          <cell r="G648">
            <v>0</v>
          </cell>
          <cell r="H648">
            <v>7.7053995727427299E-2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P648">
            <v>2.4886967919310801E-2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15.382244988310701</v>
          </cell>
          <cell r="V648">
            <v>0</v>
          </cell>
          <cell r="W648">
            <v>0</v>
          </cell>
          <cell r="X648">
            <v>0</v>
          </cell>
          <cell r="Y648">
            <v>3.14910203960337E-2</v>
          </cell>
          <cell r="Z648">
            <v>9.8265714277242597E-3</v>
          </cell>
          <cell r="AA648">
            <v>0</v>
          </cell>
          <cell r="AB648">
            <v>0</v>
          </cell>
          <cell r="AC648">
            <v>0</v>
          </cell>
          <cell r="AE648">
            <v>0</v>
          </cell>
          <cell r="AF648">
            <v>0</v>
          </cell>
        </row>
        <row r="649">
          <cell r="C649" t="str">
            <v>2006EOthersTubes Bobbins &amp; Cut Elements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8.9999999999999993E-3</v>
          </cell>
          <cell r="M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E649">
            <v>0</v>
          </cell>
          <cell r="AF649">
            <v>0</v>
          </cell>
        </row>
        <row r="650">
          <cell r="C650" t="str">
            <v>2006EOthersPackaging</v>
          </cell>
          <cell r="D650">
            <v>0</v>
          </cell>
          <cell r="E650">
            <v>0</v>
          </cell>
          <cell r="F650">
            <v>3.8639104719935098E-2</v>
          </cell>
          <cell r="G650">
            <v>0</v>
          </cell>
          <cell r="H650">
            <v>8.6424836100050695E-2</v>
          </cell>
          <cell r="I650">
            <v>0</v>
          </cell>
          <cell r="J650">
            <v>0.113774776888603</v>
          </cell>
          <cell r="K650">
            <v>0</v>
          </cell>
          <cell r="L650">
            <v>0.251</v>
          </cell>
          <cell r="M650">
            <v>0</v>
          </cell>
          <cell r="O650">
            <v>0</v>
          </cell>
          <cell r="P650">
            <v>3.3345061619859E-2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114.92495006573201</v>
          </cell>
          <cell r="V650">
            <v>0</v>
          </cell>
          <cell r="W650">
            <v>1.0413538548223101E-2</v>
          </cell>
          <cell r="X650">
            <v>0</v>
          </cell>
          <cell r="Y650">
            <v>1.39997506461139</v>
          </cell>
          <cell r="Z650">
            <v>3.3428768175825997E-2</v>
          </cell>
          <cell r="AA650">
            <v>2.00922258390717</v>
          </cell>
          <cell r="AB650">
            <v>0</v>
          </cell>
          <cell r="AC650">
            <v>0</v>
          </cell>
          <cell r="AE650">
            <v>0</v>
          </cell>
          <cell r="AF650">
            <v>0</v>
          </cell>
        </row>
        <row r="651">
          <cell r="C651" t="str">
            <v>2006EOthersOther Supplies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0.38200000000000001</v>
          </cell>
          <cell r="M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E651">
            <v>0</v>
          </cell>
          <cell r="AF651">
            <v>0</v>
          </cell>
        </row>
        <row r="652">
          <cell r="C652" t="str">
            <v>2006EOthersMaintenance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0.63600000000000001</v>
          </cell>
          <cell r="M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E652">
            <v>0</v>
          </cell>
          <cell r="AF652">
            <v>0</v>
          </cell>
        </row>
        <row r="653">
          <cell r="C653" t="str">
            <v>2006EOthersOther</v>
          </cell>
          <cell r="D653">
            <v>0.75</v>
          </cell>
          <cell r="E653">
            <v>2.4449314152900602E-2</v>
          </cell>
          <cell r="F653">
            <v>0.157166879276354</v>
          </cell>
          <cell r="G653">
            <v>0</v>
          </cell>
          <cell r="H653">
            <v>0</v>
          </cell>
          <cell r="I653">
            <v>0</v>
          </cell>
          <cell r="J653">
            <v>0.30095340896983103</v>
          </cell>
          <cell r="K653">
            <v>0.84735804671396697</v>
          </cell>
          <cell r="L653">
            <v>0.78300000000000003</v>
          </cell>
          <cell r="M653">
            <v>0</v>
          </cell>
          <cell r="O653">
            <v>0</v>
          </cell>
          <cell r="P653">
            <v>1.1531791371621299E-2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8.5438039008670599E-2</v>
          </cell>
          <cell r="X653">
            <v>0</v>
          </cell>
          <cell r="Y653">
            <v>1.2853221423899399</v>
          </cell>
          <cell r="Z653">
            <v>0.30112644910261899</v>
          </cell>
          <cell r="AA653">
            <v>1.71774089733904</v>
          </cell>
          <cell r="AB653">
            <v>0</v>
          </cell>
          <cell r="AC653">
            <v>0</v>
          </cell>
          <cell r="AE653">
            <v>0</v>
          </cell>
          <cell r="AF653">
            <v>0</v>
          </cell>
        </row>
        <row r="654">
          <cell r="C654" t="str">
            <v>2006EOthersOverhead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1.236</v>
          </cell>
          <cell r="M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E654">
            <v>0</v>
          </cell>
          <cell r="AF654">
            <v>0</v>
          </cell>
        </row>
        <row r="655">
          <cell r="C655" t="str">
            <v>2006EOthersDepreciation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1.8360000000000001</v>
          </cell>
          <cell r="M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E655">
            <v>0</v>
          </cell>
          <cell r="AF655">
            <v>0</v>
          </cell>
        </row>
        <row r="656">
          <cell r="C656" t="str">
            <v>2006ESpecialty WUCSBatch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0.114318274288529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P656">
            <v>0.19161523804917499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0.12573402584631699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E656">
            <v>0</v>
          </cell>
          <cell r="AF656">
            <v>0</v>
          </cell>
        </row>
        <row r="657">
          <cell r="C657" t="str">
            <v>2006ESpecialty WUCSBinder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1.0248354962760199E-2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O657">
            <v>0</v>
          </cell>
          <cell r="P657">
            <v>2.1904259420770601E-2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1.9855292696937098E-2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E657">
            <v>0</v>
          </cell>
          <cell r="AF657">
            <v>0</v>
          </cell>
        </row>
        <row r="658">
          <cell r="C658" t="str">
            <v>2006ESpecialty WUCSLabor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0.100713426181069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O658">
            <v>0</v>
          </cell>
          <cell r="P658">
            <v>0.28491266343250199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0.12227084462294199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E658">
            <v>0</v>
          </cell>
          <cell r="AF658">
            <v>0</v>
          </cell>
        </row>
        <row r="659">
          <cell r="C659" t="str">
            <v>2006ESpecialty WUCSExec Salaries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E659">
            <v>0</v>
          </cell>
          <cell r="AF659">
            <v>0</v>
          </cell>
        </row>
        <row r="660">
          <cell r="C660" t="str">
            <v>2006ESpecialty WUCSElectricity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7.1545351178799593E-2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O660">
            <v>0</v>
          </cell>
          <cell r="P660">
            <v>0.11549987061803001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8.5194222614882395E-2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E660">
            <v>0</v>
          </cell>
          <cell r="AF660">
            <v>0</v>
          </cell>
        </row>
        <row r="661">
          <cell r="C661" t="str">
            <v>2006ESpecialty WUCSOil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E661">
            <v>0</v>
          </cell>
          <cell r="AF661">
            <v>0</v>
          </cell>
        </row>
        <row r="662">
          <cell r="C662" t="str">
            <v>2006ESpecialty WUCSGas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8.21556292424791E-2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O662">
            <v>0</v>
          </cell>
          <cell r="P662">
            <v>8.6889350366304893E-2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8.7640263609654698E-2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E662">
            <v>0</v>
          </cell>
          <cell r="AF662">
            <v>0</v>
          </cell>
        </row>
        <row r="663">
          <cell r="C663" t="str">
            <v>2006ESpecialty WUCSOxygen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8.7859382268079406E-3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O663">
            <v>0</v>
          </cell>
          <cell r="P663">
            <v>5.7213249946214399E-2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2.89597553063538E-2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E663">
            <v>0</v>
          </cell>
          <cell r="AF663">
            <v>0</v>
          </cell>
        </row>
        <row r="664">
          <cell r="C664" t="str">
            <v>2006ESpecialty WUCSAlloy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3.7831896324739003E-2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P664">
            <v>8.9321519476087699E-2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4.4660032350844203E-2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E664">
            <v>0</v>
          </cell>
          <cell r="AF664">
            <v>0</v>
          </cell>
        </row>
        <row r="665">
          <cell r="C665" t="str">
            <v>2006ESpecialty WUCSSpare Parts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5.2571354219571501E-2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O665">
            <v>0</v>
          </cell>
          <cell r="P665">
            <v>5.48776334627155E-2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E665">
            <v>0</v>
          </cell>
          <cell r="AF665">
            <v>0</v>
          </cell>
        </row>
        <row r="666">
          <cell r="C666" t="str">
            <v>2006ESpecialty WUCSTubes Bobbins &amp; Cut Elements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E666">
            <v>0</v>
          </cell>
          <cell r="AF666">
            <v>0</v>
          </cell>
        </row>
        <row r="667">
          <cell r="C667" t="str">
            <v>2006ESpecialty WUCSPackaging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2.9765093175728102E-2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O667">
            <v>0</v>
          </cell>
          <cell r="P667">
            <v>6.6232226363375904E-2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1.9298019797040999E-2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E667">
            <v>0</v>
          </cell>
          <cell r="AF667">
            <v>0</v>
          </cell>
        </row>
        <row r="668">
          <cell r="C668" t="str">
            <v>2006ESpecialty WUCSOther Supplies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E668">
            <v>0</v>
          </cell>
          <cell r="AF668">
            <v>0</v>
          </cell>
        </row>
        <row r="669">
          <cell r="C669" t="str">
            <v>2006ESpecialty WUCSMaintenance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E669">
            <v>0</v>
          </cell>
          <cell r="AF669">
            <v>0</v>
          </cell>
        </row>
        <row r="670">
          <cell r="C670" t="str">
            <v>2006ESpecialty WUCSOther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4.4167765645372697E-2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E670">
            <v>0</v>
          </cell>
          <cell r="AF670">
            <v>0</v>
          </cell>
        </row>
        <row r="671">
          <cell r="C671" t="str">
            <v>2006ESpecialty WUCSOverhead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E671">
            <v>0</v>
          </cell>
          <cell r="AF671">
            <v>0</v>
          </cell>
        </row>
        <row r="672">
          <cell r="C672" t="str">
            <v>2006ESpecialty WUCSDepreciation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E672">
            <v>0</v>
          </cell>
          <cell r="AF672">
            <v>0</v>
          </cell>
        </row>
        <row r="675">
          <cell r="C675" t="str">
            <v>2007BDUCSBatch</v>
          </cell>
          <cell r="D675">
            <v>0</v>
          </cell>
          <cell r="F675">
            <v>0.11986306478756301</v>
          </cell>
          <cell r="G675">
            <v>0</v>
          </cell>
          <cell r="H675">
            <v>0.11111090206896</v>
          </cell>
          <cell r="I675">
            <v>0.17399999999999999</v>
          </cell>
          <cell r="K675">
            <v>0.36583122684191999</v>
          </cell>
          <cell r="L675">
            <v>0.182</v>
          </cell>
          <cell r="M675">
            <v>0</v>
          </cell>
          <cell r="O675">
            <v>3.5394430384173301</v>
          </cell>
          <cell r="P675">
            <v>0</v>
          </cell>
          <cell r="Q675">
            <v>0</v>
          </cell>
          <cell r="R675">
            <v>0</v>
          </cell>
          <cell r="U675">
            <v>208.95842518344801</v>
          </cell>
          <cell r="V675">
            <v>209.09034796397</v>
          </cell>
          <cell r="X675">
            <v>0</v>
          </cell>
          <cell r="Y675">
            <v>2.12827625739944</v>
          </cell>
          <cell r="Z675">
            <v>0.14470557685514199</v>
          </cell>
          <cell r="AA675">
            <v>5.9805526958222996</v>
          </cell>
          <cell r="AB675">
            <v>0</v>
          </cell>
          <cell r="AC675">
            <v>0</v>
          </cell>
          <cell r="AE675">
            <v>25.5641266859345</v>
          </cell>
          <cell r="AF675">
            <v>0.2087</v>
          </cell>
        </row>
        <row r="676">
          <cell r="C676" t="str">
            <v>2007BDUCSBinder</v>
          </cell>
          <cell r="D676">
            <v>0</v>
          </cell>
          <cell r="F676">
            <v>8.7775512328784902E-2</v>
          </cell>
          <cell r="G676">
            <v>0</v>
          </cell>
          <cell r="H676">
            <v>9.8410620101870697E-2</v>
          </cell>
          <cell r="I676">
            <v>0.14099999999999999</v>
          </cell>
          <cell r="K676">
            <v>0.27455946635230699</v>
          </cell>
          <cell r="L676">
            <v>8.3000000000000004E-2</v>
          </cell>
          <cell r="M676">
            <v>0</v>
          </cell>
          <cell r="O676">
            <v>3.9634653196691301</v>
          </cell>
          <cell r="P676">
            <v>0</v>
          </cell>
          <cell r="Q676">
            <v>0</v>
          </cell>
          <cell r="R676">
            <v>0</v>
          </cell>
          <cell r="U676">
            <v>106.52497629282701</v>
          </cell>
          <cell r="V676">
            <v>116.234953898917</v>
          </cell>
          <cell r="X676">
            <v>0</v>
          </cell>
          <cell r="Y676">
            <v>1.9415382812898601</v>
          </cell>
          <cell r="Z676">
            <v>0.20080915780064401</v>
          </cell>
          <cell r="AA676">
            <v>8.7736896428571391</v>
          </cell>
          <cell r="AB676">
            <v>0</v>
          </cell>
          <cell r="AC676">
            <v>0</v>
          </cell>
          <cell r="AE676">
            <v>15.063647621328199</v>
          </cell>
          <cell r="AF676">
            <v>9.3399999999999997E-2</v>
          </cell>
        </row>
        <row r="677">
          <cell r="C677" t="str">
            <v>2007BDUCSLabor</v>
          </cell>
          <cell r="D677">
            <v>0</v>
          </cell>
          <cell r="F677">
            <v>0.133980898966228</v>
          </cell>
          <cell r="G677">
            <v>0</v>
          </cell>
          <cell r="H677">
            <v>9.6857503441673806E-2</v>
          </cell>
          <cell r="I677">
            <v>5.6000000000000001E-2</v>
          </cell>
          <cell r="K677">
            <v>0.14307026931210801</v>
          </cell>
          <cell r="L677">
            <v>7.8E-2</v>
          </cell>
          <cell r="M677">
            <v>0</v>
          </cell>
          <cell r="O677">
            <v>7.1862501472304299</v>
          </cell>
          <cell r="P677">
            <v>0</v>
          </cell>
          <cell r="Q677">
            <v>0</v>
          </cell>
          <cell r="R677">
            <v>0</v>
          </cell>
          <cell r="U677">
            <v>101.19099286743101</v>
          </cell>
          <cell r="V677">
            <v>101.951765626549</v>
          </cell>
          <cell r="X677">
            <v>0</v>
          </cell>
          <cell r="Y677">
            <v>1.12042400508319</v>
          </cell>
          <cell r="Z677">
            <v>9.6646072269406302E-2</v>
          </cell>
          <cell r="AA677">
            <v>1.14393438416033</v>
          </cell>
          <cell r="AB677">
            <v>0</v>
          </cell>
          <cell r="AC677">
            <v>0</v>
          </cell>
          <cell r="AE677">
            <v>10.995418006426901</v>
          </cell>
          <cell r="AF677">
            <v>0.11849999999999999</v>
          </cell>
        </row>
        <row r="678">
          <cell r="C678" t="str">
            <v>2007BDUCSExec Salaries</v>
          </cell>
          <cell r="D678">
            <v>0</v>
          </cell>
          <cell r="G678">
            <v>0</v>
          </cell>
          <cell r="H678">
            <v>0</v>
          </cell>
          <cell r="I678">
            <v>2.5999999999999999E-2</v>
          </cell>
          <cell r="K678">
            <v>0</v>
          </cell>
          <cell r="L678">
            <v>1.9E-2</v>
          </cell>
          <cell r="M678">
            <v>0</v>
          </cell>
          <cell r="O678">
            <v>1.4398363601053701</v>
          </cell>
          <cell r="P678">
            <v>0</v>
          </cell>
          <cell r="Q678">
            <v>0</v>
          </cell>
          <cell r="R678">
            <v>0</v>
          </cell>
          <cell r="U678">
            <v>0</v>
          </cell>
          <cell r="V678">
            <v>0</v>
          </cell>
          <cell r="X678">
            <v>0</v>
          </cell>
          <cell r="Y678">
            <v>0</v>
          </cell>
          <cell r="Z678">
            <v>0</v>
          </cell>
          <cell r="AB678">
            <v>0</v>
          </cell>
          <cell r="AC678">
            <v>0</v>
          </cell>
          <cell r="AE678">
            <v>13.3304258483853</v>
          </cell>
          <cell r="AF678">
            <v>2.1899999999999999E-2</v>
          </cell>
        </row>
        <row r="679">
          <cell r="C679" t="str">
            <v>2007BDUCSElectricity</v>
          </cell>
          <cell r="D679">
            <v>0</v>
          </cell>
          <cell r="F679">
            <v>6.3706870475027794E-2</v>
          </cell>
          <cell r="G679">
            <v>0</v>
          </cell>
          <cell r="H679">
            <v>7.8397025933894401E-2</v>
          </cell>
          <cell r="I679">
            <v>0.127</v>
          </cell>
          <cell r="K679">
            <v>0.14032556116841899</v>
          </cell>
          <cell r="L679">
            <v>3.5000000000000003E-2</v>
          </cell>
          <cell r="M679">
            <v>0</v>
          </cell>
          <cell r="O679">
            <v>5.0689862667543499</v>
          </cell>
          <cell r="P679">
            <v>0</v>
          </cell>
          <cell r="Q679">
            <v>0</v>
          </cell>
          <cell r="R679">
            <v>0</v>
          </cell>
          <cell r="U679">
            <v>51.157267126150202</v>
          </cell>
          <cell r="V679">
            <v>59.9641434785825</v>
          </cell>
          <cell r="X679">
            <v>0</v>
          </cell>
          <cell r="Y679">
            <v>1.0306295923319999</v>
          </cell>
          <cell r="Z679">
            <v>0.153042085428301</v>
          </cell>
          <cell r="AA679">
            <v>6.59937789438737</v>
          </cell>
          <cell r="AB679">
            <v>0</v>
          </cell>
          <cell r="AC679">
            <v>0</v>
          </cell>
          <cell r="AE679">
            <v>15.1779041028097</v>
          </cell>
          <cell r="AF679">
            <v>0.111</v>
          </cell>
        </row>
        <row r="680">
          <cell r="C680" t="str">
            <v>2007BDUCSOil</v>
          </cell>
          <cell r="D680">
            <v>0</v>
          </cell>
          <cell r="G680">
            <v>0</v>
          </cell>
          <cell r="H680">
            <v>0</v>
          </cell>
          <cell r="I680">
            <v>0</v>
          </cell>
          <cell r="K680">
            <v>0.13586965701147899</v>
          </cell>
          <cell r="L680">
            <v>5.1999999999999998E-2</v>
          </cell>
          <cell r="M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U680">
            <v>0</v>
          </cell>
          <cell r="V680">
            <v>103.76022251678199</v>
          </cell>
          <cell r="X680">
            <v>0</v>
          </cell>
          <cell r="Y680">
            <v>0</v>
          </cell>
          <cell r="Z680">
            <v>0</v>
          </cell>
          <cell r="AB680">
            <v>0</v>
          </cell>
          <cell r="AC680">
            <v>0</v>
          </cell>
          <cell r="AE680">
            <v>13.8363817049808</v>
          </cell>
          <cell r="AF680">
            <v>0</v>
          </cell>
        </row>
        <row r="681">
          <cell r="C681" t="str">
            <v>2007BDUCSGas</v>
          </cell>
          <cell r="D681">
            <v>0</v>
          </cell>
          <cell r="F681">
            <v>0.11996173169796701</v>
          </cell>
          <cell r="G681">
            <v>0</v>
          </cell>
          <cell r="H681">
            <v>9.0608497364823196E-2</v>
          </cell>
          <cell r="I681">
            <v>0.13400000000000001</v>
          </cell>
          <cell r="K681">
            <v>0.15629342238388999</v>
          </cell>
          <cell r="L681">
            <v>2.9000000000000001E-2</v>
          </cell>
          <cell r="M681">
            <v>0</v>
          </cell>
          <cell r="O681">
            <v>1.0104118651425</v>
          </cell>
          <cell r="P681">
            <v>0</v>
          </cell>
          <cell r="Q681">
            <v>0</v>
          </cell>
          <cell r="R681">
            <v>0</v>
          </cell>
          <cell r="U681">
            <v>168.48443194577601</v>
          </cell>
          <cell r="V681">
            <v>51.730038955056202</v>
          </cell>
          <cell r="X681">
            <v>0</v>
          </cell>
          <cell r="Y681">
            <v>0.90453258954927296</v>
          </cell>
          <cell r="Z681">
            <v>8.9654008698152501E-2</v>
          </cell>
          <cell r="AA681">
            <v>7.6783532659145504</v>
          </cell>
          <cell r="AB681">
            <v>0</v>
          </cell>
          <cell r="AC681">
            <v>0</v>
          </cell>
          <cell r="AE681">
            <v>5.0053608397190299</v>
          </cell>
          <cell r="AF681">
            <v>0.14699999999999999</v>
          </cell>
        </row>
        <row r="682">
          <cell r="C682" t="str">
            <v>2007BDUCSOxygen</v>
          </cell>
          <cell r="D682">
            <v>0</v>
          </cell>
          <cell r="G682">
            <v>0</v>
          </cell>
          <cell r="H682">
            <v>1.6593093828580201E-2</v>
          </cell>
          <cell r="I682">
            <v>0</v>
          </cell>
          <cell r="K682">
            <v>0</v>
          </cell>
          <cell r="L682">
            <v>0</v>
          </cell>
          <cell r="M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U682">
            <v>0</v>
          </cell>
          <cell r="V682">
            <v>0</v>
          </cell>
          <cell r="X682">
            <v>0</v>
          </cell>
          <cell r="Y682">
            <v>0.42815724431575303</v>
          </cell>
          <cell r="Z682">
            <v>1.7345079096654E-2</v>
          </cell>
          <cell r="AB682">
            <v>0</v>
          </cell>
          <cell r="AC682">
            <v>0</v>
          </cell>
          <cell r="AE682">
            <v>0</v>
          </cell>
          <cell r="AF682">
            <v>0</v>
          </cell>
        </row>
        <row r="683">
          <cell r="C683" t="str">
            <v>2007BDUCSAlloy</v>
          </cell>
          <cell r="D683">
            <v>0</v>
          </cell>
          <cell r="F683">
            <v>3.1480496526310499E-2</v>
          </cell>
          <cell r="G683">
            <v>0</v>
          </cell>
          <cell r="H683">
            <v>3.9943314891477698E-2</v>
          </cell>
          <cell r="I683">
            <v>8.0000000000000002E-3</v>
          </cell>
          <cell r="K683">
            <v>4.3658579780738102E-2</v>
          </cell>
          <cell r="L683">
            <v>1.7000000000000001E-2</v>
          </cell>
          <cell r="M683">
            <v>0</v>
          </cell>
          <cell r="O683">
            <v>0.314394590358758</v>
          </cell>
          <cell r="P683">
            <v>0</v>
          </cell>
          <cell r="Q683">
            <v>0</v>
          </cell>
          <cell r="R683">
            <v>0</v>
          </cell>
          <cell r="U683">
            <v>37.958696251361999</v>
          </cell>
          <cell r="V683">
            <v>48.8750456511222</v>
          </cell>
          <cell r="X683">
            <v>0</v>
          </cell>
          <cell r="Y683">
            <v>0.60455820338923405</v>
          </cell>
          <cell r="Z683">
            <v>1.8330164911348298E-2</v>
          </cell>
          <cell r="AA683">
            <v>0.58150824632696196</v>
          </cell>
          <cell r="AB683">
            <v>0</v>
          </cell>
          <cell r="AC683">
            <v>0</v>
          </cell>
          <cell r="AE683">
            <v>3.7254362384393098</v>
          </cell>
          <cell r="AF683">
            <v>1.2200000000000001E-2</v>
          </cell>
        </row>
        <row r="684">
          <cell r="C684" t="str">
            <v>2007BDUCSSpare Parts</v>
          </cell>
          <cell r="D684">
            <v>0</v>
          </cell>
          <cell r="F684">
            <v>2.3117454529731199E-2</v>
          </cell>
          <cell r="G684">
            <v>0</v>
          </cell>
          <cell r="H684">
            <v>4.5179120273075003E-2</v>
          </cell>
          <cell r="I684">
            <v>0</v>
          </cell>
          <cell r="K684">
            <v>0</v>
          </cell>
          <cell r="L684">
            <v>0</v>
          </cell>
          <cell r="M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U684">
            <v>20.2261916260954</v>
          </cell>
          <cell r="V684">
            <v>0</v>
          </cell>
          <cell r="X684">
            <v>0</v>
          </cell>
          <cell r="Y684">
            <v>0.36850525081128899</v>
          </cell>
          <cell r="Z684">
            <v>3.1332546177022302E-2</v>
          </cell>
          <cell r="AA684">
            <v>1.71438821373302</v>
          </cell>
          <cell r="AB684">
            <v>0</v>
          </cell>
          <cell r="AC684">
            <v>0</v>
          </cell>
          <cell r="AE684">
            <v>0</v>
          </cell>
          <cell r="AF684">
            <v>0</v>
          </cell>
        </row>
        <row r="685">
          <cell r="C685" t="str">
            <v>2007BDUCSTubes Bobbins &amp; Cut Elements</v>
          </cell>
          <cell r="D685">
            <v>0</v>
          </cell>
          <cell r="G685">
            <v>0</v>
          </cell>
          <cell r="H685">
            <v>0</v>
          </cell>
          <cell r="I685">
            <v>0</v>
          </cell>
          <cell r="K685">
            <v>1.71511391589926E-2</v>
          </cell>
          <cell r="L685">
            <v>0.03</v>
          </cell>
          <cell r="M685">
            <v>0</v>
          </cell>
          <cell r="O685">
            <v>0.233863404394892</v>
          </cell>
          <cell r="P685">
            <v>0</v>
          </cell>
          <cell r="Q685">
            <v>0</v>
          </cell>
          <cell r="R685">
            <v>0</v>
          </cell>
          <cell r="U685">
            <v>0</v>
          </cell>
          <cell r="V685">
            <v>0</v>
          </cell>
          <cell r="X685">
            <v>0</v>
          </cell>
          <cell r="Y685">
            <v>0</v>
          </cell>
          <cell r="Z685">
            <v>0</v>
          </cell>
          <cell r="AB685">
            <v>0</v>
          </cell>
          <cell r="AC685">
            <v>0</v>
          </cell>
          <cell r="AE685">
            <v>0</v>
          </cell>
          <cell r="AF685">
            <v>0</v>
          </cell>
        </row>
        <row r="686">
          <cell r="C686" t="str">
            <v>2007BDUCSPackaging</v>
          </cell>
          <cell r="D686">
            <v>0</v>
          </cell>
          <cell r="F686">
            <v>3.2774144467579799E-2</v>
          </cell>
          <cell r="G686">
            <v>0</v>
          </cell>
          <cell r="H686">
            <v>1.8876101778566998E-2</v>
          </cell>
          <cell r="I686">
            <v>3.2399999999999998E-2</v>
          </cell>
          <cell r="K686">
            <v>7.3621876591862298E-2</v>
          </cell>
          <cell r="L686">
            <v>2.5000000000000001E-2</v>
          </cell>
          <cell r="M686">
            <v>0</v>
          </cell>
          <cell r="O686">
            <v>2.8567569361517098</v>
          </cell>
          <cell r="P686">
            <v>0</v>
          </cell>
          <cell r="Q686">
            <v>0</v>
          </cell>
          <cell r="R686">
            <v>0</v>
          </cell>
          <cell r="U686">
            <v>30.752055457433499</v>
          </cell>
          <cell r="V686">
            <v>30.737925213675201</v>
          </cell>
          <cell r="X686">
            <v>0</v>
          </cell>
          <cell r="Y686">
            <v>0.843558786021541</v>
          </cell>
          <cell r="Z686">
            <v>5.1170110112649901E-2</v>
          </cell>
          <cell r="AA686">
            <v>2.9052108851567899</v>
          </cell>
          <cell r="AB686">
            <v>0</v>
          </cell>
          <cell r="AC686">
            <v>0</v>
          </cell>
          <cell r="AE686">
            <v>6.8889032567049799</v>
          </cell>
          <cell r="AF686">
            <v>2.1950000000000001E-2</v>
          </cell>
        </row>
        <row r="687">
          <cell r="C687" t="str">
            <v>2007BDUCSOther Supplies</v>
          </cell>
          <cell r="D687">
            <v>0</v>
          </cell>
          <cell r="G687">
            <v>0</v>
          </cell>
          <cell r="H687">
            <v>0</v>
          </cell>
          <cell r="I687">
            <v>0</v>
          </cell>
          <cell r="K687">
            <v>2.0664735668341001E-2</v>
          </cell>
          <cell r="L687">
            <v>4.2999999999999997E-2</v>
          </cell>
          <cell r="M687">
            <v>0</v>
          </cell>
          <cell r="O687">
            <v>2.00357779520946</v>
          </cell>
          <cell r="P687">
            <v>0</v>
          </cell>
          <cell r="Q687">
            <v>0</v>
          </cell>
          <cell r="R687">
            <v>0</v>
          </cell>
          <cell r="U687">
            <v>0</v>
          </cell>
          <cell r="V687">
            <v>5.3439529785881597</v>
          </cell>
          <cell r="X687">
            <v>0</v>
          </cell>
          <cell r="Y687">
            <v>0</v>
          </cell>
          <cell r="Z687">
            <v>0</v>
          </cell>
          <cell r="AB687">
            <v>0</v>
          </cell>
          <cell r="AC687">
            <v>0</v>
          </cell>
          <cell r="AE687">
            <v>6.2129160412351103</v>
          </cell>
          <cell r="AF687">
            <v>5.4300000000000001E-2</v>
          </cell>
        </row>
        <row r="688">
          <cell r="C688" t="str">
            <v>2007BDUCSMaintenance</v>
          </cell>
          <cell r="D688">
            <v>0</v>
          </cell>
          <cell r="G688">
            <v>0</v>
          </cell>
          <cell r="H688">
            <v>0</v>
          </cell>
          <cell r="I688">
            <v>0</v>
          </cell>
          <cell r="K688">
            <v>0.291331237483484</v>
          </cell>
          <cell r="L688">
            <v>0.04</v>
          </cell>
          <cell r="M688">
            <v>0</v>
          </cell>
          <cell r="O688">
            <v>4.6582296008222199</v>
          </cell>
          <cell r="P688">
            <v>0</v>
          </cell>
          <cell r="Q688">
            <v>0</v>
          </cell>
          <cell r="R688">
            <v>0</v>
          </cell>
          <cell r="U688">
            <v>0</v>
          </cell>
          <cell r="V688">
            <v>12.1178345757949</v>
          </cell>
          <cell r="X688">
            <v>0</v>
          </cell>
          <cell r="Y688">
            <v>0</v>
          </cell>
          <cell r="Z688">
            <v>0</v>
          </cell>
          <cell r="AB688">
            <v>0</v>
          </cell>
          <cell r="AC688">
            <v>0</v>
          </cell>
          <cell r="AE688">
            <v>6.6155558285163796</v>
          </cell>
          <cell r="AF688">
            <v>0.05</v>
          </cell>
        </row>
        <row r="689">
          <cell r="C689" t="str">
            <v>2007BDUCSOther</v>
          </cell>
          <cell r="D689">
            <v>0</v>
          </cell>
          <cell r="F689">
            <v>5.0083299300082602E-2</v>
          </cell>
          <cell r="G689">
            <v>0</v>
          </cell>
          <cell r="H689">
            <v>0</v>
          </cell>
          <cell r="I689">
            <v>0.126</v>
          </cell>
          <cell r="K689">
            <v>1.48679631175265E-2</v>
          </cell>
          <cell r="L689">
            <v>9.2999999999999999E-2</v>
          </cell>
          <cell r="M689">
            <v>0</v>
          </cell>
          <cell r="N689">
            <v>3.85</v>
          </cell>
          <cell r="O689">
            <v>0.79967467275161797</v>
          </cell>
          <cell r="P689">
            <v>0</v>
          </cell>
          <cell r="Q689">
            <v>3.85</v>
          </cell>
          <cell r="R689">
            <v>0</v>
          </cell>
          <cell r="S689">
            <v>1.1000000000000001</v>
          </cell>
          <cell r="U689">
            <v>0</v>
          </cell>
          <cell r="V689">
            <v>53.042896804115898</v>
          </cell>
          <cell r="X689">
            <v>0</v>
          </cell>
          <cell r="Y689">
            <v>0</v>
          </cell>
          <cell r="Z689">
            <v>0</v>
          </cell>
          <cell r="AA689">
            <v>3.5</v>
          </cell>
          <cell r="AB689">
            <v>0</v>
          </cell>
          <cell r="AC689">
            <v>0</v>
          </cell>
          <cell r="AE689">
            <v>23.628904293834299</v>
          </cell>
          <cell r="AF689">
            <v>7.5999999999999998E-2</v>
          </cell>
        </row>
        <row r="690">
          <cell r="C690" t="str">
            <v>2007BDUCSOverhead</v>
          </cell>
          <cell r="D690">
            <v>0</v>
          </cell>
          <cell r="F690">
            <v>0.202252556897664</v>
          </cell>
          <cell r="G690">
            <v>0</v>
          </cell>
          <cell r="H690">
            <v>0.22313751148143501</v>
          </cell>
          <cell r="I690">
            <v>2.4E-2</v>
          </cell>
          <cell r="K690">
            <v>0.137667289479664</v>
          </cell>
          <cell r="L690">
            <v>3.6999999999999998E-2</v>
          </cell>
          <cell r="M690">
            <v>0</v>
          </cell>
          <cell r="O690">
            <v>2.81106315886132</v>
          </cell>
          <cell r="P690">
            <v>0</v>
          </cell>
          <cell r="Q690">
            <v>0</v>
          </cell>
          <cell r="R690">
            <v>0</v>
          </cell>
          <cell r="U690">
            <v>0</v>
          </cell>
          <cell r="V690">
            <v>59.2798403792724</v>
          </cell>
          <cell r="X690">
            <v>0</v>
          </cell>
          <cell r="Y690">
            <v>3.5886266998731502</v>
          </cell>
          <cell r="Z690">
            <v>0.325852166494495</v>
          </cell>
          <cell r="AA690">
            <v>4.9722686267958602</v>
          </cell>
          <cell r="AB690">
            <v>0</v>
          </cell>
          <cell r="AC690">
            <v>0</v>
          </cell>
          <cell r="AE690">
            <v>5.0246169556840101</v>
          </cell>
          <cell r="AF690">
            <v>5.3100000000000001E-2</v>
          </cell>
        </row>
        <row r="691">
          <cell r="C691" t="str">
            <v>2007BDUCSDepreciation</v>
          </cell>
          <cell r="D691">
            <v>0</v>
          </cell>
          <cell r="F691">
            <v>5.90693549915687E-2</v>
          </cell>
          <cell r="G691">
            <v>0</v>
          </cell>
          <cell r="I691">
            <v>4.7E-2</v>
          </cell>
          <cell r="K691">
            <v>0.13346407092315399</v>
          </cell>
          <cell r="L691">
            <v>8.6999999999999994E-2</v>
          </cell>
          <cell r="M691">
            <v>0</v>
          </cell>
          <cell r="O691">
            <v>1.9123601888666799</v>
          </cell>
          <cell r="P691">
            <v>0</v>
          </cell>
          <cell r="Q691">
            <v>0</v>
          </cell>
          <cell r="R691">
            <v>0</v>
          </cell>
          <cell r="U691">
            <v>0</v>
          </cell>
          <cell r="V691">
            <v>74.092238729503293</v>
          </cell>
          <cell r="X691">
            <v>0</v>
          </cell>
          <cell r="Y691">
            <v>0</v>
          </cell>
          <cell r="Z691">
            <v>0</v>
          </cell>
          <cell r="AA691">
            <v>5.3808887403942496</v>
          </cell>
          <cell r="AB691">
            <v>0</v>
          </cell>
          <cell r="AC691">
            <v>0</v>
          </cell>
          <cell r="AE691">
            <v>3.7487859018021901</v>
          </cell>
          <cell r="AF691">
            <v>9.4899999999999998E-2</v>
          </cell>
        </row>
        <row r="692">
          <cell r="C692" t="str">
            <v>2007BWUCSBatch</v>
          </cell>
          <cell r="D692">
            <v>0</v>
          </cell>
          <cell r="E692">
            <v>0.10334240173347201</v>
          </cell>
          <cell r="F692">
            <v>0.12116279069767399</v>
          </cell>
          <cell r="G692">
            <v>0</v>
          </cell>
          <cell r="I692">
            <v>0</v>
          </cell>
          <cell r="K692">
            <v>0</v>
          </cell>
          <cell r="L692">
            <v>0</v>
          </cell>
          <cell r="M692">
            <v>0</v>
          </cell>
          <cell r="O692">
            <v>4.3463689072706</v>
          </cell>
          <cell r="P692">
            <v>0</v>
          </cell>
          <cell r="Q692">
            <v>0</v>
          </cell>
          <cell r="R692">
            <v>0</v>
          </cell>
          <cell r="T692">
            <v>8.5206299804555893E-2</v>
          </cell>
          <cell r="U692">
            <v>0</v>
          </cell>
          <cell r="V692">
            <v>0</v>
          </cell>
          <cell r="X692">
            <v>3.1015663435249499</v>
          </cell>
          <cell r="Y692">
            <v>0</v>
          </cell>
          <cell r="Z692">
            <v>0</v>
          </cell>
          <cell r="AB692">
            <v>0</v>
          </cell>
          <cell r="AC692">
            <v>0</v>
          </cell>
          <cell r="AE692">
            <v>0</v>
          </cell>
          <cell r="AF692">
            <v>0.20300000000000001</v>
          </cell>
        </row>
        <row r="693">
          <cell r="C693" t="str">
            <v>2007BWUCSBinder</v>
          </cell>
          <cell r="D693">
            <v>0</v>
          </cell>
          <cell r="E693">
            <v>6.2631758626346498E-2</v>
          </cell>
          <cell r="F693">
            <v>2.4418604651162801E-2</v>
          </cell>
          <cell r="G693">
            <v>0</v>
          </cell>
          <cell r="I693">
            <v>0</v>
          </cell>
          <cell r="K693">
            <v>0</v>
          </cell>
          <cell r="L693">
            <v>0</v>
          </cell>
          <cell r="M693">
            <v>0</v>
          </cell>
          <cell r="O693">
            <v>2.5297804509057702</v>
          </cell>
          <cell r="P693">
            <v>0</v>
          </cell>
          <cell r="Q693">
            <v>0</v>
          </cell>
          <cell r="R693">
            <v>0</v>
          </cell>
          <cell r="T693">
            <v>8.4883699260767907E-3</v>
          </cell>
          <cell r="U693">
            <v>0</v>
          </cell>
          <cell r="V693">
            <v>0</v>
          </cell>
          <cell r="X693">
            <v>1.90522356876817</v>
          </cell>
          <cell r="Y693">
            <v>0</v>
          </cell>
          <cell r="Z693">
            <v>0</v>
          </cell>
          <cell r="AB693">
            <v>0</v>
          </cell>
          <cell r="AC693">
            <v>0</v>
          </cell>
          <cell r="AE693">
            <v>0</v>
          </cell>
          <cell r="AF693">
            <v>9.2999999999999999E-2</v>
          </cell>
        </row>
        <row r="694">
          <cell r="C694" t="str">
            <v>2007BWUCSLabor</v>
          </cell>
          <cell r="D694">
            <v>0</v>
          </cell>
          <cell r="E694">
            <v>0.19885583363865</v>
          </cell>
          <cell r="F694">
            <v>8.9848592403521096E-2</v>
          </cell>
          <cell r="G694">
            <v>0</v>
          </cell>
          <cell r="I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2.2458967445745199</v>
          </cell>
          <cell r="P694">
            <v>0</v>
          </cell>
          <cell r="Q694">
            <v>0</v>
          </cell>
          <cell r="R694">
            <v>0</v>
          </cell>
          <cell r="T694">
            <v>6.6502453055632904E-2</v>
          </cell>
          <cell r="U694">
            <v>0</v>
          </cell>
          <cell r="V694">
            <v>0</v>
          </cell>
          <cell r="X694">
            <v>2.5783578542358701</v>
          </cell>
          <cell r="Y694">
            <v>0</v>
          </cell>
          <cell r="Z694">
            <v>0</v>
          </cell>
          <cell r="AB694">
            <v>0</v>
          </cell>
          <cell r="AC694">
            <v>0</v>
          </cell>
          <cell r="AE694">
            <v>0</v>
          </cell>
          <cell r="AF694">
            <v>5.8999999999999997E-2</v>
          </cell>
        </row>
        <row r="695">
          <cell r="C695" t="str">
            <v>2007BWUCSExec Salaries</v>
          </cell>
          <cell r="D695">
            <v>0</v>
          </cell>
          <cell r="G695">
            <v>0</v>
          </cell>
          <cell r="I695">
            <v>0</v>
          </cell>
          <cell r="K695">
            <v>0</v>
          </cell>
          <cell r="L695">
            <v>0</v>
          </cell>
          <cell r="M695">
            <v>0</v>
          </cell>
          <cell r="O695">
            <v>0.449987646913036</v>
          </cell>
          <cell r="P695">
            <v>0</v>
          </cell>
          <cell r="Q695">
            <v>0</v>
          </cell>
          <cell r="R695">
            <v>0</v>
          </cell>
          <cell r="U695">
            <v>0</v>
          </cell>
          <cell r="V695">
            <v>0</v>
          </cell>
          <cell r="X695">
            <v>0</v>
          </cell>
          <cell r="Y695">
            <v>0</v>
          </cell>
          <cell r="Z695">
            <v>0</v>
          </cell>
          <cell r="AB695">
            <v>0</v>
          </cell>
          <cell r="AC695">
            <v>0</v>
          </cell>
          <cell r="AE695">
            <v>0</v>
          </cell>
          <cell r="AF695">
            <v>1.15E-2</v>
          </cell>
        </row>
        <row r="696">
          <cell r="C696" t="str">
            <v>2007BWUCSElectricity</v>
          </cell>
          <cell r="D696">
            <v>0</v>
          </cell>
          <cell r="E696">
            <v>6.2631758626346498E-2</v>
          </cell>
          <cell r="F696">
            <v>6.2195543573716802E-2</v>
          </cell>
          <cell r="G696">
            <v>0</v>
          </cell>
          <cell r="I696">
            <v>0</v>
          </cell>
          <cell r="K696">
            <v>0</v>
          </cell>
          <cell r="L696">
            <v>0</v>
          </cell>
          <cell r="M696">
            <v>0</v>
          </cell>
          <cell r="O696">
            <v>2.0899623247863199</v>
          </cell>
          <cell r="P696">
            <v>0</v>
          </cell>
          <cell r="Q696">
            <v>0</v>
          </cell>
          <cell r="R696">
            <v>0</v>
          </cell>
          <cell r="T696">
            <v>4.79122265331616E-2</v>
          </cell>
          <cell r="U696">
            <v>0</v>
          </cell>
          <cell r="V696">
            <v>0</v>
          </cell>
          <cell r="X696">
            <v>0.78785918482603101</v>
          </cell>
          <cell r="Y696">
            <v>0</v>
          </cell>
          <cell r="Z696">
            <v>0</v>
          </cell>
          <cell r="AB696">
            <v>0</v>
          </cell>
          <cell r="AC696">
            <v>0</v>
          </cell>
          <cell r="AE696">
            <v>0</v>
          </cell>
          <cell r="AF696">
            <v>4.9000000000000002E-2</v>
          </cell>
        </row>
        <row r="697">
          <cell r="C697" t="str">
            <v>2007BWUCSOil</v>
          </cell>
          <cell r="D697">
            <v>0</v>
          </cell>
          <cell r="G697">
            <v>0</v>
          </cell>
          <cell r="I697">
            <v>0</v>
          </cell>
          <cell r="K697">
            <v>0</v>
          </cell>
          <cell r="L697">
            <v>0</v>
          </cell>
          <cell r="M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U697">
            <v>0</v>
          </cell>
          <cell r="V697">
            <v>0</v>
          </cell>
          <cell r="X697">
            <v>0</v>
          </cell>
          <cell r="Y697">
            <v>0</v>
          </cell>
          <cell r="Z697">
            <v>0</v>
          </cell>
          <cell r="AB697">
            <v>0</v>
          </cell>
          <cell r="AC697">
            <v>0</v>
          </cell>
          <cell r="AE697">
            <v>0</v>
          </cell>
          <cell r="AF697">
            <v>0</v>
          </cell>
        </row>
        <row r="698">
          <cell r="C698" t="str">
            <v>2007BWUCSGas</v>
          </cell>
          <cell r="D698">
            <v>0</v>
          </cell>
          <cell r="E698">
            <v>7.7506801300103803E-2</v>
          </cell>
          <cell r="F698">
            <v>8.6178966626317494E-2</v>
          </cell>
          <cell r="G698">
            <v>0</v>
          </cell>
          <cell r="I698">
            <v>0</v>
          </cell>
          <cell r="K698">
            <v>0</v>
          </cell>
          <cell r="L698">
            <v>0</v>
          </cell>
          <cell r="M698">
            <v>0</v>
          </cell>
          <cell r="O698">
            <v>1.1708864491103601</v>
          </cell>
          <cell r="P698">
            <v>0</v>
          </cell>
          <cell r="Q698">
            <v>0</v>
          </cell>
          <cell r="R698">
            <v>0</v>
          </cell>
          <cell r="T698">
            <v>5.1011754528882E-2</v>
          </cell>
          <cell r="U698">
            <v>0</v>
          </cell>
          <cell r="V698">
            <v>0</v>
          </cell>
          <cell r="X698">
            <v>2.4957241737198999</v>
          </cell>
          <cell r="Y698">
            <v>0</v>
          </cell>
          <cell r="Z698">
            <v>0</v>
          </cell>
          <cell r="AB698">
            <v>0</v>
          </cell>
          <cell r="AC698">
            <v>0</v>
          </cell>
          <cell r="AE698">
            <v>0</v>
          </cell>
          <cell r="AF698">
            <v>6.9000000000000006E-2</v>
          </cell>
        </row>
        <row r="699">
          <cell r="C699" t="str">
            <v>2007BWUCSOxygen</v>
          </cell>
          <cell r="D699">
            <v>0</v>
          </cell>
          <cell r="E699">
            <v>0</v>
          </cell>
          <cell r="G699">
            <v>0</v>
          </cell>
          <cell r="I699">
            <v>0</v>
          </cell>
          <cell r="K699">
            <v>0</v>
          </cell>
          <cell r="L699">
            <v>0</v>
          </cell>
          <cell r="M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8.5809635486377607E-3</v>
          </cell>
          <cell r="U699">
            <v>0</v>
          </cell>
          <cell r="V699">
            <v>0</v>
          </cell>
          <cell r="X699">
            <v>0</v>
          </cell>
          <cell r="Y699">
            <v>0</v>
          </cell>
          <cell r="Z699">
            <v>0</v>
          </cell>
          <cell r="AB699">
            <v>0</v>
          </cell>
          <cell r="AC699">
            <v>0</v>
          </cell>
          <cell r="AE699">
            <v>0</v>
          </cell>
          <cell r="AF699">
            <v>0</v>
          </cell>
        </row>
        <row r="700">
          <cell r="C700" t="str">
            <v>2007BWUCSAlloy</v>
          </cell>
          <cell r="D700">
            <v>0</v>
          </cell>
          <cell r="E700">
            <v>2.66184974161973E-2</v>
          </cell>
          <cell r="F700">
            <v>1.75875135248009E-2</v>
          </cell>
          <cell r="G700">
            <v>0</v>
          </cell>
          <cell r="I700">
            <v>0</v>
          </cell>
          <cell r="K700">
            <v>0</v>
          </cell>
          <cell r="L700">
            <v>0</v>
          </cell>
          <cell r="M700">
            <v>0</v>
          </cell>
          <cell r="O700">
            <v>0.41952693430055898</v>
          </cell>
          <cell r="P700">
            <v>0</v>
          </cell>
          <cell r="Q700">
            <v>0</v>
          </cell>
          <cell r="R700">
            <v>0</v>
          </cell>
          <cell r="T700">
            <v>3.0418691617947701E-2</v>
          </cell>
          <cell r="U700">
            <v>0</v>
          </cell>
          <cell r="V700">
            <v>0</v>
          </cell>
          <cell r="X700">
            <v>0.31596552541824402</v>
          </cell>
          <cell r="Y700">
            <v>0</v>
          </cell>
          <cell r="Z700">
            <v>0</v>
          </cell>
          <cell r="AB700">
            <v>0</v>
          </cell>
          <cell r="AC700">
            <v>0</v>
          </cell>
          <cell r="AE700">
            <v>0</v>
          </cell>
          <cell r="AF700">
            <v>1.2E-2</v>
          </cell>
        </row>
        <row r="701">
          <cell r="C701" t="str">
            <v>2007BWUCSSpare Parts</v>
          </cell>
          <cell r="D701">
            <v>0</v>
          </cell>
          <cell r="E701">
            <v>0</v>
          </cell>
          <cell r="F701">
            <v>1.9802826373706998E-2</v>
          </cell>
          <cell r="G701">
            <v>0</v>
          </cell>
          <cell r="I701">
            <v>0</v>
          </cell>
          <cell r="K701">
            <v>0</v>
          </cell>
          <cell r="L701">
            <v>0</v>
          </cell>
          <cell r="M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1.43941586057462E-2</v>
          </cell>
          <cell r="U701">
            <v>0</v>
          </cell>
          <cell r="V701">
            <v>0</v>
          </cell>
          <cell r="X701">
            <v>0</v>
          </cell>
          <cell r="Y701">
            <v>0</v>
          </cell>
          <cell r="Z701">
            <v>0</v>
          </cell>
          <cell r="AB701">
            <v>0</v>
          </cell>
          <cell r="AC701">
            <v>0</v>
          </cell>
          <cell r="AE701">
            <v>0</v>
          </cell>
          <cell r="AF701">
            <v>0</v>
          </cell>
        </row>
        <row r="702">
          <cell r="C702" t="str">
            <v>2007BWUCSTubes Bobbins &amp; Cut Elements</v>
          </cell>
          <cell r="D702">
            <v>0</v>
          </cell>
          <cell r="G702">
            <v>0</v>
          </cell>
          <cell r="I702">
            <v>0</v>
          </cell>
          <cell r="K702">
            <v>0</v>
          </cell>
          <cell r="L702">
            <v>0</v>
          </cell>
          <cell r="M702">
            <v>0</v>
          </cell>
          <cell r="O702">
            <v>0.243607712911346</v>
          </cell>
          <cell r="P702">
            <v>0</v>
          </cell>
          <cell r="Q702">
            <v>0</v>
          </cell>
          <cell r="R702">
            <v>0</v>
          </cell>
          <cell r="U702">
            <v>0</v>
          </cell>
          <cell r="V702">
            <v>0</v>
          </cell>
          <cell r="X702">
            <v>0</v>
          </cell>
          <cell r="Y702">
            <v>0</v>
          </cell>
          <cell r="Z702">
            <v>0</v>
          </cell>
          <cell r="AB702">
            <v>0</v>
          </cell>
          <cell r="AC702">
            <v>0</v>
          </cell>
          <cell r="AE702">
            <v>0</v>
          </cell>
          <cell r="AF702">
            <v>0</v>
          </cell>
        </row>
        <row r="703">
          <cell r="C703" t="str">
            <v>2007BWUCSPackaging</v>
          </cell>
          <cell r="D703">
            <v>0</v>
          </cell>
          <cell r="E703">
            <v>2.9750085347514599E-2</v>
          </cell>
          <cell r="F703">
            <v>2.70348837209302E-2</v>
          </cell>
          <cell r="G703">
            <v>0</v>
          </cell>
          <cell r="I703">
            <v>0</v>
          </cell>
          <cell r="K703">
            <v>0</v>
          </cell>
          <cell r="L703">
            <v>0</v>
          </cell>
          <cell r="M703">
            <v>0</v>
          </cell>
          <cell r="O703">
            <v>1.1229612161057201</v>
          </cell>
          <cell r="P703">
            <v>0</v>
          </cell>
          <cell r="Q703">
            <v>0</v>
          </cell>
          <cell r="R703">
            <v>0</v>
          </cell>
          <cell r="T703">
            <v>1.2585083347262001E-2</v>
          </cell>
          <cell r="U703">
            <v>0</v>
          </cell>
          <cell r="V703">
            <v>0</v>
          </cell>
          <cell r="X703">
            <v>0.77876508510870901</v>
          </cell>
          <cell r="Y703">
            <v>0</v>
          </cell>
          <cell r="Z703">
            <v>0</v>
          </cell>
          <cell r="AB703">
            <v>0</v>
          </cell>
          <cell r="AC703">
            <v>0</v>
          </cell>
          <cell r="AE703">
            <v>0</v>
          </cell>
          <cell r="AF703">
            <v>2.1000000000000001E-2</v>
          </cell>
        </row>
        <row r="704">
          <cell r="C704" t="str">
            <v>2007BWUCSOther Supplies</v>
          </cell>
          <cell r="D704">
            <v>0</v>
          </cell>
          <cell r="G704">
            <v>0</v>
          </cell>
          <cell r="I704">
            <v>0</v>
          </cell>
          <cell r="K704">
            <v>0</v>
          </cell>
          <cell r="L704">
            <v>0</v>
          </cell>
          <cell r="M704">
            <v>0</v>
          </cell>
          <cell r="O704">
            <v>0.81985100863781801</v>
          </cell>
          <cell r="P704">
            <v>0</v>
          </cell>
          <cell r="Q704">
            <v>0</v>
          </cell>
          <cell r="R704">
            <v>0</v>
          </cell>
          <cell r="U704">
            <v>0</v>
          </cell>
          <cell r="V704">
            <v>0</v>
          </cell>
          <cell r="X704">
            <v>0.50496456337416296</v>
          </cell>
          <cell r="Y704">
            <v>0</v>
          </cell>
          <cell r="Z704">
            <v>0</v>
          </cell>
          <cell r="AB704">
            <v>0</v>
          </cell>
          <cell r="AC704">
            <v>0</v>
          </cell>
          <cell r="AE704">
            <v>0</v>
          </cell>
          <cell r="AF704">
            <v>5.3999999999999999E-2</v>
          </cell>
        </row>
        <row r="705">
          <cell r="C705" t="str">
            <v>2007BWUCSMaintenance</v>
          </cell>
          <cell r="D705">
            <v>0</v>
          </cell>
          <cell r="G705">
            <v>0</v>
          </cell>
          <cell r="I705">
            <v>0</v>
          </cell>
          <cell r="K705">
            <v>0</v>
          </cell>
          <cell r="L705">
            <v>0</v>
          </cell>
          <cell r="M705">
            <v>0</v>
          </cell>
          <cell r="O705">
            <v>1.6219602192631899</v>
          </cell>
          <cell r="P705">
            <v>0</v>
          </cell>
          <cell r="Q705">
            <v>0</v>
          </cell>
          <cell r="R705">
            <v>0</v>
          </cell>
          <cell r="U705">
            <v>0</v>
          </cell>
          <cell r="V705">
            <v>0</v>
          </cell>
          <cell r="X705">
            <v>0.66699811690224098</v>
          </cell>
          <cell r="Y705">
            <v>0</v>
          </cell>
          <cell r="Z705">
            <v>0</v>
          </cell>
          <cell r="AB705">
            <v>0</v>
          </cell>
          <cell r="AC705">
            <v>0</v>
          </cell>
          <cell r="AE705">
            <v>0</v>
          </cell>
          <cell r="AF705">
            <v>4.3999999999999997E-2</v>
          </cell>
        </row>
        <row r="706">
          <cell r="C706" t="str">
            <v>2007BWUCSOther</v>
          </cell>
          <cell r="D706">
            <v>0</v>
          </cell>
          <cell r="E706">
            <v>1.0177660776781301E-2</v>
          </cell>
          <cell r="F706">
            <v>2.5459058181410399E-3</v>
          </cell>
          <cell r="G706">
            <v>0</v>
          </cell>
          <cell r="I706">
            <v>0</v>
          </cell>
          <cell r="K706">
            <v>0</v>
          </cell>
          <cell r="L706">
            <v>0</v>
          </cell>
          <cell r="M706">
            <v>0</v>
          </cell>
          <cell r="O706">
            <v>0.524494273426232</v>
          </cell>
          <cell r="P706">
            <v>0</v>
          </cell>
          <cell r="Q706">
            <v>0</v>
          </cell>
          <cell r="R706">
            <v>0</v>
          </cell>
          <cell r="S706">
            <v>1.1100000000000001</v>
          </cell>
          <cell r="T706">
            <v>0</v>
          </cell>
          <cell r="U706">
            <v>0</v>
          </cell>
          <cell r="V706">
            <v>0</v>
          </cell>
          <cell r="X706">
            <v>1.30561179266665</v>
          </cell>
          <cell r="Y706">
            <v>0</v>
          </cell>
          <cell r="Z706">
            <v>0</v>
          </cell>
          <cell r="AB706">
            <v>0</v>
          </cell>
          <cell r="AC706">
            <v>0</v>
          </cell>
          <cell r="AE706">
            <v>0</v>
          </cell>
          <cell r="AF706">
            <v>7.2999999999999995E-2</v>
          </cell>
        </row>
        <row r="707">
          <cell r="C707" t="str">
            <v>2007BWUCSOverhead</v>
          </cell>
          <cell r="D707">
            <v>0</v>
          </cell>
          <cell r="E707">
            <v>0.27497204123714603</v>
          </cell>
          <cell r="F707">
            <v>0.14428123987115801</v>
          </cell>
          <cell r="G707">
            <v>0</v>
          </cell>
          <cell r="I707">
            <v>0</v>
          </cell>
          <cell r="K707">
            <v>0</v>
          </cell>
          <cell r="L707">
            <v>0</v>
          </cell>
          <cell r="M707">
            <v>0</v>
          </cell>
          <cell r="O707">
            <v>1.3026761133770499</v>
          </cell>
          <cell r="P707">
            <v>0</v>
          </cell>
          <cell r="Q707">
            <v>0</v>
          </cell>
          <cell r="R707">
            <v>0</v>
          </cell>
          <cell r="T707">
            <v>9.9790759649087596E-2</v>
          </cell>
          <cell r="U707">
            <v>0</v>
          </cell>
          <cell r="V707">
            <v>0</v>
          </cell>
          <cell r="X707">
            <v>0.80189234780655805</v>
          </cell>
          <cell r="Y707">
            <v>0</v>
          </cell>
          <cell r="Z707">
            <v>0</v>
          </cell>
          <cell r="AB707">
            <v>0</v>
          </cell>
          <cell r="AC707">
            <v>0</v>
          </cell>
          <cell r="AE707">
            <v>0</v>
          </cell>
          <cell r="AF707">
            <v>5.2999999999999999E-2</v>
          </cell>
        </row>
        <row r="708">
          <cell r="C708" t="str">
            <v>2007BWUCSDepreciation</v>
          </cell>
          <cell r="D708">
            <v>0</v>
          </cell>
          <cell r="E708">
            <v>7.6060540673741295E-2</v>
          </cell>
          <cell r="F708">
            <v>4.2138403129733298E-2</v>
          </cell>
          <cell r="G708">
            <v>0</v>
          </cell>
          <cell r="I708">
            <v>0</v>
          </cell>
          <cell r="K708">
            <v>0</v>
          </cell>
          <cell r="L708">
            <v>0</v>
          </cell>
          <cell r="M708">
            <v>0</v>
          </cell>
          <cell r="O708">
            <v>1.8893240775200899</v>
          </cell>
          <cell r="P708">
            <v>0</v>
          </cell>
          <cell r="Q708">
            <v>0</v>
          </cell>
          <cell r="R708">
            <v>0</v>
          </cell>
          <cell r="T708">
            <v>4.7973319977238402E-2</v>
          </cell>
          <cell r="U708">
            <v>0</v>
          </cell>
          <cell r="V708">
            <v>0</v>
          </cell>
          <cell r="X708">
            <v>2.07164665832748</v>
          </cell>
          <cell r="Y708">
            <v>0</v>
          </cell>
          <cell r="Z708">
            <v>0</v>
          </cell>
          <cell r="AB708">
            <v>0</v>
          </cell>
          <cell r="AC708">
            <v>0</v>
          </cell>
          <cell r="AE708">
            <v>0</v>
          </cell>
          <cell r="AF708">
            <v>5.5E-2</v>
          </cell>
        </row>
        <row r="709">
          <cell r="C709" t="str">
            <v>2007BAssembled RovingBatch</v>
          </cell>
          <cell r="D709">
            <v>0.16379776786011499</v>
          </cell>
          <cell r="E709">
            <v>0.114276980259366</v>
          </cell>
          <cell r="G709">
            <v>8.27</v>
          </cell>
          <cell r="I709">
            <v>0.16500000000000001</v>
          </cell>
          <cell r="K709">
            <v>0.357074377206203</v>
          </cell>
          <cell r="L709">
            <v>0</v>
          </cell>
          <cell r="M709">
            <v>0</v>
          </cell>
          <cell r="O709">
            <v>4.5761287025441701</v>
          </cell>
          <cell r="P709">
            <v>0.18271005210594901</v>
          </cell>
          <cell r="Q709">
            <v>1.05</v>
          </cell>
          <cell r="R709">
            <v>0</v>
          </cell>
          <cell r="U709">
            <v>210.15745674982799</v>
          </cell>
          <cell r="V709">
            <v>0</v>
          </cell>
          <cell r="X709">
            <v>4.7305992368843297</v>
          </cell>
          <cell r="Y709">
            <v>1.77869785967701</v>
          </cell>
          <cell r="Z709">
            <v>0.135699842105722</v>
          </cell>
          <cell r="AA709">
            <v>5.1706101010794399</v>
          </cell>
          <cell r="AB709">
            <v>5.9003855151311297</v>
          </cell>
          <cell r="AC709">
            <v>1.53311390047319</v>
          </cell>
          <cell r="AD709">
            <v>1.53311390047319</v>
          </cell>
          <cell r="AE709">
            <v>24.097000000000001</v>
          </cell>
          <cell r="AF709">
            <v>0</v>
          </cell>
        </row>
        <row r="710">
          <cell r="C710" t="str">
            <v>2007BAssembled RovingBinder</v>
          </cell>
          <cell r="D710">
            <v>7.6892120665279895E-2</v>
          </cell>
          <cell r="E710">
            <v>9.3196340340308603E-2</v>
          </cell>
          <cell r="G710">
            <v>4.12</v>
          </cell>
          <cell r="I710">
            <v>8.8450000000000001E-2</v>
          </cell>
          <cell r="K710">
            <v>0.23007900679180701</v>
          </cell>
          <cell r="L710">
            <v>0</v>
          </cell>
          <cell r="M710">
            <v>0</v>
          </cell>
          <cell r="O710">
            <v>2.6559154410604999</v>
          </cell>
          <cell r="P710">
            <v>0.17</v>
          </cell>
          <cell r="Q710">
            <v>0.8</v>
          </cell>
          <cell r="R710">
            <v>0</v>
          </cell>
          <cell r="U710">
            <v>132.17402138964499</v>
          </cell>
          <cell r="V710">
            <v>0</v>
          </cell>
          <cell r="X710">
            <v>2.9059024255033701</v>
          </cell>
          <cell r="Y710">
            <v>1.0398611783916001</v>
          </cell>
          <cell r="Z710">
            <v>8.4749213976477902E-2</v>
          </cell>
          <cell r="AA710">
            <v>3.42396751298027</v>
          </cell>
          <cell r="AB710">
            <v>5.4019989067443301</v>
          </cell>
          <cell r="AC710">
            <v>1.51044598202033</v>
          </cell>
          <cell r="AD710">
            <v>1.51044598202033</v>
          </cell>
          <cell r="AE710">
            <v>19.268000000000001</v>
          </cell>
          <cell r="AF710">
            <v>0</v>
          </cell>
        </row>
        <row r="711">
          <cell r="C711" t="str">
            <v>2007BAssembled RovingLabor</v>
          </cell>
          <cell r="D711">
            <v>0.18149813127178399</v>
          </cell>
          <cell r="E711">
            <v>0.28132049041879498</v>
          </cell>
          <cell r="G711">
            <v>3.4</v>
          </cell>
          <cell r="I711">
            <v>0.10489999999999999</v>
          </cell>
          <cell r="K711">
            <v>0.24838119669036099</v>
          </cell>
          <cell r="L711">
            <v>0</v>
          </cell>
          <cell r="M711">
            <v>0</v>
          </cell>
          <cell r="O711">
            <v>3.7971593256273999</v>
          </cell>
          <cell r="P711">
            <v>0.71841049358170295</v>
          </cell>
          <cell r="Q711">
            <v>0.25</v>
          </cell>
          <cell r="R711">
            <v>0</v>
          </cell>
          <cell r="U711">
            <v>142.29444965721001</v>
          </cell>
          <cell r="V711">
            <v>0</v>
          </cell>
          <cell r="X711">
            <v>3.93258642463883</v>
          </cell>
          <cell r="Y711">
            <v>1.23081828777475</v>
          </cell>
          <cell r="Z711">
            <v>9.6873720069505204E-2</v>
          </cell>
          <cell r="AA711">
            <v>2.5811621814152401</v>
          </cell>
          <cell r="AB711">
            <v>3.9784520984718301</v>
          </cell>
          <cell r="AC711">
            <v>0.39333106865894102</v>
          </cell>
          <cell r="AD711">
            <v>0.39333106865894102</v>
          </cell>
          <cell r="AE711">
            <v>6.4850000000000003</v>
          </cell>
          <cell r="AF711">
            <v>0</v>
          </cell>
        </row>
        <row r="712">
          <cell r="C712" t="str">
            <v>2007BAssembled RovingExec Salaries</v>
          </cell>
          <cell r="D712">
            <v>4.68343898614072E-2</v>
          </cell>
          <cell r="G712">
            <v>0</v>
          </cell>
          <cell r="I712">
            <v>3.6700000000000003E-2</v>
          </cell>
          <cell r="K712">
            <v>0</v>
          </cell>
          <cell r="L712">
            <v>0</v>
          </cell>
          <cell r="M712">
            <v>0</v>
          </cell>
          <cell r="O712">
            <v>0.76079846236059701</v>
          </cell>
          <cell r="P712">
            <v>0</v>
          </cell>
          <cell r="Q712">
            <v>0.09</v>
          </cell>
          <cell r="R712">
            <v>0</v>
          </cell>
          <cell r="U712">
            <v>0</v>
          </cell>
          <cell r="V712">
            <v>0</v>
          </cell>
          <cell r="X712">
            <v>0</v>
          </cell>
          <cell r="Y712">
            <v>0</v>
          </cell>
          <cell r="Z712">
            <v>0</v>
          </cell>
          <cell r="AB712">
            <v>2.5487289116531602</v>
          </cell>
          <cell r="AC712">
            <v>0.31885956071659</v>
          </cell>
          <cell r="AD712">
            <v>0.31885956071659</v>
          </cell>
          <cell r="AE712">
            <v>42.177937507374999</v>
          </cell>
          <cell r="AF712">
            <v>0</v>
          </cell>
        </row>
        <row r="713">
          <cell r="C713" t="str">
            <v>2007BAssembled RovingElectricity</v>
          </cell>
          <cell r="D713">
            <v>5.5867928270796403E-2</v>
          </cell>
          <cell r="E713">
            <v>7.5946576464036894E-2</v>
          </cell>
          <cell r="G713">
            <v>10.9</v>
          </cell>
          <cell r="I713">
            <v>7.8200000000000006E-2</v>
          </cell>
          <cell r="K713">
            <v>0.11311406591885</v>
          </cell>
          <cell r="L713">
            <v>0</v>
          </cell>
          <cell r="M713">
            <v>0</v>
          </cell>
          <cell r="O713">
            <v>2.2075011750490101</v>
          </cell>
          <cell r="P713">
            <v>0.10839658379721299</v>
          </cell>
          <cell r="Q713">
            <v>0.66</v>
          </cell>
          <cell r="R713">
            <v>0</v>
          </cell>
          <cell r="U713">
            <v>49.643712925650703</v>
          </cell>
          <cell r="V713">
            <v>0</v>
          </cell>
          <cell r="X713">
            <v>1.2016657539153399</v>
          </cell>
          <cell r="Y713">
            <v>0.77543104894067605</v>
          </cell>
          <cell r="Z713">
            <v>0.118407509942588</v>
          </cell>
          <cell r="AA713">
            <v>5.9681898023172497</v>
          </cell>
          <cell r="AB713">
            <v>5.2002471317189203</v>
          </cell>
          <cell r="AC713">
            <v>1.3868297245372201</v>
          </cell>
          <cell r="AD713">
            <v>1.3868297245372201</v>
          </cell>
          <cell r="AE713">
            <v>0</v>
          </cell>
          <cell r="AF713">
            <v>0</v>
          </cell>
        </row>
        <row r="714">
          <cell r="C714" t="str">
            <v>2007BAssembled RovingOil</v>
          </cell>
          <cell r="D714">
            <v>0</v>
          </cell>
          <cell r="G714">
            <v>0</v>
          </cell>
          <cell r="I714">
            <v>0</v>
          </cell>
          <cell r="K714">
            <v>0.14293658717668301</v>
          </cell>
          <cell r="L714">
            <v>0</v>
          </cell>
          <cell r="M714">
            <v>0</v>
          </cell>
          <cell r="O714">
            <v>0</v>
          </cell>
          <cell r="P714">
            <v>0</v>
          </cell>
          <cell r="Q714">
            <v>0.11</v>
          </cell>
          <cell r="R714">
            <v>0</v>
          </cell>
          <cell r="U714">
            <v>0</v>
          </cell>
          <cell r="V714">
            <v>0</v>
          </cell>
          <cell r="X714">
            <v>0</v>
          </cell>
          <cell r="Y714">
            <v>0</v>
          </cell>
          <cell r="Z714">
            <v>0</v>
          </cell>
          <cell r="AB714">
            <v>9.3870375933089001</v>
          </cell>
          <cell r="AC714">
            <v>0</v>
          </cell>
          <cell r="AD714">
            <v>0</v>
          </cell>
          <cell r="AE714">
            <v>11.185</v>
          </cell>
          <cell r="AF714">
            <v>0</v>
          </cell>
        </row>
        <row r="715">
          <cell r="C715" t="str">
            <v>2007BAssembled RovingGas</v>
          </cell>
          <cell r="D715">
            <v>0.106769433363971</v>
          </cell>
          <cell r="E715">
            <v>7.9258011687461702E-2</v>
          </cell>
          <cell r="G715">
            <v>3.41</v>
          </cell>
          <cell r="I715">
            <v>0.10904999999999999</v>
          </cell>
          <cell r="K715">
            <v>0.125638358451932</v>
          </cell>
          <cell r="L715">
            <v>0</v>
          </cell>
          <cell r="M715">
            <v>0</v>
          </cell>
          <cell r="O715">
            <v>1.3222955087343999</v>
          </cell>
          <cell r="P715">
            <v>0.19783569756589101</v>
          </cell>
          <cell r="Q715">
            <v>0.84</v>
          </cell>
          <cell r="R715">
            <v>0</v>
          </cell>
          <cell r="U715">
            <v>153.73105222018501</v>
          </cell>
          <cell r="V715">
            <v>0</v>
          </cell>
          <cell r="X715">
            <v>3.8065511306313899</v>
          </cell>
          <cell r="Y715">
            <v>1.0710498325715201</v>
          </cell>
          <cell r="Z715">
            <v>8.9653765902616506E-2</v>
          </cell>
          <cell r="AA715">
            <v>6.7413442040660403</v>
          </cell>
          <cell r="AB715">
            <v>2.3530600537935902</v>
          </cell>
          <cell r="AC715">
            <v>0.66007866449038799</v>
          </cell>
          <cell r="AD715">
            <v>0.66007866449038799</v>
          </cell>
          <cell r="AE715">
            <v>4.9749999999999996</v>
          </cell>
          <cell r="AF715">
            <v>0</v>
          </cell>
        </row>
        <row r="716">
          <cell r="C716" t="str">
            <v>2007BAssembled RovingOxygen</v>
          </cell>
          <cell r="D716">
            <v>0</v>
          </cell>
          <cell r="E716">
            <v>7.3587449409440097E-3</v>
          </cell>
          <cell r="G716">
            <v>0</v>
          </cell>
          <cell r="I716">
            <v>0</v>
          </cell>
          <cell r="K716">
            <v>0</v>
          </cell>
          <cell r="L716">
            <v>0</v>
          </cell>
          <cell r="M716">
            <v>0</v>
          </cell>
          <cell r="O716">
            <v>0</v>
          </cell>
          <cell r="P716">
            <v>6.4153404370764194E-2</v>
          </cell>
          <cell r="Q716">
            <v>0</v>
          </cell>
          <cell r="R716">
            <v>0</v>
          </cell>
          <cell r="U716">
            <v>0</v>
          </cell>
          <cell r="V716">
            <v>0</v>
          </cell>
          <cell r="X716">
            <v>0</v>
          </cell>
          <cell r="Y716">
            <v>0.32648285889946499</v>
          </cell>
          <cell r="Z716">
            <v>1.73450791668497E-2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</row>
        <row r="717">
          <cell r="C717" t="str">
            <v>2007BAssembled RovingAlloy</v>
          </cell>
          <cell r="D717">
            <v>1.54623885370101E-2</v>
          </cell>
          <cell r="E717">
            <v>2.9131972619148998E-2</v>
          </cell>
          <cell r="G717">
            <v>1.18</v>
          </cell>
          <cell r="I717">
            <v>3.7000000000000002E-3</v>
          </cell>
          <cell r="K717">
            <v>4.4011524737115899E-2</v>
          </cell>
          <cell r="L717">
            <v>0</v>
          </cell>
          <cell r="M717">
            <v>0</v>
          </cell>
          <cell r="O717">
            <v>0.51959542919314905</v>
          </cell>
          <cell r="P717">
            <v>3.0753514942056401E-2</v>
          </cell>
          <cell r="Q717">
            <v>0.26</v>
          </cell>
          <cell r="R717">
            <v>0</v>
          </cell>
          <cell r="U717">
            <v>37.268437790220901</v>
          </cell>
          <cell r="V717">
            <v>0</v>
          </cell>
          <cell r="X717">
            <v>0.48191981336970502</v>
          </cell>
          <cell r="Y717">
            <v>0.36379299224987499</v>
          </cell>
          <cell r="Z717">
            <v>1.8330366752865399E-2</v>
          </cell>
          <cell r="AA717">
            <v>0.27842406588469998</v>
          </cell>
          <cell r="AB717">
            <v>2.8294620910281001</v>
          </cell>
          <cell r="AC717">
            <v>0.24825805939596499</v>
          </cell>
          <cell r="AD717">
            <v>0.24825805939596499</v>
          </cell>
          <cell r="AE717">
            <v>1.2929999999999999</v>
          </cell>
          <cell r="AF717">
            <v>0</v>
          </cell>
        </row>
        <row r="718">
          <cell r="C718" t="str">
            <v>2007BAssembled RovingSpare Parts</v>
          </cell>
          <cell r="D718">
            <v>0</v>
          </cell>
          <cell r="E718">
            <v>0</v>
          </cell>
          <cell r="G718">
            <v>0</v>
          </cell>
          <cell r="I718">
            <v>0</v>
          </cell>
          <cell r="K718">
            <v>0</v>
          </cell>
          <cell r="L718">
            <v>0</v>
          </cell>
          <cell r="M718">
            <v>0</v>
          </cell>
          <cell r="O718">
            <v>0</v>
          </cell>
          <cell r="P718">
            <v>0.02</v>
          </cell>
          <cell r="Q718">
            <v>0</v>
          </cell>
          <cell r="R718">
            <v>0</v>
          </cell>
          <cell r="U718">
            <v>11.5422378892211</v>
          </cell>
          <cell r="V718">
            <v>0</v>
          </cell>
          <cell r="X718">
            <v>0</v>
          </cell>
          <cell r="Y718">
            <v>0.117177898155555</v>
          </cell>
          <cell r="Z718">
            <v>7.8034533636587603E-3</v>
          </cell>
          <cell r="AA718">
            <v>1.01700334623185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</row>
        <row r="719">
          <cell r="C719" t="str">
            <v>2007BAssembled RovingTubes Bobbins &amp; Cut Elements</v>
          </cell>
          <cell r="D719">
            <v>0</v>
          </cell>
          <cell r="G719">
            <v>0.57999999999999996</v>
          </cell>
          <cell r="I719">
            <v>0</v>
          </cell>
          <cell r="K719">
            <v>5.9687114949628001E-2</v>
          </cell>
          <cell r="L719">
            <v>0</v>
          </cell>
          <cell r="M719">
            <v>0</v>
          </cell>
          <cell r="O719">
            <v>0.40869265470788002</v>
          </cell>
          <cell r="P719">
            <v>0</v>
          </cell>
          <cell r="Q719">
            <v>0</v>
          </cell>
          <cell r="R719">
            <v>0</v>
          </cell>
          <cell r="U719">
            <v>0</v>
          </cell>
          <cell r="V719">
            <v>0</v>
          </cell>
          <cell r="X719">
            <v>0</v>
          </cell>
          <cell r="Y719">
            <v>0</v>
          </cell>
          <cell r="Z719">
            <v>0</v>
          </cell>
          <cell r="AB719">
            <v>0.52948915937431995</v>
          </cell>
          <cell r="AC719">
            <v>0.136710838611911</v>
          </cell>
          <cell r="AD719">
            <v>0.136710838611911</v>
          </cell>
          <cell r="AE719">
            <v>0</v>
          </cell>
          <cell r="AF719">
            <v>0</v>
          </cell>
        </row>
        <row r="720">
          <cell r="C720" t="str">
            <v>2007BAssembled RovingPackaging</v>
          </cell>
          <cell r="D720">
            <v>2.50148118169592E-2</v>
          </cell>
          <cell r="E720">
            <v>3.8590124205009402E-2</v>
          </cell>
          <cell r="G720">
            <v>1.1200000000000001</v>
          </cell>
          <cell r="I720">
            <v>3.5000000000000003E-2</v>
          </cell>
          <cell r="K720">
            <v>6.2498094509830501E-2</v>
          </cell>
          <cell r="L720">
            <v>0</v>
          </cell>
          <cell r="M720">
            <v>0</v>
          </cell>
          <cell r="O720">
            <v>0.71206058157811702</v>
          </cell>
          <cell r="P720">
            <v>0.04</v>
          </cell>
          <cell r="Q720">
            <v>0.3</v>
          </cell>
          <cell r="R720">
            <v>0</v>
          </cell>
          <cell r="U720">
            <v>68.536255531360197</v>
          </cell>
          <cell r="V720">
            <v>0</v>
          </cell>
          <cell r="X720">
            <v>1.1877951684053001</v>
          </cell>
          <cell r="Y720">
            <v>0.433367507571849</v>
          </cell>
          <cell r="Z720">
            <v>4.7062356739833701E-2</v>
          </cell>
          <cell r="AA720">
            <v>1.6171863122905801</v>
          </cell>
          <cell r="AB720">
            <v>0.88772727272727303</v>
          </cell>
          <cell r="AC720">
            <v>0.41906868644207601</v>
          </cell>
          <cell r="AD720">
            <v>0.41906868644207601</v>
          </cell>
          <cell r="AE720">
            <v>2.706</v>
          </cell>
          <cell r="AF720">
            <v>0</v>
          </cell>
        </row>
        <row r="721">
          <cell r="C721" t="str">
            <v>2007BAssembled RovingOther Supplies</v>
          </cell>
          <cell r="D721">
            <v>3.1917222339278697E-2</v>
          </cell>
          <cell r="G721">
            <v>0.45</v>
          </cell>
          <cell r="I721">
            <v>0</v>
          </cell>
          <cell r="K721">
            <v>2.3426045318761E-2</v>
          </cell>
          <cell r="L721">
            <v>0</v>
          </cell>
          <cell r="M721">
            <v>0</v>
          </cell>
          <cell r="O721">
            <v>1.3062564115906901</v>
          </cell>
          <cell r="P721">
            <v>0</v>
          </cell>
          <cell r="Q721">
            <v>7.0000000000000007E-2</v>
          </cell>
          <cell r="R721">
            <v>0</v>
          </cell>
          <cell r="U721">
            <v>0</v>
          </cell>
          <cell r="V721">
            <v>0</v>
          </cell>
          <cell r="X721">
            <v>0.770186645576176</v>
          </cell>
          <cell r="Y721">
            <v>0</v>
          </cell>
          <cell r="Z721">
            <v>0</v>
          </cell>
          <cell r="AB721">
            <v>1.1200000000000001</v>
          </cell>
          <cell r="AC721">
            <v>0.28077948334590003</v>
          </cell>
          <cell r="AD721">
            <v>0.28077948334590003</v>
          </cell>
          <cell r="AE721">
            <v>3.2989999999999999</v>
          </cell>
          <cell r="AF721">
            <v>0</v>
          </cell>
        </row>
        <row r="722">
          <cell r="C722" t="str">
            <v>2007BAssembled RovingMaintenance</v>
          </cell>
          <cell r="D722">
            <v>8.5712877197465495E-2</v>
          </cell>
          <cell r="G722">
            <v>3.89</v>
          </cell>
          <cell r="I722">
            <v>0</v>
          </cell>
          <cell r="K722">
            <v>0.31308766040646402</v>
          </cell>
          <cell r="L722">
            <v>0</v>
          </cell>
          <cell r="M722">
            <v>0</v>
          </cell>
          <cell r="O722">
            <v>2.5409821818524101</v>
          </cell>
          <cell r="P722">
            <v>0</v>
          </cell>
          <cell r="Q722">
            <v>0.35</v>
          </cell>
          <cell r="R722">
            <v>0</v>
          </cell>
          <cell r="U722">
            <v>0</v>
          </cell>
          <cell r="V722">
            <v>0</v>
          </cell>
          <cell r="X722">
            <v>1.01732493628849</v>
          </cell>
          <cell r="Y722">
            <v>0</v>
          </cell>
          <cell r="Z722">
            <v>0</v>
          </cell>
          <cell r="AB722">
            <v>6.7054545454545504</v>
          </cell>
          <cell r="AC722">
            <v>0.28000000000000003</v>
          </cell>
          <cell r="AD722">
            <v>0.28000000000000003</v>
          </cell>
          <cell r="AE722">
            <v>6.883</v>
          </cell>
          <cell r="AF722">
            <v>0</v>
          </cell>
        </row>
        <row r="723">
          <cell r="C723" t="str">
            <v>2007BAssembled RovingOther</v>
          </cell>
          <cell r="D723">
            <v>0</v>
          </cell>
          <cell r="E723">
            <v>1.2704656706865099E-2</v>
          </cell>
          <cell r="G723">
            <v>1.1699999999999899</v>
          </cell>
          <cell r="H723">
            <v>0.71538461538461495</v>
          </cell>
          <cell r="I723">
            <v>0.14199999999999999</v>
          </cell>
          <cell r="K723">
            <v>1.53140194197647E-2</v>
          </cell>
          <cell r="L723">
            <v>0</v>
          </cell>
          <cell r="M723">
            <v>0</v>
          </cell>
          <cell r="O723">
            <v>0.680851598701253</v>
          </cell>
          <cell r="P723">
            <v>4.1000000000000002E-2</v>
          </cell>
          <cell r="Q723">
            <v>0</v>
          </cell>
          <cell r="R723">
            <v>0</v>
          </cell>
          <cell r="U723">
            <v>0</v>
          </cell>
          <cell r="V723">
            <v>0</v>
          </cell>
          <cell r="X723">
            <v>1.99135709701976</v>
          </cell>
          <cell r="Y723">
            <v>0</v>
          </cell>
          <cell r="Z723">
            <v>0</v>
          </cell>
          <cell r="AA723">
            <v>4.5999999999999996</v>
          </cell>
          <cell r="AB723">
            <v>0</v>
          </cell>
          <cell r="AC723">
            <v>0.56999999999999995</v>
          </cell>
          <cell r="AD723">
            <v>0.56999999999999995</v>
          </cell>
          <cell r="AE723">
            <v>36.082000000000001</v>
          </cell>
          <cell r="AF723">
            <v>0</v>
          </cell>
        </row>
        <row r="724">
          <cell r="C724" t="str">
            <v>2007BAssembled RovingOverhead</v>
          </cell>
          <cell r="D724">
            <v>4.4984999999999997E-2</v>
          </cell>
          <cell r="E724">
            <v>0.196157258272253</v>
          </cell>
          <cell r="G724">
            <v>3.36</v>
          </cell>
          <cell r="I724">
            <v>2.7050000000000001E-2</v>
          </cell>
          <cell r="K724">
            <v>0.13766493728330401</v>
          </cell>
          <cell r="L724">
            <v>0</v>
          </cell>
          <cell r="M724">
            <v>0</v>
          </cell>
          <cell r="O724">
            <v>1.9639855225321501</v>
          </cell>
          <cell r="P724">
            <v>0</v>
          </cell>
          <cell r="Q724">
            <v>0.42</v>
          </cell>
          <cell r="R724">
            <v>0</v>
          </cell>
          <cell r="U724">
            <v>0</v>
          </cell>
          <cell r="V724">
            <v>0</v>
          </cell>
          <cell r="X724">
            <v>1.2230695424318501</v>
          </cell>
          <cell r="Y724">
            <v>2.8173767955199298</v>
          </cell>
          <cell r="Z724">
            <v>0.30451613250125498</v>
          </cell>
          <cell r="AA724">
            <v>4.9722686267958602</v>
          </cell>
          <cell r="AB724">
            <v>2.6088143593922801</v>
          </cell>
          <cell r="AC724">
            <v>0.45</v>
          </cell>
          <cell r="AD724">
            <v>0.45</v>
          </cell>
          <cell r="AE724">
            <v>24.099</v>
          </cell>
          <cell r="AF724">
            <v>0</v>
          </cell>
        </row>
        <row r="725">
          <cell r="C725" t="str">
            <v>2007BAssembled RovingDepreciation</v>
          </cell>
          <cell r="D725">
            <v>8.03678110089973E-2</v>
          </cell>
          <cell r="E725">
            <v>5.42594332650672E-2</v>
          </cell>
          <cell r="G725">
            <v>4.33</v>
          </cell>
          <cell r="I725">
            <v>8.2900000000000001E-2</v>
          </cell>
          <cell r="K725">
            <v>0.22984334835650699</v>
          </cell>
          <cell r="L725">
            <v>0</v>
          </cell>
          <cell r="M725">
            <v>0</v>
          </cell>
          <cell r="O725">
            <v>2.7379651964548</v>
          </cell>
          <cell r="P725">
            <v>0</v>
          </cell>
          <cell r="Q725">
            <v>0.72</v>
          </cell>
          <cell r="R725">
            <v>0</v>
          </cell>
          <cell r="U725">
            <v>0</v>
          </cell>
          <cell r="V725">
            <v>0</v>
          </cell>
          <cell r="X725">
            <v>3.1597357642977402</v>
          </cell>
          <cell r="Y725">
            <v>0</v>
          </cell>
          <cell r="Z725">
            <v>0</v>
          </cell>
          <cell r="AA725">
            <v>5.3808887403942496</v>
          </cell>
          <cell r="AB725">
            <v>4.3224634864834997</v>
          </cell>
          <cell r="AC725">
            <v>0.97</v>
          </cell>
          <cell r="AD725">
            <v>0.97</v>
          </cell>
          <cell r="AE725">
            <v>5.6130000000000004</v>
          </cell>
          <cell r="AF725">
            <v>0</v>
          </cell>
        </row>
        <row r="726">
          <cell r="C726" t="str">
            <v>2007BDirect RovingBatch</v>
          </cell>
          <cell r="D726">
            <v>0</v>
          </cell>
          <cell r="E726">
            <v>5.78414403160704E-2</v>
          </cell>
          <cell r="G726">
            <v>7.07</v>
          </cell>
          <cell r="H726">
            <v>0.13177122865093199</v>
          </cell>
          <cell r="I726">
            <v>0</v>
          </cell>
          <cell r="J726">
            <v>1.3986911936601001</v>
          </cell>
          <cell r="K726">
            <v>0.35778502420634201</v>
          </cell>
          <cell r="L726">
            <v>0.17499999999999999</v>
          </cell>
          <cell r="M726">
            <v>0.76</v>
          </cell>
          <cell r="O726">
            <v>4.3463689072706</v>
          </cell>
          <cell r="P726">
            <v>0</v>
          </cell>
          <cell r="Q726">
            <v>1.27</v>
          </cell>
          <cell r="R726">
            <v>0</v>
          </cell>
          <cell r="U726">
            <v>214.71467814555899</v>
          </cell>
          <cell r="V726">
            <v>204.66172500232901</v>
          </cell>
          <cell r="W726">
            <v>0.13117537084973999</v>
          </cell>
          <cell r="X726">
            <v>0</v>
          </cell>
          <cell r="Y726">
            <v>2.16780486548662</v>
          </cell>
          <cell r="Z726">
            <v>0.13839606039027499</v>
          </cell>
          <cell r="AA726">
            <v>5.4918624307413699</v>
          </cell>
          <cell r="AB726">
            <v>5.9003855151311404</v>
          </cell>
          <cell r="AC726">
            <v>0</v>
          </cell>
          <cell r="AD726">
            <v>1.22649112037855</v>
          </cell>
          <cell r="AE726">
            <v>0</v>
          </cell>
          <cell r="AF726">
            <v>0</v>
          </cell>
        </row>
        <row r="727">
          <cell r="C727" t="str">
            <v>2007BDirect RovingBinder</v>
          </cell>
          <cell r="D727">
            <v>0</v>
          </cell>
          <cell r="E727">
            <v>6.8649913799369203E-2</v>
          </cell>
          <cell r="G727">
            <v>3.77</v>
          </cell>
          <cell r="H727">
            <v>7.6402147084808997E-2</v>
          </cell>
          <cell r="I727">
            <v>0</v>
          </cell>
          <cell r="J727">
            <v>0.68566209678214796</v>
          </cell>
          <cell r="K727">
            <v>0.25738696330220001</v>
          </cell>
          <cell r="L727">
            <v>7.0000000000000007E-2</v>
          </cell>
          <cell r="M727">
            <v>0.82</v>
          </cell>
          <cell r="O727">
            <v>2.5297804509057702</v>
          </cell>
          <cell r="P727">
            <v>0</v>
          </cell>
          <cell r="Q727">
            <v>0.69</v>
          </cell>
          <cell r="R727">
            <v>0</v>
          </cell>
          <cell r="U727">
            <v>40.9858745651891</v>
          </cell>
          <cell r="V727">
            <v>119.636267263739</v>
          </cell>
          <cell r="W727">
            <v>3.87213902074924E-2</v>
          </cell>
          <cell r="X727">
            <v>0</v>
          </cell>
          <cell r="Y727">
            <v>0.99065478303895704</v>
          </cell>
          <cell r="Z727">
            <v>5.7519773816781299E-2</v>
          </cell>
          <cell r="AA727">
            <v>4.2212986243194202</v>
          </cell>
          <cell r="AB727">
            <v>4.4394136319862101</v>
          </cell>
          <cell r="AC727">
            <v>0</v>
          </cell>
          <cell r="AD727">
            <v>1.20835678561626</v>
          </cell>
          <cell r="AE727">
            <v>0</v>
          </cell>
          <cell r="AF727">
            <v>0</v>
          </cell>
        </row>
        <row r="728">
          <cell r="C728" t="str">
            <v>2007BDirect RovingLabor</v>
          </cell>
          <cell r="D728">
            <v>0</v>
          </cell>
          <cell r="E728">
            <v>0</v>
          </cell>
          <cell r="G728">
            <v>3.02</v>
          </cell>
          <cell r="H728">
            <v>0.31945018672837699</v>
          </cell>
          <cell r="I728">
            <v>0</v>
          </cell>
          <cell r="J728">
            <v>1.45325036349083</v>
          </cell>
          <cell r="K728">
            <v>0.107852605320121</v>
          </cell>
          <cell r="L728">
            <v>0.152</v>
          </cell>
          <cell r="M728">
            <v>0.56999999999999995</v>
          </cell>
          <cell r="O728">
            <v>2.2458967445745199</v>
          </cell>
          <cell r="P728">
            <v>0</v>
          </cell>
          <cell r="Q728">
            <v>0.28999999999999998</v>
          </cell>
          <cell r="R728">
            <v>0</v>
          </cell>
          <cell r="U728">
            <v>107.18395821284</v>
          </cell>
          <cell r="V728">
            <v>248.288764754407</v>
          </cell>
          <cell r="W728">
            <v>0.10766296826388</v>
          </cell>
          <cell r="X728">
            <v>0</v>
          </cell>
          <cell r="Y728">
            <v>0.82556629985233598</v>
          </cell>
          <cell r="Z728">
            <v>6.0440546808595501E-2</v>
          </cell>
          <cell r="AA728">
            <v>1.1978245448934</v>
          </cell>
          <cell r="AB728">
            <v>2.8342234844724801</v>
          </cell>
          <cell r="AC728">
            <v>0</v>
          </cell>
          <cell r="AD728">
            <v>0.31466485492715202</v>
          </cell>
          <cell r="AE728">
            <v>0</v>
          </cell>
          <cell r="AF728">
            <v>0</v>
          </cell>
        </row>
        <row r="729">
          <cell r="C729" t="str">
            <v>2007BDirect RovingExec Salaries</v>
          </cell>
          <cell r="D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2.5000000000000001E-2</v>
          </cell>
          <cell r="M729">
            <v>0</v>
          </cell>
          <cell r="O729">
            <v>0.449987646913036</v>
          </cell>
          <cell r="P729">
            <v>0</v>
          </cell>
          <cell r="Q729">
            <v>0.1</v>
          </cell>
          <cell r="R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B729">
            <v>2.2215898351182801</v>
          </cell>
          <cell r="AC729">
            <v>0</v>
          </cell>
          <cell r="AD729">
            <v>0.25508764857327199</v>
          </cell>
          <cell r="AE729">
            <v>0</v>
          </cell>
          <cell r="AF729">
            <v>0</v>
          </cell>
        </row>
        <row r="730">
          <cell r="C730" t="str">
            <v>2007BDirect RovingElectricity</v>
          </cell>
          <cell r="D730">
            <v>0</v>
          </cell>
          <cell r="E730">
            <v>7.0427257845954799E-2</v>
          </cell>
          <cell r="G730">
            <v>9.4</v>
          </cell>
          <cell r="H730">
            <v>7.1852705785674501E-2</v>
          </cell>
          <cell r="I730">
            <v>0</v>
          </cell>
          <cell r="J730">
            <v>0.82777163793237996</v>
          </cell>
          <cell r="K730">
            <v>9.4411978946168401E-2</v>
          </cell>
          <cell r="L730">
            <v>5.8000000000000003E-2</v>
          </cell>
          <cell r="M730">
            <v>0.71</v>
          </cell>
          <cell r="O730">
            <v>2.0899623247863199</v>
          </cell>
          <cell r="P730">
            <v>0</v>
          </cell>
          <cell r="Q730">
            <v>0.64</v>
          </cell>
          <cell r="R730">
            <v>0</v>
          </cell>
          <cell r="U730">
            <v>47.751662508206799</v>
          </cell>
          <cell r="V730">
            <v>105.780914074039</v>
          </cell>
          <cell r="W730">
            <v>6.8442138999158894E-2</v>
          </cell>
          <cell r="X730">
            <v>0</v>
          </cell>
          <cell r="Y730">
            <v>0.77170960320930804</v>
          </cell>
          <cell r="Z730">
            <v>0.11273391207545801</v>
          </cell>
          <cell r="AA730">
            <v>5.8877189215716301</v>
          </cell>
          <cell r="AB730">
            <v>4.41775272761772</v>
          </cell>
          <cell r="AC730">
            <v>0</v>
          </cell>
          <cell r="AD730">
            <v>1.1094637796297699</v>
          </cell>
          <cell r="AE730">
            <v>0</v>
          </cell>
          <cell r="AF730">
            <v>0</v>
          </cell>
        </row>
        <row r="731">
          <cell r="C731" t="str">
            <v>2007BDirect RovingOil</v>
          </cell>
          <cell r="D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0.143315496081801</v>
          </cell>
          <cell r="L731">
            <v>0</v>
          </cell>
          <cell r="M731">
            <v>0</v>
          </cell>
          <cell r="O731">
            <v>0</v>
          </cell>
          <cell r="P731">
            <v>0</v>
          </cell>
          <cell r="Q731">
            <v>1.46</v>
          </cell>
          <cell r="R731">
            <v>0</v>
          </cell>
          <cell r="U731">
            <v>0</v>
          </cell>
          <cell r="V731">
            <v>102.418474716849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B731">
            <v>11.559483161124399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</row>
        <row r="732">
          <cell r="C732" t="str">
            <v>2007BDirect RovingGas</v>
          </cell>
          <cell r="D732">
            <v>0</v>
          </cell>
          <cell r="E732">
            <v>8.5645766244844095E-3</v>
          </cell>
          <cell r="G732">
            <v>3.03</v>
          </cell>
          <cell r="H732">
            <v>8.8482298421970904E-2</v>
          </cell>
          <cell r="I732">
            <v>0</v>
          </cell>
          <cell r="J732">
            <v>0.65868422206291299</v>
          </cell>
          <cell r="K732">
            <v>0.12583484341253801</v>
          </cell>
          <cell r="L732">
            <v>7.6999999999999999E-2</v>
          </cell>
          <cell r="M732">
            <v>0.89</v>
          </cell>
          <cell r="O732">
            <v>1.1708864491103601</v>
          </cell>
          <cell r="P732">
            <v>0</v>
          </cell>
          <cell r="Q732">
            <v>0.38</v>
          </cell>
          <cell r="R732">
            <v>0</v>
          </cell>
          <cell r="U732">
            <v>157.06680439665101</v>
          </cell>
          <cell r="V732">
            <v>44.228764349549898</v>
          </cell>
          <cell r="W732">
            <v>7.6285954804566902E-2</v>
          </cell>
          <cell r="X732">
            <v>0</v>
          </cell>
          <cell r="Y732">
            <v>2.39111331748959</v>
          </cell>
          <cell r="Z732">
            <v>8.9653765902616506E-2</v>
          </cell>
          <cell r="AA732">
            <v>7.1165140311862496</v>
          </cell>
          <cell r="AB732">
            <v>0.90848766048862495</v>
          </cell>
          <cell r="AC732">
            <v>0</v>
          </cell>
          <cell r="AD732">
            <v>0.52806293159230999</v>
          </cell>
          <cell r="AE732">
            <v>0</v>
          </cell>
          <cell r="AF732">
            <v>0</v>
          </cell>
        </row>
        <row r="733">
          <cell r="C733" t="str">
            <v>2007BDirect RovingOxygen</v>
          </cell>
          <cell r="D733">
            <v>0</v>
          </cell>
          <cell r="E733">
            <v>0.19642984234858299</v>
          </cell>
          <cell r="G733">
            <v>0</v>
          </cell>
          <cell r="H733">
            <v>1.7872827459823E-2</v>
          </cell>
          <cell r="I733">
            <v>0</v>
          </cell>
          <cell r="J733">
            <v>0.143398893675659</v>
          </cell>
          <cell r="K733">
            <v>0</v>
          </cell>
          <cell r="L733">
            <v>0</v>
          </cell>
          <cell r="M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U733">
            <v>0</v>
          </cell>
          <cell r="V733">
            <v>0</v>
          </cell>
          <cell r="W733">
            <v>2.29119587447759E-2</v>
          </cell>
          <cell r="X733">
            <v>0</v>
          </cell>
          <cell r="Y733">
            <v>0.32625964091741599</v>
          </cell>
          <cell r="Z733">
            <v>1.73450791668497E-2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C734" t="str">
            <v>2007BDirect RovingAlloy</v>
          </cell>
          <cell r="D734">
            <v>0</v>
          </cell>
          <cell r="E734">
            <v>0.12109267157393599</v>
          </cell>
          <cell r="G734">
            <v>1.04</v>
          </cell>
          <cell r="H734">
            <v>2.2641568739217698E-2</v>
          </cell>
          <cell r="I734">
            <v>0</v>
          </cell>
          <cell r="J734">
            <v>0.23724001263827399</v>
          </cell>
          <cell r="K734">
            <v>3.2130068750524703E-2</v>
          </cell>
          <cell r="L734">
            <v>0.01</v>
          </cell>
          <cell r="M734">
            <v>0.25</v>
          </cell>
          <cell r="O734">
            <v>0.41952693430055898</v>
          </cell>
          <cell r="P734">
            <v>0</v>
          </cell>
          <cell r="Q734">
            <v>0.25</v>
          </cell>
          <cell r="R734">
            <v>0</v>
          </cell>
          <cell r="U734">
            <v>28.820005849444001</v>
          </cell>
          <cell r="V734">
            <v>41.068562677419003</v>
          </cell>
          <cell r="W734">
            <v>2.1078536800320399E-2</v>
          </cell>
          <cell r="X734">
            <v>0</v>
          </cell>
          <cell r="Y734">
            <v>0.93813658573682901</v>
          </cell>
          <cell r="Z734">
            <v>1.8330366752865399E-2</v>
          </cell>
          <cell r="AA734">
            <v>0.62361281674084301</v>
          </cell>
          <cell r="AB734">
            <v>2.8074809440110502</v>
          </cell>
          <cell r="AC734">
            <v>0</v>
          </cell>
          <cell r="AD734">
            <v>0.19860644751677201</v>
          </cell>
          <cell r="AE734">
            <v>0</v>
          </cell>
          <cell r="AF734">
            <v>0</v>
          </cell>
        </row>
        <row r="735">
          <cell r="C735" t="str">
            <v>2007BDirect RovingSpare Parts</v>
          </cell>
          <cell r="D735">
            <v>0</v>
          </cell>
          <cell r="E735">
            <v>2.90262499608012E-2</v>
          </cell>
          <cell r="G735">
            <v>0</v>
          </cell>
          <cell r="H735">
            <v>2.98664422526944E-2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U735">
            <v>11.304916925993799</v>
          </cell>
          <cell r="V735">
            <v>0</v>
          </cell>
          <cell r="W735">
            <v>0</v>
          </cell>
          <cell r="X735">
            <v>0</v>
          </cell>
          <cell r="Y735">
            <v>7.0156092552807206E-2</v>
          </cell>
          <cell r="Z735">
            <v>7.77118324735306E-3</v>
          </cell>
          <cell r="AA735">
            <v>1.5536897356436401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C736" t="str">
            <v>2007BDirect RovingTubes Bobbins &amp; Cut Elements</v>
          </cell>
          <cell r="D736">
            <v>0</v>
          </cell>
          <cell r="G736">
            <v>0.51</v>
          </cell>
          <cell r="H736">
            <v>0</v>
          </cell>
          <cell r="I736">
            <v>0</v>
          </cell>
          <cell r="J736">
            <v>0</v>
          </cell>
          <cell r="K736">
            <v>3.2668559484175699E-2</v>
          </cell>
          <cell r="L736">
            <v>1.4E-2</v>
          </cell>
          <cell r="M736">
            <v>0</v>
          </cell>
          <cell r="O736">
            <v>0.243607712911346</v>
          </cell>
          <cell r="P736">
            <v>0</v>
          </cell>
          <cell r="Q736">
            <v>0</v>
          </cell>
          <cell r="R736">
            <v>0</v>
          </cell>
          <cell r="U736">
            <v>0</v>
          </cell>
          <cell r="V736">
            <v>5.8577423829436697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B736">
            <v>0.28129111591760803</v>
          </cell>
          <cell r="AC736">
            <v>0</v>
          </cell>
          <cell r="AD736">
            <v>0.10936867088952899</v>
          </cell>
          <cell r="AE736">
            <v>0</v>
          </cell>
          <cell r="AF736">
            <v>0</v>
          </cell>
        </row>
        <row r="737">
          <cell r="C737" t="str">
            <v>2007BDirect RovingPackaging</v>
          </cell>
          <cell r="D737">
            <v>0</v>
          </cell>
          <cell r="E737">
            <v>9.9864518617528899E-3</v>
          </cell>
          <cell r="G737">
            <v>1.1200000000000001</v>
          </cell>
          <cell r="H737">
            <v>4.1735042758844203E-2</v>
          </cell>
          <cell r="I737">
            <v>0</v>
          </cell>
          <cell r="J737">
            <v>0.167845733858311</v>
          </cell>
          <cell r="K737">
            <v>6.5824116694603196E-2</v>
          </cell>
          <cell r="L737">
            <v>2.3E-2</v>
          </cell>
          <cell r="M737">
            <v>0.16</v>
          </cell>
          <cell r="O737">
            <v>1.1229612161057201</v>
          </cell>
          <cell r="P737">
            <v>0</v>
          </cell>
          <cell r="Q737">
            <v>0.27</v>
          </cell>
          <cell r="R737">
            <v>0</v>
          </cell>
          <cell r="U737">
            <v>33.6050283783635</v>
          </cell>
          <cell r="V737">
            <v>10.1797849821747</v>
          </cell>
          <cell r="W737">
            <v>2.8522928469875301E-2</v>
          </cell>
          <cell r="X737">
            <v>0</v>
          </cell>
          <cell r="Y737">
            <v>0.39962590599273701</v>
          </cell>
          <cell r="Z737">
            <v>6.2762664892859601E-2</v>
          </cell>
          <cell r="AA737">
            <v>1.6477333475390099</v>
          </cell>
          <cell r="AB737">
            <v>1.575</v>
          </cell>
          <cell r="AC737">
            <v>0</v>
          </cell>
          <cell r="AD737">
            <v>0.33525494915366</v>
          </cell>
          <cell r="AE737">
            <v>0</v>
          </cell>
          <cell r="AF737">
            <v>0</v>
          </cell>
        </row>
        <row r="738">
          <cell r="C738" t="str">
            <v>2007BDirect RovingOther Supplies</v>
          </cell>
          <cell r="D738">
            <v>0</v>
          </cell>
          <cell r="G738">
            <v>0.43</v>
          </cell>
          <cell r="H738">
            <v>0</v>
          </cell>
          <cell r="I738">
            <v>0</v>
          </cell>
          <cell r="J738">
            <v>0</v>
          </cell>
          <cell r="K738">
            <v>2.0390484491329901E-2</v>
          </cell>
          <cell r="L738">
            <v>0.04</v>
          </cell>
          <cell r="M738">
            <v>0.46</v>
          </cell>
          <cell r="O738">
            <v>0.81985100863781801</v>
          </cell>
          <cell r="P738">
            <v>0</v>
          </cell>
          <cell r="Q738">
            <v>0.09</v>
          </cell>
          <cell r="R738">
            <v>0</v>
          </cell>
          <cell r="U738">
            <v>0</v>
          </cell>
          <cell r="V738">
            <v>17.293666070443098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B738">
            <v>0</v>
          </cell>
          <cell r="AC738">
            <v>0</v>
          </cell>
          <cell r="AD738">
            <v>0.22462358667672</v>
          </cell>
          <cell r="AE738">
            <v>0</v>
          </cell>
          <cell r="AF738">
            <v>0</v>
          </cell>
        </row>
        <row r="739">
          <cell r="C739" t="str">
            <v>2007BDirect RovingMaintenance</v>
          </cell>
          <cell r="D739">
            <v>0</v>
          </cell>
          <cell r="G739">
            <v>4.01</v>
          </cell>
          <cell r="H739">
            <v>0</v>
          </cell>
          <cell r="I739">
            <v>0</v>
          </cell>
          <cell r="J739">
            <v>0</v>
          </cell>
          <cell r="K739">
            <v>0.298831174817484</v>
          </cell>
          <cell r="L739">
            <v>6.3E-2</v>
          </cell>
          <cell r="M739">
            <v>7.0000000000000007E-2</v>
          </cell>
          <cell r="O739">
            <v>1.6219602192631899</v>
          </cell>
          <cell r="P739">
            <v>0</v>
          </cell>
          <cell r="Q739">
            <v>0.32</v>
          </cell>
          <cell r="R739">
            <v>0</v>
          </cell>
          <cell r="U739">
            <v>0</v>
          </cell>
          <cell r="V739">
            <v>26.770779496266002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B739">
            <v>5.8</v>
          </cell>
          <cell r="AC739">
            <v>0</v>
          </cell>
          <cell r="AD739">
            <v>0.224</v>
          </cell>
          <cell r="AE739">
            <v>0</v>
          </cell>
          <cell r="AF739">
            <v>0</v>
          </cell>
        </row>
        <row r="740">
          <cell r="C740" t="str">
            <v>2007BDirect RovingOther</v>
          </cell>
          <cell r="D740">
            <v>0</v>
          </cell>
          <cell r="E740">
            <v>0</v>
          </cell>
          <cell r="G740">
            <v>1.03</v>
          </cell>
          <cell r="H740">
            <v>0</v>
          </cell>
          <cell r="I740">
            <v>0</v>
          </cell>
          <cell r="J740">
            <v>0.12216969746919699</v>
          </cell>
          <cell r="K740">
            <v>1.54775059676953E-2</v>
          </cell>
          <cell r="L740">
            <v>6.5000000000000002E-2</v>
          </cell>
          <cell r="M740">
            <v>0.02</v>
          </cell>
          <cell r="O740">
            <v>0.524494273426232</v>
          </cell>
          <cell r="P740">
            <v>0</v>
          </cell>
          <cell r="Q740">
            <v>0</v>
          </cell>
          <cell r="R740">
            <v>0</v>
          </cell>
          <cell r="S740">
            <v>1</v>
          </cell>
          <cell r="U740">
            <v>0</v>
          </cell>
          <cell r="V740">
            <v>161.79236329375499</v>
          </cell>
          <cell r="W740">
            <v>1.19130873862477E-2</v>
          </cell>
          <cell r="X740">
            <v>0</v>
          </cell>
          <cell r="Y740">
            <v>0</v>
          </cell>
          <cell r="Z740">
            <v>0</v>
          </cell>
          <cell r="AA740">
            <v>-2</v>
          </cell>
          <cell r="AB740">
            <v>0</v>
          </cell>
          <cell r="AC740">
            <v>0</v>
          </cell>
          <cell r="AD740">
            <v>0.45600000000000002</v>
          </cell>
          <cell r="AE740">
            <v>190.338841950892</v>
          </cell>
          <cell r="AF740">
            <v>0</v>
          </cell>
        </row>
        <row r="741">
          <cell r="C741" t="str">
            <v>2007BDirect RovingOverhead</v>
          </cell>
          <cell r="D741">
            <v>0</v>
          </cell>
          <cell r="E741">
            <v>0.216081024675745</v>
          </cell>
          <cell r="G741">
            <v>2.98</v>
          </cell>
          <cell r="H741">
            <v>0.27819520323001401</v>
          </cell>
          <cell r="I741">
            <v>0</v>
          </cell>
          <cell r="J741">
            <v>3.0771518644745801</v>
          </cell>
          <cell r="K741">
            <v>0.13766701487076999</v>
          </cell>
          <cell r="L741">
            <v>4.9000000000000002E-2</v>
          </cell>
          <cell r="M741">
            <v>0.43</v>
          </cell>
          <cell r="O741">
            <v>1.3026761133770499</v>
          </cell>
          <cell r="P741">
            <v>0</v>
          </cell>
          <cell r="Q741">
            <v>0.53</v>
          </cell>
          <cell r="R741">
            <v>0</v>
          </cell>
          <cell r="U741">
            <v>0</v>
          </cell>
          <cell r="V741">
            <v>106.35964049336999</v>
          </cell>
          <cell r="W741">
            <v>0.27643312547747301</v>
          </cell>
          <cell r="X741">
            <v>0</v>
          </cell>
          <cell r="Y741">
            <v>5.6219643692730497</v>
          </cell>
          <cell r="Z741">
            <v>0.28167050271706001</v>
          </cell>
          <cell r="AA741">
            <v>4.9722686267958602</v>
          </cell>
          <cell r="AB741">
            <v>2.2739630864771998</v>
          </cell>
          <cell r="AC741">
            <v>0</v>
          </cell>
          <cell r="AD741">
            <v>0.36</v>
          </cell>
          <cell r="AE741">
            <v>0</v>
          </cell>
          <cell r="AF741">
            <v>0</v>
          </cell>
        </row>
        <row r="742">
          <cell r="C742" t="str">
            <v>2007BDirect RovingDepreciation</v>
          </cell>
          <cell r="D742">
            <v>0</v>
          </cell>
          <cell r="E742">
            <v>5.9770584282781203E-2</v>
          </cell>
          <cell r="G742">
            <v>3.85</v>
          </cell>
          <cell r="I742">
            <v>0</v>
          </cell>
          <cell r="K742">
            <v>0.19687359992550399</v>
          </cell>
          <cell r="L742">
            <v>7.9000000000000001E-2</v>
          </cell>
          <cell r="M742">
            <v>1</v>
          </cell>
          <cell r="O742">
            <v>1.8893240775200899</v>
          </cell>
          <cell r="P742">
            <v>0</v>
          </cell>
          <cell r="Q742">
            <v>0.95</v>
          </cell>
          <cell r="R742">
            <v>0</v>
          </cell>
          <cell r="U742">
            <v>0</v>
          </cell>
          <cell r="V742">
            <v>202.88659214750001</v>
          </cell>
          <cell r="X742">
            <v>0</v>
          </cell>
          <cell r="Y742">
            <v>0</v>
          </cell>
          <cell r="Z742">
            <v>0</v>
          </cell>
          <cell r="AA742">
            <v>5.3808887403942496</v>
          </cell>
          <cell r="AB742">
            <v>3.3015979119485599</v>
          </cell>
          <cell r="AC742">
            <v>0</v>
          </cell>
          <cell r="AD742">
            <v>0.77600000000000002</v>
          </cell>
          <cell r="AE742">
            <v>0</v>
          </cell>
          <cell r="AF742">
            <v>0</v>
          </cell>
        </row>
        <row r="743">
          <cell r="C743" t="str">
            <v>2007BCSMBatch</v>
          </cell>
          <cell r="D743">
            <v>0.16001128119840899</v>
          </cell>
          <cell r="G743">
            <v>8.76</v>
          </cell>
          <cell r="I743">
            <v>0</v>
          </cell>
          <cell r="K743">
            <v>1.81130684028682</v>
          </cell>
          <cell r="L743">
            <v>0</v>
          </cell>
          <cell r="M743">
            <v>0</v>
          </cell>
          <cell r="O743">
            <v>0</v>
          </cell>
          <cell r="P743">
            <v>0.179803537777907</v>
          </cell>
          <cell r="Q743">
            <v>1.1100000000000001</v>
          </cell>
          <cell r="R743">
            <v>0</v>
          </cell>
          <cell r="U743">
            <v>208.70134732522899</v>
          </cell>
          <cell r="V743">
            <v>0</v>
          </cell>
          <cell r="X743">
            <v>4.7441966265707398</v>
          </cell>
          <cell r="Y743">
            <v>2.1537734890658302</v>
          </cell>
          <cell r="Z743">
            <v>0.134758783656593</v>
          </cell>
          <cell r="AA743">
            <v>5.6546007229017103</v>
          </cell>
          <cell r="AB743">
            <v>5.9003855151311297</v>
          </cell>
          <cell r="AC743">
            <v>0</v>
          </cell>
          <cell r="AE743">
            <v>0</v>
          </cell>
          <cell r="AF743">
            <v>0</v>
          </cell>
        </row>
        <row r="744">
          <cell r="C744" t="str">
            <v>2007BCSMBinder</v>
          </cell>
          <cell r="D744">
            <v>0.15595341333405199</v>
          </cell>
          <cell r="G744">
            <v>19.010000000000002</v>
          </cell>
          <cell r="I744">
            <v>0</v>
          </cell>
          <cell r="K744">
            <v>0.37220395659035099</v>
          </cell>
          <cell r="L744">
            <v>0</v>
          </cell>
          <cell r="M744">
            <v>0</v>
          </cell>
          <cell r="O744">
            <v>0</v>
          </cell>
          <cell r="P744">
            <v>0.24</v>
          </cell>
          <cell r="Q744">
            <v>1.51</v>
          </cell>
          <cell r="R744">
            <v>0</v>
          </cell>
          <cell r="U744">
            <v>201.986710205847</v>
          </cell>
          <cell r="V744">
            <v>0</v>
          </cell>
          <cell r="X744">
            <v>4.3986413334230603</v>
          </cell>
          <cell r="Y744">
            <v>2.53970323980738</v>
          </cell>
          <cell r="Z744">
            <v>0.17430386964685801</v>
          </cell>
          <cell r="AA744">
            <v>10.3116679718089</v>
          </cell>
          <cell r="AB744">
            <v>9.7640656901543501</v>
          </cell>
          <cell r="AC744">
            <v>0</v>
          </cell>
          <cell r="AE744">
            <v>0</v>
          </cell>
          <cell r="AF744">
            <v>0</v>
          </cell>
        </row>
        <row r="745">
          <cell r="C745" t="str">
            <v>2007BCSMLabor</v>
          </cell>
          <cell r="D745">
            <v>0.25621898594005998</v>
          </cell>
          <cell r="G745">
            <v>8.65</v>
          </cell>
          <cell r="I745">
            <v>0</v>
          </cell>
          <cell r="K745">
            <v>0.14609042873789499</v>
          </cell>
          <cell r="L745">
            <v>0</v>
          </cell>
          <cell r="M745">
            <v>0</v>
          </cell>
          <cell r="O745">
            <v>0</v>
          </cell>
          <cell r="P745">
            <v>0.47988153088510499</v>
          </cell>
          <cell r="Q745">
            <v>0.33</v>
          </cell>
          <cell r="R745">
            <v>0</v>
          </cell>
          <cell r="U745">
            <v>241.98994860872099</v>
          </cell>
          <cell r="V745">
            <v>0</v>
          </cell>
          <cell r="X745">
            <v>3.93057071404488</v>
          </cell>
          <cell r="Y745">
            <v>1.67832866403744</v>
          </cell>
          <cell r="Z745">
            <v>0.123820764326939</v>
          </cell>
          <cell r="AA745">
            <v>3.1925274267372701</v>
          </cell>
          <cell r="AB745">
            <v>2.8215803572626399</v>
          </cell>
          <cell r="AC745">
            <v>0</v>
          </cell>
          <cell r="AE745">
            <v>0</v>
          </cell>
          <cell r="AF745">
            <v>0</v>
          </cell>
        </row>
        <row r="746">
          <cell r="C746" t="str">
            <v>2007BCSMExec Salaries</v>
          </cell>
          <cell r="D746">
            <v>5.2276064158372298E-2</v>
          </cell>
          <cell r="G746">
            <v>0</v>
          </cell>
          <cell r="I746">
            <v>0</v>
          </cell>
          <cell r="K746">
            <v>0</v>
          </cell>
          <cell r="L746">
            <v>0</v>
          </cell>
          <cell r="M746">
            <v>0</v>
          </cell>
          <cell r="O746">
            <v>0</v>
          </cell>
          <cell r="P746">
            <v>0</v>
          </cell>
          <cell r="Q746">
            <v>0.11</v>
          </cell>
          <cell r="R746">
            <v>0</v>
          </cell>
          <cell r="U746">
            <v>0</v>
          </cell>
          <cell r="V746">
            <v>0</v>
          </cell>
          <cell r="X746">
            <v>0</v>
          </cell>
          <cell r="Y746">
            <v>0</v>
          </cell>
          <cell r="Z746">
            <v>0</v>
          </cell>
          <cell r="AB746">
            <v>2.40458179049108</v>
          </cell>
          <cell r="AC746">
            <v>0</v>
          </cell>
          <cell r="AE746">
            <v>0</v>
          </cell>
          <cell r="AF746">
            <v>0</v>
          </cell>
        </row>
        <row r="747">
          <cell r="C747" t="str">
            <v>2007BCSMElectricity</v>
          </cell>
          <cell r="D747">
            <v>5.9210541508156099E-2</v>
          </cell>
          <cell r="G747">
            <v>14</v>
          </cell>
          <cell r="I747">
            <v>0</v>
          </cell>
          <cell r="K747">
            <v>7.8737707701535903E-2</v>
          </cell>
          <cell r="L747">
            <v>0</v>
          </cell>
          <cell r="M747">
            <v>0</v>
          </cell>
          <cell r="O747">
            <v>0</v>
          </cell>
          <cell r="P747">
            <v>0.16790614320342301</v>
          </cell>
          <cell r="Q747">
            <v>0.78</v>
          </cell>
          <cell r="R747">
            <v>0</v>
          </cell>
          <cell r="U747">
            <v>53.926607564344899</v>
          </cell>
          <cell r="V747">
            <v>0</v>
          </cell>
          <cell r="X747">
            <v>1.8156035995494699</v>
          </cell>
          <cell r="Y747">
            <v>0.92780100495508799</v>
          </cell>
          <cell r="Z747">
            <v>0.150975863730545</v>
          </cell>
          <cell r="AA747">
            <v>6.8914014612472299</v>
          </cell>
          <cell r="AB747">
            <v>5.16081497842689</v>
          </cell>
          <cell r="AC747">
            <v>0</v>
          </cell>
          <cell r="AE747">
            <v>0</v>
          </cell>
          <cell r="AF747">
            <v>0</v>
          </cell>
        </row>
        <row r="748">
          <cell r="C748" t="str">
            <v>2007BCSMOil</v>
          </cell>
          <cell r="D748">
            <v>0</v>
          </cell>
          <cell r="G748">
            <v>0</v>
          </cell>
          <cell r="I748">
            <v>0</v>
          </cell>
          <cell r="K748">
            <v>0</v>
          </cell>
          <cell r="L748">
            <v>0</v>
          </cell>
          <cell r="M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U748">
            <v>0</v>
          </cell>
          <cell r="V748">
            <v>0</v>
          </cell>
          <cell r="X748">
            <v>0</v>
          </cell>
          <cell r="Y748">
            <v>0</v>
          </cell>
          <cell r="Z748">
            <v>0</v>
          </cell>
          <cell r="AB748">
            <v>7.98242795819099</v>
          </cell>
          <cell r="AC748">
            <v>0</v>
          </cell>
          <cell r="AE748">
            <v>0</v>
          </cell>
          <cell r="AF748">
            <v>0</v>
          </cell>
        </row>
        <row r="749">
          <cell r="C749" t="str">
            <v>2007BCSMGas</v>
          </cell>
          <cell r="D749">
            <v>0.13237958967462701</v>
          </cell>
          <cell r="G749">
            <v>8.6199999999999992</v>
          </cell>
          <cell r="I749">
            <v>0</v>
          </cell>
          <cell r="K749">
            <v>4.5935437928398701E-2</v>
          </cell>
          <cell r="L749">
            <v>0</v>
          </cell>
          <cell r="M749">
            <v>0</v>
          </cell>
          <cell r="O749">
            <v>0</v>
          </cell>
          <cell r="P749">
            <v>0.195487886324684</v>
          </cell>
          <cell r="Q749">
            <v>1.43</v>
          </cell>
          <cell r="R749">
            <v>0</v>
          </cell>
          <cell r="U749">
            <v>176.147158962677</v>
          </cell>
          <cell r="V749">
            <v>0</v>
          </cell>
          <cell r="X749">
            <v>4.8395473638170401</v>
          </cell>
          <cell r="Y749">
            <v>0.82128924162846595</v>
          </cell>
          <cell r="Z749">
            <v>0.10873532514049999</v>
          </cell>
          <cell r="AA749">
            <v>9.9155399722905901</v>
          </cell>
          <cell r="AB749">
            <v>5.0298336757107203</v>
          </cell>
          <cell r="AC749">
            <v>0</v>
          </cell>
          <cell r="AE749">
            <v>0</v>
          </cell>
          <cell r="AF749">
            <v>0</v>
          </cell>
        </row>
        <row r="750">
          <cell r="C750" t="str">
            <v>2007BCSMOxygen</v>
          </cell>
          <cell r="D750">
            <v>0</v>
          </cell>
          <cell r="G750">
            <v>0</v>
          </cell>
          <cell r="I750">
            <v>0</v>
          </cell>
          <cell r="K750">
            <v>0</v>
          </cell>
          <cell r="L750">
            <v>0</v>
          </cell>
          <cell r="M750">
            <v>0</v>
          </cell>
          <cell r="O750">
            <v>0</v>
          </cell>
          <cell r="P750">
            <v>5.0201028735461603E-2</v>
          </cell>
          <cell r="Q750">
            <v>0</v>
          </cell>
          <cell r="R750">
            <v>0</v>
          </cell>
          <cell r="U750">
            <v>0</v>
          </cell>
          <cell r="V750">
            <v>0</v>
          </cell>
          <cell r="X750">
            <v>0</v>
          </cell>
          <cell r="Y750">
            <v>0.350075939398097</v>
          </cell>
          <cell r="Z750">
            <v>1.7345079087672601E-2</v>
          </cell>
          <cell r="AB750">
            <v>0</v>
          </cell>
          <cell r="AC750">
            <v>0</v>
          </cell>
          <cell r="AE750">
            <v>0</v>
          </cell>
          <cell r="AF750">
            <v>0</v>
          </cell>
        </row>
        <row r="751">
          <cell r="C751" t="str">
            <v>2007BCSMAlloy</v>
          </cell>
          <cell r="D751">
            <v>1.5119114297691701E-2</v>
          </cell>
          <cell r="G751">
            <v>1.28</v>
          </cell>
          <cell r="I751">
            <v>0</v>
          </cell>
          <cell r="K751">
            <v>0</v>
          </cell>
          <cell r="L751">
            <v>0</v>
          </cell>
          <cell r="M751">
            <v>0</v>
          </cell>
          <cell r="O751">
            <v>0</v>
          </cell>
          <cell r="P751">
            <v>3.2498980562174498E-2</v>
          </cell>
          <cell r="Q751">
            <v>0.27</v>
          </cell>
          <cell r="R751">
            <v>0</v>
          </cell>
          <cell r="U751">
            <v>36.609926733339002</v>
          </cell>
          <cell r="V751">
            <v>0</v>
          </cell>
          <cell r="X751">
            <v>0.48336111949764599</v>
          </cell>
          <cell r="Y751">
            <v>0.36831457420414199</v>
          </cell>
          <cell r="Z751">
            <v>1.8330139086285599E-2</v>
          </cell>
          <cell r="AA751">
            <v>0.51768821306804402</v>
          </cell>
          <cell r="AB751">
            <v>2.9524460526939298</v>
          </cell>
          <cell r="AC751">
            <v>0</v>
          </cell>
          <cell r="AE751">
            <v>0</v>
          </cell>
          <cell r="AF751">
            <v>0</v>
          </cell>
        </row>
        <row r="752">
          <cell r="C752" t="str">
            <v>2007BCSMSpare Parts</v>
          </cell>
          <cell r="D752">
            <v>0</v>
          </cell>
          <cell r="G752">
            <v>0</v>
          </cell>
          <cell r="I752">
            <v>0</v>
          </cell>
          <cell r="K752">
            <v>0</v>
          </cell>
          <cell r="L752">
            <v>0</v>
          </cell>
          <cell r="M752">
            <v>0</v>
          </cell>
          <cell r="O752">
            <v>0</v>
          </cell>
          <cell r="P752">
            <v>3.4000000000000002E-2</v>
          </cell>
          <cell r="Q752">
            <v>0</v>
          </cell>
          <cell r="R752">
            <v>0</v>
          </cell>
          <cell r="U752">
            <v>11.7586985561798</v>
          </cell>
          <cell r="V752">
            <v>0</v>
          </cell>
          <cell r="X752">
            <v>0</v>
          </cell>
          <cell r="Y752">
            <v>8.7168401435336801E-2</v>
          </cell>
          <cell r="Z752">
            <v>1.36913769477512E-2</v>
          </cell>
          <cell r="AA752">
            <v>1.3773596816559901</v>
          </cell>
          <cell r="AB752">
            <v>0</v>
          </cell>
          <cell r="AC752">
            <v>0</v>
          </cell>
          <cell r="AE752">
            <v>0</v>
          </cell>
          <cell r="AF752">
            <v>0</v>
          </cell>
        </row>
        <row r="753">
          <cell r="C753" t="str">
            <v>2007BCSMTubes Bobbins &amp; Cut Elements</v>
          </cell>
          <cell r="D753">
            <v>0</v>
          </cell>
          <cell r="G753">
            <v>0.62</v>
          </cell>
          <cell r="I753">
            <v>0</v>
          </cell>
          <cell r="K753">
            <v>9.6435890223811604E-4</v>
          </cell>
          <cell r="L753">
            <v>0</v>
          </cell>
          <cell r="M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U753">
            <v>0</v>
          </cell>
          <cell r="V753">
            <v>0</v>
          </cell>
          <cell r="X753">
            <v>0</v>
          </cell>
          <cell r="Y753">
            <v>0</v>
          </cell>
          <cell r="Z753">
            <v>0</v>
          </cell>
          <cell r="AB753">
            <v>0.52948915937431995</v>
          </cell>
          <cell r="AC753">
            <v>0</v>
          </cell>
          <cell r="AE753">
            <v>0</v>
          </cell>
          <cell r="AF753">
            <v>0</v>
          </cell>
        </row>
        <row r="754">
          <cell r="C754" t="str">
            <v>2007BCSMPackaging</v>
          </cell>
          <cell r="D754">
            <v>6.9527000000000005E-2</v>
          </cell>
          <cell r="G754">
            <v>1.52</v>
          </cell>
          <cell r="I754">
            <v>0</v>
          </cell>
          <cell r="K754">
            <v>9.5177017501597003E-2</v>
          </cell>
          <cell r="L754">
            <v>0</v>
          </cell>
          <cell r="M754">
            <v>0</v>
          </cell>
          <cell r="O754">
            <v>0</v>
          </cell>
          <cell r="P754">
            <v>0.05</v>
          </cell>
          <cell r="Q754">
            <v>0.6</v>
          </cell>
          <cell r="R754">
            <v>0</v>
          </cell>
          <cell r="U754">
            <v>84.194801393629902</v>
          </cell>
          <cell r="V754">
            <v>0</v>
          </cell>
          <cell r="X754">
            <v>2.1506231698840499</v>
          </cell>
          <cell r="Y754">
            <v>0.59739604405421598</v>
          </cell>
          <cell r="Z754">
            <v>8.5904203923900094E-2</v>
          </cell>
          <cell r="AA754">
            <v>3.1344918726875699</v>
          </cell>
          <cell r="AB754">
            <v>2.7825000000000002</v>
          </cell>
          <cell r="AC754">
            <v>0</v>
          </cell>
          <cell r="AE754">
            <v>0</v>
          </cell>
          <cell r="AF754">
            <v>0</v>
          </cell>
        </row>
        <row r="755">
          <cell r="C755" t="str">
            <v>2007BCSMOther Supplies</v>
          </cell>
          <cell r="D755">
            <v>3.23228542909735E-2</v>
          </cell>
          <cell r="G755">
            <v>0.43</v>
          </cell>
          <cell r="I755">
            <v>0</v>
          </cell>
          <cell r="K755">
            <v>9.30425523365613E-3</v>
          </cell>
          <cell r="L755">
            <v>0</v>
          </cell>
          <cell r="M755">
            <v>0</v>
          </cell>
          <cell r="O755">
            <v>0</v>
          </cell>
          <cell r="P755">
            <v>0</v>
          </cell>
          <cell r="Q755">
            <v>0.09</v>
          </cell>
          <cell r="R755">
            <v>0</v>
          </cell>
          <cell r="U755">
            <v>0</v>
          </cell>
          <cell r="V755">
            <v>0</v>
          </cell>
          <cell r="X755">
            <v>1.1997210789383199</v>
          </cell>
          <cell r="Y755">
            <v>0</v>
          </cell>
          <cell r="Z755">
            <v>0</v>
          </cell>
          <cell r="AB755">
            <v>0.11</v>
          </cell>
          <cell r="AC755">
            <v>0</v>
          </cell>
          <cell r="AE755">
            <v>0</v>
          </cell>
          <cell r="AF755">
            <v>0</v>
          </cell>
        </row>
        <row r="756">
          <cell r="C756" t="str">
            <v>2007BCSMMaintenance</v>
          </cell>
          <cell r="D756">
            <v>0.11606835662107599</v>
          </cell>
          <cell r="G756">
            <v>7.68</v>
          </cell>
          <cell r="I756">
            <v>0</v>
          </cell>
          <cell r="K756">
            <v>0.213209598625789</v>
          </cell>
          <cell r="L756">
            <v>0</v>
          </cell>
          <cell r="M756">
            <v>0</v>
          </cell>
          <cell r="O756">
            <v>0</v>
          </cell>
          <cell r="P756">
            <v>0</v>
          </cell>
          <cell r="Q756">
            <v>0.64</v>
          </cell>
          <cell r="R756">
            <v>0</v>
          </cell>
          <cell r="U756">
            <v>0</v>
          </cell>
          <cell r="V756">
            <v>0</v>
          </cell>
          <cell r="X756">
            <v>1.8181930953812999</v>
          </cell>
          <cell r="Y756">
            <v>0</v>
          </cell>
          <cell r="Z756">
            <v>0</v>
          </cell>
          <cell r="AB756">
            <v>6.08</v>
          </cell>
          <cell r="AC756">
            <v>0</v>
          </cell>
          <cell r="AE756">
            <v>0</v>
          </cell>
          <cell r="AF756">
            <v>0</v>
          </cell>
        </row>
        <row r="757">
          <cell r="C757" t="str">
            <v>2007BCSMOther</v>
          </cell>
          <cell r="D757">
            <v>0</v>
          </cell>
          <cell r="G757">
            <v>2.59</v>
          </cell>
          <cell r="I757">
            <v>0</v>
          </cell>
          <cell r="K757">
            <v>0</v>
          </cell>
          <cell r="L757">
            <v>0</v>
          </cell>
          <cell r="M757">
            <v>0</v>
          </cell>
          <cell r="O757">
            <v>0</v>
          </cell>
          <cell r="P757">
            <v>0.04</v>
          </cell>
          <cell r="Q757">
            <v>0</v>
          </cell>
          <cell r="R757">
            <v>0</v>
          </cell>
          <cell r="S757">
            <v>1.4</v>
          </cell>
          <cell r="U757">
            <v>0</v>
          </cell>
          <cell r="V757">
            <v>0</v>
          </cell>
          <cell r="X757">
            <v>2.2751746054220701</v>
          </cell>
          <cell r="Y757">
            <v>0</v>
          </cell>
          <cell r="Z757">
            <v>0</v>
          </cell>
          <cell r="AA757">
            <v>-0.37</v>
          </cell>
          <cell r="AB757">
            <v>0</v>
          </cell>
          <cell r="AC757">
            <v>0</v>
          </cell>
          <cell r="AE757">
            <v>0</v>
          </cell>
          <cell r="AF757">
            <v>0</v>
          </cell>
        </row>
        <row r="758">
          <cell r="C758" t="str">
            <v>2007BCSMOverhead</v>
          </cell>
          <cell r="D758">
            <v>4.4984999999999997E-2</v>
          </cell>
          <cell r="G758">
            <v>5.99</v>
          </cell>
          <cell r="I758">
            <v>0</v>
          </cell>
          <cell r="K758">
            <v>0</v>
          </cell>
          <cell r="L758">
            <v>0</v>
          </cell>
          <cell r="M758">
            <v>0</v>
          </cell>
          <cell r="O758">
            <v>0</v>
          </cell>
          <cell r="P758">
            <v>0</v>
          </cell>
          <cell r="Q758">
            <v>0.56999999999999995</v>
          </cell>
          <cell r="R758">
            <v>0</v>
          </cell>
          <cell r="U758">
            <v>0</v>
          </cell>
          <cell r="V758">
            <v>0</v>
          </cell>
          <cell r="X758">
            <v>1.3350008081714999</v>
          </cell>
          <cell r="Y758">
            <v>3.0595351184820498</v>
          </cell>
          <cell r="Z758">
            <v>0.33424677095879701</v>
          </cell>
          <cell r="AA758">
            <v>4.9722686267958602</v>
          </cell>
          <cell r="AB758">
            <v>2.4612690171499798</v>
          </cell>
          <cell r="AC758">
            <v>0</v>
          </cell>
          <cell r="AE758">
            <v>0</v>
          </cell>
          <cell r="AF758">
            <v>0</v>
          </cell>
        </row>
        <row r="759">
          <cell r="C759" t="str">
            <v>2007BCSMDepreciation</v>
          </cell>
          <cell r="D759">
            <v>0.131338699657717</v>
          </cell>
          <cell r="G759">
            <v>7.45</v>
          </cell>
          <cell r="I759">
            <v>0</v>
          </cell>
          <cell r="K759">
            <v>7.2405030872878695E-2</v>
          </cell>
          <cell r="L759">
            <v>0</v>
          </cell>
          <cell r="M759">
            <v>0</v>
          </cell>
          <cell r="O759">
            <v>0</v>
          </cell>
          <cell r="P759">
            <v>0</v>
          </cell>
          <cell r="Q759">
            <v>0.98</v>
          </cell>
          <cell r="R759">
            <v>0</v>
          </cell>
          <cell r="U759">
            <v>0</v>
          </cell>
          <cell r="V759">
            <v>0</v>
          </cell>
          <cell r="X759">
            <v>3.81091231357287</v>
          </cell>
          <cell r="Y759">
            <v>0</v>
          </cell>
          <cell r="Z759">
            <v>0</v>
          </cell>
          <cell r="AA759">
            <v>5.3808887403942496</v>
          </cell>
          <cell r="AB759">
            <v>4.0117735382044399</v>
          </cell>
          <cell r="AC759">
            <v>0</v>
          </cell>
          <cell r="AE759">
            <v>0</v>
          </cell>
          <cell r="AF759">
            <v>0</v>
          </cell>
        </row>
        <row r="760">
          <cell r="C760" t="str">
            <v>2007BCFMBatch</v>
          </cell>
          <cell r="D760">
            <v>0</v>
          </cell>
          <cell r="G760">
            <v>0</v>
          </cell>
          <cell r="H760">
            <v>0.123180248099006</v>
          </cell>
          <cell r="I760">
            <v>0.185</v>
          </cell>
          <cell r="K760">
            <v>0</v>
          </cell>
          <cell r="L760">
            <v>0</v>
          </cell>
          <cell r="M760">
            <v>0</v>
          </cell>
          <cell r="O760">
            <v>0</v>
          </cell>
          <cell r="P760">
            <v>0.16924833053584901</v>
          </cell>
          <cell r="Q760">
            <v>0</v>
          </cell>
          <cell r="R760">
            <v>0</v>
          </cell>
          <cell r="U760">
            <v>0</v>
          </cell>
          <cell r="V760">
            <v>0</v>
          </cell>
          <cell r="X760">
            <v>0</v>
          </cell>
          <cell r="Y760">
            <v>0</v>
          </cell>
          <cell r="Z760">
            <v>0</v>
          </cell>
          <cell r="AB760">
            <v>0</v>
          </cell>
          <cell r="AC760">
            <v>0</v>
          </cell>
          <cell r="AE760">
            <v>0</v>
          </cell>
          <cell r="AF760">
            <v>0</v>
          </cell>
        </row>
        <row r="761">
          <cell r="C761" t="str">
            <v>2007BCFMBinder</v>
          </cell>
          <cell r="D761">
            <v>0</v>
          </cell>
          <cell r="G761">
            <v>0</v>
          </cell>
          <cell r="H761">
            <v>0.17725606934000701</v>
          </cell>
          <cell r="I761">
            <v>0.25600000000000001</v>
          </cell>
          <cell r="K761">
            <v>0</v>
          </cell>
          <cell r="L761">
            <v>0</v>
          </cell>
          <cell r="M761">
            <v>0</v>
          </cell>
          <cell r="O761">
            <v>0</v>
          </cell>
          <cell r="P761">
            <v>0.3</v>
          </cell>
          <cell r="Q761">
            <v>0</v>
          </cell>
          <cell r="R761">
            <v>0</v>
          </cell>
          <cell r="U761">
            <v>0</v>
          </cell>
          <cell r="V761">
            <v>0</v>
          </cell>
          <cell r="X761">
            <v>0</v>
          </cell>
          <cell r="Y761">
            <v>0</v>
          </cell>
          <cell r="Z761">
            <v>0</v>
          </cell>
          <cell r="AB761">
            <v>0</v>
          </cell>
          <cell r="AC761">
            <v>0</v>
          </cell>
          <cell r="AE761">
            <v>0</v>
          </cell>
          <cell r="AF761">
            <v>0</v>
          </cell>
        </row>
        <row r="762">
          <cell r="C762" t="str">
            <v>2007BCFMLabor</v>
          </cell>
          <cell r="D762">
            <v>0</v>
          </cell>
          <cell r="G762">
            <v>0</v>
          </cell>
          <cell r="H762">
            <v>0.25810953065485898</v>
          </cell>
          <cell r="I762">
            <v>0.184</v>
          </cell>
          <cell r="K762">
            <v>0</v>
          </cell>
          <cell r="L762">
            <v>0</v>
          </cell>
          <cell r="M762">
            <v>0</v>
          </cell>
          <cell r="O762">
            <v>0</v>
          </cell>
          <cell r="P762">
            <v>0.20946133544180601</v>
          </cell>
          <cell r="Q762">
            <v>0</v>
          </cell>
          <cell r="R762">
            <v>0</v>
          </cell>
          <cell r="U762">
            <v>0</v>
          </cell>
          <cell r="V762">
            <v>0</v>
          </cell>
          <cell r="X762">
            <v>0</v>
          </cell>
          <cell r="Y762">
            <v>0</v>
          </cell>
          <cell r="Z762">
            <v>0</v>
          </cell>
          <cell r="AB762">
            <v>0</v>
          </cell>
          <cell r="AC762">
            <v>0</v>
          </cell>
          <cell r="AE762">
            <v>0</v>
          </cell>
          <cell r="AF762">
            <v>0</v>
          </cell>
        </row>
        <row r="763">
          <cell r="C763" t="str">
            <v>2007BCFMExec Salaries</v>
          </cell>
          <cell r="D763">
            <v>0</v>
          </cell>
          <cell r="G763">
            <v>0</v>
          </cell>
          <cell r="H763">
            <v>0</v>
          </cell>
          <cell r="I763">
            <v>3.1E-2</v>
          </cell>
          <cell r="K763">
            <v>0</v>
          </cell>
          <cell r="L763">
            <v>0</v>
          </cell>
          <cell r="M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U763">
            <v>0</v>
          </cell>
          <cell r="V763">
            <v>0</v>
          </cell>
          <cell r="X763">
            <v>0</v>
          </cell>
          <cell r="Y763">
            <v>0</v>
          </cell>
          <cell r="Z763">
            <v>0</v>
          </cell>
          <cell r="AB763">
            <v>0</v>
          </cell>
          <cell r="AC763">
            <v>0</v>
          </cell>
          <cell r="AE763">
            <v>0</v>
          </cell>
          <cell r="AF763">
            <v>0</v>
          </cell>
        </row>
        <row r="764">
          <cell r="C764" t="str">
            <v>2007BCFMElectricity</v>
          </cell>
          <cell r="D764">
            <v>0</v>
          </cell>
          <cell r="G764">
            <v>0</v>
          </cell>
          <cell r="H764">
            <v>9.7180293804192797E-2</v>
          </cell>
          <cell r="I764">
            <v>0.157</v>
          </cell>
          <cell r="K764">
            <v>0</v>
          </cell>
          <cell r="L764">
            <v>0</v>
          </cell>
          <cell r="M764">
            <v>0</v>
          </cell>
          <cell r="O764">
            <v>0</v>
          </cell>
          <cell r="P764">
            <v>0.227872866493363</v>
          </cell>
          <cell r="Q764">
            <v>0</v>
          </cell>
          <cell r="R764">
            <v>0</v>
          </cell>
          <cell r="U764">
            <v>0</v>
          </cell>
          <cell r="V764">
            <v>0</v>
          </cell>
          <cell r="X764">
            <v>0</v>
          </cell>
          <cell r="Y764">
            <v>0</v>
          </cell>
          <cell r="Z764">
            <v>0</v>
          </cell>
          <cell r="AB764">
            <v>0</v>
          </cell>
          <cell r="AC764">
            <v>0</v>
          </cell>
          <cell r="AE764">
            <v>0</v>
          </cell>
          <cell r="AF764">
            <v>0</v>
          </cell>
        </row>
        <row r="765">
          <cell r="C765" t="str">
            <v>2007BCFMOil</v>
          </cell>
          <cell r="D765">
            <v>0</v>
          </cell>
          <cell r="G765">
            <v>0</v>
          </cell>
          <cell r="H765">
            <v>0</v>
          </cell>
          <cell r="I765">
            <v>0</v>
          </cell>
          <cell r="K765">
            <v>0</v>
          </cell>
          <cell r="L765">
            <v>0</v>
          </cell>
          <cell r="M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U765">
            <v>0</v>
          </cell>
          <cell r="V765">
            <v>0</v>
          </cell>
          <cell r="X765">
            <v>0</v>
          </cell>
          <cell r="Y765">
            <v>0</v>
          </cell>
          <cell r="Z765">
            <v>0</v>
          </cell>
          <cell r="AB765">
            <v>0</v>
          </cell>
          <cell r="AC765">
            <v>0</v>
          </cell>
          <cell r="AE765">
            <v>0</v>
          </cell>
          <cell r="AF765">
            <v>0</v>
          </cell>
        </row>
        <row r="766">
          <cell r="C766" t="str">
            <v>2007BCFMGas</v>
          </cell>
          <cell r="D766">
            <v>0</v>
          </cell>
          <cell r="G766">
            <v>0</v>
          </cell>
          <cell r="H766">
            <v>0.246839916458126</v>
          </cell>
          <cell r="I766">
            <v>0.25</v>
          </cell>
          <cell r="K766">
            <v>0</v>
          </cell>
          <cell r="L766">
            <v>0</v>
          </cell>
          <cell r="M766">
            <v>0</v>
          </cell>
          <cell r="O766">
            <v>0</v>
          </cell>
          <cell r="P766">
            <v>0.18147173450832399</v>
          </cell>
          <cell r="Q766">
            <v>0</v>
          </cell>
          <cell r="R766">
            <v>0</v>
          </cell>
          <cell r="U766">
            <v>0</v>
          </cell>
          <cell r="V766">
            <v>0</v>
          </cell>
          <cell r="X766">
            <v>0</v>
          </cell>
          <cell r="Y766">
            <v>0</v>
          </cell>
          <cell r="Z766">
            <v>0</v>
          </cell>
          <cell r="AB766">
            <v>0</v>
          </cell>
          <cell r="AC766">
            <v>0</v>
          </cell>
          <cell r="AE766">
            <v>0</v>
          </cell>
          <cell r="AF766">
            <v>0</v>
          </cell>
        </row>
        <row r="767">
          <cell r="C767" t="str">
            <v>2007BCFMOxygen</v>
          </cell>
          <cell r="D767">
            <v>0</v>
          </cell>
          <cell r="G767">
            <v>0</v>
          </cell>
          <cell r="H767">
            <v>1.6819718868540601E-2</v>
          </cell>
          <cell r="I767">
            <v>0</v>
          </cell>
          <cell r="K767">
            <v>0</v>
          </cell>
          <cell r="L767">
            <v>0</v>
          </cell>
          <cell r="M767">
            <v>0</v>
          </cell>
          <cell r="O767">
            <v>0</v>
          </cell>
          <cell r="P767">
            <v>7.9850736683366896E-2</v>
          </cell>
          <cell r="Q767">
            <v>0</v>
          </cell>
          <cell r="R767">
            <v>0</v>
          </cell>
          <cell r="U767">
            <v>0</v>
          </cell>
          <cell r="V767">
            <v>0</v>
          </cell>
          <cell r="X767">
            <v>0</v>
          </cell>
          <cell r="Y767">
            <v>0</v>
          </cell>
          <cell r="Z767">
            <v>0</v>
          </cell>
          <cell r="AB767">
            <v>0</v>
          </cell>
          <cell r="AC767">
            <v>0</v>
          </cell>
          <cell r="AE767">
            <v>0</v>
          </cell>
          <cell r="AF767">
            <v>0</v>
          </cell>
        </row>
        <row r="768">
          <cell r="C768" t="str">
            <v>2007BCFMAlloy</v>
          </cell>
          <cell r="D768">
            <v>0</v>
          </cell>
          <cell r="G768">
            <v>0</v>
          </cell>
          <cell r="H768">
            <v>1.5873048616841998E-2</v>
          </cell>
          <cell r="I768">
            <v>3.0000000000000001E-3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P768">
            <v>2.3850700108547899E-2</v>
          </cell>
          <cell r="Q768">
            <v>0</v>
          </cell>
          <cell r="R768">
            <v>0</v>
          </cell>
          <cell r="U768">
            <v>0</v>
          </cell>
          <cell r="V768">
            <v>0</v>
          </cell>
          <cell r="X768">
            <v>0</v>
          </cell>
          <cell r="Y768">
            <v>0</v>
          </cell>
          <cell r="Z768">
            <v>0</v>
          </cell>
          <cell r="AB768">
            <v>0</v>
          </cell>
          <cell r="AC768">
            <v>0</v>
          </cell>
          <cell r="AE768">
            <v>0</v>
          </cell>
          <cell r="AF768">
            <v>0</v>
          </cell>
        </row>
        <row r="769">
          <cell r="C769" t="str">
            <v>2007BCFMSpare Parts</v>
          </cell>
          <cell r="D769">
            <v>0</v>
          </cell>
          <cell r="G769">
            <v>0</v>
          </cell>
          <cell r="H769">
            <v>4.4784031665697797E-2</v>
          </cell>
          <cell r="I769">
            <v>0</v>
          </cell>
          <cell r="K769">
            <v>0</v>
          </cell>
          <cell r="L769">
            <v>0</v>
          </cell>
          <cell r="M769">
            <v>0</v>
          </cell>
          <cell r="O769">
            <v>0</v>
          </cell>
          <cell r="P769">
            <v>2.5000000000000001E-2</v>
          </cell>
          <cell r="Q769">
            <v>0</v>
          </cell>
          <cell r="R769">
            <v>0</v>
          </cell>
          <cell r="U769">
            <v>0</v>
          </cell>
          <cell r="V769">
            <v>0</v>
          </cell>
          <cell r="X769">
            <v>0</v>
          </cell>
          <cell r="Y769">
            <v>0</v>
          </cell>
          <cell r="Z769">
            <v>0</v>
          </cell>
          <cell r="AB769">
            <v>0</v>
          </cell>
          <cell r="AC769">
            <v>0</v>
          </cell>
          <cell r="AE769">
            <v>0</v>
          </cell>
          <cell r="AF769">
            <v>0</v>
          </cell>
        </row>
        <row r="770">
          <cell r="C770" t="str">
            <v>2007BCFMTubes Bobbins &amp; Cut Elements</v>
          </cell>
          <cell r="D770">
            <v>0</v>
          </cell>
          <cell r="G770">
            <v>0</v>
          </cell>
          <cell r="H770">
            <v>0</v>
          </cell>
          <cell r="I770">
            <v>0</v>
          </cell>
          <cell r="K770">
            <v>0</v>
          </cell>
          <cell r="L770">
            <v>0</v>
          </cell>
          <cell r="M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U770">
            <v>0</v>
          </cell>
          <cell r="V770">
            <v>0</v>
          </cell>
          <cell r="X770">
            <v>0</v>
          </cell>
          <cell r="Y770">
            <v>0</v>
          </cell>
          <cell r="Z770">
            <v>0</v>
          </cell>
          <cell r="AB770">
            <v>0</v>
          </cell>
          <cell r="AC770">
            <v>0</v>
          </cell>
          <cell r="AE770">
            <v>0</v>
          </cell>
          <cell r="AF770">
            <v>0</v>
          </cell>
        </row>
        <row r="771">
          <cell r="C771" t="str">
            <v>2007BCFMPackaging</v>
          </cell>
          <cell r="D771">
            <v>0</v>
          </cell>
          <cell r="G771">
            <v>0</v>
          </cell>
          <cell r="H771">
            <v>5.4402065695099498E-2</v>
          </cell>
          <cell r="I771">
            <v>8.1000000000000003E-2</v>
          </cell>
          <cell r="K771">
            <v>0</v>
          </cell>
          <cell r="L771">
            <v>0</v>
          </cell>
          <cell r="M771">
            <v>0</v>
          </cell>
          <cell r="O771">
            <v>0</v>
          </cell>
          <cell r="P771">
            <v>0.06</v>
          </cell>
          <cell r="Q771">
            <v>0</v>
          </cell>
          <cell r="R771">
            <v>0</v>
          </cell>
          <cell r="U771">
            <v>0</v>
          </cell>
          <cell r="V771">
            <v>0</v>
          </cell>
          <cell r="X771">
            <v>0</v>
          </cell>
          <cell r="Y771">
            <v>0</v>
          </cell>
          <cell r="Z771">
            <v>0</v>
          </cell>
          <cell r="AB771">
            <v>0</v>
          </cell>
          <cell r="AC771">
            <v>0</v>
          </cell>
          <cell r="AE771">
            <v>0</v>
          </cell>
          <cell r="AF771">
            <v>0</v>
          </cell>
        </row>
        <row r="772">
          <cell r="C772" t="str">
            <v>2007BCFMOther Supplies</v>
          </cell>
          <cell r="D772">
            <v>0</v>
          </cell>
          <cell r="G772">
            <v>0</v>
          </cell>
          <cell r="H772">
            <v>0</v>
          </cell>
          <cell r="I772">
            <v>0</v>
          </cell>
          <cell r="K772">
            <v>0</v>
          </cell>
          <cell r="L772">
            <v>0</v>
          </cell>
          <cell r="M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U772">
            <v>0</v>
          </cell>
          <cell r="V772">
            <v>0</v>
          </cell>
          <cell r="X772">
            <v>0</v>
          </cell>
          <cell r="Y772">
            <v>0</v>
          </cell>
          <cell r="Z772">
            <v>0</v>
          </cell>
          <cell r="AB772">
            <v>0</v>
          </cell>
          <cell r="AC772">
            <v>0</v>
          </cell>
          <cell r="AE772">
            <v>0</v>
          </cell>
          <cell r="AF772">
            <v>0</v>
          </cell>
        </row>
        <row r="773">
          <cell r="C773" t="str">
            <v>2007BCFMMaintenance</v>
          </cell>
          <cell r="D773">
            <v>0</v>
          </cell>
          <cell r="G773">
            <v>0</v>
          </cell>
          <cell r="H773">
            <v>0</v>
          </cell>
          <cell r="I773">
            <v>0</v>
          </cell>
          <cell r="K773">
            <v>0</v>
          </cell>
          <cell r="L773">
            <v>0</v>
          </cell>
          <cell r="M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U773">
            <v>0</v>
          </cell>
          <cell r="V773">
            <v>0</v>
          </cell>
          <cell r="X773">
            <v>0</v>
          </cell>
          <cell r="Y773">
            <v>0</v>
          </cell>
          <cell r="Z773">
            <v>0</v>
          </cell>
          <cell r="AB773">
            <v>0</v>
          </cell>
          <cell r="AC773">
            <v>0</v>
          </cell>
          <cell r="AE773">
            <v>0</v>
          </cell>
          <cell r="AF773">
            <v>0</v>
          </cell>
        </row>
        <row r="774">
          <cell r="C774" t="str">
            <v>2007BCFMOther</v>
          </cell>
          <cell r="D774">
            <v>0</v>
          </cell>
          <cell r="G774">
            <v>0</v>
          </cell>
          <cell r="H774">
            <v>0</v>
          </cell>
          <cell r="I774">
            <v>0.16800000000000001</v>
          </cell>
          <cell r="K774">
            <v>0</v>
          </cell>
          <cell r="L774">
            <v>0</v>
          </cell>
          <cell r="M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U774">
            <v>0</v>
          </cell>
          <cell r="V774">
            <v>0</v>
          </cell>
          <cell r="X774">
            <v>0</v>
          </cell>
          <cell r="Y774">
            <v>0</v>
          </cell>
          <cell r="Z774">
            <v>0</v>
          </cell>
          <cell r="AB774">
            <v>0</v>
          </cell>
          <cell r="AC774">
            <v>0</v>
          </cell>
          <cell r="AE774">
            <v>0</v>
          </cell>
          <cell r="AF774">
            <v>0</v>
          </cell>
        </row>
        <row r="775">
          <cell r="C775" t="str">
            <v>2007BCFMOverhead</v>
          </cell>
          <cell r="D775">
            <v>0</v>
          </cell>
          <cell r="G775">
            <v>0</v>
          </cell>
          <cell r="H775">
            <v>0.44626198986113003</v>
          </cell>
          <cell r="I775">
            <v>4.4999999999999998E-2</v>
          </cell>
          <cell r="K775">
            <v>0</v>
          </cell>
          <cell r="L775">
            <v>0</v>
          </cell>
          <cell r="M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U775">
            <v>0</v>
          </cell>
          <cell r="V775">
            <v>0</v>
          </cell>
          <cell r="X775">
            <v>0</v>
          </cell>
          <cell r="Y775">
            <v>0</v>
          </cell>
          <cell r="Z775">
            <v>0</v>
          </cell>
          <cell r="AB775">
            <v>0</v>
          </cell>
          <cell r="AC775">
            <v>0</v>
          </cell>
          <cell r="AE775">
            <v>0</v>
          </cell>
          <cell r="AF775">
            <v>0</v>
          </cell>
        </row>
        <row r="776">
          <cell r="C776" t="str">
            <v>2007BCFMDepreciation</v>
          </cell>
          <cell r="D776">
            <v>0</v>
          </cell>
          <cell r="G776">
            <v>0</v>
          </cell>
          <cell r="I776">
            <v>0.13500000000000001</v>
          </cell>
          <cell r="K776">
            <v>0</v>
          </cell>
          <cell r="L776">
            <v>0</v>
          </cell>
          <cell r="M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U776">
            <v>0</v>
          </cell>
          <cell r="V776">
            <v>0</v>
          </cell>
          <cell r="X776">
            <v>0</v>
          </cell>
          <cell r="Y776">
            <v>0</v>
          </cell>
          <cell r="Z776">
            <v>0</v>
          </cell>
          <cell r="AB776">
            <v>0</v>
          </cell>
          <cell r="AC776">
            <v>0</v>
          </cell>
          <cell r="AE776">
            <v>0</v>
          </cell>
          <cell r="AF776">
            <v>0</v>
          </cell>
        </row>
        <row r="777">
          <cell r="C777" t="str">
            <v>2007BAR GlassBatch</v>
          </cell>
          <cell r="D777">
            <v>0.43364256447761201</v>
          </cell>
          <cell r="G777">
            <v>0</v>
          </cell>
          <cell r="I777">
            <v>0</v>
          </cell>
          <cell r="K777">
            <v>0</v>
          </cell>
          <cell r="L777">
            <v>0</v>
          </cell>
          <cell r="M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12.0412921548527</v>
          </cell>
          <cell r="U777">
            <v>0</v>
          </cell>
          <cell r="V777">
            <v>0</v>
          </cell>
          <cell r="X777">
            <v>0</v>
          </cell>
          <cell r="Y777">
            <v>0</v>
          </cell>
          <cell r="Z777">
            <v>0</v>
          </cell>
          <cell r="AB777">
            <v>0</v>
          </cell>
          <cell r="AC777">
            <v>0</v>
          </cell>
          <cell r="AE777">
            <v>0</v>
          </cell>
          <cell r="AF777">
            <v>0</v>
          </cell>
        </row>
        <row r="778">
          <cell r="C778" t="str">
            <v>2007BAR GlassBinder</v>
          </cell>
          <cell r="D778">
            <v>0.27452828230488202</v>
          </cell>
          <cell r="G778">
            <v>0</v>
          </cell>
          <cell r="I778">
            <v>0</v>
          </cell>
          <cell r="K778">
            <v>0</v>
          </cell>
          <cell r="L778">
            <v>0</v>
          </cell>
          <cell r="M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6.7381180058347798</v>
          </cell>
          <cell r="U778">
            <v>0</v>
          </cell>
          <cell r="V778">
            <v>0</v>
          </cell>
          <cell r="X778">
            <v>0</v>
          </cell>
          <cell r="Y778">
            <v>0</v>
          </cell>
          <cell r="Z778">
            <v>0</v>
          </cell>
          <cell r="AB778">
            <v>0</v>
          </cell>
          <cell r="AC778">
            <v>0</v>
          </cell>
          <cell r="AE778">
            <v>0</v>
          </cell>
          <cell r="AF778">
            <v>0</v>
          </cell>
        </row>
        <row r="779">
          <cell r="C779" t="str">
            <v>2007BAR GlassLabor</v>
          </cell>
          <cell r="D779">
            <v>0.34353436466153597</v>
          </cell>
          <cell r="G779">
            <v>0</v>
          </cell>
          <cell r="I779">
            <v>0</v>
          </cell>
          <cell r="K779">
            <v>0</v>
          </cell>
          <cell r="L779">
            <v>0</v>
          </cell>
          <cell r="M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3.8272123784788898</v>
          </cell>
          <cell r="U779">
            <v>0</v>
          </cell>
          <cell r="V779">
            <v>0</v>
          </cell>
          <cell r="X779">
            <v>0</v>
          </cell>
          <cell r="Y779">
            <v>0</v>
          </cell>
          <cell r="Z779">
            <v>0</v>
          </cell>
          <cell r="AB779">
            <v>0</v>
          </cell>
          <cell r="AC779">
            <v>0</v>
          </cell>
          <cell r="AE779">
            <v>0</v>
          </cell>
          <cell r="AF779">
            <v>0</v>
          </cell>
        </row>
        <row r="780">
          <cell r="C780" t="str">
            <v>2007BAR GlassExec Salaries</v>
          </cell>
          <cell r="D780">
            <v>6.29221993501244E-2</v>
          </cell>
          <cell r="G780">
            <v>0</v>
          </cell>
          <cell r="I780">
            <v>0</v>
          </cell>
          <cell r="K780">
            <v>0</v>
          </cell>
          <cell r="L780">
            <v>0</v>
          </cell>
          <cell r="M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U780">
            <v>0</v>
          </cell>
          <cell r="V780">
            <v>0</v>
          </cell>
          <cell r="X780">
            <v>0</v>
          </cell>
          <cell r="Y780">
            <v>0</v>
          </cell>
          <cell r="Z780">
            <v>0</v>
          </cell>
          <cell r="AB780">
            <v>0</v>
          </cell>
          <cell r="AC780">
            <v>0</v>
          </cell>
          <cell r="AE780">
            <v>0</v>
          </cell>
          <cell r="AF780">
            <v>0</v>
          </cell>
        </row>
        <row r="781">
          <cell r="C781" t="str">
            <v>2007BAR GlassElectricity</v>
          </cell>
          <cell r="D781">
            <v>9.0092337721082105E-2</v>
          </cell>
          <cell r="G781">
            <v>0</v>
          </cell>
          <cell r="I781">
            <v>0</v>
          </cell>
          <cell r="K781">
            <v>0</v>
          </cell>
          <cell r="L781">
            <v>0</v>
          </cell>
          <cell r="M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3.8490825812487199</v>
          </cell>
          <cell r="U781">
            <v>0</v>
          </cell>
          <cell r="V781">
            <v>0</v>
          </cell>
          <cell r="X781">
            <v>0</v>
          </cell>
          <cell r="Y781">
            <v>0</v>
          </cell>
          <cell r="Z781">
            <v>0</v>
          </cell>
          <cell r="AB781">
            <v>0</v>
          </cell>
          <cell r="AC781">
            <v>0</v>
          </cell>
          <cell r="AE781">
            <v>0</v>
          </cell>
          <cell r="AF781">
            <v>0</v>
          </cell>
        </row>
        <row r="782">
          <cell r="C782" t="str">
            <v>2007BAR GlassOil</v>
          </cell>
          <cell r="D782">
            <v>0</v>
          </cell>
          <cell r="G782">
            <v>0</v>
          </cell>
          <cell r="I782">
            <v>0</v>
          </cell>
          <cell r="K782">
            <v>0</v>
          </cell>
          <cell r="L782">
            <v>0</v>
          </cell>
          <cell r="M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U782">
            <v>0</v>
          </cell>
          <cell r="V782">
            <v>0</v>
          </cell>
          <cell r="X782">
            <v>0</v>
          </cell>
          <cell r="Y782">
            <v>0</v>
          </cell>
          <cell r="Z782">
            <v>0</v>
          </cell>
          <cell r="AB782">
            <v>0</v>
          </cell>
          <cell r="AC782">
            <v>0</v>
          </cell>
          <cell r="AE782">
            <v>0</v>
          </cell>
          <cell r="AF782">
            <v>0</v>
          </cell>
        </row>
        <row r="783">
          <cell r="C783" t="str">
            <v>2007BAR GlassGas</v>
          </cell>
          <cell r="D783">
            <v>0.16488228571221999</v>
          </cell>
          <cell r="G783">
            <v>0</v>
          </cell>
          <cell r="I783">
            <v>0</v>
          </cell>
          <cell r="K783">
            <v>0</v>
          </cell>
          <cell r="L783">
            <v>0</v>
          </cell>
          <cell r="M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10.321682431640699</v>
          </cell>
          <cell r="U783">
            <v>0</v>
          </cell>
          <cell r="V783">
            <v>0</v>
          </cell>
          <cell r="X783">
            <v>0</v>
          </cell>
          <cell r="Y783">
            <v>0</v>
          </cell>
          <cell r="Z783">
            <v>0</v>
          </cell>
          <cell r="AB783">
            <v>0</v>
          </cell>
          <cell r="AC783">
            <v>0</v>
          </cell>
          <cell r="AE783">
            <v>0</v>
          </cell>
          <cell r="AF783">
            <v>0</v>
          </cell>
        </row>
        <row r="784">
          <cell r="C784" t="str">
            <v>2007BAR GlassOxygen</v>
          </cell>
          <cell r="D784">
            <v>0</v>
          </cell>
          <cell r="G784">
            <v>0</v>
          </cell>
          <cell r="I784">
            <v>0</v>
          </cell>
          <cell r="K784">
            <v>0</v>
          </cell>
          <cell r="L784">
            <v>0</v>
          </cell>
          <cell r="M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U784">
            <v>0</v>
          </cell>
          <cell r="V784">
            <v>0</v>
          </cell>
          <cell r="X784">
            <v>0</v>
          </cell>
          <cell r="Y784">
            <v>0</v>
          </cell>
          <cell r="Z784">
            <v>0</v>
          </cell>
          <cell r="AB784">
            <v>0</v>
          </cell>
          <cell r="AC784">
            <v>0</v>
          </cell>
          <cell r="AE784">
            <v>0</v>
          </cell>
          <cell r="AF784">
            <v>0</v>
          </cell>
        </row>
        <row r="785">
          <cell r="C785" t="str">
            <v>2007BAR GlassAlloy</v>
          </cell>
          <cell r="D785">
            <v>2.4939821672574601E-2</v>
          </cell>
          <cell r="G785">
            <v>0</v>
          </cell>
          <cell r="I785">
            <v>0</v>
          </cell>
          <cell r="K785">
            <v>0</v>
          </cell>
          <cell r="L785">
            <v>0</v>
          </cell>
          <cell r="M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3.7130712197660398</v>
          </cell>
          <cell r="U785">
            <v>0</v>
          </cell>
          <cell r="V785">
            <v>0</v>
          </cell>
          <cell r="X785">
            <v>0</v>
          </cell>
          <cell r="Y785">
            <v>0</v>
          </cell>
          <cell r="Z785">
            <v>0</v>
          </cell>
          <cell r="AB785">
            <v>0</v>
          </cell>
          <cell r="AC785">
            <v>0</v>
          </cell>
          <cell r="AE785">
            <v>0</v>
          </cell>
          <cell r="AF785">
            <v>0</v>
          </cell>
        </row>
        <row r="786">
          <cell r="C786" t="str">
            <v>2007BAR GlassSpare Parts</v>
          </cell>
          <cell r="D786">
            <v>0</v>
          </cell>
          <cell r="G786">
            <v>0</v>
          </cell>
          <cell r="I786">
            <v>0</v>
          </cell>
          <cell r="K786">
            <v>0</v>
          </cell>
          <cell r="L786">
            <v>0</v>
          </cell>
          <cell r="M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U786">
            <v>0</v>
          </cell>
          <cell r="V786">
            <v>0</v>
          </cell>
          <cell r="X786">
            <v>0</v>
          </cell>
          <cell r="Y786">
            <v>0</v>
          </cell>
          <cell r="Z786">
            <v>0</v>
          </cell>
          <cell r="AB786">
            <v>0</v>
          </cell>
          <cell r="AC786">
            <v>0</v>
          </cell>
          <cell r="AE786">
            <v>0</v>
          </cell>
          <cell r="AF786">
            <v>0</v>
          </cell>
        </row>
        <row r="787">
          <cell r="C787" t="str">
            <v>2007BAR GlassTubes Bobbins &amp; Cut Elements</v>
          </cell>
          <cell r="D787">
            <v>0</v>
          </cell>
          <cell r="G787">
            <v>0</v>
          </cell>
          <cell r="I787">
            <v>0</v>
          </cell>
          <cell r="K787">
            <v>0</v>
          </cell>
          <cell r="L787">
            <v>0</v>
          </cell>
          <cell r="M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U787">
            <v>0</v>
          </cell>
          <cell r="V787">
            <v>0</v>
          </cell>
          <cell r="X787">
            <v>0</v>
          </cell>
          <cell r="Y787">
            <v>0</v>
          </cell>
          <cell r="Z787">
            <v>0</v>
          </cell>
          <cell r="AB787">
            <v>0</v>
          </cell>
          <cell r="AC787">
            <v>0</v>
          </cell>
          <cell r="AE787">
            <v>0</v>
          </cell>
          <cell r="AF787">
            <v>0</v>
          </cell>
        </row>
        <row r="788">
          <cell r="C788" t="str">
            <v>2007BAR GlassPackaging</v>
          </cell>
          <cell r="D788">
            <v>5.7231155488184103E-2</v>
          </cell>
          <cell r="G788">
            <v>0</v>
          </cell>
          <cell r="I788">
            <v>0</v>
          </cell>
          <cell r="K788">
            <v>0</v>
          </cell>
          <cell r="L788">
            <v>0</v>
          </cell>
          <cell r="M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1.9360417561390799</v>
          </cell>
          <cell r="U788">
            <v>0</v>
          </cell>
          <cell r="V788">
            <v>0</v>
          </cell>
          <cell r="X788">
            <v>0</v>
          </cell>
          <cell r="Y788">
            <v>0</v>
          </cell>
          <cell r="Z788">
            <v>0</v>
          </cell>
          <cell r="AB788">
            <v>0</v>
          </cell>
          <cell r="AC788">
            <v>0</v>
          </cell>
          <cell r="AE788">
            <v>0</v>
          </cell>
          <cell r="AF788">
            <v>0</v>
          </cell>
        </row>
        <row r="789">
          <cell r="C789" t="str">
            <v>2007BAR GlassOther Supplies</v>
          </cell>
          <cell r="D789">
            <v>8.5865633412157999E-2</v>
          </cell>
          <cell r="G789">
            <v>0</v>
          </cell>
          <cell r="I789">
            <v>0</v>
          </cell>
          <cell r="K789">
            <v>0</v>
          </cell>
          <cell r="L789">
            <v>0</v>
          </cell>
          <cell r="M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1.12670272347695</v>
          </cell>
          <cell r="U789">
            <v>0</v>
          </cell>
          <cell r="V789">
            <v>0</v>
          </cell>
          <cell r="X789">
            <v>0</v>
          </cell>
          <cell r="Y789">
            <v>0</v>
          </cell>
          <cell r="Z789">
            <v>0</v>
          </cell>
          <cell r="AB789">
            <v>0</v>
          </cell>
          <cell r="AC789">
            <v>0</v>
          </cell>
          <cell r="AE789">
            <v>0</v>
          </cell>
          <cell r="AF789">
            <v>0</v>
          </cell>
        </row>
        <row r="790">
          <cell r="C790" t="str">
            <v>2007BAR GlassMaintenance</v>
          </cell>
          <cell r="D790">
            <v>0.14058263511893701</v>
          </cell>
          <cell r="G790">
            <v>0</v>
          </cell>
          <cell r="I790">
            <v>0</v>
          </cell>
          <cell r="K790">
            <v>0</v>
          </cell>
          <cell r="L790">
            <v>0</v>
          </cell>
          <cell r="M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2.7378946032746101</v>
          </cell>
          <cell r="U790">
            <v>0</v>
          </cell>
          <cell r="V790">
            <v>0</v>
          </cell>
          <cell r="X790">
            <v>0</v>
          </cell>
          <cell r="Y790">
            <v>0</v>
          </cell>
          <cell r="Z790">
            <v>0</v>
          </cell>
          <cell r="AB790">
            <v>0</v>
          </cell>
          <cell r="AC790">
            <v>0</v>
          </cell>
          <cell r="AE790">
            <v>0</v>
          </cell>
          <cell r="AF790">
            <v>0</v>
          </cell>
        </row>
        <row r="791">
          <cell r="C791" t="str">
            <v>2007BAR GlassOther</v>
          </cell>
          <cell r="D791">
            <v>0</v>
          </cell>
          <cell r="G791">
            <v>0</v>
          </cell>
          <cell r="I791">
            <v>0</v>
          </cell>
          <cell r="K791">
            <v>0</v>
          </cell>
          <cell r="L791">
            <v>0</v>
          </cell>
          <cell r="M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4.0279948985302703</v>
          </cell>
          <cell r="U791">
            <v>0</v>
          </cell>
          <cell r="V791">
            <v>0</v>
          </cell>
          <cell r="X791">
            <v>0</v>
          </cell>
          <cell r="Y791">
            <v>0</v>
          </cell>
          <cell r="Z791">
            <v>0</v>
          </cell>
          <cell r="AB791">
            <v>0</v>
          </cell>
          <cell r="AC791">
            <v>0</v>
          </cell>
          <cell r="AE791">
            <v>0</v>
          </cell>
          <cell r="AF791">
            <v>0</v>
          </cell>
        </row>
        <row r="792">
          <cell r="C792" t="str">
            <v>2007BAR GlassOverhead</v>
          </cell>
          <cell r="D792">
            <v>4.4533000000000003E-2</v>
          </cell>
          <cell r="G792">
            <v>0</v>
          </cell>
          <cell r="I792">
            <v>0</v>
          </cell>
          <cell r="K792">
            <v>0</v>
          </cell>
          <cell r="L792">
            <v>0</v>
          </cell>
          <cell r="M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2.1431621122084499</v>
          </cell>
          <cell r="U792">
            <v>0</v>
          </cell>
          <cell r="V792">
            <v>0</v>
          </cell>
          <cell r="X792">
            <v>0</v>
          </cell>
          <cell r="Y792">
            <v>0</v>
          </cell>
          <cell r="Z792">
            <v>0</v>
          </cell>
          <cell r="AB792">
            <v>0</v>
          </cell>
          <cell r="AC792">
            <v>0</v>
          </cell>
          <cell r="AE792">
            <v>0</v>
          </cell>
          <cell r="AF792">
            <v>0</v>
          </cell>
        </row>
        <row r="793">
          <cell r="C793" t="str">
            <v>2007BAR GlassDepreciation</v>
          </cell>
          <cell r="D793">
            <v>0.11493200000000001</v>
          </cell>
          <cell r="G793">
            <v>0</v>
          </cell>
          <cell r="I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8.0164760464995801</v>
          </cell>
          <cell r="U793">
            <v>0</v>
          </cell>
          <cell r="V793">
            <v>0</v>
          </cell>
          <cell r="X793">
            <v>0</v>
          </cell>
          <cell r="Y793">
            <v>0</v>
          </cell>
          <cell r="Z793">
            <v>0</v>
          </cell>
          <cell r="AB793">
            <v>0</v>
          </cell>
          <cell r="AC793">
            <v>0</v>
          </cell>
          <cell r="AE793">
            <v>0</v>
          </cell>
          <cell r="AF793">
            <v>0</v>
          </cell>
        </row>
        <row r="794">
          <cell r="C794" t="str">
            <v>2007BH GlassBatch</v>
          </cell>
          <cell r="D794">
            <v>0</v>
          </cell>
          <cell r="G794">
            <v>0</v>
          </cell>
          <cell r="I794">
            <v>0</v>
          </cell>
          <cell r="K794">
            <v>0</v>
          </cell>
          <cell r="L794">
            <v>0</v>
          </cell>
          <cell r="M794">
            <v>1.05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U794">
            <v>0</v>
          </cell>
          <cell r="V794">
            <v>0</v>
          </cell>
          <cell r="X794">
            <v>0</v>
          </cell>
          <cell r="Y794">
            <v>0</v>
          </cell>
          <cell r="Z794">
            <v>0</v>
          </cell>
          <cell r="AB794">
            <v>0</v>
          </cell>
          <cell r="AC794">
            <v>0</v>
          </cell>
          <cell r="AE794">
            <v>0</v>
          </cell>
          <cell r="AF794">
            <v>0</v>
          </cell>
        </row>
        <row r="795">
          <cell r="C795" t="str">
            <v>2007BH GlassBinder</v>
          </cell>
          <cell r="D795">
            <v>0</v>
          </cell>
          <cell r="G795">
            <v>0</v>
          </cell>
          <cell r="I795">
            <v>0</v>
          </cell>
          <cell r="K795">
            <v>0</v>
          </cell>
          <cell r="L795">
            <v>0</v>
          </cell>
          <cell r="M795">
            <v>0.87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U795">
            <v>0</v>
          </cell>
          <cell r="V795">
            <v>0</v>
          </cell>
          <cell r="X795">
            <v>0</v>
          </cell>
          <cell r="Y795">
            <v>0</v>
          </cell>
          <cell r="Z795">
            <v>0</v>
          </cell>
          <cell r="AB795">
            <v>0</v>
          </cell>
          <cell r="AC795">
            <v>0</v>
          </cell>
          <cell r="AE795">
            <v>0</v>
          </cell>
          <cell r="AF795">
            <v>0</v>
          </cell>
        </row>
        <row r="796">
          <cell r="C796" t="str">
            <v>2007BH GlassLabor</v>
          </cell>
          <cell r="D796">
            <v>0</v>
          </cell>
          <cell r="G796">
            <v>0</v>
          </cell>
          <cell r="I796">
            <v>0</v>
          </cell>
          <cell r="K796">
            <v>0</v>
          </cell>
          <cell r="L796">
            <v>0</v>
          </cell>
          <cell r="M796">
            <v>0.72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U796">
            <v>0</v>
          </cell>
          <cell r="V796">
            <v>0</v>
          </cell>
          <cell r="X796">
            <v>0</v>
          </cell>
          <cell r="Y796">
            <v>0</v>
          </cell>
          <cell r="Z796">
            <v>0</v>
          </cell>
          <cell r="AB796">
            <v>0</v>
          </cell>
          <cell r="AC796">
            <v>0</v>
          </cell>
          <cell r="AE796">
            <v>0</v>
          </cell>
          <cell r="AF796">
            <v>0</v>
          </cell>
        </row>
        <row r="797">
          <cell r="C797" t="str">
            <v>2007BH GlassExec Salaries</v>
          </cell>
          <cell r="D797">
            <v>0</v>
          </cell>
          <cell r="G797">
            <v>0</v>
          </cell>
          <cell r="I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U797">
            <v>0</v>
          </cell>
          <cell r="V797">
            <v>0</v>
          </cell>
          <cell r="X797">
            <v>0</v>
          </cell>
          <cell r="Y797">
            <v>0</v>
          </cell>
          <cell r="Z797">
            <v>0</v>
          </cell>
          <cell r="AB797">
            <v>0</v>
          </cell>
          <cell r="AC797">
            <v>0</v>
          </cell>
          <cell r="AE797">
            <v>0</v>
          </cell>
          <cell r="AF797">
            <v>0</v>
          </cell>
        </row>
        <row r="798">
          <cell r="C798" t="str">
            <v>2007BH GlassElectricity</v>
          </cell>
          <cell r="D798">
            <v>0</v>
          </cell>
          <cell r="G798">
            <v>0</v>
          </cell>
          <cell r="I798">
            <v>0</v>
          </cell>
          <cell r="K798">
            <v>0</v>
          </cell>
          <cell r="L798">
            <v>0</v>
          </cell>
          <cell r="M798">
            <v>0.93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U798">
            <v>0</v>
          </cell>
          <cell r="V798">
            <v>0</v>
          </cell>
          <cell r="X798">
            <v>0</v>
          </cell>
          <cell r="Y798">
            <v>0</v>
          </cell>
          <cell r="Z798">
            <v>0</v>
          </cell>
          <cell r="AB798">
            <v>0</v>
          </cell>
          <cell r="AC798">
            <v>0</v>
          </cell>
          <cell r="AE798">
            <v>0</v>
          </cell>
          <cell r="AF798">
            <v>0</v>
          </cell>
        </row>
        <row r="799">
          <cell r="C799" t="str">
            <v>2007BH GlassOil</v>
          </cell>
          <cell r="D799">
            <v>0</v>
          </cell>
          <cell r="G799">
            <v>0</v>
          </cell>
          <cell r="I799">
            <v>0</v>
          </cell>
          <cell r="K799">
            <v>0</v>
          </cell>
          <cell r="L799">
            <v>0</v>
          </cell>
          <cell r="M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U799">
            <v>0</v>
          </cell>
          <cell r="V799">
            <v>0</v>
          </cell>
          <cell r="X799">
            <v>0</v>
          </cell>
          <cell r="Y799">
            <v>0</v>
          </cell>
          <cell r="Z799">
            <v>0</v>
          </cell>
          <cell r="AB799">
            <v>0</v>
          </cell>
          <cell r="AC799">
            <v>0</v>
          </cell>
          <cell r="AE799">
            <v>0</v>
          </cell>
          <cell r="AF799">
            <v>0</v>
          </cell>
        </row>
        <row r="800">
          <cell r="C800" t="str">
            <v>2007BH GlassGas</v>
          </cell>
          <cell r="D800">
            <v>0</v>
          </cell>
          <cell r="G800">
            <v>0</v>
          </cell>
          <cell r="I800">
            <v>0</v>
          </cell>
          <cell r="K800">
            <v>0</v>
          </cell>
          <cell r="L800">
            <v>0</v>
          </cell>
          <cell r="M800">
            <v>1.02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U800">
            <v>0</v>
          </cell>
          <cell r="V800">
            <v>0</v>
          </cell>
          <cell r="X800">
            <v>0</v>
          </cell>
          <cell r="Y800">
            <v>0</v>
          </cell>
          <cell r="Z800">
            <v>0</v>
          </cell>
          <cell r="AB800">
            <v>0</v>
          </cell>
          <cell r="AC800">
            <v>0</v>
          </cell>
          <cell r="AE800">
            <v>0</v>
          </cell>
          <cell r="AF800">
            <v>0</v>
          </cell>
        </row>
        <row r="801">
          <cell r="C801" t="str">
            <v>2007BH GlassOxygen</v>
          </cell>
          <cell r="D801">
            <v>0</v>
          </cell>
          <cell r="G801">
            <v>0</v>
          </cell>
          <cell r="I801">
            <v>0</v>
          </cell>
          <cell r="K801">
            <v>0</v>
          </cell>
          <cell r="L801">
            <v>0</v>
          </cell>
          <cell r="M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U801">
            <v>0</v>
          </cell>
          <cell r="V801">
            <v>0</v>
          </cell>
          <cell r="X801">
            <v>0</v>
          </cell>
          <cell r="Y801">
            <v>0</v>
          </cell>
          <cell r="Z801">
            <v>0</v>
          </cell>
          <cell r="AB801">
            <v>0</v>
          </cell>
          <cell r="AC801">
            <v>0</v>
          </cell>
          <cell r="AE801">
            <v>0</v>
          </cell>
          <cell r="AF801">
            <v>0</v>
          </cell>
        </row>
        <row r="802">
          <cell r="C802" t="str">
            <v>2007BH GlassAlloy</v>
          </cell>
          <cell r="D802">
            <v>0</v>
          </cell>
          <cell r="G802">
            <v>0</v>
          </cell>
          <cell r="I802">
            <v>0</v>
          </cell>
          <cell r="K802">
            <v>0</v>
          </cell>
          <cell r="L802">
            <v>0</v>
          </cell>
          <cell r="M802">
            <v>0.27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U802">
            <v>0</v>
          </cell>
          <cell r="V802">
            <v>0</v>
          </cell>
          <cell r="X802">
            <v>0</v>
          </cell>
          <cell r="Y802">
            <v>0</v>
          </cell>
          <cell r="Z802">
            <v>0</v>
          </cell>
          <cell r="AB802">
            <v>0</v>
          </cell>
          <cell r="AC802">
            <v>0</v>
          </cell>
          <cell r="AE802">
            <v>0</v>
          </cell>
          <cell r="AF802">
            <v>0</v>
          </cell>
        </row>
        <row r="803">
          <cell r="C803" t="str">
            <v>2007BH GlassSpare Parts</v>
          </cell>
          <cell r="D803">
            <v>0</v>
          </cell>
          <cell r="G803">
            <v>0</v>
          </cell>
          <cell r="I803">
            <v>0</v>
          </cell>
          <cell r="K803">
            <v>0</v>
          </cell>
          <cell r="L803">
            <v>0</v>
          </cell>
          <cell r="M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U803">
            <v>0</v>
          </cell>
          <cell r="V803">
            <v>0</v>
          </cell>
          <cell r="X803">
            <v>0</v>
          </cell>
          <cell r="Y803">
            <v>0</v>
          </cell>
          <cell r="Z803">
            <v>0</v>
          </cell>
          <cell r="AB803">
            <v>0</v>
          </cell>
          <cell r="AC803">
            <v>0</v>
          </cell>
          <cell r="AE803">
            <v>0</v>
          </cell>
          <cell r="AF803">
            <v>0</v>
          </cell>
        </row>
        <row r="804">
          <cell r="C804" t="str">
            <v>2007BH GlassTubes Bobbins &amp; Cut Elements</v>
          </cell>
          <cell r="D804">
            <v>0</v>
          </cell>
          <cell r="G804">
            <v>0</v>
          </cell>
          <cell r="I804">
            <v>0</v>
          </cell>
          <cell r="K804">
            <v>0</v>
          </cell>
          <cell r="L804">
            <v>0</v>
          </cell>
          <cell r="M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U804">
            <v>0</v>
          </cell>
          <cell r="V804">
            <v>0</v>
          </cell>
          <cell r="X804">
            <v>0</v>
          </cell>
          <cell r="Y804">
            <v>0</v>
          </cell>
          <cell r="Z804">
            <v>0</v>
          </cell>
          <cell r="AB804">
            <v>0</v>
          </cell>
          <cell r="AC804">
            <v>0</v>
          </cell>
          <cell r="AE804">
            <v>0</v>
          </cell>
          <cell r="AF804">
            <v>0</v>
          </cell>
        </row>
        <row r="805">
          <cell r="C805" t="str">
            <v>2007BH GlassPackaging</v>
          </cell>
          <cell r="D805">
            <v>0</v>
          </cell>
          <cell r="G805">
            <v>0</v>
          </cell>
          <cell r="I805">
            <v>0</v>
          </cell>
          <cell r="K805">
            <v>0</v>
          </cell>
          <cell r="L805">
            <v>0</v>
          </cell>
          <cell r="M805">
            <v>0.23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U805">
            <v>0</v>
          </cell>
          <cell r="V805">
            <v>0</v>
          </cell>
          <cell r="X805">
            <v>0</v>
          </cell>
          <cell r="Y805">
            <v>0</v>
          </cell>
          <cell r="Z805">
            <v>0</v>
          </cell>
          <cell r="AB805">
            <v>0</v>
          </cell>
          <cell r="AC805">
            <v>0</v>
          </cell>
          <cell r="AE805">
            <v>0</v>
          </cell>
          <cell r="AF805">
            <v>0</v>
          </cell>
        </row>
        <row r="806">
          <cell r="C806" t="str">
            <v>2007BH GlassOther Supplies</v>
          </cell>
          <cell r="D806">
            <v>0</v>
          </cell>
          <cell r="G806">
            <v>0</v>
          </cell>
          <cell r="I806">
            <v>0</v>
          </cell>
          <cell r="K806">
            <v>0</v>
          </cell>
          <cell r="L806">
            <v>0</v>
          </cell>
          <cell r="M806">
            <v>0.64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U806">
            <v>0</v>
          </cell>
          <cell r="V806">
            <v>0</v>
          </cell>
          <cell r="X806">
            <v>0</v>
          </cell>
          <cell r="Y806">
            <v>0</v>
          </cell>
          <cell r="Z806">
            <v>0</v>
          </cell>
          <cell r="AB806">
            <v>0</v>
          </cell>
          <cell r="AC806">
            <v>0</v>
          </cell>
          <cell r="AE806">
            <v>0</v>
          </cell>
          <cell r="AF806">
            <v>0</v>
          </cell>
        </row>
        <row r="807">
          <cell r="C807" t="str">
            <v>2007BH GlassMaintenance</v>
          </cell>
          <cell r="D807">
            <v>0</v>
          </cell>
          <cell r="G807">
            <v>0</v>
          </cell>
          <cell r="I807">
            <v>0</v>
          </cell>
          <cell r="K807">
            <v>0</v>
          </cell>
          <cell r="L807">
            <v>0</v>
          </cell>
          <cell r="M807">
            <v>0.08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U807">
            <v>0</v>
          </cell>
          <cell r="V807">
            <v>0</v>
          </cell>
          <cell r="X807">
            <v>0</v>
          </cell>
          <cell r="Y807">
            <v>0</v>
          </cell>
          <cell r="Z807">
            <v>0</v>
          </cell>
          <cell r="AB807">
            <v>0</v>
          </cell>
          <cell r="AC807">
            <v>0</v>
          </cell>
          <cell r="AE807">
            <v>0</v>
          </cell>
          <cell r="AF807">
            <v>0</v>
          </cell>
        </row>
        <row r="808">
          <cell r="C808" t="str">
            <v>2007BH GlassOther</v>
          </cell>
          <cell r="D808">
            <v>0</v>
          </cell>
          <cell r="G808">
            <v>0</v>
          </cell>
          <cell r="I808">
            <v>0</v>
          </cell>
          <cell r="K808">
            <v>0</v>
          </cell>
          <cell r="L808">
            <v>0</v>
          </cell>
          <cell r="M808">
            <v>0.03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U808">
            <v>0</v>
          </cell>
          <cell r="V808">
            <v>0</v>
          </cell>
          <cell r="X808">
            <v>0</v>
          </cell>
          <cell r="Y808">
            <v>0</v>
          </cell>
          <cell r="Z808">
            <v>0</v>
          </cell>
          <cell r="AB808">
            <v>0</v>
          </cell>
          <cell r="AC808">
            <v>0</v>
          </cell>
          <cell r="AE808">
            <v>0</v>
          </cell>
          <cell r="AF808">
            <v>0</v>
          </cell>
        </row>
        <row r="809">
          <cell r="C809" t="str">
            <v>2007BH GlassOverhead</v>
          </cell>
          <cell r="D809">
            <v>0</v>
          </cell>
          <cell r="G809">
            <v>0</v>
          </cell>
          <cell r="I809">
            <v>0</v>
          </cell>
          <cell r="K809">
            <v>0</v>
          </cell>
          <cell r="L809">
            <v>0</v>
          </cell>
          <cell r="M809">
            <v>0.66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U809">
            <v>0</v>
          </cell>
          <cell r="V809">
            <v>0</v>
          </cell>
          <cell r="X809">
            <v>0</v>
          </cell>
          <cell r="Y809">
            <v>0</v>
          </cell>
          <cell r="Z809">
            <v>0</v>
          </cell>
          <cell r="AB809">
            <v>0</v>
          </cell>
          <cell r="AC809">
            <v>0</v>
          </cell>
          <cell r="AE809">
            <v>0</v>
          </cell>
          <cell r="AF809">
            <v>0</v>
          </cell>
        </row>
        <row r="810">
          <cell r="C810" t="str">
            <v>2007BH GlassDepreciation</v>
          </cell>
          <cell r="D810">
            <v>0</v>
          </cell>
          <cell r="G810">
            <v>0</v>
          </cell>
          <cell r="I810">
            <v>0</v>
          </cell>
          <cell r="K810">
            <v>0</v>
          </cell>
          <cell r="L810">
            <v>0</v>
          </cell>
          <cell r="M810">
            <v>1.23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U810">
            <v>0</v>
          </cell>
          <cell r="V810">
            <v>0</v>
          </cell>
          <cell r="X810">
            <v>0</v>
          </cell>
          <cell r="Y810">
            <v>0</v>
          </cell>
          <cell r="Z810">
            <v>0</v>
          </cell>
          <cell r="AB810">
            <v>0</v>
          </cell>
          <cell r="AC810">
            <v>0</v>
          </cell>
          <cell r="AE810">
            <v>0</v>
          </cell>
          <cell r="AF810">
            <v>0</v>
          </cell>
        </row>
        <row r="811">
          <cell r="C811" t="str">
            <v>2007BHiPer-texBatch</v>
          </cell>
          <cell r="D811">
            <v>0</v>
          </cell>
          <cell r="G811">
            <v>0</v>
          </cell>
          <cell r="I811">
            <v>0</v>
          </cell>
          <cell r="J811">
            <v>3.1511229249912001</v>
          </cell>
          <cell r="K811">
            <v>0</v>
          </cell>
          <cell r="L811">
            <v>0</v>
          </cell>
          <cell r="M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U811">
            <v>0</v>
          </cell>
          <cell r="V811">
            <v>0</v>
          </cell>
          <cell r="X811">
            <v>0</v>
          </cell>
          <cell r="Y811">
            <v>5.9762676163626196</v>
          </cell>
          <cell r="Z811">
            <v>0</v>
          </cell>
          <cell r="AB811">
            <v>0</v>
          </cell>
          <cell r="AC811">
            <v>0</v>
          </cell>
          <cell r="AE811">
            <v>0</v>
          </cell>
          <cell r="AF811">
            <v>0</v>
          </cell>
        </row>
        <row r="812">
          <cell r="C812" t="str">
            <v>2007BHiPer-texBinder</v>
          </cell>
          <cell r="D812">
            <v>0</v>
          </cell>
          <cell r="G812">
            <v>0</v>
          </cell>
          <cell r="I812">
            <v>0</v>
          </cell>
          <cell r="J812">
            <v>0.29110344827586199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U812">
            <v>0</v>
          </cell>
          <cell r="V812">
            <v>0</v>
          </cell>
          <cell r="X812">
            <v>0</v>
          </cell>
          <cell r="Y812">
            <v>0.55209274673008302</v>
          </cell>
          <cell r="Z812">
            <v>0</v>
          </cell>
          <cell r="AB812">
            <v>0</v>
          </cell>
          <cell r="AC812">
            <v>0</v>
          </cell>
          <cell r="AE812">
            <v>0</v>
          </cell>
          <cell r="AF812">
            <v>0</v>
          </cell>
        </row>
        <row r="813">
          <cell r="C813" t="str">
            <v>2007BHiPer-texLabor</v>
          </cell>
          <cell r="D813">
            <v>0</v>
          </cell>
          <cell r="G813">
            <v>0</v>
          </cell>
          <cell r="I813">
            <v>0</v>
          </cell>
          <cell r="J813">
            <v>4.1690967451963701</v>
          </cell>
          <cell r="K813">
            <v>0</v>
          </cell>
          <cell r="L813">
            <v>0</v>
          </cell>
          <cell r="M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U813">
            <v>0</v>
          </cell>
          <cell r="V813">
            <v>0</v>
          </cell>
          <cell r="X813">
            <v>0</v>
          </cell>
          <cell r="Y813">
            <v>7.9069076202000099</v>
          </cell>
          <cell r="Z813">
            <v>0</v>
          </cell>
          <cell r="AB813">
            <v>0</v>
          </cell>
          <cell r="AC813">
            <v>0</v>
          </cell>
          <cell r="AE813">
            <v>0</v>
          </cell>
          <cell r="AF813">
            <v>0</v>
          </cell>
        </row>
        <row r="814">
          <cell r="C814" t="str">
            <v>2007BHiPer-texExec Salaries</v>
          </cell>
          <cell r="D814">
            <v>0</v>
          </cell>
          <cell r="G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U814">
            <v>0</v>
          </cell>
          <cell r="V814">
            <v>0</v>
          </cell>
          <cell r="X814">
            <v>0</v>
          </cell>
          <cell r="Y814">
            <v>0</v>
          </cell>
          <cell r="Z814">
            <v>0</v>
          </cell>
          <cell r="AB814">
            <v>0</v>
          </cell>
          <cell r="AC814">
            <v>0</v>
          </cell>
          <cell r="AE814">
            <v>0</v>
          </cell>
          <cell r="AF814">
            <v>0</v>
          </cell>
        </row>
        <row r="815">
          <cell r="C815" t="str">
            <v>2007BHiPer-texElectricity</v>
          </cell>
          <cell r="D815">
            <v>0</v>
          </cell>
          <cell r="G815">
            <v>0</v>
          </cell>
          <cell r="I815">
            <v>0</v>
          </cell>
          <cell r="J815">
            <v>0.89690520453437095</v>
          </cell>
          <cell r="K815">
            <v>0</v>
          </cell>
          <cell r="L815">
            <v>0</v>
          </cell>
          <cell r="M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U815">
            <v>0</v>
          </cell>
          <cell r="V815">
            <v>0</v>
          </cell>
          <cell r="X815">
            <v>0</v>
          </cell>
          <cell r="Y815">
            <v>1.7010271120479401</v>
          </cell>
          <cell r="Z815">
            <v>0</v>
          </cell>
          <cell r="AB815">
            <v>0</v>
          </cell>
          <cell r="AC815">
            <v>0</v>
          </cell>
          <cell r="AE815">
            <v>0</v>
          </cell>
          <cell r="AF815">
            <v>0</v>
          </cell>
        </row>
        <row r="816">
          <cell r="C816" t="str">
            <v>2007BHiPer-texOil</v>
          </cell>
          <cell r="D816">
            <v>0</v>
          </cell>
          <cell r="G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U816">
            <v>0</v>
          </cell>
          <cell r="V816">
            <v>0</v>
          </cell>
          <cell r="X816">
            <v>0</v>
          </cell>
          <cell r="Y816">
            <v>0</v>
          </cell>
          <cell r="Z816">
            <v>0</v>
          </cell>
          <cell r="AB816">
            <v>0</v>
          </cell>
          <cell r="AC816">
            <v>0</v>
          </cell>
          <cell r="AE816">
            <v>0</v>
          </cell>
          <cell r="AF816">
            <v>0</v>
          </cell>
        </row>
        <row r="817">
          <cell r="C817" t="str">
            <v>2007BHiPer-texGas</v>
          </cell>
          <cell r="D817">
            <v>0</v>
          </cell>
          <cell r="G817">
            <v>0</v>
          </cell>
          <cell r="I817">
            <v>0</v>
          </cell>
          <cell r="J817">
            <v>1.9962204738781799</v>
          </cell>
          <cell r="K817">
            <v>0</v>
          </cell>
          <cell r="L817">
            <v>0</v>
          </cell>
          <cell r="M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U817">
            <v>0</v>
          </cell>
          <cell r="V817">
            <v>0</v>
          </cell>
          <cell r="X817">
            <v>0</v>
          </cell>
          <cell r="Y817">
            <v>3.7859353814930898</v>
          </cell>
          <cell r="Z817">
            <v>0</v>
          </cell>
          <cell r="AB817">
            <v>0</v>
          </cell>
          <cell r="AC817">
            <v>0</v>
          </cell>
          <cell r="AE817">
            <v>0</v>
          </cell>
          <cell r="AF817">
            <v>0</v>
          </cell>
        </row>
        <row r="818">
          <cell r="C818" t="str">
            <v>2007BHiPer-texOxygen</v>
          </cell>
          <cell r="D818">
            <v>0</v>
          </cell>
          <cell r="G818">
            <v>0</v>
          </cell>
          <cell r="I818">
            <v>0</v>
          </cell>
          <cell r="J818">
            <v>0.39752481736563799</v>
          </cell>
          <cell r="K818">
            <v>0</v>
          </cell>
          <cell r="L818">
            <v>0</v>
          </cell>
          <cell r="M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U818">
            <v>0</v>
          </cell>
          <cell r="V818">
            <v>0</v>
          </cell>
          <cell r="X818">
            <v>0</v>
          </cell>
          <cell r="Y818">
            <v>0.753926377762416</v>
          </cell>
          <cell r="Z818">
            <v>0</v>
          </cell>
          <cell r="AB818">
            <v>0</v>
          </cell>
          <cell r="AC818">
            <v>0</v>
          </cell>
          <cell r="AE818">
            <v>0</v>
          </cell>
          <cell r="AF818">
            <v>0</v>
          </cell>
        </row>
        <row r="819">
          <cell r="C819" t="str">
            <v>2007BHiPer-texAlloy</v>
          </cell>
          <cell r="D819">
            <v>0</v>
          </cell>
          <cell r="G819">
            <v>0</v>
          </cell>
          <cell r="I819">
            <v>0</v>
          </cell>
          <cell r="J819">
            <v>0.86637641376765795</v>
          </cell>
          <cell r="K819">
            <v>0</v>
          </cell>
          <cell r="L819">
            <v>0</v>
          </cell>
          <cell r="M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U819">
            <v>0</v>
          </cell>
          <cell r="V819">
            <v>0</v>
          </cell>
          <cell r="X819">
            <v>0</v>
          </cell>
          <cell r="Y819">
            <v>1.6431276812834901</v>
          </cell>
          <cell r="Z819">
            <v>0</v>
          </cell>
          <cell r="AB819">
            <v>0</v>
          </cell>
          <cell r="AC819">
            <v>0</v>
          </cell>
          <cell r="AE819">
            <v>0</v>
          </cell>
          <cell r="AF819">
            <v>0</v>
          </cell>
        </row>
        <row r="820">
          <cell r="C820" t="str">
            <v>2007BHiPer-texSpare Parts</v>
          </cell>
          <cell r="D820">
            <v>0</v>
          </cell>
          <cell r="G820">
            <v>0</v>
          </cell>
          <cell r="I820">
            <v>0</v>
          </cell>
          <cell r="J820">
            <v>0.100194376089381</v>
          </cell>
          <cell r="K820">
            <v>0</v>
          </cell>
          <cell r="L820">
            <v>0</v>
          </cell>
          <cell r="M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U820">
            <v>0</v>
          </cell>
          <cell r="V820">
            <v>0</v>
          </cell>
          <cell r="X820">
            <v>0</v>
          </cell>
          <cell r="Y820">
            <v>0.19002381672124</v>
          </cell>
          <cell r="Z820">
            <v>0</v>
          </cell>
          <cell r="AB820">
            <v>0</v>
          </cell>
          <cell r="AC820">
            <v>0</v>
          </cell>
          <cell r="AE820">
            <v>0</v>
          </cell>
          <cell r="AF820">
            <v>0</v>
          </cell>
        </row>
        <row r="821">
          <cell r="C821" t="str">
            <v>2007BHiPer-texTubes Bobbins &amp; Cut Elements</v>
          </cell>
          <cell r="D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U821">
            <v>0</v>
          </cell>
          <cell r="V821">
            <v>0</v>
          </cell>
          <cell r="X821">
            <v>0</v>
          </cell>
          <cell r="Y821">
            <v>0</v>
          </cell>
          <cell r="Z821">
            <v>0</v>
          </cell>
          <cell r="AB821">
            <v>0</v>
          </cell>
          <cell r="AC821">
            <v>0</v>
          </cell>
          <cell r="AE821">
            <v>0</v>
          </cell>
          <cell r="AF821">
            <v>0</v>
          </cell>
        </row>
        <row r="822">
          <cell r="C822" t="str">
            <v>2007BHiPer-texPackaging</v>
          </cell>
          <cell r="D822">
            <v>0</v>
          </cell>
          <cell r="G822">
            <v>0</v>
          </cell>
          <cell r="I822">
            <v>0</v>
          </cell>
          <cell r="J822">
            <v>0.214137931034483</v>
          </cell>
          <cell r="K822">
            <v>0</v>
          </cell>
          <cell r="L822">
            <v>0</v>
          </cell>
          <cell r="M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U822">
            <v>0</v>
          </cell>
          <cell r="V822">
            <v>0</v>
          </cell>
          <cell r="X822">
            <v>0</v>
          </cell>
          <cell r="Y822">
            <v>0.40612366230677799</v>
          </cell>
          <cell r="Z822">
            <v>0</v>
          </cell>
          <cell r="AB822">
            <v>0</v>
          </cell>
          <cell r="AC822">
            <v>0</v>
          </cell>
          <cell r="AE822">
            <v>0</v>
          </cell>
          <cell r="AF822">
            <v>0</v>
          </cell>
        </row>
        <row r="823">
          <cell r="C823" t="str">
            <v>2007BHiPer-texOther Supplies</v>
          </cell>
          <cell r="D823">
            <v>0</v>
          </cell>
          <cell r="G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U823">
            <v>0</v>
          </cell>
          <cell r="V823">
            <v>0</v>
          </cell>
          <cell r="X823">
            <v>0</v>
          </cell>
          <cell r="Y823">
            <v>0</v>
          </cell>
          <cell r="Z823">
            <v>0</v>
          </cell>
          <cell r="AB823">
            <v>0</v>
          </cell>
          <cell r="AC823">
            <v>0</v>
          </cell>
          <cell r="AE823">
            <v>0</v>
          </cell>
          <cell r="AF823">
            <v>0</v>
          </cell>
        </row>
        <row r="824">
          <cell r="C824" t="str">
            <v>2007BHiPer-texMaintenance</v>
          </cell>
          <cell r="D824">
            <v>0</v>
          </cell>
          <cell r="G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U824">
            <v>0</v>
          </cell>
          <cell r="V824">
            <v>0</v>
          </cell>
          <cell r="X824">
            <v>0</v>
          </cell>
          <cell r="Y824">
            <v>0</v>
          </cell>
          <cell r="Z824">
            <v>0</v>
          </cell>
          <cell r="AB824">
            <v>0</v>
          </cell>
          <cell r="AC824">
            <v>0</v>
          </cell>
          <cell r="AE824">
            <v>0</v>
          </cell>
          <cell r="AF824">
            <v>0</v>
          </cell>
        </row>
        <row r="825">
          <cell r="C825" t="str">
            <v>2007BHiPer-texOther</v>
          </cell>
          <cell r="D825">
            <v>0</v>
          </cell>
          <cell r="G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U825">
            <v>0</v>
          </cell>
          <cell r="V825">
            <v>0</v>
          </cell>
          <cell r="X825">
            <v>0</v>
          </cell>
          <cell r="Y825">
            <v>0</v>
          </cell>
          <cell r="Z825">
            <v>0</v>
          </cell>
          <cell r="AB825">
            <v>0</v>
          </cell>
          <cell r="AC825">
            <v>0</v>
          </cell>
          <cell r="AE825">
            <v>0</v>
          </cell>
          <cell r="AF825">
            <v>0</v>
          </cell>
        </row>
        <row r="826">
          <cell r="C826" t="str">
            <v>2007BHiPer-texOverhead</v>
          </cell>
          <cell r="D826">
            <v>0</v>
          </cell>
          <cell r="G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U826">
            <v>0</v>
          </cell>
          <cell r="V826">
            <v>0</v>
          </cell>
          <cell r="X826">
            <v>0</v>
          </cell>
          <cell r="Y826">
            <v>0</v>
          </cell>
          <cell r="Z826">
            <v>0</v>
          </cell>
          <cell r="AB826">
            <v>0</v>
          </cell>
          <cell r="AC826">
            <v>0</v>
          </cell>
          <cell r="AE826">
            <v>0</v>
          </cell>
          <cell r="AF826">
            <v>0</v>
          </cell>
        </row>
        <row r="827">
          <cell r="C827" t="str">
            <v>2007BHiPer-texDepreciation</v>
          </cell>
          <cell r="D827">
            <v>0</v>
          </cell>
          <cell r="G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U827">
            <v>0</v>
          </cell>
          <cell r="V827">
            <v>0</v>
          </cell>
          <cell r="X827">
            <v>0</v>
          </cell>
          <cell r="Y827">
            <v>0</v>
          </cell>
          <cell r="Z827">
            <v>0</v>
          </cell>
          <cell r="AB827">
            <v>0</v>
          </cell>
          <cell r="AC827">
            <v>0</v>
          </cell>
          <cell r="AE827">
            <v>0</v>
          </cell>
          <cell r="AF827">
            <v>0</v>
          </cell>
        </row>
        <row r="828">
          <cell r="C828" t="str">
            <v>2007BTwintexBatch</v>
          </cell>
          <cell r="D828">
            <v>0</v>
          </cell>
          <cell r="G828">
            <v>0</v>
          </cell>
          <cell r="I828">
            <v>0</v>
          </cell>
          <cell r="K828">
            <v>0</v>
          </cell>
          <cell r="L828">
            <v>0.13200000000000001</v>
          </cell>
          <cell r="M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U828">
            <v>0</v>
          </cell>
          <cell r="V828">
            <v>0</v>
          </cell>
          <cell r="X828">
            <v>0</v>
          </cell>
          <cell r="Y828">
            <v>0</v>
          </cell>
          <cell r="Z828">
            <v>0</v>
          </cell>
          <cell r="AB828">
            <v>0</v>
          </cell>
          <cell r="AC828">
            <v>0</v>
          </cell>
          <cell r="AE828">
            <v>0</v>
          </cell>
          <cell r="AF828">
            <v>0</v>
          </cell>
        </row>
        <row r="829">
          <cell r="C829" t="str">
            <v>2007BTwintexBinder</v>
          </cell>
          <cell r="D829">
            <v>0</v>
          </cell>
          <cell r="G829">
            <v>0</v>
          </cell>
          <cell r="I829">
            <v>0</v>
          </cell>
          <cell r="K829">
            <v>0</v>
          </cell>
          <cell r="L829">
            <v>0.754</v>
          </cell>
          <cell r="M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U829">
            <v>0</v>
          </cell>
          <cell r="V829">
            <v>0</v>
          </cell>
          <cell r="X829">
            <v>0</v>
          </cell>
          <cell r="Y829">
            <v>0</v>
          </cell>
          <cell r="Z829">
            <v>0</v>
          </cell>
          <cell r="AB829">
            <v>0</v>
          </cell>
          <cell r="AC829">
            <v>0</v>
          </cell>
          <cell r="AE829">
            <v>0</v>
          </cell>
          <cell r="AF829">
            <v>0</v>
          </cell>
        </row>
        <row r="830">
          <cell r="C830" t="str">
            <v>2007BTwintexLabor</v>
          </cell>
          <cell r="D830">
            <v>0</v>
          </cell>
          <cell r="G830">
            <v>0</v>
          </cell>
          <cell r="I830">
            <v>0</v>
          </cell>
          <cell r="K830">
            <v>0</v>
          </cell>
          <cell r="L830">
            <v>0.35399999999999998</v>
          </cell>
          <cell r="M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U830">
            <v>0</v>
          </cell>
          <cell r="V830">
            <v>0</v>
          </cell>
          <cell r="X830">
            <v>0</v>
          </cell>
          <cell r="Y830">
            <v>0</v>
          </cell>
          <cell r="Z830">
            <v>0</v>
          </cell>
          <cell r="AB830">
            <v>0</v>
          </cell>
          <cell r="AC830">
            <v>0</v>
          </cell>
          <cell r="AE830">
            <v>0</v>
          </cell>
          <cell r="AF830">
            <v>0</v>
          </cell>
        </row>
        <row r="831">
          <cell r="C831" t="str">
            <v>2007BTwintexExec Salaries</v>
          </cell>
          <cell r="D831">
            <v>0</v>
          </cell>
          <cell r="G831">
            <v>0</v>
          </cell>
          <cell r="I831">
            <v>0</v>
          </cell>
          <cell r="K831">
            <v>0</v>
          </cell>
          <cell r="L831">
            <v>0.02</v>
          </cell>
          <cell r="M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U831">
            <v>0</v>
          </cell>
          <cell r="V831">
            <v>0</v>
          </cell>
          <cell r="X831">
            <v>0</v>
          </cell>
          <cell r="Y831">
            <v>0</v>
          </cell>
          <cell r="Z831">
            <v>0</v>
          </cell>
          <cell r="AB831">
            <v>0</v>
          </cell>
          <cell r="AC831">
            <v>0</v>
          </cell>
          <cell r="AE831">
            <v>0</v>
          </cell>
          <cell r="AF831">
            <v>0</v>
          </cell>
        </row>
        <row r="832">
          <cell r="C832" t="str">
            <v>2007BTwintexElectricity</v>
          </cell>
          <cell r="D832">
            <v>0</v>
          </cell>
          <cell r="G832">
            <v>0</v>
          </cell>
          <cell r="I832">
            <v>0</v>
          </cell>
          <cell r="K832">
            <v>0</v>
          </cell>
          <cell r="L832">
            <v>7.4999999999999997E-2</v>
          </cell>
          <cell r="M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U832">
            <v>0</v>
          </cell>
          <cell r="V832">
            <v>0</v>
          </cell>
          <cell r="X832">
            <v>0</v>
          </cell>
          <cell r="Y832">
            <v>0</v>
          </cell>
          <cell r="Z832">
            <v>0</v>
          </cell>
          <cell r="AB832">
            <v>0</v>
          </cell>
          <cell r="AC832">
            <v>0</v>
          </cell>
          <cell r="AE832">
            <v>0</v>
          </cell>
          <cell r="AF832">
            <v>0</v>
          </cell>
        </row>
        <row r="833">
          <cell r="C833" t="str">
            <v>2007BTwintexOil</v>
          </cell>
          <cell r="D833">
            <v>0</v>
          </cell>
          <cell r="G833">
            <v>0</v>
          </cell>
          <cell r="I833">
            <v>0</v>
          </cell>
          <cell r="K833">
            <v>0</v>
          </cell>
          <cell r="L833">
            <v>0</v>
          </cell>
          <cell r="M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U833">
            <v>0</v>
          </cell>
          <cell r="V833">
            <v>0</v>
          </cell>
          <cell r="X833">
            <v>0</v>
          </cell>
          <cell r="Y833">
            <v>0</v>
          </cell>
          <cell r="Z833">
            <v>0</v>
          </cell>
          <cell r="AB833">
            <v>0</v>
          </cell>
          <cell r="AC833">
            <v>0</v>
          </cell>
          <cell r="AE833">
            <v>0</v>
          </cell>
          <cell r="AF833">
            <v>0</v>
          </cell>
        </row>
        <row r="834">
          <cell r="C834" t="str">
            <v>2007BTwintexGas</v>
          </cell>
          <cell r="D834">
            <v>0</v>
          </cell>
          <cell r="G834">
            <v>0</v>
          </cell>
          <cell r="I834">
            <v>0</v>
          </cell>
          <cell r="K834">
            <v>0</v>
          </cell>
          <cell r="L834">
            <v>7.4999999999999997E-2</v>
          </cell>
          <cell r="M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U834">
            <v>0</v>
          </cell>
          <cell r="V834">
            <v>0</v>
          </cell>
          <cell r="X834">
            <v>0</v>
          </cell>
          <cell r="Y834">
            <v>0</v>
          </cell>
          <cell r="Z834">
            <v>0</v>
          </cell>
          <cell r="AB834">
            <v>0</v>
          </cell>
          <cell r="AC834">
            <v>0</v>
          </cell>
          <cell r="AE834">
            <v>0</v>
          </cell>
          <cell r="AF834">
            <v>0</v>
          </cell>
        </row>
        <row r="835">
          <cell r="C835" t="str">
            <v>2007BTwintexOxygen</v>
          </cell>
          <cell r="D835">
            <v>0</v>
          </cell>
          <cell r="G835">
            <v>0</v>
          </cell>
          <cell r="I835">
            <v>0</v>
          </cell>
          <cell r="K835">
            <v>0</v>
          </cell>
          <cell r="L835">
            <v>0</v>
          </cell>
          <cell r="M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U835">
            <v>0</v>
          </cell>
          <cell r="V835">
            <v>0</v>
          </cell>
          <cell r="X835">
            <v>0</v>
          </cell>
          <cell r="Y835">
            <v>0</v>
          </cell>
          <cell r="Z835">
            <v>0</v>
          </cell>
          <cell r="AB835">
            <v>0</v>
          </cell>
          <cell r="AC835">
            <v>0</v>
          </cell>
          <cell r="AE835">
            <v>0</v>
          </cell>
          <cell r="AF835">
            <v>0</v>
          </cell>
        </row>
        <row r="836">
          <cell r="C836" t="str">
            <v>2007BTwintexAlloy</v>
          </cell>
          <cell r="D836">
            <v>0</v>
          </cell>
          <cell r="G836">
            <v>0</v>
          </cell>
          <cell r="I836">
            <v>0</v>
          </cell>
          <cell r="K836">
            <v>0</v>
          </cell>
          <cell r="L836">
            <v>0.01</v>
          </cell>
          <cell r="M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U836">
            <v>0</v>
          </cell>
          <cell r="V836">
            <v>0</v>
          </cell>
          <cell r="X836">
            <v>0</v>
          </cell>
          <cell r="Y836">
            <v>0</v>
          </cell>
          <cell r="Z836">
            <v>0</v>
          </cell>
          <cell r="AB836">
            <v>0</v>
          </cell>
          <cell r="AC836">
            <v>0</v>
          </cell>
          <cell r="AE836">
            <v>0</v>
          </cell>
          <cell r="AF836">
            <v>0</v>
          </cell>
        </row>
        <row r="837">
          <cell r="C837" t="str">
            <v>2007BTwintexSpare Parts</v>
          </cell>
          <cell r="D837">
            <v>0</v>
          </cell>
          <cell r="G837">
            <v>0</v>
          </cell>
          <cell r="I837">
            <v>0</v>
          </cell>
          <cell r="K837">
            <v>0</v>
          </cell>
          <cell r="L837">
            <v>0</v>
          </cell>
          <cell r="M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U837">
            <v>0</v>
          </cell>
          <cell r="V837">
            <v>0</v>
          </cell>
          <cell r="X837">
            <v>0</v>
          </cell>
          <cell r="Y837">
            <v>0</v>
          </cell>
          <cell r="Z837">
            <v>0</v>
          </cell>
          <cell r="AB837">
            <v>0</v>
          </cell>
          <cell r="AC837">
            <v>0</v>
          </cell>
          <cell r="AE837">
            <v>0</v>
          </cell>
          <cell r="AF837">
            <v>0</v>
          </cell>
        </row>
        <row r="838">
          <cell r="C838" t="str">
            <v>2007BTwintexTubes Bobbins &amp; Cut Elements</v>
          </cell>
          <cell r="D838">
            <v>0</v>
          </cell>
          <cell r="G838">
            <v>0</v>
          </cell>
          <cell r="I838">
            <v>0</v>
          </cell>
          <cell r="K838">
            <v>0</v>
          </cell>
          <cell r="L838">
            <v>2.1000000000000001E-2</v>
          </cell>
          <cell r="M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U838">
            <v>0</v>
          </cell>
          <cell r="V838">
            <v>0</v>
          </cell>
          <cell r="X838">
            <v>0</v>
          </cell>
          <cell r="Y838">
            <v>0</v>
          </cell>
          <cell r="Z838">
            <v>0</v>
          </cell>
          <cell r="AB838">
            <v>0</v>
          </cell>
          <cell r="AC838">
            <v>0</v>
          </cell>
          <cell r="AE838">
            <v>0</v>
          </cell>
          <cell r="AF838">
            <v>0</v>
          </cell>
        </row>
        <row r="839">
          <cell r="C839" t="str">
            <v>2007BTwintexPackaging</v>
          </cell>
          <cell r="D839">
            <v>0</v>
          </cell>
          <cell r="G839">
            <v>0</v>
          </cell>
          <cell r="I839">
            <v>0</v>
          </cell>
          <cell r="K839">
            <v>0</v>
          </cell>
          <cell r="L839">
            <v>2.7E-2</v>
          </cell>
          <cell r="M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U839">
            <v>0</v>
          </cell>
          <cell r="V839">
            <v>0</v>
          </cell>
          <cell r="X839">
            <v>0</v>
          </cell>
          <cell r="Y839">
            <v>0</v>
          </cell>
          <cell r="Z839">
            <v>0</v>
          </cell>
          <cell r="AB839">
            <v>0</v>
          </cell>
          <cell r="AC839">
            <v>0</v>
          </cell>
          <cell r="AE839">
            <v>0</v>
          </cell>
          <cell r="AF839">
            <v>0</v>
          </cell>
        </row>
        <row r="840">
          <cell r="C840" t="str">
            <v>2007BTwintexOther Supplies</v>
          </cell>
          <cell r="D840">
            <v>0</v>
          </cell>
          <cell r="G840">
            <v>0</v>
          </cell>
          <cell r="I840">
            <v>0</v>
          </cell>
          <cell r="K840">
            <v>0</v>
          </cell>
          <cell r="L840">
            <v>3.2000000000000001E-2</v>
          </cell>
          <cell r="M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U840">
            <v>0</v>
          </cell>
          <cell r="V840">
            <v>0</v>
          </cell>
          <cell r="X840">
            <v>0</v>
          </cell>
          <cell r="Y840">
            <v>0</v>
          </cell>
          <cell r="Z840">
            <v>0</v>
          </cell>
          <cell r="AB840">
            <v>0</v>
          </cell>
          <cell r="AC840">
            <v>0</v>
          </cell>
          <cell r="AE840">
            <v>0</v>
          </cell>
          <cell r="AF840">
            <v>0</v>
          </cell>
        </row>
        <row r="841">
          <cell r="C841" t="str">
            <v>2007BTwintexMaintenance</v>
          </cell>
          <cell r="D841">
            <v>0</v>
          </cell>
          <cell r="G841">
            <v>0</v>
          </cell>
          <cell r="I841">
            <v>0</v>
          </cell>
          <cell r="K841">
            <v>0</v>
          </cell>
          <cell r="L841">
            <v>8.5999999999999993E-2</v>
          </cell>
          <cell r="M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U841">
            <v>0</v>
          </cell>
          <cell r="V841">
            <v>0</v>
          </cell>
          <cell r="X841">
            <v>0</v>
          </cell>
          <cell r="Y841">
            <v>0</v>
          </cell>
          <cell r="Z841">
            <v>0</v>
          </cell>
          <cell r="AB841">
            <v>0</v>
          </cell>
          <cell r="AC841">
            <v>0</v>
          </cell>
          <cell r="AE841">
            <v>0</v>
          </cell>
          <cell r="AF841">
            <v>0</v>
          </cell>
        </row>
        <row r="842">
          <cell r="C842" t="str">
            <v>2007BTwintexOther</v>
          </cell>
          <cell r="D842">
            <v>0</v>
          </cell>
          <cell r="G842">
            <v>0</v>
          </cell>
          <cell r="I842">
            <v>0</v>
          </cell>
          <cell r="K842">
            <v>0</v>
          </cell>
          <cell r="L842">
            <v>7.0000000000000007E-2</v>
          </cell>
          <cell r="M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U842">
            <v>0</v>
          </cell>
          <cell r="V842">
            <v>0</v>
          </cell>
          <cell r="X842">
            <v>0</v>
          </cell>
          <cell r="Y842">
            <v>0</v>
          </cell>
          <cell r="Z842">
            <v>0</v>
          </cell>
          <cell r="AB842">
            <v>0</v>
          </cell>
          <cell r="AC842">
            <v>0</v>
          </cell>
          <cell r="AE842">
            <v>0</v>
          </cell>
          <cell r="AF842">
            <v>0</v>
          </cell>
        </row>
        <row r="843">
          <cell r="C843" t="str">
            <v>2007BTwintexOverhead</v>
          </cell>
          <cell r="D843">
            <v>0</v>
          </cell>
          <cell r="G843">
            <v>0</v>
          </cell>
          <cell r="I843">
            <v>0</v>
          </cell>
          <cell r="K843">
            <v>0</v>
          </cell>
          <cell r="L843">
            <v>7.5999999999999998E-2</v>
          </cell>
          <cell r="M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U843">
            <v>0</v>
          </cell>
          <cell r="V843">
            <v>0</v>
          </cell>
          <cell r="X843">
            <v>0</v>
          </cell>
          <cell r="Y843">
            <v>0</v>
          </cell>
          <cell r="Z843">
            <v>0</v>
          </cell>
          <cell r="AB843">
            <v>0</v>
          </cell>
          <cell r="AC843">
            <v>0</v>
          </cell>
          <cell r="AE843">
            <v>0</v>
          </cell>
          <cell r="AF843">
            <v>0</v>
          </cell>
        </row>
        <row r="844">
          <cell r="C844" t="str">
            <v>2007BTwintexDepreciation</v>
          </cell>
          <cell r="D844">
            <v>0</v>
          </cell>
          <cell r="G844">
            <v>0</v>
          </cell>
          <cell r="I844">
            <v>0</v>
          </cell>
          <cell r="K844">
            <v>0</v>
          </cell>
          <cell r="L844">
            <v>7.8E-2</v>
          </cell>
          <cell r="M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U844">
            <v>0</v>
          </cell>
          <cell r="V844">
            <v>0</v>
          </cell>
          <cell r="X844">
            <v>0</v>
          </cell>
          <cell r="Y844">
            <v>0</v>
          </cell>
          <cell r="Z844">
            <v>0</v>
          </cell>
          <cell r="AB844">
            <v>0</v>
          </cell>
          <cell r="AC844">
            <v>0</v>
          </cell>
          <cell r="AE844">
            <v>0</v>
          </cell>
          <cell r="AF844">
            <v>0</v>
          </cell>
        </row>
        <row r="845">
          <cell r="C845" t="str">
            <v>2007BSpecialtiesBatch</v>
          </cell>
          <cell r="D845">
            <v>0</v>
          </cell>
          <cell r="G845">
            <v>0</v>
          </cell>
          <cell r="I845">
            <v>0</v>
          </cell>
          <cell r="J845">
            <v>1.1539615884444001</v>
          </cell>
          <cell r="K845">
            <v>0</v>
          </cell>
          <cell r="L845">
            <v>0.51800000000000002</v>
          </cell>
          <cell r="M845">
            <v>0</v>
          </cell>
          <cell r="O845">
            <v>0</v>
          </cell>
          <cell r="P845">
            <v>0.185624123618156</v>
          </cell>
          <cell r="Q845">
            <v>0</v>
          </cell>
          <cell r="R845">
            <v>0</v>
          </cell>
          <cell r="U845">
            <v>0</v>
          </cell>
          <cell r="V845">
            <v>0</v>
          </cell>
          <cell r="X845">
            <v>0</v>
          </cell>
          <cell r="Y845">
            <v>0</v>
          </cell>
          <cell r="Z845">
            <v>0</v>
          </cell>
          <cell r="AB845">
            <v>0</v>
          </cell>
          <cell r="AC845">
            <v>0</v>
          </cell>
          <cell r="AE845">
            <v>0</v>
          </cell>
          <cell r="AF845">
            <v>0</v>
          </cell>
        </row>
        <row r="846">
          <cell r="C846" t="str">
            <v>2007BSpecialtiesBinder</v>
          </cell>
          <cell r="D846">
            <v>0</v>
          </cell>
          <cell r="G846">
            <v>0</v>
          </cell>
          <cell r="I846">
            <v>0</v>
          </cell>
          <cell r="J846">
            <v>2.0492628616942001</v>
          </cell>
          <cell r="K846">
            <v>0</v>
          </cell>
          <cell r="L846">
            <v>0.36399999999999999</v>
          </cell>
          <cell r="M846">
            <v>0</v>
          </cell>
          <cell r="O846">
            <v>0</v>
          </cell>
          <cell r="P846">
            <v>0.13</v>
          </cell>
          <cell r="Q846">
            <v>0</v>
          </cell>
          <cell r="R846">
            <v>0</v>
          </cell>
          <cell r="U846">
            <v>0</v>
          </cell>
          <cell r="V846">
            <v>0</v>
          </cell>
          <cell r="X846">
            <v>0</v>
          </cell>
          <cell r="Y846">
            <v>0</v>
          </cell>
          <cell r="Z846">
            <v>0</v>
          </cell>
          <cell r="AB846">
            <v>0</v>
          </cell>
          <cell r="AC846">
            <v>0</v>
          </cell>
          <cell r="AE846">
            <v>0</v>
          </cell>
          <cell r="AF846">
            <v>0</v>
          </cell>
        </row>
        <row r="847">
          <cell r="C847" t="str">
            <v>2007BSpecialtiesLabor</v>
          </cell>
          <cell r="D847">
            <v>0</v>
          </cell>
          <cell r="G847">
            <v>0</v>
          </cell>
          <cell r="I847">
            <v>0</v>
          </cell>
          <cell r="J847">
            <v>1.1968739961273001</v>
          </cell>
          <cell r="K847">
            <v>0</v>
          </cell>
          <cell r="L847">
            <v>3.089</v>
          </cell>
          <cell r="M847">
            <v>0</v>
          </cell>
          <cell r="O847">
            <v>0</v>
          </cell>
          <cell r="P847">
            <v>0.37983044274042399</v>
          </cell>
          <cell r="Q847">
            <v>0</v>
          </cell>
          <cell r="R847">
            <v>0</v>
          </cell>
          <cell r="U847">
            <v>0</v>
          </cell>
          <cell r="V847">
            <v>0</v>
          </cell>
          <cell r="X847">
            <v>0</v>
          </cell>
          <cell r="Y847">
            <v>0</v>
          </cell>
          <cell r="Z847">
            <v>0</v>
          </cell>
          <cell r="AB847">
            <v>0</v>
          </cell>
          <cell r="AC847">
            <v>0</v>
          </cell>
          <cell r="AE847">
            <v>0</v>
          </cell>
          <cell r="AF847">
            <v>0</v>
          </cell>
        </row>
        <row r="848">
          <cell r="C848" t="str">
            <v>2007BSpecialtiesExec Salaries</v>
          </cell>
          <cell r="D848">
            <v>0</v>
          </cell>
          <cell r="G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1.105</v>
          </cell>
          <cell r="M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U848">
            <v>0</v>
          </cell>
          <cell r="V848">
            <v>0</v>
          </cell>
          <cell r="X848">
            <v>0</v>
          </cell>
          <cell r="Y848">
            <v>0</v>
          </cell>
          <cell r="Z848">
            <v>0</v>
          </cell>
          <cell r="AB848">
            <v>0</v>
          </cell>
          <cell r="AC848">
            <v>0</v>
          </cell>
          <cell r="AE848">
            <v>0</v>
          </cell>
          <cell r="AF848">
            <v>0</v>
          </cell>
        </row>
        <row r="849">
          <cell r="C849" t="str">
            <v>2007BSpecialtiesElectricity</v>
          </cell>
          <cell r="D849">
            <v>0</v>
          </cell>
          <cell r="G849">
            <v>0</v>
          </cell>
          <cell r="I849">
            <v>0</v>
          </cell>
          <cell r="J849">
            <v>0.355293299135157</v>
          </cell>
          <cell r="K849">
            <v>0</v>
          </cell>
          <cell r="L849">
            <v>0.56999999999999995</v>
          </cell>
          <cell r="M849">
            <v>0</v>
          </cell>
          <cell r="O849">
            <v>0</v>
          </cell>
          <cell r="P849">
            <v>0.18410571833596301</v>
          </cell>
          <cell r="Q849">
            <v>0</v>
          </cell>
          <cell r="R849">
            <v>0</v>
          </cell>
          <cell r="U849">
            <v>0</v>
          </cell>
          <cell r="V849">
            <v>0</v>
          </cell>
          <cell r="X849">
            <v>0</v>
          </cell>
          <cell r="Y849">
            <v>0</v>
          </cell>
          <cell r="Z849">
            <v>0</v>
          </cell>
          <cell r="AB849">
            <v>0</v>
          </cell>
          <cell r="AC849">
            <v>0</v>
          </cell>
          <cell r="AE849">
            <v>0</v>
          </cell>
          <cell r="AF849">
            <v>0</v>
          </cell>
        </row>
        <row r="850">
          <cell r="C850" t="str">
            <v>2007BSpecialtiesOil</v>
          </cell>
          <cell r="D850">
            <v>0</v>
          </cell>
          <cell r="G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U850">
            <v>0</v>
          </cell>
          <cell r="V850">
            <v>0</v>
          </cell>
          <cell r="X850">
            <v>0</v>
          </cell>
          <cell r="Y850">
            <v>0</v>
          </cell>
          <cell r="Z850">
            <v>0</v>
          </cell>
          <cell r="AB850">
            <v>0</v>
          </cell>
          <cell r="AC850">
            <v>0</v>
          </cell>
          <cell r="AE850">
            <v>0</v>
          </cell>
          <cell r="AF850">
            <v>0</v>
          </cell>
        </row>
        <row r="851">
          <cell r="C851" t="str">
            <v>2007BSpecialtiesGas</v>
          </cell>
          <cell r="D851">
            <v>0</v>
          </cell>
          <cell r="G851">
            <v>0</v>
          </cell>
          <cell r="I851">
            <v>0</v>
          </cell>
          <cell r="J851">
            <v>0.46505187084000799</v>
          </cell>
          <cell r="K851">
            <v>0</v>
          </cell>
          <cell r="L851">
            <v>4.7E-2</v>
          </cell>
          <cell r="M851">
            <v>0</v>
          </cell>
          <cell r="O851">
            <v>0</v>
          </cell>
          <cell r="P851">
            <v>0.14882983804802399</v>
          </cell>
          <cell r="Q851">
            <v>0</v>
          </cell>
          <cell r="R851">
            <v>0</v>
          </cell>
          <cell r="U851">
            <v>0</v>
          </cell>
          <cell r="V851">
            <v>0</v>
          </cell>
          <cell r="X851">
            <v>0</v>
          </cell>
          <cell r="Y851">
            <v>0</v>
          </cell>
          <cell r="Z851">
            <v>0</v>
          </cell>
          <cell r="AB851">
            <v>0</v>
          </cell>
          <cell r="AC851">
            <v>0</v>
          </cell>
          <cell r="AE851">
            <v>0</v>
          </cell>
          <cell r="AF851">
            <v>0</v>
          </cell>
        </row>
        <row r="852">
          <cell r="C852" t="str">
            <v>2007BSpecialtiesOxygen</v>
          </cell>
          <cell r="D852">
            <v>0</v>
          </cell>
          <cell r="G852">
            <v>0</v>
          </cell>
          <cell r="I852">
            <v>0</v>
          </cell>
          <cell r="J852">
            <v>9.4406075329074399E-2</v>
          </cell>
          <cell r="K852">
            <v>0</v>
          </cell>
          <cell r="L852">
            <v>0</v>
          </cell>
          <cell r="M852">
            <v>0</v>
          </cell>
          <cell r="O852">
            <v>0</v>
          </cell>
          <cell r="P852">
            <v>8.8336846446765802E-2</v>
          </cell>
          <cell r="Q852">
            <v>0</v>
          </cell>
          <cell r="R852">
            <v>0</v>
          </cell>
          <cell r="U852">
            <v>0</v>
          </cell>
          <cell r="V852">
            <v>0</v>
          </cell>
          <cell r="X852">
            <v>0</v>
          </cell>
          <cell r="Y852">
            <v>0</v>
          </cell>
          <cell r="Z852">
            <v>0</v>
          </cell>
          <cell r="AB852">
            <v>0</v>
          </cell>
          <cell r="AC852">
            <v>0</v>
          </cell>
          <cell r="AE852">
            <v>0</v>
          </cell>
          <cell r="AF852">
            <v>0</v>
          </cell>
        </row>
        <row r="853">
          <cell r="C853" t="str">
            <v>2007BSpecialtiesAlloy</v>
          </cell>
          <cell r="D853">
            <v>0</v>
          </cell>
          <cell r="G853">
            <v>0</v>
          </cell>
          <cell r="I853">
            <v>0</v>
          </cell>
          <cell r="J853">
            <v>0.25777982122653598</v>
          </cell>
          <cell r="K853">
            <v>0</v>
          </cell>
          <cell r="L853">
            <v>2.2410000000000001</v>
          </cell>
          <cell r="M853">
            <v>0</v>
          </cell>
          <cell r="O853">
            <v>0</v>
          </cell>
          <cell r="P853">
            <v>5.83607569053868E-2</v>
          </cell>
          <cell r="Q853">
            <v>0</v>
          </cell>
          <cell r="R853">
            <v>0</v>
          </cell>
          <cell r="U853">
            <v>0</v>
          </cell>
          <cell r="V853">
            <v>0</v>
          </cell>
          <cell r="X853">
            <v>0</v>
          </cell>
          <cell r="Y853">
            <v>0</v>
          </cell>
          <cell r="Z853">
            <v>0</v>
          </cell>
          <cell r="AB853">
            <v>0</v>
          </cell>
          <cell r="AC853">
            <v>0</v>
          </cell>
          <cell r="AE853">
            <v>0</v>
          </cell>
          <cell r="AF853">
            <v>0</v>
          </cell>
        </row>
        <row r="854">
          <cell r="C854" t="str">
            <v>2007BSpecialtiesSpare Parts</v>
          </cell>
          <cell r="D854">
            <v>0</v>
          </cell>
          <cell r="G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O854">
            <v>0</v>
          </cell>
          <cell r="P854">
            <v>3.5000000000000003E-2</v>
          </cell>
          <cell r="Q854">
            <v>0</v>
          </cell>
          <cell r="R854">
            <v>0</v>
          </cell>
          <cell r="U854">
            <v>0</v>
          </cell>
          <cell r="V854">
            <v>0</v>
          </cell>
          <cell r="X854">
            <v>0</v>
          </cell>
          <cell r="Y854">
            <v>0</v>
          </cell>
          <cell r="Z854">
            <v>0</v>
          </cell>
          <cell r="AB854">
            <v>0</v>
          </cell>
          <cell r="AC854">
            <v>0</v>
          </cell>
          <cell r="AE854">
            <v>0</v>
          </cell>
          <cell r="AF854">
            <v>0</v>
          </cell>
        </row>
        <row r="855">
          <cell r="C855" t="str">
            <v>2007BSpecialtiesTubes Bobbins &amp; Cut Elements</v>
          </cell>
          <cell r="D855">
            <v>0</v>
          </cell>
          <cell r="G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0.02</v>
          </cell>
          <cell r="M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U855">
            <v>0</v>
          </cell>
          <cell r="V855">
            <v>0</v>
          </cell>
          <cell r="X855">
            <v>0</v>
          </cell>
          <cell r="Y855">
            <v>0</v>
          </cell>
          <cell r="Z855">
            <v>0</v>
          </cell>
          <cell r="AB855">
            <v>0</v>
          </cell>
          <cell r="AC855">
            <v>0</v>
          </cell>
          <cell r="AE855">
            <v>0</v>
          </cell>
          <cell r="AF855">
            <v>0</v>
          </cell>
        </row>
        <row r="856">
          <cell r="C856" t="str">
            <v>2007BSpecialtiesPackaging</v>
          </cell>
          <cell r="D856">
            <v>0</v>
          </cell>
          <cell r="G856">
            <v>0</v>
          </cell>
          <cell r="I856">
            <v>0</v>
          </cell>
          <cell r="J856">
            <v>0.113774776888603</v>
          </cell>
          <cell r="K856">
            <v>0</v>
          </cell>
          <cell r="L856">
            <v>0.156</v>
          </cell>
          <cell r="M856">
            <v>0</v>
          </cell>
          <cell r="O856">
            <v>0</v>
          </cell>
          <cell r="P856">
            <v>0.03</v>
          </cell>
          <cell r="Q856">
            <v>0</v>
          </cell>
          <cell r="R856">
            <v>0</v>
          </cell>
          <cell r="U856">
            <v>0</v>
          </cell>
          <cell r="V856">
            <v>0</v>
          </cell>
          <cell r="X856">
            <v>0</v>
          </cell>
          <cell r="Y856">
            <v>0</v>
          </cell>
          <cell r="Z856">
            <v>0</v>
          </cell>
          <cell r="AB856">
            <v>0</v>
          </cell>
          <cell r="AC856">
            <v>0</v>
          </cell>
          <cell r="AE856">
            <v>0</v>
          </cell>
          <cell r="AF856">
            <v>0</v>
          </cell>
        </row>
        <row r="857">
          <cell r="C857" t="str">
            <v>2007BSpecialtiesOther Supplies</v>
          </cell>
          <cell r="D857">
            <v>0</v>
          </cell>
          <cell r="G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0.44600000000000001</v>
          </cell>
          <cell r="M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U857">
            <v>0</v>
          </cell>
          <cell r="V857">
            <v>0</v>
          </cell>
          <cell r="X857">
            <v>0</v>
          </cell>
          <cell r="Y857">
            <v>0</v>
          </cell>
          <cell r="Z857">
            <v>0</v>
          </cell>
          <cell r="AB857">
            <v>0</v>
          </cell>
          <cell r="AC857">
            <v>0</v>
          </cell>
          <cell r="AE857">
            <v>0</v>
          </cell>
          <cell r="AF857">
            <v>0</v>
          </cell>
        </row>
        <row r="858">
          <cell r="C858" t="str">
            <v>2007BSpecialtiesMaintenance</v>
          </cell>
          <cell r="D858">
            <v>0</v>
          </cell>
          <cell r="G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1.7829999999999999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U858">
            <v>0</v>
          </cell>
          <cell r="V858">
            <v>0</v>
          </cell>
          <cell r="X858">
            <v>0</v>
          </cell>
          <cell r="Y858">
            <v>0</v>
          </cell>
          <cell r="Z858">
            <v>0</v>
          </cell>
          <cell r="AB858">
            <v>0</v>
          </cell>
          <cell r="AC858">
            <v>0</v>
          </cell>
          <cell r="AE858">
            <v>0</v>
          </cell>
          <cell r="AF858">
            <v>0</v>
          </cell>
        </row>
        <row r="859">
          <cell r="C859" t="str">
            <v>2007BSpecialtiesOther</v>
          </cell>
          <cell r="D859">
            <v>0</v>
          </cell>
          <cell r="G859">
            <v>0</v>
          </cell>
          <cell r="I859">
            <v>0</v>
          </cell>
          <cell r="J859">
            <v>0.30095340896983103</v>
          </cell>
          <cell r="K859">
            <v>0</v>
          </cell>
          <cell r="L859">
            <v>0.73699999999999999</v>
          </cell>
          <cell r="M859">
            <v>0</v>
          </cell>
          <cell r="O859">
            <v>0</v>
          </cell>
          <cell r="P859">
            <v>0.02</v>
          </cell>
          <cell r="Q859">
            <v>0</v>
          </cell>
          <cell r="R859">
            <v>0</v>
          </cell>
          <cell r="U859">
            <v>0</v>
          </cell>
          <cell r="V859">
            <v>0</v>
          </cell>
          <cell r="X859">
            <v>0</v>
          </cell>
          <cell r="Y859">
            <v>0</v>
          </cell>
          <cell r="Z859">
            <v>0</v>
          </cell>
          <cell r="AB859">
            <v>0</v>
          </cell>
          <cell r="AC859">
            <v>0</v>
          </cell>
          <cell r="AE859">
            <v>0</v>
          </cell>
          <cell r="AF859">
            <v>0</v>
          </cell>
        </row>
        <row r="860">
          <cell r="C860" t="str">
            <v>2007BSpecialtiesOverhead</v>
          </cell>
          <cell r="D860">
            <v>0</v>
          </cell>
          <cell r="G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0.85299999999999998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U860">
            <v>0</v>
          </cell>
          <cell r="V860">
            <v>0</v>
          </cell>
          <cell r="X860">
            <v>0</v>
          </cell>
          <cell r="Y860">
            <v>0</v>
          </cell>
          <cell r="Z860">
            <v>0</v>
          </cell>
          <cell r="AB860">
            <v>0</v>
          </cell>
          <cell r="AC860">
            <v>0</v>
          </cell>
          <cell r="AE860">
            <v>0</v>
          </cell>
          <cell r="AF860">
            <v>0</v>
          </cell>
        </row>
        <row r="861">
          <cell r="C861" t="str">
            <v>2007BSpecialtiesDepreciation</v>
          </cell>
          <cell r="D861">
            <v>0</v>
          </cell>
          <cell r="G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1.2090000000000001</v>
          </cell>
          <cell r="M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U861">
            <v>0</v>
          </cell>
          <cell r="V861">
            <v>0</v>
          </cell>
          <cell r="X861">
            <v>0</v>
          </cell>
          <cell r="Y861">
            <v>0</v>
          </cell>
          <cell r="Z861">
            <v>0</v>
          </cell>
          <cell r="AB861">
            <v>0</v>
          </cell>
          <cell r="AC861">
            <v>0</v>
          </cell>
          <cell r="AE861">
            <v>0</v>
          </cell>
          <cell r="AF861">
            <v>0</v>
          </cell>
        </row>
        <row r="862">
          <cell r="C862" t="str">
            <v>2007BOthersBatch</v>
          </cell>
          <cell r="D862">
            <v>0</v>
          </cell>
          <cell r="F862">
            <v>0.120430107526882</v>
          </cell>
          <cell r="G862">
            <v>0</v>
          </cell>
          <cell r="H862">
            <v>0.14316522739705201</v>
          </cell>
          <cell r="I862">
            <v>0</v>
          </cell>
          <cell r="J862">
            <v>1.1539615884444001</v>
          </cell>
          <cell r="K862">
            <v>0</v>
          </cell>
          <cell r="L862">
            <v>0.51800000000000002</v>
          </cell>
          <cell r="M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U862">
            <v>228.668637618963</v>
          </cell>
          <cell r="V862">
            <v>0</v>
          </cell>
          <cell r="W862">
            <v>2.6194331707159901E-2</v>
          </cell>
          <cell r="X862">
            <v>0</v>
          </cell>
          <cell r="Y862">
            <v>4.4606897898411004</v>
          </cell>
          <cell r="Z862">
            <v>0</v>
          </cell>
          <cell r="AB862">
            <v>0</v>
          </cell>
          <cell r="AC862">
            <v>0</v>
          </cell>
          <cell r="AE862">
            <v>0</v>
          </cell>
          <cell r="AF862">
            <v>0</v>
          </cell>
        </row>
        <row r="863">
          <cell r="C863" t="str">
            <v>2007BOthersBinder</v>
          </cell>
          <cell r="D863">
            <v>0</v>
          </cell>
          <cell r="F863">
            <v>0</v>
          </cell>
          <cell r="G863">
            <v>0</v>
          </cell>
          <cell r="H863">
            <v>0.101670172555142</v>
          </cell>
          <cell r="I863">
            <v>0</v>
          </cell>
          <cell r="J863">
            <v>2.0492628616942001</v>
          </cell>
          <cell r="K863">
            <v>0</v>
          </cell>
          <cell r="L863">
            <v>0.36399999999999999</v>
          </cell>
          <cell r="M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U863">
            <v>725.05005259542895</v>
          </cell>
          <cell r="V863">
            <v>0</v>
          </cell>
          <cell r="W863">
            <v>7.7322513569965997E-3</v>
          </cell>
          <cell r="X863">
            <v>0</v>
          </cell>
          <cell r="Y863">
            <v>0</v>
          </cell>
          <cell r="Z863">
            <v>0</v>
          </cell>
          <cell r="AB863">
            <v>0</v>
          </cell>
          <cell r="AC863">
            <v>0</v>
          </cell>
          <cell r="AE863">
            <v>0</v>
          </cell>
          <cell r="AF863">
            <v>0</v>
          </cell>
        </row>
        <row r="864">
          <cell r="C864" t="str">
            <v>2007BOthersLabor</v>
          </cell>
          <cell r="D864">
            <v>0</v>
          </cell>
          <cell r="F864">
            <v>0.121528302126829</v>
          </cell>
          <cell r="G864">
            <v>0</v>
          </cell>
          <cell r="H864">
            <v>0.67983831058764199</v>
          </cell>
          <cell r="I864">
            <v>0</v>
          </cell>
          <cell r="J864">
            <v>1.1968739961273001</v>
          </cell>
          <cell r="K864">
            <v>0</v>
          </cell>
          <cell r="L864">
            <v>3.089</v>
          </cell>
          <cell r="M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U864">
            <v>967.02404130872196</v>
          </cell>
          <cell r="V864">
            <v>0</v>
          </cell>
          <cell r="W864">
            <v>2.1499154033358801E-2</v>
          </cell>
          <cell r="X864">
            <v>0</v>
          </cell>
          <cell r="Y864">
            <v>6.8625604676706802</v>
          </cell>
          <cell r="Z864">
            <v>0</v>
          </cell>
          <cell r="AB864">
            <v>0</v>
          </cell>
          <cell r="AC864">
            <v>0</v>
          </cell>
          <cell r="AE864">
            <v>0</v>
          </cell>
          <cell r="AF864">
            <v>0</v>
          </cell>
        </row>
        <row r="865">
          <cell r="C865" t="str">
            <v>2007BOthersExec Salaries</v>
          </cell>
          <cell r="D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1.105</v>
          </cell>
          <cell r="M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B865">
            <v>0</v>
          </cell>
          <cell r="AC865">
            <v>0</v>
          </cell>
          <cell r="AE865">
            <v>0</v>
          </cell>
          <cell r="AF865">
            <v>0</v>
          </cell>
        </row>
        <row r="866">
          <cell r="C866" t="str">
            <v>2007BOthersElectricity</v>
          </cell>
          <cell r="D866">
            <v>0</v>
          </cell>
          <cell r="F866">
            <v>6.2876127916544594E-2</v>
          </cell>
          <cell r="G866">
            <v>0</v>
          </cell>
          <cell r="H866">
            <v>9.3618019007559006E-2</v>
          </cell>
          <cell r="I866">
            <v>0</v>
          </cell>
          <cell r="J866">
            <v>0.355293299135157</v>
          </cell>
          <cell r="K866">
            <v>0</v>
          </cell>
          <cell r="L866">
            <v>0.56999999999999995</v>
          </cell>
          <cell r="M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U866">
            <v>119.546976772197</v>
          </cell>
          <cell r="V866">
            <v>0</v>
          </cell>
          <cell r="W866">
            <v>1.3667169988374901E-2</v>
          </cell>
          <cell r="X866">
            <v>0</v>
          </cell>
          <cell r="Y866">
            <v>3.8170323903439198E-2</v>
          </cell>
          <cell r="Z866">
            <v>0</v>
          </cell>
          <cell r="AB866">
            <v>0</v>
          </cell>
          <cell r="AC866">
            <v>0</v>
          </cell>
          <cell r="AE866">
            <v>0</v>
          </cell>
          <cell r="AF866">
            <v>0</v>
          </cell>
        </row>
        <row r="867">
          <cell r="C867" t="str">
            <v>2007BOthersOil</v>
          </cell>
          <cell r="D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B867">
            <v>0</v>
          </cell>
          <cell r="AC867">
            <v>0</v>
          </cell>
          <cell r="AE867">
            <v>0</v>
          </cell>
          <cell r="AF867">
            <v>0</v>
          </cell>
        </row>
        <row r="868">
          <cell r="C868" t="str">
            <v>2007BOthersGas</v>
          </cell>
          <cell r="D868">
            <v>0</v>
          </cell>
          <cell r="F868">
            <v>0.124307181010557</v>
          </cell>
          <cell r="G868">
            <v>0</v>
          </cell>
          <cell r="H868">
            <v>9.9923656756736298E-2</v>
          </cell>
          <cell r="I868">
            <v>0</v>
          </cell>
          <cell r="J868">
            <v>0.46505187084000799</v>
          </cell>
          <cell r="K868">
            <v>0</v>
          </cell>
          <cell r="L868">
            <v>4.7E-2</v>
          </cell>
          <cell r="M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U868">
            <v>240.38359077310901</v>
          </cell>
          <cell r="V868">
            <v>0</v>
          </cell>
          <cell r="W868">
            <v>1.52334968965876E-2</v>
          </cell>
          <cell r="X868">
            <v>0</v>
          </cell>
          <cell r="Y868">
            <v>2.0991481363958099E-3</v>
          </cell>
          <cell r="Z868">
            <v>0</v>
          </cell>
          <cell r="AB868">
            <v>0</v>
          </cell>
          <cell r="AC868">
            <v>0</v>
          </cell>
          <cell r="AE868">
            <v>0</v>
          </cell>
          <cell r="AF868">
            <v>0</v>
          </cell>
        </row>
        <row r="869">
          <cell r="C869" t="str">
            <v>2007BOthersOxygen</v>
          </cell>
          <cell r="D869">
            <v>0</v>
          </cell>
          <cell r="G869">
            <v>0</v>
          </cell>
          <cell r="H869">
            <v>1.9070907161025399E-2</v>
          </cell>
          <cell r="I869">
            <v>0</v>
          </cell>
          <cell r="J869">
            <v>9.4406075329074399E-2</v>
          </cell>
          <cell r="K869">
            <v>0</v>
          </cell>
          <cell r="L869">
            <v>0</v>
          </cell>
          <cell r="M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U869">
            <v>0</v>
          </cell>
          <cell r="V869">
            <v>0</v>
          </cell>
          <cell r="W869">
            <v>4.5752754006611997E-3</v>
          </cell>
          <cell r="X869">
            <v>0</v>
          </cell>
          <cell r="Y869">
            <v>0</v>
          </cell>
          <cell r="Z869">
            <v>0</v>
          </cell>
          <cell r="AB869">
            <v>0</v>
          </cell>
          <cell r="AC869">
            <v>0</v>
          </cell>
          <cell r="AE869">
            <v>0</v>
          </cell>
          <cell r="AF869">
            <v>0</v>
          </cell>
        </row>
        <row r="870">
          <cell r="C870" t="str">
            <v>2007BOthersAlloy</v>
          </cell>
          <cell r="D870">
            <v>0</v>
          </cell>
          <cell r="F870">
            <v>0</v>
          </cell>
          <cell r="G870">
            <v>0</v>
          </cell>
          <cell r="H870">
            <v>2.67676381993785E-2</v>
          </cell>
          <cell r="I870">
            <v>0</v>
          </cell>
          <cell r="J870">
            <v>0.25777982122653598</v>
          </cell>
          <cell r="K870">
            <v>0</v>
          </cell>
          <cell r="L870">
            <v>2.2410000000000001</v>
          </cell>
          <cell r="M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U870">
            <v>33.994479898174397</v>
          </cell>
          <cell r="V870">
            <v>0</v>
          </cell>
          <cell r="W870">
            <v>4.20916046413652E-3</v>
          </cell>
          <cell r="X870">
            <v>0</v>
          </cell>
          <cell r="Y870">
            <v>0</v>
          </cell>
          <cell r="Z870">
            <v>0</v>
          </cell>
          <cell r="AB870">
            <v>0</v>
          </cell>
          <cell r="AC870">
            <v>0</v>
          </cell>
          <cell r="AE870">
            <v>0</v>
          </cell>
          <cell r="AF870">
            <v>0</v>
          </cell>
        </row>
        <row r="871">
          <cell r="C871" t="str">
            <v>2007BOthersSpare Parts</v>
          </cell>
          <cell r="D871">
            <v>0</v>
          </cell>
          <cell r="F871">
            <v>3.9355229209377601E-4</v>
          </cell>
          <cell r="G871">
            <v>0</v>
          </cell>
          <cell r="H871">
            <v>8.3653895245009893E-2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U871">
            <v>15.382244988310701</v>
          </cell>
          <cell r="V871">
            <v>0</v>
          </cell>
          <cell r="W871">
            <v>0</v>
          </cell>
          <cell r="X871">
            <v>0</v>
          </cell>
          <cell r="Y871">
            <v>6.1957211550196498E-2</v>
          </cell>
          <cell r="Z871">
            <v>0</v>
          </cell>
          <cell r="AB871">
            <v>0</v>
          </cell>
          <cell r="AC871">
            <v>0</v>
          </cell>
          <cell r="AE871">
            <v>0</v>
          </cell>
          <cell r="AF871">
            <v>0</v>
          </cell>
        </row>
        <row r="872">
          <cell r="C872" t="str">
            <v>2007BOthersTubes Bobbins &amp; Cut Elements</v>
          </cell>
          <cell r="D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0.02</v>
          </cell>
          <cell r="M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B872">
            <v>0</v>
          </cell>
          <cell r="AC872">
            <v>0</v>
          </cell>
          <cell r="AE872">
            <v>0</v>
          </cell>
          <cell r="AF872">
            <v>0</v>
          </cell>
        </row>
        <row r="873">
          <cell r="C873" t="str">
            <v>2007BOthersPackaging</v>
          </cell>
          <cell r="D873">
            <v>0</v>
          </cell>
          <cell r="F873">
            <v>2.5999999999999999E-2</v>
          </cell>
          <cell r="G873">
            <v>0</v>
          </cell>
          <cell r="H873">
            <v>0.10119135774844699</v>
          </cell>
          <cell r="I873">
            <v>0</v>
          </cell>
          <cell r="J873">
            <v>0.113774776888603</v>
          </cell>
          <cell r="K873">
            <v>0</v>
          </cell>
          <cell r="L873">
            <v>0.156</v>
          </cell>
          <cell r="M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U873">
            <v>114.92495006573201</v>
          </cell>
          <cell r="V873">
            <v>0</v>
          </cell>
          <cell r="W873">
            <v>5.6957266044656398E-3</v>
          </cell>
          <cell r="X873">
            <v>0</v>
          </cell>
          <cell r="Y873">
            <v>1.8845559579915601</v>
          </cell>
          <cell r="Z873">
            <v>0</v>
          </cell>
          <cell r="AB873">
            <v>0</v>
          </cell>
          <cell r="AC873">
            <v>0</v>
          </cell>
          <cell r="AE873">
            <v>0</v>
          </cell>
          <cell r="AF873">
            <v>0</v>
          </cell>
        </row>
        <row r="874">
          <cell r="C874" t="str">
            <v>2007BOthersOther Supplies</v>
          </cell>
          <cell r="D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0.44600000000000001</v>
          </cell>
          <cell r="M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B874">
            <v>0</v>
          </cell>
          <cell r="AC874">
            <v>0</v>
          </cell>
          <cell r="AE874">
            <v>0</v>
          </cell>
          <cell r="AF874">
            <v>0</v>
          </cell>
        </row>
        <row r="875">
          <cell r="C875" t="str">
            <v>2007BOthersMaintenance</v>
          </cell>
          <cell r="D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1.7829999999999999</v>
          </cell>
          <cell r="M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B875">
            <v>0</v>
          </cell>
          <cell r="AC875">
            <v>0</v>
          </cell>
          <cell r="AE875">
            <v>0</v>
          </cell>
          <cell r="AF875">
            <v>0</v>
          </cell>
        </row>
        <row r="876">
          <cell r="C876" t="str">
            <v>2007BOthersOther</v>
          </cell>
          <cell r="D876">
            <v>0.75</v>
          </cell>
          <cell r="F876">
            <v>9.9986879210074899E-3</v>
          </cell>
          <cell r="G876">
            <v>0</v>
          </cell>
          <cell r="H876">
            <v>0</v>
          </cell>
          <cell r="I876">
            <v>0</v>
          </cell>
          <cell r="J876">
            <v>0.30095340896983103</v>
          </cell>
          <cell r="K876">
            <v>0.84735804671396697</v>
          </cell>
          <cell r="L876">
            <v>0.73699999999999999</v>
          </cell>
          <cell r="M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2.29</v>
          </cell>
          <cell r="U876">
            <v>0</v>
          </cell>
          <cell r="V876">
            <v>0</v>
          </cell>
          <cell r="W876">
            <v>6.9612183477147496E-2</v>
          </cell>
          <cell r="X876">
            <v>20.111474225756499</v>
          </cell>
          <cell r="Y876">
            <v>0</v>
          </cell>
          <cell r="Z876">
            <v>0</v>
          </cell>
          <cell r="AB876">
            <v>0</v>
          </cell>
          <cell r="AC876">
            <v>0</v>
          </cell>
          <cell r="AE876">
            <v>0</v>
          </cell>
          <cell r="AF876">
            <v>0</v>
          </cell>
        </row>
        <row r="877">
          <cell r="C877" t="str">
            <v>2007BOthersOverhead</v>
          </cell>
          <cell r="D877">
            <v>0</v>
          </cell>
          <cell r="F877">
            <v>0.15893593959993099</v>
          </cell>
          <cell r="G877">
            <v>0</v>
          </cell>
          <cell r="H877">
            <v>0.43796986527197002</v>
          </cell>
          <cell r="I877">
            <v>0</v>
          </cell>
          <cell r="J877">
            <v>0</v>
          </cell>
          <cell r="K877">
            <v>0</v>
          </cell>
          <cell r="L877">
            <v>0.85299999999999998</v>
          </cell>
          <cell r="M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U877">
            <v>0</v>
          </cell>
          <cell r="V877">
            <v>0</v>
          </cell>
          <cell r="X877">
            <v>0</v>
          </cell>
          <cell r="Y877">
            <v>0</v>
          </cell>
          <cell r="Z877">
            <v>0</v>
          </cell>
          <cell r="AB877">
            <v>0</v>
          </cell>
          <cell r="AC877">
            <v>0</v>
          </cell>
          <cell r="AE877">
            <v>0</v>
          </cell>
          <cell r="AF877">
            <v>0</v>
          </cell>
        </row>
        <row r="878">
          <cell r="C878" t="str">
            <v>2007BOthersDepreciation</v>
          </cell>
          <cell r="D878">
            <v>0</v>
          </cell>
          <cell r="F878">
            <v>4.6418416563688301E-2</v>
          </cell>
          <cell r="G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1.2090000000000001</v>
          </cell>
          <cell r="M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U878">
            <v>0</v>
          </cell>
          <cell r="V878">
            <v>0</v>
          </cell>
          <cell r="X878">
            <v>0</v>
          </cell>
          <cell r="Y878">
            <v>0</v>
          </cell>
          <cell r="Z878">
            <v>0</v>
          </cell>
          <cell r="AB878">
            <v>0</v>
          </cell>
          <cell r="AC878">
            <v>0</v>
          </cell>
          <cell r="AE878">
            <v>0</v>
          </cell>
          <cell r="AF878">
            <v>0</v>
          </cell>
        </row>
        <row r="879">
          <cell r="C879" t="str">
            <v>2007BSpecialty WUCSBatch</v>
          </cell>
          <cell r="D879">
            <v>0</v>
          </cell>
          <cell r="G879">
            <v>0</v>
          </cell>
          <cell r="H879">
            <v>0.102304824034836</v>
          </cell>
          <cell r="I879">
            <v>0</v>
          </cell>
          <cell r="K879">
            <v>0</v>
          </cell>
          <cell r="L879">
            <v>0</v>
          </cell>
          <cell r="M879">
            <v>0</v>
          </cell>
          <cell r="O879">
            <v>0</v>
          </cell>
          <cell r="P879">
            <v>0.191001966061911</v>
          </cell>
          <cell r="Q879">
            <v>0</v>
          </cell>
          <cell r="R879">
            <v>0</v>
          </cell>
          <cell r="U879">
            <v>0</v>
          </cell>
          <cell r="V879">
            <v>0</v>
          </cell>
          <cell r="W879">
            <v>0.115864708212468</v>
          </cell>
          <cell r="X879">
            <v>0</v>
          </cell>
          <cell r="Y879">
            <v>0</v>
          </cell>
          <cell r="Z879">
            <v>0</v>
          </cell>
          <cell r="AB879">
            <v>0</v>
          </cell>
          <cell r="AC879">
            <v>0</v>
          </cell>
          <cell r="AE879">
            <v>0</v>
          </cell>
          <cell r="AF879">
            <v>0</v>
          </cell>
        </row>
        <row r="880">
          <cell r="C880" t="str">
            <v>2007BSpecialty WUCSBinder</v>
          </cell>
          <cell r="D880">
            <v>0</v>
          </cell>
          <cell r="G880">
            <v>0</v>
          </cell>
          <cell r="H880">
            <v>8.2171951902587498E-3</v>
          </cell>
          <cell r="I880">
            <v>0</v>
          </cell>
          <cell r="K880">
            <v>0</v>
          </cell>
          <cell r="L880">
            <v>0</v>
          </cell>
          <cell r="M880">
            <v>0</v>
          </cell>
          <cell r="O880">
            <v>0</v>
          </cell>
          <cell r="P880">
            <v>2.32558139534884E-2</v>
          </cell>
          <cell r="Q880">
            <v>0</v>
          </cell>
          <cell r="R880">
            <v>0</v>
          </cell>
          <cell r="U880">
            <v>0</v>
          </cell>
          <cell r="V880">
            <v>0</v>
          </cell>
          <cell r="W880">
            <v>1.8158331058703299E-2</v>
          </cell>
          <cell r="X880">
            <v>0</v>
          </cell>
          <cell r="Y880">
            <v>0</v>
          </cell>
          <cell r="Z880">
            <v>0</v>
          </cell>
          <cell r="AB880">
            <v>0</v>
          </cell>
          <cell r="AC880">
            <v>0</v>
          </cell>
          <cell r="AE880">
            <v>0</v>
          </cell>
          <cell r="AF880">
            <v>0</v>
          </cell>
        </row>
        <row r="881">
          <cell r="C881" t="str">
            <v>2007BSpecialty WUCSLabor</v>
          </cell>
          <cell r="D881">
            <v>0</v>
          </cell>
          <cell r="G881">
            <v>0</v>
          </cell>
          <cell r="H881">
            <v>9.0599814902050199E-2</v>
          </cell>
          <cell r="I881">
            <v>0</v>
          </cell>
          <cell r="K881">
            <v>0</v>
          </cell>
          <cell r="L881">
            <v>0</v>
          </cell>
          <cell r="M881">
            <v>0</v>
          </cell>
          <cell r="O881">
            <v>0</v>
          </cell>
          <cell r="P881">
            <v>0.211701968501182</v>
          </cell>
          <cell r="Q881">
            <v>0</v>
          </cell>
          <cell r="R881">
            <v>0</v>
          </cell>
          <cell r="U881">
            <v>0</v>
          </cell>
          <cell r="V881">
            <v>0</v>
          </cell>
          <cell r="W881">
            <v>7.8698847417184997E-2</v>
          </cell>
          <cell r="X881">
            <v>0</v>
          </cell>
          <cell r="Y881">
            <v>0</v>
          </cell>
          <cell r="Z881">
            <v>0</v>
          </cell>
          <cell r="AB881">
            <v>0</v>
          </cell>
          <cell r="AC881">
            <v>0</v>
          </cell>
          <cell r="AE881">
            <v>0</v>
          </cell>
          <cell r="AF881">
            <v>0</v>
          </cell>
        </row>
        <row r="882">
          <cell r="C882" t="str">
            <v>2007BSpecialty WUCSExec Salaries</v>
          </cell>
          <cell r="D882">
            <v>0</v>
          </cell>
          <cell r="G882">
            <v>0</v>
          </cell>
          <cell r="H882">
            <v>0</v>
          </cell>
          <cell r="I882">
            <v>0</v>
          </cell>
          <cell r="K882">
            <v>0</v>
          </cell>
          <cell r="L882">
            <v>0</v>
          </cell>
          <cell r="M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B882">
            <v>0</v>
          </cell>
          <cell r="AC882">
            <v>0</v>
          </cell>
          <cell r="AE882">
            <v>0</v>
          </cell>
          <cell r="AF882">
            <v>0</v>
          </cell>
        </row>
        <row r="883">
          <cell r="C883" t="str">
            <v>2007BSpecialty WUCSElectricity</v>
          </cell>
          <cell r="D883">
            <v>0</v>
          </cell>
          <cell r="G883">
            <v>0</v>
          </cell>
          <cell r="H883">
            <v>8.3112928512689199E-2</v>
          </cell>
          <cell r="I883">
            <v>0</v>
          </cell>
          <cell r="K883">
            <v>0</v>
          </cell>
          <cell r="L883">
            <v>0</v>
          </cell>
          <cell r="M883">
            <v>0</v>
          </cell>
          <cell r="O883">
            <v>0</v>
          </cell>
          <cell r="P883">
            <v>0.132109873768678</v>
          </cell>
          <cell r="Q883">
            <v>0</v>
          </cell>
          <cell r="R883">
            <v>0</v>
          </cell>
          <cell r="U883">
            <v>0</v>
          </cell>
          <cell r="V883">
            <v>0</v>
          </cell>
          <cell r="W883">
            <v>6.7031171035582801E-2</v>
          </cell>
          <cell r="X883">
            <v>0</v>
          </cell>
          <cell r="Y883">
            <v>0</v>
          </cell>
          <cell r="Z883">
            <v>0</v>
          </cell>
          <cell r="AB883">
            <v>0</v>
          </cell>
          <cell r="AC883">
            <v>0</v>
          </cell>
          <cell r="AE883">
            <v>0</v>
          </cell>
          <cell r="AF883">
            <v>0</v>
          </cell>
        </row>
        <row r="884">
          <cell r="C884" t="str">
            <v>2007BSpecialty WUCSOil</v>
          </cell>
          <cell r="D884">
            <v>0</v>
          </cell>
          <cell r="G884">
            <v>0</v>
          </cell>
          <cell r="H884">
            <v>0</v>
          </cell>
          <cell r="I884">
            <v>0</v>
          </cell>
          <cell r="K884">
            <v>0</v>
          </cell>
          <cell r="L884">
            <v>0</v>
          </cell>
          <cell r="M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B884">
            <v>0</v>
          </cell>
          <cell r="AC884">
            <v>0</v>
          </cell>
          <cell r="AE884">
            <v>0</v>
          </cell>
          <cell r="AF884">
            <v>0</v>
          </cell>
        </row>
        <row r="885">
          <cell r="C885" t="str">
            <v>2007BSpecialty WUCSGas</v>
          </cell>
          <cell r="D885">
            <v>0</v>
          </cell>
          <cell r="G885">
            <v>0</v>
          </cell>
          <cell r="H885">
            <v>8.3596690132164003E-2</v>
          </cell>
          <cell r="I885">
            <v>0</v>
          </cell>
          <cell r="K885">
            <v>0</v>
          </cell>
          <cell r="L885">
            <v>0</v>
          </cell>
          <cell r="M885">
            <v>0</v>
          </cell>
          <cell r="O885">
            <v>0</v>
          </cell>
          <cell r="P885">
            <v>0.10263868505321699</v>
          </cell>
          <cell r="Q885">
            <v>0</v>
          </cell>
          <cell r="R885">
            <v>0</v>
          </cell>
          <cell r="U885">
            <v>0</v>
          </cell>
          <cell r="V885">
            <v>0</v>
          </cell>
          <cell r="W885">
            <v>6.7410129835612106E-2</v>
          </cell>
          <cell r="X885">
            <v>0</v>
          </cell>
          <cell r="Y885">
            <v>0</v>
          </cell>
          <cell r="Z885">
            <v>0</v>
          </cell>
          <cell r="AB885">
            <v>0</v>
          </cell>
          <cell r="AC885">
            <v>0</v>
          </cell>
          <cell r="AE885">
            <v>0</v>
          </cell>
          <cell r="AF885">
            <v>0</v>
          </cell>
        </row>
        <row r="886">
          <cell r="C886" t="str">
            <v>2007BSpecialty WUCSOxygen</v>
          </cell>
          <cell r="D886">
            <v>0</v>
          </cell>
          <cell r="G886">
            <v>0</v>
          </cell>
          <cell r="H886">
            <v>1.06153906592332E-2</v>
          </cell>
          <cell r="I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P886">
            <v>5.85699157909415E-2</v>
          </cell>
          <cell r="Q886">
            <v>0</v>
          </cell>
          <cell r="R886">
            <v>0</v>
          </cell>
          <cell r="U886">
            <v>0</v>
          </cell>
          <cell r="V886">
            <v>0</v>
          </cell>
          <cell r="W886">
            <v>2.0233115704704201E-2</v>
          </cell>
          <cell r="X886">
            <v>0</v>
          </cell>
          <cell r="Y886">
            <v>0</v>
          </cell>
          <cell r="Z886">
            <v>0</v>
          </cell>
          <cell r="AB886">
            <v>0</v>
          </cell>
          <cell r="AC886">
            <v>0</v>
          </cell>
          <cell r="AE886">
            <v>0</v>
          </cell>
          <cell r="AF886">
            <v>0</v>
          </cell>
        </row>
        <row r="887">
          <cell r="C887" t="str">
            <v>2007BSpecialty WUCSAlloy</v>
          </cell>
          <cell r="D887">
            <v>0</v>
          </cell>
          <cell r="G887">
            <v>0</v>
          </cell>
          <cell r="H887">
            <v>4.0848177864886398E-2</v>
          </cell>
          <cell r="I887">
            <v>0</v>
          </cell>
          <cell r="K887">
            <v>0</v>
          </cell>
          <cell r="L887">
            <v>0</v>
          </cell>
          <cell r="M887">
            <v>0</v>
          </cell>
          <cell r="O887">
            <v>0</v>
          </cell>
          <cell r="P887">
            <v>0.10036272215051301</v>
          </cell>
          <cell r="Q887">
            <v>0</v>
          </cell>
          <cell r="R887">
            <v>0</v>
          </cell>
          <cell r="U887">
            <v>0</v>
          </cell>
          <cell r="V887">
            <v>0</v>
          </cell>
          <cell r="W887">
            <v>4.0500706828015202E-2</v>
          </cell>
          <cell r="X887">
            <v>0</v>
          </cell>
          <cell r="Y887">
            <v>0</v>
          </cell>
          <cell r="Z887">
            <v>0</v>
          </cell>
          <cell r="AB887">
            <v>0</v>
          </cell>
          <cell r="AC887">
            <v>0</v>
          </cell>
          <cell r="AE887">
            <v>0</v>
          </cell>
          <cell r="AF887">
            <v>0</v>
          </cell>
        </row>
        <row r="888">
          <cell r="C888" t="str">
            <v>2007BSpecialty WUCSSpare Parts</v>
          </cell>
          <cell r="D888">
            <v>0</v>
          </cell>
          <cell r="G888">
            <v>0</v>
          </cell>
          <cell r="H888">
            <v>4.36524779168182E-2</v>
          </cell>
          <cell r="I888">
            <v>0</v>
          </cell>
          <cell r="K888">
            <v>0</v>
          </cell>
          <cell r="L888">
            <v>0</v>
          </cell>
          <cell r="M888">
            <v>0</v>
          </cell>
          <cell r="O888">
            <v>0</v>
          </cell>
          <cell r="P888">
            <v>4.5470568867142999E-2</v>
          </cell>
          <cell r="Q888">
            <v>0</v>
          </cell>
          <cell r="R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B888">
            <v>0</v>
          </cell>
          <cell r="AC888">
            <v>0</v>
          </cell>
          <cell r="AE888">
            <v>0</v>
          </cell>
          <cell r="AF888">
            <v>0</v>
          </cell>
        </row>
        <row r="889">
          <cell r="C889" t="str">
            <v>2007BSpecialty WUCSTubes Bobbins &amp; Cut Elements</v>
          </cell>
          <cell r="D889">
            <v>0</v>
          </cell>
          <cell r="G889">
            <v>0</v>
          </cell>
          <cell r="H889">
            <v>0</v>
          </cell>
          <cell r="I889">
            <v>0</v>
          </cell>
          <cell r="K889">
            <v>0</v>
          </cell>
          <cell r="L889">
            <v>0</v>
          </cell>
          <cell r="M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B889">
            <v>0</v>
          </cell>
          <cell r="AC889">
            <v>0</v>
          </cell>
          <cell r="AE889">
            <v>0</v>
          </cell>
          <cell r="AF889">
            <v>0</v>
          </cell>
        </row>
        <row r="890">
          <cell r="C890" t="str">
            <v>2007BSpecialty WUCSPackaging</v>
          </cell>
          <cell r="D890">
            <v>0</v>
          </cell>
          <cell r="G890">
            <v>0</v>
          </cell>
          <cell r="H890">
            <v>2.6042764383561599E-2</v>
          </cell>
          <cell r="I890">
            <v>0</v>
          </cell>
          <cell r="K890">
            <v>0</v>
          </cell>
          <cell r="L890">
            <v>0</v>
          </cell>
          <cell r="M890">
            <v>0</v>
          </cell>
          <cell r="O890">
            <v>0</v>
          </cell>
          <cell r="P890">
            <v>6.2701230812463093E-2</v>
          </cell>
          <cell r="Q890">
            <v>0</v>
          </cell>
          <cell r="R890">
            <v>0</v>
          </cell>
          <cell r="U890">
            <v>0</v>
          </cell>
          <cell r="V890">
            <v>0</v>
          </cell>
          <cell r="W890">
            <v>2.1420915662589898E-2</v>
          </cell>
          <cell r="X890">
            <v>0</v>
          </cell>
          <cell r="Y890">
            <v>0</v>
          </cell>
          <cell r="Z890">
            <v>0</v>
          </cell>
          <cell r="AB890">
            <v>0</v>
          </cell>
          <cell r="AC890">
            <v>0</v>
          </cell>
          <cell r="AE890">
            <v>0</v>
          </cell>
          <cell r="AF890">
            <v>0</v>
          </cell>
        </row>
        <row r="891">
          <cell r="C891" t="str">
            <v>2007BSpecialty WUCSOther Supplies</v>
          </cell>
          <cell r="D891">
            <v>0</v>
          </cell>
          <cell r="G891">
            <v>0</v>
          </cell>
          <cell r="H891">
            <v>0</v>
          </cell>
          <cell r="I891">
            <v>0</v>
          </cell>
          <cell r="K891">
            <v>0</v>
          </cell>
          <cell r="L891">
            <v>0</v>
          </cell>
          <cell r="M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B891">
            <v>0</v>
          </cell>
          <cell r="AC891">
            <v>0</v>
          </cell>
          <cell r="AE891">
            <v>0</v>
          </cell>
          <cell r="AF891">
            <v>0</v>
          </cell>
        </row>
        <row r="892">
          <cell r="C892" t="str">
            <v>2007BSpecialty WUCSMaintenance</v>
          </cell>
          <cell r="D892">
            <v>0</v>
          </cell>
          <cell r="G892">
            <v>0</v>
          </cell>
          <cell r="H892">
            <v>0</v>
          </cell>
          <cell r="I892">
            <v>0</v>
          </cell>
          <cell r="K892">
            <v>0</v>
          </cell>
          <cell r="L892">
            <v>0</v>
          </cell>
          <cell r="M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B892">
            <v>0</v>
          </cell>
          <cell r="AC892">
            <v>0</v>
          </cell>
          <cell r="AE892">
            <v>0</v>
          </cell>
          <cell r="AF892">
            <v>0</v>
          </cell>
        </row>
        <row r="893">
          <cell r="C893" t="str">
            <v>2007BSpecialty WUCSOther</v>
          </cell>
          <cell r="D893">
            <v>0</v>
          </cell>
          <cell r="G893">
            <v>0</v>
          </cell>
          <cell r="H893">
            <v>0</v>
          </cell>
          <cell r="I893">
            <v>0</v>
          </cell>
          <cell r="K893">
            <v>0</v>
          </cell>
          <cell r="L893">
            <v>0</v>
          </cell>
          <cell r="M893">
            <v>0</v>
          </cell>
          <cell r="O893">
            <v>0</v>
          </cell>
          <cell r="Q893">
            <v>0</v>
          </cell>
          <cell r="R893">
            <v>0</v>
          </cell>
          <cell r="U893">
            <v>0</v>
          </cell>
          <cell r="V893">
            <v>0</v>
          </cell>
          <cell r="W893">
            <v>3.2465192232747402E-2</v>
          </cell>
          <cell r="X893">
            <v>0</v>
          </cell>
          <cell r="Y893">
            <v>0</v>
          </cell>
          <cell r="Z893">
            <v>0</v>
          </cell>
          <cell r="AB893">
            <v>0</v>
          </cell>
          <cell r="AC893">
            <v>0</v>
          </cell>
          <cell r="AE893">
            <v>0</v>
          </cell>
          <cell r="AF893">
            <v>0</v>
          </cell>
        </row>
        <row r="894">
          <cell r="C894" t="str">
            <v>2007BSpecialty WUCSOverhead</v>
          </cell>
          <cell r="D894">
            <v>0</v>
          </cell>
          <cell r="G894">
            <v>0</v>
          </cell>
          <cell r="H894">
            <v>0.232391891947313</v>
          </cell>
          <cell r="I894">
            <v>0</v>
          </cell>
          <cell r="K894">
            <v>0</v>
          </cell>
          <cell r="L894">
            <v>0</v>
          </cell>
          <cell r="M894">
            <v>0</v>
          </cell>
          <cell r="O894">
            <v>0</v>
          </cell>
          <cell r="Q894">
            <v>0</v>
          </cell>
          <cell r="R894">
            <v>0</v>
          </cell>
          <cell r="U894">
            <v>0</v>
          </cell>
          <cell r="V894">
            <v>0</v>
          </cell>
          <cell r="W894">
            <v>0.28188315603369002</v>
          </cell>
          <cell r="X894">
            <v>0</v>
          </cell>
          <cell r="Y894">
            <v>0</v>
          </cell>
          <cell r="Z894">
            <v>0</v>
          </cell>
          <cell r="AB894">
            <v>0</v>
          </cell>
          <cell r="AC894">
            <v>0</v>
          </cell>
          <cell r="AE894">
            <v>0</v>
          </cell>
          <cell r="AF894">
            <v>0</v>
          </cell>
        </row>
        <row r="895">
          <cell r="C895" t="str">
            <v>2007BSpecialty WUCSDepreciation</v>
          </cell>
          <cell r="D895">
            <v>0</v>
          </cell>
          <cell r="G895">
            <v>0</v>
          </cell>
          <cell r="I895">
            <v>0</v>
          </cell>
          <cell r="K895">
            <v>0</v>
          </cell>
          <cell r="L895">
            <v>0</v>
          </cell>
          <cell r="M895">
            <v>0</v>
          </cell>
          <cell r="O895">
            <v>0</v>
          </cell>
          <cell r="Q895">
            <v>0</v>
          </cell>
          <cell r="R895">
            <v>0</v>
          </cell>
          <cell r="U895">
            <v>0</v>
          </cell>
          <cell r="V895">
            <v>0</v>
          </cell>
          <cell r="X895">
            <v>0</v>
          </cell>
          <cell r="Y895">
            <v>0</v>
          </cell>
          <cell r="Z895">
            <v>0</v>
          </cell>
          <cell r="AB895">
            <v>0</v>
          </cell>
          <cell r="AC895">
            <v>0</v>
          </cell>
          <cell r="AE895">
            <v>0</v>
          </cell>
          <cell r="AF895">
            <v>0</v>
          </cell>
        </row>
      </sheetData>
      <sheetData sheetId="58" refreshError="1"/>
      <sheetData sheetId="59" refreshError="1">
        <row r="2">
          <cell r="E2" t="str">
            <v>Reference 2</v>
          </cell>
        </row>
        <row r="4">
          <cell r="E4" t="str">
            <v>AmarilloAR GlassNorth America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E5" t="str">
            <v>AmarilloAR GlassOther Asia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E6" t="str">
            <v>AmarilloAR GlassEurope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E7" t="str">
            <v>AmarilloAR GlassSouth America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E8" t="str">
            <v>AmarilloAssembled RovingNorth America</v>
          </cell>
          <cell r="F8">
            <v>1.37174230613315</v>
          </cell>
          <cell r="G8">
            <v>1.1776224581283601</v>
          </cell>
          <cell r="H8">
            <v>7.6972758047131606E-2</v>
          </cell>
          <cell r="I8">
            <v>0.90003886506425101</v>
          </cell>
          <cell r="J8">
            <v>0.87459209609333499</v>
          </cell>
          <cell r="K8">
            <v>1.3821741636628999</v>
          </cell>
          <cell r="L8">
            <v>1.19984350397138</v>
          </cell>
          <cell r="M8">
            <v>8.0857656827728594E-2</v>
          </cell>
          <cell r="N8">
            <v>0.82986074847135105</v>
          </cell>
          <cell r="O8">
            <v>0.793063037367012</v>
          </cell>
        </row>
        <row r="9">
          <cell r="E9" t="str">
            <v>AmarilloAssembled RovingOther Asia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0.89358050410573597</v>
          </cell>
          <cell r="L9">
            <v>1.4</v>
          </cell>
          <cell r="M9">
            <v>0.22183121442645501</v>
          </cell>
          <cell r="N9">
            <v>7.8903810554855295E-3</v>
          </cell>
          <cell r="O9">
            <v>0.55337783456329204</v>
          </cell>
        </row>
        <row r="10">
          <cell r="E10" t="str">
            <v>AmarilloAssembled RovingEurope</v>
          </cell>
          <cell r="F10">
            <v>1.51638520476663</v>
          </cell>
          <cell r="G10">
            <v>0</v>
          </cell>
          <cell r="H10">
            <v>0.273664281780924</v>
          </cell>
          <cell r="I10">
            <v>9.9961134935749305E-2</v>
          </cell>
          <cell r="J10">
            <v>1</v>
          </cell>
          <cell r="K10">
            <v>1.4259508692001299</v>
          </cell>
          <cell r="M10">
            <v>0.20287360909771801</v>
          </cell>
          <cell r="N10">
            <v>0.162248870473163</v>
          </cell>
          <cell r="O10">
            <v>1</v>
          </cell>
        </row>
        <row r="11">
          <cell r="E11" t="str">
            <v>AmarilloAssembled RovingSouth America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N11">
            <v>0</v>
          </cell>
          <cell r="O11">
            <v>0</v>
          </cell>
        </row>
        <row r="12">
          <cell r="E12" t="str">
            <v>AmarilloCFMNorth America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 t="str">
            <v>AmarilloCFMOther Asia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 t="str">
            <v>AmarilloCFMEurope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 t="str">
            <v>AmarilloCFMSouth America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 t="str">
            <v>AmarilloCSMNorth America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 t="str">
            <v>AmarilloCSMOther Asia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E18" t="str">
            <v>AmarilloCSMEurope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E19" t="str">
            <v>AmarilloCSMSouth America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 t="str">
            <v>AmarilloDirect RovingNorth America</v>
          </cell>
          <cell r="F20">
            <v>1.2394831089248799</v>
          </cell>
          <cell r="G20">
            <v>0.98641385438113605</v>
          </cell>
          <cell r="H20">
            <v>8.1728401308751503E-2</v>
          </cell>
          <cell r="I20">
            <v>0.94301910628145802</v>
          </cell>
          <cell r="J20">
            <v>0.86497082070945497</v>
          </cell>
          <cell r="K20">
            <v>1.2392160280353299</v>
          </cell>
          <cell r="L20">
            <v>0.95735755597652805</v>
          </cell>
          <cell r="M20">
            <v>8.8176108690291605E-2</v>
          </cell>
          <cell r="N20">
            <v>0.909559734533259</v>
          </cell>
          <cell r="O20">
            <v>0.859741434470215</v>
          </cell>
        </row>
        <row r="21">
          <cell r="E21" t="str">
            <v>AmarilloDirect RovingOther Asia</v>
          </cell>
          <cell r="F21">
            <v>1.20403929406449</v>
          </cell>
          <cell r="G21">
            <v>0</v>
          </cell>
          <cell r="H21">
            <v>0.147885039155496</v>
          </cell>
          <cell r="I21">
            <v>0</v>
          </cell>
          <cell r="J21">
            <v>0</v>
          </cell>
          <cell r="K21">
            <v>1.2068830861451101</v>
          </cell>
          <cell r="M21">
            <v>0.17989161163018599</v>
          </cell>
          <cell r="N21">
            <v>5.4257706173970202E-2</v>
          </cell>
          <cell r="O21">
            <v>1</v>
          </cell>
        </row>
        <row r="22">
          <cell r="E22" t="str">
            <v>AmarilloDirect RovingEurope</v>
          </cell>
          <cell r="F22">
            <v>1.25965196151987</v>
          </cell>
          <cell r="G22">
            <v>0</v>
          </cell>
          <cell r="H22">
            <v>0.20892604373543999</v>
          </cell>
          <cell r="I22">
            <v>5.6980893718542001E-2</v>
          </cell>
          <cell r="J22">
            <v>1</v>
          </cell>
          <cell r="K22">
            <v>1.0981253383080101</v>
          </cell>
          <cell r="M22">
            <v>0.149780395959315</v>
          </cell>
          <cell r="N22">
            <v>1.9154247823064199E-2</v>
          </cell>
          <cell r="O22">
            <v>1</v>
          </cell>
        </row>
        <row r="23">
          <cell r="E23" t="str">
            <v>AmarilloDirect RovingSouth America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1.5456306816024299</v>
          </cell>
          <cell r="M23">
            <v>5.92751998047703E-2</v>
          </cell>
          <cell r="N23">
            <v>1.70283114697065E-2</v>
          </cell>
          <cell r="O23">
            <v>1</v>
          </cell>
        </row>
        <row r="24">
          <cell r="E24" t="str">
            <v>AmarilloDUCSNorth America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 t="str">
            <v>AmarilloDUCSOther Asia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E26" t="str">
            <v>AmarilloDUCSEurope</v>
          </cell>
          <cell r="F26">
            <v>2.7487165821099202</v>
          </cell>
          <cell r="G26">
            <v>0</v>
          </cell>
          <cell r="H26">
            <v>0.15242708560616999</v>
          </cell>
          <cell r="I26">
            <v>1</v>
          </cell>
          <cell r="J26">
            <v>1</v>
          </cell>
        </row>
        <row r="27">
          <cell r="E27" t="str">
            <v>AmarilloDUCSSouth America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 t="str">
            <v>AmarilloH GlassNorth America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 t="str">
            <v>AmarilloH GlassOther Asia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 t="str">
            <v>AmarilloH GlassEurope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E31" t="str">
            <v>AmarilloH GlassSouth America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E32" t="str">
            <v>AmarilloHiPer-texNorth America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E33" t="str">
            <v>AmarilloHiPer-texOther Asia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E34" t="str">
            <v>AmarilloHiPer-texEurope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E35" t="str">
            <v>AmarilloHiPer-texSouth America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E36" t="str">
            <v>AmarilloOthersNorth America</v>
          </cell>
          <cell r="F36">
            <v>1</v>
          </cell>
          <cell r="G36">
            <v>1</v>
          </cell>
          <cell r="H36">
            <v>0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0.1</v>
          </cell>
          <cell r="N36">
            <v>1</v>
          </cell>
          <cell r="O36">
            <v>1</v>
          </cell>
        </row>
        <row r="37">
          <cell r="E37" t="str">
            <v>AmarilloOthersOther Asia</v>
          </cell>
          <cell r="F37">
            <v>1</v>
          </cell>
          <cell r="G37">
            <v>1</v>
          </cell>
          <cell r="H37">
            <v>0</v>
          </cell>
          <cell r="I37">
            <v>0</v>
          </cell>
          <cell r="J37">
            <v>0</v>
          </cell>
          <cell r="K37">
            <v>1</v>
          </cell>
          <cell r="L37">
            <v>1</v>
          </cell>
          <cell r="M37">
            <v>0.1</v>
          </cell>
          <cell r="N37">
            <v>0</v>
          </cell>
          <cell r="O37">
            <v>0</v>
          </cell>
        </row>
        <row r="38">
          <cell r="E38" t="str">
            <v>AmarilloOthersEurope</v>
          </cell>
          <cell r="F38">
            <v>1</v>
          </cell>
          <cell r="G38">
            <v>1</v>
          </cell>
          <cell r="H38">
            <v>0</v>
          </cell>
          <cell r="I38">
            <v>0</v>
          </cell>
          <cell r="J38">
            <v>0</v>
          </cell>
          <cell r="K38">
            <v>1</v>
          </cell>
          <cell r="L38">
            <v>1</v>
          </cell>
          <cell r="M38">
            <v>0.1</v>
          </cell>
          <cell r="N38">
            <v>0</v>
          </cell>
          <cell r="O38">
            <v>0</v>
          </cell>
        </row>
        <row r="39">
          <cell r="E39" t="str">
            <v>AmarilloOthersSouth America</v>
          </cell>
          <cell r="F39">
            <v>1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1</v>
          </cell>
          <cell r="L39">
            <v>1</v>
          </cell>
          <cell r="M39">
            <v>0.1</v>
          </cell>
          <cell r="N39">
            <v>0</v>
          </cell>
          <cell r="O39">
            <v>0</v>
          </cell>
        </row>
        <row r="40">
          <cell r="E40" t="str">
            <v>AmarilloSpecialtiesNorth America</v>
          </cell>
          <cell r="F40">
            <v>1</v>
          </cell>
          <cell r="G40">
            <v>1</v>
          </cell>
          <cell r="H40">
            <v>0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0.1</v>
          </cell>
          <cell r="N40">
            <v>1</v>
          </cell>
          <cell r="O40">
            <v>1</v>
          </cell>
        </row>
        <row r="41">
          <cell r="E41" t="str">
            <v>AmarilloSpecialtiesOther Asia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0.1</v>
          </cell>
          <cell r="N41">
            <v>0</v>
          </cell>
          <cell r="O41">
            <v>0</v>
          </cell>
        </row>
        <row r="42">
          <cell r="E42" t="str">
            <v>AmarilloSpecialtiesEurope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</v>
          </cell>
          <cell r="L42">
            <v>1</v>
          </cell>
          <cell r="M42">
            <v>0.1</v>
          </cell>
          <cell r="N42">
            <v>0</v>
          </cell>
          <cell r="O42">
            <v>0</v>
          </cell>
        </row>
        <row r="43">
          <cell r="E43" t="str">
            <v>AmarilloSpecialtiesSouth America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</v>
          </cell>
          <cell r="L43">
            <v>1</v>
          </cell>
          <cell r="M43">
            <v>0.1</v>
          </cell>
          <cell r="N43">
            <v>0</v>
          </cell>
          <cell r="O43">
            <v>0</v>
          </cell>
        </row>
        <row r="44">
          <cell r="E44" t="str">
            <v>AmarilloSpecialty WUCSNorth America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E45" t="str">
            <v>AmarilloSpecialty WUCSOther Asia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 t="str">
            <v>AmarilloSpecialty WUCSEurope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 t="str">
            <v>AmarilloSpecialty WUCSSouth America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E48" t="str">
            <v>AmarilloTwintexNorth America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E49" t="str">
            <v>AmarilloTwintexOther Asia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E50" t="str">
            <v>AmarilloTwintexEurope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E51" t="str">
            <v>AmarilloTwintexSouth America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E52" t="str">
            <v>AmarilloWUCSNorth America</v>
          </cell>
          <cell r="F52">
            <v>0.83941899939407505</v>
          </cell>
          <cell r="G52">
            <v>0</v>
          </cell>
          <cell r="H52">
            <v>0.110733389811922</v>
          </cell>
          <cell r="I52">
            <v>0.97353354161859695</v>
          </cell>
          <cell r="J52">
            <v>0.99960236745547804</v>
          </cell>
          <cell r="K52">
            <v>0.79835902980825102</v>
          </cell>
          <cell r="M52">
            <v>0.122130650461048</v>
          </cell>
          <cell r="N52">
            <v>1</v>
          </cell>
          <cell r="O52">
            <v>1</v>
          </cell>
        </row>
        <row r="53">
          <cell r="E53" t="str">
            <v>AmarilloWUCSOther Asia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N53">
            <v>0</v>
          </cell>
          <cell r="O53">
            <v>0</v>
          </cell>
        </row>
        <row r="54">
          <cell r="E54" t="str">
            <v>AmarilloWUCSEurope</v>
          </cell>
          <cell r="F54">
            <v>1.7559283059714801</v>
          </cell>
          <cell r="G54">
            <v>0.785069631440245</v>
          </cell>
          <cell r="H54">
            <v>0.31450595738915099</v>
          </cell>
          <cell r="I54">
            <v>2.6466458381403199E-2</v>
          </cell>
          <cell r="J54">
            <v>0.84234391209928505</v>
          </cell>
          <cell r="N54">
            <v>0</v>
          </cell>
          <cell r="O54">
            <v>0</v>
          </cell>
        </row>
        <row r="55">
          <cell r="E55" t="str">
            <v>AmarilloWUCSSouth America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</row>
        <row r="56">
          <cell r="E56" t="str">
            <v>AndersonAR GlassNorth America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E57" t="str">
            <v>AndersonAR GlassOther Asia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E58" t="str">
            <v>AndersonAR GlassEurope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E59" t="str">
            <v>AndersonAR GlassSouth America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E60" t="str">
            <v>AndersonAssembled RovingNorth America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E61" t="str">
            <v>AndersonAssembled RovingOther Asia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E62" t="str">
            <v>AndersonAssembled RovingEurope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E63" t="str">
            <v>AndersonAssembled RovingSouth America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E64" t="str">
            <v>AndersonCFMNorth America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E65" t="str">
            <v>AndersonCFMOther Asia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E66" t="str">
            <v>AndersonCFMEurope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E67" t="str">
            <v>AndersonCFMSouth America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E68" t="str">
            <v>AndersonCSMNorth America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E69" t="str">
            <v>AndersonCSMOther Asia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E70" t="str">
            <v>AndersonCSMEurope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E71" t="str">
            <v>AndersonCSMSouth America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E72" t="str">
            <v>AndersonDirect RovingNorth America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E73" t="str">
            <v>AndersonDirect RovingOther Asia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E74" t="str">
            <v>AndersonDirect RovingEurope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E75" t="str">
            <v>AndersonDirect RovingSouth America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</row>
        <row r="76">
          <cell r="E76" t="str">
            <v>AndersonDUCSNorth America</v>
          </cell>
          <cell r="F76">
            <v>1.23519264004381</v>
          </cell>
          <cell r="G76">
            <v>1.3653992669325501</v>
          </cell>
          <cell r="H76">
            <v>4.72326637410568E-2</v>
          </cell>
          <cell r="I76">
            <v>0.96368223405826803</v>
          </cell>
          <cell r="J76">
            <v>0.94917674979800704</v>
          </cell>
          <cell r="K76">
            <v>1.2703049088176599</v>
          </cell>
          <cell r="L76">
            <v>1.2727701993793901</v>
          </cell>
          <cell r="M76">
            <v>5.3069739117433103E-2</v>
          </cell>
          <cell r="N76">
            <v>0.94817868491817703</v>
          </cell>
          <cell r="O76">
            <v>0.93716995631602795</v>
          </cell>
        </row>
        <row r="77">
          <cell r="E77" t="str">
            <v>AndersonDUCSOther Asia</v>
          </cell>
          <cell r="F77">
            <v>1.3109128944419599</v>
          </cell>
          <cell r="G77">
            <v>0</v>
          </cell>
          <cell r="H77">
            <v>0.13249110557413399</v>
          </cell>
          <cell r="I77">
            <v>0</v>
          </cell>
          <cell r="J77">
            <v>0</v>
          </cell>
          <cell r="K77">
            <v>1.4918171472219799</v>
          </cell>
          <cell r="M77">
            <v>0.173830458706425</v>
          </cell>
          <cell r="N77">
            <v>1.04736103116996E-2</v>
          </cell>
          <cell r="O77">
            <v>1</v>
          </cell>
        </row>
        <row r="78">
          <cell r="E78" t="str">
            <v>AndersonDUCSEurope</v>
          </cell>
          <cell r="F78">
            <v>1.8059872684642999</v>
          </cell>
          <cell r="G78">
            <v>0</v>
          </cell>
          <cell r="H78">
            <v>0.27401444585931101</v>
          </cell>
          <cell r="I78">
            <v>3.6317765941731903E-2</v>
          </cell>
          <cell r="J78">
            <v>1</v>
          </cell>
          <cell r="K78">
            <v>1.73943533351848</v>
          </cell>
          <cell r="L78">
            <v>4.2360572513207497</v>
          </cell>
          <cell r="M78">
            <v>0.22391774569391901</v>
          </cell>
          <cell r="N78">
            <v>3.5349783590371699E-2</v>
          </cell>
          <cell r="O78">
            <v>0.99991908338472502</v>
          </cell>
        </row>
        <row r="79">
          <cell r="E79" t="str">
            <v>AndersonDUCSSouth America</v>
          </cell>
          <cell r="F79">
            <v>1.1699657692307699</v>
          </cell>
          <cell r="G79">
            <v>0</v>
          </cell>
          <cell r="H79">
            <v>2.2575000000000001E-2</v>
          </cell>
          <cell r="I79">
            <v>0</v>
          </cell>
          <cell r="J79">
            <v>0</v>
          </cell>
          <cell r="K79">
            <v>1.18481658998338</v>
          </cell>
          <cell r="M79">
            <v>2.6535874663563299E-2</v>
          </cell>
          <cell r="N79">
            <v>5.9979211797517602E-3</v>
          </cell>
          <cell r="O79">
            <v>1</v>
          </cell>
        </row>
        <row r="80">
          <cell r="E80" t="str">
            <v>AndersonH GlassNorth America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E81" t="str">
            <v>AndersonH GlassOther Asia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E82" t="str">
            <v>AndersonH GlassEurope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E83" t="str">
            <v>AndersonH GlassSouth America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E84" t="str">
            <v>AndersonHiPer-texNorth America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E85" t="str">
            <v>AndersonHiPer-texOther Asia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E86" t="str">
            <v>AndersonHiPer-texEurope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E87" t="str">
            <v>AndersonHiPer-texSouth America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E88" t="str">
            <v>AndersonOthersNorth America</v>
          </cell>
          <cell r="F88">
            <v>0.60234266936917502</v>
          </cell>
          <cell r="G88">
            <v>0.60234266936917502</v>
          </cell>
          <cell r="H88">
            <v>0</v>
          </cell>
          <cell r="I88">
            <v>1</v>
          </cell>
          <cell r="J88">
            <v>1</v>
          </cell>
          <cell r="K88">
            <v>0.62839109829471196</v>
          </cell>
          <cell r="M88">
            <v>5.9693369217837897E-2</v>
          </cell>
          <cell r="N88">
            <v>1</v>
          </cell>
          <cell r="O88">
            <v>1</v>
          </cell>
        </row>
        <row r="89">
          <cell r="E89" t="str">
            <v>AndersonOthersOther Asia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N89">
            <v>0</v>
          </cell>
          <cell r="O89">
            <v>0</v>
          </cell>
        </row>
        <row r="90">
          <cell r="E90" t="str">
            <v>AndersonOthersEurope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N90">
            <v>0</v>
          </cell>
          <cell r="O90">
            <v>0</v>
          </cell>
        </row>
        <row r="91">
          <cell r="E91" t="str">
            <v>AndersonOthersSouth America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N91">
            <v>0</v>
          </cell>
          <cell r="O91">
            <v>0</v>
          </cell>
        </row>
        <row r="92">
          <cell r="E92" t="str">
            <v>AndersonSpecialtiesNorth America</v>
          </cell>
          <cell r="F92">
            <v>1</v>
          </cell>
          <cell r="G92">
            <v>1</v>
          </cell>
          <cell r="H92">
            <v>0</v>
          </cell>
          <cell r="I92">
            <v>1</v>
          </cell>
          <cell r="J92">
            <v>1</v>
          </cell>
        </row>
        <row r="93">
          <cell r="E93" t="str">
            <v>AndersonSpecialtiesOther Asia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E94" t="str">
            <v>AndersonSpecialtiesEurope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E95" t="str">
            <v>AndersonSpecialtiesSouth America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E96" t="str">
            <v>AndersonSpecialty WUCSNorth America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E97" t="str">
            <v>AndersonSpecialty WUCSOther Asia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E98" t="str">
            <v>AndersonSpecialty WUCSEurope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E99" t="str">
            <v>AndersonSpecialty WUCSSouth America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E100" t="str">
            <v>AndersonTwintexNorth America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E101" t="str">
            <v>AndersonTwintexOther Asia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E102" t="str">
            <v>AndersonTwintexEurope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E103" t="str">
            <v>AndersonTwintexSouth America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E104" t="str">
            <v>AndersonWUCSNorth America</v>
          </cell>
          <cell r="F104">
            <v>0.64512380278697301</v>
          </cell>
          <cell r="G104">
            <v>0</v>
          </cell>
          <cell r="H104">
            <v>3.4149758059395601E-4</v>
          </cell>
          <cell r="I104">
            <v>0.99896508388155003</v>
          </cell>
          <cell r="J104">
            <v>0.99993126699500601</v>
          </cell>
          <cell r="K104">
            <v>0.66078529550625598</v>
          </cell>
          <cell r="L104">
            <v>0.66078529550625598</v>
          </cell>
          <cell r="M104">
            <v>2.2859818445310901E-4</v>
          </cell>
          <cell r="N104">
            <v>1</v>
          </cell>
          <cell r="O104">
            <v>1</v>
          </cell>
        </row>
        <row r="105">
          <cell r="E105" t="str">
            <v>AndersonWUCSOther Asia</v>
          </cell>
          <cell r="F105">
            <v>1.7568897840775299</v>
          </cell>
          <cell r="G105">
            <v>1.7568897840775299</v>
          </cell>
          <cell r="H105">
            <v>0.323270817307858</v>
          </cell>
          <cell r="I105">
            <v>0</v>
          </cell>
          <cell r="J105">
            <v>0</v>
          </cell>
          <cell r="K105">
            <v>0.66078529550625598</v>
          </cell>
          <cell r="L105">
            <v>0.66078529550625598</v>
          </cell>
          <cell r="M105">
            <v>2.2859818445310901E-4</v>
          </cell>
          <cell r="N105">
            <v>0</v>
          </cell>
          <cell r="O105">
            <v>0</v>
          </cell>
        </row>
        <row r="106">
          <cell r="E106" t="str">
            <v>AndersonWUCSEurope</v>
          </cell>
          <cell r="F106">
            <v>1.61738284883721</v>
          </cell>
          <cell r="G106">
            <v>0</v>
          </cell>
          <cell r="H106">
            <v>0.244291118680692</v>
          </cell>
          <cell r="I106">
            <v>1.0349161184504299E-3</v>
          </cell>
          <cell r="J106">
            <v>1</v>
          </cell>
          <cell r="K106">
            <v>0.66078529550625598</v>
          </cell>
          <cell r="L106">
            <v>0.66078529550625598</v>
          </cell>
          <cell r="M106">
            <v>2.2859818445310901E-4</v>
          </cell>
          <cell r="N106">
            <v>0</v>
          </cell>
          <cell r="O106">
            <v>0</v>
          </cell>
        </row>
        <row r="107">
          <cell r="E107" t="str">
            <v>AndersonWUCSSouth America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0.66078529550625598</v>
          </cell>
          <cell r="L107">
            <v>0.66078529550625598</v>
          </cell>
          <cell r="M107">
            <v>2.2859818445310901E-4</v>
          </cell>
          <cell r="N107">
            <v>0</v>
          </cell>
          <cell r="O107">
            <v>0</v>
          </cell>
        </row>
        <row r="108">
          <cell r="E108" t="str">
            <v>BatticeAR GlassNorth America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E109" t="str">
            <v>BatticeAR GlassOther Asia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E110" t="str">
            <v>BatticeAR GlassEurope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E111" t="str">
            <v>BatticeAR GlassSouth America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E112" t="str">
            <v>BatticeAssembled RovingNorth America</v>
          </cell>
          <cell r="F112">
            <v>3.6602284478885698</v>
          </cell>
          <cell r="G112">
            <v>0</v>
          </cell>
          <cell r="H112">
            <v>0.35543727554591598</v>
          </cell>
          <cell r="I112">
            <v>0.21579103531248001</v>
          </cell>
          <cell r="J112">
            <v>1</v>
          </cell>
          <cell r="K112">
            <v>3.7184407714197798</v>
          </cell>
          <cell r="M112">
            <v>0.14576555345964901</v>
          </cell>
          <cell r="N112">
            <v>0.36538562061134799</v>
          </cell>
          <cell r="O112">
            <v>1</v>
          </cell>
        </row>
        <row r="113">
          <cell r="E113" t="str">
            <v>BatticeAssembled RovingOther Asia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N113">
            <v>0</v>
          </cell>
          <cell r="O113">
            <v>0</v>
          </cell>
        </row>
        <row r="114">
          <cell r="E114" t="str">
            <v>BatticeAssembled RovingEurope</v>
          </cell>
          <cell r="F114">
            <v>2.7362864794056998</v>
          </cell>
          <cell r="G114">
            <v>2.8098953604141799</v>
          </cell>
          <cell r="H114">
            <v>0.21844829966762699</v>
          </cell>
          <cell r="I114">
            <v>0.78420896468751999</v>
          </cell>
          <cell r="J114">
            <v>0.73971250204078498</v>
          </cell>
          <cell r="K114">
            <v>1.87602599867066</v>
          </cell>
          <cell r="L114">
            <v>3.1974786393875201</v>
          </cell>
          <cell r="M114">
            <v>0.394071945485853</v>
          </cell>
          <cell r="N114">
            <v>0.63461437938865195</v>
          </cell>
          <cell r="O114">
            <v>0.31503852982629499</v>
          </cell>
        </row>
        <row r="115">
          <cell r="E115" t="str">
            <v>BatticeAssembled RovingSouth America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N115">
            <v>0</v>
          </cell>
          <cell r="O115">
            <v>0</v>
          </cell>
        </row>
        <row r="116">
          <cell r="E116" t="str">
            <v>BatticeCFMNorth America</v>
          </cell>
          <cell r="F116">
            <v>1.21904562091663</v>
          </cell>
          <cell r="G116">
            <v>0</v>
          </cell>
          <cell r="H116">
            <v>0.39896099197660501</v>
          </cell>
          <cell r="I116">
            <v>1.79025416319879E-3</v>
          </cell>
          <cell r="J116">
            <v>1</v>
          </cell>
          <cell r="N116">
            <v>0</v>
          </cell>
          <cell r="O116">
            <v>0</v>
          </cell>
        </row>
        <row r="117">
          <cell r="E117" t="str">
            <v>BatticeCFMOther Asia</v>
          </cell>
          <cell r="F117">
            <v>3.4954790606172899</v>
          </cell>
          <cell r="G117">
            <v>0</v>
          </cell>
          <cell r="H117">
            <v>0.26041528175365097</v>
          </cell>
          <cell r="I117">
            <v>0</v>
          </cell>
          <cell r="J117">
            <v>0</v>
          </cell>
          <cell r="K117">
            <v>3.6295327839434699</v>
          </cell>
          <cell r="M117">
            <v>0.25748143111445498</v>
          </cell>
          <cell r="N117">
            <v>3.3098132425042601E-2</v>
          </cell>
          <cell r="O117">
            <v>1</v>
          </cell>
        </row>
        <row r="118">
          <cell r="E118" t="str">
            <v>BatticeCFMEurope</v>
          </cell>
          <cell r="F118">
            <v>3.0600243145857</v>
          </cell>
          <cell r="G118">
            <v>3.0350367598985901</v>
          </cell>
          <cell r="H118">
            <v>0.11818038265294099</v>
          </cell>
          <cell r="I118">
            <v>0.998209745836801</v>
          </cell>
          <cell r="J118">
            <v>0.96898056703794999</v>
          </cell>
          <cell r="K118">
            <v>3.05657522533701</v>
          </cell>
          <cell r="L118">
            <v>2.8744526172115101</v>
          </cell>
          <cell r="M118">
            <v>0.14288372177605199</v>
          </cell>
          <cell r="N118">
            <v>0.966901867574957</v>
          </cell>
          <cell r="O118">
            <v>0.94285210973370603</v>
          </cell>
        </row>
        <row r="119">
          <cell r="E119" t="str">
            <v>BatticeCFMSouth America</v>
          </cell>
          <cell r="F119">
            <v>4.5591523299532897</v>
          </cell>
          <cell r="G119">
            <v>0</v>
          </cell>
          <cell r="H119">
            <v>3.2754927651817201E-2</v>
          </cell>
          <cell r="I119">
            <v>0</v>
          </cell>
          <cell r="J119">
            <v>0</v>
          </cell>
          <cell r="N119">
            <v>0</v>
          </cell>
          <cell r="O119">
            <v>0</v>
          </cell>
        </row>
        <row r="120">
          <cell r="E120" t="str">
            <v>BatticeCSMNorth America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E121" t="str">
            <v>BatticeCSMOther Asia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E122" t="str">
            <v>BatticeCSMEurope</v>
          </cell>
          <cell r="F122">
            <v>2.3584216867469898</v>
          </cell>
          <cell r="G122">
            <v>0</v>
          </cell>
          <cell r="H122">
            <v>9.0977639713197694E-2</v>
          </cell>
          <cell r="I122">
            <v>1</v>
          </cell>
          <cell r="J122">
            <v>1</v>
          </cell>
        </row>
        <row r="123">
          <cell r="E123" t="str">
            <v>BatticeCSMSouth America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E124" t="str">
            <v>BatticeDirect RovingNorth America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N124">
            <v>0</v>
          </cell>
          <cell r="O124">
            <v>0</v>
          </cell>
        </row>
        <row r="125">
          <cell r="E125" t="str">
            <v>BatticeDirect RovingOther Asia</v>
          </cell>
          <cell r="F125">
            <v>3.3531520543461699</v>
          </cell>
          <cell r="G125">
            <v>0</v>
          </cell>
          <cell r="H125">
            <v>0.10472789843545199</v>
          </cell>
          <cell r="I125">
            <v>1</v>
          </cell>
          <cell r="J125">
            <v>1</v>
          </cell>
          <cell r="K125">
            <v>6.0712704000534403</v>
          </cell>
          <cell r="M125">
            <v>0.14931476360870399</v>
          </cell>
          <cell r="N125">
            <v>4.8607794933470099E-3</v>
          </cell>
          <cell r="O125">
            <v>1</v>
          </cell>
        </row>
        <row r="126">
          <cell r="E126" t="str">
            <v>BatticeDirect RovingEurope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1.4635025045751</v>
          </cell>
          <cell r="M126">
            <v>4.41973318802861E-2</v>
          </cell>
          <cell r="N126">
            <v>0.99513922050665304</v>
          </cell>
          <cell r="O126">
            <v>1</v>
          </cell>
        </row>
        <row r="127">
          <cell r="E127" t="str">
            <v>BatticeDirect RovingSouth America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N127">
            <v>0</v>
          </cell>
          <cell r="O127">
            <v>0</v>
          </cell>
        </row>
        <row r="128">
          <cell r="E128" t="str">
            <v>BatticeDUCSNorth America</v>
          </cell>
          <cell r="F128">
            <v>1.35938797651841</v>
          </cell>
          <cell r="G128">
            <v>0</v>
          </cell>
          <cell r="H128">
            <v>0.29490232502563801</v>
          </cell>
          <cell r="I128">
            <v>8.4182938341942903E-2</v>
          </cell>
          <cell r="J128">
            <v>1</v>
          </cell>
          <cell r="K128">
            <v>1.32561101366409</v>
          </cell>
          <cell r="L128">
            <v>1.1200000000000001</v>
          </cell>
          <cell r="M128">
            <v>0.235866024431516</v>
          </cell>
          <cell r="N128">
            <v>2.7708204641733101E-2</v>
          </cell>
          <cell r="O128">
            <v>0.99128229673225399</v>
          </cell>
        </row>
        <row r="129">
          <cell r="E129" t="str">
            <v>BatticeDUCSOther Asia</v>
          </cell>
          <cell r="F129">
            <v>1.2024810848557601</v>
          </cell>
          <cell r="G129">
            <v>0</v>
          </cell>
          <cell r="H129">
            <v>0.12119759314182101</v>
          </cell>
          <cell r="I129">
            <v>0</v>
          </cell>
          <cell r="J129">
            <v>0</v>
          </cell>
          <cell r="K129">
            <v>1.2283114695955499</v>
          </cell>
          <cell r="M129">
            <v>0.151886807208297</v>
          </cell>
          <cell r="N129">
            <v>6.3211645854461804E-2</v>
          </cell>
          <cell r="O129">
            <v>1</v>
          </cell>
        </row>
        <row r="130">
          <cell r="E130" t="str">
            <v>BatticeDUCSEurope</v>
          </cell>
          <cell r="F130">
            <v>1.46645052634341</v>
          </cell>
          <cell r="G130">
            <v>1.1136252243034599</v>
          </cell>
          <cell r="H130">
            <v>5.1092097783585103E-2</v>
          </cell>
          <cell r="I130">
            <v>0.91581706165805699</v>
          </cell>
          <cell r="J130">
            <v>0.87310809409641399</v>
          </cell>
          <cell r="K130">
            <v>1.43977755452332</v>
          </cell>
          <cell r="L130">
            <v>1.03679421415267</v>
          </cell>
          <cell r="M130">
            <v>4.72600452077259E-2</v>
          </cell>
          <cell r="N130">
            <v>0.90821563523169901</v>
          </cell>
          <cell r="O130">
            <v>0.90430260955026798</v>
          </cell>
        </row>
        <row r="131">
          <cell r="E131" t="str">
            <v>BatticeDUCSSouth America</v>
          </cell>
          <cell r="F131">
            <v>1.1812</v>
          </cell>
          <cell r="G131">
            <v>0</v>
          </cell>
          <cell r="H131">
            <v>3.0136692446120501E-2</v>
          </cell>
          <cell r="I131">
            <v>0</v>
          </cell>
          <cell r="J131">
            <v>0</v>
          </cell>
          <cell r="K131">
            <v>1.2053038558256499</v>
          </cell>
          <cell r="M131">
            <v>3.4762839078176101E-2</v>
          </cell>
          <cell r="N131">
            <v>8.6451427210592897E-4</v>
          </cell>
          <cell r="O131">
            <v>1</v>
          </cell>
        </row>
        <row r="132">
          <cell r="E132" t="str">
            <v>BatticeH GlassNorth America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E133" t="str">
            <v>BatticeH GlassOther Asia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E134" t="str">
            <v>BatticeH GlassEurope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E135" t="str">
            <v>BatticeH GlassSouth America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E136" t="str">
            <v>BatticeHiPer-texNorth America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E137" t="str">
            <v>BatticeHiPer-texOther Asia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E138" t="str">
            <v>BatticeHiPer-texEurope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E139" t="str">
            <v>BatticeHiPer-texSouth America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E140" t="str">
            <v>BatticeOthersNorth America</v>
          </cell>
          <cell r="F140">
            <v>2.13159704232987</v>
          </cell>
          <cell r="G140">
            <v>0</v>
          </cell>
          <cell r="H140">
            <v>0.14934043047081699</v>
          </cell>
          <cell r="I140">
            <v>0.331360734421839</v>
          </cell>
          <cell r="J140">
            <v>1</v>
          </cell>
          <cell r="K140">
            <v>2.13</v>
          </cell>
          <cell r="L140">
            <v>2</v>
          </cell>
          <cell r="M140">
            <v>2.88174512661496E-2</v>
          </cell>
          <cell r="N140">
            <v>0.304469316808819</v>
          </cell>
          <cell r="O140">
            <v>1</v>
          </cell>
        </row>
        <row r="141">
          <cell r="E141" t="str">
            <v>BatticeOthersOther Asia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2</v>
          </cell>
          <cell r="M141">
            <v>2.88174512661496E-2</v>
          </cell>
          <cell r="N141">
            <v>0</v>
          </cell>
          <cell r="O141">
            <v>0</v>
          </cell>
        </row>
        <row r="142">
          <cell r="E142" t="str">
            <v>BatticeOthersEurope</v>
          </cell>
          <cell r="F142">
            <v>2.7645946086778799</v>
          </cell>
          <cell r="G142">
            <v>3.0050496803570401</v>
          </cell>
          <cell r="H142">
            <v>8.9557399887680897E-2</v>
          </cell>
          <cell r="I142">
            <v>0.668639265578161</v>
          </cell>
          <cell r="J142">
            <v>0.91292669189959896</v>
          </cell>
          <cell r="K142">
            <v>2.76</v>
          </cell>
          <cell r="L142">
            <v>2</v>
          </cell>
          <cell r="M142">
            <v>2.88174512661496E-2</v>
          </cell>
          <cell r="N142">
            <v>0.7</v>
          </cell>
          <cell r="O142">
            <v>1</v>
          </cell>
        </row>
        <row r="143">
          <cell r="E143" t="str">
            <v>BatticeOthersSouth America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</v>
          </cell>
          <cell r="L143">
            <v>2</v>
          </cell>
          <cell r="M143">
            <v>2.88174512661496E-2</v>
          </cell>
          <cell r="N143">
            <v>0</v>
          </cell>
          <cell r="O143">
            <v>0</v>
          </cell>
        </row>
        <row r="144">
          <cell r="E144" t="str">
            <v>BatticeSpecialtiesNorth America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E145" t="str">
            <v>BatticeSpecialtiesOther Asia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E146" t="str">
            <v>BatticeSpecialtiesEurope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E147" t="str">
            <v>BatticeSpecialtiesSouth America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E148" t="str">
            <v>BatticeSpecialty WUCSNorth America</v>
          </cell>
          <cell r="F148">
            <v>2.3180593336142898</v>
          </cell>
          <cell r="G148">
            <v>0</v>
          </cell>
          <cell r="H148">
            <v>0.90687200342359797</v>
          </cell>
          <cell r="I148">
            <v>4.1635566696988299E-3</v>
          </cell>
          <cell r="J148">
            <v>1</v>
          </cell>
          <cell r="N148">
            <v>0</v>
          </cell>
          <cell r="O148">
            <v>0</v>
          </cell>
        </row>
        <row r="149">
          <cell r="E149" t="str">
            <v>BatticeSpecialty WUCSOther Asia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N149">
            <v>0</v>
          </cell>
          <cell r="O149">
            <v>0</v>
          </cell>
        </row>
        <row r="150">
          <cell r="E150" t="str">
            <v>BatticeSpecialty WUCSEurope</v>
          </cell>
          <cell r="F150">
            <v>1.63341670946039</v>
          </cell>
          <cell r="G150">
            <v>1.4202522599673799</v>
          </cell>
          <cell r="H150">
            <v>0.137753921005283</v>
          </cell>
          <cell r="I150">
            <v>0.99583644333030097</v>
          </cell>
          <cell r="J150">
            <v>0.49859079000825302</v>
          </cell>
          <cell r="K150">
            <v>1.10475194523983</v>
          </cell>
          <cell r="M150">
            <v>0.159515178089365</v>
          </cell>
          <cell r="N150">
            <v>1</v>
          </cell>
          <cell r="O150">
            <v>1</v>
          </cell>
        </row>
        <row r="151">
          <cell r="E151" t="str">
            <v>BatticeSpecialty WUCSSouth America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N151">
            <v>0</v>
          </cell>
          <cell r="O151">
            <v>0</v>
          </cell>
        </row>
        <row r="152">
          <cell r="E152" t="str">
            <v>BatticeTwintexNorth America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E153" t="str">
            <v>BatticeTwintexOther Asia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E154" t="str">
            <v>BatticeTwintexEurope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E155" t="str">
            <v>BatticeTwintexSouth America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E156" t="str">
            <v>BatticeWUCSNorth America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E157" t="str">
            <v>BatticeWUCSOther Asia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E158" t="str">
            <v>BatticeWUCSEurope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E159" t="str">
            <v>BatticeWUCSSouth America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E160" t="str">
            <v>BirkelandAR GlassNorth America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E161" t="str">
            <v>BirkelandAR GlassOther Asia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E162" t="str">
            <v>BirkelandAR GlassEurope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E163" t="str">
            <v>BirkelandAR GlassSouth America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E164" t="str">
            <v>BirkelandAssembled RovingNorth America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E165" t="str">
            <v>BirkelandAssembled RovingOther Asia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E166" t="str">
            <v>BirkelandAssembled RovingEurope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E167" t="str">
            <v>BirkelandAssembled RovingSouth America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E168" t="str">
            <v>BirkelandCFMNorth America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E169" t="str">
            <v>BirkelandCFMOther Asia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E170" t="str">
            <v>BirkelandCFMEurope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E171" t="str">
            <v>BirkelandCFMSouth America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E172" t="str">
            <v>BirkelandCSMNorth America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E173" t="str">
            <v>BirkelandCSMOther Asia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E174" t="str">
            <v>BirkelandCSMEurope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E175" t="str">
            <v>BirkelandCSMSouth America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E176" t="str">
            <v>BirkelandDirect RovingNorth America</v>
          </cell>
          <cell r="F176">
            <v>1.51289220143849</v>
          </cell>
          <cell r="G176">
            <v>0.93378523600892804</v>
          </cell>
          <cell r="H176">
            <v>0.35633321994129402</v>
          </cell>
          <cell r="I176">
            <v>7.60040940176296E-2</v>
          </cell>
          <cell r="J176">
            <v>0.99531224954096098</v>
          </cell>
          <cell r="K176">
            <v>1.5762732006379201</v>
          </cell>
          <cell r="M176">
            <v>0.21353633191871599</v>
          </cell>
          <cell r="N176">
            <v>4.2438028183785503E-2</v>
          </cell>
          <cell r="O176">
            <v>1</v>
          </cell>
        </row>
        <row r="177">
          <cell r="E177" t="str">
            <v>BirkelandDirect RovingOther Asia</v>
          </cell>
          <cell r="F177">
            <v>1.22614501684878</v>
          </cell>
          <cell r="G177">
            <v>0</v>
          </cell>
          <cell r="H177">
            <v>0.12026409460445001</v>
          </cell>
          <cell r="I177">
            <v>0</v>
          </cell>
          <cell r="J177">
            <v>0</v>
          </cell>
          <cell r="K177">
            <v>1.2507643050800099</v>
          </cell>
          <cell r="M177">
            <v>0.119992489115818</v>
          </cell>
          <cell r="N177">
            <v>4.9458163659457099E-2</v>
          </cell>
          <cell r="O177">
            <v>1</v>
          </cell>
        </row>
        <row r="178">
          <cell r="E178" t="str">
            <v>BirkelandDirect RovingEurope</v>
          </cell>
          <cell r="F178">
            <v>1.5095242372091999</v>
          </cell>
          <cell r="G178">
            <v>1.1626319138210099</v>
          </cell>
          <cell r="H178">
            <v>8.5132136213746504E-2</v>
          </cell>
          <cell r="I178">
            <v>0.92399590598237002</v>
          </cell>
          <cell r="J178">
            <v>0.86727061803114303</v>
          </cell>
          <cell r="K178">
            <v>1.3932856483042599</v>
          </cell>
          <cell r="L178">
            <v>1.1048532755282201</v>
          </cell>
          <cell r="M178">
            <v>8.2027384122207003E-2</v>
          </cell>
          <cell r="N178">
            <v>0.90810380815675695</v>
          </cell>
          <cell r="O178">
            <v>0.85427665302509803</v>
          </cell>
        </row>
        <row r="179">
          <cell r="E179" t="str">
            <v>BirkelandDirect RovingSouth America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N179">
            <v>0</v>
          </cell>
          <cell r="O179">
            <v>0</v>
          </cell>
        </row>
        <row r="180">
          <cell r="E180" t="str">
            <v>BirkelandDUCSNorth America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E181" t="str">
            <v>BirkelandDUCSOther Asia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E182" t="str">
            <v>BirkelandDUCSEurope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E183" t="str">
            <v>BirkelandDUCSSouth America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E184" t="str">
            <v>BirkelandH GlassNorth America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E185" t="str">
            <v>BirkelandH GlassOther Asia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E186" t="str">
            <v>BirkelandH GlassEurope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E187" t="str">
            <v>BirkelandH GlassSouth America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E188" t="str">
            <v>BirkelandHiPer-texNorth America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6</v>
          </cell>
          <cell r="L188">
            <v>6</v>
          </cell>
          <cell r="M188">
            <v>0.1</v>
          </cell>
          <cell r="N188">
            <v>0</v>
          </cell>
          <cell r="O188">
            <v>1</v>
          </cell>
        </row>
        <row r="189">
          <cell r="E189" t="str">
            <v>BirkelandHiPer-texOther Asia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</v>
          </cell>
          <cell r="L189">
            <v>6</v>
          </cell>
          <cell r="M189">
            <v>0.1</v>
          </cell>
          <cell r="N189">
            <v>0</v>
          </cell>
          <cell r="O189">
            <v>1</v>
          </cell>
        </row>
        <row r="190">
          <cell r="E190" t="str">
            <v>BirkelandHiPer-texEurope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6</v>
          </cell>
          <cell r="L190">
            <v>6</v>
          </cell>
          <cell r="M190">
            <v>0.1</v>
          </cell>
          <cell r="N190">
            <v>1</v>
          </cell>
          <cell r="O190">
            <v>1</v>
          </cell>
        </row>
        <row r="191">
          <cell r="E191" t="str">
            <v>BirkelandHiPer-texSouth America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</v>
          </cell>
          <cell r="L191">
            <v>6</v>
          </cell>
          <cell r="M191">
            <v>0.1</v>
          </cell>
          <cell r="N191">
            <v>0</v>
          </cell>
          <cell r="O191">
            <v>1</v>
          </cell>
        </row>
        <row r="192">
          <cell r="E192" t="str">
            <v>BirkelandOthersNorth America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0.22</v>
          </cell>
          <cell r="L192">
            <v>0</v>
          </cell>
          <cell r="M192">
            <v>0.01</v>
          </cell>
          <cell r="N192">
            <v>1</v>
          </cell>
          <cell r="O192">
            <v>1</v>
          </cell>
        </row>
        <row r="193">
          <cell r="E193" t="str">
            <v>BirkelandOthersOther Asia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0.22</v>
          </cell>
          <cell r="L193">
            <v>0</v>
          </cell>
          <cell r="M193">
            <v>0.01</v>
          </cell>
          <cell r="N193">
            <v>1</v>
          </cell>
          <cell r="O193">
            <v>1</v>
          </cell>
        </row>
        <row r="194">
          <cell r="E194" t="str">
            <v>BirkelandOthersEurope</v>
          </cell>
          <cell r="F194">
            <v>0.21670168350168301</v>
          </cell>
          <cell r="G194">
            <v>0</v>
          </cell>
          <cell r="H194">
            <v>1.1562588569541E-2</v>
          </cell>
          <cell r="I194">
            <v>1</v>
          </cell>
          <cell r="J194">
            <v>1</v>
          </cell>
          <cell r="K194">
            <v>0.22</v>
          </cell>
          <cell r="L194">
            <v>0</v>
          </cell>
          <cell r="M194">
            <v>0.01</v>
          </cell>
          <cell r="N194">
            <v>1</v>
          </cell>
          <cell r="O194">
            <v>1</v>
          </cell>
        </row>
        <row r="195">
          <cell r="E195" t="str">
            <v>BirkelandOthersSouth America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0.22</v>
          </cell>
          <cell r="L195">
            <v>0</v>
          </cell>
          <cell r="M195">
            <v>0.01</v>
          </cell>
          <cell r="N195">
            <v>1</v>
          </cell>
          <cell r="O195">
            <v>1</v>
          </cell>
        </row>
        <row r="196">
          <cell r="E196" t="str">
            <v>BirkelandSpecialtiesNorth America</v>
          </cell>
          <cell r="F196">
            <v>1.51289220143849</v>
          </cell>
          <cell r="G196">
            <v>0.93378523600892804</v>
          </cell>
          <cell r="H196">
            <v>0.35633321994129402</v>
          </cell>
          <cell r="I196">
            <v>7.60040940176296E-2</v>
          </cell>
          <cell r="J196">
            <v>0.99531224954096098</v>
          </cell>
          <cell r="K196">
            <v>1.77627320063792</v>
          </cell>
          <cell r="L196">
            <v>1.77627320063792</v>
          </cell>
          <cell r="M196">
            <v>0.21353633191871599</v>
          </cell>
          <cell r="N196">
            <v>4.2438028183785503E-2</v>
          </cell>
          <cell r="O196">
            <v>1</v>
          </cell>
        </row>
        <row r="197">
          <cell r="E197" t="str">
            <v>BirkelandSpecialtiesOther Asia</v>
          </cell>
          <cell r="F197">
            <v>1.22614501684878</v>
          </cell>
          <cell r="G197">
            <v>0</v>
          </cell>
          <cell r="H197">
            <v>0.12026409460445001</v>
          </cell>
          <cell r="I197">
            <v>0</v>
          </cell>
          <cell r="J197">
            <v>0</v>
          </cell>
          <cell r="K197">
            <v>1.4507643050800101</v>
          </cell>
          <cell r="L197">
            <v>1.4507643050800101</v>
          </cell>
          <cell r="M197">
            <v>0.119992489115818</v>
          </cell>
          <cell r="N197">
            <v>4.9458163659457099E-2</v>
          </cell>
          <cell r="O197">
            <v>1</v>
          </cell>
        </row>
        <row r="198">
          <cell r="E198" t="str">
            <v>BirkelandSpecialtiesEurope</v>
          </cell>
          <cell r="F198">
            <v>1.5095242372091999</v>
          </cell>
          <cell r="G198">
            <v>1.1626319138210099</v>
          </cell>
          <cell r="H198">
            <v>8.5132136213746504E-2</v>
          </cell>
          <cell r="I198">
            <v>0.92399590598237002</v>
          </cell>
          <cell r="J198">
            <v>0.86727061803114303</v>
          </cell>
          <cell r="K198">
            <v>1.5932856483042599</v>
          </cell>
          <cell r="L198">
            <v>1.3048532755282201</v>
          </cell>
          <cell r="M198">
            <v>8.2027384122207003E-2</v>
          </cell>
          <cell r="N198">
            <v>0.90810380815675695</v>
          </cell>
          <cell r="O198">
            <v>0.85427665302509803</v>
          </cell>
        </row>
        <row r="199">
          <cell r="E199" t="str">
            <v>BirkelandSpecialtiesSouth America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E200" t="str">
            <v>BirkelandSpecialty WUCSNorth America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E201" t="str">
            <v>BirkelandSpecialty WUCSOther Asia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E202" t="str">
            <v>BirkelandSpecialty WUCSEurope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E203" t="str">
            <v>BirkelandSpecialty WUCSSouth America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 t="str">
            <v>BirkelandTwintexNorth America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 t="str">
            <v>BirkelandTwintexOther Asia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E206" t="str">
            <v>BirkelandTwintexEurope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E207" t="str">
            <v>BirkelandTwintexSouth America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E208" t="str">
            <v>BirkelandWUCSNorth America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E209" t="str">
            <v>BirkelandWUCSOther Asia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E210" t="str">
            <v>BirkelandWUCSEurope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E211" t="str">
            <v>BirkelandWUCSSouth America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</row>
        <row r="212">
          <cell r="E212" t="str">
            <v>KimchonAR GlassNorth America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E213" t="str">
            <v>KimchonAR GlassOther Asia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E214" t="str">
            <v>KimchonAR GlassEurope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E215" t="str">
            <v>KimchonAR GlassSouth America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E216" t="str">
            <v>KimchonAssembled RovingNorth America</v>
          </cell>
          <cell r="F216">
            <v>1.42630153581055</v>
          </cell>
          <cell r="G216">
            <v>0</v>
          </cell>
          <cell r="H216">
            <v>0.422606437355392</v>
          </cell>
          <cell r="I216">
            <v>5.7285758182439202E-2</v>
          </cell>
          <cell r="J216">
            <v>1</v>
          </cell>
          <cell r="K216">
            <v>1.4919093930676</v>
          </cell>
          <cell r="M216">
            <v>0.40858574370201201</v>
          </cell>
          <cell r="N216">
            <v>5.2028877450003798E-3</v>
          </cell>
          <cell r="O216">
            <v>1</v>
          </cell>
        </row>
        <row r="217">
          <cell r="E217" t="str">
            <v>KimchonAssembled RovingOther Asia</v>
          </cell>
          <cell r="F217">
            <v>1.3889960699562101</v>
          </cell>
          <cell r="G217">
            <v>1.3554423784078899</v>
          </cell>
          <cell r="H217">
            <v>9.0088979417625697E-2</v>
          </cell>
          <cell r="I217">
            <v>0</v>
          </cell>
          <cell r="J217">
            <v>0</v>
          </cell>
          <cell r="K217">
            <v>1.40792511526951</v>
          </cell>
          <cell r="L217">
            <v>1.2280931185683299</v>
          </cell>
          <cell r="M217">
            <v>9.4335873620663493E-2</v>
          </cell>
          <cell r="N217">
            <v>0.66786906795224998</v>
          </cell>
          <cell r="O217">
            <v>0.51167300415716099</v>
          </cell>
        </row>
        <row r="218">
          <cell r="E218" t="str">
            <v>KimchonAssembled RovingEurope</v>
          </cell>
          <cell r="F218">
            <v>1.6102302891615601</v>
          </cell>
          <cell r="G218">
            <v>1.1565084015868099</v>
          </cell>
          <cell r="H218">
            <v>0.38683225993578602</v>
          </cell>
          <cell r="I218">
            <v>0.94271424181756103</v>
          </cell>
          <cell r="J218">
            <v>0.96282184738315701</v>
          </cell>
          <cell r="K218">
            <v>1.6077369953393601</v>
          </cell>
          <cell r="M218">
            <v>0.30323712019148602</v>
          </cell>
          <cell r="N218">
            <v>0.32692804430275002</v>
          </cell>
          <cell r="O218">
            <v>1</v>
          </cell>
        </row>
        <row r="219">
          <cell r="E219" t="str">
            <v>KimchonAssembled RovingSouth America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N219">
            <v>0</v>
          </cell>
          <cell r="O219">
            <v>0</v>
          </cell>
        </row>
        <row r="220">
          <cell r="E220" t="str">
            <v>KimchonCFMNorth America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N220">
            <v>0</v>
          </cell>
          <cell r="O220">
            <v>0</v>
          </cell>
        </row>
        <row r="221">
          <cell r="E221" t="str">
            <v>KimchonCFMOther Asia</v>
          </cell>
          <cell r="F221">
            <v>4.2264984422160499</v>
          </cell>
          <cell r="G221">
            <v>0</v>
          </cell>
          <cell r="H221">
            <v>2.9038402661736198E-2</v>
          </cell>
          <cell r="I221">
            <v>1</v>
          </cell>
          <cell r="J221">
            <v>1</v>
          </cell>
          <cell r="K221">
            <v>3.68946236393159</v>
          </cell>
          <cell r="M221">
            <v>5.18115695042917E-2</v>
          </cell>
          <cell r="N221">
            <v>1</v>
          </cell>
          <cell r="O221">
            <v>1</v>
          </cell>
        </row>
        <row r="222">
          <cell r="E222" t="str">
            <v>KimchonCFMEurope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N222">
            <v>0</v>
          </cell>
          <cell r="O222">
            <v>0</v>
          </cell>
        </row>
        <row r="223">
          <cell r="E223" t="str">
            <v>KimchonCFMSouth America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N223">
            <v>0</v>
          </cell>
          <cell r="O223">
            <v>0</v>
          </cell>
        </row>
        <row r="224">
          <cell r="E224" t="str">
            <v>KimchonCSMNorth America</v>
          </cell>
          <cell r="F224">
            <v>2.1348254417933599</v>
          </cell>
          <cell r="G224">
            <v>0</v>
          </cell>
          <cell r="H224">
            <v>0.54252975629864897</v>
          </cell>
          <cell r="I224">
            <v>1</v>
          </cell>
          <cell r="J224">
            <v>0.99902015306797998</v>
          </cell>
          <cell r="K224">
            <v>0</v>
          </cell>
          <cell r="M224">
            <v>0.23606896551724099</v>
          </cell>
          <cell r="N224">
            <v>4.30193825326262E-6</v>
          </cell>
          <cell r="O224">
            <v>1</v>
          </cell>
        </row>
        <row r="225">
          <cell r="E225" t="str">
            <v>KimchonCSMOther Asia</v>
          </cell>
          <cell r="F225">
            <v>1.50194635488207</v>
          </cell>
          <cell r="G225">
            <v>0</v>
          </cell>
          <cell r="H225">
            <v>6.6495561848745402E-2</v>
          </cell>
          <cell r="I225">
            <v>0</v>
          </cell>
          <cell r="J225">
            <v>0</v>
          </cell>
          <cell r="K225">
            <v>1.5736352989881099</v>
          </cell>
          <cell r="M225">
            <v>5.9706649207640197E-2</v>
          </cell>
          <cell r="N225">
            <v>0.99999569806174704</v>
          </cell>
          <cell r="O225">
            <v>1</v>
          </cell>
        </row>
        <row r="226">
          <cell r="E226" t="str">
            <v>KimchonCSMEurope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N226">
            <v>0</v>
          </cell>
          <cell r="O226">
            <v>0</v>
          </cell>
        </row>
        <row r="227">
          <cell r="E227" t="str">
            <v>KimchonCSMSouth America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N227">
            <v>0</v>
          </cell>
          <cell r="O227">
            <v>0</v>
          </cell>
        </row>
        <row r="228">
          <cell r="E228" t="str">
            <v>KimchonDirect RovingNorth America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N228">
            <v>0</v>
          </cell>
          <cell r="O228">
            <v>0</v>
          </cell>
        </row>
        <row r="229">
          <cell r="E229" t="str">
            <v>KimchonDirect RovingOther Asia</v>
          </cell>
          <cell r="F229">
            <v>1.1738932839278799</v>
          </cell>
          <cell r="G229">
            <v>1.1270916335690699</v>
          </cell>
          <cell r="H229">
            <v>6.0249332217354901E-2</v>
          </cell>
          <cell r="I229">
            <v>0</v>
          </cell>
          <cell r="J229">
            <v>0</v>
          </cell>
          <cell r="K229">
            <v>1.1576476331780701</v>
          </cell>
          <cell r="L229">
            <v>0.67934522762120697</v>
          </cell>
          <cell r="M229">
            <v>6.9755202364757393E-2</v>
          </cell>
          <cell r="N229">
            <v>0.99766953859438301</v>
          </cell>
          <cell r="O229">
            <v>0.99736205180370496</v>
          </cell>
        </row>
        <row r="230">
          <cell r="E230" t="str">
            <v>KimchonDirect RovingEurope</v>
          </cell>
          <cell r="F230">
            <v>1.20010289562107</v>
          </cell>
          <cell r="G230">
            <v>0</v>
          </cell>
          <cell r="H230">
            <v>0.28311156629524398</v>
          </cell>
          <cell r="I230">
            <v>1</v>
          </cell>
          <cell r="J230">
            <v>1</v>
          </cell>
          <cell r="K230">
            <v>1.1891543398041</v>
          </cell>
          <cell r="M230">
            <v>0.26583611157862003</v>
          </cell>
          <cell r="N230">
            <v>2.3304614056174301E-3</v>
          </cell>
          <cell r="O230">
            <v>1</v>
          </cell>
        </row>
        <row r="231">
          <cell r="E231" t="str">
            <v>KimchonDirect RovingSouth America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N231">
            <v>0</v>
          </cell>
          <cell r="O231">
            <v>0</v>
          </cell>
        </row>
        <row r="232">
          <cell r="E232" t="str">
            <v>KimchonDUCSNorth America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N232">
            <v>0</v>
          </cell>
          <cell r="O232">
            <v>0</v>
          </cell>
        </row>
        <row r="233">
          <cell r="E233" t="str">
            <v>KimchonDUCSOther Asia</v>
          </cell>
          <cell r="F233">
            <v>1.206731366334</v>
          </cell>
          <cell r="G233">
            <v>0</v>
          </cell>
          <cell r="H233">
            <v>7.9541463729598194E-2</v>
          </cell>
          <cell r="I233">
            <v>1</v>
          </cell>
          <cell r="J233">
            <v>1</v>
          </cell>
          <cell r="K233">
            <v>1.1830950627672101</v>
          </cell>
          <cell r="L233">
            <v>0</v>
          </cell>
          <cell r="M233">
            <v>7.6277226604599499E-2</v>
          </cell>
          <cell r="N233">
            <v>1</v>
          </cell>
          <cell r="O233">
            <v>0.99994580503904795</v>
          </cell>
        </row>
        <row r="234">
          <cell r="E234" t="str">
            <v>KimchonDUCSEurope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N234">
            <v>0</v>
          </cell>
          <cell r="O234">
            <v>0</v>
          </cell>
        </row>
        <row r="235">
          <cell r="E235" t="str">
            <v>KimchonDUCSSouth America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N235">
            <v>0</v>
          </cell>
          <cell r="O235">
            <v>0</v>
          </cell>
        </row>
        <row r="236">
          <cell r="E236" t="str">
            <v>KimchonH GlassNorth America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E237" t="str">
            <v>KimchonH GlassOther Asia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E238" t="str">
            <v>KimchonH GlassEurope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E239" t="str">
            <v>KimchonH GlassSouth America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E240" t="str">
            <v>KimchonHiPer-texNorth America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E241" t="str">
            <v>KimchonHiPer-texOther Asia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E242" t="str">
            <v>KimchonHiPer-texEurope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E243" t="str">
            <v>KimchonHiPer-texSouth America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</row>
        <row r="244">
          <cell r="E244" t="str">
            <v>KimchonOthersNorth America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N244">
            <v>0</v>
          </cell>
          <cell r="O244">
            <v>0</v>
          </cell>
        </row>
        <row r="245">
          <cell r="E245" t="str">
            <v>KimchonOthersOther Asia</v>
          </cell>
          <cell r="F245">
            <v>4.0673246753362298</v>
          </cell>
          <cell r="G245">
            <v>0</v>
          </cell>
          <cell r="H245">
            <v>3.2532766846375898E-2</v>
          </cell>
          <cell r="I245">
            <v>1</v>
          </cell>
          <cell r="J245">
            <v>1</v>
          </cell>
          <cell r="N245">
            <v>0</v>
          </cell>
          <cell r="O245">
            <v>0</v>
          </cell>
        </row>
        <row r="246">
          <cell r="E246" t="str">
            <v>KimchonOthersEurope</v>
          </cell>
          <cell r="F246">
            <v>1.7908464967675499</v>
          </cell>
          <cell r="G246">
            <v>0</v>
          </cell>
          <cell r="H246">
            <v>0.153178339260093</v>
          </cell>
          <cell r="I246">
            <v>1</v>
          </cell>
          <cell r="J246">
            <v>1</v>
          </cell>
          <cell r="K246">
            <v>1.21155719171767</v>
          </cell>
          <cell r="M246">
            <v>2.4760148316655701E-2</v>
          </cell>
          <cell r="N246">
            <v>0.110286903362839</v>
          </cell>
          <cell r="O246">
            <v>1</v>
          </cell>
        </row>
        <row r="247">
          <cell r="E247" t="str">
            <v>KimchonOthersSouth America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N247">
            <v>0</v>
          </cell>
          <cell r="O247">
            <v>0</v>
          </cell>
        </row>
        <row r="248">
          <cell r="E248" t="str">
            <v>KimchonSpecialtiesNorth America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E249" t="str">
            <v>KimchonSpecialtiesOther Asia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E250" t="str">
            <v>KimchonSpecialtiesEurope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E251" t="str">
            <v>KimchonSpecialtiesSouth America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E252" t="str">
            <v>KimchonSpecialty WUCSNorth America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E253" t="str">
            <v>KimchonSpecialty WUCSOther Asia</v>
          </cell>
          <cell r="F253">
            <v>1.0070297748858299</v>
          </cell>
          <cell r="G253">
            <v>0</v>
          </cell>
          <cell r="H253">
            <v>3.29249281500643E-2</v>
          </cell>
          <cell r="I253">
            <v>1</v>
          </cell>
          <cell r="J253">
            <v>1</v>
          </cell>
        </row>
        <row r="254">
          <cell r="E254" t="str">
            <v>KimchonSpecialty WUCSEurope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E255" t="str">
            <v>KimchonSpecialty WUCSSouth America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E256" t="str">
            <v>KimchonTwintexNorth America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E257" t="str">
            <v>KimchonTwintexOther Asia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E258" t="str">
            <v>KimchonTwintexEurope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E259" t="str">
            <v>KimchonTwintexSouth America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E260" t="str">
            <v>KimchonWUCSNorth America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E261" t="str">
            <v>KimchonWUCSOther Asia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E262" t="str">
            <v>KimchonWUCSEurope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E263" t="str">
            <v>KimchonWUCSSouth America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E264" t="str">
            <v>IbarakiAR GlassNorth America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N264">
            <v>0</v>
          </cell>
        </row>
        <row r="265">
          <cell r="E265" t="str">
            <v>IbarakiAR GlassOther Asia</v>
          </cell>
          <cell r="F265">
            <v>0</v>
          </cell>
          <cell r="G265">
            <v>0</v>
          </cell>
          <cell r="H265">
            <v>0</v>
          </cell>
          <cell r="I265">
            <v>1</v>
          </cell>
          <cell r="J265">
            <v>1</v>
          </cell>
        </row>
        <row r="266">
          <cell r="E266" t="str">
            <v>IbarakiAR GlassEurope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N266">
            <v>0</v>
          </cell>
        </row>
        <row r="267">
          <cell r="E267" t="str">
            <v>IbarakiAR GlassSouth America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N267">
            <v>0</v>
          </cell>
        </row>
        <row r="268">
          <cell r="E268" t="str">
            <v>IbarakiAssembled RovingNorth America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N268">
            <v>0</v>
          </cell>
          <cell r="O268">
            <v>0</v>
          </cell>
        </row>
        <row r="269">
          <cell r="E269" t="str">
            <v>IbarakiAssembled RovingOther Asia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1</v>
          </cell>
          <cell r="K269">
            <v>1.34625323484946</v>
          </cell>
          <cell r="M269">
            <v>7.24257164495892E-2</v>
          </cell>
          <cell r="N269">
            <v>1</v>
          </cell>
          <cell r="O269">
            <v>1</v>
          </cell>
        </row>
        <row r="270">
          <cell r="E270" t="str">
            <v>IbarakiAssembled RovingEurope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N270">
            <v>0</v>
          </cell>
          <cell r="O270">
            <v>0</v>
          </cell>
        </row>
        <row r="271">
          <cell r="E271" t="str">
            <v>IbarakiAssembled RovingSouth America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N271">
            <v>0</v>
          </cell>
          <cell r="O271">
            <v>0</v>
          </cell>
        </row>
        <row r="272">
          <cell r="E272" t="str">
            <v>IbarakiCFMNorth America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N272">
            <v>0</v>
          </cell>
        </row>
        <row r="273">
          <cell r="E273" t="str">
            <v>IbarakiCFMOther Asia</v>
          </cell>
          <cell r="F273">
            <v>0</v>
          </cell>
          <cell r="G273">
            <v>0</v>
          </cell>
          <cell r="H273">
            <v>0</v>
          </cell>
          <cell r="I273">
            <v>1</v>
          </cell>
          <cell r="J273">
            <v>1</v>
          </cell>
        </row>
        <row r="274">
          <cell r="E274" t="str">
            <v>IbarakiCFMEurope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N274">
            <v>0</v>
          </cell>
        </row>
        <row r="275">
          <cell r="E275" t="str">
            <v>IbarakiCFMSouth America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N275">
            <v>0</v>
          </cell>
        </row>
        <row r="276">
          <cell r="E276" t="str">
            <v>IbarakiCSMNorth America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N276">
            <v>0</v>
          </cell>
          <cell r="O276">
            <v>0</v>
          </cell>
        </row>
        <row r="277">
          <cell r="E277" t="str">
            <v>IbarakiCSMOther Asia</v>
          </cell>
          <cell r="F277">
            <v>1.93</v>
          </cell>
          <cell r="G277">
            <v>1.93</v>
          </cell>
          <cell r="H277">
            <v>0</v>
          </cell>
          <cell r="I277">
            <v>1</v>
          </cell>
          <cell r="J277">
            <v>1</v>
          </cell>
          <cell r="K277">
            <v>1.93</v>
          </cell>
          <cell r="L277">
            <v>1.93</v>
          </cell>
          <cell r="M277">
            <v>0</v>
          </cell>
          <cell r="N277">
            <v>1</v>
          </cell>
          <cell r="O277">
            <v>1</v>
          </cell>
        </row>
        <row r="278">
          <cell r="E278" t="str">
            <v>IbarakiCSMEurope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N278">
            <v>0</v>
          </cell>
          <cell r="O278">
            <v>0</v>
          </cell>
        </row>
        <row r="279">
          <cell r="E279" t="str">
            <v>IbarakiCSMSouth America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N279">
            <v>0</v>
          </cell>
          <cell r="O279">
            <v>0</v>
          </cell>
        </row>
        <row r="280">
          <cell r="E280" t="str">
            <v>IbarakiDirect RovingNorth America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N280">
            <v>0</v>
          </cell>
          <cell r="O280">
            <v>0</v>
          </cell>
        </row>
        <row r="281">
          <cell r="E281" t="str">
            <v>IbarakiDirect RovingOther Asia</v>
          </cell>
          <cell r="F281">
            <v>1.28</v>
          </cell>
          <cell r="G281">
            <v>1.28</v>
          </cell>
          <cell r="H281">
            <v>0</v>
          </cell>
          <cell r="I281">
            <v>1</v>
          </cell>
          <cell r="J281">
            <v>1</v>
          </cell>
          <cell r="K281">
            <v>1.28</v>
          </cell>
          <cell r="L281">
            <v>1.28</v>
          </cell>
          <cell r="M281">
            <v>0</v>
          </cell>
          <cell r="N281">
            <v>1</v>
          </cell>
          <cell r="O281">
            <v>1</v>
          </cell>
        </row>
        <row r="282">
          <cell r="E282" t="str">
            <v>IbarakiDirect RovingEurope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N282">
            <v>0</v>
          </cell>
          <cell r="O282">
            <v>0</v>
          </cell>
        </row>
        <row r="283">
          <cell r="E283" t="str">
            <v>IbarakiDirect RovingSouth America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N283">
            <v>0</v>
          </cell>
          <cell r="O283">
            <v>0</v>
          </cell>
        </row>
        <row r="284">
          <cell r="E284" t="str">
            <v>IbarakiDUCSNorth America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1.63122213983019</v>
          </cell>
          <cell r="M284">
            <v>0.26611388896467097</v>
          </cell>
          <cell r="N284">
            <v>0</v>
          </cell>
          <cell r="O284">
            <v>1</v>
          </cell>
        </row>
        <row r="285">
          <cell r="E285" t="str">
            <v>IbarakiDUCSOther Asia</v>
          </cell>
          <cell r="F285">
            <v>1.38</v>
          </cell>
          <cell r="G285">
            <v>1.38</v>
          </cell>
          <cell r="H285">
            <v>0</v>
          </cell>
          <cell r="I285">
            <v>1</v>
          </cell>
          <cell r="J285">
            <v>1</v>
          </cell>
          <cell r="K285">
            <v>1.38</v>
          </cell>
          <cell r="L285">
            <v>1.38</v>
          </cell>
          <cell r="M285">
            <v>0</v>
          </cell>
          <cell r="N285">
            <v>1</v>
          </cell>
          <cell r="O285">
            <v>1</v>
          </cell>
        </row>
        <row r="286">
          <cell r="E286" t="str">
            <v>IbarakiDUCSEurope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N286">
            <v>0</v>
          </cell>
          <cell r="O286">
            <v>0</v>
          </cell>
        </row>
        <row r="287">
          <cell r="E287" t="str">
            <v>IbarakiDUCSSouth America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N287">
            <v>0</v>
          </cell>
          <cell r="O287">
            <v>0</v>
          </cell>
        </row>
        <row r="288">
          <cell r="E288" t="str">
            <v>IbarakiH GlassNorth America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N288">
            <v>0</v>
          </cell>
        </row>
        <row r="289">
          <cell r="E289" t="str">
            <v>IbarakiH GlassOther Asia</v>
          </cell>
          <cell r="F289">
            <v>0</v>
          </cell>
          <cell r="G289">
            <v>0</v>
          </cell>
          <cell r="H289">
            <v>0</v>
          </cell>
          <cell r="I289">
            <v>1</v>
          </cell>
          <cell r="J289">
            <v>1</v>
          </cell>
        </row>
        <row r="290">
          <cell r="E290" t="str">
            <v>IbarakiH GlassEurope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N290">
            <v>0</v>
          </cell>
        </row>
        <row r="291">
          <cell r="E291" t="str">
            <v>IbarakiH GlassSouth America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N291">
            <v>0</v>
          </cell>
        </row>
        <row r="292">
          <cell r="E292" t="str">
            <v>IbarakiHiPer-texNorth America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N292">
            <v>0</v>
          </cell>
        </row>
        <row r="293">
          <cell r="E293" t="str">
            <v>IbarakiHiPer-texOther Asia</v>
          </cell>
          <cell r="F293">
            <v>0</v>
          </cell>
          <cell r="G293">
            <v>0</v>
          </cell>
          <cell r="H293">
            <v>0</v>
          </cell>
          <cell r="I293">
            <v>1</v>
          </cell>
          <cell r="J293">
            <v>1</v>
          </cell>
        </row>
        <row r="294">
          <cell r="E294" t="str">
            <v>IbarakiHiPer-texEurope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N294">
            <v>0</v>
          </cell>
        </row>
        <row r="295">
          <cell r="E295" t="str">
            <v>IbarakiHiPer-texSouth America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N295">
            <v>0</v>
          </cell>
        </row>
        <row r="296">
          <cell r="E296" t="str">
            <v>IbarakiOthersNorth America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N296">
            <v>0</v>
          </cell>
          <cell r="O296">
            <v>0</v>
          </cell>
        </row>
        <row r="297">
          <cell r="E297" t="str">
            <v>IbarakiOthersOther Asia</v>
          </cell>
          <cell r="F297">
            <v>2.92</v>
          </cell>
          <cell r="G297">
            <v>2.92</v>
          </cell>
          <cell r="H297">
            <v>0</v>
          </cell>
          <cell r="I297">
            <v>1</v>
          </cell>
          <cell r="J297">
            <v>1</v>
          </cell>
          <cell r="K297">
            <v>2.92</v>
          </cell>
          <cell r="L297">
            <v>2.92</v>
          </cell>
          <cell r="M297">
            <v>0</v>
          </cell>
          <cell r="N297">
            <v>1</v>
          </cell>
          <cell r="O297">
            <v>1</v>
          </cell>
        </row>
        <row r="298">
          <cell r="E298" t="str">
            <v>IbarakiOthersEurope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N298">
            <v>0</v>
          </cell>
          <cell r="O298">
            <v>0</v>
          </cell>
        </row>
        <row r="299">
          <cell r="E299" t="str">
            <v>IbarakiOthersSouth America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N299">
            <v>0</v>
          </cell>
          <cell r="O299">
            <v>0</v>
          </cell>
        </row>
        <row r="300">
          <cell r="E300" t="str">
            <v>IbarakiSpecialtiesNorth America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N300">
            <v>0</v>
          </cell>
        </row>
        <row r="301">
          <cell r="E301" t="str">
            <v>IbarakiSpecialtiesOther Asia</v>
          </cell>
          <cell r="F301">
            <v>0</v>
          </cell>
          <cell r="G301">
            <v>0</v>
          </cell>
          <cell r="H301">
            <v>0</v>
          </cell>
          <cell r="I301">
            <v>1</v>
          </cell>
          <cell r="J301">
            <v>1</v>
          </cell>
        </row>
        <row r="302">
          <cell r="E302" t="str">
            <v>IbarakiSpecialtiesEurope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N302">
            <v>0</v>
          </cell>
        </row>
        <row r="303">
          <cell r="E303" t="str">
            <v>IbarakiSpecialtiesSouth America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N303">
            <v>0</v>
          </cell>
        </row>
        <row r="304">
          <cell r="E304" t="str">
            <v>IbarakiSpecialty WUCSNorth America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N304">
            <v>0</v>
          </cell>
        </row>
        <row r="305">
          <cell r="E305" t="str">
            <v>IbarakiSpecialty WUCSOther Asia</v>
          </cell>
          <cell r="F305">
            <v>0</v>
          </cell>
          <cell r="G305">
            <v>0</v>
          </cell>
          <cell r="H305">
            <v>0</v>
          </cell>
          <cell r="I305">
            <v>1</v>
          </cell>
          <cell r="J305">
            <v>1</v>
          </cell>
        </row>
        <row r="306">
          <cell r="E306" t="str">
            <v>IbarakiSpecialty WUCSEurope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N306">
            <v>0</v>
          </cell>
        </row>
        <row r="307">
          <cell r="E307" t="str">
            <v>IbarakiSpecialty WUCSSouth America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N307">
            <v>0</v>
          </cell>
        </row>
        <row r="308">
          <cell r="E308" t="str">
            <v>IbarakiTwintexNorth America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N308">
            <v>0</v>
          </cell>
        </row>
        <row r="309">
          <cell r="E309" t="str">
            <v>IbarakiTwintexOther Asia</v>
          </cell>
          <cell r="F309">
            <v>0</v>
          </cell>
          <cell r="G309">
            <v>0</v>
          </cell>
          <cell r="H309">
            <v>0</v>
          </cell>
          <cell r="I309">
            <v>1</v>
          </cell>
          <cell r="J309">
            <v>1</v>
          </cell>
        </row>
        <row r="310">
          <cell r="E310" t="str">
            <v>IbarakiTwintexEurope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N310">
            <v>0</v>
          </cell>
        </row>
        <row r="311">
          <cell r="E311" t="str">
            <v>IbarakiTwintexSouth America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N311">
            <v>0</v>
          </cell>
        </row>
        <row r="312">
          <cell r="E312" t="str">
            <v>IbarakiWUCSNorth America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N312">
            <v>0</v>
          </cell>
        </row>
        <row r="313">
          <cell r="E313" t="str">
            <v>IbarakiWUCSOther Asia</v>
          </cell>
          <cell r="F313">
            <v>1.5</v>
          </cell>
          <cell r="G313">
            <v>1.5</v>
          </cell>
          <cell r="H313">
            <v>0</v>
          </cell>
          <cell r="I313">
            <v>1</v>
          </cell>
          <cell r="J313">
            <v>1</v>
          </cell>
          <cell r="K313">
            <v>1.5</v>
          </cell>
          <cell r="L313">
            <v>1.5</v>
          </cell>
          <cell r="M313">
            <v>0</v>
          </cell>
          <cell r="N313">
            <v>1</v>
          </cell>
          <cell r="O313">
            <v>1</v>
          </cell>
        </row>
        <row r="314">
          <cell r="E314" t="str">
            <v>IbarakiWUCSEurope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N314">
            <v>0</v>
          </cell>
        </row>
        <row r="315">
          <cell r="E315" t="str">
            <v>IbarakiWUCSSouth America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N315">
            <v>0</v>
          </cell>
        </row>
        <row r="316">
          <cell r="E316" t="str">
            <v>TalojaAR GlassNorth America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E317" t="str">
            <v>TalojaAR GlassOther Asia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E318" t="str">
            <v>TalojaAR GlassEurope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E319" t="str">
            <v>TalojaAR GlassSouth America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E320" t="str">
            <v>TalojaAssembled RovingNorth America</v>
          </cell>
          <cell r="F320">
            <v>1.2968702277439901</v>
          </cell>
          <cell r="G320">
            <v>0</v>
          </cell>
          <cell r="H320">
            <v>0.14291770936395601</v>
          </cell>
          <cell r="I320">
            <v>1.52642221467087E-2</v>
          </cell>
          <cell r="J320">
            <v>1</v>
          </cell>
          <cell r="N320">
            <v>0</v>
          </cell>
          <cell r="O320">
            <v>0</v>
          </cell>
        </row>
        <row r="321">
          <cell r="E321" t="str">
            <v>TalojaAssembled RovingOther Asia</v>
          </cell>
          <cell r="F321">
            <v>1.2611511097093799</v>
          </cell>
          <cell r="G321">
            <v>1.3716646380867501</v>
          </cell>
          <cell r="H321">
            <v>8.7159624816596407E-2</v>
          </cell>
          <cell r="I321">
            <v>0</v>
          </cell>
          <cell r="J321">
            <v>0</v>
          </cell>
          <cell r="K321">
            <v>1.3687648336734899</v>
          </cell>
          <cell r="L321">
            <v>1.27177621296181</v>
          </cell>
          <cell r="M321">
            <v>7.2628322311518403E-2</v>
          </cell>
          <cell r="N321">
            <v>0.80407275482733798</v>
          </cell>
          <cell r="O321">
            <v>0.49623715891603998</v>
          </cell>
        </row>
        <row r="322">
          <cell r="E322" t="str">
            <v>TalojaAssembled RovingEurope</v>
          </cell>
          <cell r="F322">
            <v>1.5513516333185</v>
          </cell>
          <cell r="G322">
            <v>0</v>
          </cell>
          <cell r="H322">
            <v>0.21074636507212</v>
          </cell>
          <cell r="I322">
            <v>0.98473577785329103</v>
          </cell>
          <cell r="J322">
            <v>1</v>
          </cell>
          <cell r="K322">
            <v>1.3934467602093801</v>
          </cell>
          <cell r="M322">
            <v>0.16859450780191099</v>
          </cell>
          <cell r="N322">
            <v>0.195927245172662</v>
          </cell>
          <cell r="O322">
            <v>1</v>
          </cell>
        </row>
        <row r="323">
          <cell r="E323" t="str">
            <v>TalojaAssembled RovingSouth America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N323">
            <v>0</v>
          </cell>
          <cell r="O323">
            <v>0</v>
          </cell>
        </row>
        <row r="324">
          <cell r="E324" t="str">
            <v>TalojaCFMNorth America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E325" t="str">
            <v>TalojaCFMOther Asia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E326" t="str">
            <v>TalojaCFMEurope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E327" t="str">
            <v>TalojaCFMSouth America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E328" t="str">
            <v>TalojaCSMNorth America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N328">
            <v>0</v>
          </cell>
          <cell r="O328">
            <v>0</v>
          </cell>
        </row>
        <row r="329">
          <cell r="E329" t="str">
            <v>TalojaCSMOther Asia</v>
          </cell>
          <cell r="F329">
            <v>1.95269697439</v>
          </cell>
          <cell r="G329">
            <v>1.87055300979002</v>
          </cell>
          <cell r="H329">
            <v>0.11034904969435699</v>
          </cell>
          <cell r="I329">
            <v>0</v>
          </cell>
          <cell r="J329">
            <v>0</v>
          </cell>
          <cell r="K329">
            <v>1.7342673752303699</v>
          </cell>
          <cell r="L329">
            <v>1.73134893300176</v>
          </cell>
          <cell r="M329">
            <v>6.7712996627474598E-2</v>
          </cell>
          <cell r="N329">
            <v>0.66494553001735501</v>
          </cell>
          <cell r="O329">
            <v>0.33563229307725301</v>
          </cell>
        </row>
        <row r="330">
          <cell r="E330" t="str">
            <v>TalojaCSMEurope</v>
          </cell>
          <cell r="F330">
            <v>1.9968324967459099</v>
          </cell>
          <cell r="G330">
            <v>0</v>
          </cell>
          <cell r="H330">
            <v>0.28248863958741199</v>
          </cell>
          <cell r="I330">
            <v>1</v>
          </cell>
          <cell r="J330">
            <v>1</v>
          </cell>
          <cell r="K330">
            <v>1.9272232904630799</v>
          </cell>
          <cell r="M330">
            <v>0.21824300028287699</v>
          </cell>
          <cell r="N330">
            <v>0.33505446998264499</v>
          </cell>
          <cell r="O330">
            <v>1</v>
          </cell>
        </row>
        <row r="331">
          <cell r="E331" t="str">
            <v>TalojaCSMSouth America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N331">
            <v>0</v>
          </cell>
          <cell r="O331">
            <v>0</v>
          </cell>
        </row>
        <row r="332">
          <cell r="E332" t="str">
            <v>TalojaDirect RovingNorth America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N332">
            <v>0</v>
          </cell>
          <cell r="O332">
            <v>0</v>
          </cell>
        </row>
        <row r="333">
          <cell r="E333" t="str">
            <v>TalojaDirect RovingOther Asia</v>
          </cell>
          <cell r="F333">
            <v>1.3768896343672601</v>
          </cell>
          <cell r="G333">
            <v>0.97498726836835503</v>
          </cell>
          <cell r="H333">
            <v>8.7247579023742305E-2</v>
          </cell>
          <cell r="I333">
            <v>1</v>
          </cell>
          <cell r="J333">
            <v>1</v>
          </cell>
          <cell r="K333">
            <v>1.43098941096601</v>
          </cell>
          <cell r="L333">
            <v>1.26793374067687</v>
          </cell>
          <cell r="M333">
            <v>6.6247759819182003E-2</v>
          </cell>
          <cell r="N333">
            <v>0.99919674629460598</v>
          </cell>
          <cell r="O333">
            <v>0.99973815499310004</v>
          </cell>
        </row>
        <row r="334">
          <cell r="E334" t="str">
            <v>TalojaDirect RovingEurope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0.87573345261119495</v>
          </cell>
          <cell r="M334">
            <v>9.49890295774872E-2</v>
          </cell>
          <cell r="N334">
            <v>8.0325370539400295E-4</v>
          </cell>
          <cell r="O334">
            <v>1</v>
          </cell>
        </row>
        <row r="335">
          <cell r="E335" t="str">
            <v>TalojaDirect RovingSouth America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N335">
            <v>0</v>
          </cell>
          <cell r="O335">
            <v>0</v>
          </cell>
        </row>
        <row r="336">
          <cell r="E336" t="str">
            <v>TalojaDUCSNorth America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N336">
            <v>0</v>
          </cell>
          <cell r="O336">
            <v>0</v>
          </cell>
        </row>
        <row r="337">
          <cell r="E337" t="str">
            <v>TalojaDUCSOther Asia</v>
          </cell>
          <cell r="F337">
            <v>1.4189119071946199</v>
          </cell>
          <cell r="G337">
            <v>0</v>
          </cell>
          <cell r="H337">
            <v>4.8212036499611199E-2</v>
          </cell>
          <cell r="I337">
            <v>1</v>
          </cell>
          <cell r="J337">
            <v>1</v>
          </cell>
          <cell r="K337">
            <v>1.53285096763354</v>
          </cell>
          <cell r="M337">
            <v>4.8714625571026897E-2</v>
          </cell>
          <cell r="N337">
            <v>1</v>
          </cell>
          <cell r="O337">
            <v>1</v>
          </cell>
        </row>
        <row r="338">
          <cell r="E338" t="str">
            <v>TalojaDUCSEurope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N338">
            <v>0</v>
          </cell>
          <cell r="O338">
            <v>0</v>
          </cell>
        </row>
        <row r="339">
          <cell r="E339" t="str">
            <v>TalojaDUCSSouth America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N339">
            <v>0</v>
          </cell>
          <cell r="O339">
            <v>0</v>
          </cell>
        </row>
        <row r="340">
          <cell r="E340" t="str">
            <v>TalojaH GlassNorth America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E341" t="str">
            <v>TalojaH GlassOther Asia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E342" t="str">
            <v>TalojaH GlassEurope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E343" t="str">
            <v>TalojaH GlassSouth America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E344" t="str">
            <v>TalojaHiPer-texNorth America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E345" t="str">
            <v>TalojaHiPer-texOther Asia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E346" t="str">
            <v>TalojaHiPer-texEurope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E347" t="str">
            <v>TalojaHiPer-texSouth America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E348" t="str">
            <v>TalojaOthersNorth America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N348">
            <v>0</v>
          </cell>
          <cell r="O348">
            <v>0</v>
          </cell>
        </row>
        <row r="349">
          <cell r="E349" t="str">
            <v>TalojaOthersOther Asia</v>
          </cell>
          <cell r="F349">
            <v>1.96013679449621</v>
          </cell>
          <cell r="G349">
            <v>2.9747027624543798</v>
          </cell>
          <cell r="H349">
            <v>7.4555528696290202E-2</v>
          </cell>
          <cell r="I349">
            <v>1</v>
          </cell>
          <cell r="J349">
            <v>1</v>
          </cell>
          <cell r="K349">
            <v>0.72807951144632299</v>
          </cell>
          <cell r="L349">
            <v>2.8106249999999999</v>
          </cell>
          <cell r="M349">
            <v>7.2548766317653196E-2</v>
          </cell>
          <cell r="N349">
            <v>1</v>
          </cell>
          <cell r="O349">
            <v>0.92621287585316403</v>
          </cell>
        </row>
        <row r="350">
          <cell r="E350" t="str">
            <v>TalojaOthersEurope</v>
          </cell>
          <cell r="F350">
            <v>1.37247974233682</v>
          </cell>
          <cell r="G350">
            <v>0</v>
          </cell>
          <cell r="H350">
            <v>8.5017420857829998E-2</v>
          </cell>
          <cell r="I350">
            <v>0</v>
          </cell>
          <cell r="J350">
            <v>0</v>
          </cell>
          <cell r="N350">
            <v>0</v>
          </cell>
          <cell r="O350">
            <v>0</v>
          </cell>
        </row>
        <row r="351">
          <cell r="E351" t="str">
            <v>TalojaOthersSouth America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N351">
            <v>0</v>
          </cell>
          <cell r="O351">
            <v>0</v>
          </cell>
        </row>
        <row r="352">
          <cell r="E352" t="str">
            <v>TalojaSpecialtiesNorth America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E353" t="str">
            <v>TalojaSpecialtiesOther Asia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E354" t="str">
            <v>TalojaSpecialtiesEurope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E355" t="str">
            <v>TalojaSpecialtiesSouth America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E356" t="str">
            <v>TalojaSpecialty WUCSNorth America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E357" t="str">
            <v>TalojaSpecialty WUCSOther Asia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E358" t="str">
            <v>TalojaSpecialty WUCSEurope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E359" t="str">
            <v>TalojaSpecialty WUCSSouth America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E360" t="str">
            <v>TalojaTwintexNorth America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E361" t="str">
            <v>TalojaTwintexOther Asia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E362" t="str">
            <v>TalojaTwintexEurope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E363" t="str">
            <v>TalojaTwintexSouth America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E364" t="str">
            <v>TalojaWUCSNorth America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E365" t="str">
            <v>TalojaWUCSOther Asia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E366" t="str">
            <v>TalojaWUCSEurope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E367" t="str">
            <v>TalojaWUCSSouth America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E368" t="str">
            <v>Mexico_CityAR GlassNorth America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E369" t="str">
            <v>Mexico_CityAR GlassOther Asia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E370" t="str">
            <v>Mexico_CityAR GlassEurope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E371" t="str">
            <v>Mexico_CityAR GlassSouth America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E372" t="str">
            <v>Mexico_CityAssembled RovingNorth America</v>
          </cell>
          <cell r="F372">
            <v>1.2892077460907201</v>
          </cell>
          <cell r="G372">
            <v>1.1142028982871801</v>
          </cell>
          <cell r="H372">
            <v>0.18315707547065399</v>
          </cell>
          <cell r="I372">
            <v>0.99401651910425604</v>
          </cell>
          <cell r="J372">
            <v>0.97262567604438299</v>
          </cell>
          <cell r="K372">
            <v>1.3228028512982899</v>
          </cell>
          <cell r="M372">
            <v>9.1813422993870797E-2</v>
          </cell>
          <cell r="N372">
            <v>0.91686328258142202</v>
          </cell>
          <cell r="O372">
            <v>1</v>
          </cell>
        </row>
        <row r="373">
          <cell r="E373" t="str">
            <v>Mexico_CityAssembled RovingOther Asia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1.47968939144781</v>
          </cell>
          <cell r="M373">
            <v>0.27469913848729899</v>
          </cell>
          <cell r="N373">
            <v>1.9882183937009498E-3</v>
          </cell>
          <cell r="O373">
            <v>1</v>
          </cell>
        </row>
        <row r="374">
          <cell r="E374" t="str">
            <v>Mexico_CityAssembled RovingEurope</v>
          </cell>
          <cell r="F374">
            <v>1.3791130390885</v>
          </cell>
          <cell r="G374">
            <v>0</v>
          </cell>
          <cell r="H374">
            <v>0.14030337480112301</v>
          </cell>
          <cell r="I374">
            <v>5.9834808957442403E-3</v>
          </cell>
          <cell r="J374">
            <v>1</v>
          </cell>
          <cell r="K374">
            <v>1.3272347785568901</v>
          </cell>
          <cell r="M374">
            <v>0.167728564472366</v>
          </cell>
          <cell r="N374">
            <v>8.1148499024877099E-2</v>
          </cell>
          <cell r="O374">
            <v>1</v>
          </cell>
        </row>
        <row r="375">
          <cell r="E375" t="str">
            <v>Mexico_CityAssembled RovingSouth America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N375">
            <v>0</v>
          </cell>
          <cell r="O375">
            <v>0</v>
          </cell>
        </row>
        <row r="376">
          <cell r="E376" t="str">
            <v>Mexico_CityCFMNorth America</v>
          </cell>
          <cell r="F376">
            <v>0.54449758454106301</v>
          </cell>
          <cell r="G376">
            <v>0</v>
          </cell>
          <cell r="H376">
            <v>0.214926894468947</v>
          </cell>
          <cell r="I376">
            <v>1</v>
          </cell>
          <cell r="J376">
            <v>1</v>
          </cell>
        </row>
        <row r="377">
          <cell r="E377" t="str">
            <v>Mexico_CityCFMOther Asia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</row>
        <row r="378">
          <cell r="E378" t="str">
            <v>Mexico_CityCFMEurope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E379" t="str">
            <v>Mexico_CityCFMSouth America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</row>
        <row r="380">
          <cell r="E380" t="str">
            <v>Mexico_CityCSMNorth America</v>
          </cell>
          <cell r="F380">
            <v>1.9822128972606301</v>
          </cell>
          <cell r="G380">
            <v>1.8945702185294999</v>
          </cell>
          <cell r="H380">
            <v>0.183531276470627</v>
          </cell>
          <cell r="I380">
            <v>1</v>
          </cell>
          <cell r="J380">
            <v>0.87529207494155603</v>
          </cell>
          <cell r="K380">
            <v>1.9952428660691499</v>
          </cell>
          <cell r="L380">
            <v>0</v>
          </cell>
          <cell r="M380">
            <v>5.6846166882741897E-2</v>
          </cell>
          <cell r="N380">
            <v>1</v>
          </cell>
          <cell r="O380">
            <v>0.99980086474266905</v>
          </cell>
        </row>
        <row r="381">
          <cell r="E381" t="str">
            <v>Mexico_CityCSMOther Asia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N381">
            <v>0</v>
          </cell>
          <cell r="O381">
            <v>0</v>
          </cell>
        </row>
        <row r="382">
          <cell r="E382" t="str">
            <v>Mexico_CityCSMEurope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N382">
            <v>0</v>
          </cell>
          <cell r="O382">
            <v>0</v>
          </cell>
        </row>
        <row r="383">
          <cell r="E383" t="str">
            <v>Mexico_CityCSMSouth America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N383">
            <v>0</v>
          </cell>
          <cell r="O383">
            <v>0</v>
          </cell>
        </row>
        <row r="384">
          <cell r="E384" t="str">
            <v>Mexico_CityDirect RovingNorth America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E385" t="str">
            <v>Mexico_CityDirect RovingOther Asia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E386" t="str">
            <v>Mexico_CityDirect RovingEurope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E387" t="str">
            <v>Mexico_CityDirect RovingSouth America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</row>
        <row r="388">
          <cell r="E388" t="str">
            <v>Mexico_CityDUCSNorth America</v>
          </cell>
          <cell r="F388">
            <v>1.3872236040552299</v>
          </cell>
          <cell r="G388">
            <v>1.27558396317539</v>
          </cell>
          <cell r="H388">
            <v>0.18213746658732599</v>
          </cell>
          <cell r="I388">
            <v>1</v>
          </cell>
          <cell r="J388">
            <v>0.98019258685329902</v>
          </cell>
          <cell r="K388">
            <v>1.47659163876635</v>
          </cell>
          <cell r="L388">
            <v>0</v>
          </cell>
          <cell r="M388">
            <v>1.9480333420033299E-2</v>
          </cell>
          <cell r="N388">
            <v>1.00058149829484</v>
          </cell>
          <cell r="O388">
            <v>0.99999181464294296</v>
          </cell>
        </row>
        <row r="389">
          <cell r="E389" t="str">
            <v>Mexico_CityDUCSOther Asia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1.9959700381813199</v>
          </cell>
          <cell r="M389">
            <v>9.4020508593392296E-2</v>
          </cell>
          <cell r="N389">
            <v>-5.8149829483779497E-4</v>
          </cell>
          <cell r="O389">
            <v>1</v>
          </cell>
        </row>
        <row r="390">
          <cell r="E390" t="str">
            <v>Mexico_CityDUCSEurope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N390">
            <v>0</v>
          </cell>
          <cell r="O390">
            <v>0</v>
          </cell>
        </row>
        <row r="391">
          <cell r="E391" t="str">
            <v>Mexico_CityDUCSSouth America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N391">
            <v>0</v>
          </cell>
          <cell r="O391">
            <v>0</v>
          </cell>
        </row>
        <row r="392">
          <cell r="E392" t="str">
            <v>Mexico_CityH GlassNorth America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E393" t="str">
            <v>Mexico_CityH GlassOther Asia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</row>
        <row r="394">
          <cell r="E394" t="str">
            <v>Mexico_CityH GlassEurope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</row>
        <row r="395">
          <cell r="E395" t="str">
            <v>Mexico_CityH GlassSouth America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E396" t="str">
            <v>Mexico_CityHiPer-texNorth America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E397" t="str">
            <v>Mexico_CityHiPer-texOther Asia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E398" t="str">
            <v>Mexico_CityHiPer-texEurope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E399" t="str">
            <v>Mexico_CityHiPer-texSouth America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E400" t="str">
            <v>Mexico_CityOthersNorth America</v>
          </cell>
          <cell r="F400">
            <v>1.2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N400">
            <v>0</v>
          </cell>
          <cell r="O400">
            <v>0</v>
          </cell>
        </row>
        <row r="401">
          <cell r="E401" t="str">
            <v>Mexico_CityOthersOther Asia</v>
          </cell>
          <cell r="F401">
            <v>1.2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N401">
            <v>0</v>
          </cell>
          <cell r="O401">
            <v>0</v>
          </cell>
        </row>
        <row r="402">
          <cell r="E402" t="str">
            <v>Mexico_CityOthersEurope</v>
          </cell>
          <cell r="F402">
            <v>1.2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N402">
            <v>0</v>
          </cell>
          <cell r="O402">
            <v>0</v>
          </cell>
        </row>
        <row r="403">
          <cell r="E403" t="str">
            <v>Mexico_CityOthersSouth America</v>
          </cell>
          <cell r="F403">
            <v>1.2</v>
          </cell>
          <cell r="G403">
            <v>0</v>
          </cell>
          <cell r="H403">
            <v>0.1</v>
          </cell>
          <cell r="I403">
            <v>1</v>
          </cell>
          <cell r="J403">
            <v>1</v>
          </cell>
          <cell r="K403">
            <v>1.1000000000000001</v>
          </cell>
          <cell r="L403">
            <v>1.1000000000000001</v>
          </cell>
          <cell r="M403">
            <v>0.1</v>
          </cell>
          <cell r="N403">
            <v>1</v>
          </cell>
          <cell r="O403">
            <v>1</v>
          </cell>
        </row>
        <row r="404">
          <cell r="E404" t="str">
            <v>Mexico_CitySpecialtiesNorth America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E405" t="str">
            <v>Mexico_CitySpecialtiesOther Asia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E406" t="str">
            <v>Mexico_CitySpecialtiesEurope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E407" t="str">
            <v>Mexico_CitySpecialtiesSouth America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E408" t="str">
            <v>Mexico_CitySpecialty WUCSNorth America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E409" t="str">
            <v>Mexico_CitySpecialty WUCSOther Asia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E410" t="str">
            <v>Mexico_CitySpecialty WUCSEurope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E411" t="str">
            <v>Mexico_CitySpecialty WUCSSouth America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E412" t="str">
            <v>Mexico_CityTwintexNorth America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E413" t="str">
            <v>Mexico_CityTwintexOther Asia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E414" t="str">
            <v>Mexico_CityTwintexEurope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E415" t="str">
            <v>Mexico_CityTwintexSouth America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E416" t="str">
            <v>Mexico_CityWUCSNorth America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E417" t="str">
            <v>Mexico_CityWUCSOther Asia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E418" t="str">
            <v>Mexico_CityWUCSEurope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E419" t="str">
            <v>Mexico_CityWUCSSouth America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E420" t="str">
            <v>Rio_ClaroAR GlassNorth America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E421" t="str">
            <v>Rio_ClaroAR GlassOther Asia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E422" t="str">
            <v>Rio_ClaroAR GlassEurope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E423" t="str">
            <v>Rio_ClaroAR GlassSouth America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E424" t="str">
            <v>Rio_ClaroAssembled RovingNorth America</v>
          </cell>
          <cell r="F424">
            <v>1.2364942069023599</v>
          </cell>
          <cell r="G424">
            <v>0</v>
          </cell>
          <cell r="H424">
            <v>0.377241419117615</v>
          </cell>
          <cell r="I424">
            <v>0.64766721571718</v>
          </cell>
          <cell r="J424">
            <v>0.99836272258181002</v>
          </cell>
          <cell r="K424">
            <v>0.77754257555378103</v>
          </cell>
          <cell r="M424">
            <v>1.26662182919635</v>
          </cell>
          <cell r="N424">
            <v>4.8894899815694795E-4</v>
          </cell>
          <cell r="O424">
            <v>1</v>
          </cell>
        </row>
        <row r="425">
          <cell r="E425" t="str">
            <v>Rio_ClaroAssembled RovingOther Asia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1.2120430242989</v>
          </cell>
          <cell r="M425">
            <v>0.219121682923378</v>
          </cell>
          <cell r="N425">
            <v>3.8513047239646199E-3</v>
          </cell>
          <cell r="O425">
            <v>1</v>
          </cell>
        </row>
        <row r="426">
          <cell r="E426" t="str">
            <v>Rio_ClaroAssembled RovingEurope</v>
          </cell>
          <cell r="F426">
            <v>1.25048905430779</v>
          </cell>
          <cell r="G426">
            <v>1.1690000290287099</v>
          </cell>
          <cell r="H426">
            <v>0.35872584721939199</v>
          </cell>
          <cell r="I426">
            <v>0.35233278428282</v>
          </cell>
          <cell r="J426">
            <v>0.82578063920968303</v>
          </cell>
          <cell r="K426">
            <v>1.2934876395783701</v>
          </cell>
          <cell r="L426">
            <v>1.04908760329568</v>
          </cell>
          <cell r="M426">
            <v>0.32784405651494802</v>
          </cell>
          <cell r="N426">
            <v>6.1756682830399E-2</v>
          </cell>
          <cell r="O426">
            <v>0.83547276523455005</v>
          </cell>
        </row>
        <row r="427">
          <cell r="E427" t="str">
            <v>Rio_ClaroAssembled RovingSouth America</v>
          </cell>
          <cell r="F427">
            <v>1.3685700641840599</v>
          </cell>
          <cell r="G427">
            <v>1.22748581416814</v>
          </cell>
          <cell r="H427">
            <v>8.5491746883024494E-2</v>
          </cell>
          <cell r="I427">
            <v>0</v>
          </cell>
          <cell r="J427">
            <v>0</v>
          </cell>
          <cell r="K427">
            <v>1.3597319979506</v>
          </cell>
          <cell r="L427">
            <v>1.32347701670781</v>
          </cell>
          <cell r="M427">
            <v>7.2743314925823102E-2</v>
          </cell>
          <cell r="N427">
            <v>0.93390306344747998</v>
          </cell>
          <cell r="O427">
            <v>0.93331325239159302</v>
          </cell>
        </row>
        <row r="428">
          <cell r="E428" t="str">
            <v>Rio_ClaroCFMNorth America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E429" t="str">
            <v>Rio_ClaroCFMOther Asia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E430" t="str">
            <v>Rio_ClaroCFMEurope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E431" t="str">
            <v>Rio_ClaroCFMSouth America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E432" t="str">
            <v>Rio_ClaroCSMNorth America</v>
          </cell>
          <cell r="F432">
            <v>2.5822958299899499</v>
          </cell>
          <cell r="G432">
            <v>0</v>
          </cell>
          <cell r="H432">
            <v>0.55665407318931903</v>
          </cell>
          <cell r="I432">
            <v>1</v>
          </cell>
          <cell r="J432">
            <v>1</v>
          </cell>
          <cell r="K432">
            <v>2.70023375807996</v>
          </cell>
          <cell r="M432">
            <v>0.36818090912043999</v>
          </cell>
          <cell r="N432">
            <v>1.7703064537751601E-2</v>
          </cell>
          <cell r="O432">
            <v>1</v>
          </cell>
        </row>
        <row r="433">
          <cell r="E433" t="str">
            <v>Rio_ClaroCSMOther Asia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N433">
            <v>0</v>
          </cell>
          <cell r="O433">
            <v>0</v>
          </cell>
        </row>
        <row r="434">
          <cell r="E434" t="str">
            <v>Rio_ClaroCSMEurope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N434">
            <v>0</v>
          </cell>
          <cell r="O434">
            <v>0</v>
          </cell>
        </row>
        <row r="435">
          <cell r="E435" t="str">
            <v>Rio_ClaroCSMSouth America</v>
          </cell>
          <cell r="F435">
            <v>2.1939240443664301</v>
          </cell>
          <cell r="G435">
            <v>1.5584941077547401</v>
          </cell>
          <cell r="H435">
            <v>9.1450542851727296E-2</v>
          </cell>
          <cell r="I435">
            <v>0</v>
          </cell>
          <cell r="J435">
            <v>0</v>
          </cell>
          <cell r="K435">
            <v>2.2870803870078</v>
          </cell>
          <cell r="L435">
            <v>1.48852930523543</v>
          </cell>
          <cell r="M435">
            <v>9.0217670004608896E-2</v>
          </cell>
          <cell r="N435">
            <v>0.98229693546224806</v>
          </cell>
          <cell r="O435">
            <v>0.98673219895000297</v>
          </cell>
        </row>
        <row r="436">
          <cell r="E436" t="str">
            <v>Rio_ClaroDirect RovingNorth America</v>
          </cell>
          <cell r="F436">
            <v>1.53482308740188</v>
          </cell>
          <cell r="G436">
            <v>0</v>
          </cell>
          <cell r="H436">
            <v>0.35804542862546201</v>
          </cell>
          <cell r="I436">
            <v>0.70859219954644403</v>
          </cell>
          <cell r="J436">
            <v>1</v>
          </cell>
          <cell r="K436">
            <v>1.40371132049449</v>
          </cell>
          <cell r="M436">
            <v>0.32986440672977302</v>
          </cell>
          <cell r="N436">
            <v>6.6880875161692097E-2</v>
          </cell>
          <cell r="O436">
            <v>1</v>
          </cell>
        </row>
        <row r="437">
          <cell r="E437" t="str">
            <v>Rio_ClaroDirect RovingOther Asia</v>
          </cell>
          <cell r="F437">
            <v>2.7988126697244899</v>
          </cell>
          <cell r="G437">
            <v>0</v>
          </cell>
          <cell r="H437">
            <v>0.22</v>
          </cell>
          <cell r="I437">
            <v>0</v>
          </cell>
          <cell r="J437">
            <v>0</v>
          </cell>
          <cell r="K437">
            <v>2.7258749999999998</v>
          </cell>
          <cell r="M437">
            <v>0.22</v>
          </cell>
          <cell r="N437">
            <v>-5.6337924331813699E-5</v>
          </cell>
          <cell r="O437">
            <v>1</v>
          </cell>
        </row>
        <row r="438">
          <cell r="E438" t="str">
            <v>Rio_ClaroDirect RovingEurope</v>
          </cell>
          <cell r="F438">
            <v>2.23005582760437</v>
          </cell>
          <cell r="G438">
            <v>1.99962236984909</v>
          </cell>
          <cell r="H438">
            <v>0.43422259900180499</v>
          </cell>
          <cell r="I438">
            <v>0.29140780045355602</v>
          </cell>
          <cell r="J438">
            <v>0.97543949285984199</v>
          </cell>
          <cell r="K438">
            <v>1.9983948449184299</v>
          </cell>
          <cell r="L438">
            <v>0.74972005046346002</v>
          </cell>
          <cell r="M438">
            <v>0.32790203342525198</v>
          </cell>
          <cell r="N438">
            <v>2.8848581968369001E-2</v>
          </cell>
          <cell r="O438">
            <v>0.95699357992854694</v>
          </cell>
        </row>
        <row r="439">
          <cell r="E439" t="str">
            <v>Rio_ClaroDirect RovingSouth America</v>
          </cell>
          <cell r="F439">
            <v>1.6274004950340999</v>
          </cell>
          <cell r="G439">
            <v>1.2786189207230001</v>
          </cell>
          <cell r="H439">
            <v>0.121409151509836</v>
          </cell>
          <cell r="I439">
            <v>0</v>
          </cell>
          <cell r="J439">
            <v>0</v>
          </cell>
          <cell r="K439">
            <v>1.58891519169128</v>
          </cell>
          <cell r="L439">
            <v>1.3016486020736799</v>
          </cell>
          <cell r="M439">
            <v>0.101036678503387</v>
          </cell>
          <cell r="N439">
            <v>0.90432688079427104</v>
          </cell>
          <cell r="O439">
            <v>0.91655916344850796</v>
          </cell>
        </row>
        <row r="440">
          <cell r="E440" t="str">
            <v>Rio_ClaroDUCSNorth America</v>
          </cell>
          <cell r="F440">
            <v>1.26545556997399</v>
          </cell>
          <cell r="G440">
            <v>0</v>
          </cell>
          <cell r="H440">
            <v>0.37847649311009901</v>
          </cell>
          <cell r="I440">
            <v>0.60399382276950697</v>
          </cell>
          <cell r="J440">
            <v>0.99976753477897695</v>
          </cell>
          <cell r="K440">
            <v>1.54647707084574</v>
          </cell>
          <cell r="L440">
            <v>0</v>
          </cell>
          <cell r="M440">
            <v>0.40105719950524599</v>
          </cell>
          <cell r="N440">
            <v>7.3978163613232201E-2</v>
          </cell>
          <cell r="O440">
            <v>0.99991122292154999</v>
          </cell>
        </row>
        <row r="441">
          <cell r="E441" t="str">
            <v>Rio_ClaroDUCSOther Asia</v>
          </cell>
          <cell r="F441">
            <v>1.4190911275153</v>
          </cell>
          <cell r="G441">
            <v>0</v>
          </cell>
          <cell r="H441">
            <v>0.34488921007088102</v>
          </cell>
          <cell r="I441">
            <v>0</v>
          </cell>
          <cell r="J441">
            <v>0</v>
          </cell>
          <cell r="K441">
            <v>1.3304650673809999</v>
          </cell>
          <cell r="M441">
            <v>0.27834602453709101</v>
          </cell>
          <cell r="N441">
            <v>1.13148572654842E-2</v>
          </cell>
          <cell r="O441">
            <v>1</v>
          </cell>
        </row>
        <row r="442">
          <cell r="E442" t="str">
            <v>Rio_ClaroDUCSEurope</v>
          </cell>
          <cell r="F442">
            <v>1.9809361375555301</v>
          </cell>
          <cell r="G442">
            <v>0</v>
          </cell>
          <cell r="H442">
            <v>0.55388435291805904</v>
          </cell>
          <cell r="I442">
            <v>0.39600617723049197</v>
          </cell>
          <cell r="J442">
            <v>1</v>
          </cell>
          <cell r="K442">
            <v>2.0676433249976802</v>
          </cell>
          <cell r="M442">
            <v>0.38007272710379197</v>
          </cell>
          <cell r="N442">
            <v>2.9107909702630899E-2</v>
          </cell>
          <cell r="O442">
            <v>1</v>
          </cell>
        </row>
        <row r="443">
          <cell r="E443" t="str">
            <v>Rio_ClaroDUCSSouth America</v>
          </cell>
          <cell r="F443">
            <v>1.47677779642794</v>
          </cell>
          <cell r="G443">
            <v>1.2693545265128501</v>
          </cell>
          <cell r="H443">
            <v>4.55956042721899E-2</v>
          </cell>
          <cell r="I443">
            <v>0</v>
          </cell>
          <cell r="J443">
            <v>0</v>
          </cell>
          <cell r="K443">
            <v>1.48240179808823</v>
          </cell>
          <cell r="L443">
            <v>1.3881781259996999</v>
          </cell>
          <cell r="M443">
            <v>5.8694503668331503E-2</v>
          </cell>
          <cell r="N443">
            <v>0.88559906941865296</v>
          </cell>
          <cell r="O443">
            <v>0.81996501016323298</v>
          </cell>
        </row>
        <row r="444">
          <cell r="E444" t="str">
            <v>Rio_ClaroH GlassNorth America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E445" t="str">
            <v>Rio_ClaroH GlassOther Asia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E446" t="str">
            <v>Rio_ClaroH GlassEurope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E447" t="str">
            <v>Rio_ClaroH GlassSouth America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E448" t="str">
            <v>Rio_ClaroHiPer-texNorth America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E449" t="str">
            <v>Rio_ClaroHiPer-texOther Asia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E450" t="str">
            <v>Rio_ClaroHiPer-texEurope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E451" t="str">
            <v>Rio_ClaroHiPer-texSouth America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E452" t="str">
            <v>Rio_ClaroOthersNorth America</v>
          </cell>
          <cell r="F452">
            <v>1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1</v>
          </cell>
          <cell r="L452">
            <v>1</v>
          </cell>
          <cell r="N452">
            <v>0</v>
          </cell>
          <cell r="O452">
            <v>0</v>
          </cell>
        </row>
        <row r="453">
          <cell r="E453" t="str">
            <v>Rio_ClaroOthersOther Asia</v>
          </cell>
          <cell r="F453">
            <v>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1</v>
          </cell>
          <cell r="L453">
            <v>1</v>
          </cell>
          <cell r="N453">
            <v>0</v>
          </cell>
          <cell r="O453">
            <v>0</v>
          </cell>
        </row>
        <row r="454">
          <cell r="E454" t="str">
            <v>Rio_ClaroOthersEurope</v>
          </cell>
          <cell r="F454">
            <v>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1</v>
          </cell>
          <cell r="L454">
            <v>1</v>
          </cell>
          <cell r="N454">
            <v>0</v>
          </cell>
          <cell r="O454">
            <v>0</v>
          </cell>
        </row>
        <row r="455">
          <cell r="E455" t="str">
            <v>Rio_ClaroOthersSouth America</v>
          </cell>
          <cell r="F455">
            <v>1</v>
          </cell>
          <cell r="G455">
            <v>1</v>
          </cell>
          <cell r="H455">
            <v>0.1</v>
          </cell>
          <cell r="I455">
            <v>1</v>
          </cell>
          <cell r="J455">
            <v>1</v>
          </cell>
          <cell r="K455">
            <v>1</v>
          </cell>
          <cell r="L455">
            <v>1</v>
          </cell>
          <cell r="M455">
            <v>0.1</v>
          </cell>
          <cell r="N455">
            <v>1</v>
          </cell>
          <cell r="O455">
            <v>1</v>
          </cell>
        </row>
        <row r="456">
          <cell r="E456" t="str">
            <v>Rio_ClaroSpecialtiesNorth America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E457" t="str">
            <v>Rio_ClaroSpecialtiesOther Asia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E458" t="str">
            <v>Rio_ClaroSpecialtiesEurope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E459" t="str">
            <v>Rio_ClaroSpecialtiesSouth America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E460" t="str">
            <v>Rio_ClaroSpecialty WUCSNorth America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E461" t="str">
            <v>Rio_ClaroSpecialty WUCSOther Asia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E462" t="str">
            <v>Rio_ClaroSpecialty WUCSEurope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E463" t="str">
            <v>Rio_ClaroSpecialty WUCSSouth America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E464" t="str">
            <v>Rio_ClaroTwintexNorth America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E465" t="str">
            <v>Rio_ClaroTwintexOther Asia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E466" t="str">
            <v>Rio_ClaroTwintexEurope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E467" t="str">
            <v>Rio_ClaroTwintexSouth America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E468" t="str">
            <v>Rio_ClaroWUCSNorth America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E469" t="str">
            <v>Rio_ClaroWUCSOther Asia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E470" t="str">
            <v>Rio_ClaroWUCSEurope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E471" t="str">
            <v>Rio_ClaroWUCSSouth America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E472" t="str">
            <v>lArdoiseAR GlassNorth America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E473" t="str">
            <v>lArdoiseAR GlassOther Asia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E474" t="str">
            <v>lArdoiseAR GlassEurope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E475" t="str">
            <v>lArdoiseAR GlassSouth America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E476" t="str">
            <v>lArdoiseAssembled RovingNorth America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E477" t="str">
            <v>lArdoiseAssembled RovingOther Asia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E478" t="str">
            <v>lArdoiseAssembled RovingEurope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E479" t="str">
            <v>lArdoiseAssembled RovingSouth America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E480" t="str">
            <v>lArdoiseCFMNorth America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E481" t="str">
            <v>lArdoiseCFMOther Asia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E482" t="str">
            <v>lArdoiseCFMEurope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E483" t="str">
            <v>lArdoiseCFMSouth America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E484" t="str">
            <v>lArdoiseCSMNorth America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E485" t="str">
            <v>lArdoiseCSMOther Asia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E486" t="str">
            <v>lArdoiseCSMEurope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E487" t="str">
            <v>lArdoiseCSMSouth America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E488" t="str">
            <v>lArdoiseDirect RovingNorth America</v>
          </cell>
          <cell r="F488">
            <v>1.5179421303756999</v>
          </cell>
          <cell r="G488">
            <v>0.92601692601692598</v>
          </cell>
          <cell r="H488">
            <v>0.38620379041841302</v>
          </cell>
          <cell r="I488">
            <v>2.6282881676205998E-2</v>
          </cell>
          <cell r="J488">
            <v>0.99658145319216196</v>
          </cell>
          <cell r="K488">
            <v>1.53322807091046</v>
          </cell>
          <cell r="L488">
            <v>0</v>
          </cell>
          <cell r="M488">
            <v>0.217481734948618</v>
          </cell>
          <cell r="N488">
            <v>1.9379972830707901E-2</v>
          </cell>
          <cell r="O488">
            <v>0.99171612031426104</v>
          </cell>
        </row>
        <row r="489">
          <cell r="E489" t="str">
            <v>lArdoiseDirect RovingOther Asia</v>
          </cell>
          <cell r="F489">
            <v>1.9374725890211499</v>
          </cell>
          <cell r="G489">
            <v>0</v>
          </cell>
          <cell r="H489">
            <v>0.24122622636531699</v>
          </cell>
          <cell r="I489">
            <v>0</v>
          </cell>
          <cell r="J489">
            <v>0</v>
          </cell>
          <cell r="K489">
            <v>1.82829745415741</v>
          </cell>
          <cell r="M489">
            <v>0.224852354021743</v>
          </cell>
          <cell r="N489">
            <v>5.0458709313626698E-2</v>
          </cell>
          <cell r="O489">
            <v>1</v>
          </cell>
        </row>
        <row r="490">
          <cell r="E490" t="str">
            <v>lArdoiseDirect RovingEurope</v>
          </cell>
          <cell r="F490">
            <v>1.3354890444493701</v>
          </cell>
          <cell r="G490">
            <v>1.3556326579521301</v>
          </cell>
          <cell r="H490">
            <v>8.5172890680592805E-2</v>
          </cell>
          <cell r="I490">
            <v>0.97371711832379404</v>
          </cell>
          <cell r="J490">
            <v>0.80587097506793204</v>
          </cell>
          <cell r="K490">
            <v>1.35159747286437</v>
          </cell>
          <cell r="L490">
            <v>1.2793416243542</v>
          </cell>
          <cell r="M490">
            <v>6.4800957475895898E-2</v>
          </cell>
          <cell r="N490">
            <v>0.93016131785566503</v>
          </cell>
          <cell r="O490">
            <v>0.86645797244657097</v>
          </cell>
        </row>
        <row r="491">
          <cell r="E491" t="str">
            <v>lArdoiseDirect RovingSouth America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N491">
            <v>0</v>
          </cell>
          <cell r="O491">
            <v>0</v>
          </cell>
        </row>
        <row r="492">
          <cell r="E492" t="str">
            <v>lArdoiseDUCSNorth America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E493" t="str">
            <v>lArdoiseDUCSOther Asia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E494" t="str">
            <v>lArdoiseDUCSEurope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lArdoiseDUCSSouth America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E496" t="str">
            <v>lArdoiseH GlassNorth America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E497" t="str">
            <v>lArdoiseH GlassOther Asia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E498" t="str">
            <v>lArdoiseH GlassEurope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E499" t="str">
            <v>lArdoiseH GlassSouth America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E500" t="str">
            <v>lArdoiseHiPer-texNorth America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E501" t="str">
            <v>lArdoiseHiPer-texOther Asia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E502" t="str">
            <v>lArdoiseHiPer-texEurope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E503" t="str">
            <v>lArdoiseHiPer-texSouth America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E504" t="str">
            <v>lArdoiseOthersNorth America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0.5</v>
          </cell>
          <cell r="L504">
            <v>0.5</v>
          </cell>
          <cell r="M504">
            <v>0.05</v>
          </cell>
          <cell r="N504">
            <v>0</v>
          </cell>
          <cell r="O504">
            <v>0</v>
          </cell>
        </row>
        <row r="505">
          <cell r="E505" t="str">
            <v>lArdoiseOthersOther Asia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0.5</v>
          </cell>
          <cell r="L505">
            <v>0.5</v>
          </cell>
          <cell r="M505">
            <v>0.05</v>
          </cell>
          <cell r="N505">
            <v>0</v>
          </cell>
          <cell r="O505">
            <v>0</v>
          </cell>
        </row>
        <row r="506">
          <cell r="E506" t="str">
            <v>lArdoiseOthersEurope</v>
          </cell>
          <cell r="F506">
            <v>1</v>
          </cell>
          <cell r="G506">
            <v>1</v>
          </cell>
          <cell r="H506">
            <v>0</v>
          </cell>
          <cell r="I506">
            <v>1</v>
          </cell>
          <cell r="J506">
            <v>1</v>
          </cell>
          <cell r="K506">
            <v>0.5</v>
          </cell>
          <cell r="L506">
            <v>0.5</v>
          </cell>
          <cell r="M506">
            <v>0.05</v>
          </cell>
          <cell r="N506">
            <v>1</v>
          </cell>
          <cell r="O506">
            <v>1</v>
          </cell>
        </row>
        <row r="507">
          <cell r="E507" t="str">
            <v>lArdoiseOthersSouth America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0.5</v>
          </cell>
          <cell r="L507">
            <v>0.5</v>
          </cell>
          <cell r="M507">
            <v>0.05</v>
          </cell>
          <cell r="N507">
            <v>0</v>
          </cell>
          <cell r="O507">
            <v>0</v>
          </cell>
        </row>
        <row r="508">
          <cell r="E508" t="str">
            <v>lArdoiseSpecialtiesNorth America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E509" t="str">
            <v>lArdoiseSpecialtiesOther Asia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E510" t="str">
            <v>lArdoiseSpecialtiesEurope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</row>
        <row r="511">
          <cell r="E511" t="str">
            <v>lArdoiseSpecialtiesSouth America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E512" t="str">
            <v>lArdoiseSpecialty WUCSNorth America</v>
          </cell>
          <cell r="F512">
            <v>1.9511968461298601</v>
          </cell>
          <cell r="G512">
            <v>0</v>
          </cell>
          <cell r="H512">
            <v>0.487641039887176</v>
          </cell>
          <cell r="I512">
            <v>3.6535523873112902E-2</v>
          </cell>
          <cell r="J512">
            <v>1</v>
          </cell>
          <cell r="N512">
            <v>0</v>
          </cell>
          <cell r="O512">
            <v>0</v>
          </cell>
        </row>
        <row r="513">
          <cell r="E513" t="str">
            <v>lArdoiseSpecialty WUCSOther Asia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1.6999795668073701</v>
          </cell>
          <cell r="M513">
            <v>0.38197955019100899</v>
          </cell>
          <cell r="N513">
            <v>2.3616698505188698E-2</v>
          </cell>
          <cell r="O513">
            <v>1</v>
          </cell>
        </row>
        <row r="514">
          <cell r="E514" t="str">
            <v>lArdoiseSpecialty WUCSEurope</v>
          </cell>
          <cell r="F514">
            <v>1.67348340575212</v>
          </cell>
          <cell r="G514">
            <v>1.3959044672497301</v>
          </cell>
          <cell r="H514">
            <v>0.12861685439940901</v>
          </cell>
          <cell r="I514">
            <v>0.96346447612688702</v>
          </cell>
          <cell r="J514">
            <v>0.96123556620237904</v>
          </cell>
          <cell r="K514">
            <v>1.4017882813201601</v>
          </cell>
          <cell r="L514">
            <v>1.3738650481049499</v>
          </cell>
          <cell r="M514">
            <v>0.13662477718292601</v>
          </cell>
          <cell r="N514">
            <v>1</v>
          </cell>
          <cell r="O514">
            <v>1</v>
          </cell>
        </row>
        <row r="515">
          <cell r="E515" t="str">
            <v>lArdoiseSpecialty WUCSSouth America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N515">
            <v>0</v>
          </cell>
          <cell r="O515">
            <v>0</v>
          </cell>
        </row>
        <row r="516">
          <cell r="E516" t="str">
            <v>lArdoiseTwintexNorth America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</row>
        <row r="517">
          <cell r="E517" t="str">
            <v>lArdoiseTwintexOther Asia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</row>
        <row r="518">
          <cell r="E518" t="str">
            <v>lArdoiseTwintexEurope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lArdoiseTwintexSouth America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E520" t="str">
            <v>lArdoiseWUCSNorth America</v>
          </cell>
          <cell r="F520">
            <v>1.9511968461298601</v>
          </cell>
          <cell r="G520">
            <v>0</v>
          </cell>
          <cell r="H520">
            <v>0.487641039887176</v>
          </cell>
          <cell r="I520">
            <v>3.6535523873112902E-2</v>
          </cell>
          <cell r="J520">
            <v>1</v>
          </cell>
          <cell r="N520">
            <v>0</v>
          </cell>
          <cell r="O520">
            <v>0</v>
          </cell>
        </row>
        <row r="521">
          <cell r="E521" t="str">
            <v>lArdoiseWUCSOther Asia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1.6999795668073701</v>
          </cell>
          <cell r="M521">
            <v>0.38197955019100899</v>
          </cell>
          <cell r="N521">
            <v>2.3616698505188698E-2</v>
          </cell>
          <cell r="O521">
            <v>1</v>
          </cell>
        </row>
        <row r="522">
          <cell r="E522" t="str">
            <v>lArdoiseWUCSEurope</v>
          </cell>
          <cell r="F522">
            <v>1.67348340575212</v>
          </cell>
          <cell r="G522">
            <v>1.3959044672497301</v>
          </cell>
          <cell r="H522">
            <v>0.12861685439940901</v>
          </cell>
          <cell r="I522">
            <v>0.96346447612688702</v>
          </cell>
          <cell r="J522">
            <v>0.96123556620237904</v>
          </cell>
          <cell r="K522">
            <v>1.4017882813201601</v>
          </cell>
          <cell r="L522">
            <v>1.3738650481049499</v>
          </cell>
          <cell r="M522">
            <v>0.13662477718292601</v>
          </cell>
          <cell r="N522">
            <v>1</v>
          </cell>
          <cell r="O522">
            <v>1</v>
          </cell>
        </row>
        <row r="523">
          <cell r="E523" t="str">
            <v>lArdoiseWUCSSouth America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N523">
            <v>0</v>
          </cell>
          <cell r="O523">
            <v>0</v>
          </cell>
        </row>
        <row r="524">
          <cell r="E524" t="str">
            <v>GuelphAR GlassNorth America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E525" t="str">
            <v>GuelphAR GlassOther Asia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E526" t="str">
            <v>GuelphAR GlassEurope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E527" t="str">
            <v>GuelphAR GlassSouth America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E528" t="str">
            <v>GuelphAssembled RovingNorth America</v>
          </cell>
          <cell r="F528">
            <v>1.7662281312718</v>
          </cell>
          <cell r="G528">
            <v>1.4221895738875701</v>
          </cell>
          <cell r="H528">
            <v>7.6498328592047901E-2</v>
          </cell>
          <cell r="I528">
            <v>0.88457662710926099</v>
          </cell>
          <cell r="J528">
            <v>0.80150801739847999</v>
          </cell>
          <cell r="K528">
            <v>1.8000702800569699</v>
          </cell>
          <cell r="L528">
            <v>1.1062175805996799</v>
          </cell>
          <cell r="M528">
            <v>6.4601594959720093E-2</v>
          </cell>
          <cell r="N528">
            <v>0.74988827919690704</v>
          </cell>
          <cell r="O528">
            <v>0.66583540166408794</v>
          </cell>
        </row>
        <row r="529">
          <cell r="E529" t="str">
            <v>GuelphAssembled RovingOther Asia</v>
          </cell>
          <cell r="F529">
            <v>1.44524261490077</v>
          </cell>
          <cell r="G529">
            <v>0</v>
          </cell>
          <cell r="H529">
            <v>0.26492354166174098</v>
          </cell>
          <cell r="I529">
            <v>0</v>
          </cell>
          <cell r="J529">
            <v>0</v>
          </cell>
          <cell r="K529">
            <v>1.25340647246533</v>
          </cell>
          <cell r="M529">
            <v>0.29559536924908197</v>
          </cell>
          <cell r="N529">
            <v>1.7748815507396602E-2</v>
          </cell>
          <cell r="O529">
            <v>1</v>
          </cell>
        </row>
        <row r="530">
          <cell r="E530" t="str">
            <v>GuelphAssembled RovingEurope</v>
          </cell>
          <cell r="F530">
            <v>2.0305889762792799</v>
          </cell>
          <cell r="G530">
            <v>0</v>
          </cell>
          <cell r="H530">
            <v>0.41186132537206399</v>
          </cell>
          <cell r="I530">
            <v>0.11542337289073901</v>
          </cell>
          <cell r="J530">
            <v>1</v>
          </cell>
          <cell r="K530">
            <v>1.50018022936777</v>
          </cell>
          <cell r="M530">
            <v>0.21744438843595501</v>
          </cell>
          <cell r="N530">
            <v>0.232362905295697</v>
          </cell>
          <cell r="O530">
            <v>1</v>
          </cell>
        </row>
        <row r="531">
          <cell r="E531" t="str">
            <v>GuelphAssembled RovingSouth America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N531">
            <v>0</v>
          </cell>
          <cell r="O531">
            <v>0</v>
          </cell>
        </row>
        <row r="532">
          <cell r="E532" t="str">
            <v>GuelphCFMNorth America</v>
          </cell>
          <cell r="F532">
            <v>2.7158238811800901</v>
          </cell>
          <cell r="G532">
            <v>2.5117613858165502</v>
          </cell>
          <cell r="H532">
            <v>0.14321226797005099</v>
          </cell>
          <cell r="I532">
            <v>0.92567900662225</v>
          </cell>
          <cell r="J532">
            <v>0.785163090240386</v>
          </cell>
          <cell r="K532">
            <v>3.3803826765112701</v>
          </cell>
          <cell r="L532">
            <v>2.6185229737889002</v>
          </cell>
          <cell r="M532">
            <v>0.13501556374133999</v>
          </cell>
          <cell r="N532">
            <v>0.86227335125261895</v>
          </cell>
          <cell r="O532">
            <v>0.86330007394444797</v>
          </cell>
        </row>
        <row r="533">
          <cell r="E533" t="str">
            <v>GuelphCFMOther Asia</v>
          </cell>
          <cell r="F533">
            <v>3.0443119660338902</v>
          </cell>
          <cell r="G533">
            <v>0</v>
          </cell>
          <cell r="H533">
            <v>0.213918553215908</v>
          </cell>
          <cell r="I533">
            <v>0</v>
          </cell>
          <cell r="J533">
            <v>0</v>
          </cell>
          <cell r="K533">
            <v>3.2952556250836</v>
          </cell>
          <cell r="M533">
            <v>0.217911420663499</v>
          </cell>
          <cell r="N533">
            <v>7.7215856927518894E-2</v>
          </cell>
          <cell r="O533">
            <v>1</v>
          </cell>
        </row>
        <row r="534">
          <cell r="E534" t="str">
            <v>GuelphCFMEurope</v>
          </cell>
          <cell r="F534">
            <v>2.7151282587932801</v>
          </cell>
          <cell r="G534">
            <v>0</v>
          </cell>
          <cell r="H534">
            <v>0.50465439657639999</v>
          </cell>
          <cell r="I534">
            <v>7.4320993377749597E-2</v>
          </cell>
          <cell r="J534">
            <v>1</v>
          </cell>
          <cell r="K534">
            <v>3.04972665728718</v>
          </cell>
          <cell r="M534">
            <v>0.34322289434953401</v>
          </cell>
          <cell r="N534">
            <v>3.3597292242901498E-2</v>
          </cell>
          <cell r="O534">
            <v>1</v>
          </cell>
        </row>
        <row r="535">
          <cell r="E535" t="str">
            <v>GuelphCFMSouth America</v>
          </cell>
          <cell r="F535">
            <v>4.4107895310516403</v>
          </cell>
          <cell r="G535">
            <v>0</v>
          </cell>
          <cell r="H535">
            <v>7.5670444086881894E-2</v>
          </cell>
          <cell r="I535">
            <v>0</v>
          </cell>
          <cell r="J535">
            <v>0</v>
          </cell>
          <cell r="K535">
            <v>4.3988568597702598</v>
          </cell>
          <cell r="M535">
            <v>6.3843348838200406E-2</v>
          </cell>
          <cell r="N535">
            <v>2.6913499576960299E-2</v>
          </cell>
          <cell r="O535">
            <v>1</v>
          </cell>
        </row>
        <row r="536">
          <cell r="E536" t="str">
            <v>GuelphCSMNorth America</v>
          </cell>
          <cell r="F536">
            <v>2.24556702370151</v>
          </cell>
          <cell r="G536">
            <v>1.9395036008306601</v>
          </cell>
          <cell r="H536">
            <v>0.12296305263218001</v>
          </cell>
          <cell r="I536">
            <v>0.82558950638082695</v>
          </cell>
          <cell r="J536">
            <v>0.79186910686893497</v>
          </cell>
          <cell r="K536">
            <v>2.2388576106615199</v>
          </cell>
          <cell r="L536">
            <v>1.95789301933718</v>
          </cell>
          <cell r="M536">
            <v>0.122691673685234</v>
          </cell>
          <cell r="N536">
            <v>0.80388836664908903</v>
          </cell>
          <cell r="O536">
            <v>0.78217190805748804</v>
          </cell>
        </row>
        <row r="537">
          <cell r="E537" t="str">
            <v>GuelphCSMOther Asia</v>
          </cell>
          <cell r="F537">
            <v>2.4526468050782602</v>
          </cell>
          <cell r="G537">
            <v>0</v>
          </cell>
          <cell r="H537">
            <v>0.36830551074444401</v>
          </cell>
          <cell r="I537">
            <v>0</v>
          </cell>
          <cell r="J537">
            <v>0</v>
          </cell>
          <cell r="K537">
            <v>2.1781039641681899</v>
          </cell>
          <cell r="M537">
            <v>0.35045988382029503</v>
          </cell>
          <cell r="N537">
            <v>9.7434244207182507E-3</v>
          </cell>
          <cell r="O537">
            <v>1</v>
          </cell>
        </row>
        <row r="538">
          <cell r="E538" t="str">
            <v>GuelphCSMEurope</v>
          </cell>
          <cell r="F538">
            <v>2.5023646545962199</v>
          </cell>
          <cell r="G538">
            <v>0</v>
          </cell>
          <cell r="H538">
            <v>0.430449594959392</v>
          </cell>
          <cell r="I538">
            <v>0.17441049361917299</v>
          </cell>
          <cell r="J538">
            <v>1</v>
          </cell>
          <cell r="K538">
            <v>2.4450413246826002</v>
          </cell>
          <cell r="M538">
            <v>0.32311704411596398</v>
          </cell>
          <cell r="N538">
            <v>0.18636820893019301</v>
          </cell>
          <cell r="O538">
            <v>1</v>
          </cell>
        </row>
        <row r="539">
          <cell r="E539" t="str">
            <v>GuelphCSMSouth America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N539">
            <v>0</v>
          </cell>
          <cell r="O539">
            <v>0</v>
          </cell>
        </row>
        <row r="540">
          <cell r="E540" t="str">
            <v>GuelphDirect RovingNorth America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M540">
            <v>8.9627022956164995E-3</v>
          </cell>
          <cell r="N540">
            <v>1</v>
          </cell>
          <cell r="O540">
            <v>1</v>
          </cell>
        </row>
        <row r="541">
          <cell r="E541" t="str">
            <v>GuelphDirect RovingOther Asia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N541">
            <v>0</v>
          </cell>
          <cell r="O541">
            <v>0</v>
          </cell>
        </row>
        <row r="542">
          <cell r="E542" t="str">
            <v>GuelphDirect RovingEurope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N542">
            <v>0</v>
          </cell>
          <cell r="O542">
            <v>0</v>
          </cell>
        </row>
        <row r="543">
          <cell r="E543" t="str">
            <v>GuelphDirect RovingSouth America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N543">
            <v>0</v>
          </cell>
          <cell r="O543">
            <v>0</v>
          </cell>
        </row>
        <row r="544">
          <cell r="E544" t="str">
            <v>GuelphDUCSNorth America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GuelphDUCSOther Asia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E546" t="str">
            <v>GuelphDUCSEurope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E547" t="str">
            <v>GuelphDUCSSouth America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E548" t="str">
            <v>GuelphH GlassNorth America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E549" t="str">
            <v>GuelphH GlassOther Asia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E550" t="str">
            <v>GuelphH GlassEurope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E551" t="str">
            <v>GuelphH GlassSouth America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E552" t="str">
            <v>GuelphHiPer-texNorth America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</row>
        <row r="553">
          <cell r="E553" t="str">
            <v>GuelphHiPer-texOther Asia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E554" t="str">
            <v>GuelphHiPer-texEurope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GuelphHiPer-texSouth America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</row>
        <row r="556">
          <cell r="E556" t="str">
            <v>GuelphOthersNorth America</v>
          </cell>
          <cell r="F556">
            <v>1.87111849778659</v>
          </cell>
          <cell r="G556">
            <v>0</v>
          </cell>
          <cell r="H556">
            <v>3.3830914298834502E-2</v>
          </cell>
          <cell r="I556">
            <v>1</v>
          </cell>
          <cell r="J556">
            <v>1</v>
          </cell>
          <cell r="K556">
            <v>1.35</v>
          </cell>
          <cell r="L556">
            <v>1.35</v>
          </cell>
          <cell r="M556">
            <v>0.1</v>
          </cell>
          <cell r="N556">
            <v>1</v>
          </cell>
          <cell r="O556">
            <v>1</v>
          </cell>
        </row>
        <row r="557">
          <cell r="E557" t="str">
            <v>GuelphOthersOther Asia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N557">
            <v>0</v>
          </cell>
          <cell r="O557">
            <v>0</v>
          </cell>
        </row>
        <row r="558">
          <cell r="E558" t="str">
            <v>GuelphOthersEurope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N558">
            <v>0</v>
          </cell>
          <cell r="O558">
            <v>0</v>
          </cell>
        </row>
        <row r="559">
          <cell r="E559" t="str">
            <v>GuelphOthersSouth America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N559">
            <v>0</v>
          </cell>
          <cell r="O559">
            <v>0</v>
          </cell>
        </row>
        <row r="560">
          <cell r="E560" t="str">
            <v>GuelphSpecialtiesNorth America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</row>
        <row r="561">
          <cell r="E561" t="str">
            <v>GuelphSpecialtiesOther Asia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</row>
        <row r="562">
          <cell r="E562" t="str">
            <v>GuelphSpecialtiesEurope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</row>
        <row r="563">
          <cell r="E563" t="str">
            <v>GuelphSpecialtiesSouth America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E564" t="str">
            <v>GuelphSpecialty WUCSNorth America</v>
          </cell>
          <cell r="F564">
            <v>2.9414184907292702</v>
          </cell>
          <cell r="G564">
            <v>2.6892223787710199</v>
          </cell>
          <cell r="H564">
            <v>7.2514712394431996E-2</v>
          </cell>
          <cell r="I564">
            <v>0.98791078651175102</v>
          </cell>
          <cell r="J564">
            <v>0.87166247895120796</v>
          </cell>
          <cell r="K564">
            <v>2.19395178184815</v>
          </cell>
          <cell r="L564">
            <v>3.1972279705183602</v>
          </cell>
          <cell r="M564">
            <v>7.8606699756413601E-2</v>
          </cell>
          <cell r="N564">
            <v>1</v>
          </cell>
          <cell r="O564">
            <v>1</v>
          </cell>
        </row>
        <row r="565">
          <cell r="E565" t="str">
            <v>GuelphSpecialty WUCSOther Asia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N565">
            <v>0</v>
          </cell>
          <cell r="O565">
            <v>0</v>
          </cell>
        </row>
        <row r="566">
          <cell r="E566" t="str">
            <v>GuelphSpecialty WUCSEurope</v>
          </cell>
          <cell r="F566">
            <v>4.5850386249473498</v>
          </cell>
          <cell r="G566">
            <v>0</v>
          </cell>
          <cell r="H566">
            <v>0.53244337670633601</v>
          </cell>
          <cell r="I566">
            <v>1.20892134882493E-2</v>
          </cell>
          <cell r="J566">
            <v>1</v>
          </cell>
          <cell r="K566">
            <v>4.8167278023636202</v>
          </cell>
          <cell r="M566">
            <v>0.45225694505528602</v>
          </cell>
          <cell r="N566">
            <v>1.8651081528694501E-2</v>
          </cell>
          <cell r="O566">
            <v>1</v>
          </cell>
        </row>
        <row r="567">
          <cell r="E567" t="str">
            <v>GuelphSpecialty WUCSSouth America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N567">
            <v>0</v>
          </cell>
          <cell r="O567">
            <v>0</v>
          </cell>
        </row>
        <row r="568">
          <cell r="E568" t="str">
            <v>GuelphTwintexNorth America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E569" t="str">
            <v>GuelphTwintexOther Asia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</row>
        <row r="570">
          <cell r="E570" t="str">
            <v>GuelphTwintexEurope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E571" t="str">
            <v>GuelphTwintexSouth America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E572" t="str">
            <v>GuelphWUCSNorth America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E573" t="str">
            <v>GuelphWUCSOther Asia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E574" t="str">
            <v>GuelphWUCSEurope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E575" t="str">
            <v>GuelphWUCSSouth America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E576" t="str">
            <v>JacksonAR GlassNorth America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</row>
        <row r="577">
          <cell r="E577" t="str">
            <v>JacksonAR GlassOther Asia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E578" t="str">
            <v>JacksonAR GlassEurope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</row>
        <row r="579">
          <cell r="E579" t="str">
            <v>JacksonAR GlassSouth America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E580" t="str">
            <v>JacksonAssembled RovingNorth America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JacksonAssembled RovingOther Asia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</row>
        <row r="582">
          <cell r="E582" t="str">
            <v>JacksonAssembled RovingEurope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E583" t="str">
            <v>JacksonAssembled RovingSouth America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E584" t="str">
            <v>JacksonCFMNorth America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E585" t="str">
            <v>JacksonCFMOther Asia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E586" t="str">
            <v>JacksonCFMEurope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E587" t="str">
            <v>JacksonCFMSouth America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E588" t="str">
            <v>JacksonCSMNorth America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E589" t="str">
            <v>JacksonCSMOther Asia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E590" t="str">
            <v>JacksonCSMEurope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E591" t="str">
            <v>JacksonCSMSouth America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E592" t="str">
            <v>JacksonDirect RovingNorth America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E593" t="str">
            <v>JacksonDirect RovingOther Asia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E594" t="str">
            <v>JacksonDirect RovingEurope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E595" t="str">
            <v>JacksonDirect RovingSouth America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E596" t="str">
            <v>JacksonDUCSNorth America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E597" t="str">
            <v>JacksonDUCSOther Asia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E598" t="str">
            <v>JacksonDUCSEurope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E599" t="str">
            <v>JacksonDUCSSouth America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E600" t="str">
            <v>JacksonH GlassNorth America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E601" t="str">
            <v>JacksonH GlassOther Asia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</row>
        <row r="602">
          <cell r="E602" t="str">
            <v>JacksonH GlassEurope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E603" t="str">
            <v>JacksonH GlassSouth America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E604" t="str">
            <v>JacksonHiPer-texNorth America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E605" t="str">
            <v>JacksonHiPer-texOther Asia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</row>
        <row r="606">
          <cell r="E606" t="str">
            <v>JacksonHiPer-texEurope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E607" t="str">
            <v>JacksonHiPer-texSouth America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</row>
        <row r="608">
          <cell r="E608" t="str">
            <v>JacksonOthersNorth America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E609" t="str">
            <v>JacksonOthersOther Asia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E610" t="str">
            <v>JacksonOthersEurope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E611" t="str">
            <v>JacksonOthersSouth America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E612" t="str">
            <v>JacksonSpecialtiesNorth America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E613" t="str">
            <v>JacksonSpecialtiesOther Asia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E614" t="str">
            <v>JacksonSpecialtiesEurope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</row>
        <row r="615">
          <cell r="E615" t="str">
            <v>JacksonSpecialtiesSouth America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E616" t="str">
            <v>JacksonSpecialty WUCSNorth America</v>
          </cell>
          <cell r="F616">
            <v>0</v>
          </cell>
          <cell r="G616">
            <v>0</v>
          </cell>
          <cell r="H616">
            <v>0</v>
          </cell>
          <cell r="I616">
            <v>1</v>
          </cell>
          <cell r="J616">
            <v>1</v>
          </cell>
        </row>
        <row r="617">
          <cell r="E617" t="str">
            <v>JacksonSpecialty WUCSOther Asia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E618" t="str">
            <v>JacksonSpecialty WUCSEurope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</row>
        <row r="619">
          <cell r="E619" t="str">
            <v>JacksonSpecialty WUCSSouth America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E620" t="str">
            <v>JacksonTwintexNorth America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E621" t="str">
            <v>JacksonTwintexOther Asia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E622" t="str">
            <v>JacksonTwintexEurope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E623" t="str">
            <v>JacksonTwintexSouth America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</row>
        <row r="624">
          <cell r="E624" t="str">
            <v>JacksonWUCSNorth America</v>
          </cell>
          <cell r="F624">
            <v>0.83290865090257704</v>
          </cell>
          <cell r="G624">
            <v>0.83290865090257704</v>
          </cell>
          <cell r="H624">
            <v>3.8863706078495E-2</v>
          </cell>
          <cell r="I624">
            <v>1</v>
          </cell>
          <cell r="J624">
            <v>1</v>
          </cell>
          <cell r="K624">
            <v>0.80009856475962204</v>
          </cell>
          <cell r="L624">
            <v>0.95348837209302295</v>
          </cell>
          <cell r="M624">
            <v>4.2845536190141302E-2</v>
          </cell>
          <cell r="N624">
            <v>1</v>
          </cell>
          <cell r="O624">
            <v>1</v>
          </cell>
        </row>
        <row r="625">
          <cell r="E625" t="str">
            <v>JacksonWUCSOther Asia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0.80009856475962204</v>
          </cell>
          <cell r="L625">
            <v>0.95348837209302295</v>
          </cell>
          <cell r="M625">
            <v>4.2845536190141302E-2</v>
          </cell>
          <cell r="N625">
            <v>0</v>
          </cell>
          <cell r="O625">
            <v>0</v>
          </cell>
        </row>
        <row r="626">
          <cell r="E626" t="str">
            <v>JacksonWUCSEurope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0.80009856475962204</v>
          </cell>
          <cell r="L626">
            <v>0.95348837209302295</v>
          </cell>
          <cell r="M626">
            <v>4.2845536190141302E-2</v>
          </cell>
          <cell r="N626">
            <v>0</v>
          </cell>
          <cell r="O626">
            <v>0</v>
          </cell>
        </row>
        <row r="627">
          <cell r="E627" t="str">
            <v>JacksonWUCSSouth America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0.80009856475962204</v>
          </cell>
          <cell r="L627">
            <v>0.95348837209302295</v>
          </cell>
          <cell r="M627">
            <v>4.2845536190141302E-2</v>
          </cell>
          <cell r="N627">
            <v>0</v>
          </cell>
          <cell r="O627">
            <v>0</v>
          </cell>
        </row>
      </sheetData>
      <sheetData sheetId="60" refreshError="1">
        <row r="9">
          <cell r="A9" t="str">
            <v>Year</v>
          </cell>
          <cell r="B9" t="str">
            <v>Actual 2005</v>
          </cell>
          <cell r="C9" t="str">
            <v>Actual 2005</v>
          </cell>
          <cell r="E9" t="str">
            <v>Actual 2005</v>
          </cell>
          <cell r="F9" t="str">
            <v>Actual 2005</v>
          </cell>
          <cell r="G9" t="str">
            <v>Actual 2005</v>
          </cell>
          <cell r="H9" t="str">
            <v>Actual 2005</v>
          </cell>
          <cell r="I9" t="str">
            <v>Actual 2005</v>
          </cell>
          <cell r="J9" t="str">
            <v>Actual 2005</v>
          </cell>
          <cell r="K9" t="str">
            <v>Actual 2005</v>
          </cell>
          <cell r="M9" t="str">
            <v>Actual 2005</v>
          </cell>
          <cell r="N9" t="str">
            <v>Actual 2005</v>
          </cell>
          <cell r="P9" t="str">
            <v>Actual 2005</v>
          </cell>
          <cell r="Q9" t="str">
            <v>Actual 2005</v>
          </cell>
          <cell r="R9" t="str">
            <v>Actual 2005</v>
          </cell>
          <cell r="T9" t="str">
            <v>Actual 2005</v>
          </cell>
          <cell r="U9" t="str">
            <v>Actual 2005</v>
          </cell>
          <cell r="W9" t="str">
            <v>Actual 2005</v>
          </cell>
          <cell r="X9" t="str">
            <v>Actual 2005</v>
          </cell>
          <cell r="Y9">
            <v>0</v>
          </cell>
          <cell r="Z9" t="str">
            <v>Actual 2005</v>
          </cell>
          <cell r="AA9" t="str">
            <v>Actual 2005</v>
          </cell>
          <cell r="AB9" t="str">
            <v>Actual 2005</v>
          </cell>
          <cell r="AC9" t="str">
            <v>Actual 2005</v>
          </cell>
          <cell r="AD9" t="str">
            <v>Actual 2005</v>
          </cell>
          <cell r="AE9" t="str">
            <v>Actual 2005</v>
          </cell>
          <cell r="AF9" t="str">
            <v>Actual 2005</v>
          </cell>
          <cell r="AG9" t="str">
            <v>Actual 2005</v>
          </cell>
          <cell r="AI9" t="str">
            <v>Actual 2005</v>
          </cell>
          <cell r="AJ9" t="str">
            <v>Actual 2005</v>
          </cell>
          <cell r="AK9" t="str">
            <v>Actual 2005</v>
          </cell>
          <cell r="AL9" t="str">
            <v>Actual 2005</v>
          </cell>
          <cell r="AN9" t="str">
            <v>Actual 2005</v>
          </cell>
          <cell r="AO9" t="str">
            <v>Actual 2005</v>
          </cell>
          <cell r="AQ9" t="str">
            <v>Actual 2005</v>
          </cell>
          <cell r="AR9" t="str">
            <v>Actual 2005</v>
          </cell>
          <cell r="AS9" t="str">
            <v>Actual 2005</v>
          </cell>
          <cell r="AT9" t="str">
            <v>Actual 2005</v>
          </cell>
          <cell r="AU9" t="str">
            <v>Actual 2005</v>
          </cell>
          <cell r="AV9" t="str">
            <v>Actual 2005</v>
          </cell>
          <cell r="AW9" t="str">
            <v>Actual 2005</v>
          </cell>
          <cell r="AX9" t="str">
            <v>Actual 2005</v>
          </cell>
          <cell r="AY9">
            <v>0</v>
          </cell>
          <cell r="AZ9" t="str">
            <v>Actual 2005</v>
          </cell>
          <cell r="BB9" t="str">
            <v>Actual 2005</v>
          </cell>
          <cell r="BC9" t="str">
            <v>Actual 2005</v>
          </cell>
          <cell r="BE9" t="str">
            <v>Actual 2005</v>
          </cell>
          <cell r="BF9" t="str">
            <v>Actual 2005</v>
          </cell>
          <cell r="BG9" t="str">
            <v>Actual 2005</v>
          </cell>
          <cell r="BH9" t="str">
            <v>Actual 2005</v>
          </cell>
          <cell r="BI9" t="str">
            <v>Actual 2005</v>
          </cell>
          <cell r="BJ9" t="str">
            <v>Actual 2005</v>
          </cell>
          <cell r="BK9" t="str">
            <v>Actual 2005</v>
          </cell>
          <cell r="BL9" t="str">
            <v>Actual 2005</v>
          </cell>
        </row>
        <row r="10">
          <cell r="A10" t="str">
            <v>Period</v>
          </cell>
          <cell r="B10" t="str">
            <v>YTD</v>
          </cell>
          <cell r="C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M10" t="str">
            <v>YTD</v>
          </cell>
          <cell r="N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T10" t="str">
            <v>YTD</v>
          </cell>
          <cell r="U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N10" t="str">
            <v>YTD</v>
          </cell>
          <cell r="AO10" t="str">
            <v>YTD</v>
          </cell>
          <cell r="AQ10" t="str">
            <v>YTD</v>
          </cell>
          <cell r="AR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B10" t="str">
            <v>YTD</v>
          </cell>
          <cell r="BC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</row>
        <row r="11">
          <cell r="A11" t="str">
            <v>Production</v>
          </cell>
          <cell r="B11">
            <v>39716.214</v>
          </cell>
          <cell r="C11">
            <v>20243.501</v>
          </cell>
          <cell r="D11">
            <v>59959.714999999997</v>
          </cell>
          <cell r="E11">
            <v>61185.572999999997</v>
          </cell>
          <cell r="F11">
            <v>998.92899999999997</v>
          </cell>
          <cell r="G11">
            <v>29886.345000000001</v>
          </cell>
          <cell r="H11">
            <v>63325</v>
          </cell>
          <cell r="I11">
            <v>2285</v>
          </cell>
          <cell r="J11">
            <v>20588</v>
          </cell>
          <cell r="K11">
            <v>1555</v>
          </cell>
          <cell r="L11">
            <v>24428</v>
          </cell>
          <cell r="M11">
            <v>24319.94</v>
          </cell>
          <cell r="N11">
            <v>16428.580000000002</v>
          </cell>
          <cell r="O11">
            <v>40748.519999999997</v>
          </cell>
          <cell r="P11">
            <v>4757.76</v>
          </cell>
          <cell r="Q11">
            <v>77419.489000000001</v>
          </cell>
          <cell r="R11">
            <v>4814.7650000000003</v>
          </cell>
          <cell r="S11">
            <v>82234.254000000001</v>
          </cell>
          <cell r="T11">
            <v>1313.482</v>
          </cell>
          <cell r="U11">
            <v>79.921000000000006</v>
          </cell>
          <cell r="V11">
            <v>1393.403</v>
          </cell>
          <cell r="W11">
            <v>5148.57</v>
          </cell>
          <cell r="X11">
            <v>26032.444</v>
          </cell>
          <cell r="Y11">
            <v>7595.7209999999995</v>
          </cell>
          <cell r="Z11">
            <v>2604.4859999999999</v>
          </cell>
          <cell r="AA11">
            <v>4235.7839999999997</v>
          </cell>
          <cell r="AB11">
            <v>8234.32</v>
          </cell>
          <cell r="AC11">
            <v>5668.4179999999997</v>
          </cell>
          <cell r="AD11">
            <v>10875.508</v>
          </cell>
          <cell r="AE11">
            <v>181234.90599999999</v>
          </cell>
          <cell r="AF11">
            <v>6932.4579999999996</v>
          </cell>
          <cell r="AG11">
            <v>7016.6139999999996</v>
          </cell>
          <cell r="AH11">
            <v>13949.072</v>
          </cell>
          <cell r="AI11">
            <v>8067.5280000000002</v>
          </cell>
          <cell r="AJ11">
            <v>13953.48</v>
          </cell>
          <cell r="AK11">
            <v>31232.026000000002</v>
          </cell>
          <cell r="AL11">
            <v>2653.6489999999999</v>
          </cell>
          <cell r="AM11">
            <v>33885.675000000003</v>
          </cell>
          <cell r="AN11">
            <v>764.50300000000004</v>
          </cell>
          <cell r="AO11">
            <v>255.03200000000001</v>
          </cell>
          <cell r="AP11">
            <v>1019.535</v>
          </cell>
          <cell r="AQ11">
            <v>44736.474000000002</v>
          </cell>
          <cell r="AR11">
            <v>2063.5549999999998</v>
          </cell>
          <cell r="AS11">
            <v>12365.723</v>
          </cell>
          <cell r="AT11">
            <v>8704.8840999999993</v>
          </cell>
          <cell r="AU11">
            <v>3973.5252</v>
          </cell>
          <cell r="AV11">
            <v>4080.4971999999998</v>
          </cell>
          <cell r="AW11">
            <v>86.96</v>
          </cell>
          <cell r="AX11">
            <v>248.797</v>
          </cell>
          <cell r="AY11">
            <v>0</v>
          </cell>
          <cell r="AZ11">
            <v>226.9</v>
          </cell>
          <cell r="BA11">
            <v>562.65700000000004</v>
          </cell>
          <cell r="BB11">
            <v>943.50199999999995</v>
          </cell>
          <cell r="BC11">
            <v>15650.352999999999</v>
          </cell>
          <cell r="BD11">
            <v>16593.855</v>
          </cell>
          <cell r="BE11">
            <v>6781.7939999999999</v>
          </cell>
          <cell r="BF11">
            <v>16718.863000000001</v>
          </cell>
          <cell r="BG11">
            <v>11226.224</v>
          </cell>
          <cell r="BH11">
            <v>611.10500000000002</v>
          </cell>
          <cell r="BI11">
            <v>9625.7260000000006</v>
          </cell>
          <cell r="BJ11">
            <v>4761.2115400000002</v>
          </cell>
          <cell r="BK11">
            <v>4680.9061549487396</v>
          </cell>
          <cell r="BL11">
            <v>220.304</v>
          </cell>
        </row>
        <row r="12">
          <cell r="A12" t="str">
            <v>Avg Pull / BH</v>
          </cell>
          <cell r="B12">
            <v>168.65572333408099</v>
          </cell>
          <cell r="C12">
            <v>162.22523702159401</v>
          </cell>
          <cell r="E12">
            <v>233.28914347862701</v>
          </cell>
          <cell r="F12">
            <v>0</v>
          </cell>
          <cell r="G12">
            <v>289.44856199211898</v>
          </cell>
          <cell r="H12">
            <v>208.72267806151299</v>
          </cell>
          <cell r="I12">
            <v>252.12967659688701</v>
          </cell>
          <cell r="J12">
            <v>770.96593027836104</v>
          </cell>
          <cell r="K12">
            <v>0</v>
          </cell>
          <cell r="M12">
            <v>263.95500967117999</v>
          </cell>
          <cell r="N12">
            <v>279.79640454380802</v>
          </cell>
          <cell r="P12">
            <v>110.50853208333299</v>
          </cell>
          <cell r="Q12">
            <v>211.58744834398601</v>
          </cell>
          <cell r="R12">
            <v>163.16004585520901</v>
          </cell>
          <cell r="T12">
            <v>105.42178168466501</v>
          </cell>
          <cell r="U12">
            <v>80.803106973400403</v>
          </cell>
          <cell r="W12">
            <v>200.210985030627</v>
          </cell>
          <cell r="X12">
            <v>227.55028150394199</v>
          </cell>
          <cell r="Y12">
            <v>238.05989102989099</v>
          </cell>
          <cell r="Z12">
            <v>174.962885459034</v>
          </cell>
          <cell r="AA12">
            <v>105.269490041986</v>
          </cell>
          <cell r="AB12">
            <v>196.884557840974</v>
          </cell>
          <cell r="AC12">
            <v>79.838073434926997</v>
          </cell>
          <cell r="AD12">
            <v>72.991475464980198</v>
          </cell>
          <cell r="AE12">
            <v>345.60564747460103</v>
          </cell>
          <cell r="AF12">
            <v>176.32572416721101</v>
          </cell>
          <cell r="AG12">
            <v>166.52164983567801</v>
          </cell>
          <cell r="AI12">
            <v>175.946921822132</v>
          </cell>
          <cell r="AJ12">
            <v>206.67247966986099</v>
          </cell>
          <cell r="AK12">
            <v>171.83510726962399</v>
          </cell>
          <cell r="AL12">
            <v>176.14671635027801</v>
          </cell>
          <cell r="AN12">
            <v>215.509347124236</v>
          </cell>
          <cell r="AO12">
            <v>199.525078194418</v>
          </cell>
          <cell r="AQ12">
            <v>234.63869236095599</v>
          </cell>
          <cell r="AR12">
            <v>0</v>
          </cell>
          <cell r="AS12">
            <v>183.966425521399</v>
          </cell>
          <cell r="AT12">
            <v>133.79355824061801</v>
          </cell>
          <cell r="AU12">
            <v>133.212334845958</v>
          </cell>
          <cell r="AV12">
            <v>134.377180772146</v>
          </cell>
          <cell r="AW12">
            <v>0</v>
          </cell>
          <cell r="AX12">
            <v>0</v>
          </cell>
          <cell r="AY12">
            <v>0</v>
          </cell>
          <cell r="AZ12">
            <v>128.937252067994</v>
          </cell>
          <cell r="BB12">
            <v>0</v>
          </cell>
          <cell r="BC12">
            <v>179.15343117347501</v>
          </cell>
          <cell r="BE12">
            <v>188.27911241544001</v>
          </cell>
          <cell r="BF12">
            <v>164.27873554217899</v>
          </cell>
          <cell r="BG12">
            <v>159.11985136057501</v>
          </cell>
          <cell r="BH12">
            <v>0</v>
          </cell>
          <cell r="BI12">
            <v>162.76802303288201</v>
          </cell>
          <cell r="BJ12">
            <v>163.622678229852</v>
          </cell>
          <cell r="BK12">
            <v>223.772586685562</v>
          </cell>
          <cell r="BL12">
            <v>158.95762044030599</v>
          </cell>
        </row>
        <row r="13">
          <cell r="A13" t="str">
            <v># Equiv. Bushings</v>
          </cell>
          <cell r="B13">
            <v>54.097347629796801</v>
          </cell>
          <cell r="C13">
            <v>29.9105530474041</v>
          </cell>
          <cell r="E13">
            <v>61.400959367945802</v>
          </cell>
          <cell r="F13">
            <v>0</v>
          </cell>
          <cell r="G13">
            <v>23.010158013544</v>
          </cell>
          <cell r="H13">
            <v>89.308447488584505</v>
          </cell>
          <cell r="I13">
            <v>3.4027397260273999</v>
          </cell>
          <cell r="J13">
            <v>6.9552511415525098</v>
          </cell>
          <cell r="K13">
            <v>0</v>
          </cell>
          <cell r="M13">
            <v>28.328767123287701</v>
          </cell>
          <cell r="N13">
            <v>17.646575342465798</v>
          </cell>
          <cell r="P13">
            <v>12</v>
          </cell>
          <cell r="Q13">
            <v>101.21198630137</v>
          </cell>
          <cell r="R13">
            <v>9.9150684931506792</v>
          </cell>
          <cell r="T13">
            <v>4.2283105022831098</v>
          </cell>
          <cell r="U13">
            <v>0.31757990867579899</v>
          </cell>
          <cell r="W13">
            <v>6.4667808219178102</v>
          </cell>
          <cell r="X13">
            <v>31.510787671232901</v>
          </cell>
          <cell r="Y13">
            <v>8.2300228310502295</v>
          </cell>
          <cell r="Z13">
            <v>5.3412909119270697</v>
          </cell>
          <cell r="AA13">
            <v>13.656288485672199</v>
          </cell>
          <cell r="AB13">
            <v>15.9981958366648</v>
          </cell>
          <cell r="AC13">
            <v>19.437240644687101</v>
          </cell>
          <cell r="AD13">
            <v>194.44123931623901</v>
          </cell>
          <cell r="AE13">
            <v>674.26923076923094</v>
          </cell>
          <cell r="AF13">
            <v>10.8783252046829</v>
          </cell>
          <cell r="AG13">
            <v>12.0685827625769</v>
          </cell>
          <cell r="AI13">
            <v>13.047876780622</v>
          </cell>
          <cell r="AJ13">
            <v>19.170504797623099</v>
          </cell>
          <cell r="AK13">
            <v>50.544834746583703</v>
          </cell>
          <cell r="AL13">
            <v>4.3048963479601898</v>
          </cell>
          <cell r="AN13">
            <v>1.06734424463325</v>
          </cell>
          <cell r="AO13">
            <v>0.385976875424549</v>
          </cell>
          <cell r="AQ13">
            <v>55.151484086758003</v>
          </cell>
          <cell r="AR13">
            <v>0</v>
          </cell>
          <cell r="AS13">
            <v>17.3142693721461</v>
          </cell>
          <cell r="AT13">
            <v>16.935489569982501</v>
          </cell>
          <cell r="AU13">
            <v>8.8418924241231096</v>
          </cell>
          <cell r="AV13">
            <v>10.7844778532932</v>
          </cell>
          <cell r="AW13">
            <v>0</v>
          </cell>
          <cell r="AX13">
            <v>0</v>
          </cell>
          <cell r="AY13">
            <v>0</v>
          </cell>
          <cell r="AZ13">
            <v>0.58791761171283596</v>
          </cell>
          <cell r="BB13">
            <v>0</v>
          </cell>
          <cell r="BC13">
            <v>26.601310502283098</v>
          </cell>
          <cell r="BE13">
            <v>10.0934840182648</v>
          </cell>
          <cell r="BF13">
            <v>28.985348173516002</v>
          </cell>
          <cell r="BG13">
            <v>21.0908367579909</v>
          </cell>
          <cell r="BH13">
            <v>0</v>
          </cell>
          <cell r="BI13">
            <v>16.455708915527101</v>
          </cell>
          <cell r="BJ13">
            <v>8.4175082761996798</v>
          </cell>
          <cell r="BK13">
            <v>6.0290054711793104</v>
          </cell>
          <cell r="BL13">
            <v>0.44386061542954203</v>
          </cell>
        </row>
        <row r="14">
          <cell r="A14" t="str">
            <v>Avg C.E. %</v>
          </cell>
          <cell r="B14">
            <v>0.92861971423895895</v>
          </cell>
          <cell r="C14">
            <v>0.93034014128887799</v>
          </cell>
          <cell r="D14">
            <v>0.92920056200825696</v>
          </cell>
          <cell r="E14">
            <v>0.95139030627104304</v>
          </cell>
          <cell r="F14">
            <v>0</v>
          </cell>
          <cell r="G14">
            <v>0.93028624557690598</v>
          </cell>
          <cell r="H14">
            <v>0.85072027433879205</v>
          </cell>
          <cell r="I14">
            <v>0.89557054854796103</v>
          </cell>
          <cell r="J14">
            <v>0.97446848453559898</v>
          </cell>
          <cell r="L14">
            <v>0.90505714192938402</v>
          </cell>
          <cell r="M14">
            <v>0.93911550888529904</v>
          </cell>
          <cell r="N14">
            <v>0.93939548396962103</v>
          </cell>
          <cell r="O14">
            <v>0.93922838643449102</v>
          </cell>
          <cell r="P14">
            <v>0.95044750887265295</v>
          </cell>
          <cell r="Q14">
            <v>0.90959194111453001</v>
          </cell>
          <cell r="R14">
            <v>0.79442023310710896</v>
          </cell>
          <cell r="S14">
            <v>0.90284870843798204</v>
          </cell>
          <cell r="T14">
            <v>0.87375678629822695</v>
          </cell>
          <cell r="U14">
            <v>0.888766843849911</v>
          </cell>
          <cell r="V14">
            <v>0.87461771368936103</v>
          </cell>
          <cell r="W14">
            <v>0.88773885551507004</v>
          </cell>
          <cell r="X14">
            <v>0.949730557265138</v>
          </cell>
          <cell r="Y14">
            <v>0.93899743460328899</v>
          </cell>
          <cell r="Z14">
            <v>0.78124407801335205</v>
          </cell>
          <cell r="AA14">
            <v>0.84844443284914695</v>
          </cell>
          <cell r="AB14">
            <v>0.769355112727096</v>
          </cell>
          <cell r="AC14">
            <v>0.81742983361035904</v>
          </cell>
          <cell r="AD14">
            <v>0.95564870860368301</v>
          </cell>
          <cell r="AE14">
            <v>0.91590760852222797</v>
          </cell>
          <cell r="AF14">
            <v>0.93364140786844296</v>
          </cell>
          <cell r="AG14">
            <v>0.90018609573951103</v>
          </cell>
          <cell r="AH14">
            <v>0.91681283235759703</v>
          </cell>
          <cell r="AI14">
            <v>0.90899456411853996</v>
          </cell>
          <cell r="AJ14">
            <v>0.91758109350470496</v>
          </cell>
          <cell r="AK14">
            <v>0.90528706052989305</v>
          </cell>
          <cell r="AL14">
            <v>0.90880944900134197</v>
          </cell>
          <cell r="AM14">
            <v>0.90556290519419103</v>
          </cell>
          <cell r="AN14">
            <v>0.91546557152556396</v>
          </cell>
          <cell r="AO14">
            <v>0.91614751268885597</v>
          </cell>
          <cell r="AP14">
            <v>0.91563615597706105</v>
          </cell>
          <cell r="AQ14">
            <v>0.90647922113245505</v>
          </cell>
          <cell r="AS14">
            <v>0.87308383222993802</v>
          </cell>
          <cell r="AT14">
            <v>0.87983092523289397</v>
          </cell>
          <cell r="AU14">
            <v>0.88590887194759604</v>
          </cell>
          <cell r="AV14">
            <v>0.90107737330987703</v>
          </cell>
          <cell r="AW14">
            <v>0.92665326583530705</v>
          </cell>
          <cell r="AY14">
            <v>0</v>
          </cell>
          <cell r="AZ14">
            <v>0.91247027494748001</v>
          </cell>
          <cell r="BA14">
            <v>0.51118403109287103</v>
          </cell>
          <cell r="BB14">
            <v>0.94604445785527203</v>
          </cell>
          <cell r="BC14">
            <v>0.90477299877064699</v>
          </cell>
          <cell r="BD14">
            <v>0.90711963276191998</v>
          </cell>
          <cell r="BE14">
            <v>0.93943840625728903</v>
          </cell>
          <cell r="BF14">
            <v>0.92767288774371603</v>
          </cell>
          <cell r="BG14">
            <v>0.90167794128504197</v>
          </cell>
          <cell r="BH14">
            <v>0</v>
          </cell>
          <cell r="BI14">
            <v>0.91612672710695098</v>
          </cell>
          <cell r="BJ14">
            <v>0.914411198685539</v>
          </cell>
          <cell r="BK14">
            <v>0.93942788235206698</v>
          </cell>
          <cell r="BL14">
            <v>0.91044805014611796</v>
          </cell>
        </row>
        <row r="15">
          <cell r="A15" t="str">
            <v>Avg A.E. %</v>
          </cell>
          <cell r="B15">
            <v>0.60868884586358996</v>
          </cell>
          <cell r="C15">
            <v>0.59167726221142802</v>
          </cell>
          <cell r="D15">
            <v>0.60294542278904495</v>
          </cell>
          <cell r="E15">
            <v>0.81045805478608202</v>
          </cell>
          <cell r="F15">
            <v>0</v>
          </cell>
          <cell r="G15">
            <v>0.94130749994746499</v>
          </cell>
          <cell r="H15">
            <v>0.82719401878320797</v>
          </cell>
          <cell r="I15">
            <v>0.503984997655884</v>
          </cell>
          <cell r="L15">
            <v>4.7142857362194798E-2</v>
          </cell>
          <cell r="M15">
            <v>0.89426651633349596</v>
          </cell>
          <cell r="N15">
            <v>0.91475274812303997</v>
          </cell>
          <cell r="O15">
            <v>0.902525949997665</v>
          </cell>
          <cell r="P15">
            <v>0.81323943661971798</v>
          </cell>
          <cell r="Q15">
            <v>0.80759338890891696</v>
          </cell>
          <cell r="R15">
            <v>0.41502618746613701</v>
          </cell>
          <cell r="S15">
            <v>0.78460882068197602</v>
          </cell>
          <cell r="T15">
            <v>0.42332583963485199</v>
          </cell>
          <cell r="U15">
            <v>0.195680345572354</v>
          </cell>
          <cell r="V15">
            <v>0.41026884497432098</v>
          </cell>
          <cell r="W15">
            <v>0.83982010032866306</v>
          </cell>
          <cell r="X15">
            <v>0.65486938755489899</v>
          </cell>
          <cell r="Y15">
            <v>0.91523892851439803</v>
          </cell>
          <cell r="Z15">
            <v>0.55255984769872102</v>
          </cell>
          <cell r="AA15">
            <v>0.45125635619496501</v>
          </cell>
          <cell r="AB15">
            <v>0.57671392942410105</v>
          </cell>
          <cell r="AC15">
            <v>0.74198347990915303</v>
          </cell>
          <cell r="AD15">
            <v>0.77076301816536497</v>
          </cell>
          <cell r="AE15">
            <v>0.87701946721311497</v>
          </cell>
          <cell r="AF15">
            <v>0.69426026524971196</v>
          </cell>
          <cell r="AG15">
            <v>0.47440278632157301</v>
          </cell>
          <cell r="AH15">
            <v>0.58366831586039902</v>
          </cell>
          <cell r="AI15">
            <v>0.82264970757533096</v>
          </cell>
          <cell r="AJ15">
            <v>0.83392522872594599</v>
          </cell>
          <cell r="AK15">
            <v>0.77854035197647498</v>
          </cell>
          <cell r="AL15">
            <v>0.674035087254511</v>
          </cell>
          <cell r="AM15">
            <v>0.77035635413006398</v>
          </cell>
          <cell r="AN15">
            <v>0.84754806653704995</v>
          </cell>
          <cell r="AP15">
            <v>0.63553780842420704</v>
          </cell>
          <cell r="AQ15">
            <v>0.63491150274365904</v>
          </cell>
          <cell r="AS15">
            <v>0.78340294171055003</v>
          </cell>
          <cell r="AT15">
            <v>0.63669394912787802</v>
          </cell>
          <cell r="AU15">
            <v>0.76250897961138397</v>
          </cell>
          <cell r="AV15">
            <v>0.65174366078127599</v>
          </cell>
          <cell r="AW15">
            <v>0.740659729561016</v>
          </cell>
          <cell r="AY15">
            <v>0</v>
          </cell>
          <cell r="AZ15">
            <v>0.95859664008145296</v>
          </cell>
          <cell r="BA15">
            <v>0.50103943915584004</v>
          </cell>
          <cell r="BC15">
            <v>0.71475917062994998</v>
          </cell>
          <cell r="BD15">
            <v>0.67411902359915399</v>
          </cell>
          <cell r="BE15">
            <v>0.883055365160475</v>
          </cell>
          <cell r="BF15">
            <v>0.795806009152356</v>
          </cell>
          <cell r="BG15">
            <v>0.70499231627255199</v>
          </cell>
          <cell r="BH15">
            <v>0</v>
          </cell>
          <cell r="BI15">
            <v>0.65690159864376996</v>
          </cell>
          <cell r="BJ15">
            <v>0.45552257043063699</v>
          </cell>
          <cell r="BK15">
            <v>0.64319684353809903</v>
          </cell>
          <cell r="BL15">
            <v>0.63852990350680605</v>
          </cell>
        </row>
        <row r="16">
          <cell r="A16" t="str">
            <v>Avg C.Y. %</v>
          </cell>
          <cell r="B16">
            <v>0.58290726472816501</v>
          </cell>
          <cell r="C16">
            <v>0.55745791088921404</v>
          </cell>
          <cell r="D16">
            <v>0.57431509547105397</v>
          </cell>
          <cell r="E16">
            <v>0.751661453803674</v>
          </cell>
          <cell r="F16">
            <v>0</v>
          </cell>
          <cell r="G16">
            <v>0.84163742198499603</v>
          </cell>
          <cell r="H16">
            <v>0.69835796181145804</v>
          </cell>
          <cell r="I16">
            <v>0.45757149554617899</v>
          </cell>
          <cell r="L16">
            <v>4.2801329102792697E-2</v>
          </cell>
          <cell r="M16">
            <v>0.80485994896220603</v>
          </cell>
          <cell r="N16">
            <v>0.85871321316564797</v>
          </cell>
          <cell r="O16">
            <v>0.82657196842272596</v>
          </cell>
          <cell r="P16">
            <v>0.71657355048197202</v>
          </cell>
          <cell r="Q16">
            <v>0.79077121274228501</v>
          </cell>
          <cell r="R16">
            <v>0.381253386310276</v>
          </cell>
          <cell r="S16">
            <v>0.76679419584637099</v>
          </cell>
          <cell r="T16">
            <v>0.48115453646386602</v>
          </cell>
          <cell r="U16">
            <v>0.137580993520518</v>
          </cell>
          <cell r="V16">
            <v>0.46144829130322301</v>
          </cell>
          <cell r="W16">
            <v>0.83982010032866306</v>
          </cell>
          <cell r="X16">
            <v>0.62643660204571805</v>
          </cell>
          <cell r="Y16">
            <v>0.875265757122345</v>
          </cell>
          <cell r="Z16">
            <v>0.53776092677227105</v>
          </cell>
          <cell r="AA16">
            <v>0.67383668765431703</v>
          </cell>
          <cell r="AB16">
            <v>0.75746475980204797</v>
          </cell>
          <cell r="AC16">
            <v>0.69346373739571499</v>
          </cell>
          <cell r="AD16">
            <v>0.77815546020050597</v>
          </cell>
          <cell r="AE16">
            <v>0.79513530473982796</v>
          </cell>
          <cell r="AF16">
            <v>0.68488143103270005</v>
          </cell>
          <cell r="AG16">
            <v>0.49359749199442099</v>
          </cell>
          <cell r="AH16">
            <v>0.588662444950247</v>
          </cell>
          <cell r="AI16">
            <v>0.8978227878867</v>
          </cell>
          <cell r="AJ16">
            <v>0.80079760998716898</v>
          </cell>
          <cell r="AK16">
            <v>0.77854165093614403</v>
          </cell>
          <cell r="AL16">
            <v>0.671660174194743</v>
          </cell>
          <cell r="AM16">
            <v>0.77017156759345295</v>
          </cell>
          <cell r="AN16">
            <v>0.81811406351263705</v>
          </cell>
          <cell r="AP16">
            <v>0.61346658613740701</v>
          </cell>
          <cell r="AQ16">
            <v>0.55578963911500301</v>
          </cell>
          <cell r="AS16">
            <v>0.78340294171055003</v>
          </cell>
          <cell r="AT16">
            <v>5.9024711464428101E-2</v>
          </cell>
          <cell r="AU16">
            <v>0.18292267973399501</v>
          </cell>
          <cell r="AV16">
            <v>3.8459206715270103E-2</v>
          </cell>
          <cell r="AY16">
            <v>0</v>
          </cell>
          <cell r="AZ16">
            <v>0.57324902723735405</v>
          </cell>
          <cell r="BA16">
            <v>0.231171396215022</v>
          </cell>
          <cell r="BC16">
            <v>0.68830314952562699</v>
          </cell>
          <cell r="BD16">
            <v>0.64916725264188802</v>
          </cell>
          <cell r="BE16">
            <v>0.83726822262453704</v>
          </cell>
          <cell r="BF16">
            <v>0.72745126319949804</v>
          </cell>
          <cell r="BG16">
            <v>0.68393759199908799</v>
          </cell>
          <cell r="BH16">
            <v>0</v>
          </cell>
          <cell r="BI16">
            <v>0.64050821059511198</v>
          </cell>
          <cell r="BJ16">
            <v>0.79908791269478496</v>
          </cell>
          <cell r="BK16">
            <v>0.59542731469865395</v>
          </cell>
          <cell r="BL16">
            <v>0.52915099505903496</v>
          </cell>
        </row>
        <row r="17">
          <cell r="A17" t="str">
            <v>Avg J.E. %</v>
          </cell>
          <cell r="B17">
            <v>0.95805918244518096</v>
          </cell>
          <cell r="C17">
            <v>0.95249040144006802</v>
          </cell>
          <cell r="D17">
            <v>0.95617905970200601</v>
          </cell>
          <cell r="E17">
            <v>0.931788210013899</v>
          </cell>
          <cell r="F17">
            <v>0</v>
          </cell>
          <cell r="G17">
            <v>1.0005744308220501</v>
          </cell>
          <cell r="I17">
            <v>0.88802973342447</v>
          </cell>
          <cell r="L17">
            <v>8.3066478666895094E-2</v>
          </cell>
          <cell r="O17">
            <v>0</v>
          </cell>
          <cell r="P17">
            <v>0.91670780381866501</v>
          </cell>
          <cell r="Q17">
            <v>1.0000003616661599</v>
          </cell>
          <cell r="R17">
            <v>0.94737583481549603</v>
          </cell>
          <cell r="S17">
            <v>0.99691922798162003</v>
          </cell>
          <cell r="T17">
            <v>0.85083511170951398</v>
          </cell>
          <cell r="U17">
            <v>0.75819725764815105</v>
          </cell>
          <cell r="V17">
            <v>0.84552170996254095</v>
          </cell>
          <cell r="W17">
            <v>1.00000097114495</v>
          </cell>
          <cell r="X17">
            <v>0.95764471810939999</v>
          </cell>
          <cell r="Y17">
            <v>0.96594817447673098</v>
          </cell>
          <cell r="Z17">
            <v>0.97275958779877802</v>
          </cell>
          <cell r="AA17">
            <v>0.83597842103452302</v>
          </cell>
          <cell r="AB17">
            <v>0.90166217320632802</v>
          </cell>
          <cell r="AC17">
            <v>0.92932608302846198</v>
          </cell>
          <cell r="AD17">
            <v>0.870980962866997</v>
          </cell>
          <cell r="AE17">
            <v>0.91591078799707903</v>
          </cell>
          <cell r="AF17">
            <v>0.97390527062457499</v>
          </cell>
          <cell r="AG17">
            <v>0.97714435781298203</v>
          </cell>
          <cell r="AH17">
            <v>0.97553458507025204</v>
          </cell>
          <cell r="AI17">
            <v>0.95092361137860704</v>
          </cell>
          <cell r="AJ17">
            <v>0.96487247746093496</v>
          </cell>
          <cell r="AK17">
            <v>0.99999759711099701</v>
          </cell>
          <cell r="AL17">
            <v>0.96903917856005395</v>
          </cell>
          <cell r="AM17">
            <v>0.99757318690139396</v>
          </cell>
          <cell r="AP17">
            <v>0</v>
          </cell>
          <cell r="AQ17">
            <v>0.95494973727313404</v>
          </cell>
          <cell r="AS17">
            <v>1</v>
          </cell>
          <cell r="AT17">
            <v>0.95813099696142001</v>
          </cell>
          <cell r="AU17">
            <v>0.92799531624166098</v>
          </cell>
          <cell r="AV17">
            <v>0.96320419179755901</v>
          </cell>
          <cell r="AW17">
            <v>0.92531310186318205</v>
          </cell>
          <cell r="AX17">
            <v>0.95238667929419796</v>
          </cell>
          <cell r="AY17">
            <v>0</v>
          </cell>
          <cell r="AZ17">
            <v>0.90206051703323398</v>
          </cell>
          <cell r="BA17">
            <v>0.92790760143608197</v>
          </cell>
          <cell r="BC17">
            <v>0.97263075137531296</v>
          </cell>
          <cell r="BD17">
            <v>0.917328408478854</v>
          </cell>
          <cell r="BE17">
            <v>0.95609259736950203</v>
          </cell>
          <cell r="BF17">
            <v>0.95596454004980802</v>
          </cell>
          <cell r="BG17">
            <v>0.95341341558324799</v>
          </cell>
          <cell r="BH17">
            <v>0</v>
          </cell>
          <cell r="BI17">
            <v>0.98261292349558405</v>
          </cell>
          <cell r="BJ17">
            <v>0.94031710296416704</v>
          </cell>
          <cell r="BK17">
            <v>0.96302901807426</v>
          </cell>
          <cell r="BL17">
            <v>0.92941595558313606</v>
          </cell>
        </row>
        <row r="18">
          <cell r="A18" t="str">
            <v>Batch J.E. %</v>
          </cell>
          <cell r="B18">
            <v>0.97702500000000003</v>
          </cell>
          <cell r="C18">
            <v>0.98127500000000001</v>
          </cell>
          <cell r="D18">
            <v>0.97845987805520795</v>
          </cell>
          <cell r="E18">
            <v>0.98990833333333295</v>
          </cell>
          <cell r="F18">
            <v>0</v>
          </cell>
          <cell r="G18">
            <v>0.99374166666666697</v>
          </cell>
          <cell r="H18">
            <v>0.97058333333333302</v>
          </cell>
          <cell r="I18">
            <v>0.93725000000000003</v>
          </cell>
          <cell r="J18">
            <v>0.98358333333333303</v>
          </cell>
          <cell r="L18">
            <v>0.91663787115877904</v>
          </cell>
          <cell r="M18">
            <v>0.953666666666667</v>
          </cell>
          <cell r="N18">
            <v>0.953666666666667</v>
          </cell>
          <cell r="O18">
            <v>0.953666666666667</v>
          </cell>
          <cell r="P18">
            <v>0.99159833333333303</v>
          </cell>
          <cell r="Q18">
            <v>0.99159833333333303</v>
          </cell>
          <cell r="R18">
            <v>0.99159833333333303</v>
          </cell>
          <cell r="S18">
            <v>0.99159833333333303</v>
          </cell>
          <cell r="T18">
            <v>0.99159833333333303</v>
          </cell>
          <cell r="U18">
            <v>0.98619000000000001</v>
          </cell>
          <cell r="V18">
            <v>0.99128812917248899</v>
          </cell>
          <cell r="W18">
            <v>0.99159833333333303</v>
          </cell>
          <cell r="X18">
            <v>1.006</v>
          </cell>
          <cell r="Y18">
            <v>1.006</v>
          </cell>
          <cell r="Z18">
            <v>0.93432920653426998</v>
          </cell>
          <cell r="AA18">
            <v>0.93432920653426998</v>
          </cell>
          <cell r="AB18">
            <v>0.93432920653426998</v>
          </cell>
          <cell r="AC18">
            <v>0.93432920653426998</v>
          </cell>
          <cell r="AD18" t="str">
            <v/>
          </cell>
          <cell r="AE18">
            <v>1.05878463670611</v>
          </cell>
          <cell r="AF18">
            <v>0.99397999999999997</v>
          </cell>
          <cell r="AG18">
            <v>0.99404999999999999</v>
          </cell>
          <cell r="AH18">
            <v>0.99401521115813296</v>
          </cell>
          <cell r="AI18">
            <v>0.99387000000000003</v>
          </cell>
          <cell r="AJ18">
            <v>0.99389000000000005</v>
          </cell>
          <cell r="AK18">
            <v>0.99395999999999995</v>
          </cell>
          <cell r="AL18">
            <v>0.99395999999999995</v>
          </cell>
          <cell r="AM18">
            <v>0.99395999999999995</v>
          </cell>
          <cell r="AP18">
            <v>0</v>
          </cell>
          <cell r="AQ18">
            <v>0.99283573788560797</v>
          </cell>
          <cell r="AS18">
            <v>0.98997862920345703</v>
          </cell>
          <cell r="AT18">
            <v>0.96375565491536996</v>
          </cell>
          <cell r="AU18">
            <v>0.96375565491536996</v>
          </cell>
          <cell r="AV18">
            <v>0.96375565491536996</v>
          </cell>
          <cell r="AW18">
            <v>0.97195212052726598</v>
          </cell>
          <cell r="AY18">
            <v>0</v>
          </cell>
          <cell r="AZ18">
            <v>0.96375565491536996</v>
          </cell>
          <cell r="BA18">
            <v>0.53886668876659904</v>
          </cell>
          <cell r="BB18">
            <v>0</v>
          </cell>
          <cell r="BC18">
            <v>0.98683703143282597</v>
          </cell>
          <cell r="BD18">
            <v>0.93072694050875004</v>
          </cell>
          <cell r="BE18">
            <v>0.98683703143282597</v>
          </cell>
          <cell r="BF18">
            <v>0.98683703143282597</v>
          </cell>
          <cell r="BG18">
            <v>0.98683703143282597</v>
          </cell>
          <cell r="BH18">
            <v>0</v>
          </cell>
          <cell r="BI18">
            <v>0</v>
          </cell>
          <cell r="BJ18" t="str">
            <v/>
          </cell>
          <cell r="BK18" t="str">
            <v/>
          </cell>
          <cell r="BL18" t="str">
            <v/>
          </cell>
        </row>
        <row r="19">
          <cell r="A19" t="str">
            <v>Line Efficiency</v>
          </cell>
          <cell r="B19">
            <v>0.88967264422625403</v>
          </cell>
          <cell r="C19">
            <v>0.88614005465205303</v>
          </cell>
          <cell r="D19">
            <v>0.88847997710670701</v>
          </cell>
          <cell r="E19">
            <v>0.88649427050486995</v>
          </cell>
          <cell r="F19">
            <v>0</v>
          </cell>
          <cell r="G19">
            <v>0.930820630669698</v>
          </cell>
          <cell r="H19">
            <v>0</v>
          </cell>
          <cell r="I19">
            <v>0.79529327548985296</v>
          </cell>
          <cell r="J19">
            <v>0</v>
          </cell>
          <cell r="K19">
            <v>0</v>
          </cell>
          <cell r="L19">
            <v>7.4391891865658796E-2</v>
          </cell>
          <cell r="M19">
            <v>0</v>
          </cell>
          <cell r="N19">
            <v>0</v>
          </cell>
          <cell r="O19">
            <v>0</v>
          </cell>
          <cell r="P19">
            <v>0.87128264850357096</v>
          </cell>
          <cell r="Q19">
            <v>0.90959227008315202</v>
          </cell>
          <cell r="R19">
            <v>0.75261453153416802</v>
          </cell>
          <cell r="S19">
            <v>0.90040132002790096</v>
          </cell>
          <cell r="T19">
            <v>0.743422952876998</v>
          </cell>
          <cell r="U19">
            <v>0.67386058369560498</v>
          </cell>
          <cell r="V19">
            <v>0.73943308482924297</v>
          </cell>
          <cell r="W19">
            <v>0.88773971763817905</v>
          </cell>
          <cell r="X19">
            <v>0.90950445179205597</v>
          </cell>
          <cell r="Y19">
            <v>0.90702285779338099</v>
          </cell>
          <cell r="Z19">
            <v>0.75996266729850503</v>
          </cell>
          <cell r="AA19">
            <v>0.70928123730876103</v>
          </cell>
          <cell r="AB19">
            <v>0.69369840290891305</v>
          </cell>
          <cell r="AC19">
            <v>0.75965886541972205</v>
          </cell>
          <cell r="AD19">
            <v>0.83235183238223798</v>
          </cell>
          <cell r="AE19">
            <v>0.83888965945411398</v>
          </cell>
          <cell r="AF19">
            <v>0.90927828799642496</v>
          </cell>
          <cell r="AG19">
            <v>0.87961176443356004</v>
          </cell>
          <cell r="AH19">
            <v>0.89435553581889504</v>
          </cell>
          <cell r="AI19">
            <v>0.86438439363512398</v>
          </cell>
          <cell r="AJ19">
            <v>0.88534874296119803</v>
          </cell>
          <cell r="AK19">
            <v>0.90528488522557105</v>
          </cell>
          <cell r="AL19">
            <v>0.880671961927875</v>
          </cell>
          <cell r="AM19">
            <v>0.90335740232030204</v>
          </cell>
          <cell r="AN19">
            <v>0</v>
          </cell>
          <cell r="AO19">
            <v>0</v>
          </cell>
          <cell r="AP19">
            <v>0</v>
          </cell>
          <cell r="AQ19">
            <v>0.86564209406399295</v>
          </cell>
          <cell r="AR19">
            <v>0</v>
          </cell>
          <cell r="AS19">
            <v>0.87308383222993802</v>
          </cell>
          <cell r="AT19">
            <v>0.84299328155088105</v>
          </cell>
          <cell r="AU19">
            <v>0.82211928378430299</v>
          </cell>
          <cell r="AV19">
            <v>0.86792150310600802</v>
          </cell>
          <cell r="AW19">
            <v>0.85744440776171604</v>
          </cell>
          <cell r="AX19">
            <v>0</v>
          </cell>
          <cell r="AY19">
            <v>0</v>
          </cell>
          <cell r="AZ19">
            <v>0.82310340799658199</v>
          </cell>
          <cell r="BA19">
            <v>0.464449085274658</v>
          </cell>
          <cell r="BB19">
            <v>0</v>
          </cell>
          <cell r="BC19">
            <v>0.88001004161838903</v>
          </cell>
          <cell r="BD19">
            <v>0.82997397499691805</v>
          </cell>
          <cell r="BE19">
            <v>0.89819010590719695</v>
          </cell>
          <cell r="BF19">
            <v>0.88682238544859904</v>
          </cell>
          <cell r="BG19">
            <v>0.85967184575664402</v>
          </cell>
          <cell r="BH19">
            <v>0</v>
          </cell>
          <cell r="BI19">
            <v>0.90019796161500298</v>
          </cell>
          <cell r="BJ19">
            <v>0.859836489265977</v>
          </cell>
          <cell r="BK19">
            <v>0.90469631109309201</v>
          </cell>
          <cell r="BL19">
            <v>0.84618494453535698</v>
          </cell>
        </row>
        <row r="20">
          <cell r="A20" t="str">
            <v>Alloy</v>
          </cell>
          <cell r="B20">
            <v>1089.5050000000001</v>
          </cell>
          <cell r="C20">
            <v>635.26099999999997</v>
          </cell>
          <cell r="D20">
            <v>1724.7660000000001</v>
          </cell>
          <cell r="E20">
            <v>1261.173</v>
          </cell>
          <cell r="F20">
            <v>0</v>
          </cell>
          <cell r="G20">
            <v>471.06599999999997</v>
          </cell>
          <cell r="H20">
            <v>1822</v>
          </cell>
          <cell r="I20">
            <v>87.6</v>
          </cell>
          <cell r="J20">
            <v>1.3</v>
          </cell>
          <cell r="K20">
            <v>0</v>
          </cell>
          <cell r="L20">
            <v>88.9</v>
          </cell>
          <cell r="M20">
            <v>435</v>
          </cell>
          <cell r="N20">
            <v>282</v>
          </cell>
          <cell r="O20">
            <v>717</v>
          </cell>
          <cell r="P20">
            <v>80.551518060722401</v>
          </cell>
          <cell r="Q20">
            <v>2710.9096243849799</v>
          </cell>
          <cell r="R20">
            <v>221.907332293292</v>
          </cell>
          <cell r="S20">
            <v>2932.8169566782699</v>
          </cell>
          <cell r="T20">
            <v>55.777019080763203</v>
          </cell>
          <cell r="U20">
            <v>3.18400336013441</v>
          </cell>
          <cell r="V20">
            <v>58.961022440897601</v>
          </cell>
          <cell r="W20">
            <v>198.89391575663001</v>
          </cell>
          <cell r="X20">
            <v>446.14320200544898</v>
          </cell>
          <cell r="Y20">
            <v>145.46997016298101</v>
          </cell>
          <cell r="Z20">
            <v>60.261379468350803</v>
          </cell>
          <cell r="AA20">
            <v>119.624053846154</v>
          </cell>
          <cell r="AB20">
            <v>140.32416815536601</v>
          </cell>
          <cell r="AC20">
            <v>467.49948164784303</v>
          </cell>
          <cell r="AD20">
            <v>514.95025999999996</v>
          </cell>
          <cell r="AE20">
            <v>2870.203</v>
          </cell>
          <cell r="AF20">
            <v>260.057171924584</v>
          </cell>
          <cell r="AG20">
            <v>247.09025082192801</v>
          </cell>
          <cell r="AH20">
            <v>507.14742274651201</v>
          </cell>
          <cell r="AI20">
            <v>285.90836276525198</v>
          </cell>
          <cell r="AJ20">
            <v>413.08749277478199</v>
          </cell>
          <cell r="AK20">
            <v>1103.7867158807201</v>
          </cell>
          <cell r="AL20">
            <v>85.681092567001798</v>
          </cell>
          <cell r="AM20">
            <v>1189.46780844772</v>
          </cell>
          <cell r="AN20">
            <v>23.2748384426597</v>
          </cell>
          <cell r="AO20">
            <v>8.8680066412547998</v>
          </cell>
          <cell r="AP20">
            <v>32.142845083914501</v>
          </cell>
          <cell r="AQ20">
            <v>594.21829881589201</v>
          </cell>
          <cell r="AR20">
            <v>5.8643232993405596E-15</v>
          </cell>
          <cell r="AS20">
            <v>417.53341787078301</v>
          </cell>
          <cell r="AT20">
            <v>632.06870689655204</v>
          </cell>
          <cell r="AU20">
            <v>286.29094827586198</v>
          </cell>
          <cell r="AV20">
            <v>292.88112522637402</v>
          </cell>
          <cell r="AW20">
            <v>16.2102841080203</v>
          </cell>
          <cell r="AX20">
            <v>0</v>
          </cell>
          <cell r="AY20">
            <v>0</v>
          </cell>
          <cell r="AZ20">
            <v>12.965672984094899</v>
          </cell>
          <cell r="BA20">
            <v>29.175957092115201</v>
          </cell>
          <cell r="BB20">
            <v>19.019754118646201</v>
          </cell>
          <cell r="BC20">
            <v>270.29626214563598</v>
          </cell>
          <cell r="BD20">
            <v>289.31601626428198</v>
          </cell>
          <cell r="BE20">
            <v>109.900018545104</v>
          </cell>
          <cell r="BF20">
            <v>284.31556650672502</v>
          </cell>
          <cell r="BG20">
            <v>187.372398683889</v>
          </cell>
          <cell r="BH20">
            <v>0</v>
          </cell>
          <cell r="BI20">
            <v>492.74358500363002</v>
          </cell>
          <cell r="BJ20">
            <v>258.42460315297598</v>
          </cell>
          <cell r="BK20">
            <v>115.14759905353</v>
          </cell>
          <cell r="BL20">
            <v>12.603848262844901</v>
          </cell>
        </row>
        <row r="21">
          <cell r="A21" t="str">
            <v>Batch</v>
          </cell>
          <cell r="B21">
            <v>4567.2070000000003</v>
          </cell>
          <cell r="C21">
            <v>2396.319</v>
          </cell>
          <cell r="D21">
            <v>6963.5259999999998</v>
          </cell>
          <cell r="E21">
            <v>7130.857</v>
          </cell>
          <cell r="F21">
            <v>0</v>
          </cell>
          <cell r="G21">
            <v>3347.2759999999998</v>
          </cell>
          <cell r="H21">
            <v>7536</v>
          </cell>
          <cell r="I21">
            <v>415.4</v>
          </cell>
          <cell r="J21">
            <v>2538</v>
          </cell>
          <cell r="K21">
            <v>0</v>
          </cell>
          <cell r="L21">
            <v>2953.4</v>
          </cell>
          <cell r="M21">
            <v>2746</v>
          </cell>
          <cell r="N21">
            <v>1739</v>
          </cell>
          <cell r="O21">
            <v>4485</v>
          </cell>
          <cell r="P21">
            <v>572.830697227889</v>
          </cell>
          <cell r="Q21">
            <v>9444.3345253810094</v>
          </cell>
          <cell r="R21">
            <v>617.336337453498</v>
          </cell>
          <cell r="S21">
            <v>10061.6708628345</v>
          </cell>
          <cell r="T21">
            <v>189.660662426497</v>
          </cell>
          <cell r="U21">
            <v>11.062090483619301</v>
          </cell>
          <cell r="V21">
            <v>200.72275291011599</v>
          </cell>
          <cell r="W21">
            <v>559.923916956678</v>
          </cell>
          <cell r="X21">
            <v>4426.9168212121203</v>
          </cell>
          <cell r="Y21">
            <v>1236.23276212121</v>
          </cell>
          <cell r="Z21">
            <v>368.79444552690398</v>
          </cell>
          <cell r="AA21">
            <v>607.98069230769204</v>
          </cell>
          <cell r="AB21">
            <v>1141.9138049308001</v>
          </cell>
          <cell r="AC21">
            <v>913.74356368035001</v>
          </cell>
          <cell r="AD21">
            <v>6165.84944</v>
          </cell>
          <cell r="AE21">
            <v>13080.398999999999</v>
          </cell>
          <cell r="AF21">
            <v>1312.19035119876</v>
          </cell>
          <cell r="AG21">
            <v>1384.45147968879</v>
          </cell>
          <cell r="AH21">
            <v>2696.64183088755</v>
          </cell>
          <cell r="AI21">
            <v>1573.29355606233</v>
          </cell>
          <cell r="AJ21">
            <v>2726.51914655466</v>
          </cell>
          <cell r="AK21">
            <v>5983.7979869485298</v>
          </cell>
          <cell r="AL21">
            <v>521.993039961921</v>
          </cell>
          <cell r="AM21">
            <v>6505.7910269104495</v>
          </cell>
          <cell r="AN21">
            <v>159.11254443233699</v>
          </cell>
          <cell r="AO21">
            <v>53.207231516309498</v>
          </cell>
          <cell r="AP21">
            <v>212.319775948646</v>
          </cell>
          <cell r="AQ21">
            <v>6262.9094957983198</v>
          </cell>
          <cell r="AR21">
            <v>-1.6446578628142999E-3</v>
          </cell>
          <cell r="AS21">
            <v>1461.5985954381699</v>
          </cell>
          <cell r="AT21">
            <v>1748.1885859992301</v>
          </cell>
          <cell r="AU21">
            <v>829.87408657926096</v>
          </cell>
          <cell r="AV21">
            <v>797.25577042365501</v>
          </cell>
          <cell r="AW21">
            <v>16.578613210824901</v>
          </cell>
          <cell r="AX21">
            <v>327.02493965517198</v>
          </cell>
          <cell r="AY21">
            <v>0</v>
          </cell>
          <cell r="AZ21">
            <v>45.128805855997498</v>
          </cell>
          <cell r="BA21">
            <v>388.73235872199501</v>
          </cell>
          <cell r="BB21">
            <v>109.169971744211</v>
          </cell>
          <cell r="BC21">
            <v>1573.7942906783301</v>
          </cell>
          <cell r="BD21">
            <v>1682.9642624225401</v>
          </cell>
          <cell r="BE21">
            <v>684.20833587093205</v>
          </cell>
          <cell r="BF21">
            <v>1698.2090925913899</v>
          </cell>
          <cell r="BG21">
            <v>1199.38430911514</v>
          </cell>
          <cell r="BH21">
            <v>0</v>
          </cell>
          <cell r="BI21">
            <v>1134.43635220698</v>
          </cell>
          <cell r="BJ21">
            <v>581.90039983078498</v>
          </cell>
          <cell r="BK21">
            <v>575.67219496955101</v>
          </cell>
          <cell r="BL21">
            <v>28.195235564276199</v>
          </cell>
        </row>
        <row r="22">
          <cell r="A22" t="str">
            <v>Binder</v>
          </cell>
          <cell r="B22">
            <v>4791.7510000000002</v>
          </cell>
          <cell r="C22">
            <v>2505.15</v>
          </cell>
          <cell r="D22">
            <v>7296.9009999999998</v>
          </cell>
          <cell r="E22">
            <v>3062.2939999999999</v>
          </cell>
          <cell r="F22">
            <v>0</v>
          </cell>
          <cell r="G22">
            <v>218.958</v>
          </cell>
          <cell r="H22">
            <v>6069</v>
          </cell>
          <cell r="I22">
            <v>34.299999999999997</v>
          </cell>
          <cell r="J22">
            <v>0</v>
          </cell>
          <cell r="K22">
            <v>0</v>
          </cell>
          <cell r="L22">
            <v>34.299999999999997</v>
          </cell>
          <cell r="M22">
            <v>655</v>
          </cell>
          <cell r="N22">
            <v>170</v>
          </cell>
          <cell r="O22">
            <v>825</v>
          </cell>
          <cell r="P22">
            <v>919.89510380415197</v>
          </cell>
          <cell r="Q22">
            <v>7164.2733589343597</v>
          </cell>
          <cell r="R22">
            <v>650.66735869434797</v>
          </cell>
          <cell r="S22">
            <v>7814.9407176287004</v>
          </cell>
          <cell r="T22">
            <v>162.40278411136401</v>
          </cell>
          <cell r="U22">
            <v>17.566614664586599</v>
          </cell>
          <cell r="V22">
            <v>179.96939877595099</v>
          </cell>
          <cell r="W22">
            <v>45.2398295931837</v>
          </cell>
          <cell r="X22">
            <v>973.63951060606098</v>
          </cell>
          <cell r="Y22">
            <v>2016.0733681818199</v>
          </cell>
          <cell r="Z22">
            <v>387.59550938448598</v>
          </cell>
          <cell r="AA22">
            <v>1061.9852000000001</v>
          </cell>
          <cell r="AB22">
            <v>1457.4472757887399</v>
          </cell>
          <cell r="AC22">
            <v>106.556117056129</v>
          </cell>
          <cell r="AD22">
            <v>1906.8161399999999</v>
          </cell>
          <cell r="AE22">
            <v>1427.519</v>
          </cell>
          <cell r="AF22">
            <v>804.959429410187</v>
          </cell>
          <cell r="AG22">
            <v>883.07564780488303</v>
          </cell>
          <cell r="AH22">
            <v>1688.03507721507</v>
          </cell>
          <cell r="AI22">
            <v>1347.5348761708301</v>
          </cell>
          <cell r="AJ22">
            <v>556.48577878291405</v>
          </cell>
          <cell r="AK22">
            <v>3170.0473448165599</v>
          </cell>
          <cell r="AL22">
            <v>463.92721605987202</v>
          </cell>
          <cell r="AM22">
            <v>3633.9745608764301</v>
          </cell>
          <cell r="AN22">
            <v>34.160915155627301</v>
          </cell>
          <cell r="AO22">
            <v>156.920417516257</v>
          </cell>
          <cell r="AP22">
            <v>191.08133267188401</v>
          </cell>
          <cell r="AQ22">
            <v>1944.69326256247</v>
          </cell>
          <cell r="AR22">
            <v>0</v>
          </cell>
          <cell r="AS22">
            <v>205.14739770163399</v>
          </cell>
          <cell r="AT22">
            <v>691.78982758620702</v>
          </cell>
          <cell r="AU22">
            <v>887.04013879310298</v>
          </cell>
          <cell r="AV22">
            <v>600.16034482758596</v>
          </cell>
          <cell r="AW22">
            <v>9.3914655172413806</v>
          </cell>
          <cell r="AX22">
            <v>0</v>
          </cell>
          <cell r="AY22">
            <v>0</v>
          </cell>
          <cell r="AZ22">
            <v>1.3925000000000001</v>
          </cell>
          <cell r="BA22">
            <v>10.7839655172414</v>
          </cell>
          <cell r="BB22">
            <v>103.73530125149099</v>
          </cell>
          <cell r="BC22">
            <v>1435.11362130988</v>
          </cell>
          <cell r="BD22">
            <v>1538.84892256137</v>
          </cell>
          <cell r="BE22">
            <v>1236.10277368522</v>
          </cell>
          <cell r="BF22">
            <v>875.49987717060901</v>
          </cell>
          <cell r="BG22">
            <v>1220.8124265828001</v>
          </cell>
          <cell r="BH22">
            <v>0</v>
          </cell>
          <cell r="BI22">
            <v>669.32547165394794</v>
          </cell>
          <cell r="BJ22">
            <v>868.95736521255606</v>
          </cell>
          <cell r="BK22">
            <v>201.93574103599499</v>
          </cell>
          <cell r="BL22">
            <v>32.354539445693099</v>
          </cell>
        </row>
        <row r="23">
          <cell r="A23" t="str">
            <v>Electricity</v>
          </cell>
          <cell r="B23">
            <v>1594.873</v>
          </cell>
          <cell r="C23">
            <v>873.31</v>
          </cell>
          <cell r="D23">
            <v>2468.183</v>
          </cell>
          <cell r="E23">
            <v>4640.2749999999996</v>
          </cell>
          <cell r="F23">
            <v>0</v>
          </cell>
          <cell r="G23">
            <v>1613.5260000000001</v>
          </cell>
          <cell r="H23">
            <v>3477</v>
          </cell>
          <cell r="I23">
            <v>228.7</v>
          </cell>
          <cell r="J23">
            <v>1008</v>
          </cell>
          <cell r="K23">
            <v>0</v>
          </cell>
          <cell r="L23">
            <v>1236.7</v>
          </cell>
          <cell r="M23">
            <v>1257</v>
          </cell>
          <cell r="N23">
            <v>881</v>
          </cell>
          <cell r="O23">
            <v>2138</v>
          </cell>
          <cell r="P23">
            <v>451.69401176047</v>
          </cell>
          <cell r="Q23">
            <v>4963.2882755310202</v>
          </cell>
          <cell r="R23">
            <v>475.66605064202599</v>
          </cell>
          <cell r="S23">
            <v>5438.9543261730496</v>
          </cell>
          <cell r="T23">
            <v>181.70650426016999</v>
          </cell>
          <cell r="U23">
            <v>11.9001440057602</v>
          </cell>
          <cell r="V23">
            <v>193.606648265931</v>
          </cell>
          <cell r="W23">
            <v>350.26416656666299</v>
          </cell>
          <cell r="X23">
            <v>1475.5944705290999</v>
          </cell>
          <cell r="Y23">
            <v>395.12554515587999</v>
          </cell>
          <cell r="Z23">
            <v>287.28471176779902</v>
          </cell>
          <cell r="AA23">
            <v>816.03424615384597</v>
          </cell>
          <cell r="AB23">
            <v>963.16932062108697</v>
          </cell>
          <cell r="AC23">
            <v>686.01315538608503</v>
          </cell>
          <cell r="AD23">
            <v>938.48738000000003</v>
          </cell>
          <cell r="AE23">
            <v>6330.6670000000004</v>
          </cell>
          <cell r="AF23">
            <v>301.25196717932897</v>
          </cell>
          <cell r="AG23">
            <v>319.66794990223099</v>
          </cell>
          <cell r="AH23">
            <v>620.91991708156002</v>
          </cell>
          <cell r="AI23">
            <v>393.99856573785598</v>
          </cell>
          <cell r="AJ23">
            <v>588.04699967527199</v>
          </cell>
          <cell r="AK23">
            <v>1392.8774634484701</v>
          </cell>
          <cell r="AL23">
            <v>132.76442675810301</v>
          </cell>
          <cell r="AM23">
            <v>1525.64189020658</v>
          </cell>
          <cell r="AN23">
            <v>34.169886583368402</v>
          </cell>
          <cell r="AO23">
            <v>27.5021047297584</v>
          </cell>
          <cell r="AP23">
            <v>61.671991313126803</v>
          </cell>
          <cell r="AQ23">
            <v>2483.8357151610799</v>
          </cell>
          <cell r="AR23">
            <v>0</v>
          </cell>
          <cell r="AS23">
            <v>759.30666178969796</v>
          </cell>
          <cell r="AT23">
            <v>657.43448275862102</v>
          </cell>
          <cell r="AU23">
            <v>362.396810344828</v>
          </cell>
          <cell r="AV23">
            <v>298.52068965517202</v>
          </cell>
          <cell r="AW23">
            <v>5.7920735750289802</v>
          </cell>
          <cell r="AX23">
            <v>1.6341379310344799</v>
          </cell>
          <cell r="AY23">
            <v>12.05606</v>
          </cell>
          <cell r="AZ23">
            <v>24.027672413793098</v>
          </cell>
          <cell r="BA23">
            <v>43.509943919856603</v>
          </cell>
          <cell r="BB23">
            <v>109.864414670969</v>
          </cell>
          <cell r="BC23">
            <v>1598.6437796871901</v>
          </cell>
          <cell r="BD23">
            <v>1708.5081943581499</v>
          </cell>
          <cell r="BE23">
            <v>912.06037470485398</v>
          </cell>
          <cell r="BF23">
            <v>1689.03897914243</v>
          </cell>
          <cell r="BG23">
            <v>1676.4520817945599</v>
          </cell>
          <cell r="BH23">
            <v>60.270310000000002</v>
          </cell>
          <cell r="BI23">
            <v>1040.9405662063</v>
          </cell>
          <cell r="BJ23">
            <v>563.96671685574495</v>
          </cell>
          <cell r="BK23">
            <v>503.326658402536</v>
          </cell>
          <cell r="BL23">
            <v>25.355005812127398</v>
          </cell>
        </row>
        <row r="24">
          <cell r="A24" t="str">
            <v>Gas</v>
          </cell>
          <cell r="B24">
            <v>2140.6329999999998</v>
          </cell>
          <cell r="C24">
            <v>1153.33</v>
          </cell>
          <cell r="D24">
            <v>3293.9630000000002</v>
          </cell>
          <cell r="E24">
            <v>6186.0770000000002</v>
          </cell>
          <cell r="F24">
            <v>0</v>
          </cell>
          <cell r="G24">
            <v>2189.6999999999998</v>
          </cell>
          <cell r="H24">
            <v>7003</v>
          </cell>
          <cell r="I24">
            <v>340</v>
          </cell>
          <cell r="J24">
            <v>2792</v>
          </cell>
          <cell r="K24">
            <v>0</v>
          </cell>
          <cell r="L24">
            <v>3132</v>
          </cell>
          <cell r="M24">
            <v>2831</v>
          </cell>
          <cell r="N24">
            <v>1766</v>
          </cell>
          <cell r="O24">
            <v>4597</v>
          </cell>
          <cell r="P24">
            <v>905.54172566902696</v>
          </cell>
          <cell r="Q24">
            <v>5744.6168486739498</v>
          </cell>
          <cell r="R24">
            <v>453.95281411256502</v>
          </cell>
          <cell r="S24">
            <v>6198.56966278651</v>
          </cell>
          <cell r="T24">
            <v>151.059990399616</v>
          </cell>
          <cell r="U24">
            <v>6.6938197527901098</v>
          </cell>
          <cell r="V24">
            <v>157.753810152406</v>
          </cell>
          <cell r="W24">
            <v>305.19407176287098</v>
          </cell>
          <cell r="X24">
            <v>2167.85246137268</v>
          </cell>
          <cell r="Y24">
            <v>600.02231908606097</v>
          </cell>
          <cell r="Z24">
            <v>336.06577191138001</v>
          </cell>
          <cell r="AA24">
            <v>824.19161538461503</v>
          </cell>
          <cell r="AB24">
            <v>1468.36758853077</v>
          </cell>
          <cell r="AC24">
            <v>452.29653000158601</v>
          </cell>
          <cell r="AD24">
            <v>1228.7342100000001</v>
          </cell>
          <cell r="AE24">
            <v>9400.7919999999995</v>
          </cell>
          <cell r="AF24">
            <v>808.91454799508699</v>
          </cell>
          <cell r="AG24">
            <v>879.31608253949503</v>
          </cell>
          <cell r="AH24">
            <v>1688.2306305345801</v>
          </cell>
          <cell r="AI24">
            <v>1118.6555795022</v>
          </cell>
          <cell r="AJ24">
            <v>1718.4345984352999</v>
          </cell>
          <cell r="AK24">
            <v>4129.75296084001</v>
          </cell>
          <cell r="AL24">
            <v>346.22427608107398</v>
          </cell>
          <cell r="AM24">
            <v>4475.9772369210796</v>
          </cell>
          <cell r="AN24">
            <v>99.416407070623293</v>
          </cell>
          <cell r="AO24">
            <v>46.645159173544002</v>
          </cell>
          <cell r="AP24">
            <v>146.06156624416701</v>
          </cell>
          <cell r="AQ24">
            <v>3736.3732811291402</v>
          </cell>
          <cell r="AR24">
            <v>0</v>
          </cell>
          <cell r="AS24">
            <v>893.15556640988098</v>
          </cell>
          <cell r="AT24">
            <v>675.73612068965497</v>
          </cell>
          <cell r="AU24">
            <v>343.47551724137901</v>
          </cell>
          <cell r="AV24">
            <v>298.63008620689698</v>
          </cell>
          <cell r="AW24">
            <v>7.4763008430996498</v>
          </cell>
          <cell r="AX24">
            <v>0</v>
          </cell>
          <cell r="AY24">
            <v>0</v>
          </cell>
          <cell r="AZ24">
            <v>16.157035356299801</v>
          </cell>
          <cell r="BA24">
            <v>23.633336199399501</v>
          </cell>
          <cell r="BB24">
            <v>98.544039327752003</v>
          </cell>
          <cell r="BC24">
            <v>1377.0604847904699</v>
          </cell>
          <cell r="BD24">
            <v>1475.6045241182201</v>
          </cell>
          <cell r="BE24">
            <v>628.85825420417598</v>
          </cell>
          <cell r="BF24">
            <v>1485.2146786153401</v>
          </cell>
          <cell r="BG24">
            <v>995.28254306225995</v>
          </cell>
          <cell r="BH24">
            <v>0</v>
          </cell>
          <cell r="BI24">
            <v>1045.1247171242501</v>
          </cell>
          <cell r="BJ24">
            <v>806.22096578541505</v>
          </cell>
          <cell r="BK24">
            <v>526.54469280995397</v>
          </cell>
          <cell r="BL24">
            <v>26.7182497264041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10.6029041161646</v>
          </cell>
          <cell r="Q25">
            <v>573.40176407056299</v>
          </cell>
          <cell r="R25">
            <v>73.666494659786395</v>
          </cell>
          <cell r="S25">
            <v>647.06825873034904</v>
          </cell>
          <cell r="T25">
            <v>8.1109684387375491</v>
          </cell>
          <cell r="U25">
            <v>2.2103564142565699</v>
          </cell>
          <cell r="V25">
            <v>10.321324852994101</v>
          </cell>
          <cell r="W25">
            <v>45.638077523100897</v>
          </cell>
          <cell r="X25">
            <v>393.952796886096</v>
          </cell>
          <cell r="Y25">
            <v>107.176055455029</v>
          </cell>
          <cell r="Z25">
            <v>141.978097824777</v>
          </cell>
          <cell r="AA25">
            <v>204.41187692307699</v>
          </cell>
          <cell r="AB25">
            <v>356.21411677180299</v>
          </cell>
          <cell r="AC25">
            <v>257.35948143495102</v>
          </cell>
          <cell r="AD25">
            <v>0</v>
          </cell>
          <cell r="AE25">
            <v>1024.1759999999999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1056.32657425977</v>
          </cell>
          <cell r="AR25">
            <v>0</v>
          </cell>
          <cell r="AS25">
            <v>288.59920004995502</v>
          </cell>
          <cell r="AT25">
            <v>216.95974137931</v>
          </cell>
          <cell r="AU25">
            <v>102.236982758621</v>
          </cell>
          <cell r="AV25">
            <v>98.743583484214597</v>
          </cell>
          <cell r="AW25">
            <v>2.34292452833698</v>
          </cell>
          <cell r="AX25">
            <v>0</v>
          </cell>
          <cell r="AY25">
            <v>0</v>
          </cell>
          <cell r="AZ25">
            <v>5.5320480377116601</v>
          </cell>
          <cell r="BA25">
            <v>7.8749725660486396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A26" t="str">
            <v>Labor</v>
          </cell>
          <cell r="B26">
            <v>11495.768</v>
          </cell>
          <cell r="C26">
            <v>6460.4170000000004</v>
          </cell>
          <cell r="D26">
            <v>17956.185000000001</v>
          </cell>
          <cell r="E26">
            <v>8910.6020000000008</v>
          </cell>
          <cell r="F26">
            <v>0</v>
          </cell>
          <cell r="G26">
            <v>869.26900000000001</v>
          </cell>
          <cell r="H26">
            <v>7013</v>
          </cell>
          <cell r="I26">
            <v>713.8</v>
          </cell>
          <cell r="J26">
            <v>1465</v>
          </cell>
          <cell r="K26">
            <v>0</v>
          </cell>
          <cell r="L26">
            <v>2178.8000000000002</v>
          </cell>
          <cell r="M26">
            <v>2354</v>
          </cell>
          <cell r="N26">
            <v>1549</v>
          </cell>
          <cell r="O26">
            <v>3903</v>
          </cell>
          <cell r="P26">
            <v>1516.30188407536</v>
          </cell>
          <cell r="Q26">
            <v>8235.5517539656103</v>
          </cell>
          <cell r="R26">
            <v>1962.22583703348</v>
          </cell>
          <cell r="S26">
            <v>10197.7775909991</v>
          </cell>
          <cell r="T26">
            <v>1265.82698907956</v>
          </cell>
          <cell r="U26">
            <v>117.81878075122999</v>
          </cell>
          <cell r="V26">
            <v>1383.64576983079</v>
          </cell>
          <cell r="W26">
            <v>575.91222328277001</v>
          </cell>
          <cell r="X26">
            <v>4194.1389984848502</v>
          </cell>
          <cell r="Y26">
            <v>1338.6287287878799</v>
          </cell>
          <cell r="Z26">
            <v>955.285594101024</v>
          </cell>
          <cell r="AA26">
            <v>772.09422307692296</v>
          </cell>
          <cell r="AB26">
            <v>3096.5151184134402</v>
          </cell>
          <cell r="AC26">
            <v>1269.9652171085199</v>
          </cell>
          <cell r="AD26">
            <v>2775.9987099999998</v>
          </cell>
          <cell r="AE26">
            <v>9256.5360000000001</v>
          </cell>
          <cell r="AF26">
            <v>644.14656583861597</v>
          </cell>
          <cell r="AG26">
            <v>800.44666162583803</v>
          </cell>
          <cell r="AH26">
            <v>1444.5932274644499</v>
          </cell>
          <cell r="AI26">
            <v>1897.2116064608899</v>
          </cell>
          <cell r="AJ26">
            <v>1414.24964476434</v>
          </cell>
          <cell r="AK26">
            <v>2626.4125393515301</v>
          </cell>
          <cell r="AL26">
            <v>468.91308505954601</v>
          </cell>
          <cell r="AM26">
            <v>3095.3256244110798</v>
          </cell>
          <cell r="AN26">
            <v>174.80962595636299</v>
          </cell>
          <cell r="AO26">
            <v>184.797916523021</v>
          </cell>
          <cell r="AP26">
            <v>359.60754247938399</v>
          </cell>
          <cell r="AQ26">
            <v>6197.9748379351704</v>
          </cell>
          <cell r="AR26">
            <v>16.628055222089198</v>
          </cell>
          <cell r="AS26">
            <v>1447.0079831932801</v>
          </cell>
          <cell r="AT26">
            <v>1137.8103448275899</v>
          </cell>
          <cell r="AU26">
            <v>656.20689655172396</v>
          </cell>
          <cell r="AV26">
            <v>394.05172413793099</v>
          </cell>
          <cell r="AW26">
            <v>9.2586206896551708</v>
          </cell>
          <cell r="AX26">
            <v>52.594827586206897</v>
          </cell>
          <cell r="AY26">
            <v>109.97882</v>
          </cell>
          <cell r="AZ26">
            <v>18.836206896551701</v>
          </cell>
          <cell r="BA26">
            <v>190.66847517241399</v>
          </cell>
          <cell r="BB26">
            <v>93.659327818744103</v>
          </cell>
          <cell r="BC26">
            <v>1380.97162794173</v>
          </cell>
          <cell r="BD26">
            <v>1474.63095576047</v>
          </cell>
          <cell r="BE26">
            <v>796.877115159911</v>
          </cell>
          <cell r="BF26">
            <v>1034.8465700475999</v>
          </cell>
          <cell r="BG26">
            <v>1168.4242890320199</v>
          </cell>
          <cell r="BH26">
            <v>93.977249999999998</v>
          </cell>
          <cell r="BI26">
            <v>449.80209516893399</v>
          </cell>
          <cell r="BJ26">
            <v>221.611565895442</v>
          </cell>
          <cell r="BK26">
            <v>112.06034144369799</v>
          </cell>
          <cell r="BL26">
            <v>13.795755825166699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1141</v>
          </cell>
          <cell r="I27">
            <v>40</v>
          </cell>
          <cell r="J27">
            <v>107</v>
          </cell>
          <cell r="K27">
            <v>0</v>
          </cell>
          <cell r="L27">
            <v>147</v>
          </cell>
          <cell r="M27">
            <v>347</v>
          </cell>
          <cell r="N27">
            <v>221</v>
          </cell>
          <cell r="O27">
            <v>568</v>
          </cell>
          <cell r="P27">
            <v>287.33138125524999</v>
          </cell>
          <cell r="Q27">
            <v>4485.8865954638204</v>
          </cell>
          <cell r="R27">
            <v>218.277007080283</v>
          </cell>
          <cell r="S27">
            <v>4704.1636025441003</v>
          </cell>
          <cell r="T27">
            <v>165.786235449418</v>
          </cell>
          <cell r="U27">
            <v>7.2351254050162002</v>
          </cell>
          <cell r="V27">
            <v>173.02136085443399</v>
          </cell>
          <cell r="W27">
            <v>285.45863434537398</v>
          </cell>
          <cell r="X27">
            <v>0</v>
          </cell>
          <cell r="Y27">
            <v>0</v>
          </cell>
          <cell r="Z27">
            <v>36.464200347122699</v>
          </cell>
          <cell r="AA27">
            <v>91.220146153846102</v>
          </cell>
          <cell r="AB27">
            <v>212.088054760706</v>
          </cell>
          <cell r="AC27">
            <v>277.45560276137098</v>
          </cell>
          <cell r="AD27">
            <v>349.39492999999999</v>
          </cell>
          <cell r="AE27">
            <v>2037.623</v>
          </cell>
          <cell r="AF27">
            <v>115.60418559299799</v>
          </cell>
          <cell r="AG27">
            <v>105.68079991473201</v>
          </cell>
          <cell r="AH27">
            <v>221.28498550773</v>
          </cell>
          <cell r="AI27">
            <v>129.795960888233</v>
          </cell>
          <cell r="AJ27">
            <v>222.482979774624</v>
          </cell>
          <cell r="AK27">
            <v>816.09242797195895</v>
          </cell>
          <cell r="AL27">
            <v>41.720858059823598</v>
          </cell>
          <cell r="AM27">
            <v>857.81328603178304</v>
          </cell>
          <cell r="AN27">
            <v>13.0683525770683</v>
          </cell>
          <cell r="AO27">
            <v>9.2971043114709904</v>
          </cell>
          <cell r="AP27">
            <v>22.365456888539299</v>
          </cell>
          <cell r="AQ27">
            <v>0</v>
          </cell>
          <cell r="AR27">
            <v>0</v>
          </cell>
          <cell r="AS27">
            <v>0</v>
          </cell>
          <cell r="AT27">
            <v>240.898843103448</v>
          </cell>
          <cell r="AU27">
            <v>147.585431896552</v>
          </cell>
          <cell r="AV27">
            <v>143.68297068965501</v>
          </cell>
          <cell r="AW27">
            <v>1.7743346056057001</v>
          </cell>
          <cell r="AX27">
            <v>0</v>
          </cell>
          <cell r="AY27">
            <v>6.0483900000000004</v>
          </cell>
          <cell r="AZ27">
            <v>5.5706820056696698</v>
          </cell>
          <cell r="BA27">
            <v>13.393406611275401</v>
          </cell>
          <cell r="BB27">
            <v>8.2857737164053606</v>
          </cell>
          <cell r="BC27">
            <v>117.77302636296599</v>
          </cell>
          <cell r="BD27">
            <v>126.058800079371</v>
          </cell>
          <cell r="BE27">
            <v>76.593536386158107</v>
          </cell>
          <cell r="BF27">
            <v>129.103634413333</v>
          </cell>
          <cell r="BG27">
            <v>350.09455912113799</v>
          </cell>
          <cell r="BH27">
            <v>4.7230800000000004</v>
          </cell>
          <cell r="BI27">
            <v>62.248258005321503</v>
          </cell>
          <cell r="BJ27">
            <v>50.514253462080802</v>
          </cell>
          <cell r="BK27">
            <v>23.443195564428599</v>
          </cell>
          <cell r="BL27">
            <v>1.40336445701179</v>
          </cell>
        </row>
        <row r="28">
          <cell r="A28" t="str">
            <v>Packaging</v>
          </cell>
          <cell r="B28">
            <v>1777.3140000000001</v>
          </cell>
          <cell r="C28">
            <v>1001.175</v>
          </cell>
          <cell r="D28">
            <v>2778.489</v>
          </cell>
          <cell r="E28">
            <v>1411.6079999999999</v>
          </cell>
          <cell r="F28">
            <v>0</v>
          </cell>
          <cell r="G28">
            <v>472.72899999999998</v>
          </cell>
          <cell r="H28">
            <v>1620</v>
          </cell>
          <cell r="I28">
            <v>150.69999999999999</v>
          </cell>
          <cell r="J28">
            <v>537</v>
          </cell>
          <cell r="K28">
            <v>0</v>
          </cell>
          <cell r="L28">
            <v>687.7</v>
          </cell>
          <cell r="M28">
            <v>341</v>
          </cell>
          <cell r="N28">
            <v>106</v>
          </cell>
          <cell r="O28">
            <v>447</v>
          </cell>
          <cell r="P28">
            <v>277.59414234431</v>
          </cell>
          <cell r="Q28">
            <v>1846.9018093925599</v>
          </cell>
          <cell r="R28">
            <v>118.019094998821</v>
          </cell>
          <cell r="S28">
            <v>1964.92090439139</v>
          </cell>
          <cell r="T28">
            <v>144.78785414430601</v>
          </cell>
          <cell r="U28">
            <v>11.7620187345936</v>
          </cell>
          <cell r="V28">
            <v>156.5498728789</v>
          </cell>
          <cell r="W28">
            <v>154.27737770039801</v>
          </cell>
          <cell r="X28">
            <v>680.28145606060605</v>
          </cell>
          <cell r="Y28">
            <v>125.988136363636</v>
          </cell>
          <cell r="Z28">
            <v>63.448746946279002</v>
          </cell>
          <cell r="AA28">
            <v>180.83585384615401</v>
          </cell>
          <cell r="AB28">
            <v>325.558379703507</v>
          </cell>
          <cell r="AC28">
            <v>239.05703474323801</v>
          </cell>
          <cell r="AD28">
            <v>596.24951999999996</v>
          </cell>
          <cell r="AE28">
            <v>1664.35</v>
          </cell>
          <cell r="AF28">
            <v>330.212804797655</v>
          </cell>
          <cell r="AG28">
            <v>385.533972686852</v>
          </cell>
          <cell r="AH28">
            <v>715.74677748450802</v>
          </cell>
          <cell r="AI28">
            <v>594.89090777316403</v>
          </cell>
          <cell r="AJ28">
            <v>452.20171317870103</v>
          </cell>
          <cell r="AK28">
            <v>877.49039721485701</v>
          </cell>
          <cell r="AL28">
            <v>155.351726722764</v>
          </cell>
          <cell r="AM28">
            <v>1032.84212393762</v>
          </cell>
          <cell r="AN28">
            <v>43.494447063569403</v>
          </cell>
          <cell r="AO28">
            <v>26.640399117369</v>
          </cell>
          <cell r="AP28">
            <v>70.134846180938396</v>
          </cell>
          <cell r="AQ28">
            <v>1312.8357743097199</v>
          </cell>
          <cell r="AR28">
            <v>138.23193277310901</v>
          </cell>
          <cell r="AS28">
            <v>309.45405762304898</v>
          </cell>
          <cell r="AT28">
            <v>298.02691896551698</v>
          </cell>
          <cell r="AU28">
            <v>200.17191206896601</v>
          </cell>
          <cell r="AV28">
            <v>277.195294827586</v>
          </cell>
          <cell r="AW28">
            <v>0</v>
          </cell>
          <cell r="AX28">
            <v>6.79742844827586</v>
          </cell>
          <cell r="AY28">
            <v>189.13396</v>
          </cell>
          <cell r="AZ28">
            <v>22.5337318965517</v>
          </cell>
          <cell r="BA28">
            <v>218.46512034482799</v>
          </cell>
          <cell r="BB28">
            <v>60.671165454863299</v>
          </cell>
          <cell r="BC28">
            <v>904.77422542205295</v>
          </cell>
          <cell r="BD28">
            <v>965.44539087691601</v>
          </cell>
          <cell r="BE28">
            <v>334.36622229286598</v>
          </cell>
          <cell r="BF28">
            <v>906.210498161229</v>
          </cell>
          <cell r="BG28">
            <v>410.60530866898802</v>
          </cell>
          <cell r="BH28">
            <v>33.675620000000002</v>
          </cell>
          <cell r="BI28">
            <v>339.61302257707302</v>
          </cell>
          <cell r="BJ28">
            <v>311.07524785084598</v>
          </cell>
          <cell r="BK28">
            <v>102.355593936471</v>
          </cell>
          <cell r="BL28">
            <v>12.4265636015685</v>
          </cell>
        </row>
        <row r="29">
          <cell r="A29" t="str">
            <v>Other</v>
          </cell>
          <cell r="B29">
            <v>1552.154</v>
          </cell>
          <cell r="C29">
            <v>775.072</v>
          </cell>
          <cell r="D29">
            <v>2327.2260000000001</v>
          </cell>
          <cell r="E29">
            <v>2373.0239999999999</v>
          </cell>
          <cell r="F29">
            <v>28.722999999999999</v>
          </cell>
          <cell r="G29">
            <v>1160.5450000000001</v>
          </cell>
          <cell r="H29">
            <v>278</v>
          </cell>
          <cell r="I29">
            <v>928.4</v>
          </cell>
          <cell r="J29">
            <v>1</v>
          </cell>
          <cell r="K29">
            <v>894</v>
          </cell>
          <cell r="L29">
            <v>1823.4</v>
          </cell>
          <cell r="M29">
            <v>149</v>
          </cell>
          <cell r="N29">
            <v>36</v>
          </cell>
          <cell r="O29">
            <v>185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99.915086394473505</v>
          </cell>
          <cell r="Y29">
            <v>172.57302022497601</v>
          </cell>
          <cell r="Z29">
            <v>71.319040335746095</v>
          </cell>
          <cell r="AA29">
            <v>0</v>
          </cell>
          <cell r="AB29">
            <v>180.621796048291</v>
          </cell>
          <cell r="AC29">
            <v>0</v>
          </cell>
          <cell r="AD29">
            <v>-243.06717</v>
          </cell>
          <cell r="AE29">
            <v>168.298</v>
          </cell>
          <cell r="AF29">
            <v>416.71924588381302</v>
          </cell>
          <cell r="AG29">
            <v>253.10370935762</v>
          </cell>
          <cell r="AH29">
            <v>669.82295524143399</v>
          </cell>
          <cell r="AI29">
            <v>127.609371370929</v>
          </cell>
          <cell r="AJ29">
            <v>97.652638212044906</v>
          </cell>
          <cell r="AK29">
            <v>148.03131659637901</v>
          </cell>
          <cell r="AL29">
            <v>31.288847605824699</v>
          </cell>
          <cell r="AM29">
            <v>179.32016420220299</v>
          </cell>
          <cell r="AN29">
            <v>139.34390869413301</v>
          </cell>
          <cell r="AO29">
            <v>2.1337693283924701</v>
          </cell>
          <cell r="AP29">
            <v>141.477678022525</v>
          </cell>
          <cell r="AQ29">
            <v>882.28972331791999</v>
          </cell>
          <cell r="AR29">
            <v>0</v>
          </cell>
          <cell r="AS29">
            <v>371.62769564966698</v>
          </cell>
          <cell r="AT29">
            <v>242.45066034482801</v>
          </cell>
          <cell r="AU29">
            <v>158.68198275862099</v>
          </cell>
          <cell r="AV29">
            <v>113.064248275862</v>
          </cell>
          <cell r="AW29">
            <v>1.5</v>
          </cell>
          <cell r="AX29">
            <v>8.2089655172413796</v>
          </cell>
          <cell r="AY29">
            <v>0.45379000000000003</v>
          </cell>
          <cell r="AZ29">
            <v>5.4318965517241402</v>
          </cell>
          <cell r="BA29">
            <v>15.5946520689655</v>
          </cell>
          <cell r="BB29">
            <v>8.1948854470321297</v>
          </cell>
          <cell r="BC29">
            <v>61.550996445208597</v>
          </cell>
          <cell r="BD29">
            <v>69.745881892240703</v>
          </cell>
          <cell r="BE29">
            <v>27.8976028172276</v>
          </cell>
          <cell r="BF29">
            <v>64.056076332531504</v>
          </cell>
          <cell r="BG29">
            <v>78.243428958000194</v>
          </cell>
          <cell r="BH29">
            <v>2.0792199999999998</v>
          </cell>
          <cell r="BI29">
            <v>232.60438692741999</v>
          </cell>
          <cell r="BJ29">
            <v>122.633320674594</v>
          </cell>
          <cell r="BK29">
            <v>59.713591841873999</v>
          </cell>
          <cell r="BL29">
            <v>7.8788167108564604</v>
          </cell>
        </row>
        <row r="30">
          <cell r="A30" t="str">
            <v>Total Direct Costs</v>
          </cell>
          <cell r="B30">
            <v>29009.205000000002</v>
          </cell>
          <cell r="C30">
            <v>15800.034</v>
          </cell>
          <cell r="D30">
            <v>44809.239000000001</v>
          </cell>
          <cell r="E30">
            <v>34975.910000000003</v>
          </cell>
          <cell r="F30">
            <v>28.722999999999999</v>
          </cell>
          <cell r="G30">
            <v>10343.069</v>
          </cell>
          <cell r="H30">
            <v>35959</v>
          </cell>
          <cell r="I30">
            <v>2938.9</v>
          </cell>
          <cell r="J30">
            <v>8449.2999999999993</v>
          </cell>
          <cell r="K30">
            <v>894</v>
          </cell>
          <cell r="L30">
            <v>12282.2</v>
          </cell>
          <cell r="M30">
            <v>11115</v>
          </cell>
          <cell r="N30">
            <v>6750</v>
          </cell>
          <cell r="O30">
            <v>17865</v>
          </cell>
          <cell r="P30">
            <v>5022.3433683133499</v>
          </cell>
          <cell r="Q30">
            <v>45169.164555797899</v>
          </cell>
          <cell r="R30">
            <v>4791.7183269681</v>
          </cell>
          <cell r="S30">
            <v>49960.882882766004</v>
          </cell>
          <cell r="T30">
            <v>2325.1190073904399</v>
          </cell>
          <cell r="U30">
            <v>189.43295357198701</v>
          </cell>
          <cell r="V30">
            <v>2514.5519609624198</v>
          </cell>
          <cell r="W30">
            <v>2520.8022134876701</v>
          </cell>
          <cell r="X30">
            <v>14858.434803551399</v>
          </cell>
          <cell r="Y30">
            <v>6137.2899055394701</v>
          </cell>
          <cell r="Z30">
            <v>2708.4974976138701</v>
          </cell>
          <cell r="AA30">
            <v>4678.3779076923101</v>
          </cell>
          <cell r="AB30">
            <v>9342.2196237245007</v>
          </cell>
          <cell r="AC30">
            <v>4669.9461838200796</v>
          </cell>
          <cell r="AD30">
            <v>14233.413420000001</v>
          </cell>
          <cell r="AE30">
            <v>47260.563000000002</v>
          </cell>
          <cell r="AF30">
            <v>4994.0562698210297</v>
          </cell>
          <cell r="AG30">
            <v>5258.3665543423804</v>
          </cell>
          <cell r="AH30">
            <v>10252.422824163399</v>
          </cell>
          <cell r="AI30">
            <v>7468.89878673168</v>
          </cell>
          <cell r="AJ30">
            <v>8189.1609921526397</v>
          </cell>
          <cell r="AK30">
            <v>20248.289153068999</v>
          </cell>
          <cell r="AL30">
            <v>2247.8645688759302</v>
          </cell>
          <cell r="AM30">
            <v>22496.153721944898</v>
          </cell>
          <cell r="AN30">
            <v>720.85092597574896</v>
          </cell>
          <cell r="AO30">
            <v>516.01210885737703</v>
          </cell>
          <cell r="AP30">
            <v>1236.8630348331301</v>
          </cell>
          <cell r="AQ30">
            <v>24471.4569632895</v>
          </cell>
          <cell r="AR30">
            <v>154.85834333733601</v>
          </cell>
          <cell r="AS30">
            <v>6153.43057572612</v>
          </cell>
          <cell r="AT30">
            <v>6541.36423255095</v>
          </cell>
          <cell r="AU30">
            <v>3973.96070726892</v>
          </cell>
          <cell r="AV30">
            <v>3314.1858377549302</v>
          </cell>
          <cell r="AW30">
            <v>70.324617077813102</v>
          </cell>
          <cell r="AX30">
            <v>396.26029913793099</v>
          </cell>
          <cell r="AY30">
            <v>317.67102</v>
          </cell>
          <cell r="AZ30">
            <v>157.57625199839401</v>
          </cell>
          <cell r="BA30">
            <v>941.83218821413902</v>
          </cell>
          <cell r="BB30">
            <v>611.14463355011503</v>
          </cell>
          <cell r="BC30">
            <v>8719.9783147834496</v>
          </cell>
          <cell r="BD30">
            <v>9331.1229483335701</v>
          </cell>
          <cell r="BE30">
            <v>4806.8642336664498</v>
          </cell>
          <cell r="BF30">
            <v>8166.4949729811897</v>
          </cell>
          <cell r="BG30">
            <v>7286.6713450187899</v>
          </cell>
          <cell r="BH30">
            <v>194.72548</v>
          </cell>
          <cell r="BI30">
            <v>5466.8384548738604</v>
          </cell>
          <cell r="BJ30">
            <v>3785.30443872044</v>
          </cell>
          <cell r="BK30">
            <v>2220.1996090580401</v>
          </cell>
          <cell r="BL30">
            <v>160.73137940594901</v>
          </cell>
        </row>
        <row r="31">
          <cell r="A31" t="str">
            <v>Period Costs</v>
          </cell>
          <cell r="B31">
            <v>11822.084999999999</v>
          </cell>
          <cell r="C31">
            <v>7132.11</v>
          </cell>
          <cell r="D31">
            <v>18954.195</v>
          </cell>
          <cell r="E31">
            <v>16193.487999999999</v>
          </cell>
          <cell r="F31">
            <v>0</v>
          </cell>
          <cell r="G31">
            <v>2045.598</v>
          </cell>
          <cell r="H31">
            <v>19930</v>
          </cell>
          <cell r="I31">
            <v>1309.5</v>
          </cell>
          <cell r="J31">
            <v>1300</v>
          </cell>
          <cell r="K31">
            <v>10</v>
          </cell>
          <cell r="L31">
            <v>2619.5</v>
          </cell>
          <cell r="M31">
            <v>5456</v>
          </cell>
          <cell r="N31">
            <v>3541</v>
          </cell>
          <cell r="O31">
            <v>8997</v>
          </cell>
          <cell r="P31">
            <v>2946.3002520100799</v>
          </cell>
          <cell r="Q31">
            <v>24227.2314892596</v>
          </cell>
          <cell r="R31">
            <v>2497.2926917076702</v>
          </cell>
          <cell r="S31">
            <v>26724.524180967201</v>
          </cell>
          <cell r="T31">
            <v>1306.5618624745</v>
          </cell>
          <cell r="U31">
            <v>81.730469218768704</v>
          </cell>
          <cell r="V31">
            <v>1388.2923316932699</v>
          </cell>
          <cell r="W31">
            <v>1586.2618504740201</v>
          </cell>
          <cell r="X31">
            <v>9454.6133560606104</v>
          </cell>
          <cell r="Y31">
            <v>2581.07493939394</v>
          </cell>
          <cell r="Z31">
            <v>2311.4131118271198</v>
          </cell>
          <cell r="AA31">
            <v>4530.5577769230804</v>
          </cell>
          <cell r="AB31">
            <v>4910.3169643519404</v>
          </cell>
          <cell r="AC31">
            <v>3814.7409630227198</v>
          </cell>
          <cell r="AD31">
            <v>4824.8270000000002</v>
          </cell>
          <cell r="AE31">
            <v>23546.74</v>
          </cell>
          <cell r="AF31">
            <v>1392.3010832356499</v>
          </cell>
          <cell r="AG31">
            <v>1532.45271369702</v>
          </cell>
          <cell r="AH31">
            <v>2924.75379693268</v>
          </cell>
          <cell r="AI31">
            <v>1695.4468490321899</v>
          </cell>
          <cell r="AJ31">
            <v>2549.5682950964101</v>
          </cell>
          <cell r="AK31">
            <v>6640.7879399443</v>
          </cell>
          <cell r="AL31">
            <v>571.747254215167</v>
          </cell>
          <cell r="AM31">
            <v>7212.5351941594599</v>
          </cell>
          <cell r="AN31">
            <v>145.22492337630001</v>
          </cell>
          <cell r="AO31">
            <v>430.13104214062599</v>
          </cell>
          <cell r="AP31">
            <v>575.35596551692595</v>
          </cell>
          <cell r="AQ31">
            <v>17004.4369747899</v>
          </cell>
          <cell r="AR31">
            <v>0</v>
          </cell>
          <cell r="AS31">
            <v>5477.34861944778</v>
          </cell>
          <cell r="AT31">
            <v>1978.5078511101899</v>
          </cell>
          <cell r="AU31">
            <v>991.27525455037505</v>
          </cell>
          <cell r="AV31">
            <v>1096.7491626518599</v>
          </cell>
          <cell r="AW31">
            <v>20.950645637842602</v>
          </cell>
          <cell r="AX31">
            <v>0</v>
          </cell>
          <cell r="AY31">
            <v>175.72939500000001</v>
          </cell>
          <cell r="AZ31">
            <v>65.223120532487499</v>
          </cell>
          <cell r="BA31">
            <v>261.90316117033001</v>
          </cell>
          <cell r="BB31">
            <v>329.63090714798602</v>
          </cell>
          <cell r="BC31">
            <v>4713.9481220655498</v>
          </cell>
          <cell r="BD31">
            <v>5043.5790292135398</v>
          </cell>
          <cell r="BE31">
            <v>2188.5676750192602</v>
          </cell>
          <cell r="BF31">
            <v>4739.61523624448</v>
          </cell>
          <cell r="BG31">
            <v>3716.6416345227199</v>
          </cell>
          <cell r="BH31">
            <v>90.902029999999996</v>
          </cell>
          <cell r="BI31">
            <v>2640.5074303398101</v>
          </cell>
          <cell r="BJ31">
            <v>1384.68384125424</v>
          </cell>
          <cell r="BK31">
            <v>1213.2395207034299</v>
          </cell>
          <cell r="BL31">
            <v>68.171745736980398</v>
          </cell>
        </row>
        <row r="32">
          <cell r="A32" t="str">
            <v>Total Costs</v>
          </cell>
          <cell r="B32">
            <v>40831.29</v>
          </cell>
          <cell r="C32">
            <v>22932.144</v>
          </cell>
          <cell r="D32">
            <v>63763.434000000001</v>
          </cell>
          <cell r="E32">
            <v>51169.398000000001</v>
          </cell>
          <cell r="F32">
            <v>28.722999999999999</v>
          </cell>
          <cell r="G32">
            <v>12388.666999999999</v>
          </cell>
          <cell r="H32">
            <v>55889</v>
          </cell>
          <cell r="I32">
            <v>4248.3999999999996</v>
          </cell>
          <cell r="J32">
            <v>9749.2999999999993</v>
          </cell>
          <cell r="K32">
            <v>904</v>
          </cell>
          <cell r="L32">
            <v>14901.7</v>
          </cell>
          <cell r="M32">
            <v>16571</v>
          </cell>
          <cell r="N32">
            <v>10291</v>
          </cell>
          <cell r="O32">
            <v>26862</v>
          </cell>
          <cell r="P32">
            <v>7968.6436203234298</v>
          </cell>
          <cell r="Q32">
            <v>69396.396045057394</v>
          </cell>
          <cell r="R32">
            <v>7289.0110186757702</v>
          </cell>
          <cell r="S32">
            <v>76685.407063733204</v>
          </cell>
          <cell r="T32">
            <v>3631.6808698649302</v>
          </cell>
          <cell r="U32">
            <v>271.16342279075599</v>
          </cell>
          <cell r="V32">
            <v>3902.84429265569</v>
          </cell>
          <cell r="W32">
            <v>4107.0640639616904</v>
          </cell>
          <cell r="X32">
            <v>24313.048159612001</v>
          </cell>
          <cell r="Y32">
            <v>8718.3648449334105</v>
          </cell>
          <cell r="Z32">
            <v>5019.9106094409899</v>
          </cell>
          <cell r="AA32">
            <v>9208.9356846153805</v>
          </cell>
          <cell r="AB32">
            <v>14252.5365880764</v>
          </cell>
          <cell r="AC32">
            <v>8484.6871468427998</v>
          </cell>
          <cell r="AD32">
            <v>19058.240419999998</v>
          </cell>
          <cell r="AE32">
            <v>70807.303</v>
          </cell>
          <cell r="AF32">
            <v>6386.35735305668</v>
          </cell>
          <cell r="AG32">
            <v>6790.8192680394004</v>
          </cell>
          <cell r="AH32">
            <v>13177.1766210961</v>
          </cell>
          <cell r="AI32">
            <v>9164.3456357638697</v>
          </cell>
          <cell r="AJ32">
            <v>10738.7292872491</v>
          </cell>
          <cell r="AK32">
            <v>26889.0770930133</v>
          </cell>
          <cell r="AL32">
            <v>2819.6118230911002</v>
          </cell>
          <cell r="AM32">
            <v>29708.688916104398</v>
          </cell>
          <cell r="AN32">
            <v>866.07584935204898</v>
          </cell>
          <cell r="AO32">
            <v>946.14315099800297</v>
          </cell>
          <cell r="AP32">
            <v>1812.21900035005</v>
          </cell>
          <cell r="AQ32">
            <v>41475.893938079404</v>
          </cell>
          <cell r="AR32">
            <v>154.85834333733601</v>
          </cell>
          <cell r="AS32">
            <v>11630.7791951739</v>
          </cell>
          <cell r="AT32">
            <v>8519.8720836611392</v>
          </cell>
          <cell r="AU32">
            <v>4965.2359618192904</v>
          </cell>
          <cell r="AV32">
            <v>4410.9350004067901</v>
          </cell>
          <cell r="AW32">
            <v>91.2752627156557</v>
          </cell>
          <cell r="AX32">
            <v>396.26029913793099</v>
          </cell>
          <cell r="AY32">
            <v>493.40041500000001</v>
          </cell>
          <cell r="AZ32">
            <v>222.79937253088201</v>
          </cell>
          <cell r="BA32">
            <v>1203.7353493844701</v>
          </cell>
          <cell r="BB32">
            <v>940.77554069810003</v>
          </cell>
          <cell r="BC32">
            <v>13433.926436849</v>
          </cell>
          <cell r="BD32">
            <v>14374.7019775471</v>
          </cell>
          <cell r="BE32">
            <v>6995.4319086857104</v>
          </cell>
          <cell r="BF32">
            <v>12906.110209225701</v>
          </cell>
          <cell r="BG32">
            <v>11003.312979541501</v>
          </cell>
          <cell r="BH32">
            <v>285.62750999999997</v>
          </cell>
          <cell r="BI32">
            <v>8107.34588521367</v>
          </cell>
          <cell r="BJ32">
            <v>5169.9882799746802</v>
          </cell>
          <cell r="BK32">
            <v>3433.4391297614702</v>
          </cell>
          <cell r="BL32">
            <v>228.90312514293001</v>
          </cell>
        </row>
        <row r="33">
          <cell r="A33" t="str">
            <v>Alloy $/kg</v>
          </cell>
          <cell r="B33">
            <v>2.7432247192544602E-2</v>
          </cell>
          <cell r="C33">
            <v>3.1380984939314599E-2</v>
          </cell>
          <cell r="D33">
            <v>2.8765413578099901E-2</v>
          </cell>
          <cell r="E33">
            <v>2.0612260998193199E-2</v>
          </cell>
          <cell r="F33">
            <v>0</v>
          </cell>
          <cell r="G33">
            <v>1.5761914011231601E-2</v>
          </cell>
          <cell r="H33">
            <v>2.8772206869324898E-2</v>
          </cell>
          <cell r="I33">
            <v>3.8336980306345698E-2</v>
          </cell>
          <cell r="J33">
            <v>6.3143578783757495E-5</v>
          </cell>
          <cell r="K33">
            <v>0</v>
          </cell>
          <cell r="L33">
            <v>3.6392664155886702E-3</v>
          </cell>
          <cell r="M33">
            <v>1.53824392658863E-2</v>
          </cell>
          <cell r="N33">
            <v>1.47620792545673E-2</v>
          </cell>
          <cell r="O33">
            <v>1.7595731084221002E-2</v>
          </cell>
          <cell r="P33">
            <v>1.6930555147952501E-2</v>
          </cell>
          <cell r="Q33">
            <v>3.5015855302079998E-2</v>
          </cell>
          <cell r="R33">
            <v>4.6088922780923199E-2</v>
          </cell>
          <cell r="S33">
            <v>3.5664176593348397E-2</v>
          </cell>
          <cell r="T33">
            <v>4.2465004530525097E-2</v>
          </cell>
          <cell r="U33">
            <v>3.9839383392780398E-2</v>
          </cell>
          <cell r="V33">
            <v>4.23144075625628E-2</v>
          </cell>
          <cell r="W33">
            <v>3.8630904456311198E-2</v>
          </cell>
          <cell r="X33">
            <v>1.71379683753645E-2</v>
          </cell>
          <cell r="Y33">
            <v>1.9151568384749899E-2</v>
          </cell>
          <cell r="Z33">
            <v>2.3137532499061499E-2</v>
          </cell>
          <cell r="AA33">
            <v>2.8241301692001699E-2</v>
          </cell>
          <cell r="AB33">
            <v>1.7041379027699501E-2</v>
          </cell>
          <cell r="AC33">
            <v>8.2474419079158007E-2</v>
          </cell>
          <cell r="AD33">
            <v>4.7349536223962999E-2</v>
          </cell>
          <cell r="AE33">
            <v>1.5836921613764599E-2</v>
          </cell>
          <cell r="AF33">
            <v>3.7512981964634297E-2</v>
          </cell>
          <cell r="AG33">
            <v>3.5215026909265403E-2</v>
          </cell>
          <cell r="AH33">
            <v>3.6357072552676797E-2</v>
          </cell>
          <cell r="AI33">
            <v>3.5439401358786898E-2</v>
          </cell>
          <cell r="AJ33">
            <v>2.9604621411632202E-2</v>
          </cell>
          <cell r="AK33">
            <v>3.5341502209325699E-2</v>
          </cell>
          <cell r="AL33">
            <v>3.2288027756120698E-2</v>
          </cell>
          <cell r="AM33">
            <v>3.5102379056864599E-2</v>
          </cell>
          <cell r="AN33">
            <v>3.0444404328903499E-2</v>
          </cell>
          <cell r="AO33">
            <v>3.4772133070574703E-2</v>
          </cell>
          <cell r="AP33">
            <v>3.1526965806877201E-2</v>
          </cell>
          <cell r="AQ33">
            <v>1.3282635972068199E-2</v>
          </cell>
          <cell r="AR33">
            <v>2.84185461465314E-18</v>
          </cell>
          <cell r="AS33">
            <v>3.3765386615144402E-2</v>
          </cell>
          <cell r="AT33">
            <v>7.2610812462919699E-2</v>
          </cell>
          <cell r="AU33">
            <v>7.2049611834816604E-2</v>
          </cell>
          <cell r="AV33">
            <v>7.1775842715043003E-2</v>
          </cell>
          <cell r="AW33">
            <v>0.18641081080980099</v>
          </cell>
          <cell r="AX33">
            <v>0</v>
          </cell>
          <cell r="AY33">
            <v>0</v>
          </cell>
          <cell r="AZ33">
            <v>5.7142675117210003E-2</v>
          </cell>
          <cell r="BA33">
            <v>5.1853895165465298E-2</v>
          </cell>
          <cell r="BB33">
            <v>2.01586791746559E-2</v>
          </cell>
          <cell r="BC33">
            <v>1.7270937092961101E-2</v>
          </cell>
          <cell r="BD33">
            <v>1.74351298275345E-2</v>
          </cell>
          <cell r="BE33">
            <v>1.62051543507668E-2</v>
          </cell>
          <cell r="BF33">
            <v>1.70056759545625E-2</v>
          </cell>
          <cell r="BG33">
            <v>1.6690598609460199E-2</v>
          </cell>
          <cell r="BH33">
            <v>0</v>
          </cell>
          <cell r="BI33">
            <v>5.11902774921736E-2</v>
          </cell>
          <cell r="BJ33">
            <v>5.4277068133161702E-2</v>
          </cell>
          <cell r="BK33">
            <v>2.45994248211522E-2</v>
          </cell>
          <cell r="BL33">
            <v>5.72111639500184E-2</v>
          </cell>
        </row>
        <row r="34">
          <cell r="A34" t="str">
            <v>Batch $/kg</v>
          </cell>
          <cell r="B34">
            <v>0.114996031595559</v>
          </cell>
          <cell r="C34">
            <v>0.118374731722541</v>
          </cell>
          <cell r="D34">
            <v>0.116136742811403</v>
          </cell>
          <cell r="E34">
            <v>0.116544744951559</v>
          </cell>
          <cell r="F34">
            <v>0</v>
          </cell>
          <cell r="G34">
            <v>0.112000179346119</v>
          </cell>
          <cell r="H34">
            <v>0.119005132254244</v>
          </cell>
          <cell r="I34">
            <v>0.181794310722101</v>
          </cell>
          <cell r="J34">
            <v>0.123275694579367</v>
          </cell>
          <cell r="K34">
            <v>0</v>
          </cell>
          <cell r="L34">
            <v>0.120902243327329</v>
          </cell>
          <cell r="M34">
            <v>9.7103857986491696E-2</v>
          </cell>
          <cell r="N34">
            <v>9.1032822069832001E-2</v>
          </cell>
          <cell r="O34">
            <v>0.110065347158621</v>
          </cell>
          <cell r="P34">
            <v>0.120399241918022</v>
          </cell>
          <cell r="Q34">
            <v>0.121989109555877</v>
          </cell>
          <cell r="R34">
            <v>0.12821733510430899</v>
          </cell>
          <cell r="S34">
            <v>0.122353768331558</v>
          </cell>
          <cell r="T34">
            <v>0.14439532664056101</v>
          </cell>
          <cell r="U34">
            <v>0.13841281369876901</v>
          </cell>
          <cell r="V34">
            <v>0.14405218943128201</v>
          </cell>
          <cell r="W34">
            <v>0.108753288186172</v>
          </cell>
          <cell r="X34">
            <v>0.17005383056666201</v>
          </cell>
          <cell r="Y34">
            <v>0.16275384023731401</v>
          </cell>
          <cell r="Z34">
            <v>0.14159970356028201</v>
          </cell>
          <cell r="AA34">
            <v>0.14353439464989101</v>
          </cell>
          <cell r="AB34">
            <v>0.13867736557855401</v>
          </cell>
          <cell r="AC34">
            <v>0.16119904419193301</v>
          </cell>
          <cell r="AD34">
            <v>0.56694817750122595</v>
          </cell>
          <cell r="AE34">
            <v>7.2173729049745006E-2</v>
          </cell>
          <cell r="AF34">
            <v>0.18928212059831601</v>
          </cell>
          <cell r="AG34">
            <v>0.19731048048086899</v>
          </cell>
          <cell r="AH34">
            <v>0.1933205184465</v>
          </cell>
          <cell r="AI34">
            <v>0.19501556809748</v>
          </cell>
          <cell r="AJ34">
            <v>0.19540065607681101</v>
          </cell>
          <cell r="AK34">
            <v>0.19159173301624799</v>
          </cell>
          <cell r="AL34">
            <v>0.19670764293315399</v>
          </cell>
          <cell r="AM34">
            <v>0.19199236925073701</v>
          </cell>
          <cell r="AN34">
            <v>0.20812546769906301</v>
          </cell>
          <cell r="AO34">
            <v>0.20862962889484299</v>
          </cell>
          <cell r="AP34">
            <v>0.208251581307799</v>
          </cell>
          <cell r="AQ34">
            <v>0.139995599469872</v>
          </cell>
          <cell r="AR34">
            <v>-7.9700219418154697E-7</v>
          </cell>
          <cell r="AS34">
            <v>0.118197585004789</v>
          </cell>
          <cell r="AT34">
            <v>0.200828473523183</v>
          </cell>
          <cell r="AU34">
            <v>0.20885084271751</v>
          </cell>
          <cell r="AV34">
            <v>0.19538201629538099</v>
          </cell>
          <cell r="AW34">
            <v>0.190646426067444</v>
          </cell>
          <cell r="AX34">
            <v>1.3144247706169001</v>
          </cell>
          <cell r="AY34">
            <v>0</v>
          </cell>
          <cell r="AZ34">
            <v>0.19889293017187101</v>
          </cell>
          <cell r="BA34">
            <v>0.69088691462470897</v>
          </cell>
          <cell r="BB34">
            <v>0.115707196957941</v>
          </cell>
          <cell r="BC34">
            <v>0.100559667291743</v>
          </cell>
          <cell r="BD34">
            <v>0.10142093337699599</v>
          </cell>
          <cell r="BE34">
            <v>0.100888988351892</v>
          </cell>
          <cell r="BF34">
            <v>0.10157443676590899</v>
          </cell>
          <cell r="BG34">
            <v>0.106837731824622</v>
          </cell>
          <cell r="BH34">
            <v>0</v>
          </cell>
          <cell r="BI34">
            <v>0.117854627506224</v>
          </cell>
          <cell r="BJ34">
            <v>0.12221687588171801</v>
          </cell>
          <cell r="BK34">
            <v>0.12298306693479399</v>
          </cell>
          <cell r="BL34">
            <v>0.12798331198832599</v>
          </cell>
        </row>
        <row r="35">
          <cell r="A35" t="str">
            <v>Binder $/kg</v>
          </cell>
          <cell r="B35">
            <v>0.120649742697025</v>
          </cell>
          <cell r="C35">
            <v>0.12375082748779501</v>
          </cell>
          <cell r="D35">
            <v>0.121696725876699</v>
          </cell>
          <cell r="E35">
            <v>5.0049282042353399E-2</v>
          </cell>
          <cell r="F35">
            <v>0</v>
          </cell>
          <cell r="G35">
            <v>7.3263558993245902E-3</v>
          </cell>
          <cell r="H35">
            <v>9.5838926174496603E-2</v>
          </cell>
          <cell r="I35">
            <v>1.5010940919037199E-2</v>
          </cell>
          <cell r="J35">
            <v>0</v>
          </cell>
          <cell r="K35">
            <v>0</v>
          </cell>
          <cell r="L35">
            <v>1.4041264123137399E-3</v>
          </cell>
          <cell r="M35">
            <v>2.3162063722196698E-2</v>
          </cell>
          <cell r="N35">
            <v>8.8991257917604601E-3</v>
          </cell>
          <cell r="O35">
            <v>2.0246134092722901E-2</v>
          </cell>
          <cell r="P35">
            <v>0.19334626038391001</v>
          </cell>
          <cell r="Q35">
            <v>9.25383705249508E-2</v>
          </cell>
          <cell r="R35">
            <v>0.135140003446554</v>
          </cell>
          <cell r="S35">
            <v>9.50326699337323E-2</v>
          </cell>
          <cell r="T35">
            <v>0.12364294608633</v>
          </cell>
          <cell r="U35">
            <v>0.21979973554618401</v>
          </cell>
          <cell r="V35">
            <v>0.12915818236070301</v>
          </cell>
          <cell r="W35">
            <v>8.7868727808272408E-3</v>
          </cell>
          <cell r="X35">
            <v>3.7401002787370297E-2</v>
          </cell>
          <cell r="Y35">
            <v>0.26542225131515701</v>
          </cell>
          <cell r="Z35">
            <v>0.14881842689286301</v>
          </cell>
          <cell r="AA35">
            <v>0.25071750589737302</v>
          </cell>
          <cell r="AB35">
            <v>0.176996676809833</v>
          </cell>
          <cell r="AC35">
            <v>1.8798210904017398E-2</v>
          </cell>
          <cell r="AD35">
            <v>0.175331224987375</v>
          </cell>
          <cell r="AE35">
            <v>7.8766228399732192E-3</v>
          </cell>
          <cell r="AF35">
            <v>0.11611457716876</v>
          </cell>
          <cell r="AG35">
            <v>0.12585495622317</v>
          </cell>
          <cell r="AH35">
            <v>0.121014148985328</v>
          </cell>
          <cell r="AI35">
            <v>0.16703194289140699</v>
          </cell>
          <cell r="AJ35">
            <v>3.9881504741678397E-2</v>
          </cell>
          <cell r="AK35">
            <v>0.101499894525464</v>
          </cell>
          <cell r="AL35">
            <v>0.17482614168636201</v>
          </cell>
          <cell r="AM35">
            <v>0.10724220665152499</v>
          </cell>
          <cell r="AN35">
            <v>4.4683820934158902E-2</v>
          </cell>
          <cell r="AO35">
            <v>0.61529697260052296</v>
          </cell>
          <cell r="AP35">
            <v>0.18742008138208499</v>
          </cell>
          <cell r="AQ35">
            <v>4.3469971785493701E-2</v>
          </cell>
          <cell r="AR35">
            <v>0</v>
          </cell>
          <cell r="AS35">
            <v>1.65900042966864E-2</v>
          </cell>
          <cell r="AT35">
            <v>7.9471457590826203E-2</v>
          </cell>
          <cell r="AU35">
            <v>0.22323757725082599</v>
          </cell>
          <cell r="AV35">
            <v>0.147080200135314</v>
          </cell>
          <cell r="AW35">
            <v>0.107997533546934</v>
          </cell>
          <cell r="AX35">
            <v>0</v>
          </cell>
          <cell r="AY35">
            <v>0</v>
          </cell>
          <cell r="AZ35">
            <v>6.1370647862494503E-3</v>
          </cell>
          <cell r="BA35">
            <v>1.9166144768911399E-2</v>
          </cell>
          <cell r="BB35">
            <v>0.10994709205861899</v>
          </cell>
          <cell r="BC35">
            <v>9.1698482539651197E-2</v>
          </cell>
          <cell r="BD35">
            <v>9.2736071428933697E-2</v>
          </cell>
          <cell r="BE35">
            <v>0.18226781492997601</v>
          </cell>
          <cell r="BF35">
            <v>5.2365993857991899E-2</v>
          </cell>
          <cell r="BG35">
            <v>0.108746487383719</v>
          </cell>
          <cell r="BH35">
            <v>0</v>
          </cell>
          <cell r="BI35">
            <v>6.9535063812739703E-2</v>
          </cell>
          <cell r="BJ35">
            <v>0.18250761553278</v>
          </cell>
          <cell r="BK35">
            <v>4.3140309664722598E-2</v>
          </cell>
          <cell r="BL35">
            <v>0.14686315021830301</v>
          </cell>
        </row>
        <row r="36">
          <cell r="A36" t="str">
            <v>Electricity $/kg</v>
          </cell>
          <cell r="B36">
            <v>4.0156722894080503E-2</v>
          </cell>
          <cell r="C36">
            <v>4.3140265115209103E-2</v>
          </cell>
          <cell r="D36">
            <v>4.1164021543464602E-2</v>
          </cell>
          <cell r="E36">
            <v>7.58393649431051E-2</v>
          </cell>
          <cell r="F36">
            <v>0</v>
          </cell>
          <cell r="G36">
            <v>5.3988736327577003E-2</v>
          </cell>
          <cell r="H36">
            <v>5.4907224634820402E-2</v>
          </cell>
          <cell r="I36">
            <v>0.10008752735229801</v>
          </cell>
          <cell r="J36">
            <v>4.8960559549251999E-2</v>
          </cell>
          <cell r="K36">
            <v>0</v>
          </cell>
          <cell r="L36">
            <v>5.0626330440478103E-2</v>
          </cell>
          <cell r="M36">
            <v>4.44499451890095E-2</v>
          </cell>
          <cell r="N36">
            <v>4.61184107208292E-2</v>
          </cell>
          <cell r="O36">
            <v>5.2468163260898801E-2</v>
          </cell>
          <cell r="P36">
            <v>9.4938376832894106E-2</v>
          </cell>
          <cell r="Q36">
            <v>6.4109029130003894E-2</v>
          </cell>
          <cell r="R36">
            <v>9.8793201878393994E-2</v>
          </cell>
          <cell r="S36">
            <v>6.61397661146539E-2</v>
          </cell>
          <cell r="T36">
            <v>0.13833954653369501</v>
          </cell>
          <cell r="U36">
            <v>0.148898837674206</v>
          </cell>
          <cell r="V36">
            <v>0.13894519264414601</v>
          </cell>
          <cell r="W36">
            <v>6.8031349785797293E-2</v>
          </cell>
          <cell r="X36">
            <v>5.6682901940712897E-2</v>
          </cell>
          <cell r="Y36">
            <v>5.20194916527187E-2</v>
          </cell>
          <cell r="Z36">
            <v>0.110303803425244</v>
          </cell>
          <cell r="AA36">
            <v>0.192652469095177</v>
          </cell>
          <cell r="AB36">
            <v>0.116970110539922</v>
          </cell>
          <cell r="AC36">
            <v>0.121023741612931</v>
          </cell>
          <cell r="AD36">
            <v>8.6293659109992801E-2</v>
          </cell>
          <cell r="AE36">
            <v>3.4930726865607199E-2</v>
          </cell>
          <cell r="AF36">
            <v>4.3455289188817199E-2</v>
          </cell>
          <cell r="AG36">
            <v>4.5558719619211097E-2</v>
          </cell>
          <cell r="AH36">
            <v>4.4513349496049598E-2</v>
          </cell>
          <cell r="AI36">
            <v>4.8837582681814699E-2</v>
          </cell>
          <cell r="AJ36">
            <v>4.2143393596097298E-2</v>
          </cell>
          <cell r="AK36">
            <v>4.4597730017529903E-2</v>
          </cell>
          <cell r="AL36">
            <v>5.0030892087877102E-2</v>
          </cell>
          <cell r="AM36">
            <v>4.5023210846665399E-2</v>
          </cell>
          <cell r="AN36">
            <v>4.46955559145856E-2</v>
          </cell>
          <cell r="AO36">
            <v>0.107837858503083</v>
          </cell>
          <cell r="AP36">
            <v>6.0490313047739198E-2</v>
          </cell>
          <cell r="AQ36">
            <v>5.5521490476899998E-2</v>
          </cell>
          <cell r="AR36">
            <v>0</v>
          </cell>
          <cell r="AS36">
            <v>6.1404146105302398E-2</v>
          </cell>
          <cell r="AT36">
            <v>7.5524783007578505E-2</v>
          </cell>
          <cell r="AU36">
            <v>9.1202846868777304E-2</v>
          </cell>
          <cell r="AV36">
            <v>7.3157920474782506E-2</v>
          </cell>
          <cell r="AW36">
            <v>6.6606181865558695E-2</v>
          </cell>
          <cell r="AX36">
            <v>6.5681576989854501E-3</v>
          </cell>
          <cell r="AY36">
            <v>0</v>
          </cell>
          <cell r="AZ36">
            <v>0.10589542712116801</v>
          </cell>
          <cell r="BA36">
            <v>7.73294279105326E-2</v>
          </cell>
          <cell r="BB36">
            <v>0.11644322393695999</v>
          </cell>
          <cell r="BC36">
            <v>0.10214745825140099</v>
          </cell>
          <cell r="BD36">
            <v>0.102960294299194</v>
          </cell>
          <cell r="BE36">
            <v>0.134486593769267</v>
          </cell>
          <cell r="BF36">
            <v>0.101025947706039</v>
          </cell>
          <cell r="BG36">
            <v>0.14933356770669801</v>
          </cell>
          <cell r="BH36">
            <v>9.8625129887662505E-2</v>
          </cell>
          <cell r="BI36">
            <v>0.108141512256458</v>
          </cell>
          <cell r="BJ36">
            <v>0.118450254124971</v>
          </cell>
          <cell r="BK36">
            <v>0.10752761147975801</v>
          </cell>
          <cell r="BL36">
            <v>0.115090991594013</v>
          </cell>
        </row>
        <row r="37">
          <cell r="A37" t="str">
            <v>Gas $/kg</v>
          </cell>
          <cell r="B37">
            <v>5.3898213963697497E-2</v>
          </cell>
          <cell r="C37">
            <v>5.6972852670098897E-2</v>
          </cell>
          <cell r="D37">
            <v>5.4936268459581598E-2</v>
          </cell>
          <cell r="E37">
            <v>0.10110352321126399</v>
          </cell>
          <cell r="F37">
            <v>0</v>
          </cell>
          <cell r="G37">
            <v>7.3267574204875202E-2</v>
          </cell>
          <cell r="H37">
            <v>0.110588235294118</v>
          </cell>
          <cell r="I37">
            <v>0.14879649890590799</v>
          </cell>
          <cell r="J37">
            <v>0.13561297843403899</v>
          </cell>
          <cell r="K37">
            <v>0</v>
          </cell>
          <cell r="L37">
            <v>0.12821352546258399</v>
          </cell>
          <cell r="M37">
            <v>0.10010962198097501</v>
          </cell>
          <cell r="N37">
            <v>9.2446212636758604E-2</v>
          </cell>
          <cell r="O37">
            <v>0.11281391324151201</v>
          </cell>
          <cell r="P37">
            <v>0.190329425122122</v>
          </cell>
          <cell r="Q37">
            <v>7.4201172377590205E-2</v>
          </cell>
          <cell r="R37">
            <v>9.4283483017876202E-2</v>
          </cell>
          <cell r="S37">
            <v>7.5376979315535705E-2</v>
          </cell>
          <cell r="T37">
            <v>0.115007278668163</v>
          </cell>
          <cell r="U37">
            <v>8.3755455422105704E-2</v>
          </cell>
          <cell r="V37">
            <v>0.113214777169567</v>
          </cell>
          <cell r="W37">
            <v>5.9277444370547598E-2</v>
          </cell>
          <cell r="X37">
            <v>8.3275026400620802E-2</v>
          </cell>
          <cell r="Y37">
            <v>7.8994781283575399E-2</v>
          </cell>
          <cell r="Z37">
            <v>0.129033433818181</v>
          </cell>
          <cell r="AA37">
            <v>0.19457829185449901</v>
          </cell>
          <cell r="AB37">
            <v>0.17832287165555499</v>
          </cell>
          <cell r="AC37">
            <v>7.9792374168874997E-2</v>
          </cell>
          <cell r="AD37">
            <v>0.11298177611565401</v>
          </cell>
          <cell r="AE37">
            <v>5.1870758274346999E-2</v>
          </cell>
          <cell r="AF37">
            <v>0.116685098993039</v>
          </cell>
          <cell r="AG37">
            <v>0.12531914717547499</v>
          </cell>
          <cell r="AH37">
            <v>0.121028168077029</v>
          </cell>
          <cell r="AI37">
            <v>0.138661505668427</v>
          </cell>
          <cell r="AJ37">
            <v>0.12315455344726201</v>
          </cell>
          <cell r="AK37">
            <v>0.132228148146393</v>
          </cell>
          <cell r="AL37">
            <v>0.13047101409458201</v>
          </cell>
          <cell r="AM37">
            <v>0.13209054377465099</v>
          </cell>
          <cell r="AN37">
            <v>0.13004057154860499</v>
          </cell>
          <cell r="AO37">
            <v>0.18289924077583999</v>
          </cell>
          <cell r="AP37">
            <v>0.14326292500421001</v>
          </cell>
          <cell r="AQ37">
            <v>8.3519619385496E-2</v>
          </cell>
          <cell r="AR37">
            <v>0</v>
          </cell>
          <cell r="AS37">
            <v>7.2228333629168404E-2</v>
          </cell>
          <cell r="AT37">
            <v>7.7627239251773103E-2</v>
          </cell>
          <cell r="AU37">
            <v>8.64410063994005E-2</v>
          </cell>
          <cell r="AV37">
            <v>7.3184730088013905E-2</v>
          </cell>
          <cell r="AW37">
            <v>8.5974020734816595E-2</v>
          </cell>
          <cell r="AX37">
            <v>0</v>
          </cell>
          <cell r="AY37">
            <v>0</v>
          </cell>
          <cell r="AZ37">
            <v>7.1207736255177595E-2</v>
          </cell>
          <cell r="BA37">
            <v>4.2003096379142998E-2</v>
          </cell>
          <cell r="BB37">
            <v>0.104444971317233</v>
          </cell>
          <cell r="BC37">
            <v>8.7989100615843793E-2</v>
          </cell>
          <cell r="BD37">
            <v>8.8924757033144203E-2</v>
          </cell>
          <cell r="BE37">
            <v>9.2727419058168906E-2</v>
          </cell>
          <cell r="BF37">
            <v>8.8834670073876396E-2</v>
          </cell>
          <cell r="BG37">
            <v>8.8656928907018095E-2</v>
          </cell>
          <cell r="BH37">
            <v>0</v>
          </cell>
          <cell r="BI37">
            <v>0.108576196447338</v>
          </cell>
          <cell r="BJ37">
            <v>0.16933105345397301</v>
          </cell>
          <cell r="BK37">
            <v>0.11248776954292899</v>
          </cell>
          <cell r="BL37">
            <v>0.12127900413249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2.22854959396116E-3</v>
          </cell>
          <cell r="Q38">
            <v>7.4064266178579703E-3</v>
          </cell>
          <cell r="R38">
            <v>1.5300122572916099E-2</v>
          </cell>
          <cell r="S38">
            <v>7.8685976616307499E-3</v>
          </cell>
          <cell r="T38">
            <v>6.1751652772840003E-3</v>
          </cell>
          <cell r="U38">
            <v>2.76567662348641E-2</v>
          </cell>
          <cell r="V38">
            <v>7.4072790520718799E-3</v>
          </cell>
          <cell r="W38">
            <v>8.8642239540495608E-3</v>
          </cell>
          <cell r="X38">
            <v>1.5133146810422301E-2</v>
          </cell>
          <cell r="Y38">
            <v>1.41100568932204E-2</v>
          </cell>
          <cell r="Z38">
            <v>5.45129049742549E-2</v>
          </cell>
          <cell r="AA38">
            <v>4.8258333504040102E-2</v>
          </cell>
          <cell r="AB38">
            <v>4.3259688325423699E-2</v>
          </cell>
          <cell r="AC38">
            <v>4.5402347080781801E-2</v>
          </cell>
          <cell r="AD38">
            <v>0</v>
          </cell>
          <cell r="AE38">
            <v>5.6510968146500397E-3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2.3612200064309301E-2</v>
          </cell>
          <cell r="AR38">
            <v>0</v>
          </cell>
          <cell r="AS38">
            <v>2.3338643446077102E-2</v>
          </cell>
          <cell r="AT38">
            <v>2.4923909254496598E-2</v>
          </cell>
          <cell r="AU38">
            <v>2.5729541808019899E-2</v>
          </cell>
          <cell r="AV38">
            <v>2.4198909751540699E-2</v>
          </cell>
          <cell r="AW38">
            <v>2.69425543737003E-2</v>
          </cell>
          <cell r="AX38">
            <v>0</v>
          </cell>
          <cell r="AY38">
            <v>0</v>
          </cell>
          <cell r="AZ38">
            <v>2.4380996199698801E-2</v>
          </cell>
          <cell r="BA38">
            <v>1.39960447769221E-2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A39" t="str">
            <v>Labor $/kg</v>
          </cell>
          <cell r="B39">
            <v>0.289447730340057</v>
          </cell>
          <cell r="C39">
            <v>0.31913536102278001</v>
          </cell>
          <cell r="D39">
            <v>0.29947081969952699</v>
          </cell>
          <cell r="E39">
            <v>0.14563240259268301</v>
          </cell>
          <cell r="F39">
            <v>0</v>
          </cell>
          <cell r="G39">
            <v>2.9085824981274901E-2</v>
          </cell>
          <cell r="H39">
            <v>0.110746150809317</v>
          </cell>
          <cell r="I39">
            <v>0.31238512035010901</v>
          </cell>
          <cell r="J39">
            <v>7.1157956090926705E-2</v>
          </cell>
          <cell r="K39">
            <v>0</v>
          </cell>
          <cell r="L39">
            <v>8.9192729654494804E-2</v>
          </cell>
          <cell r="M39">
            <v>8.3241981682520602E-2</v>
          </cell>
          <cell r="N39">
            <v>8.1086740302570307E-2</v>
          </cell>
          <cell r="O39">
            <v>9.5782619835027102E-2</v>
          </cell>
          <cell r="P39">
            <v>0.31870079282590202</v>
          </cell>
          <cell r="Q39">
            <v>0.106375692481845</v>
          </cell>
          <cell r="R39">
            <v>0.40754342881396699</v>
          </cell>
          <cell r="S39">
            <v>0.124008878234599</v>
          </cell>
          <cell r="T39">
            <v>0.96371856567472003</v>
          </cell>
          <cell r="U39">
            <v>1.4741905225313801</v>
          </cell>
          <cell r="V39">
            <v>0.99299755335017403</v>
          </cell>
          <cell r="W39">
            <v>0.11185867595910499</v>
          </cell>
          <cell r="X39">
            <v>0.16111199541944099</v>
          </cell>
          <cell r="Y39">
            <v>0.17623458375944501</v>
          </cell>
          <cell r="Z39">
            <v>0.36678469152877902</v>
          </cell>
          <cell r="AA39">
            <v>0.182278941295619</v>
          </cell>
          <cell r="AB39">
            <v>0.37604988856559302</v>
          </cell>
          <cell r="AC39">
            <v>0.22404226666214899</v>
          </cell>
          <cell r="AD39">
            <v>0.25525232568446499</v>
          </cell>
          <cell r="AE39">
            <v>5.1074796816458698E-2</v>
          </cell>
          <cell r="AF39">
            <v>9.2917485520809001E-2</v>
          </cell>
          <cell r="AG39">
            <v>0.114078765288477</v>
          </cell>
          <cell r="AH39">
            <v>0.103561959352167</v>
          </cell>
          <cell r="AI39">
            <v>0.235166411131253</v>
          </cell>
          <cell r="AJ39">
            <v>0.101354618687549</v>
          </cell>
          <cell r="AK39">
            <v>8.4093569189252496E-2</v>
          </cell>
          <cell r="AL39">
            <v>0.17670501451380599</v>
          </cell>
          <cell r="AM39">
            <v>9.1346140350194505E-2</v>
          </cell>
          <cell r="AN39">
            <v>0.22865786786495601</v>
          </cell>
          <cell r="AO39">
            <v>0.72460678080798202</v>
          </cell>
          <cell r="AP39">
            <v>0.352717211747889</v>
          </cell>
          <cell r="AQ39">
            <v>0.13854410693912</v>
          </cell>
          <cell r="AR39">
            <v>8.0579656089075392E-3</v>
          </cell>
          <cell r="AS39">
            <v>0.117017661093757</v>
          </cell>
          <cell r="AT39">
            <v>0.13070941919003701</v>
          </cell>
          <cell r="AU39">
            <v>0.165144767812653</v>
          </cell>
          <cell r="AV39">
            <v>9.6569536706931497E-2</v>
          </cell>
          <cell r="AW39">
            <v>0.106469879135869</v>
          </cell>
          <cell r="AX39">
            <v>0.211396550546055</v>
          </cell>
          <cell r="AY39">
            <v>0</v>
          </cell>
          <cell r="AZ39">
            <v>8.3015455692162704E-2</v>
          </cell>
          <cell r="BA39">
            <v>0.33887159525681498</v>
          </cell>
          <cell r="BB39">
            <v>9.9267757586888106E-2</v>
          </cell>
          <cell r="BC39">
            <v>8.8239008279348399E-2</v>
          </cell>
          <cell r="BD39">
            <v>8.8866086618237305E-2</v>
          </cell>
          <cell r="BE39">
            <v>0.117502406466476</v>
          </cell>
          <cell r="BF39">
            <v>6.1896946583484498E-2</v>
          </cell>
          <cell r="BG39">
            <v>0.104079901579732</v>
          </cell>
          <cell r="BH39">
            <v>0.153782492370378</v>
          </cell>
          <cell r="BI39">
            <v>4.6729160498536301E-2</v>
          </cell>
          <cell r="BJ39">
            <v>4.65452047306937E-2</v>
          </cell>
          <cell r="BK39">
            <v>2.3939882094244899E-2</v>
          </cell>
          <cell r="BL39">
            <v>6.2621449565902904E-2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1.8018160284247901E-2</v>
          </cell>
          <cell r="I40">
            <v>1.7505470459518599E-2</v>
          </cell>
          <cell r="J40">
            <v>5.19720225374004E-3</v>
          </cell>
          <cell r="K40">
            <v>0</v>
          </cell>
          <cell r="L40">
            <v>6.0176846242017403E-3</v>
          </cell>
          <cell r="M40">
            <v>1.2270589483362199E-2</v>
          </cell>
          <cell r="N40">
            <v>1.1568863529288599E-2</v>
          </cell>
          <cell r="O40">
            <v>1.39391565632322E-2</v>
          </cell>
          <cell r="P40">
            <v>6.0392155395658897E-2</v>
          </cell>
          <cell r="Q40">
            <v>5.7942601448374501E-2</v>
          </cell>
          <cell r="R40">
            <v>4.5334924358776202E-2</v>
          </cell>
          <cell r="S40">
            <v>5.7204429708137203E-2</v>
          </cell>
          <cell r="T40">
            <v>0.12621888647839699</v>
          </cell>
          <cell r="U40">
            <v>9.0528464421318594E-2</v>
          </cell>
          <cell r="V40">
            <v>0.124171801592529</v>
          </cell>
          <cell r="W40">
            <v>5.5444256239183698E-2</v>
          </cell>
          <cell r="X40">
            <v>0</v>
          </cell>
          <cell r="Y40">
            <v>0</v>
          </cell>
          <cell r="Z40">
            <v>1.4000536131552501E-2</v>
          </cell>
          <cell r="AA40">
            <v>2.1535599113138501E-2</v>
          </cell>
          <cell r="AB40">
            <v>2.57565961440296E-2</v>
          </cell>
          <cell r="AC40">
            <v>4.8947625732853599E-2</v>
          </cell>
          <cell r="AD40">
            <v>3.2126768698988603E-2</v>
          </cell>
          <cell r="AE40">
            <v>1.1242994216577699E-2</v>
          </cell>
          <cell r="AF40">
            <v>1.66757859323487E-2</v>
          </cell>
          <cell r="AG40">
            <v>1.50615097131938E-2</v>
          </cell>
          <cell r="AH40">
            <v>1.58637782863068E-2</v>
          </cell>
          <cell r="AI40">
            <v>1.6088690474731899E-2</v>
          </cell>
          <cell r="AJ40">
            <v>1.59446231172886E-2</v>
          </cell>
          <cell r="AK40">
            <v>2.6129986827366201E-2</v>
          </cell>
          <cell r="AL40">
            <v>1.5722071027413E-2</v>
          </cell>
          <cell r="AM40">
            <v>2.5314923962169299E-2</v>
          </cell>
          <cell r="AN40">
            <v>1.7093919287521801E-2</v>
          </cell>
          <cell r="AO40">
            <v>3.6454657891837099E-2</v>
          </cell>
          <cell r="AP40">
            <v>2.1936919172504399E-2</v>
          </cell>
          <cell r="AQ40">
            <v>0</v>
          </cell>
          <cell r="AR40">
            <v>0</v>
          </cell>
          <cell r="AS40">
            <v>0</v>
          </cell>
          <cell r="AT40">
            <v>2.7673986274377699E-2</v>
          </cell>
          <cell r="AU40">
            <v>3.7142190993667702E-2</v>
          </cell>
          <cell r="AV40">
            <v>3.5212123338708601E-2</v>
          </cell>
          <cell r="AW40">
            <v>2.04040318031934E-2</v>
          </cell>
          <cell r="AX40">
            <v>0</v>
          </cell>
          <cell r="AY40">
            <v>0</v>
          </cell>
          <cell r="AZ40">
            <v>2.45512648993816E-2</v>
          </cell>
          <cell r="BA40">
            <v>2.3803856721369102E-2</v>
          </cell>
          <cell r="BB40">
            <v>8.7819355087804408E-3</v>
          </cell>
          <cell r="BC40">
            <v>7.5252632552738896E-3</v>
          </cell>
          <cell r="BD40">
            <v>7.5967157769771402E-3</v>
          </cell>
          <cell r="BE40">
            <v>1.12939933572382E-2</v>
          </cell>
          <cell r="BF40">
            <v>7.7220343520568698E-3</v>
          </cell>
          <cell r="BG40">
            <v>3.11854243351227E-2</v>
          </cell>
          <cell r="BH40">
            <v>7.72875365117288E-3</v>
          </cell>
          <cell r="BI40">
            <v>6.4668636947822402E-3</v>
          </cell>
          <cell r="BJ40">
            <v>1.06095377274669E-2</v>
          </cell>
          <cell r="BK40">
            <v>5.0082601078519796E-3</v>
          </cell>
          <cell r="BL40">
            <v>6.37012699275449E-3</v>
          </cell>
        </row>
        <row r="41">
          <cell r="A41" t="str">
            <v>Packaging $/kg</v>
          </cell>
          <cell r="B41">
            <v>4.4750337985388002E-2</v>
          </cell>
          <cell r="C41">
            <v>4.9456613260720102E-2</v>
          </cell>
          <cell r="D41">
            <v>4.6339262953467998E-2</v>
          </cell>
          <cell r="E41">
            <v>2.30709288282713E-2</v>
          </cell>
          <cell r="F41">
            <v>0</v>
          </cell>
          <cell r="G41">
            <v>1.5817558152393701E-2</v>
          </cell>
          <cell r="H41">
            <v>2.5582313462297699E-2</v>
          </cell>
          <cell r="I41">
            <v>6.59518599562363E-2</v>
          </cell>
          <cell r="J41">
            <v>2.60831552360598E-2</v>
          </cell>
          <cell r="K41">
            <v>0</v>
          </cell>
          <cell r="L41">
            <v>2.8152120517439001E-2</v>
          </cell>
          <cell r="M41">
            <v>1.2058417907281E-2</v>
          </cell>
          <cell r="N41">
            <v>5.5488666701565201E-3</v>
          </cell>
          <cell r="O41">
            <v>1.09697235629662E-2</v>
          </cell>
          <cell r="P41">
            <v>5.8345553862386899E-2</v>
          </cell>
          <cell r="Q41">
            <v>2.38557736979194E-2</v>
          </cell>
          <cell r="R41">
            <v>2.4511911796073298E-2</v>
          </cell>
          <cell r="S41">
            <v>2.3894190180060299E-2</v>
          </cell>
          <cell r="T41">
            <v>0.110232080945385</v>
          </cell>
          <cell r="U41">
            <v>0.147170565115472</v>
          </cell>
          <cell r="V41">
            <v>0.11235075055737601</v>
          </cell>
          <cell r="W41">
            <v>2.9965092773410602E-2</v>
          </cell>
          <cell r="X41">
            <v>2.6132062593147501E-2</v>
          </cell>
          <cell r="Y41">
            <v>1.6586725126375299E-2</v>
          </cell>
          <cell r="Z41">
            <v>2.4361331543451901E-2</v>
          </cell>
          <cell r="AA41">
            <v>4.2692416290857599E-2</v>
          </cell>
          <cell r="AB41">
            <v>3.9536765598556602E-2</v>
          </cell>
          <cell r="AC41">
            <v>4.2173501450182102E-2</v>
          </cell>
          <cell r="AD41">
            <v>5.4824981049161101E-2</v>
          </cell>
          <cell r="AE41">
            <v>9.1833854566625295E-3</v>
          </cell>
          <cell r="AF41">
            <v>4.7632860494453103E-2</v>
          </cell>
          <cell r="AG41">
            <v>5.4945871710607497E-2</v>
          </cell>
          <cell r="AH41">
            <v>5.1311426128168802E-2</v>
          </cell>
          <cell r="AI41">
            <v>7.3738933137035806E-2</v>
          </cell>
          <cell r="AJ41">
            <v>3.2407808889158903E-2</v>
          </cell>
          <cell r="AK41">
            <v>2.80958525461927E-2</v>
          </cell>
          <cell r="AL41">
            <v>5.8542680935859903E-2</v>
          </cell>
          <cell r="AM41">
            <v>3.0480199197378301E-2</v>
          </cell>
          <cell r="AN41">
            <v>5.6892447856410497E-2</v>
          </cell>
          <cell r="AO41">
            <v>0.104459044815431</v>
          </cell>
          <cell r="AP41">
            <v>6.8791013727766498E-2</v>
          </cell>
          <cell r="AQ41">
            <v>2.93459823031588E-2</v>
          </cell>
          <cell r="AR41">
            <v>6.6987278154984606E-2</v>
          </cell>
          <cell r="AS41">
            <v>2.5025148761867701E-2</v>
          </cell>
          <cell r="AT41">
            <v>3.4236747501959E-2</v>
          </cell>
          <cell r="AU41">
            <v>5.0376404324544197E-2</v>
          </cell>
          <cell r="AV41">
            <v>6.7931744893143506E-2</v>
          </cell>
          <cell r="AW41">
            <v>0</v>
          </cell>
          <cell r="AX41">
            <v>2.73211833272743E-2</v>
          </cell>
          <cell r="AY41">
            <v>0</v>
          </cell>
          <cell r="AZ41">
            <v>9.9311290861840998E-2</v>
          </cell>
          <cell r="BA41">
            <v>0.388274064563007</v>
          </cell>
          <cell r="BB41">
            <v>6.4304225592381706E-2</v>
          </cell>
          <cell r="BC41">
            <v>5.7811745551174E-2</v>
          </cell>
          <cell r="BD41">
            <v>5.8180898343206999E-2</v>
          </cell>
          <cell r="BE41">
            <v>4.9303506165605401E-2</v>
          </cell>
          <cell r="BF41">
            <v>5.4202878399160798E-2</v>
          </cell>
          <cell r="BG41">
            <v>3.6575549238015197E-2</v>
          </cell>
          <cell r="BH41">
            <v>5.5106111061110602E-2</v>
          </cell>
          <cell r="BI41">
            <v>3.5281808621715698E-2</v>
          </cell>
          <cell r="BJ41">
            <v>6.5335313341453802E-2</v>
          </cell>
          <cell r="BK41">
            <v>2.1866619527985701E-2</v>
          </cell>
          <cell r="BL41">
            <v>5.6406436567508898E-2</v>
          </cell>
        </row>
        <row r="42">
          <cell r="A42" t="str">
            <v>Other $/kg</v>
          </cell>
          <cell r="B42">
            <v>3.9081116845628802E-2</v>
          </cell>
          <cell r="C42">
            <v>3.8287448401341198E-2</v>
          </cell>
          <cell r="D42">
            <v>3.8813159802377303E-2</v>
          </cell>
          <cell r="E42">
            <v>3.8784044728975599E-2</v>
          </cell>
          <cell r="F42">
            <v>2.8753795314782098E-2</v>
          </cell>
          <cell r="G42">
            <v>3.8831948168971502E-2</v>
          </cell>
          <cell r="H42">
            <v>4.3900513225424397E-3</v>
          </cell>
          <cell r="I42">
            <v>0.40630196936542701</v>
          </cell>
          <cell r="J42">
            <v>4.8571983679813501E-5</v>
          </cell>
          <cell r="K42">
            <v>0.57491961414791004</v>
          </cell>
          <cell r="L42">
            <v>7.4643851318159496E-2</v>
          </cell>
          <cell r="M42">
            <v>5.2689274726829098E-3</v>
          </cell>
          <cell r="N42">
            <v>1.88452075590221E-3</v>
          </cell>
          <cell r="O42">
            <v>4.5400421904893701E-3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3.8380985816957301E-3</v>
          </cell>
          <cell r="Y42">
            <v>2.2719768172761501E-2</v>
          </cell>
          <cell r="Z42">
            <v>2.7383153657092499E-2</v>
          </cell>
          <cell r="AA42">
            <v>0</v>
          </cell>
          <cell r="AB42">
            <v>2.19352412886906E-2</v>
          </cell>
          <cell r="AC42">
            <v>0</v>
          </cell>
          <cell r="AD42">
            <v>-2.2349960112208099E-2</v>
          </cell>
          <cell r="AE42">
            <v>9.2861802240237301E-4</v>
          </cell>
          <cell r="AF42">
            <v>6.01113264420517E-2</v>
          </cell>
          <cell r="AG42">
            <v>3.60720583115475E-2</v>
          </cell>
          <cell r="AH42">
            <v>4.8019176848569801E-2</v>
          </cell>
          <cell r="AI42">
            <v>1.5817654598896801E-2</v>
          </cell>
          <cell r="AJ42">
            <v>6.9984432709291802E-3</v>
          </cell>
          <cell r="AK42">
            <v>4.7397282711143596E-3</v>
          </cell>
          <cell r="AL42">
            <v>1.1790876489628E-2</v>
          </cell>
          <cell r="AM42">
            <v>5.2919165459210599E-3</v>
          </cell>
          <cell r="AN42">
            <v>0.182267314443675</v>
          </cell>
          <cell r="AO42">
            <v>8.3666729210156894E-3</v>
          </cell>
          <cell r="AP42">
            <v>0.138766867270398</v>
          </cell>
          <cell r="AQ42">
            <v>1.9721932562631599E-2</v>
          </cell>
          <cell r="AR42">
            <v>0</v>
          </cell>
          <cell r="AS42">
            <v>3.00530503270749E-2</v>
          </cell>
          <cell r="AT42">
            <v>2.78522559932564E-2</v>
          </cell>
          <cell r="AU42">
            <v>3.9934812231370999E-2</v>
          </cell>
          <cell r="AV42">
            <v>2.77084489301603E-2</v>
          </cell>
          <cell r="AW42">
            <v>1.7249310027598899E-2</v>
          </cell>
          <cell r="AX42">
            <v>3.2994632239300999E-2</v>
          </cell>
          <cell r="AY42">
            <v>0</v>
          </cell>
          <cell r="AZ42">
            <v>2.39396057810672E-2</v>
          </cell>
          <cell r="BA42">
            <v>2.7716090031698701E-2</v>
          </cell>
          <cell r="BB42">
            <v>8.6856047438501807E-3</v>
          </cell>
          <cell r="BC42">
            <v>3.9328823091216297E-3</v>
          </cell>
          <cell r="BD42">
            <v>4.2031150623071398E-3</v>
          </cell>
          <cell r="BE42">
            <v>4.1136022145803301E-3</v>
          </cell>
          <cell r="BF42">
            <v>3.8313655858374799E-3</v>
          </cell>
          <cell r="BG42">
            <v>6.9697013847220797E-3</v>
          </cell>
          <cell r="BH42">
            <v>3.40239402394024E-3</v>
          </cell>
          <cell r="BI42">
            <v>2.4164866829517101E-2</v>
          </cell>
          <cell r="BJ42">
            <v>2.57567469213087E-2</v>
          </cell>
          <cell r="BK42">
            <v>1.2756844479512501E-2</v>
          </cell>
          <cell r="BL42">
            <v>3.5763384735894299E-2</v>
          </cell>
        </row>
        <row r="43">
          <cell r="A43" t="str">
            <v>Total Direct Costs $/kg</v>
          </cell>
          <cell r="B43">
            <v>0.73041214351398198</v>
          </cell>
          <cell r="C43">
            <v>0.7804990846198</v>
          </cell>
          <cell r="D43">
            <v>0.74732241472462002</v>
          </cell>
          <cell r="E43">
            <v>0.57163655229640498</v>
          </cell>
          <cell r="F43">
            <v>2.8753795314782098E-2</v>
          </cell>
          <cell r="G43">
            <v>0.34608009109176802</v>
          </cell>
          <cell r="H43">
            <v>0.56784840110540902</v>
          </cell>
          <cell r="I43">
            <v>1.28617067833698</v>
          </cell>
          <cell r="J43">
            <v>0.41039926170584801</v>
          </cell>
          <cell r="K43">
            <v>0.57491961414791004</v>
          </cell>
          <cell r="L43">
            <v>0.50279187817258897</v>
          </cell>
          <cell r="M43">
            <v>0.39304784469040599</v>
          </cell>
          <cell r="N43">
            <v>0.353347641731665</v>
          </cell>
          <cell r="O43">
            <v>0.43842083098968998</v>
          </cell>
          <cell r="P43">
            <v>1.05561091108281</v>
          </cell>
          <cell r="Q43">
            <v>0.58343403113649905</v>
          </cell>
          <cell r="R43">
            <v>0.99521333376978904</v>
          </cell>
          <cell r="S43">
            <v>0.60754345607325599</v>
          </cell>
          <cell r="T43">
            <v>1.7701948008350601</v>
          </cell>
          <cell r="U43">
            <v>2.3702525440370801</v>
          </cell>
          <cell r="V43">
            <v>1.80461213372041</v>
          </cell>
          <cell r="W43">
            <v>0.48961210850540399</v>
          </cell>
          <cell r="X43">
            <v>0.57076603347543697</v>
          </cell>
          <cell r="Y43">
            <v>0.80799306682531802</v>
          </cell>
          <cell r="Z43">
            <v>1.0399355180307599</v>
          </cell>
          <cell r="AA43">
            <v>1.1044892533926001</v>
          </cell>
          <cell r="AB43">
            <v>1.13454658353386</v>
          </cell>
          <cell r="AC43">
            <v>0.82385353088288005</v>
          </cell>
          <cell r="AD43">
            <v>1.3087584892586199</v>
          </cell>
          <cell r="AE43">
            <v>0.26076964997018798</v>
          </cell>
          <cell r="AF43">
            <v>0.720387526303229</v>
          </cell>
          <cell r="AG43">
            <v>0.74941653543181597</v>
          </cell>
          <cell r="AH43">
            <v>0.73498959817279597</v>
          </cell>
          <cell r="AI43">
            <v>0.92579769003983303</v>
          </cell>
          <cell r="AJ43">
            <v>0.58689022323840601</v>
          </cell>
          <cell r="AK43">
            <v>0.64831814474888705</v>
          </cell>
          <cell r="AL43">
            <v>0.84708436152480204</v>
          </cell>
          <cell r="AM43">
            <v>0.66388388963610601</v>
          </cell>
          <cell r="AN43">
            <v>0.94290136987787998</v>
          </cell>
          <cell r="AO43">
            <v>2.0233229902811298</v>
          </cell>
          <cell r="AP43">
            <v>1.21316387846727</v>
          </cell>
          <cell r="AQ43">
            <v>0.54701353895904903</v>
          </cell>
          <cell r="AR43">
            <v>7.5044446761697997E-2</v>
          </cell>
          <cell r="AS43">
            <v>0.49761995927986702</v>
          </cell>
          <cell r="AT43">
            <v>0.75145908405040696</v>
          </cell>
          <cell r="AU43">
            <v>1.0001096022415901</v>
          </cell>
          <cell r="AV43">
            <v>0.81220147332901804</v>
          </cell>
          <cell r="AW43">
            <v>0.80870074836491601</v>
          </cell>
          <cell r="AX43">
            <v>1.5927052944285101</v>
          </cell>
          <cell r="AY43">
            <v>0</v>
          </cell>
          <cell r="AZ43">
            <v>0.69447444688582805</v>
          </cell>
          <cell r="BA43">
            <v>1.67390113019857</v>
          </cell>
          <cell r="BB43">
            <v>0.64774068687730901</v>
          </cell>
          <cell r="BC43">
            <v>0.55717454518651799</v>
          </cell>
          <cell r="BD43">
            <v>0.56232400176653197</v>
          </cell>
          <cell r="BE43">
            <v>0.70878947866397202</v>
          </cell>
          <cell r="BF43">
            <v>0.488459949278919</v>
          </cell>
          <cell r="BG43">
            <v>0.649075890969109</v>
          </cell>
          <cell r="BH43">
            <v>0.31864488099426502</v>
          </cell>
          <cell r="BI43">
            <v>0.56794037715948498</v>
          </cell>
          <cell r="BJ43">
            <v>0.79502966984752799</v>
          </cell>
          <cell r="BK43">
            <v>0.47430978865295098</v>
          </cell>
          <cell r="BL43">
            <v>0.72958901974521195</v>
          </cell>
        </row>
        <row r="44">
          <cell r="A44" t="str">
            <v>Conversion Costs $/kg</v>
          </cell>
          <cell r="B44">
            <v>0.494766369221397</v>
          </cell>
          <cell r="C44">
            <v>0.53837352540946304</v>
          </cell>
          <cell r="D44">
            <v>0.50948894603651795</v>
          </cell>
          <cell r="E44">
            <v>0.40504252530249202</v>
          </cell>
          <cell r="F44">
            <v>2.8753795314782098E-2</v>
          </cell>
          <cell r="G44">
            <v>0.22675355584632401</v>
          </cell>
          <cell r="H44">
            <v>0.35300434267666803</v>
          </cell>
          <cell r="I44">
            <v>1.0893654266958399</v>
          </cell>
          <cell r="J44">
            <v>0.28712356712648102</v>
          </cell>
          <cell r="K44">
            <v>0.57491961414791004</v>
          </cell>
          <cell r="L44">
            <v>0.38048550843294598</v>
          </cell>
          <cell r="M44">
            <v>0.27278192298171799</v>
          </cell>
          <cell r="N44">
            <v>0.25341569387007301</v>
          </cell>
          <cell r="O44">
            <v>0.22079329506936701</v>
          </cell>
          <cell r="P44">
            <v>0.74186540878087703</v>
          </cell>
          <cell r="Q44">
            <v>0.36890655105567199</v>
          </cell>
          <cell r="R44">
            <v>0.73185599521892597</v>
          </cell>
          <cell r="S44">
            <v>0.39015701780796502</v>
          </cell>
          <cell r="T44">
            <v>1.5021565281081699</v>
          </cell>
          <cell r="U44">
            <v>2.0120399947921199</v>
          </cell>
          <cell r="V44">
            <v>1.5314017619284299</v>
          </cell>
          <cell r="W44">
            <v>0.372071947538405</v>
          </cell>
          <cell r="X44">
            <v>0.363311200121404</v>
          </cell>
          <cell r="Y44">
            <v>0.37981697527284702</v>
          </cell>
          <cell r="Z44">
            <v>0.74951738757761699</v>
          </cell>
          <cell r="AA44">
            <v>0.71023735284533296</v>
          </cell>
          <cell r="AB44">
            <v>0.81887254114547003</v>
          </cell>
          <cell r="AC44">
            <v>0.64385627578693005</v>
          </cell>
          <cell r="AD44">
            <v>0.56647908677001502</v>
          </cell>
          <cell r="AE44">
            <v>0.18071929808046999</v>
          </cell>
          <cell r="AF44">
            <v>0.41499082853615299</v>
          </cell>
          <cell r="AG44">
            <v>0.426251098727776</v>
          </cell>
          <cell r="AH44">
            <v>0.42065493074096799</v>
          </cell>
          <cell r="AI44">
            <v>0.56375017905094604</v>
          </cell>
          <cell r="AJ44">
            <v>0.35160806241991699</v>
          </cell>
          <cell r="AK44">
            <v>0.35522651720717502</v>
          </cell>
          <cell r="AL44">
            <v>0.47555057690528701</v>
          </cell>
          <cell r="AM44">
            <v>0.36464931373384402</v>
          </cell>
          <cell r="AN44">
            <v>0.69009208124465804</v>
          </cell>
          <cell r="AO44">
            <v>1.1993963887857599</v>
          </cell>
          <cell r="AP44">
            <v>0.81749221577738396</v>
          </cell>
          <cell r="AQ44">
            <v>0.36354796770368403</v>
          </cell>
          <cell r="AR44">
            <v>7.50452437638921E-2</v>
          </cell>
          <cell r="AS44">
            <v>0.36283236997839202</v>
          </cell>
          <cell r="AT44">
            <v>0.47115915293639798</v>
          </cell>
          <cell r="AU44">
            <v>0.56802118227325005</v>
          </cell>
          <cell r="AV44">
            <v>0.46973925689832402</v>
          </cell>
          <cell r="AW44">
            <v>0.51005678875053795</v>
          </cell>
          <cell r="AX44">
            <v>0.278280523811616</v>
          </cell>
          <cell r="AY44">
            <v>0</v>
          </cell>
          <cell r="AZ44">
            <v>0.48944445192770702</v>
          </cell>
          <cell r="BA44">
            <v>0.96384807080495305</v>
          </cell>
          <cell r="BB44">
            <v>0.42208639786074897</v>
          </cell>
          <cell r="BC44">
            <v>0.36491639535512399</v>
          </cell>
          <cell r="BD44">
            <v>0.36816699696060101</v>
          </cell>
          <cell r="BE44">
            <v>0.42563267538210298</v>
          </cell>
          <cell r="BF44">
            <v>0.334519518655018</v>
          </cell>
          <cell r="BG44">
            <v>0.43349167176076803</v>
          </cell>
          <cell r="BH44">
            <v>0.31864488099426502</v>
          </cell>
          <cell r="BI44">
            <v>0.38055068584052099</v>
          </cell>
          <cell r="BJ44">
            <v>0.49030517843302901</v>
          </cell>
          <cell r="BK44">
            <v>0.308186412053435</v>
          </cell>
          <cell r="BL44">
            <v>0.454742557538582</v>
          </cell>
        </row>
        <row r="45">
          <cell r="A45" t="str">
            <v>Period Costs $/ KG</v>
          </cell>
          <cell r="B45">
            <v>0.29766394651816502</v>
          </cell>
          <cell r="C45">
            <v>0.35231603466218597</v>
          </cell>
          <cell r="D45">
            <v>0.31611549521207699</v>
          </cell>
          <cell r="E45">
            <v>0.26466186726730501</v>
          </cell>
          <cell r="F45">
            <v>0</v>
          </cell>
          <cell r="G45">
            <v>6.8445907319881399E-2</v>
          </cell>
          <cell r="H45">
            <v>0.31472562179234098</v>
          </cell>
          <cell r="I45">
            <v>0.57308533916849003</v>
          </cell>
          <cell r="J45">
            <v>6.3143578783757495E-2</v>
          </cell>
          <cell r="K45">
            <v>6.4308681672025697E-3</v>
          </cell>
          <cell r="L45">
            <v>0.107233502538071</v>
          </cell>
          <cell r="M45">
            <v>0.224342658740112</v>
          </cell>
          <cell r="N45">
            <v>0.21553901797964301</v>
          </cell>
          <cell r="O45">
            <v>0.22079329506936701</v>
          </cell>
          <cell r="P45">
            <v>0.61926205861793804</v>
          </cell>
          <cell r="Q45">
            <v>0.31293453111347103</v>
          </cell>
          <cell r="R45">
            <v>0.51867384840333197</v>
          </cell>
          <cell r="S45">
            <v>0.32498044161703299</v>
          </cell>
          <cell r="T45">
            <v>0.99473145614062397</v>
          </cell>
          <cell r="U45">
            <v>1.0226407229485199</v>
          </cell>
          <cell r="V45">
            <v>0.99633223962720596</v>
          </cell>
          <cell r="W45">
            <v>0.30809755922013699</v>
          </cell>
          <cell r="X45">
            <v>0.36318577526030998</v>
          </cell>
          <cell r="Y45">
            <v>0.33980644357447298</v>
          </cell>
          <cell r="Z45">
            <v>0.88747380935321596</v>
          </cell>
          <cell r="AA45">
            <v>1.06959131460034</v>
          </cell>
          <cell r="AB45">
            <v>0.59632331077149603</v>
          </cell>
          <cell r="AC45">
            <v>0.67298159081117903</v>
          </cell>
          <cell r="AD45">
            <v>0.44364152920488897</v>
          </cell>
          <cell r="AE45">
            <v>0.129923867977177</v>
          </cell>
          <cell r="AF45">
            <v>0.20083801203493101</v>
          </cell>
          <cell r="AG45">
            <v>0.218403451251134</v>
          </cell>
          <cell r="AH45">
            <v>0.209673718576596</v>
          </cell>
          <cell r="AI45">
            <v>0.210156921554185</v>
          </cell>
          <cell r="AJ45">
            <v>0.18271917078007899</v>
          </cell>
          <cell r="AK45">
            <v>0.212627510618245</v>
          </cell>
          <cell r="AL45">
            <v>0.21545700061129699</v>
          </cell>
          <cell r="AM45">
            <v>0.21284909313919401</v>
          </cell>
          <cell r="AN45">
            <v>0.18995991301054399</v>
          </cell>
          <cell r="AO45">
            <v>1.6865767517042001</v>
          </cell>
          <cell r="AP45">
            <v>0.56433174488068205</v>
          </cell>
          <cell r="AQ45">
            <v>0.38010230700769798</v>
          </cell>
          <cell r="AR45">
            <v>0</v>
          </cell>
          <cell r="AS45">
            <v>0.44294608729694002</v>
          </cell>
          <cell r="AT45">
            <v>0.22728709864272501</v>
          </cell>
          <cell r="AU45">
            <v>0.24946998059817899</v>
          </cell>
          <cell r="AV45">
            <v>0.268778315214102</v>
          </cell>
          <cell r="AW45">
            <v>0.240922787923673</v>
          </cell>
          <cell r="AX45">
            <v>0</v>
          </cell>
          <cell r="AY45">
            <v>0</v>
          </cell>
          <cell r="AZ45">
            <v>0.28745315351470901</v>
          </cell>
          <cell r="BA45">
            <v>0.46547570041842601</v>
          </cell>
          <cell r="BB45">
            <v>0.34936959025840503</v>
          </cell>
          <cell r="BC45">
            <v>0.30120394869467498</v>
          </cell>
          <cell r="BD45">
            <v>0.30394257568319999</v>
          </cell>
          <cell r="BE45">
            <v>0.32271220196591999</v>
          </cell>
          <cell r="BF45">
            <v>0.28348908871640799</v>
          </cell>
          <cell r="BG45">
            <v>0.331067831402858</v>
          </cell>
          <cell r="BH45">
            <v>0.14875026386627499</v>
          </cell>
          <cell r="BI45">
            <v>0.274317742925552</v>
          </cell>
          <cell r="BJ45">
            <v>0.29082594411552698</v>
          </cell>
          <cell r="BK45">
            <v>0.25918902890645901</v>
          </cell>
          <cell r="BL45">
            <v>0.309443976219135</v>
          </cell>
        </row>
        <row r="46">
          <cell r="A46" t="str">
            <v>Total Mfg Costs $/ KG</v>
          </cell>
          <cell r="B46">
            <v>1.0280760900321499</v>
          </cell>
          <cell r="C46">
            <v>1.13281511928199</v>
          </cell>
          <cell r="D46">
            <v>1.0634379099367</v>
          </cell>
          <cell r="E46">
            <v>0.83629841956370998</v>
          </cell>
          <cell r="F46">
            <v>2.8753795314782098E-2</v>
          </cell>
          <cell r="G46">
            <v>0.414525998411649</v>
          </cell>
          <cell r="H46">
            <v>0.88257402289775</v>
          </cell>
          <cell r="I46">
            <v>1.85925601750547</v>
          </cell>
          <cell r="J46">
            <v>0.47354284048960599</v>
          </cell>
          <cell r="K46">
            <v>0.58135048231511299</v>
          </cell>
          <cell r="L46">
            <v>0.61002538071066004</v>
          </cell>
          <cell r="M46">
            <v>0.61739050343051805</v>
          </cell>
          <cell r="N46">
            <v>0.56888665971130803</v>
          </cell>
          <cell r="O46">
            <v>0.65921412605905705</v>
          </cell>
          <cell r="P46">
            <v>1.6748729697007501</v>
          </cell>
          <cell r="Q46">
            <v>0.89636856224997097</v>
          </cell>
          <cell r="R46">
            <v>1.5138871821731199</v>
          </cell>
          <cell r="S46">
            <v>0.93252389769028898</v>
          </cell>
          <cell r="T46">
            <v>2.7649262569756798</v>
          </cell>
          <cell r="U46">
            <v>3.3928932669855998</v>
          </cell>
          <cell r="V46">
            <v>2.8009443733476198</v>
          </cell>
          <cell r="W46">
            <v>0.79770966772554097</v>
          </cell>
          <cell r="X46">
            <v>0.93395180873574701</v>
          </cell>
          <cell r="Y46">
            <v>1.14779951039979</v>
          </cell>
          <cell r="Z46">
            <v>1.9274093273839801</v>
          </cell>
          <cell r="AA46">
            <v>2.17408056799293</v>
          </cell>
          <cell r="AB46">
            <v>1.73086989430535</v>
          </cell>
          <cell r="AC46">
            <v>1.4968351216940601</v>
          </cell>
          <cell r="AD46">
            <v>1.7524000184635</v>
          </cell>
          <cell r="AE46">
            <v>0.39069351794736501</v>
          </cell>
          <cell r="AF46">
            <v>0.92122553833816001</v>
          </cell>
          <cell r="AG46">
            <v>0.96781998668295</v>
          </cell>
          <cell r="AH46">
            <v>0.94466331674939297</v>
          </cell>
          <cell r="AI46">
            <v>1.13595461159402</v>
          </cell>
          <cell r="AJ46">
            <v>0.76960939401848505</v>
          </cell>
          <cell r="AK46">
            <v>0.86094565536713197</v>
          </cell>
          <cell r="AL46">
            <v>1.0625413621361</v>
          </cell>
          <cell r="AM46">
            <v>0.87673298277529998</v>
          </cell>
          <cell r="AN46">
            <v>1.1328612828884199</v>
          </cell>
          <cell r="AO46">
            <v>3.7098997419853301</v>
          </cell>
          <cell r="AP46">
            <v>1.77749562334795</v>
          </cell>
          <cell r="AQ46">
            <v>0.92711584596674801</v>
          </cell>
          <cell r="AR46">
            <v>7.5044446761697997E-2</v>
          </cell>
          <cell r="AS46">
            <v>0.94056604657680798</v>
          </cell>
          <cell r="AT46">
            <v>0.97874618269313196</v>
          </cell>
          <cell r="AU46">
            <v>1.24957958283976</v>
          </cell>
          <cell r="AV46">
            <v>1.08097978854312</v>
          </cell>
          <cell r="AW46">
            <v>1.04962353628859</v>
          </cell>
          <cell r="AX46">
            <v>1.5927052944285101</v>
          </cell>
          <cell r="AY46">
            <v>0</v>
          </cell>
          <cell r="AZ46">
            <v>0.98192760040053695</v>
          </cell>
          <cell r="BA46">
            <v>2.139376830617</v>
          </cell>
          <cell r="BB46">
            <v>0.99711027713571398</v>
          </cell>
          <cell r="BC46">
            <v>0.85837849388119303</v>
          </cell>
          <cell r="BD46">
            <v>0.86626657744973101</v>
          </cell>
          <cell r="BE46">
            <v>1.03150168062989</v>
          </cell>
          <cell r="BF46">
            <v>0.77194903799532699</v>
          </cell>
          <cell r="BG46">
            <v>0.98014372237196701</v>
          </cell>
          <cell r="BH46">
            <v>0.46739514486054001</v>
          </cell>
          <cell r="BI46">
            <v>0.84225812008503798</v>
          </cell>
          <cell r="BJ46">
            <v>1.08585561396305</v>
          </cell>
          <cell r="BK46">
            <v>0.73349881755941104</v>
          </cell>
          <cell r="BL46">
            <v>1.0390329959643501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11.6373126602652</v>
          </cell>
          <cell r="C48">
            <v>12.078049147724</v>
          </cell>
          <cell r="D48">
            <v>11.7861133929673</v>
          </cell>
          <cell r="E48">
            <v>5.2414316688674303</v>
          </cell>
          <cell r="F48">
            <v>0</v>
          </cell>
          <cell r="G48">
            <v>2.61386931054968</v>
          </cell>
          <cell r="H48">
            <v>3.1097512830635599</v>
          </cell>
          <cell r="I48">
            <v>5.5711159737417901</v>
          </cell>
          <cell r="J48">
            <v>2.1339129590052499</v>
          </cell>
          <cell r="K48">
            <v>0</v>
          </cell>
          <cell r="L48">
            <v>2.31959227116424</v>
          </cell>
          <cell r="M48">
            <v>0</v>
          </cell>
          <cell r="N48">
            <v>5.1257394126577003</v>
          </cell>
          <cell r="O48">
            <v>2.0665442573128998</v>
          </cell>
          <cell r="P48">
            <v>8.3047484530535396</v>
          </cell>
          <cell r="Q48">
            <v>2.7686181188821801</v>
          </cell>
          <cell r="R48">
            <v>10.568117031672401</v>
          </cell>
          <cell r="S48">
            <v>3.2252739837586399</v>
          </cell>
          <cell r="T48">
            <v>25.232930485533899</v>
          </cell>
          <cell r="U48">
            <v>38.525543974675003</v>
          </cell>
          <cell r="V48">
            <v>25.9953509501558</v>
          </cell>
          <cell r="W48">
            <v>2.88351911307412</v>
          </cell>
          <cell r="X48">
            <v>4.0166805890372803</v>
          </cell>
          <cell r="Y48">
            <v>4.4244302153804798</v>
          </cell>
          <cell r="Z48">
            <v>12.908937302681</v>
          </cell>
          <cell r="AA48">
            <v>6.6006236618453897</v>
          </cell>
          <cell r="AB48">
            <v>12.880926287405501</v>
          </cell>
          <cell r="AC48">
            <v>7.62145673446242</v>
          </cell>
          <cell r="AD48">
            <v>10.457166690512301</v>
          </cell>
          <cell r="AE48">
            <v>1.8846755712721299</v>
          </cell>
          <cell r="AF48">
            <v>4.41271378663685</v>
          </cell>
          <cell r="AG48">
            <v>4.0708926932318699</v>
          </cell>
          <cell r="AH48">
            <v>4.2407721213073799</v>
          </cell>
          <cell r="AI48">
            <v>15.1825890492456</v>
          </cell>
          <cell r="AJ48">
            <v>6.6557273145294902</v>
          </cell>
          <cell r="AK48">
            <v>5.4124124216105303</v>
          </cell>
          <cell r="AL48">
            <v>12.0332697860217</v>
          </cell>
          <cell r="AM48">
            <v>5.9309038349942798</v>
          </cell>
          <cell r="AN48">
            <v>3.61823023984797</v>
          </cell>
          <cell r="AO48">
            <v>45.320758382865101</v>
          </cell>
          <cell r="AP48">
            <v>14.0499262163176</v>
          </cell>
          <cell r="AQ48">
            <v>4.5810427527211903</v>
          </cell>
          <cell r="AR48">
            <v>0</v>
          </cell>
          <cell r="AS48">
            <v>2.9753213782970902</v>
          </cell>
          <cell r="AT48">
            <v>24.2960670906999</v>
          </cell>
          <cell r="AU48">
            <v>34.8310694449031</v>
          </cell>
          <cell r="AV48">
            <v>21.4125300134817</v>
          </cell>
          <cell r="AW48">
            <v>0</v>
          </cell>
          <cell r="AX48">
            <v>41.158052548865101</v>
          </cell>
          <cell r="AY48">
            <v>0</v>
          </cell>
          <cell r="AZ48">
            <v>29.377042496398499</v>
          </cell>
          <cell r="BA48">
            <v>30.046104362751699</v>
          </cell>
          <cell r="BB48">
            <v>0</v>
          </cell>
          <cell r="BC48">
            <v>12.5570945736137</v>
          </cell>
          <cell r="BD48">
            <v>11.843116788199</v>
          </cell>
          <cell r="BE48">
            <v>15.1807820521142</v>
          </cell>
          <cell r="BF48">
            <v>8.1379208746466993</v>
          </cell>
          <cell r="BG48">
            <v>15.707132373642899</v>
          </cell>
          <cell r="BH48">
            <v>0</v>
          </cell>
          <cell r="BI48">
            <v>17.3184395338142</v>
          </cell>
          <cell r="BJ48">
            <v>18.140218900102699</v>
          </cell>
          <cell r="BK48">
            <v>8.8133108041063792</v>
          </cell>
          <cell r="BL48">
            <v>21.490441281780001</v>
          </cell>
        </row>
        <row r="49">
          <cell r="A49" t="str">
            <v>Total Electricity $ / Tonne</v>
          </cell>
          <cell r="B49">
            <v>40.156722894080502</v>
          </cell>
          <cell r="C49">
            <v>43.140265115209097</v>
          </cell>
          <cell r="D49">
            <v>41.1640215434646</v>
          </cell>
          <cell r="E49">
            <v>75.839364943105096</v>
          </cell>
          <cell r="F49">
            <v>0</v>
          </cell>
          <cell r="G49">
            <v>53.988736327577001</v>
          </cell>
          <cell r="H49">
            <v>54.907224634820402</v>
          </cell>
          <cell r="I49">
            <v>100.087527352298</v>
          </cell>
          <cell r="J49">
            <v>48.960559549251997</v>
          </cell>
          <cell r="K49">
            <v>0</v>
          </cell>
          <cell r="L49">
            <v>50.6263304404781</v>
          </cell>
          <cell r="M49">
            <v>44.449945189009497</v>
          </cell>
          <cell r="N49">
            <v>46.118410720829203</v>
          </cell>
          <cell r="O49">
            <v>45.122620404373002</v>
          </cell>
          <cell r="P49">
            <v>94.938376832894093</v>
          </cell>
          <cell r="Q49">
            <v>64.109029130003904</v>
          </cell>
          <cell r="R49">
            <v>98.793201878394001</v>
          </cell>
          <cell r="S49">
            <v>66.139766114653895</v>
          </cell>
          <cell r="T49">
            <v>138.339546533695</v>
          </cell>
          <cell r="U49">
            <v>148.89883767420599</v>
          </cell>
          <cell r="V49">
            <v>138.945192644146</v>
          </cell>
          <cell r="W49">
            <v>68.031349785797303</v>
          </cell>
          <cell r="X49">
            <v>56.682901940712902</v>
          </cell>
          <cell r="Y49">
            <v>52.019491652718699</v>
          </cell>
          <cell r="Z49">
            <v>110.303803425244</v>
          </cell>
          <cell r="AA49">
            <v>192.652469095177</v>
          </cell>
          <cell r="AB49">
            <v>116.970110539922</v>
          </cell>
          <cell r="AC49">
            <v>121.023741612931</v>
          </cell>
          <cell r="AD49">
            <v>86.293659109992802</v>
          </cell>
          <cell r="AE49">
            <v>34.930726865607198</v>
          </cell>
          <cell r="AF49">
            <v>43.455289188817197</v>
          </cell>
          <cell r="AG49">
            <v>45.558719619211097</v>
          </cell>
          <cell r="AH49">
            <v>44.513349496049599</v>
          </cell>
          <cell r="AI49">
            <v>48.837582681814801</v>
          </cell>
          <cell r="AJ49">
            <v>42.143393596097297</v>
          </cell>
          <cell r="AK49">
            <v>44.597730017529898</v>
          </cell>
          <cell r="AL49">
            <v>50.030892087877099</v>
          </cell>
          <cell r="AM49">
            <v>45.0232108466654</v>
          </cell>
          <cell r="AN49">
            <v>44.695555914585597</v>
          </cell>
          <cell r="AO49">
            <v>107.837858503083</v>
          </cell>
          <cell r="AP49">
            <v>60.4903130477392</v>
          </cell>
          <cell r="AQ49">
            <v>55.521490476899999</v>
          </cell>
          <cell r="AR49">
            <v>0</v>
          </cell>
          <cell r="AS49">
            <v>61.404146105302402</v>
          </cell>
          <cell r="AT49">
            <v>75.524783007578506</v>
          </cell>
          <cell r="AU49">
            <v>91.2028468687773</v>
          </cell>
          <cell r="AV49">
            <v>73.1579204747825</v>
          </cell>
          <cell r="AW49">
            <v>66.606181865558696</v>
          </cell>
          <cell r="AX49">
            <v>6.5681576989854502</v>
          </cell>
          <cell r="AY49">
            <v>0</v>
          </cell>
          <cell r="AZ49">
            <v>105.895427121168</v>
          </cell>
          <cell r="BA49">
            <v>55.902412872951999</v>
          </cell>
          <cell r="BB49">
            <v>116.44322393696</v>
          </cell>
          <cell r="BC49">
            <v>102.14745825140101</v>
          </cell>
          <cell r="BD49">
            <v>102.960294299194</v>
          </cell>
          <cell r="BE49">
            <v>134.48659376926699</v>
          </cell>
          <cell r="BF49">
            <v>101.02594770603901</v>
          </cell>
          <cell r="BG49">
            <v>149.33356770669801</v>
          </cell>
          <cell r="BH49">
            <v>98.625129887662496</v>
          </cell>
          <cell r="BI49">
            <v>108.141512256458</v>
          </cell>
          <cell r="BJ49">
            <v>118.450254124971</v>
          </cell>
          <cell r="BK49">
            <v>107.52761147975799</v>
          </cell>
          <cell r="BL49">
            <v>115.090991594013</v>
          </cell>
        </row>
        <row r="50">
          <cell r="A50" t="str">
            <v>Total Gas $ / Tonne</v>
          </cell>
          <cell r="B50">
            <v>53.898213963697501</v>
          </cell>
          <cell r="C50">
            <v>56.972852670098902</v>
          </cell>
          <cell r="D50">
            <v>54.936268459581598</v>
          </cell>
          <cell r="E50">
            <v>101.103523211264</v>
          </cell>
          <cell r="F50">
            <v>0</v>
          </cell>
          <cell r="G50">
            <v>73.267574204875203</v>
          </cell>
          <cell r="H50">
            <v>110.58823529411799</v>
          </cell>
          <cell r="I50">
            <v>148.79649890590801</v>
          </cell>
          <cell r="J50">
            <v>135.61297843403901</v>
          </cell>
          <cell r="K50">
            <v>0</v>
          </cell>
          <cell r="L50">
            <v>128.21352546258399</v>
          </cell>
          <cell r="M50">
            <v>100.10962198097501</v>
          </cell>
          <cell r="N50">
            <v>92.446212636758602</v>
          </cell>
          <cell r="O50">
            <v>97.019965387699997</v>
          </cell>
          <cell r="P50">
            <v>190.32942512212199</v>
          </cell>
          <cell r="Q50">
            <v>74.201172377590197</v>
          </cell>
          <cell r="R50">
            <v>94.283483017876193</v>
          </cell>
          <cell r="S50">
            <v>75.376979315535706</v>
          </cell>
          <cell r="T50">
            <v>115.007278668163</v>
          </cell>
          <cell r="U50">
            <v>83.755455422105697</v>
          </cell>
          <cell r="V50">
            <v>113.214777169567</v>
          </cell>
          <cell r="W50">
            <v>59.277444370547599</v>
          </cell>
          <cell r="X50">
            <v>83.275026400620803</v>
          </cell>
          <cell r="Y50">
            <v>78.994781283575406</v>
          </cell>
          <cell r="Z50">
            <v>129.03343381818101</v>
          </cell>
          <cell r="AA50">
            <v>194.57829185449901</v>
          </cell>
          <cell r="AB50">
            <v>178.32287165555499</v>
          </cell>
          <cell r="AC50">
            <v>79.792374168875</v>
          </cell>
          <cell r="AD50">
            <v>112.981776115654</v>
          </cell>
          <cell r="AE50">
            <v>51.870758274346997</v>
          </cell>
          <cell r="AF50">
            <v>116.68509899303901</v>
          </cell>
          <cell r="AG50">
            <v>125.319147175475</v>
          </cell>
          <cell r="AH50">
            <v>121.02816807702899</v>
          </cell>
          <cell r="AI50">
            <v>138.661505668427</v>
          </cell>
          <cell r="AJ50">
            <v>123.154553447262</v>
          </cell>
          <cell r="AK50">
            <v>132.22814814639301</v>
          </cell>
          <cell r="AL50">
            <v>130.47101409458199</v>
          </cell>
          <cell r="AM50">
            <v>132.09054377465</v>
          </cell>
          <cell r="AN50">
            <v>130.04057154860499</v>
          </cell>
          <cell r="AO50">
            <v>182.89924077584001</v>
          </cell>
          <cell r="AP50">
            <v>143.26292500420999</v>
          </cell>
          <cell r="AQ50">
            <v>83.519619385496</v>
          </cell>
          <cell r="AR50">
            <v>0</v>
          </cell>
          <cell r="AS50">
            <v>72.228333629168404</v>
          </cell>
          <cell r="AT50">
            <v>77.627239251773105</v>
          </cell>
          <cell r="AU50">
            <v>86.441006399400493</v>
          </cell>
          <cell r="AV50">
            <v>73.184730088013893</v>
          </cell>
          <cell r="AW50">
            <v>85.974020734816506</v>
          </cell>
          <cell r="AX50">
            <v>0</v>
          </cell>
          <cell r="AY50">
            <v>0</v>
          </cell>
          <cell r="AZ50">
            <v>71.207736255177593</v>
          </cell>
          <cell r="BA50">
            <v>42.003096379143003</v>
          </cell>
          <cell r="BB50">
            <v>104.444971317233</v>
          </cell>
          <cell r="BC50">
            <v>87.989100615843796</v>
          </cell>
          <cell r="BD50">
            <v>88.924757033144203</v>
          </cell>
          <cell r="BE50">
            <v>92.727419058168906</v>
          </cell>
          <cell r="BF50">
            <v>88.834670073876396</v>
          </cell>
          <cell r="BG50">
            <v>88.656928907018099</v>
          </cell>
          <cell r="BH50">
            <v>0</v>
          </cell>
          <cell r="BI50">
            <v>108.57619644733801</v>
          </cell>
          <cell r="BJ50">
            <v>169.331053453973</v>
          </cell>
          <cell r="BK50">
            <v>112.487769542929</v>
          </cell>
          <cell r="BL50">
            <v>121.27900413249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2.2285495939611599</v>
          </cell>
          <cell r="Q51">
            <v>7.4064266178579699</v>
          </cell>
          <cell r="R51">
            <v>15.3001225729161</v>
          </cell>
          <cell r="S51">
            <v>7.8685976616307496</v>
          </cell>
          <cell r="T51">
            <v>6.175165277284</v>
          </cell>
          <cell r="U51">
            <v>27.656766234864101</v>
          </cell>
          <cell r="V51">
            <v>7.4072790520718801</v>
          </cell>
          <cell r="W51">
            <v>8.8642239540495602</v>
          </cell>
          <cell r="X51">
            <v>15.1331468104223</v>
          </cell>
          <cell r="Y51">
            <v>14.110056893220399</v>
          </cell>
          <cell r="Z51">
            <v>54.512904974254901</v>
          </cell>
          <cell r="AA51">
            <v>48.258333504040102</v>
          </cell>
          <cell r="AB51">
            <v>43.259688325423703</v>
          </cell>
          <cell r="AC51">
            <v>45.402347080781801</v>
          </cell>
          <cell r="AD51">
            <v>0</v>
          </cell>
          <cell r="AE51">
            <v>5.6510968146500398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23.612200064309299</v>
          </cell>
          <cell r="AR51">
            <v>0</v>
          </cell>
          <cell r="AS51">
            <v>23.3386434460771</v>
          </cell>
          <cell r="AT51">
            <v>24.9239092544966</v>
          </cell>
          <cell r="AU51">
            <v>25.729541808019899</v>
          </cell>
          <cell r="AV51">
            <v>24.1989097515407</v>
          </cell>
          <cell r="AW51">
            <v>26.9425543737003</v>
          </cell>
          <cell r="AX51">
            <v>0</v>
          </cell>
          <cell r="AY51">
            <v>0</v>
          </cell>
          <cell r="AZ51">
            <v>24.380996199698799</v>
          </cell>
          <cell r="BA51">
            <v>13.996044776922099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A52" t="str">
            <v>Total Energy $ / Tonne</v>
          </cell>
          <cell r="B52">
            <v>94.054936857778003</v>
          </cell>
          <cell r="C52">
            <v>100.11311778530801</v>
          </cell>
          <cell r="D52">
            <v>96.100290003046197</v>
          </cell>
          <cell r="E52">
            <v>176.942888154369</v>
          </cell>
          <cell r="F52">
            <v>0</v>
          </cell>
          <cell r="G52">
            <v>127.25631053245201</v>
          </cell>
          <cell r="H52">
            <v>165.495459928938</v>
          </cell>
          <cell r="I52">
            <v>248.88402625820601</v>
          </cell>
          <cell r="J52">
            <v>184.573537983291</v>
          </cell>
          <cell r="K52">
            <v>0</v>
          </cell>
          <cell r="L52">
            <v>178.83985590306199</v>
          </cell>
          <cell r="M52">
            <v>144.559567169985</v>
          </cell>
          <cell r="N52">
            <v>138.564623357588</v>
          </cell>
          <cell r="O52">
            <v>142.14258579207299</v>
          </cell>
          <cell r="P52">
            <v>287.49635154897697</v>
          </cell>
          <cell r="Q52">
            <v>145.71662812545199</v>
          </cell>
          <cell r="R52">
            <v>208.37680746918599</v>
          </cell>
          <cell r="S52">
            <v>149.38534309182</v>
          </cell>
          <cell r="T52">
            <v>259.521990479142</v>
          </cell>
          <cell r="U52">
            <v>260.31105933117601</v>
          </cell>
          <cell r="V52">
            <v>259.56724886578502</v>
          </cell>
          <cell r="W52">
            <v>136.17301811039499</v>
          </cell>
          <cell r="X52">
            <v>155.091075151756</v>
          </cell>
          <cell r="Y52">
            <v>145.12432982951501</v>
          </cell>
          <cell r="Z52">
            <v>293.85014221768</v>
          </cell>
          <cell r="AA52">
            <v>435.48909445371601</v>
          </cell>
          <cell r="AB52">
            <v>338.55267052089999</v>
          </cell>
          <cell r="AC52">
            <v>246.21846286258699</v>
          </cell>
          <cell r="AD52">
            <v>199.27543522564599</v>
          </cell>
          <cell r="AE52">
            <v>92.452581954604298</v>
          </cell>
          <cell r="AF52">
            <v>160.140388181856</v>
          </cell>
          <cell r="AG52">
            <v>170.87786679468601</v>
          </cell>
          <cell r="AH52">
            <v>165.54151757307901</v>
          </cell>
          <cell r="AI52">
            <v>187.499088350242</v>
          </cell>
          <cell r="AJ52">
            <v>165.29794704335899</v>
          </cell>
          <cell r="AK52">
            <v>176.82587816392299</v>
          </cell>
          <cell r="AL52">
            <v>180.50190618245901</v>
          </cell>
          <cell r="AM52">
            <v>177.11375462131599</v>
          </cell>
          <cell r="AN52">
            <v>174.736127463191</v>
          </cell>
          <cell r="AO52">
            <v>290.73709927892298</v>
          </cell>
          <cell r="AP52">
            <v>203.75323805194901</v>
          </cell>
          <cell r="AQ52">
            <v>162.65330992670499</v>
          </cell>
          <cell r="AR52">
            <v>0</v>
          </cell>
          <cell r="AS52">
            <v>156.97112318054801</v>
          </cell>
          <cell r="AT52">
            <v>178.07593151384799</v>
          </cell>
          <cell r="AU52">
            <v>203.37339507619799</v>
          </cell>
          <cell r="AV52">
            <v>170.541560314337</v>
          </cell>
          <cell r="AW52">
            <v>179.522756974076</v>
          </cell>
          <cell r="AX52">
            <v>6.5681576989854502</v>
          </cell>
          <cell r="AY52">
            <v>0</v>
          </cell>
          <cell r="AZ52">
            <v>201.48415957604499</v>
          </cell>
          <cell r="BA52">
            <v>111.90155402901701</v>
          </cell>
          <cell r="BB52">
            <v>220.88819525419299</v>
          </cell>
          <cell r="BC52">
            <v>190.13655886724499</v>
          </cell>
          <cell r="BD52">
            <v>191.88505133233801</v>
          </cell>
          <cell r="BE52">
            <v>227.21401282743599</v>
          </cell>
          <cell r="BF52">
            <v>189.860617779916</v>
          </cell>
          <cell r="BG52">
            <v>237.990496613716</v>
          </cell>
          <cell r="BH52">
            <v>98.625129887662496</v>
          </cell>
          <cell r="BI52">
            <v>216.71770870379601</v>
          </cell>
          <cell r="BJ52">
            <v>287.78130757894502</v>
          </cell>
          <cell r="BK52">
            <v>220.015381022687</v>
          </cell>
          <cell r="BL52">
            <v>236.36999572650299</v>
          </cell>
        </row>
        <row r="54">
          <cell r="A54" t="str">
            <v>Total Plant Period Costs</v>
          </cell>
          <cell r="B54">
            <v>37185.635999999999</v>
          </cell>
          <cell r="C54">
            <v>37185.635999999999</v>
          </cell>
          <cell r="D54">
            <v>37185.635999999999</v>
          </cell>
          <cell r="E54">
            <v>37185.635999999999</v>
          </cell>
          <cell r="F54">
            <v>37185.635999999999</v>
          </cell>
          <cell r="G54">
            <v>37185.635999999999</v>
          </cell>
          <cell r="H54">
            <v>31534.95</v>
          </cell>
          <cell r="I54">
            <v>31534.95</v>
          </cell>
          <cell r="J54">
            <v>31534.95</v>
          </cell>
          <cell r="K54">
            <v>31534.95</v>
          </cell>
          <cell r="L54">
            <v>31534.95</v>
          </cell>
          <cell r="M54">
            <v>31534.95</v>
          </cell>
          <cell r="N54">
            <v>31534.95</v>
          </cell>
          <cell r="O54">
            <v>31534.95</v>
          </cell>
          <cell r="P54">
            <v>33720.161250450001</v>
          </cell>
          <cell r="Q54">
            <v>33720.161250450001</v>
          </cell>
          <cell r="R54">
            <v>33720.161250450001</v>
          </cell>
          <cell r="S54">
            <v>33720.161250450001</v>
          </cell>
          <cell r="T54">
            <v>33720.161250450001</v>
          </cell>
          <cell r="U54">
            <v>33720.161250450001</v>
          </cell>
          <cell r="V54">
            <v>33720.161250450001</v>
          </cell>
          <cell r="W54">
            <v>33720.161250450001</v>
          </cell>
          <cell r="X54">
            <v>12035.641085151499</v>
          </cell>
          <cell r="Y54">
            <v>12035.641085151499</v>
          </cell>
          <cell r="Z54">
            <v>20519.618630769201</v>
          </cell>
          <cell r="AA54">
            <v>20519.618630769201</v>
          </cell>
          <cell r="AB54">
            <v>20519.618630769201</v>
          </cell>
          <cell r="AC54">
            <v>20519.618630769201</v>
          </cell>
          <cell r="AD54">
            <v>4823.5789999999997</v>
          </cell>
          <cell r="AE54">
            <v>23565.458999999999</v>
          </cell>
          <cell r="AF54">
            <v>14956.5667750548</v>
          </cell>
          <cell r="AG54">
            <v>14956.5667750548</v>
          </cell>
          <cell r="AH54">
            <v>14956.5667750548</v>
          </cell>
          <cell r="AI54">
            <v>14956.5667750548</v>
          </cell>
          <cell r="AJ54">
            <v>14956.5667750548</v>
          </cell>
          <cell r="AK54">
            <v>14956.5667750548</v>
          </cell>
          <cell r="AL54">
            <v>14956.5667750548</v>
          </cell>
          <cell r="AM54">
            <v>14956.5667750548</v>
          </cell>
          <cell r="AN54">
            <v>14956.5667750548</v>
          </cell>
          <cell r="AO54">
            <v>14956.5667750548</v>
          </cell>
          <cell r="AP54">
            <v>14956.5667750548</v>
          </cell>
          <cell r="AQ54">
            <v>22480.973745498199</v>
          </cell>
          <cell r="AR54">
            <v>22480.973745498199</v>
          </cell>
          <cell r="AS54">
            <v>22480.973745498199</v>
          </cell>
          <cell r="AT54">
            <v>4152.7198275862102</v>
          </cell>
          <cell r="AU54">
            <v>4152.7198275862102</v>
          </cell>
          <cell r="AV54">
            <v>4152.7198275862102</v>
          </cell>
          <cell r="AW54">
            <v>4152.7198275862102</v>
          </cell>
          <cell r="AX54">
            <v>4152.7198275862102</v>
          </cell>
          <cell r="AY54">
            <v>4152.7198275862102</v>
          </cell>
          <cell r="AZ54">
            <v>4152.7198275862102</v>
          </cell>
          <cell r="BA54">
            <v>4152.7198275862102</v>
          </cell>
          <cell r="BB54">
            <v>15955.035</v>
          </cell>
          <cell r="BC54">
            <v>15955.035</v>
          </cell>
          <cell r="BD54">
            <v>15955.035</v>
          </cell>
          <cell r="BE54">
            <v>15955.035</v>
          </cell>
          <cell r="BF54">
            <v>15955.035</v>
          </cell>
          <cell r="BG54">
            <v>15955.035</v>
          </cell>
          <cell r="BH54">
            <v>15955.035</v>
          </cell>
          <cell r="BI54">
            <v>8853.1501135412109</v>
          </cell>
          <cell r="BJ54">
            <v>8853.1501135412109</v>
          </cell>
          <cell r="BK54">
            <v>8853.1501135412109</v>
          </cell>
          <cell r="BL54">
            <v>8853.1501135412109</v>
          </cell>
        </row>
        <row r="55">
          <cell r="A55" t="str">
            <v>Total Plant Depreciation</v>
          </cell>
          <cell r="B55">
            <v>7407.66</v>
          </cell>
          <cell r="C55">
            <v>7407.66</v>
          </cell>
          <cell r="D55">
            <v>7407.66</v>
          </cell>
          <cell r="E55">
            <v>7407.66</v>
          </cell>
          <cell r="F55">
            <v>7407.66</v>
          </cell>
          <cell r="G55">
            <v>7407.66</v>
          </cell>
          <cell r="H55">
            <v>4989.6000000000004</v>
          </cell>
          <cell r="I55">
            <v>4989.6000000000004</v>
          </cell>
          <cell r="J55">
            <v>4989.6000000000004</v>
          </cell>
          <cell r="K55">
            <v>4989.6000000000004</v>
          </cell>
          <cell r="L55">
            <v>4989.6000000000004</v>
          </cell>
          <cell r="M55">
            <v>4989.6000000000004</v>
          </cell>
          <cell r="N55">
            <v>4989.6000000000004</v>
          </cell>
          <cell r="O55">
            <v>4989.6000000000004</v>
          </cell>
          <cell r="P55">
            <v>8679.1311652466102</v>
          </cell>
          <cell r="Q55">
            <v>8679.1311652466102</v>
          </cell>
          <cell r="R55">
            <v>8679.1311652466102</v>
          </cell>
          <cell r="S55">
            <v>8679.1311652466102</v>
          </cell>
          <cell r="T55">
            <v>8679.1311652466102</v>
          </cell>
          <cell r="U55">
            <v>8679.1311652466102</v>
          </cell>
          <cell r="V55">
            <v>8679.1311652466102</v>
          </cell>
          <cell r="W55">
            <v>8679.1311652466102</v>
          </cell>
          <cell r="X55">
            <v>3613.9735878787901</v>
          </cell>
          <cell r="Y55">
            <v>3613.9735878787901</v>
          </cell>
          <cell r="Z55">
            <v>4337.6387000000004</v>
          </cell>
          <cell r="AA55">
            <v>4337.6387000000004</v>
          </cell>
          <cell r="AB55">
            <v>4337.6387000000004</v>
          </cell>
          <cell r="AC55">
            <v>4337.6387000000004</v>
          </cell>
          <cell r="AD55">
            <v>732.91700000000003</v>
          </cell>
          <cell r="AE55">
            <v>11400.374</v>
          </cell>
          <cell r="AF55">
            <v>4344.92770545454</v>
          </cell>
          <cell r="AG55">
            <v>4344.92770545454</v>
          </cell>
          <cell r="AH55">
            <v>4344.92770545454</v>
          </cell>
          <cell r="AI55">
            <v>4344.92770545454</v>
          </cell>
          <cell r="AJ55">
            <v>4344.92770545454</v>
          </cell>
          <cell r="AK55">
            <v>4344.92770545454</v>
          </cell>
          <cell r="AL55">
            <v>4344.92770545454</v>
          </cell>
          <cell r="AM55">
            <v>4344.92770545454</v>
          </cell>
          <cell r="AN55">
            <v>4344.92770545454</v>
          </cell>
          <cell r="AO55">
            <v>4344.92770545454</v>
          </cell>
          <cell r="AP55">
            <v>4344.92770545454</v>
          </cell>
          <cell r="AQ55">
            <v>6563.3479471788696</v>
          </cell>
          <cell r="AR55">
            <v>6563.3479471788696</v>
          </cell>
          <cell r="AS55">
            <v>6563.3479471788696</v>
          </cell>
          <cell r="AT55">
            <v>1192.9956896551701</v>
          </cell>
          <cell r="AU55">
            <v>1192.9956896551701</v>
          </cell>
          <cell r="AV55">
            <v>1192.9956896551701</v>
          </cell>
          <cell r="AW55">
            <v>1192.9956896551701</v>
          </cell>
          <cell r="AX55">
            <v>1192.9956896551701</v>
          </cell>
          <cell r="AY55">
            <v>1192.9956896551701</v>
          </cell>
          <cell r="AZ55">
            <v>1192.9956896551701</v>
          </cell>
          <cell r="BA55">
            <v>1192.9956896551701</v>
          </cell>
          <cell r="BB55">
            <v>4376.2690000000002</v>
          </cell>
          <cell r="BC55">
            <v>4376.2690000000002</v>
          </cell>
          <cell r="BD55">
            <v>4376.2690000000002</v>
          </cell>
          <cell r="BE55">
            <v>4376.2690000000002</v>
          </cell>
          <cell r="BF55">
            <v>4376.2690000000002</v>
          </cell>
          <cell r="BG55">
            <v>4376.2690000000002</v>
          </cell>
          <cell r="BH55">
            <v>4376.2690000000002</v>
          </cell>
          <cell r="BI55">
            <v>2209.26465595745</v>
          </cell>
          <cell r="BJ55">
            <v>2209.26465595745</v>
          </cell>
          <cell r="BK55">
            <v>2209.26465595745</v>
          </cell>
          <cell r="BL55">
            <v>2209.26465595745</v>
          </cell>
        </row>
        <row r="56">
          <cell r="A56" t="str">
            <v>% of Plant Period Costs</v>
          </cell>
          <cell r="B56">
            <v>0.31792074229952699</v>
          </cell>
          <cell r="C56">
            <v>0.19179744565885601</v>
          </cell>
          <cell r="D56">
            <v>0.50971818795838297</v>
          </cell>
          <cell r="E56">
            <v>0.43547696750433401</v>
          </cell>
          <cell r="F56">
            <v>0</v>
          </cell>
          <cell r="G56">
            <v>5.5010434674292001E-2</v>
          </cell>
          <cell r="H56">
            <v>0.63199719676105404</v>
          </cell>
          <cell r="I56">
            <v>4.1525355201133998E-2</v>
          </cell>
          <cell r="J56">
            <v>4.1224102146983001E-2</v>
          </cell>
          <cell r="K56">
            <v>3.1710847805371502E-4</v>
          </cell>
          <cell r="L56">
            <v>8.3066565826170599E-2</v>
          </cell>
          <cell r="M56">
            <v>0.17301438562610699</v>
          </cell>
          <cell r="N56">
            <v>0.11228811207882</v>
          </cell>
          <cell r="O56">
            <v>0.28530249770492699</v>
          </cell>
          <cell r="P56">
            <v>8.7375034482397695E-2</v>
          </cell>
          <cell r="Q56">
            <v>0.71847911133391296</v>
          </cell>
          <cell r="R56">
            <v>7.4059334211349304E-2</v>
          </cell>
          <cell r="S56">
            <v>0.79253844554526198</v>
          </cell>
          <cell r="T56">
            <v>3.8747200903645203E-2</v>
          </cell>
          <cell r="U56">
            <v>2.4237864288883899E-3</v>
          </cell>
          <cell r="V56">
            <v>4.1170987332533597E-2</v>
          </cell>
          <cell r="W56">
            <v>4.7041941427633301E-2</v>
          </cell>
          <cell r="X56">
            <v>0.78555128797624696</v>
          </cell>
          <cell r="Y56">
            <v>0.214452634565369</v>
          </cell>
          <cell r="Z56">
            <v>0.11264405803142701</v>
          </cell>
          <cell r="AA56">
            <v>0.22079151949390999</v>
          </cell>
          <cell r="AB56">
            <v>0.23929864646650401</v>
          </cell>
          <cell r="AC56">
            <v>0.185907010830236</v>
          </cell>
          <cell r="AD56">
            <v>1.00025872904746</v>
          </cell>
          <cell r="AE56">
            <v>0.99920565943570205</v>
          </cell>
          <cell r="AF56">
            <v>9.30896177027601E-2</v>
          </cell>
          <cell r="AG56">
            <v>0.102460192686259</v>
          </cell>
          <cell r="AH56">
            <v>0.19554981038902</v>
          </cell>
          <cell r="AI56">
            <v>0.11335802357128701</v>
          </cell>
          <cell r="AJ56">
            <v>0.170464808765384</v>
          </cell>
          <cell r="AK56">
            <v>0.44400483345015301</v>
          </cell>
          <cell r="AL56">
            <v>3.8227172239069698E-2</v>
          </cell>
          <cell r="AM56">
            <v>0.48223200568922198</v>
          </cell>
          <cell r="AN56">
            <v>9.7097766860849508E-3</v>
          </cell>
          <cell r="AO56">
            <v>2.8758674942568899E-2</v>
          </cell>
          <cell r="AP56">
            <v>3.8468451628653803E-2</v>
          </cell>
          <cell r="AQ56">
            <v>0.75639236837750601</v>
          </cell>
          <cell r="AR56">
            <v>0</v>
          </cell>
          <cell r="AS56">
            <v>0.243643744326004</v>
          </cell>
          <cell r="AT56">
            <v>0.47643663267796499</v>
          </cell>
          <cell r="AU56">
            <v>0.23870506456164201</v>
          </cell>
          <cell r="AV56">
            <v>0.26410381826537899</v>
          </cell>
          <cell r="AW56">
            <v>5.0450419261778802E-3</v>
          </cell>
          <cell r="AX56">
            <v>0</v>
          </cell>
          <cell r="AY56">
            <v>4.2316699005948498E-2</v>
          </cell>
          <cell r="AZ56">
            <v>1.5706121106272401E-2</v>
          </cell>
          <cell r="BA56">
            <v>6.30678620383988E-2</v>
          </cell>
          <cell r="BB56">
            <v>2.0659992732575402E-2</v>
          </cell>
          <cell r="BC56">
            <v>0.29545207027534298</v>
          </cell>
          <cell r="BD56">
            <v>0.316112063007918</v>
          </cell>
          <cell r="BE56">
            <v>0.13717097298873099</v>
          </cell>
          <cell r="BF56">
            <v>0.29706078590516899</v>
          </cell>
          <cell r="BG56">
            <v>0.23294474969956</v>
          </cell>
          <cell r="BH56">
            <v>5.6973883166034998E-3</v>
          </cell>
          <cell r="BI56">
            <v>0.29825625867351502</v>
          </cell>
          <cell r="BJ56">
            <v>0.15640577912898099</v>
          </cell>
          <cell r="BK56">
            <v>0.13704043251765699</v>
          </cell>
          <cell r="BL56">
            <v>7.7002812403134703E-3</v>
          </cell>
        </row>
        <row r="57">
          <cell r="A57" t="str">
            <v>Total Plant Production</v>
          </cell>
          <cell r="B57">
            <v>152030.56200000001</v>
          </cell>
          <cell r="C57">
            <v>152030.56200000001</v>
          </cell>
          <cell r="D57">
            <v>152030.56200000001</v>
          </cell>
          <cell r="E57">
            <v>152030.56200000001</v>
          </cell>
          <cell r="F57">
            <v>152030.56200000001</v>
          </cell>
          <cell r="G57">
            <v>152030.56200000001</v>
          </cell>
          <cell r="H57">
            <v>135135</v>
          </cell>
          <cell r="I57">
            <v>135135</v>
          </cell>
          <cell r="J57">
            <v>135135</v>
          </cell>
          <cell r="K57">
            <v>135135</v>
          </cell>
          <cell r="L57">
            <v>135135</v>
          </cell>
          <cell r="M57">
            <v>135135</v>
          </cell>
          <cell r="N57">
            <v>135135</v>
          </cell>
          <cell r="O57">
            <v>135135</v>
          </cell>
          <cell r="P57">
            <v>95089.475999999995</v>
          </cell>
          <cell r="Q57">
            <v>95089.475999999995</v>
          </cell>
          <cell r="R57">
            <v>95089.475999999995</v>
          </cell>
          <cell r="S57">
            <v>95089.475999999995</v>
          </cell>
          <cell r="T57">
            <v>95089.475999999995</v>
          </cell>
          <cell r="U57">
            <v>95089.475999999995</v>
          </cell>
          <cell r="V57">
            <v>95089.475999999995</v>
          </cell>
          <cell r="W57">
            <v>95089.475999999995</v>
          </cell>
          <cell r="X57">
            <v>34075.368999999999</v>
          </cell>
          <cell r="Y57">
            <v>34075.368999999999</v>
          </cell>
          <cell r="Z57">
            <v>22745.368999999999</v>
          </cell>
          <cell r="AA57">
            <v>22745.368999999999</v>
          </cell>
          <cell r="AB57">
            <v>22745.368999999999</v>
          </cell>
          <cell r="AC57">
            <v>22745.368999999999</v>
          </cell>
          <cell r="AD57">
            <v>10875.508</v>
          </cell>
          <cell r="AE57">
            <v>181234.90599999999</v>
          </cell>
          <cell r="AF57">
            <v>70875.289999999994</v>
          </cell>
          <cell r="AG57">
            <v>70875.289999999994</v>
          </cell>
          <cell r="AH57">
            <v>70875.289999999994</v>
          </cell>
          <cell r="AI57">
            <v>70875.289999999994</v>
          </cell>
          <cell r="AJ57">
            <v>70875.289999999994</v>
          </cell>
          <cell r="AK57">
            <v>70875.289999999994</v>
          </cell>
          <cell r="AL57">
            <v>70875.289999999994</v>
          </cell>
          <cell r="AM57">
            <v>70875.289999999994</v>
          </cell>
          <cell r="AN57">
            <v>70875.289999999994</v>
          </cell>
          <cell r="AO57">
            <v>70875.289999999994</v>
          </cell>
          <cell r="AP57">
            <v>70875.289999999994</v>
          </cell>
          <cell r="AQ57">
            <v>59165.752</v>
          </cell>
          <cell r="AR57">
            <v>59165.752</v>
          </cell>
          <cell r="AS57">
            <v>59165.752</v>
          </cell>
          <cell r="AT57">
            <v>17321.5635</v>
          </cell>
          <cell r="AU57">
            <v>17321.5635</v>
          </cell>
          <cell r="AV57">
            <v>17321.5635</v>
          </cell>
          <cell r="AW57">
            <v>17321.5635</v>
          </cell>
          <cell r="AX57">
            <v>17321.5635</v>
          </cell>
          <cell r="AY57">
            <v>17321.5635</v>
          </cell>
          <cell r="AZ57">
            <v>17321.5635</v>
          </cell>
          <cell r="BA57">
            <v>17321.5635</v>
          </cell>
          <cell r="BB57">
            <v>51320.735999999997</v>
          </cell>
          <cell r="BC57">
            <v>51320.735999999997</v>
          </cell>
          <cell r="BD57">
            <v>51320.735999999997</v>
          </cell>
          <cell r="BE57">
            <v>51320.735999999997</v>
          </cell>
          <cell r="BF57">
            <v>51320.735999999997</v>
          </cell>
          <cell r="BG57">
            <v>51320.735999999997</v>
          </cell>
          <cell r="BH57">
            <v>51320.735999999997</v>
          </cell>
          <cell r="BI57">
            <v>19288.147694948701</v>
          </cell>
          <cell r="BJ57">
            <v>19288.147694948701</v>
          </cell>
          <cell r="BK57">
            <v>19288.147694948701</v>
          </cell>
          <cell r="BL57">
            <v>19288.147694948701</v>
          </cell>
        </row>
        <row r="58">
          <cell r="A58" t="str">
            <v>% of Plant Production</v>
          </cell>
          <cell r="B58">
            <v>0.26123835548276098</v>
          </cell>
          <cell r="C58">
            <v>0.133154154886305</v>
          </cell>
          <cell r="D58">
            <v>0.39439251036906597</v>
          </cell>
          <cell r="E58">
            <v>0.40245574439171</v>
          </cell>
          <cell r="F58">
            <v>6.5705801968948801E-3</v>
          </cell>
          <cell r="G58">
            <v>0.196581165042329</v>
          </cell>
          <cell r="H58">
            <v>0.46860546860546898</v>
          </cell>
          <cell r="I58">
            <v>1.6909016909016899E-2</v>
          </cell>
          <cell r="J58">
            <v>0.152351352351352</v>
          </cell>
          <cell r="K58">
            <v>1.15070115070115E-2</v>
          </cell>
          <cell r="L58">
            <v>0.180767380767381</v>
          </cell>
          <cell r="M58">
            <v>0.209264809264809</v>
          </cell>
          <cell r="N58">
            <v>0.14136234136234099</v>
          </cell>
          <cell r="O58">
            <v>0.30153934953935002</v>
          </cell>
          <cell r="P58">
            <v>5.0034559029434503E-2</v>
          </cell>
          <cell r="Q58">
            <v>0.81417515646000604</v>
          </cell>
          <cell r="R58">
            <v>5.0634047031661002E-2</v>
          </cell>
          <cell r="S58">
            <v>0.86480920349166701</v>
          </cell>
          <cell r="T58">
            <v>1.38131163957618E-2</v>
          </cell>
          <cell r="U58">
            <v>8.4048207395737401E-4</v>
          </cell>
          <cell r="V58">
            <v>1.46535984697192E-2</v>
          </cell>
          <cell r="W58">
            <v>5.4144477565529897E-2</v>
          </cell>
          <cell r="X58">
            <v>0.76396660590821497</v>
          </cell>
          <cell r="Y58">
            <v>0.22290942762791499</v>
          </cell>
          <cell r="Z58">
            <v>0.114506210033348</v>
          </cell>
          <cell r="AA58">
            <v>0.18622621598269101</v>
          </cell>
          <cell r="AB58">
            <v>0.36202182518999798</v>
          </cell>
          <cell r="AC58">
            <v>0.249211960465447</v>
          </cell>
          <cell r="AD58">
            <v>1</v>
          </cell>
          <cell r="AE58">
            <v>1</v>
          </cell>
          <cell r="AF58">
            <v>9.7812058335140506E-2</v>
          </cell>
          <cell r="AG58">
            <v>9.8999439720105595E-2</v>
          </cell>
          <cell r="AH58">
            <v>0.196811498055246</v>
          </cell>
          <cell r="AI58">
            <v>0.113827089808028</v>
          </cell>
          <cell r="AJ58">
            <v>0.19687369180429501</v>
          </cell>
          <cell r="AK58">
            <v>0.44066170311260799</v>
          </cell>
          <cell r="AL58">
            <v>3.7441102533760401E-2</v>
          </cell>
          <cell r="AM58">
            <v>0.47810280564636798</v>
          </cell>
          <cell r="AN58">
            <v>1.07865943123478E-2</v>
          </cell>
          <cell r="AO58">
            <v>3.5983203737155801E-3</v>
          </cell>
          <cell r="AP58">
            <v>1.4384914686063399E-2</v>
          </cell>
          <cell r="AQ58">
            <v>0.75612110871167504</v>
          </cell>
          <cell r="AR58">
            <v>3.4877525092556899E-2</v>
          </cell>
          <cell r="AS58">
            <v>0.20900136619576801</v>
          </cell>
          <cell r="AT58">
            <v>0.502546095218252</v>
          </cell>
          <cell r="AU58">
            <v>0.22939760605328699</v>
          </cell>
          <cell r="AV58">
            <v>0.235573261039628</v>
          </cell>
          <cell r="AW58">
            <v>5.0203320271868098E-3</v>
          </cell>
          <cell r="AX58">
            <v>1.4363426257681699E-2</v>
          </cell>
          <cell r="AY58">
            <v>0</v>
          </cell>
          <cell r="AZ58">
            <v>1.3099279403963699E-2</v>
          </cell>
          <cell r="BA58">
            <v>3.2483037688832199E-2</v>
          </cell>
          <cell r="BB58">
            <v>1.83844206754946E-2</v>
          </cell>
          <cell r="BC58">
            <v>0.30495184246773099</v>
          </cell>
          <cell r="BD58">
            <v>0.323336263143225</v>
          </cell>
          <cell r="BE58">
            <v>0.132145298929462</v>
          </cell>
          <cell r="BF58">
            <v>0.32577208167864202</v>
          </cell>
          <cell r="BG58">
            <v>0.218746356248671</v>
          </cell>
          <cell r="BH58">
            <v>1.1907565004523699E-2</v>
          </cell>
          <cell r="BI58">
            <v>0.499048750156596</v>
          </cell>
          <cell r="BJ58">
            <v>0.24684648911346099</v>
          </cell>
          <cell r="BK58">
            <v>0.24268303151653101</v>
          </cell>
          <cell r="BL58">
            <v>1.14217292134119E-2</v>
          </cell>
        </row>
      </sheetData>
      <sheetData sheetId="61" refreshError="1">
        <row r="9">
          <cell r="A9" t="str">
            <v>Year</v>
          </cell>
          <cell r="B9" t="str">
            <v>Actual 2006</v>
          </cell>
          <cell r="C9" t="str">
            <v>Actual 2006</v>
          </cell>
          <cell r="E9" t="str">
            <v>Actual 2006</v>
          </cell>
          <cell r="F9">
            <v>0</v>
          </cell>
          <cell r="G9">
            <v>0</v>
          </cell>
          <cell r="H9" t="str">
            <v>Actual 2006</v>
          </cell>
          <cell r="I9" t="str">
            <v>Actual 2006</v>
          </cell>
          <cell r="J9">
            <v>0</v>
          </cell>
          <cell r="K9">
            <v>0</v>
          </cell>
          <cell r="L9">
            <v>0</v>
          </cell>
          <cell r="N9" t="str">
            <v>Actual 2006</v>
          </cell>
          <cell r="O9" t="str">
            <v>Actual 2006</v>
          </cell>
          <cell r="P9" t="str">
            <v>Actual 2006</v>
          </cell>
          <cell r="Q9" t="str">
            <v>Actual 2006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X9" t="str">
            <v>Actual 2006</v>
          </cell>
          <cell r="Y9" t="str">
            <v>Actual 2006</v>
          </cell>
          <cell r="AA9">
            <v>0</v>
          </cell>
          <cell r="AB9">
            <v>0</v>
          </cell>
          <cell r="AC9" t="str">
            <v>Actual 2006</v>
          </cell>
          <cell r="AD9" t="str">
            <v>Actual 2006</v>
          </cell>
          <cell r="AE9" t="str">
            <v>Actual 2006</v>
          </cell>
          <cell r="AF9">
            <v>0</v>
          </cell>
          <cell r="AG9">
            <v>0</v>
          </cell>
          <cell r="AI9" t="str">
            <v>Actual 2006</v>
          </cell>
          <cell r="AJ9" t="str">
            <v>Actual 2006</v>
          </cell>
          <cell r="AK9" t="str">
            <v>Actual 2006</v>
          </cell>
          <cell r="AL9" t="str">
            <v>Actual 2006</v>
          </cell>
          <cell r="AM9" t="str">
            <v>Actual 2006</v>
          </cell>
          <cell r="AO9" t="str">
            <v>Actual 2006</v>
          </cell>
          <cell r="AP9" t="str">
            <v>Actual 2006</v>
          </cell>
          <cell r="AQ9" t="str">
            <v>Actual 2006</v>
          </cell>
          <cell r="AR9" t="str">
            <v>Actual 2006</v>
          </cell>
          <cell r="AT9">
            <v>0</v>
          </cell>
          <cell r="AU9" t="str">
            <v>Actual 2006</v>
          </cell>
          <cell r="AV9">
            <v>0</v>
          </cell>
          <cell r="AW9" t="str">
            <v>Actual 2006</v>
          </cell>
          <cell r="AX9" t="str">
            <v>Actual 2006</v>
          </cell>
          <cell r="AY9" t="str">
            <v>Actual 2006</v>
          </cell>
          <cell r="AZ9" t="str">
            <v>Actual 2006</v>
          </cell>
          <cell r="BA9">
            <v>0</v>
          </cell>
          <cell r="BB9">
            <v>0</v>
          </cell>
          <cell r="BD9" t="str">
            <v>Actual 2006</v>
          </cell>
          <cell r="BE9" t="str">
            <v>Actual 2006</v>
          </cell>
          <cell r="BG9" t="str">
            <v>Actual 2006</v>
          </cell>
          <cell r="BH9" t="str">
            <v>Actual 2006</v>
          </cell>
          <cell r="BI9" t="str">
            <v>Actual 2006</v>
          </cell>
          <cell r="BJ9">
            <v>0</v>
          </cell>
          <cell r="BK9">
            <v>0</v>
          </cell>
          <cell r="BM9" t="str">
            <v>Actual 2006</v>
          </cell>
          <cell r="BN9" t="str">
            <v>Actual 2006</v>
          </cell>
          <cell r="BO9" t="str">
            <v>Actual 2006</v>
          </cell>
          <cell r="BP9" t="str">
            <v>Actual 2006</v>
          </cell>
          <cell r="BQ9">
            <v>0</v>
          </cell>
          <cell r="BR9">
            <v>0</v>
          </cell>
        </row>
        <row r="10">
          <cell r="A10" t="str">
            <v>Period</v>
          </cell>
          <cell r="B10" t="str">
            <v>YTD</v>
          </cell>
          <cell r="C10" t="str">
            <v>YTD</v>
          </cell>
          <cell r="E10" t="str">
            <v>YTD</v>
          </cell>
          <cell r="F10" t="str">
            <v>YTD</v>
          </cell>
          <cell r="G10" t="str">
            <v>YTD</v>
          </cell>
          <cell r="H10" t="str">
            <v>YTD</v>
          </cell>
          <cell r="I10" t="str">
            <v>YTD</v>
          </cell>
          <cell r="J10" t="str">
            <v>YTD</v>
          </cell>
          <cell r="K10" t="str">
            <v>YTD</v>
          </cell>
          <cell r="L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S10" t="str">
            <v>YTD</v>
          </cell>
          <cell r="T10" t="str">
            <v>YTD</v>
          </cell>
          <cell r="U10" t="str">
            <v>YTD</v>
          </cell>
          <cell r="V10" t="str">
            <v>YTD</v>
          </cell>
          <cell r="X10" t="str">
            <v>YTD</v>
          </cell>
          <cell r="Y10" t="str">
            <v>YTD</v>
          </cell>
          <cell r="AA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G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R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X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D10" t="str">
            <v>YTD</v>
          </cell>
          <cell r="BE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M10" t="str">
            <v>YTD</v>
          </cell>
          <cell r="BN10" t="str">
            <v>YTD</v>
          </cell>
          <cell r="BO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</row>
        <row r="11">
          <cell r="A11" t="str">
            <v>Production</v>
          </cell>
          <cell r="B11">
            <v>27124.536</v>
          </cell>
          <cell r="C11">
            <v>17783.199000000001</v>
          </cell>
          <cell r="D11">
            <v>44907.735000000001</v>
          </cell>
          <cell r="E11">
            <v>57038.17</v>
          </cell>
          <cell r="F11">
            <v>993.44299999999998</v>
          </cell>
          <cell r="G11">
            <v>8.6880000000000006</v>
          </cell>
          <cell r="H11">
            <v>20831.507000000001</v>
          </cell>
          <cell r="I11">
            <v>47440</v>
          </cell>
          <cell r="J11">
            <v>2409</v>
          </cell>
          <cell r="K11">
            <v>14078</v>
          </cell>
          <cell r="L11">
            <v>759</v>
          </cell>
          <cell r="M11">
            <v>17246</v>
          </cell>
          <cell r="N11">
            <v>39180</v>
          </cell>
          <cell r="O11">
            <v>4074.33</v>
          </cell>
          <cell r="P11">
            <v>65616.270999999993</v>
          </cell>
          <cell r="Q11">
            <v>3274.377</v>
          </cell>
          <cell r="R11">
            <v>68890.648000000001</v>
          </cell>
          <cell r="S11">
            <v>631.63599999999997</v>
          </cell>
          <cell r="T11">
            <v>2100.3690000000001</v>
          </cell>
          <cell r="U11">
            <v>0</v>
          </cell>
          <cell r="V11">
            <v>112.18300000000001</v>
          </cell>
          <cell r="W11">
            <v>2844.1880000000001</v>
          </cell>
          <cell r="X11">
            <v>5186.7950000000001</v>
          </cell>
          <cell r="Y11">
            <v>24022.252</v>
          </cell>
          <cell r="Z11">
            <v>3000</v>
          </cell>
          <cell r="AA11">
            <v>243.499</v>
          </cell>
          <cell r="AB11">
            <v>4082.9380000000001</v>
          </cell>
          <cell r="AC11">
            <v>3998.0650000000001</v>
          </cell>
          <cell r="AD11">
            <v>4981.5609999999997</v>
          </cell>
          <cell r="AE11">
            <v>7082.1170000000002</v>
          </cell>
          <cell r="AF11">
            <v>1000.754</v>
          </cell>
          <cell r="AG11">
            <v>563.27099999999996</v>
          </cell>
          <cell r="AH11">
            <v>1564.0250000000001</v>
          </cell>
          <cell r="AI11">
            <v>6891.1689999999999</v>
          </cell>
          <cell r="AJ11">
            <v>6442.06</v>
          </cell>
          <cell r="AK11">
            <v>129095.30499999999</v>
          </cell>
          <cell r="AL11">
            <v>4622.723</v>
          </cell>
          <cell r="AM11">
            <v>7889.2969999999996</v>
          </cell>
          <cell r="AN11">
            <v>12512.02</v>
          </cell>
          <cell r="AO11">
            <v>6805.8239999999996</v>
          </cell>
          <cell r="AP11">
            <v>14708.379000000001</v>
          </cell>
          <cell r="AQ11">
            <v>24732.18</v>
          </cell>
          <cell r="AR11">
            <v>1691.2570000000001</v>
          </cell>
          <cell r="AS11">
            <v>26423.437000000002</v>
          </cell>
          <cell r="AT11">
            <v>179.13</v>
          </cell>
          <cell r="AU11">
            <v>40465.644</v>
          </cell>
          <cell r="AV11">
            <v>1631.0219999999999</v>
          </cell>
          <cell r="AW11">
            <v>10931.924999999999</v>
          </cell>
          <cell r="AX11">
            <v>7795.1210000000001</v>
          </cell>
          <cell r="AY11">
            <v>4589.7479999999996</v>
          </cell>
          <cell r="AZ11">
            <v>4223.915</v>
          </cell>
          <cell r="BA11">
            <v>231.77699999999999</v>
          </cell>
          <cell r="BB11">
            <v>71.075999999999993</v>
          </cell>
          <cell r="BC11">
            <v>302.85300000000001</v>
          </cell>
          <cell r="BD11">
            <v>444.47</v>
          </cell>
          <cell r="BE11">
            <v>11793.105</v>
          </cell>
          <cell r="BF11">
            <v>12237.575000000001</v>
          </cell>
          <cell r="BG11">
            <v>4417.6859999999997</v>
          </cell>
          <cell r="BH11">
            <v>10500.64</v>
          </cell>
          <cell r="BI11">
            <v>10676.231</v>
          </cell>
          <cell r="BJ11">
            <v>1527.3325</v>
          </cell>
          <cell r="BK11">
            <v>327.58100000000002</v>
          </cell>
          <cell r="BL11">
            <v>1854.9135000000001</v>
          </cell>
          <cell r="BM11">
            <v>3713</v>
          </cell>
          <cell r="BN11">
            <v>5059.357</v>
          </cell>
          <cell r="BO11">
            <v>5681.34</v>
          </cell>
          <cell r="BP11">
            <v>21</v>
          </cell>
          <cell r="BQ11">
            <v>1516.9739999999999</v>
          </cell>
          <cell r="BR11">
            <v>0</v>
          </cell>
          <cell r="BS11">
            <v>1516.9739999999999</v>
          </cell>
        </row>
        <row r="12">
          <cell r="A12" t="str">
            <v>Avg Pull / BH</v>
          </cell>
          <cell r="B12">
            <v>163.978375989234</v>
          </cell>
          <cell r="C12">
            <v>163.45578559565001</v>
          </cell>
          <cell r="E12">
            <v>230.246106735339</v>
          </cell>
          <cell r="F12">
            <v>0</v>
          </cell>
          <cell r="G12">
            <v>0</v>
          </cell>
          <cell r="H12">
            <v>308.57237652995298</v>
          </cell>
          <cell r="I12">
            <v>218.14438607216701</v>
          </cell>
          <cell r="J12">
            <v>369.22038485937799</v>
          </cell>
          <cell r="K12">
            <v>770.97161250179499</v>
          </cell>
          <cell r="L12">
            <v>0</v>
          </cell>
          <cell r="N12">
            <v>383.59214548547698</v>
          </cell>
          <cell r="O12">
            <v>113.87702258343499</v>
          </cell>
          <cell r="P12">
            <v>213.762062053383</v>
          </cell>
          <cell r="Q12">
            <v>185.16165665259399</v>
          </cell>
          <cell r="S12">
            <v>0</v>
          </cell>
          <cell r="T12">
            <v>106.168955488553</v>
          </cell>
          <cell r="U12">
            <v>0</v>
          </cell>
          <cell r="V12">
            <v>100.364946919079</v>
          </cell>
          <cell r="X12">
            <v>200.25131464084399</v>
          </cell>
          <cell r="Y12">
            <v>237.00682237779799</v>
          </cell>
          <cell r="AA12">
            <v>0</v>
          </cell>
          <cell r="AB12">
            <v>255.48508893496799</v>
          </cell>
          <cell r="AC12">
            <v>178.82618108774199</v>
          </cell>
          <cell r="AD12">
            <v>114.25277679477</v>
          </cell>
          <cell r="AE12">
            <v>201.495108463224</v>
          </cell>
          <cell r="AF12">
            <v>84.098430974787107</v>
          </cell>
          <cell r="AG12">
            <v>0</v>
          </cell>
          <cell r="AI12">
            <v>100.96933723095</v>
          </cell>
          <cell r="AJ12">
            <v>72.030039559315</v>
          </cell>
          <cell r="AK12">
            <v>357.77434121911</v>
          </cell>
          <cell r="AL12">
            <v>177.47679609322401</v>
          </cell>
          <cell r="AM12">
            <v>168.05756954567599</v>
          </cell>
          <cell r="AO12">
            <v>175.883929815188</v>
          </cell>
          <cell r="AP12">
            <v>222.900091013425</v>
          </cell>
          <cell r="AQ12">
            <v>171.95560407750901</v>
          </cell>
          <cell r="AR12">
            <v>174.36133887656001</v>
          </cell>
          <cell r="AT12">
            <v>202.16944364518801</v>
          </cell>
          <cell r="AU12">
            <v>251.017666451173</v>
          </cell>
          <cell r="AV12">
            <v>0</v>
          </cell>
          <cell r="AW12">
            <v>205.46280910966601</v>
          </cell>
          <cell r="AX12">
            <v>138.868344335411</v>
          </cell>
          <cell r="AY12">
            <v>138.85278248645</v>
          </cell>
          <cell r="AZ12">
            <v>138.971496926383</v>
          </cell>
          <cell r="BA12">
            <v>138.82827768107799</v>
          </cell>
          <cell r="BB12">
            <v>0</v>
          </cell>
          <cell r="BD12">
            <v>153.830862143475</v>
          </cell>
          <cell r="BE12">
            <v>183.627746529164</v>
          </cell>
          <cell r="BG12">
            <v>201.98975934266701</v>
          </cell>
          <cell r="BH12">
            <v>182.691000830185</v>
          </cell>
          <cell r="BI12">
            <v>164.64681928872201</v>
          </cell>
          <cell r="BJ12">
            <v>0</v>
          </cell>
          <cell r="BK12">
            <v>0</v>
          </cell>
          <cell r="BM12">
            <v>165.35307914067499</v>
          </cell>
          <cell r="BN12">
            <v>160.46462679647701</v>
          </cell>
          <cell r="BO12">
            <v>215.17526138676899</v>
          </cell>
          <cell r="BP12">
            <v>155.75978260869601</v>
          </cell>
          <cell r="BQ12">
            <v>0</v>
          </cell>
          <cell r="BR12">
            <v>0</v>
          </cell>
        </row>
        <row r="13">
          <cell r="A13" t="str">
            <v># Equiv. Bushings</v>
          </cell>
          <cell r="B13">
            <v>56.2213541666667</v>
          </cell>
          <cell r="C13">
            <v>36.854577850877199</v>
          </cell>
          <cell r="E13">
            <v>87.100328947368396</v>
          </cell>
          <cell r="F13">
            <v>0</v>
          </cell>
          <cell r="G13">
            <v>0</v>
          </cell>
          <cell r="H13">
            <v>22.0559210526316</v>
          </cell>
          <cell r="I13">
            <v>79.364309210526301</v>
          </cell>
          <cell r="J13">
            <v>3.24081688596491</v>
          </cell>
          <cell r="K13">
            <v>5.7272478070175401</v>
          </cell>
          <cell r="L13">
            <v>0</v>
          </cell>
          <cell r="N13">
            <v>36.0936129385965</v>
          </cell>
          <cell r="O13">
            <v>10.776315789473699</v>
          </cell>
          <cell r="P13">
            <v>94.325794956140399</v>
          </cell>
          <cell r="Q13">
            <v>6.5578399122807003</v>
          </cell>
          <cell r="S13">
            <v>0</v>
          </cell>
          <cell r="T13">
            <v>7.5915570175438596</v>
          </cell>
          <cell r="U13">
            <v>0</v>
          </cell>
          <cell r="V13">
            <v>0.36924342105263203</v>
          </cell>
          <cell r="X13">
            <v>7.48739035087719</v>
          </cell>
          <cell r="Y13">
            <v>33.888980263157897</v>
          </cell>
          <cell r="AA13">
            <v>0</v>
          </cell>
          <cell r="AB13">
            <v>5.2879660087719298</v>
          </cell>
          <cell r="AC13">
            <v>8.2320248869582695</v>
          </cell>
          <cell r="AD13">
            <v>15.350918988164601</v>
          </cell>
          <cell r="AE13">
            <v>14.9916065040247</v>
          </cell>
          <cell r="AF13">
            <v>4.9896492725121098</v>
          </cell>
          <cell r="AG13">
            <v>0</v>
          </cell>
          <cell r="AI13">
            <v>19.859829814596502</v>
          </cell>
          <cell r="AJ13">
            <v>29.733415570175399</v>
          </cell>
          <cell r="AK13">
            <v>117.00548245614</v>
          </cell>
          <cell r="AL13">
            <v>8.4852393908155594</v>
          </cell>
          <cell r="AM13">
            <v>15.6834984765961</v>
          </cell>
          <cell r="AO13">
            <v>12.778415979251299</v>
          </cell>
          <cell r="AP13">
            <v>22.358353829198499</v>
          </cell>
          <cell r="AQ13">
            <v>47.290717302123298</v>
          </cell>
          <cell r="AR13">
            <v>3.2893075297632999</v>
          </cell>
          <cell r="AT13">
            <v>0.31893468424558802</v>
          </cell>
          <cell r="AU13">
            <v>58.770559210526301</v>
          </cell>
          <cell r="AV13">
            <v>0</v>
          </cell>
          <cell r="AW13">
            <v>18.096491228070199</v>
          </cell>
          <cell r="AX13">
            <v>18.964061682422699</v>
          </cell>
          <cell r="AY13">
            <v>11.712332594174301</v>
          </cell>
          <cell r="AZ13">
            <v>13.2331993154498</v>
          </cell>
          <cell r="BA13">
            <v>0.63392686778413698</v>
          </cell>
          <cell r="BB13">
            <v>0</v>
          </cell>
          <cell r="BD13">
            <v>8.87280701754386E-2</v>
          </cell>
          <cell r="BE13">
            <v>23.8125753837719</v>
          </cell>
          <cell r="BG13">
            <v>7.5940296052631604</v>
          </cell>
          <cell r="BH13">
            <v>20.5465433114035</v>
          </cell>
          <cell r="BI13">
            <v>25.860709978070201</v>
          </cell>
          <cell r="BJ13">
            <v>0</v>
          </cell>
          <cell r="BK13">
            <v>0</v>
          </cell>
          <cell r="BM13">
            <v>8.4151589912280702</v>
          </cell>
          <cell r="BN13">
            <v>6.7997532894736796</v>
          </cell>
          <cell r="BO13">
            <v>9.8973410087719298</v>
          </cell>
          <cell r="BP13">
            <v>7.5657894736842105E-2</v>
          </cell>
          <cell r="BQ13">
            <v>0</v>
          </cell>
          <cell r="BR13">
            <v>0</v>
          </cell>
        </row>
        <row r="14">
          <cell r="A14" t="str">
            <v>Avg C.E. %</v>
          </cell>
          <cell r="B14">
            <v>0.93307909797194999</v>
          </cell>
          <cell r="C14">
            <v>0.93232785596557799</v>
          </cell>
          <cell r="D14">
            <v>0.93278161055477204</v>
          </cell>
          <cell r="E14">
            <v>0.94503568601262999</v>
          </cell>
          <cell r="H14">
            <v>0.92653132460517396</v>
          </cell>
          <cell r="I14">
            <v>0.82363515777715701</v>
          </cell>
          <cell r="J14">
            <v>0.85732323232323204</v>
          </cell>
          <cell r="K14">
            <v>0.96838431533566005</v>
          </cell>
          <cell r="M14">
            <v>0.910252003824776</v>
          </cell>
          <cell r="N14">
            <v>0.85414666084679203</v>
          </cell>
          <cell r="O14">
            <v>0.95093672761153802</v>
          </cell>
          <cell r="P14">
            <v>0.87765529805588105</v>
          </cell>
          <cell r="Q14">
            <v>0.74544155109571197</v>
          </cell>
          <cell r="R14">
            <v>0.87137117002546605</v>
          </cell>
          <cell r="T14">
            <v>0.86082963337308505</v>
          </cell>
          <cell r="V14">
            <v>0.84732357617513998</v>
          </cell>
          <cell r="W14">
            <v>0.66912425513512097</v>
          </cell>
          <cell r="X14">
            <v>0.85587298951420598</v>
          </cell>
          <cell r="Y14">
            <v>0.93686573888466895</v>
          </cell>
          <cell r="Z14">
            <v>0.9</v>
          </cell>
          <cell r="AB14">
            <v>0.95287578651817395</v>
          </cell>
          <cell r="AC14">
            <v>0.84881023647905496</v>
          </cell>
          <cell r="AD14">
            <v>0.918223754299204</v>
          </cell>
          <cell r="AE14">
            <v>0.82415176738298401</v>
          </cell>
          <cell r="AF14">
            <v>0.81650307707180403</v>
          </cell>
          <cell r="AH14">
            <v>0.52244607368291196</v>
          </cell>
          <cell r="AI14">
            <v>0.89358886201146004</v>
          </cell>
          <cell r="AJ14">
            <v>0.96254948444750299</v>
          </cell>
          <cell r="AK14">
            <v>0.93183694621397695</v>
          </cell>
          <cell r="AL14">
            <v>0.95034044220748404</v>
          </cell>
          <cell r="AM14">
            <v>0.92658750998536299</v>
          </cell>
          <cell r="AN14">
            <v>0.93536332924561305</v>
          </cell>
          <cell r="AO14">
            <v>0.93400596486035103</v>
          </cell>
          <cell r="AP14">
            <v>0.92216421503085</v>
          </cell>
          <cell r="AQ14">
            <v>0.91899921582605204</v>
          </cell>
          <cell r="AR14">
            <v>0.91692538186103401</v>
          </cell>
          <cell r="AS14">
            <v>0.91886647812769096</v>
          </cell>
          <cell r="AT14">
            <v>0.91037214740369898</v>
          </cell>
          <cell r="AU14">
            <v>0.88749092802637397</v>
          </cell>
          <cell r="AW14">
            <v>0.79481449858884601</v>
          </cell>
          <cell r="AX14">
            <v>0.85730407715955803</v>
          </cell>
          <cell r="AY14">
            <v>0.88040055454412702</v>
          </cell>
          <cell r="AZ14">
            <v>0.82514114994119203</v>
          </cell>
          <cell r="BA14">
            <v>0.884158769694114</v>
          </cell>
          <cell r="BC14">
            <v>0.67665721377497501</v>
          </cell>
          <cell r="BD14">
            <v>0.72957809506997195</v>
          </cell>
          <cell r="BE14">
            <v>0.87633237708287903</v>
          </cell>
          <cell r="BF14">
            <v>0.87100224625824496</v>
          </cell>
          <cell r="BG14">
            <v>0.89495811308972195</v>
          </cell>
          <cell r="BH14">
            <v>0.89450168191379997</v>
          </cell>
          <cell r="BI14">
            <v>0.82445120534058103</v>
          </cell>
          <cell r="BL14">
            <v>0</v>
          </cell>
          <cell r="BM14">
            <v>0.83279044516829503</v>
          </cell>
          <cell r="BN14">
            <v>0.81777900858487995</v>
          </cell>
          <cell r="BO14">
            <v>0.831725312145289</v>
          </cell>
          <cell r="BP14">
            <v>0.87179487179487203</v>
          </cell>
          <cell r="BS14">
            <v>0</v>
          </cell>
        </row>
        <row r="15">
          <cell r="A15" t="str">
            <v>Avg A.E. %</v>
          </cell>
          <cell r="B15">
            <v>0.66921851357639695</v>
          </cell>
          <cell r="C15">
            <v>0.65811122726373805</v>
          </cell>
          <cell r="D15">
            <v>0.66482009350805005</v>
          </cell>
          <cell r="E15">
            <v>0.89040202475701702</v>
          </cell>
          <cell r="H15">
            <v>0.80705056465561098</v>
          </cell>
          <cell r="I15">
            <v>0.74834004771097296</v>
          </cell>
          <cell r="J15">
            <v>0.454713209288021</v>
          </cell>
          <cell r="M15">
            <v>6.3516416628484396E-2</v>
          </cell>
          <cell r="N15">
            <v>1.05082075242658</v>
          </cell>
          <cell r="O15">
            <v>0.84140634880485599</v>
          </cell>
          <cell r="P15">
            <v>0.79176684340802095</v>
          </cell>
          <cell r="Q15">
            <v>0.39455247224102302</v>
          </cell>
          <cell r="R15">
            <v>0.77288721839681895</v>
          </cell>
          <cell r="T15">
            <v>0.465416772232075</v>
          </cell>
          <cell r="V15">
            <v>0.178775869660942</v>
          </cell>
          <cell r="W15">
            <v>0.35075127729337302</v>
          </cell>
          <cell r="X15">
            <v>0.77716075751103497</v>
          </cell>
          <cell r="Y15">
            <v>0.69215010298377599</v>
          </cell>
          <cell r="AB15">
            <v>0.88171337492705604</v>
          </cell>
          <cell r="AC15">
            <v>0.64364561119536901</v>
          </cell>
          <cell r="AD15">
            <v>0.50509276711662798</v>
          </cell>
          <cell r="AE15">
            <v>0.62264233243742295</v>
          </cell>
          <cell r="AF15">
            <v>0.48786268860179099</v>
          </cell>
          <cell r="AH15">
            <v>0.31216287276034399</v>
          </cell>
          <cell r="AI15">
            <v>0.86804911040368105</v>
          </cell>
          <cell r="AJ15">
            <v>0.78906419409694095</v>
          </cell>
          <cell r="AK15">
            <v>0.92376611244476203</v>
          </cell>
          <cell r="AL15">
            <v>0.674464267941289</v>
          </cell>
          <cell r="AM15">
            <v>0.48912419398957702</v>
          </cell>
          <cell r="AN15">
            <v>0.55760041307157004</v>
          </cell>
          <cell r="AO15">
            <v>0.79725965115257302</v>
          </cell>
          <cell r="AP15">
            <v>0.80603399794427</v>
          </cell>
          <cell r="AQ15">
            <v>0.773836191646876</v>
          </cell>
          <cell r="AR15">
            <v>0.62057604739121197</v>
          </cell>
          <cell r="AS15">
            <v>0.76402663160389594</v>
          </cell>
          <cell r="AU15">
            <v>0.61844540918080604</v>
          </cell>
          <cell r="AW15">
            <v>0.71820819655622103</v>
          </cell>
          <cell r="AX15">
            <v>0.65003641770255005</v>
          </cell>
          <cell r="AY15">
            <v>0.75449821491554803</v>
          </cell>
          <cell r="AZ15">
            <v>0.61923645340578204</v>
          </cell>
          <cell r="BA15">
            <v>0.85798972283919395</v>
          </cell>
          <cell r="BC15">
            <v>0.65662973122438895</v>
          </cell>
          <cell r="BD15">
            <v>0.462571817722989</v>
          </cell>
          <cell r="BE15">
            <v>0.67654408344936601</v>
          </cell>
          <cell r="BF15">
            <v>0.66877258844750398</v>
          </cell>
          <cell r="BG15">
            <v>0.87190893178286399</v>
          </cell>
          <cell r="BH15">
            <v>0.746419636310797</v>
          </cell>
          <cell r="BI15">
            <v>0.63388005701813099</v>
          </cell>
          <cell r="BL15">
            <v>0</v>
          </cell>
          <cell r="BM15">
            <v>0.62829204393988103</v>
          </cell>
          <cell r="BN15">
            <v>0.35842392803929102</v>
          </cell>
          <cell r="BO15">
            <v>0.487497989312077</v>
          </cell>
          <cell r="BP15">
            <v>0.195020746887967</v>
          </cell>
          <cell r="BS15">
            <v>0</v>
          </cell>
        </row>
        <row r="16">
          <cell r="A16" t="str">
            <v>Avg C.Y. %</v>
          </cell>
          <cell r="B16">
            <v>0.64603064436653201</v>
          </cell>
          <cell r="C16">
            <v>0.62599425994259905</v>
          </cell>
          <cell r="D16">
            <v>0.63809635394971898</v>
          </cell>
          <cell r="E16">
            <v>0.81671520661356301</v>
          </cell>
          <cell r="H16">
            <v>0.78127028781648999</v>
          </cell>
          <cell r="I16">
            <v>0.61991769182260203</v>
          </cell>
          <cell r="J16">
            <v>0.38105489773950502</v>
          </cell>
          <cell r="M16">
            <v>5.3227487455321097E-2</v>
          </cell>
          <cell r="N16">
            <v>0.91080479816872895</v>
          </cell>
          <cell r="O16">
            <v>0.63033874064495898</v>
          </cell>
          <cell r="P16">
            <v>0.800502562169633</v>
          </cell>
          <cell r="Q16">
            <v>0.35694294546984501</v>
          </cell>
          <cell r="R16">
            <v>0.77942014461056697</v>
          </cell>
          <cell r="T16">
            <v>0.48442436744392497</v>
          </cell>
          <cell r="V16">
            <v>0.179656538969617</v>
          </cell>
          <cell r="W16">
            <v>0.36482269587490601</v>
          </cell>
          <cell r="X16">
            <v>0.77716075751103497</v>
          </cell>
          <cell r="Y16">
            <v>0.647156656496789</v>
          </cell>
          <cell r="AB16">
            <v>0.81283986029618804</v>
          </cell>
          <cell r="AC16">
            <v>0.62178135267291501</v>
          </cell>
          <cell r="AD16">
            <v>0.73565225048107896</v>
          </cell>
          <cell r="AE16">
            <v>0.70864514301576498</v>
          </cell>
          <cell r="AF16">
            <v>0.47788352924652</v>
          </cell>
          <cell r="AH16">
            <v>0.30577762722946999</v>
          </cell>
          <cell r="AI16">
            <v>0.83758199578456705</v>
          </cell>
          <cell r="AJ16">
            <v>0.77746068622766895</v>
          </cell>
          <cell r="AK16">
            <v>0.85580613318908905</v>
          </cell>
          <cell r="AL16">
            <v>0.64180372149236398</v>
          </cell>
          <cell r="AM16">
            <v>0.50160572715667495</v>
          </cell>
          <cell r="AN16">
            <v>0.55340363772343104</v>
          </cell>
          <cell r="AO16">
            <v>0.90923108406194797</v>
          </cell>
          <cell r="AP16">
            <v>0.77990235180715195</v>
          </cell>
          <cell r="AQ16">
            <v>0.773836191646876</v>
          </cell>
          <cell r="AR16">
            <v>0.59725323483631898</v>
          </cell>
          <cell r="AS16">
            <v>0.76253383299510202</v>
          </cell>
          <cell r="AU16">
            <v>0.53239830557712298</v>
          </cell>
          <cell r="AW16">
            <v>0.71820819655622103</v>
          </cell>
          <cell r="AY16" t="str">
            <v/>
          </cell>
          <cell r="BC16">
            <v>0</v>
          </cell>
          <cell r="BD16">
            <v>0.579305433602743</v>
          </cell>
          <cell r="BE16">
            <v>0.670219540895166</v>
          </cell>
          <cell r="BF16">
            <v>0.66691753103878004</v>
          </cell>
          <cell r="BG16">
            <v>0.81168842042214795</v>
          </cell>
          <cell r="BH16">
            <v>0.70059689251903101</v>
          </cell>
          <cell r="BI16">
            <v>0.60345201400902204</v>
          </cell>
          <cell r="BL16">
            <v>0</v>
          </cell>
          <cell r="BM16">
            <v>0.78741283460265399</v>
          </cell>
          <cell r="BN16">
            <v>0.78116424076103297</v>
          </cell>
          <cell r="BO16">
            <v>0.58655845294456599</v>
          </cell>
          <cell r="BS16">
            <v>0</v>
          </cell>
        </row>
        <row r="17">
          <cell r="A17" t="str">
            <v>Avg J.E. %</v>
          </cell>
          <cell r="B17">
            <v>0.96663283723155702</v>
          </cell>
          <cell r="C17">
            <v>0.95894967188076596</v>
          </cell>
          <cell r="D17">
            <v>0.96359034893008699</v>
          </cell>
          <cell r="E17">
            <v>0.91627445579716604</v>
          </cell>
          <cell r="H17">
            <v>1.0060515232943299</v>
          </cell>
          <cell r="J17">
            <v>0.829295695527</v>
          </cell>
          <cell r="M17">
            <v>0.115839808101852</v>
          </cell>
          <cell r="O17">
            <v>0.90797791175551601</v>
          </cell>
          <cell r="P17">
            <v>0.99999993170991197</v>
          </cell>
          <cell r="Q17">
            <v>0.93152165324926495</v>
          </cell>
          <cell r="R17">
            <v>0.99674515466105695</v>
          </cell>
          <cell r="T17">
            <v>0.83230983025886596</v>
          </cell>
          <cell r="V17">
            <v>0.95473645937242801</v>
          </cell>
          <cell r="W17">
            <v>0.65229969541140098</v>
          </cell>
          <cell r="X17">
            <v>1</v>
          </cell>
          <cell r="Y17">
            <v>0.96615504530387897</v>
          </cell>
          <cell r="Z17">
            <v>0.95</v>
          </cell>
          <cell r="AB17">
            <v>0.94432535798407602</v>
          </cell>
          <cell r="AC17">
            <v>0.96610379188365203</v>
          </cell>
          <cell r="AD17">
            <v>0.89022795740954297</v>
          </cell>
          <cell r="AE17">
            <v>0.91457822911033004</v>
          </cell>
          <cell r="AF17">
            <v>0.979536264964602</v>
          </cell>
          <cell r="AH17">
            <v>0.62676417276474805</v>
          </cell>
          <cell r="AI17">
            <v>0.96828399770279605</v>
          </cell>
          <cell r="AJ17">
            <v>0.87275573745499702</v>
          </cell>
          <cell r="AK17">
            <v>0.93183104751988799</v>
          </cell>
          <cell r="AL17">
            <v>0.97607406182756495</v>
          </cell>
          <cell r="AM17">
            <v>0.97731359170677401</v>
          </cell>
          <cell r="AN17">
            <v>0.97685563181845803</v>
          </cell>
          <cell r="AO17">
            <v>0.95562795674268397</v>
          </cell>
          <cell r="AP17">
            <v>0.96766288997985295</v>
          </cell>
          <cell r="AQ17">
            <v>1</v>
          </cell>
          <cell r="AR17">
            <v>0.96784490894368702</v>
          </cell>
          <cell r="AS17">
            <v>0.99794188307771503</v>
          </cell>
          <cell r="AU17">
            <v>0.93302907756168896</v>
          </cell>
          <cell r="AW17">
            <v>1</v>
          </cell>
          <cell r="AX17">
            <v>0.951011700501597</v>
          </cell>
          <cell r="AY17">
            <v>0.93916176810950402</v>
          </cell>
          <cell r="AZ17">
            <v>0.95135943149121505</v>
          </cell>
          <cell r="BA17">
            <v>0.91044880310965903</v>
          </cell>
          <cell r="BB17">
            <v>1.1274367140410799</v>
          </cell>
          <cell r="BC17">
            <v>0.96137328712454895</v>
          </cell>
          <cell r="BD17">
            <v>0.97060000000000002</v>
          </cell>
          <cell r="BE17">
            <v>0.97270267113866804</v>
          </cell>
          <cell r="BF17">
            <v>0.97262630190366794</v>
          </cell>
          <cell r="BG17">
            <v>0.95787415666896003</v>
          </cell>
          <cell r="BH17">
            <v>0.95136629439267095</v>
          </cell>
          <cell r="BI17">
            <v>0.94504305532333299</v>
          </cell>
          <cell r="BL17">
            <v>0</v>
          </cell>
          <cell r="BM17">
            <v>0.96897621509824206</v>
          </cell>
          <cell r="BN17">
            <v>0.94967025338424205</v>
          </cell>
          <cell r="BO17">
            <v>0.95706770744951597</v>
          </cell>
          <cell r="BP17">
            <v>0.91304347826086996</v>
          </cell>
          <cell r="BS17">
            <v>0</v>
          </cell>
        </row>
        <row r="18">
          <cell r="A18" t="str">
            <v>Batch J.E. %</v>
          </cell>
          <cell r="B18">
            <v>0.96382000000000001</v>
          </cell>
          <cell r="C18">
            <v>0.96665999999999996</v>
          </cell>
          <cell r="D18">
            <v>0.96494462330064101</v>
          </cell>
          <cell r="E18">
            <v>1.0010399999999999</v>
          </cell>
          <cell r="H18">
            <v>0.98621000000000003</v>
          </cell>
          <cell r="I18">
            <v>0.96599999999999997</v>
          </cell>
          <cell r="J18">
            <v>0.92279999999999995</v>
          </cell>
          <cell r="K18">
            <v>0.9869</v>
          </cell>
          <cell r="M18">
            <v>0.93451254783717996</v>
          </cell>
          <cell r="N18">
            <v>0.93830000000000002</v>
          </cell>
          <cell r="O18">
            <v>0.99314444444444405</v>
          </cell>
          <cell r="P18">
            <v>0.99314444444444405</v>
          </cell>
          <cell r="Q18">
            <v>0.99314444444444405</v>
          </cell>
          <cell r="R18">
            <v>0.99314444444444405</v>
          </cell>
          <cell r="T18">
            <v>0.99314444444444405</v>
          </cell>
          <cell r="V18">
            <v>0.99726000000000004</v>
          </cell>
          <cell r="W18">
            <v>0.77274969946196703</v>
          </cell>
          <cell r="X18">
            <v>0.99314444444444405</v>
          </cell>
          <cell r="Y18">
            <v>1.0126999999999999</v>
          </cell>
          <cell r="AB18">
            <v>1.0126999999999999</v>
          </cell>
          <cell r="AC18">
            <v>0.98106638177678296</v>
          </cell>
          <cell r="AD18">
            <v>0.98106638177678296</v>
          </cell>
          <cell r="AE18">
            <v>0.98106638177678296</v>
          </cell>
          <cell r="AF18">
            <v>0.98106638177678296</v>
          </cell>
          <cell r="AH18">
            <v>0.627743230337522</v>
          </cell>
          <cell r="AI18">
            <v>0.98106638177678296</v>
          </cell>
          <cell r="AK18">
            <v>1.0520689999999999</v>
          </cell>
          <cell r="AL18">
            <v>0.99477199999999999</v>
          </cell>
          <cell r="AM18">
            <v>0.99480000000000002</v>
          </cell>
          <cell r="AN18">
            <v>0.99478965504818595</v>
          </cell>
          <cell r="AO18">
            <v>0.99472799999999995</v>
          </cell>
          <cell r="AP18">
            <v>0.99473599999999995</v>
          </cell>
          <cell r="AQ18">
            <v>0.99476399999999998</v>
          </cell>
          <cell r="AR18">
            <v>0.99470444444444395</v>
          </cell>
          <cell r="AS18">
            <v>0.99476018809051103</v>
          </cell>
          <cell r="AU18">
            <v>0.98991232994183498</v>
          </cell>
          <cell r="AW18">
            <v>0.98314628118908698</v>
          </cell>
          <cell r="AX18">
            <v>0.97280730294821804</v>
          </cell>
          <cell r="AY18">
            <v>0.97280730294821804</v>
          </cell>
          <cell r="AZ18">
            <v>0.97280730294821804</v>
          </cell>
          <cell r="BA18">
            <v>0.97280730294821804</v>
          </cell>
          <cell r="BB18">
            <v>0.97280730294821804</v>
          </cell>
          <cell r="BC18">
            <v>0.97280730294821804</v>
          </cell>
          <cell r="BD18">
            <v>0.98416873701893004</v>
          </cell>
          <cell r="BE18">
            <v>0.972903131071579</v>
          </cell>
          <cell r="BF18">
            <v>0.97331229905424099</v>
          </cell>
          <cell r="BG18">
            <v>0.97290313107158</v>
          </cell>
          <cell r="BH18">
            <v>0.97402969166631403</v>
          </cell>
          <cell r="BI18">
            <v>0.97402969166631503</v>
          </cell>
          <cell r="BL18">
            <v>0</v>
          </cell>
          <cell r="BM18">
            <v>0.98360000000000003</v>
          </cell>
          <cell r="BN18">
            <v>0.98360000000000003</v>
          </cell>
          <cell r="BO18">
            <v>0.98360000000000003</v>
          </cell>
          <cell r="BP18">
            <v>0.98250000000000004</v>
          </cell>
          <cell r="BS18">
            <v>0</v>
          </cell>
        </row>
        <row r="19">
          <cell r="A19" t="str">
            <v>Line Efficiency</v>
          </cell>
          <cell r="B19">
            <v>0.90194489583408799</v>
          </cell>
          <cell r="C19">
            <v>0.89405549156348896</v>
          </cell>
          <cell r="D19">
            <v>0.89882073813306995</v>
          </cell>
          <cell r="E19">
            <v>0.86591205891012402</v>
          </cell>
          <cell r="F19">
            <v>0</v>
          </cell>
          <cell r="G19">
            <v>0</v>
          </cell>
          <cell r="H19">
            <v>0.93213825049895005</v>
          </cell>
          <cell r="I19">
            <v>0</v>
          </cell>
          <cell r="J19">
            <v>0.71097446624094995</v>
          </cell>
          <cell r="K19">
            <v>0</v>
          </cell>
          <cell r="L19">
            <v>0</v>
          </cell>
          <cell r="M19">
            <v>9.9312158713582802E-2</v>
          </cell>
          <cell r="N19">
            <v>0</v>
          </cell>
          <cell r="O19">
            <v>0.86342954414834805</v>
          </cell>
          <cell r="P19">
            <v>0.87765523812072299</v>
          </cell>
          <cell r="Q19">
            <v>0.69439494607737495</v>
          </cell>
          <cell r="R19">
            <v>0.86894486446768304</v>
          </cell>
          <cell r="S19">
            <v>0</v>
          </cell>
          <cell r="T19">
            <v>0.71647696603455502</v>
          </cell>
          <cell r="U19">
            <v>0</v>
          </cell>
          <cell r="V19">
            <v>0.80897071106023599</v>
          </cell>
          <cell r="W19">
            <v>0.56101030239629102</v>
          </cell>
          <cell r="X19">
            <v>0.85587298951420598</v>
          </cell>
          <cell r="Y19">
            <v>0.90515756039577</v>
          </cell>
          <cell r="Z19">
            <v>0.85499999999999998</v>
          </cell>
          <cell r="AA19">
            <v>0</v>
          </cell>
          <cell r="AB19">
            <v>0.89982476821813395</v>
          </cell>
          <cell r="AC19">
            <v>0.82003878805207397</v>
          </cell>
          <cell r="AD19">
            <v>0.81742845723470203</v>
          </cell>
          <cell r="AE19">
            <v>0.753751263931278</v>
          </cell>
          <cell r="AF19">
            <v>0.79979437444701895</v>
          </cell>
          <cell r="AG19">
            <v>0</v>
          </cell>
          <cell r="AH19">
            <v>0.51175487566078004</v>
          </cell>
          <cell r="AI19">
            <v>0.86524779561114895</v>
          </cell>
          <cell r="AJ19">
            <v>0.84007058513590804</v>
          </cell>
          <cell r="AK19">
            <v>0.86831459770830399</v>
          </cell>
          <cell r="AL19">
            <v>0.92760265554446297</v>
          </cell>
          <cell r="AM19">
            <v>0.90556656741443198</v>
          </cell>
          <cell r="AN19">
            <v>0.91370807705306101</v>
          </cell>
          <cell r="AO19">
            <v>0.89256221178497697</v>
          </cell>
          <cell r="AP19">
            <v>0.892344089352755</v>
          </cell>
          <cell r="AQ19">
            <v>0.91899921582605204</v>
          </cell>
          <cell r="AR19">
            <v>0.88744156271544805</v>
          </cell>
          <cell r="AS19">
            <v>0.91697933848280999</v>
          </cell>
          <cell r="AT19">
            <v>0</v>
          </cell>
          <cell r="AU19">
            <v>0.82805484192081402</v>
          </cell>
          <cell r="AV19">
            <v>0</v>
          </cell>
          <cell r="AW19">
            <v>0.79481449858884601</v>
          </cell>
          <cell r="AX19">
            <v>0.81530620826646305</v>
          </cell>
          <cell r="AY19">
            <v>0.82683854145025004</v>
          </cell>
          <cell r="AZ19">
            <v>0.78500581530806002</v>
          </cell>
          <cell r="BA19">
            <v>0.80498129362691395</v>
          </cell>
          <cell r="BB19">
            <v>0</v>
          </cell>
          <cell r="BC19">
            <v>0.616061750396942</v>
          </cell>
          <cell r="BD19">
            <v>0.70812849907491504</v>
          </cell>
          <cell r="BE19">
            <v>0.85241084399381495</v>
          </cell>
          <cell r="BF19">
            <v>0.84717049418218104</v>
          </cell>
          <cell r="BG19">
            <v>0.85725724782986101</v>
          </cell>
          <cell r="BH19">
            <v>0.85099875045034301</v>
          </cell>
          <cell r="BI19">
            <v>0.77914188606006796</v>
          </cell>
          <cell r="BJ19">
            <v>0</v>
          </cell>
          <cell r="BK19">
            <v>0</v>
          </cell>
          <cell r="BL19">
            <v>0</v>
          </cell>
          <cell r="BM19">
            <v>0.80695413352915502</v>
          </cell>
          <cell r="BN19">
            <v>0.77662039829511598</v>
          </cell>
          <cell r="BO19">
            <v>0.79601743772262601</v>
          </cell>
          <cell r="BP19">
            <v>0.79598662207357895</v>
          </cell>
          <cell r="BQ19">
            <v>0</v>
          </cell>
          <cell r="BR19">
            <v>0</v>
          </cell>
          <cell r="BS19">
            <v>0</v>
          </cell>
        </row>
        <row r="20">
          <cell r="A20" t="str">
            <v>Alloy</v>
          </cell>
          <cell r="B20">
            <v>683.58199999999999</v>
          </cell>
          <cell r="C20">
            <v>432.32600000000002</v>
          </cell>
          <cell r="D20">
            <v>1115.9079999999999</v>
          </cell>
          <cell r="E20">
            <v>990.79499999999996</v>
          </cell>
          <cell r="F20">
            <v>0</v>
          </cell>
          <cell r="G20">
            <v>6.7000000000000004E-2</v>
          </cell>
          <cell r="H20">
            <v>288.57299999999998</v>
          </cell>
          <cell r="I20">
            <v>1360.2</v>
          </cell>
          <cell r="J20">
            <v>38.575000000000003</v>
          </cell>
          <cell r="K20">
            <v>0.2</v>
          </cell>
          <cell r="L20">
            <v>0.06</v>
          </cell>
          <cell r="M20">
            <v>38.835000000000001</v>
          </cell>
          <cell r="N20">
            <v>419.4</v>
          </cell>
          <cell r="O20">
            <v>92.674662499999997</v>
          </cell>
          <cell r="P20">
            <v>2746.8208749999999</v>
          </cell>
          <cell r="Q20">
            <v>148.86089999999999</v>
          </cell>
          <cell r="R20">
            <v>2895.681775</v>
          </cell>
          <cell r="S20">
            <v>0</v>
          </cell>
          <cell r="T20">
            <v>102.212225</v>
          </cell>
          <cell r="U20">
            <v>0</v>
          </cell>
          <cell r="V20">
            <v>4.7347374999999996</v>
          </cell>
          <cell r="W20">
            <v>106.9469625</v>
          </cell>
          <cell r="X20">
            <v>210.9432625</v>
          </cell>
          <cell r="Y20">
            <v>472.92833204682802</v>
          </cell>
          <cell r="Z20">
            <v>433.18820688382903</v>
          </cell>
          <cell r="AA20">
            <v>0</v>
          </cell>
          <cell r="AB20">
            <v>175.41650461983801</v>
          </cell>
          <cell r="AC20">
            <v>74.602158333333307</v>
          </cell>
          <cell r="AD20">
            <v>112.7</v>
          </cell>
          <cell r="AE20">
            <v>142.509616666667</v>
          </cell>
          <cell r="AF20">
            <v>35.199583333333301</v>
          </cell>
          <cell r="AG20">
            <v>0</v>
          </cell>
          <cell r="AH20">
            <v>35.199583333333301</v>
          </cell>
          <cell r="AI20">
            <v>441.12960833333301</v>
          </cell>
          <cell r="AJ20">
            <v>359.81626</v>
          </cell>
          <cell r="AK20">
            <v>2016.2080000000001</v>
          </cell>
          <cell r="AL20">
            <v>163.49768584128299</v>
          </cell>
          <cell r="AM20">
            <v>302.80575315871698</v>
          </cell>
          <cell r="AN20">
            <v>466.30343900000003</v>
          </cell>
          <cell r="AO20">
            <v>249.160718</v>
          </cell>
          <cell r="AP20">
            <v>423.89556881584002</v>
          </cell>
          <cell r="AQ20">
            <v>941.45443999999998</v>
          </cell>
          <cell r="AR20">
            <v>61.544778999999998</v>
          </cell>
          <cell r="AS20">
            <v>1002.999219</v>
          </cell>
          <cell r="AT20">
            <v>6.0894311841599897</v>
          </cell>
          <cell r="AU20">
            <v>1056.22977903122</v>
          </cell>
          <cell r="AV20">
            <v>0</v>
          </cell>
          <cell r="AW20">
            <v>524.83663346877802</v>
          </cell>
          <cell r="AX20">
            <v>268.85549217391298</v>
          </cell>
          <cell r="AY20">
            <v>150.348994782609</v>
          </cell>
          <cell r="AZ20">
            <v>241.48956608695701</v>
          </cell>
          <cell r="BA20">
            <v>2.9518556521739101</v>
          </cell>
          <cell r="BB20">
            <v>0</v>
          </cell>
          <cell r="BC20">
            <v>2.9518556521739101</v>
          </cell>
          <cell r="BD20">
            <v>18.6762894219397</v>
          </cell>
          <cell r="BE20">
            <v>317.40908274793497</v>
          </cell>
          <cell r="BF20">
            <v>336.08537216987401</v>
          </cell>
          <cell r="BG20">
            <v>110.737496385318</v>
          </cell>
          <cell r="BH20">
            <v>308.323428583588</v>
          </cell>
          <cell r="BI20">
            <v>441.17141286122001</v>
          </cell>
          <cell r="BJ20">
            <v>0</v>
          </cell>
          <cell r="BK20">
            <v>0</v>
          </cell>
          <cell r="BL20">
            <v>0</v>
          </cell>
          <cell r="BM20">
            <v>18.4329586028345</v>
          </cell>
          <cell r="BN20">
            <v>13.7438844531424</v>
          </cell>
          <cell r="BO20">
            <v>30.935969858821199</v>
          </cell>
          <cell r="BP20">
            <v>5.9463966731608503E-2</v>
          </cell>
          <cell r="BQ20">
            <v>0</v>
          </cell>
          <cell r="BR20">
            <v>12.4719927906977</v>
          </cell>
          <cell r="BS20">
            <v>12.4719927906977</v>
          </cell>
        </row>
        <row r="21">
          <cell r="A21" t="str">
            <v>Batch</v>
          </cell>
          <cell r="B21">
            <v>3132.9720000000002</v>
          </cell>
          <cell r="C21">
            <v>2146.5079999999998</v>
          </cell>
          <cell r="D21">
            <v>5279.48</v>
          </cell>
          <cell r="E21">
            <v>6819.53</v>
          </cell>
          <cell r="F21">
            <v>0</v>
          </cell>
          <cell r="G21">
            <v>1.504</v>
          </cell>
          <cell r="H21">
            <v>2346.2919999999999</v>
          </cell>
          <cell r="I21">
            <v>6196.7</v>
          </cell>
          <cell r="J21">
            <v>379.77</v>
          </cell>
          <cell r="K21">
            <v>1568</v>
          </cell>
          <cell r="L21">
            <v>0</v>
          </cell>
          <cell r="M21">
            <v>1947.77</v>
          </cell>
          <cell r="N21">
            <v>4150.1000000000004</v>
          </cell>
          <cell r="O21">
            <v>578.33906249999995</v>
          </cell>
          <cell r="P21">
            <v>8886.1954499999993</v>
          </cell>
          <cell r="Q21">
            <v>538.55983749999996</v>
          </cell>
          <cell r="R21">
            <v>9424.7552875000001</v>
          </cell>
          <cell r="S21">
            <v>0</v>
          </cell>
          <cell r="T21">
            <v>362.37597499999998</v>
          </cell>
          <cell r="U21">
            <v>0</v>
          </cell>
          <cell r="V21">
            <v>14.6355</v>
          </cell>
          <cell r="W21">
            <v>377.01147500000002</v>
          </cell>
          <cell r="X21">
            <v>637.41636249999999</v>
          </cell>
          <cell r="Y21">
            <v>4630.5853866666703</v>
          </cell>
          <cell r="Z21">
            <v>1575.5614624955999</v>
          </cell>
          <cell r="AA21">
            <v>0</v>
          </cell>
          <cell r="AB21">
            <v>785.25893666666695</v>
          </cell>
          <cell r="AC21">
            <v>572.86227499999995</v>
          </cell>
          <cell r="AD21">
            <v>762.35419999999999</v>
          </cell>
          <cell r="AE21">
            <v>1090.5174833333299</v>
          </cell>
          <cell r="AF21">
            <v>148.68616666666699</v>
          </cell>
          <cell r="AG21">
            <v>-8.3333333333333303E-5</v>
          </cell>
          <cell r="AH21">
            <v>148.68608333333299</v>
          </cell>
          <cell r="AI21">
            <v>946.32464166666705</v>
          </cell>
          <cell r="AJ21">
            <v>4237.4331400000001</v>
          </cell>
          <cell r="AK21">
            <v>9438.66</v>
          </cell>
          <cell r="AL21">
            <v>951.89565653205102</v>
          </cell>
          <cell r="AM21">
            <v>1677.59864547094</v>
          </cell>
          <cell r="AN21">
            <v>2629.49430200299</v>
          </cell>
          <cell r="AO21">
            <v>1420.3846384583801</v>
          </cell>
          <cell r="AP21">
            <v>3158.1048630279001</v>
          </cell>
          <cell r="AQ21">
            <v>5152.3449349376297</v>
          </cell>
          <cell r="AR21">
            <v>369.05484851641597</v>
          </cell>
          <cell r="AS21">
            <v>5521.3997834540496</v>
          </cell>
          <cell r="AT21">
            <v>40.961413056684798</v>
          </cell>
          <cell r="AU21">
            <v>6352.8823137625004</v>
          </cell>
          <cell r="AV21">
            <v>69.612462699999995</v>
          </cell>
          <cell r="AW21">
            <v>1477.6035610375</v>
          </cell>
          <cell r="AX21">
            <v>1222.9849518276001</v>
          </cell>
          <cell r="AY21">
            <v>847.10708287777504</v>
          </cell>
          <cell r="AZ21">
            <v>756.10554586067803</v>
          </cell>
          <cell r="BA21">
            <v>44.870498510469801</v>
          </cell>
          <cell r="BB21">
            <v>31.7826086956522</v>
          </cell>
          <cell r="BC21">
            <v>76.653107206122002</v>
          </cell>
          <cell r="BD21">
            <v>61.9859420116099</v>
          </cell>
          <cell r="BE21">
            <v>1545.35974622362</v>
          </cell>
          <cell r="BF21">
            <v>1607.34568823523</v>
          </cell>
          <cell r="BG21">
            <v>574.72817222267304</v>
          </cell>
          <cell r="BH21">
            <v>1406.6482907842401</v>
          </cell>
          <cell r="BI21">
            <v>1497.57212889068</v>
          </cell>
          <cell r="BJ21">
            <v>0</v>
          </cell>
          <cell r="BK21">
            <v>0</v>
          </cell>
          <cell r="BL21">
            <v>0</v>
          </cell>
          <cell r="BM21">
            <v>576.61948641114395</v>
          </cell>
          <cell r="BN21">
            <v>435.95809523040202</v>
          </cell>
          <cell r="BO21">
            <v>838.16626329127803</v>
          </cell>
          <cell r="BP21">
            <v>4.3756845243201301</v>
          </cell>
          <cell r="BQ21">
            <v>2435.2586182263799</v>
          </cell>
          <cell r="BR21">
            <v>0</v>
          </cell>
          <cell r="BS21">
            <v>2435.2586182263799</v>
          </cell>
        </row>
        <row r="22">
          <cell r="A22" t="str">
            <v>Binder</v>
          </cell>
          <cell r="B22">
            <v>3387.1469999999999</v>
          </cell>
          <cell r="C22">
            <v>2282.0120000000002</v>
          </cell>
          <cell r="D22">
            <v>5669.1589999999997</v>
          </cell>
          <cell r="E22">
            <v>2851.2339999999999</v>
          </cell>
          <cell r="F22">
            <v>0</v>
          </cell>
          <cell r="G22">
            <v>6.2E-2</v>
          </cell>
          <cell r="H22">
            <v>153.27699999999999</v>
          </cell>
          <cell r="I22">
            <v>5277.66</v>
          </cell>
          <cell r="J22">
            <v>21.7</v>
          </cell>
          <cell r="K22">
            <v>0</v>
          </cell>
          <cell r="L22">
            <v>0</v>
          </cell>
          <cell r="M22">
            <v>21.7</v>
          </cell>
          <cell r="N22">
            <v>919.3</v>
          </cell>
          <cell r="O22">
            <v>850.13152500000001</v>
          </cell>
          <cell r="P22">
            <v>8363.1476875000008</v>
          </cell>
          <cell r="Q22">
            <v>505.1094875</v>
          </cell>
          <cell r="R22">
            <v>8868.2571750000006</v>
          </cell>
          <cell r="S22">
            <v>4.6563249999999998</v>
          </cell>
          <cell r="T22">
            <v>270.51335</v>
          </cell>
          <cell r="U22">
            <v>0</v>
          </cell>
          <cell r="V22">
            <v>29.958424999999998</v>
          </cell>
          <cell r="W22">
            <v>305.12810000000002</v>
          </cell>
          <cell r="X22">
            <v>57.142825000000002</v>
          </cell>
          <cell r="Y22">
            <v>1042.3405049999999</v>
          </cell>
          <cell r="Z22">
            <v>145.55172413793099</v>
          </cell>
          <cell r="AA22">
            <v>0</v>
          </cell>
          <cell r="AB22">
            <v>1394.5022016666701</v>
          </cell>
          <cell r="AC22">
            <v>571.96769166666695</v>
          </cell>
          <cell r="AD22">
            <v>1233.89948333333</v>
          </cell>
          <cell r="AE22">
            <v>1383.23716666667</v>
          </cell>
          <cell r="AF22">
            <v>110.067516666667</v>
          </cell>
          <cell r="AG22">
            <v>0</v>
          </cell>
          <cell r="AH22">
            <v>110.067516666667</v>
          </cell>
          <cell r="AI22">
            <v>108.177933333333</v>
          </cell>
          <cell r="AJ22">
            <v>1053.5890400000001</v>
          </cell>
          <cell r="AK22">
            <v>962.66099999999994</v>
          </cell>
          <cell r="AL22">
            <v>585.19436299590495</v>
          </cell>
          <cell r="AM22">
            <v>1068.56963611177</v>
          </cell>
          <cell r="AN22">
            <v>1653.7639991076701</v>
          </cell>
          <cell r="AO22">
            <v>1374.6859999999999</v>
          </cell>
          <cell r="AP22">
            <v>602.83577675126196</v>
          </cell>
          <cell r="AQ22">
            <v>2530.5390000000002</v>
          </cell>
          <cell r="AR22">
            <v>284.21699999999998</v>
          </cell>
          <cell r="AS22">
            <v>2814.7559999999999</v>
          </cell>
          <cell r="AT22">
            <v>129.87821592141901</v>
          </cell>
          <cell r="AU22">
            <v>1879.2355139628401</v>
          </cell>
          <cell r="AV22">
            <v>18.290910125</v>
          </cell>
          <cell r="AW22">
            <v>233.335813412161</v>
          </cell>
          <cell r="AX22">
            <v>732.95975916948998</v>
          </cell>
          <cell r="AY22">
            <v>1027.63385142215</v>
          </cell>
          <cell r="AZ22">
            <v>731.36574657024698</v>
          </cell>
          <cell r="BA22">
            <v>2.5702297389818298</v>
          </cell>
          <cell r="BB22">
            <v>0</v>
          </cell>
          <cell r="BC22">
            <v>2.5702297389818298</v>
          </cell>
          <cell r="BD22">
            <v>58.901868460772199</v>
          </cell>
          <cell r="BE22">
            <v>1162.67284112074</v>
          </cell>
          <cell r="BF22">
            <v>1221.57470958151</v>
          </cell>
          <cell r="BG22">
            <v>836.99676434591095</v>
          </cell>
          <cell r="BH22">
            <v>581.40429503876499</v>
          </cell>
          <cell r="BI22">
            <v>2138.28611142612</v>
          </cell>
          <cell r="BJ22">
            <v>0</v>
          </cell>
          <cell r="BK22">
            <v>0</v>
          </cell>
          <cell r="BL22">
            <v>0</v>
          </cell>
          <cell r="BM22">
            <v>289.66263976906498</v>
          </cell>
          <cell r="BN22">
            <v>847.25751162790698</v>
          </cell>
          <cell r="BO22">
            <v>332.85302651984102</v>
          </cell>
          <cell r="BP22">
            <v>3.48046758640684</v>
          </cell>
          <cell r="BQ22">
            <v>0</v>
          </cell>
          <cell r="BR22">
            <v>0</v>
          </cell>
          <cell r="BS22">
            <v>0</v>
          </cell>
        </row>
        <row r="23">
          <cell r="A23" t="str">
            <v>Electricity</v>
          </cell>
          <cell r="B23">
            <v>1792.0070000000001</v>
          </cell>
          <cell r="C23">
            <v>1293.1669999999999</v>
          </cell>
          <cell r="D23">
            <v>3085.174</v>
          </cell>
          <cell r="E23">
            <v>4450.2529999999997</v>
          </cell>
          <cell r="F23">
            <v>0</v>
          </cell>
          <cell r="G23">
            <v>0.29799999999999999</v>
          </cell>
          <cell r="H23">
            <v>545.69200000000001</v>
          </cell>
          <cell r="I23">
            <v>3321.4</v>
          </cell>
          <cell r="J23">
            <v>246.63499999999999</v>
          </cell>
          <cell r="K23">
            <v>662.7</v>
          </cell>
          <cell r="L23">
            <v>0.49</v>
          </cell>
          <cell r="M23">
            <v>909.82500000000005</v>
          </cell>
          <cell r="N23">
            <v>1895.5</v>
          </cell>
          <cell r="O23">
            <v>398.08961249999999</v>
          </cell>
          <cell r="P23">
            <v>4984.4550749999999</v>
          </cell>
          <cell r="Q23">
            <v>319.99073750000002</v>
          </cell>
          <cell r="R23">
            <v>5304.4458125000001</v>
          </cell>
          <cell r="S23">
            <v>0</v>
          </cell>
          <cell r="T23">
            <v>301.50282499999997</v>
          </cell>
          <cell r="U23">
            <v>0</v>
          </cell>
          <cell r="V23">
            <v>14.0209875</v>
          </cell>
          <cell r="W23">
            <v>315.52381250000002</v>
          </cell>
          <cell r="X23">
            <v>398.92290000000003</v>
          </cell>
          <cell r="Y23">
            <v>1531.4130449438301</v>
          </cell>
          <cell r="Z23">
            <v>448.452602267185</v>
          </cell>
          <cell r="AA23">
            <v>0</v>
          </cell>
          <cell r="AB23">
            <v>241.77341869738299</v>
          </cell>
          <cell r="AC23">
            <v>343.85934166666698</v>
          </cell>
          <cell r="AD23">
            <v>695.409758333333</v>
          </cell>
          <cell r="AE23">
            <v>643.72472500000003</v>
          </cell>
          <cell r="AF23">
            <v>106.74164166666699</v>
          </cell>
          <cell r="AG23">
            <v>0</v>
          </cell>
          <cell r="AH23">
            <v>106.74164166666699</v>
          </cell>
          <cell r="AI23">
            <v>570.41587500000003</v>
          </cell>
          <cell r="AJ23">
            <v>612.68136000000004</v>
          </cell>
          <cell r="AK23">
            <v>5624.1139999999996</v>
          </cell>
          <cell r="AL23">
            <v>222.19625561647601</v>
          </cell>
          <cell r="AM23">
            <v>398.94687338352401</v>
          </cell>
          <cell r="AN23">
            <v>621.14312900000004</v>
          </cell>
          <cell r="AO23">
            <v>367.01499999999999</v>
          </cell>
          <cell r="AP23">
            <v>702.34955005079598</v>
          </cell>
          <cell r="AQ23">
            <v>1251.676825</v>
          </cell>
          <cell r="AR23">
            <v>100.074</v>
          </cell>
          <cell r="AS23">
            <v>1351.7508250000001</v>
          </cell>
          <cell r="AT23">
            <v>21.4144499492036</v>
          </cell>
          <cell r="AU23">
            <v>3374.8848090363599</v>
          </cell>
          <cell r="AV23">
            <v>0</v>
          </cell>
          <cell r="AW23">
            <v>1001.1871159636401</v>
          </cell>
          <cell r="AX23">
            <v>525.26058782608698</v>
          </cell>
          <cell r="AY23">
            <v>371.45781391304303</v>
          </cell>
          <cell r="AZ23">
            <v>364.95116434782602</v>
          </cell>
          <cell r="BA23">
            <v>27.295193043478299</v>
          </cell>
          <cell r="BB23">
            <v>0.23709565217391301</v>
          </cell>
          <cell r="BC23">
            <v>27.532288695652198</v>
          </cell>
          <cell r="BD23">
            <v>59.780226448015803</v>
          </cell>
          <cell r="BE23">
            <v>1397.81737359567</v>
          </cell>
          <cell r="BF23">
            <v>1457.5976000436899</v>
          </cell>
          <cell r="BG23">
            <v>696.92077347801103</v>
          </cell>
          <cell r="BH23">
            <v>1203.8803625672999</v>
          </cell>
          <cell r="BI23">
            <v>1962.9663039110001</v>
          </cell>
          <cell r="BJ23">
            <v>0</v>
          </cell>
          <cell r="BK23">
            <v>52.868040000000001</v>
          </cell>
          <cell r="BL23">
            <v>52.868040000000001</v>
          </cell>
          <cell r="BM23">
            <v>616.647368888644</v>
          </cell>
          <cell r="BN23">
            <v>506.47460470909402</v>
          </cell>
          <cell r="BO23">
            <v>834.66835240370699</v>
          </cell>
          <cell r="BP23">
            <v>4.7735196702560199</v>
          </cell>
          <cell r="BQ23">
            <v>44.1860465116279</v>
          </cell>
          <cell r="BR23">
            <v>588.166499534884</v>
          </cell>
          <cell r="BS23">
            <v>632.35254604651197</v>
          </cell>
        </row>
        <row r="24">
          <cell r="A24" t="str">
            <v>Gas</v>
          </cell>
          <cell r="B24">
            <v>1859.3889999999999</v>
          </cell>
          <cell r="C24">
            <v>1282.7090000000001</v>
          </cell>
          <cell r="D24">
            <v>3142.098</v>
          </cell>
          <cell r="E24">
            <v>4381.0360000000001</v>
          </cell>
          <cell r="F24">
            <v>0</v>
          </cell>
          <cell r="G24">
            <v>0.16600000000000001</v>
          </cell>
          <cell r="H24">
            <v>461.67</v>
          </cell>
          <cell r="I24">
            <v>5288.5</v>
          </cell>
          <cell r="J24">
            <v>241.15100000000001</v>
          </cell>
          <cell r="K24">
            <v>1388</v>
          </cell>
          <cell r="L24">
            <v>-0.09</v>
          </cell>
          <cell r="M24">
            <v>1629.0609999999999</v>
          </cell>
          <cell r="N24">
            <v>2737.55</v>
          </cell>
          <cell r="O24">
            <v>1034.4712125000001</v>
          </cell>
          <cell r="P24">
            <v>5869.1324125000001</v>
          </cell>
          <cell r="Q24">
            <v>467.53300000000002</v>
          </cell>
          <cell r="R24">
            <v>6336.6654124999995</v>
          </cell>
          <cell r="S24">
            <v>0</v>
          </cell>
          <cell r="T24">
            <v>252.48828750000001</v>
          </cell>
          <cell r="U24">
            <v>0</v>
          </cell>
          <cell r="V24">
            <v>10.5684</v>
          </cell>
          <cell r="W24">
            <v>263.05668750000001</v>
          </cell>
          <cell r="X24">
            <v>458.08373749999998</v>
          </cell>
          <cell r="Y24">
            <v>2008.4456562999001</v>
          </cell>
          <cell r="Z24">
            <v>998.11023693908805</v>
          </cell>
          <cell r="AA24">
            <v>0</v>
          </cell>
          <cell r="AB24">
            <v>316.46299257062702</v>
          </cell>
          <cell r="AC24">
            <v>380.11680833333298</v>
          </cell>
          <cell r="AD24">
            <v>634.29759999999999</v>
          </cell>
          <cell r="AE24">
            <v>936.48871666666696</v>
          </cell>
          <cell r="AF24">
            <v>82.718333333333305</v>
          </cell>
          <cell r="AG24">
            <v>0</v>
          </cell>
          <cell r="AH24">
            <v>82.718333333333305</v>
          </cell>
          <cell r="AI24">
            <v>429.11792500000001</v>
          </cell>
          <cell r="AJ24">
            <v>700.92201999999997</v>
          </cell>
          <cell r="AK24">
            <v>5102.25</v>
          </cell>
          <cell r="AL24">
            <v>699.49000581305904</v>
          </cell>
          <cell r="AM24">
            <v>1223.9959941869399</v>
          </cell>
          <cell r="AN24">
            <v>1923.4860000000001</v>
          </cell>
          <cell r="AO24">
            <v>1198.826562</v>
          </cell>
          <cell r="AP24">
            <v>2310.1980873848102</v>
          </cell>
          <cell r="AQ24">
            <v>4180.4307200000003</v>
          </cell>
          <cell r="AR24">
            <v>271.50705299999998</v>
          </cell>
          <cell r="AS24">
            <v>4451.9377729999997</v>
          </cell>
          <cell r="AT24">
            <v>43.059912615187002</v>
          </cell>
          <cell r="AU24">
            <v>3448.27316524445</v>
          </cell>
          <cell r="AV24">
            <v>69.133824337500002</v>
          </cell>
          <cell r="AW24">
            <v>1029.93254791805</v>
          </cell>
          <cell r="AX24">
            <v>786.52010978014005</v>
          </cell>
          <cell r="AY24">
            <v>330.91103266782602</v>
          </cell>
          <cell r="AZ24">
            <v>329.23716970942502</v>
          </cell>
          <cell r="BA24">
            <v>18.066673443348101</v>
          </cell>
          <cell r="BB24">
            <v>1.49565217391304E-2</v>
          </cell>
          <cell r="BC24">
            <v>18.081629965087298</v>
          </cell>
          <cell r="BD24">
            <v>64.685310622796194</v>
          </cell>
          <cell r="BE24">
            <v>1022.17192671114</v>
          </cell>
          <cell r="BF24">
            <v>1086.85723733393</v>
          </cell>
          <cell r="BG24">
            <v>708.98709233157501</v>
          </cell>
          <cell r="BH24">
            <v>905.88450098081205</v>
          </cell>
          <cell r="BI24">
            <v>1126.92222935368</v>
          </cell>
          <cell r="BJ24">
            <v>0</v>
          </cell>
          <cell r="BK24">
            <v>0</v>
          </cell>
          <cell r="BL24">
            <v>0</v>
          </cell>
          <cell r="BM24">
            <v>751.32989128979398</v>
          </cell>
          <cell r="BN24">
            <v>745.75676177969206</v>
          </cell>
          <cell r="BO24">
            <v>1135.8985713014199</v>
          </cell>
          <cell r="BP24">
            <v>6.0945800947846296</v>
          </cell>
          <cell r="BQ24">
            <v>0</v>
          </cell>
          <cell r="BR24">
            <v>136.88981906976699</v>
          </cell>
          <cell r="BS24">
            <v>136.88981906976699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15.0753</v>
          </cell>
          <cell r="P25">
            <v>699.52099999999996</v>
          </cell>
          <cell r="Q25">
            <v>70.681137500000006</v>
          </cell>
          <cell r="R25">
            <v>770.20213750000005</v>
          </cell>
          <cell r="S25">
            <v>0</v>
          </cell>
          <cell r="T25">
            <v>30.184725</v>
          </cell>
          <cell r="U25">
            <v>0</v>
          </cell>
          <cell r="V25">
            <v>2.1441875000000001</v>
          </cell>
          <cell r="W25">
            <v>32.328912500000001</v>
          </cell>
          <cell r="X25">
            <v>48.988675000000001</v>
          </cell>
          <cell r="Y25">
            <v>401.76304875627198</v>
          </cell>
          <cell r="Z25">
            <v>198.762408682819</v>
          </cell>
          <cell r="AA25">
            <v>0</v>
          </cell>
          <cell r="AB25">
            <v>64.242358731989995</v>
          </cell>
          <cell r="AC25">
            <v>196.62236666666701</v>
          </cell>
          <cell r="AD25">
            <v>254.200416666667</v>
          </cell>
          <cell r="AE25">
            <v>365.02993333333302</v>
          </cell>
          <cell r="AF25">
            <v>48.413400000000003</v>
          </cell>
          <cell r="AG25">
            <v>0</v>
          </cell>
          <cell r="AH25">
            <v>48.413400000000003</v>
          </cell>
          <cell r="AI25">
            <v>282.55742500000002</v>
          </cell>
          <cell r="AJ25">
            <v>0</v>
          </cell>
          <cell r="AK25">
            <v>900.36900000000003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1118.0192989955301</v>
          </cell>
          <cell r="AV25">
            <v>0</v>
          </cell>
          <cell r="AW25">
            <v>340.32981350446801</v>
          </cell>
          <cell r="AX25">
            <v>220.426677391304</v>
          </cell>
          <cell r="AY25">
            <v>134.83922434782599</v>
          </cell>
          <cell r="AZ25">
            <v>150.715430434783</v>
          </cell>
          <cell r="BA25">
            <v>6.9855321739130396</v>
          </cell>
          <cell r="BB25">
            <v>0</v>
          </cell>
          <cell r="BC25">
            <v>6.9855321739130396</v>
          </cell>
          <cell r="BD25">
            <v>5.3788030425834901</v>
          </cell>
          <cell r="BE25">
            <v>114.359414827317</v>
          </cell>
          <cell r="BF25">
            <v>119.73821786990101</v>
          </cell>
          <cell r="BG25">
            <v>41.596068707858898</v>
          </cell>
          <cell r="BH25">
            <v>118.194132878217</v>
          </cell>
          <cell r="BI25">
            <v>117.121780544023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 t="str">
            <v>Labor</v>
          </cell>
          <cell r="B26">
            <v>7423.527</v>
          </cell>
          <cell r="C26">
            <v>5385.1610000000001</v>
          </cell>
          <cell r="D26">
            <v>12808.688</v>
          </cell>
          <cell r="E26">
            <v>8017.433</v>
          </cell>
          <cell r="F26">
            <v>0</v>
          </cell>
          <cell r="G26">
            <v>0.13700000000000001</v>
          </cell>
          <cell r="H26">
            <v>395.37900000000002</v>
          </cell>
          <cell r="I26">
            <v>5928.69</v>
          </cell>
          <cell r="J26">
            <v>291.524</v>
          </cell>
          <cell r="K26">
            <v>1639.8</v>
          </cell>
          <cell r="L26">
            <v>1.66</v>
          </cell>
          <cell r="M26">
            <v>1932.9839999999999</v>
          </cell>
          <cell r="N26">
            <v>3157</v>
          </cell>
          <cell r="O26">
            <v>1376.5182875</v>
          </cell>
          <cell r="P26">
            <v>7243.5745959483902</v>
          </cell>
          <cell r="Q26">
            <v>1270.5806375</v>
          </cell>
          <cell r="R26">
            <v>8514.1552334483895</v>
          </cell>
          <cell r="S26">
            <v>0</v>
          </cell>
          <cell r="T26">
            <v>2136.7982000000002</v>
          </cell>
          <cell r="U26">
            <v>0</v>
          </cell>
          <cell r="V26">
            <v>63.644712499999997</v>
          </cell>
          <cell r="W26">
            <v>2200.4429125000001</v>
          </cell>
          <cell r="X26">
            <v>561.55838749999998</v>
          </cell>
          <cell r="Y26">
            <v>4312.2241350000004</v>
          </cell>
          <cell r="Z26">
            <v>2084.5483725981799</v>
          </cell>
          <cell r="AA26">
            <v>17.541</v>
          </cell>
          <cell r="AB26">
            <v>814.46038666666698</v>
          </cell>
          <cell r="AC26">
            <v>1353.467875</v>
          </cell>
          <cell r="AD26">
            <v>828.04281666666702</v>
          </cell>
          <cell r="AE26">
            <v>2658.3662666666701</v>
          </cell>
          <cell r="AF26">
            <v>387.87254999999999</v>
          </cell>
          <cell r="AG26">
            <v>0</v>
          </cell>
          <cell r="AH26">
            <v>387.87254999999999</v>
          </cell>
          <cell r="AI26">
            <v>1407.08994166667</v>
          </cell>
          <cell r="AJ26">
            <v>2435.8223899999998</v>
          </cell>
          <cell r="AK26">
            <v>7566.1949999999997</v>
          </cell>
          <cell r="AL26">
            <v>646.19011885618602</v>
          </cell>
          <cell r="AM26">
            <v>1134.20088114381</v>
          </cell>
          <cell r="AN26">
            <v>1780.3910000000001</v>
          </cell>
          <cell r="AO26">
            <v>1646.941</v>
          </cell>
          <cell r="AP26">
            <v>1576.5022801146099</v>
          </cell>
          <cell r="AQ26">
            <v>2334.0108249999998</v>
          </cell>
          <cell r="AR26">
            <v>339.803</v>
          </cell>
          <cell r="AS26">
            <v>2673.8138250000002</v>
          </cell>
          <cell r="AT26">
            <v>173.22301651963099</v>
          </cell>
          <cell r="AU26">
            <v>5565.00673095</v>
          </cell>
          <cell r="AV26">
            <v>143.23615071250001</v>
          </cell>
          <cell r="AW26">
            <v>1436.9048808375001</v>
          </cell>
          <cell r="AX26">
            <v>854.42270745999997</v>
          </cell>
          <cell r="AY26">
            <v>654.93634442695702</v>
          </cell>
          <cell r="AZ26">
            <v>386.29695807478299</v>
          </cell>
          <cell r="BA26">
            <v>34.262832060869599</v>
          </cell>
          <cell r="BB26">
            <v>45.409588660869602</v>
          </cell>
          <cell r="BC26">
            <v>79.672420721739101</v>
          </cell>
          <cell r="BD26">
            <v>112.84938400789</v>
          </cell>
          <cell r="BE26">
            <v>1248.2924554572501</v>
          </cell>
          <cell r="BF26">
            <v>1361.14183946514</v>
          </cell>
          <cell r="BG26">
            <v>613.72912641965695</v>
          </cell>
          <cell r="BH26">
            <v>805.28048763951199</v>
          </cell>
          <cell r="BI26">
            <v>1476.12320647569</v>
          </cell>
          <cell r="BJ26">
            <v>51.140610000000002</v>
          </cell>
          <cell r="BK26">
            <v>59.168770000000002</v>
          </cell>
          <cell r="BL26">
            <v>110.30938</v>
          </cell>
          <cell r="BM26">
            <v>245.35217389635801</v>
          </cell>
          <cell r="BN26">
            <v>206.78371112294499</v>
          </cell>
          <cell r="BO26">
            <v>204.32750239523699</v>
          </cell>
          <cell r="BP26">
            <v>1.4304599481804501</v>
          </cell>
          <cell r="BQ26">
            <v>149.94978488372101</v>
          </cell>
          <cell r="BR26">
            <v>727.23089418604604</v>
          </cell>
          <cell r="BS26">
            <v>877.18067906976705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1094</v>
          </cell>
          <cell r="J27">
            <v>57</v>
          </cell>
          <cell r="K27">
            <v>13</v>
          </cell>
          <cell r="L27">
            <v>25</v>
          </cell>
          <cell r="M27">
            <v>95</v>
          </cell>
          <cell r="N27">
            <v>754</v>
          </cell>
          <cell r="O27">
            <v>229.95757499999999</v>
          </cell>
          <cell r="P27">
            <v>3732.9683375</v>
          </cell>
          <cell r="Q27">
            <v>142.30260000000001</v>
          </cell>
          <cell r="R27">
            <v>3875.2709374999999</v>
          </cell>
          <cell r="S27">
            <v>0</v>
          </cell>
          <cell r="T27">
            <v>263.71415000000002</v>
          </cell>
          <cell r="U27">
            <v>0</v>
          </cell>
          <cell r="V27">
            <v>10.230912500000001</v>
          </cell>
          <cell r="W27">
            <v>273.94506250000001</v>
          </cell>
          <cell r="X27">
            <v>293.12759999999997</v>
          </cell>
          <cell r="Y27">
            <v>0</v>
          </cell>
          <cell r="Z27">
            <v>50.097188044690597</v>
          </cell>
          <cell r="AA27">
            <v>0</v>
          </cell>
          <cell r="AB27">
            <v>0</v>
          </cell>
          <cell r="AC27">
            <v>51.464858333333297</v>
          </cell>
          <cell r="AD27">
            <v>113.163258333333</v>
          </cell>
          <cell r="AE27">
            <v>180.5829</v>
          </cell>
          <cell r="AF27">
            <v>32.436533333333301</v>
          </cell>
          <cell r="AG27">
            <v>0</v>
          </cell>
          <cell r="AH27">
            <v>32.436533333333301</v>
          </cell>
          <cell r="AI27">
            <v>271.02258333333299</v>
          </cell>
          <cell r="AJ27">
            <v>199.77302</v>
          </cell>
          <cell r="AK27">
            <v>1617.194</v>
          </cell>
          <cell r="AL27">
            <v>48.997359035494199</v>
          </cell>
          <cell r="AM27">
            <v>95.419352279197497</v>
          </cell>
          <cell r="AN27">
            <v>144.41671131469201</v>
          </cell>
          <cell r="AO27">
            <v>80.027632842413695</v>
          </cell>
          <cell r="AP27">
            <v>166.277002711032</v>
          </cell>
          <cell r="AQ27">
            <v>514.56691882875202</v>
          </cell>
          <cell r="AR27">
            <v>19.878581353308402</v>
          </cell>
          <cell r="AS27">
            <v>534.44550018205996</v>
          </cell>
          <cell r="AT27">
            <v>2.7554215447560999</v>
          </cell>
          <cell r="AU27">
            <v>0</v>
          </cell>
          <cell r="AV27">
            <v>0</v>
          </cell>
          <cell r="AW27">
            <v>0</v>
          </cell>
          <cell r="AX27">
            <v>74.620155652173906</v>
          </cell>
          <cell r="AY27">
            <v>34.178813913043498</v>
          </cell>
          <cell r="AZ27">
            <v>125.746770434783</v>
          </cell>
          <cell r="BA27">
            <v>0.38786956521739102</v>
          </cell>
          <cell r="BB27">
            <v>0.44144782608695599</v>
          </cell>
          <cell r="BC27">
            <v>0.82931739130434801</v>
          </cell>
          <cell r="BD27">
            <v>5.3404985530447098</v>
          </cell>
          <cell r="BE27">
            <v>106.68103040278299</v>
          </cell>
          <cell r="BF27">
            <v>112.021528955828</v>
          </cell>
          <cell r="BG27">
            <v>61.810692055300301</v>
          </cell>
          <cell r="BH27">
            <v>141.24893993966299</v>
          </cell>
          <cell r="BI27">
            <v>403.01018904920898</v>
          </cell>
          <cell r="BJ27">
            <v>18.063549999999999</v>
          </cell>
          <cell r="BK27">
            <v>0.16389000000000001</v>
          </cell>
          <cell r="BL27">
            <v>18.227440000000001</v>
          </cell>
          <cell r="BM27">
            <v>137.778149880059</v>
          </cell>
          <cell r="BN27">
            <v>118.54698403429499</v>
          </cell>
          <cell r="BO27">
            <v>197.021772597634</v>
          </cell>
          <cell r="BP27">
            <v>1.74836906940755</v>
          </cell>
          <cell r="BQ27">
            <v>0</v>
          </cell>
          <cell r="BR27">
            <v>0</v>
          </cell>
          <cell r="BS27">
            <v>0</v>
          </cell>
        </row>
        <row r="28">
          <cell r="A28" t="str">
            <v>Packaging</v>
          </cell>
          <cell r="B28">
            <v>1377.231</v>
          </cell>
          <cell r="C28">
            <v>1032.0419999999999</v>
          </cell>
          <cell r="D28">
            <v>2409.2730000000001</v>
          </cell>
          <cell r="E28">
            <v>1545.722</v>
          </cell>
          <cell r="F28">
            <v>0</v>
          </cell>
          <cell r="G28">
            <v>9.8000000000000004E-2</v>
          </cell>
          <cell r="H28">
            <v>80.942999999999998</v>
          </cell>
          <cell r="I28">
            <v>1324</v>
          </cell>
          <cell r="J28">
            <v>291.97000000000003</v>
          </cell>
          <cell r="K28">
            <v>369.6</v>
          </cell>
          <cell r="L28">
            <v>4.8</v>
          </cell>
          <cell r="M28">
            <v>666.37</v>
          </cell>
          <cell r="N28">
            <v>897</v>
          </cell>
          <cell r="O28">
            <v>275.889205152074</v>
          </cell>
          <cell r="P28">
            <v>1619.65668754851</v>
          </cell>
          <cell r="Q28">
            <v>86.033582953092207</v>
          </cell>
          <cell r="R28">
            <v>1705.6902705016</v>
          </cell>
          <cell r="S28">
            <v>47.546943119074299</v>
          </cell>
          <cell r="T28">
            <v>233.78067155308901</v>
          </cell>
          <cell r="U28">
            <v>0</v>
          </cell>
          <cell r="V28">
            <v>25.932987499999999</v>
          </cell>
          <cell r="W28">
            <v>307.260602172164</v>
          </cell>
          <cell r="X28">
            <v>165.964344192781</v>
          </cell>
          <cell r="Y28">
            <v>708.13808666666705</v>
          </cell>
          <cell r="Z28">
            <v>107.068965517241</v>
          </cell>
          <cell r="AA28">
            <v>6.5960516666666704</v>
          </cell>
          <cell r="AB28">
            <v>77.422560000000004</v>
          </cell>
          <cell r="AC28">
            <v>133.80053333333299</v>
          </cell>
          <cell r="AD28">
            <v>241.09620833333301</v>
          </cell>
          <cell r="AE28">
            <v>351.87958333333302</v>
          </cell>
          <cell r="AF28">
            <v>19.822275000000001</v>
          </cell>
          <cell r="AG28">
            <v>23.63815</v>
          </cell>
          <cell r="AH28">
            <v>43.460425000000001</v>
          </cell>
          <cell r="AI28">
            <v>327.09918333333297</v>
          </cell>
          <cell r="AJ28">
            <v>399.54169000000002</v>
          </cell>
          <cell r="AK28">
            <v>1069.4860000000001</v>
          </cell>
          <cell r="AL28">
            <v>310.59430352538402</v>
          </cell>
          <cell r="AM28">
            <v>546.93269640810502</v>
          </cell>
          <cell r="AN28">
            <v>857.52699993348904</v>
          </cell>
          <cell r="AO28">
            <v>573.01499999999999</v>
          </cell>
          <cell r="AP28">
            <v>494.27549369472598</v>
          </cell>
          <cell r="AQ28">
            <v>700.31</v>
          </cell>
          <cell r="AR28">
            <v>112.265</v>
          </cell>
          <cell r="AS28">
            <v>812.57500000000005</v>
          </cell>
          <cell r="AT28">
            <v>20.586506305274501</v>
          </cell>
          <cell r="AU28">
            <v>1411.7491689625001</v>
          </cell>
          <cell r="AV28">
            <v>21.230888087499999</v>
          </cell>
          <cell r="AW28">
            <v>226.78684294999999</v>
          </cell>
          <cell r="AX28">
            <v>304.33009996579</v>
          </cell>
          <cell r="AY28">
            <v>237.53351129385999</v>
          </cell>
          <cell r="AZ28">
            <v>299.893671690632</v>
          </cell>
          <cell r="BA28">
            <v>24.503382796246999</v>
          </cell>
          <cell r="BB28">
            <v>12.365021398774999</v>
          </cell>
          <cell r="BC28">
            <v>36.868404195022002</v>
          </cell>
          <cell r="BD28">
            <v>47.802217850739297</v>
          </cell>
          <cell r="BE28">
            <v>940.509563381877</v>
          </cell>
          <cell r="BF28">
            <v>988.311781232616</v>
          </cell>
          <cell r="BG28">
            <v>321.07488758298598</v>
          </cell>
          <cell r="BH28">
            <v>584.27788968285495</v>
          </cell>
          <cell r="BI28">
            <v>525.493423157243</v>
          </cell>
          <cell r="BJ28">
            <v>52.756449743840001</v>
          </cell>
          <cell r="BK28">
            <v>9.25102363387</v>
          </cell>
          <cell r="BL28">
            <v>62.007473377709999</v>
          </cell>
          <cell r="BM28">
            <v>202.204255321788</v>
          </cell>
          <cell r="BN28">
            <v>258.10468066728203</v>
          </cell>
          <cell r="BO28">
            <v>272.46842503711201</v>
          </cell>
          <cell r="BP28">
            <v>2.1245704299115702</v>
          </cell>
          <cell r="BQ28">
            <v>65.272259302325594</v>
          </cell>
          <cell r="BR28">
            <v>5.6100295348837204</v>
          </cell>
          <cell r="BS28">
            <v>70.882288837209302</v>
          </cell>
        </row>
        <row r="29">
          <cell r="A29" t="str">
            <v>Other</v>
          </cell>
          <cell r="B29">
            <v>1186.1980000000001</v>
          </cell>
          <cell r="C29">
            <v>793.74699999999996</v>
          </cell>
          <cell r="D29">
            <v>1979.9449999999999</v>
          </cell>
          <cell r="E29">
            <v>2529.2399999999998</v>
          </cell>
          <cell r="F29">
            <v>24.289000000000001</v>
          </cell>
          <cell r="G29">
            <v>0.36299999999999999</v>
          </cell>
          <cell r="H29">
            <v>945.68299999999999</v>
          </cell>
          <cell r="I29">
            <v>951</v>
          </cell>
          <cell r="J29">
            <v>2109</v>
          </cell>
          <cell r="K29">
            <v>233</v>
          </cell>
          <cell r="L29">
            <v>368.5</v>
          </cell>
          <cell r="M29">
            <v>2710.5</v>
          </cell>
          <cell r="N29">
            <v>-281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237.638901714589</v>
          </cell>
          <cell r="Z29">
            <v>0</v>
          </cell>
          <cell r="AA29">
            <v>0</v>
          </cell>
          <cell r="AB29">
            <v>204.79568495207801</v>
          </cell>
          <cell r="AC29">
            <v>127.102916666667</v>
          </cell>
          <cell r="AD29">
            <v>0</v>
          </cell>
          <cell r="AE29">
            <v>191.43798333333299</v>
          </cell>
          <cell r="AF29">
            <v>15.030008333333299</v>
          </cell>
          <cell r="AG29">
            <v>0</v>
          </cell>
          <cell r="AH29">
            <v>15.030008333333299</v>
          </cell>
          <cell r="AI29">
            <v>0</v>
          </cell>
          <cell r="AJ29">
            <v>-169.33825999999999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638.01074436324996</v>
          </cell>
          <cell r="AV29">
            <v>174.18915157500001</v>
          </cell>
          <cell r="AW29">
            <v>519.05160406175003</v>
          </cell>
          <cell r="AX29">
            <v>364.618625732976</v>
          </cell>
          <cell r="AY29">
            <v>320.42652903890598</v>
          </cell>
          <cell r="AZ29">
            <v>303.93893580129998</v>
          </cell>
          <cell r="BA29">
            <v>29.446575372975602</v>
          </cell>
          <cell r="BB29">
            <v>4.4024391304347796</v>
          </cell>
          <cell r="BC29">
            <v>33.849014503410402</v>
          </cell>
          <cell r="BD29">
            <v>8.4166361995588694</v>
          </cell>
          <cell r="BE29">
            <v>46.093220492807902</v>
          </cell>
          <cell r="BF29">
            <v>54.509856692366803</v>
          </cell>
          <cell r="BG29">
            <v>15.344706083256799</v>
          </cell>
          <cell r="BH29">
            <v>88.708231229808902</v>
          </cell>
          <cell r="BI29">
            <v>86.458665994567397</v>
          </cell>
          <cell r="BJ29">
            <v>2.8052100000000002</v>
          </cell>
          <cell r="BK29">
            <v>555.75830564751004</v>
          </cell>
          <cell r="BL29">
            <v>558.56351564751003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34.883720930232599</v>
          </cell>
          <cell r="BR29">
            <v>25.715541395348801</v>
          </cell>
          <cell r="BS29">
            <v>60.5992623255814</v>
          </cell>
        </row>
        <row r="30">
          <cell r="A30" t="str">
            <v>Total Direct Costs</v>
          </cell>
          <cell r="B30">
            <v>20842.053</v>
          </cell>
          <cell r="C30">
            <v>14647.672</v>
          </cell>
          <cell r="D30">
            <v>35489.724999999999</v>
          </cell>
          <cell r="E30">
            <v>31585.242999999999</v>
          </cell>
          <cell r="F30">
            <v>24.289000000000001</v>
          </cell>
          <cell r="G30">
            <v>2.6949999999999998</v>
          </cell>
          <cell r="H30">
            <v>5217.509</v>
          </cell>
          <cell r="I30">
            <v>30742.15</v>
          </cell>
          <cell r="J30">
            <v>3677.3249999999998</v>
          </cell>
          <cell r="K30">
            <v>5874.3</v>
          </cell>
          <cell r="L30">
            <v>400.42</v>
          </cell>
          <cell r="M30">
            <v>9952.0450000000001</v>
          </cell>
          <cell r="N30">
            <v>14648.85</v>
          </cell>
          <cell r="O30">
            <v>4851.1464426520697</v>
          </cell>
          <cell r="P30">
            <v>44145.472120996899</v>
          </cell>
          <cell r="Q30">
            <v>3549.65192045309</v>
          </cell>
          <cell r="R30">
            <v>47695.124041449999</v>
          </cell>
          <cell r="S30">
            <v>52.203268119074302</v>
          </cell>
          <cell r="T30">
            <v>3953.5704090530899</v>
          </cell>
          <cell r="U30">
            <v>0</v>
          </cell>
          <cell r="V30">
            <v>175.87084999999999</v>
          </cell>
          <cell r="W30">
            <v>4181.6445271721605</v>
          </cell>
          <cell r="X30">
            <v>2832.1480941927798</v>
          </cell>
          <cell r="Y30">
            <v>15345.477097094799</v>
          </cell>
          <cell r="Z30">
            <v>6041.3411675665702</v>
          </cell>
          <cell r="AA30">
            <v>24.1370516666667</v>
          </cell>
          <cell r="AB30">
            <v>4074.3350445719202</v>
          </cell>
          <cell r="AC30">
            <v>3805.8668250000001</v>
          </cell>
          <cell r="AD30">
            <v>4875.1637416666699</v>
          </cell>
          <cell r="AE30">
            <v>7943.774375</v>
          </cell>
          <cell r="AF30">
            <v>986.98800833333303</v>
          </cell>
          <cell r="AG30">
            <v>23.638066666666699</v>
          </cell>
          <cell r="AH30">
            <v>1010.626075</v>
          </cell>
          <cell r="AI30">
            <v>4782.9351166666702</v>
          </cell>
          <cell r="AJ30">
            <v>9830.2406599999995</v>
          </cell>
          <cell r="AK30">
            <v>34297.137000000002</v>
          </cell>
          <cell r="AL30">
            <v>3628.0557482158401</v>
          </cell>
          <cell r="AM30">
            <v>6448.4698321429996</v>
          </cell>
          <cell r="AN30">
            <v>10076.525580358801</v>
          </cell>
          <cell r="AO30">
            <v>6910.0565513007996</v>
          </cell>
          <cell r="AP30">
            <v>9434.4386225509807</v>
          </cell>
          <cell r="AQ30">
            <v>17605.3336637664</v>
          </cell>
          <cell r="AR30">
            <v>1558.34426186972</v>
          </cell>
          <cell r="AS30">
            <v>19163.677925636101</v>
          </cell>
          <cell r="AT30">
            <v>437.96836709631702</v>
          </cell>
          <cell r="AU30">
            <v>24844.291524308701</v>
          </cell>
          <cell r="AV30">
            <v>495.69338753749997</v>
          </cell>
          <cell r="AW30">
            <v>6789.9688131538396</v>
          </cell>
          <cell r="AX30">
            <v>5354.9991669794699</v>
          </cell>
          <cell r="AY30">
            <v>4109.3731986840003</v>
          </cell>
          <cell r="AZ30">
            <v>3689.7409590114098</v>
          </cell>
          <cell r="BA30">
            <v>191.34064235767499</v>
          </cell>
          <cell r="BB30">
            <v>94.653157885731503</v>
          </cell>
          <cell r="BC30">
            <v>285.99380024340599</v>
          </cell>
          <cell r="BD30">
            <v>443.81717661895101</v>
          </cell>
          <cell r="BE30">
            <v>7901.3666549611298</v>
          </cell>
          <cell r="BF30">
            <v>8345.1838315800906</v>
          </cell>
          <cell r="BG30">
            <v>3981.9257796125498</v>
          </cell>
          <cell r="BH30">
            <v>6143.8505593247701</v>
          </cell>
          <cell r="BI30">
            <v>9775.1254516634308</v>
          </cell>
          <cell r="BJ30">
            <v>124.76581974384</v>
          </cell>
          <cell r="BK30">
            <v>677.21002928138</v>
          </cell>
          <cell r="BL30">
            <v>801.97584902521999</v>
          </cell>
          <cell r="BM30">
            <v>2838.0269240596899</v>
          </cell>
          <cell r="BN30">
            <v>3132.6262336247601</v>
          </cell>
          <cell r="BO30">
            <v>3846.3398834050499</v>
          </cell>
          <cell r="BP30">
            <v>24.087115289998799</v>
          </cell>
          <cell r="BQ30">
            <v>2729.5504298542901</v>
          </cell>
          <cell r="BR30">
            <v>1496.08477651163</v>
          </cell>
          <cell r="BS30">
            <v>4225.6352063659197</v>
          </cell>
        </row>
        <row r="31">
          <cell r="A31" t="str">
            <v>Period Costs</v>
          </cell>
          <cell r="B31">
            <v>8542.6980000000003</v>
          </cell>
          <cell r="C31">
            <v>6604.8419999999996</v>
          </cell>
          <cell r="D31">
            <v>15147.54</v>
          </cell>
          <cell r="E31">
            <v>15954.246999999999</v>
          </cell>
          <cell r="F31">
            <v>0</v>
          </cell>
          <cell r="G31">
            <v>2.375</v>
          </cell>
          <cell r="H31">
            <v>1080.7940000000001</v>
          </cell>
          <cell r="I31">
            <v>16329.5</v>
          </cell>
          <cell r="J31">
            <v>650.63400000000001</v>
          </cell>
          <cell r="K31">
            <v>1737.67</v>
          </cell>
          <cell r="L31">
            <v>10</v>
          </cell>
          <cell r="M31">
            <v>2398.3040000000001</v>
          </cell>
          <cell r="N31">
            <v>8394.2999999999993</v>
          </cell>
          <cell r="O31">
            <v>2419.25</v>
          </cell>
          <cell r="P31">
            <v>19843.416249999998</v>
          </cell>
          <cell r="Q31">
            <v>1342.15</v>
          </cell>
          <cell r="R31">
            <v>21185.56625</v>
          </cell>
          <cell r="S31">
            <v>0</v>
          </cell>
          <cell r="T31">
            <v>1587.23</v>
          </cell>
          <cell r="U31">
            <v>0</v>
          </cell>
          <cell r="V31">
            <v>75.908749999999998</v>
          </cell>
          <cell r="W31">
            <v>1663.1387500000001</v>
          </cell>
          <cell r="X31">
            <v>1634.4737500000001</v>
          </cell>
          <cell r="Y31">
            <v>9651.3265933333405</v>
          </cell>
          <cell r="Z31">
            <v>4620.5580393682803</v>
          </cell>
          <cell r="AA31">
            <v>0</v>
          </cell>
          <cell r="AB31">
            <v>1545.59725166667</v>
          </cell>
          <cell r="AC31">
            <v>2378.666925</v>
          </cell>
          <cell r="AD31">
            <v>5684.1459416666703</v>
          </cell>
          <cell r="AE31">
            <v>4216.4361749999998</v>
          </cell>
          <cell r="AF31">
            <v>798.00106666666704</v>
          </cell>
          <cell r="AG31">
            <v>0</v>
          </cell>
          <cell r="AH31">
            <v>798.00106666666704</v>
          </cell>
          <cell r="AI31">
            <v>4095.1420166666699</v>
          </cell>
          <cell r="AJ31">
            <v>3788</v>
          </cell>
          <cell r="AK31">
            <v>17565.056</v>
          </cell>
          <cell r="AL31">
            <v>1028.50909835672</v>
          </cell>
          <cell r="AM31">
            <v>1877.64432155954</v>
          </cell>
          <cell r="AN31">
            <v>2906.1534199162602</v>
          </cell>
          <cell r="AO31">
            <v>1589.36733891894</v>
          </cell>
          <cell r="AP31">
            <v>2903.6836452180701</v>
          </cell>
          <cell r="AQ31">
            <v>6033.8068396468398</v>
          </cell>
          <cell r="AR31">
            <v>408.64922026207302</v>
          </cell>
          <cell r="AS31">
            <v>6442.45605990891</v>
          </cell>
          <cell r="AT31">
            <v>385.07940403783101</v>
          </cell>
          <cell r="AU31">
            <v>17010.940737500001</v>
          </cell>
          <cell r="AV31">
            <v>0</v>
          </cell>
          <cell r="AW31">
            <v>5302.8405124999999</v>
          </cell>
          <cell r="AX31">
            <v>1978.2133739522901</v>
          </cell>
          <cell r="AY31">
            <v>1234.9204837923201</v>
          </cell>
          <cell r="AZ31">
            <v>1329.8974799554301</v>
          </cell>
          <cell r="BA31">
            <v>66.259659024847195</v>
          </cell>
          <cell r="BB31">
            <v>-11.8654738286975</v>
          </cell>
          <cell r="BC31">
            <v>54.3941851961496</v>
          </cell>
          <cell r="BD31">
            <v>312.08152967645299</v>
          </cell>
          <cell r="BE31">
            <v>3768.6004244666001</v>
          </cell>
          <cell r="BF31">
            <v>4080.68195414305</v>
          </cell>
          <cell r="BG31">
            <v>1556.6346468123199</v>
          </cell>
          <cell r="BH31">
            <v>3381.7511641554302</v>
          </cell>
          <cell r="BI31">
            <v>5296.6083548892102</v>
          </cell>
          <cell r="BJ31">
            <v>137.04944</v>
          </cell>
          <cell r="BK31">
            <v>66.602429999999998</v>
          </cell>
          <cell r="BL31">
            <v>203.65187</v>
          </cell>
          <cell r="BM31">
            <v>1244.6440620303999</v>
          </cell>
          <cell r="BN31">
            <v>1003.73878822999</v>
          </cell>
          <cell r="BO31">
            <v>1761.2448282221901</v>
          </cell>
          <cell r="BP31">
            <v>7.0232558139534902</v>
          </cell>
          <cell r="BQ31">
            <v>206.725279069767</v>
          </cell>
          <cell r="BR31">
            <v>3934.3430506976702</v>
          </cell>
          <cell r="BS31">
            <v>4141.0683297674404</v>
          </cell>
        </row>
        <row r="32">
          <cell r="A32" t="str">
            <v>Total Costs</v>
          </cell>
          <cell r="B32">
            <v>29384.751</v>
          </cell>
          <cell r="C32">
            <v>21252.513999999999</v>
          </cell>
          <cell r="D32">
            <v>50637.264999999999</v>
          </cell>
          <cell r="E32">
            <v>47539.49</v>
          </cell>
          <cell r="F32">
            <v>24.289000000000001</v>
          </cell>
          <cell r="G32">
            <v>5.07</v>
          </cell>
          <cell r="H32">
            <v>6298.3029999999999</v>
          </cell>
          <cell r="I32">
            <v>47071.65</v>
          </cell>
          <cell r="J32">
            <v>4327.9589999999998</v>
          </cell>
          <cell r="K32">
            <v>7611.97</v>
          </cell>
          <cell r="L32">
            <v>410.42</v>
          </cell>
          <cell r="M32">
            <v>12350.349</v>
          </cell>
          <cell r="N32">
            <v>23043.15</v>
          </cell>
          <cell r="O32">
            <v>7270.3964426520697</v>
          </cell>
          <cell r="P32">
            <v>63988.888370996901</v>
          </cell>
          <cell r="Q32">
            <v>4891.8019204530901</v>
          </cell>
          <cell r="R32">
            <v>68880.690291449995</v>
          </cell>
          <cell r="S32">
            <v>52.203268119074302</v>
          </cell>
          <cell r="T32">
            <v>5540.8004090530903</v>
          </cell>
          <cell r="U32">
            <v>0</v>
          </cell>
          <cell r="V32">
            <v>251.77959999999999</v>
          </cell>
          <cell r="W32">
            <v>5844.7832771721596</v>
          </cell>
          <cell r="X32">
            <v>4466.6218441927804</v>
          </cell>
          <cell r="Y32">
            <v>24996.8036904281</v>
          </cell>
          <cell r="Z32">
            <v>10661.899206934801</v>
          </cell>
          <cell r="AA32">
            <v>24.1370516666667</v>
          </cell>
          <cell r="AB32">
            <v>5619.9322962385804</v>
          </cell>
          <cell r="AC32">
            <v>6184.5337499999996</v>
          </cell>
          <cell r="AD32">
            <v>10559.3096833333</v>
          </cell>
          <cell r="AE32">
            <v>12160.21055</v>
          </cell>
          <cell r="AF32">
            <v>1784.989075</v>
          </cell>
          <cell r="AG32">
            <v>23.638066666666699</v>
          </cell>
          <cell r="AH32">
            <v>1808.62714166667</v>
          </cell>
          <cell r="AI32">
            <v>8878.0771333333305</v>
          </cell>
          <cell r="AJ32">
            <v>13618.240659999999</v>
          </cell>
          <cell r="AK32">
            <v>51862.192999999999</v>
          </cell>
          <cell r="AL32">
            <v>4656.5648465725599</v>
          </cell>
          <cell r="AM32">
            <v>8326.1141537025396</v>
          </cell>
          <cell r="AN32">
            <v>12982.6790002751</v>
          </cell>
          <cell r="AO32">
            <v>8499.4238902197303</v>
          </cell>
          <cell r="AP32">
            <v>12338.122267769</v>
          </cell>
          <cell r="AQ32">
            <v>23639.1405034132</v>
          </cell>
          <cell r="AR32">
            <v>1966.9934821318</v>
          </cell>
          <cell r="AS32">
            <v>25606.133985544999</v>
          </cell>
          <cell r="AT32">
            <v>823.04777113414798</v>
          </cell>
          <cell r="AU32">
            <v>41855.232261808698</v>
          </cell>
          <cell r="AV32">
            <v>495.69338753749997</v>
          </cell>
          <cell r="AW32">
            <v>12092.8093256538</v>
          </cell>
          <cell r="AX32">
            <v>7333.2125409317596</v>
          </cell>
          <cell r="AY32">
            <v>5344.2936824763201</v>
          </cell>
          <cell r="AZ32">
            <v>5019.6384389668401</v>
          </cell>
          <cell r="BA32">
            <v>257.60030138252199</v>
          </cell>
          <cell r="BB32">
            <v>82.787684057033999</v>
          </cell>
          <cell r="BC32">
            <v>340.38798543955602</v>
          </cell>
          <cell r="BD32">
            <v>755.89870629540303</v>
          </cell>
          <cell r="BE32">
            <v>11669.967079427701</v>
          </cell>
          <cell r="BF32">
            <v>12425.865785723099</v>
          </cell>
          <cell r="BG32">
            <v>5538.5604264248605</v>
          </cell>
          <cell r="BH32">
            <v>9525.6017234801893</v>
          </cell>
          <cell r="BI32">
            <v>15071.7338065526</v>
          </cell>
          <cell r="BJ32">
            <v>261.81525974383999</v>
          </cell>
          <cell r="BK32">
            <v>743.81245928138003</v>
          </cell>
          <cell r="BL32">
            <v>1005.62771902522</v>
          </cell>
          <cell r="BM32">
            <v>4082.6709860900901</v>
          </cell>
          <cell r="BN32">
            <v>4136.36502185475</v>
          </cell>
          <cell r="BO32">
            <v>5607.5847116272498</v>
          </cell>
          <cell r="BP32">
            <v>31.1103711039523</v>
          </cell>
          <cell r="BQ32">
            <v>2936.2757089240599</v>
          </cell>
          <cell r="BR32">
            <v>5430.4278272092997</v>
          </cell>
          <cell r="BS32">
            <v>8366.7035361333601</v>
          </cell>
        </row>
        <row r="33">
          <cell r="A33" t="str">
            <v>Alloy $/kg</v>
          </cell>
          <cell r="B33">
            <v>2.5201610822024802E-2</v>
          </cell>
          <cell r="C33">
            <v>2.4310924035658599E-2</v>
          </cell>
          <cell r="D33">
            <v>2.4848904091912E-2</v>
          </cell>
          <cell r="E33">
            <v>1.7370736122845499E-2</v>
          </cell>
          <cell r="F33">
            <v>0</v>
          </cell>
          <cell r="G33">
            <v>7.7117863720073702E-3</v>
          </cell>
          <cell r="H33">
            <v>1.3852718384704499E-2</v>
          </cell>
          <cell r="I33">
            <v>2.8672006745362601E-2</v>
          </cell>
          <cell r="J33">
            <v>1.6012868410128701E-2</v>
          </cell>
          <cell r="K33">
            <v>1.42065634323057E-5</v>
          </cell>
          <cell r="L33">
            <v>7.9051383399209501E-5</v>
          </cell>
          <cell r="M33">
            <v>2.2518265104951901E-3</v>
          </cell>
          <cell r="N33">
            <v>1.0704441041347599E-2</v>
          </cell>
          <cell r="O33">
            <v>2.27459882974624E-2</v>
          </cell>
          <cell r="P33">
            <v>4.1861886284272398E-2</v>
          </cell>
          <cell r="Q33">
            <v>4.5462358182945903E-2</v>
          </cell>
          <cell r="R33">
            <v>4.20330169488317E-2</v>
          </cell>
          <cell r="S33">
            <v>0</v>
          </cell>
          <cell r="T33">
            <v>4.86639371462824E-2</v>
          </cell>
          <cell r="U33">
            <v>0</v>
          </cell>
          <cell r="V33">
            <v>4.22054812226451E-2</v>
          </cell>
          <cell r="W33">
            <v>3.76019315530478E-2</v>
          </cell>
          <cell r="X33">
            <v>4.06692885490944E-2</v>
          </cell>
          <cell r="Y33">
            <v>1.9687093951342601E-2</v>
          </cell>
          <cell r="Z33">
            <v>0.14439606896127599</v>
          </cell>
          <cell r="AA33">
            <v>0</v>
          </cell>
          <cell r="AB33">
            <v>4.2963303537756001E-2</v>
          </cell>
          <cell r="AC33">
            <v>1.86595661484577E-2</v>
          </cell>
          <cell r="AD33">
            <v>2.2623430687690099E-2</v>
          </cell>
          <cell r="AE33">
            <v>2.01224600873816E-2</v>
          </cell>
          <cell r="AF33">
            <v>3.5173062843948999E-2</v>
          </cell>
          <cell r="AG33">
            <v>0</v>
          </cell>
          <cell r="AH33">
            <v>2.25057677040542E-2</v>
          </cell>
          <cell r="AI33">
            <v>6.4013755624529503E-2</v>
          </cell>
          <cell r="AJ33">
            <v>5.5854223648957001E-2</v>
          </cell>
          <cell r="AK33">
            <v>1.56179808398144E-2</v>
          </cell>
          <cell r="AL33">
            <v>3.5368263649213402E-2</v>
          </cell>
          <cell r="AM33">
            <v>3.8381842280588198E-2</v>
          </cell>
          <cell r="AN33">
            <v>3.7268437790220897E-2</v>
          </cell>
          <cell r="AO33">
            <v>3.6609926733339002E-2</v>
          </cell>
          <cell r="AP33">
            <v>2.8820005849444E-2</v>
          </cell>
          <cell r="AQ33">
            <v>3.8065970731249697E-2</v>
          </cell>
          <cell r="AR33">
            <v>3.6389962613606303E-2</v>
          </cell>
          <cell r="AS33">
            <v>3.7958696251362001E-2</v>
          </cell>
          <cell r="AT33">
            <v>3.3994479898174397E-2</v>
          </cell>
          <cell r="AU33">
            <v>2.61018897668161E-2</v>
          </cell>
          <cell r="AV33">
            <v>0</v>
          </cell>
          <cell r="AW33">
            <v>4.8009534777157498E-2</v>
          </cell>
          <cell r="AX33">
            <v>3.4490226921931398E-2</v>
          </cell>
          <cell r="AY33">
            <v>3.2757570738656802E-2</v>
          </cell>
          <cell r="AZ33">
            <v>5.7171975782409602E-2</v>
          </cell>
          <cell r="BA33">
            <v>1.2735757440013099E-2</v>
          </cell>
          <cell r="BB33">
            <v>0</v>
          </cell>
          <cell r="BC33">
            <v>9.7468265203709704E-3</v>
          </cell>
          <cell r="BD33">
            <v>4.2019235093346402E-2</v>
          </cell>
          <cell r="BE33">
            <v>2.6914801720830502E-2</v>
          </cell>
          <cell r="BF33">
            <v>2.7463396315844799E-2</v>
          </cell>
          <cell r="BG33">
            <v>2.50668554499613E-2</v>
          </cell>
          <cell r="BH33">
            <v>2.9362346350659398E-2</v>
          </cell>
          <cell r="BI33">
            <v>4.1322767637869601E-2</v>
          </cell>
          <cell r="BJ33">
            <v>0</v>
          </cell>
          <cell r="BK33">
            <v>0</v>
          </cell>
          <cell r="BL33">
            <v>0</v>
          </cell>
          <cell r="BM33">
            <v>4.9644380831765297E-3</v>
          </cell>
          <cell r="BN33">
            <v>2.7165279013009699E-3</v>
          </cell>
          <cell r="BO33">
            <v>5.4451889622556E-3</v>
          </cell>
          <cell r="BP33">
            <v>2.83161746340993E-3</v>
          </cell>
          <cell r="BQ33">
            <v>0</v>
          </cell>
          <cell r="BR33">
            <v>0</v>
          </cell>
          <cell r="BS33">
            <v>8.2216259413132198E-3</v>
          </cell>
        </row>
        <row r="34">
          <cell r="A34" t="str">
            <v>Batch $/kg</v>
          </cell>
          <cell r="B34">
            <v>0.11550324768689101</v>
          </cell>
          <cell r="C34">
            <v>0.120704266988184</v>
          </cell>
          <cell r="D34">
            <v>0.117562820747918</v>
          </cell>
          <cell r="E34">
            <v>0.11956081339916801</v>
          </cell>
          <cell r="F34">
            <v>0</v>
          </cell>
          <cell r="G34">
            <v>0.17311233885819499</v>
          </cell>
          <cell r="H34">
            <v>0.112631889761984</v>
          </cell>
          <cell r="I34">
            <v>0.13062183811129799</v>
          </cell>
          <cell r="J34">
            <v>0.15764632627646299</v>
          </cell>
          <cell r="K34">
            <v>0.11137945730927699</v>
          </cell>
          <cell r="L34">
            <v>0</v>
          </cell>
          <cell r="M34">
            <v>0.112940391974951</v>
          </cell>
          <cell r="N34">
            <v>0.105923940786115</v>
          </cell>
          <cell r="O34">
            <v>0.14194703484990201</v>
          </cell>
          <cell r="P34">
            <v>0.13542670612903299</v>
          </cell>
          <cell r="Q34">
            <v>0.16447704021253501</v>
          </cell>
          <cell r="R34">
            <v>0.13680747040585201</v>
          </cell>
          <cell r="S34">
            <v>0</v>
          </cell>
          <cell r="T34">
            <v>0.172529672167129</v>
          </cell>
          <cell r="U34">
            <v>0</v>
          </cell>
          <cell r="V34">
            <v>0.13046094328017599</v>
          </cell>
          <cell r="W34">
            <v>0.132555047345675</v>
          </cell>
          <cell r="X34">
            <v>0.122892144860169</v>
          </cell>
          <cell r="Y34">
            <v>0.19276233496620801</v>
          </cell>
          <cell r="Z34">
            <v>0.52518715416520001</v>
          </cell>
          <cell r="AA34">
            <v>0</v>
          </cell>
          <cell r="AB34">
            <v>0.19232693140740001</v>
          </cell>
          <cell r="AC34">
            <v>0.14328488281206</v>
          </cell>
          <cell r="AD34">
            <v>0.15303520322244399</v>
          </cell>
          <cell r="AE34">
            <v>0.15398185081287599</v>
          </cell>
          <cell r="AF34">
            <v>0.14857414176377701</v>
          </cell>
          <cell r="AG34">
            <v>-1.4794536436872E-7</v>
          </cell>
          <cell r="AH34">
            <v>9.5066308616124001E-2</v>
          </cell>
          <cell r="AI34">
            <v>0.137324253935242</v>
          </cell>
          <cell r="AJ34">
            <v>0.65777610577982804</v>
          </cell>
          <cell r="AK34">
            <v>7.3113890547762406E-2</v>
          </cell>
          <cell r="AL34">
            <v>0.20591665486598501</v>
          </cell>
          <cell r="AM34">
            <v>0.21264234892803999</v>
          </cell>
          <cell r="AN34">
            <v>0.210157456749828</v>
          </cell>
          <cell r="AO34">
            <v>0.20870134732522899</v>
          </cell>
          <cell r="AP34">
            <v>0.214714678145559</v>
          </cell>
          <cell r="AQ34">
            <v>0.20832554732084399</v>
          </cell>
          <cell r="AR34">
            <v>0.21821334576378201</v>
          </cell>
          <cell r="AS34">
            <v>0.20895842518344801</v>
          </cell>
          <cell r="AT34">
            <v>0.228668637618963</v>
          </cell>
          <cell r="AU34">
            <v>0.156994469524876</v>
          </cell>
          <cell r="AV34">
            <v>4.2680272062547299E-2</v>
          </cell>
          <cell r="AW34">
            <v>0.135164077784791</v>
          </cell>
          <cell r="AX34">
            <v>0.15689107992391599</v>
          </cell>
          <cell r="AY34">
            <v>0.184565053000246</v>
          </cell>
          <cell r="AZ34">
            <v>0.17900586206414601</v>
          </cell>
          <cell r="BA34">
            <v>0.193593404481333</v>
          </cell>
          <cell r="BB34">
            <v>0.44716372187028203</v>
          </cell>
          <cell r="BC34">
            <v>0.25310334454709699</v>
          </cell>
          <cell r="BD34">
            <v>0.13946035055596501</v>
          </cell>
          <cell r="BE34">
            <v>0.131039259484556</v>
          </cell>
          <cell r="BF34">
            <v>0.131345114390329</v>
          </cell>
          <cell r="BG34">
            <v>0.13009710790279599</v>
          </cell>
          <cell r="BH34">
            <v>0.13395833880451499</v>
          </cell>
          <cell r="BI34">
            <v>0.140271611666203</v>
          </cell>
          <cell r="BJ34">
            <v>0</v>
          </cell>
          <cell r="BK34">
            <v>0</v>
          </cell>
          <cell r="BL34">
            <v>0</v>
          </cell>
          <cell r="BM34">
            <v>0.15529746469462499</v>
          </cell>
          <cell r="BN34">
            <v>8.6168676223164695E-2</v>
          </cell>
          <cell r="BO34">
            <v>0.14752967843700199</v>
          </cell>
          <cell r="BP34">
            <v>0.20836592972953</v>
          </cell>
          <cell r="BQ34">
            <v>1.60533972119916</v>
          </cell>
          <cell r="BR34">
            <v>0</v>
          </cell>
          <cell r="BS34">
            <v>1.60533972119916</v>
          </cell>
        </row>
        <row r="35">
          <cell r="A35" t="str">
            <v>Binder $/kg</v>
          </cell>
          <cell r="B35">
            <v>0.124873914893881</v>
          </cell>
          <cell r="C35">
            <v>0.12832404338499501</v>
          </cell>
          <cell r="D35">
            <v>0.12624014548941301</v>
          </cell>
          <cell r="E35">
            <v>4.9988174585545102E-2</v>
          </cell>
          <cell r="F35">
            <v>0</v>
          </cell>
          <cell r="G35">
            <v>7.1362799263351697E-3</v>
          </cell>
          <cell r="H35">
            <v>7.3579410265421502E-3</v>
          </cell>
          <cell r="I35">
            <v>0.11124915682967999</v>
          </cell>
          <cell r="J35">
            <v>9.0078870900788706E-3</v>
          </cell>
          <cell r="K35">
            <v>0</v>
          </cell>
          <cell r="L35">
            <v>0</v>
          </cell>
          <cell r="M35">
            <v>1.25826278557347E-3</v>
          </cell>
          <cell r="N35">
            <v>2.34635017866258E-2</v>
          </cell>
          <cell r="O35">
            <v>0.208655539683825</v>
          </cell>
          <cell r="P35">
            <v>0.12745539421921701</v>
          </cell>
          <cell r="Q35">
            <v>0.15426124954456999</v>
          </cell>
          <cell r="R35">
            <v>0.128729478274032</v>
          </cell>
          <cell r="S35">
            <v>7.3718486596710802E-3</v>
          </cell>
          <cell r="T35">
            <v>0.12879325013842799</v>
          </cell>
          <cell r="U35">
            <v>0</v>
          </cell>
          <cell r="V35">
            <v>0.26704959753260299</v>
          </cell>
          <cell r="W35">
            <v>0.10728126973322399</v>
          </cell>
          <cell r="X35">
            <v>1.10169815849672E-2</v>
          </cell>
          <cell r="Y35">
            <v>4.3390624034749102E-2</v>
          </cell>
          <cell r="Z35">
            <v>4.8517241379310301E-2</v>
          </cell>
          <cell r="AA35">
            <v>0</v>
          </cell>
          <cell r="AB35">
            <v>0.34154381028236702</v>
          </cell>
          <cell r="AC35">
            <v>0.143061128737693</v>
          </cell>
          <cell r="AD35">
            <v>0.24769334016653299</v>
          </cell>
          <cell r="AE35">
            <v>0.195314080050734</v>
          </cell>
          <cell r="AF35">
            <v>0.10998458828709801</v>
          </cell>
          <cell r="AG35">
            <v>0</v>
          </cell>
          <cell r="AH35">
            <v>7.0374525130139601E-2</v>
          </cell>
          <cell r="AI35">
            <v>1.5698052584885599E-2</v>
          </cell>
          <cell r="AJ35">
            <v>0.163548467415702</v>
          </cell>
          <cell r="AK35">
            <v>7.4569791674453196E-3</v>
          </cell>
          <cell r="AL35">
            <v>0.12659083466517601</v>
          </cell>
          <cell r="AM35">
            <v>0.13544548216549199</v>
          </cell>
          <cell r="AN35">
            <v>0.13217402138964501</v>
          </cell>
          <cell r="AO35">
            <v>0.20198671020584699</v>
          </cell>
          <cell r="AP35">
            <v>4.0985874565189102E-2</v>
          </cell>
          <cell r="AQ35">
            <v>0.102317668721479</v>
          </cell>
          <cell r="AR35">
            <v>0.16805074568797099</v>
          </cell>
          <cell r="AS35">
            <v>0.10652497629282701</v>
          </cell>
          <cell r="AT35">
            <v>0.72505005259542898</v>
          </cell>
          <cell r="AU35">
            <v>4.6440271998706803E-2</v>
          </cell>
          <cell r="AV35">
            <v>1.12143859034397E-2</v>
          </cell>
          <cell r="AW35">
            <v>2.1344439649207299E-2</v>
          </cell>
          <cell r="AX35">
            <v>9.4028015622783706E-2</v>
          </cell>
          <cell r="AY35">
            <v>0.22389766310092701</v>
          </cell>
          <cell r="AZ35">
            <v>0.17314878414225801</v>
          </cell>
          <cell r="BA35">
            <v>1.1089235510779E-2</v>
          </cell>
          <cell r="BB35">
            <v>0</v>
          </cell>
          <cell r="BC35">
            <v>8.4867237206890205E-3</v>
          </cell>
          <cell r="BD35">
            <v>0.13252158404565501</v>
          </cell>
          <cell r="BE35">
            <v>9.8589204549670198E-2</v>
          </cell>
          <cell r="BF35">
            <v>9.9821632111060501E-2</v>
          </cell>
          <cell r="BG35">
            <v>0.18946497427520001</v>
          </cell>
          <cell r="BH35">
            <v>5.5368462783103201E-2</v>
          </cell>
          <cell r="BI35">
            <v>0.20028473638553901</v>
          </cell>
          <cell r="BJ35">
            <v>0</v>
          </cell>
          <cell r="BK35">
            <v>0</v>
          </cell>
          <cell r="BL35">
            <v>0</v>
          </cell>
          <cell r="BM35">
            <v>7.8013099857006496E-2</v>
          </cell>
          <cell r="BN35">
            <v>0.167463476411707</v>
          </cell>
          <cell r="BO35">
            <v>5.8587063354743903E-2</v>
          </cell>
          <cell r="BP35">
            <v>0.165736551733659</v>
          </cell>
          <cell r="BQ35">
            <v>0</v>
          </cell>
          <cell r="BR35">
            <v>0</v>
          </cell>
          <cell r="BS35">
            <v>0</v>
          </cell>
        </row>
        <row r="36">
          <cell r="A36" t="str">
            <v>Electricity $/kg</v>
          </cell>
          <cell r="B36">
            <v>6.6065904316298704E-2</v>
          </cell>
          <cell r="C36">
            <v>7.27184687074581E-2</v>
          </cell>
          <cell r="D36">
            <v>6.8700280697746197E-2</v>
          </cell>
          <cell r="E36">
            <v>7.8022366425851294E-2</v>
          </cell>
          <cell r="F36">
            <v>0</v>
          </cell>
          <cell r="G36">
            <v>3.4300184162062597E-2</v>
          </cell>
          <cell r="H36">
            <v>2.6195512403399301E-2</v>
          </cell>
          <cell r="I36">
            <v>7.0012647554806101E-2</v>
          </cell>
          <cell r="J36">
            <v>0.102380655873807</v>
          </cell>
          <cell r="K36">
            <v>4.7073447932945003E-2</v>
          </cell>
          <cell r="L36">
            <v>6.4558629776021099E-4</v>
          </cell>
          <cell r="M36">
            <v>5.27557114693262E-2</v>
          </cell>
          <cell r="N36">
            <v>4.8379275140377702E-2</v>
          </cell>
          <cell r="O36">
            <v>9.7706767124901506E-2</v>
          </cell>
          <cell r="P36">
            <v>7.5963705328515194E-2</v>
          </cell>
          <cell r="Q36">
            <v>9.7725685680054505E-2</v>
          </cell>
          <cell r="R36">
            <v>7.6998053676313197E-2</v>
          </cell>
          <cell r="S36">
            <v>0</v>
          </cell>
          <cell r="T36">
            <v>0.14354755045423001</v>
          </cell>
          <cell r="U36">
            <v>0</v>
          </cell>
          <cell r="V36">
            <v>0.124983174812583</v>
          </cell>
          <cell r="W36">
            <v>0.11093634193660901</v>
          </cell>
          <cell r="X36">
            <v>7.6911252517209594E-2</v>
          </cell>
          <cell r="Y36">
            <v>6.3749770210712306E-2</v>
          </cell>
          <cell r="Z36">
            <v>0.14948420075572799</v>
          </cell>
          <cell r="AA36">
            <v>0</v>
          </cell>
          <cell r="AB36">
            <v>5.9215549855859501E-2</v>
          </cell>
          <cell r="AC36">
            <v>8.6006441032516104E-2</v>
          </cell>
          <cell r="AD36">
            <v>0.139596756585603</v>
          </cell>
          <cell r="AE36">
            <v>9.0894392877158101E-2</v>
          </cell>
          <cell r="AF36">
            <v>0.10666121910746</v>
          </cell>
          <cell r="AG36">
            <v>0</v>
          </cell>
          <cell r="AH36">
            <v>6.8248040579061503E-2</v>
          </cell>
          <cell r="AI36">
            <v>8.2774907276254597E-2</v>
          </cell>
          <cell r="AJ36">
            <v>9.5106434898153694E-2</v>
          </cell>
          <cell r="AK36">
            <v>4.3565596750400802E-2</v>
          </cell>
          <cell r="AL36">
            <v>4.8066097755906298E-2</v>
          </cell>
          <cell r="AM36">
            <v>5.0568114419259902E-2</v>
          </cell>
          <cell r="AN36">
            <v>4.9643712925650701E-2</v>
          </cell>
          <cell r="AO36">
            <v>5.3926607564344899E-2</v>
          </cell>
          <cell r="AP36">
            <v>4.7751662508206803E-2</v>
          </cell>
          <cell r="AQ36">
            <v>5.0609239662658102E-2</v>
          </cell>
          <cell r="AR36">
            <v>5.9171373717891503E-2</v>
          </cell>
          <cell r="AS36">
            <v>5.1157267126150201E-2</v>
          </cell>
          <cell r="AT36">
            <v>0.119546976772197</v>
          </cell>
          <cell r="AU36">
            <v>8.3401238073373102E-2</v>
          </cell>
          <cell r="AV36">
            <v>0</v>
          </cell>
          <cell r="AW36">
            <v>9.1583789310998601E-2</v>
          </cell>
          <cell r="AX36">
            <v>6.7383250090163702E-2</v>
          </cell>
          <cell r="AY36">
            <v>8.0932071632918295E-2</v>
          </cell>
          <cell r="AZ36">
            <v>8.6401162037547205E-2</v>
          </cell>
          <cell r="BA36">
            <v>0.117764890577919</v>
          </cell>
          <cell r="BB36">
            <v>3.3358046622476399E-3</v>
          </cell>
          <cell r="BC36">
            <v>9.0909743986858901E-2</v>
          </cell>
          <cell r="BD36">
            <v>0.13449777588592199</v>
          </cell>
          <cell r="BE36">
            <v>0.118528358188592</v>
          </cell>
          <cell r="BF36">
            <v>0.119108369104474</v>
          </cell>
          <cell r="BG36">
            <v>0.15775697355538901</v>
          </cell>
          <cell r="BH36">
            <v>0.114648284539543</v>
          </cell>
          <cell r="BI36">
            <v>0.183863228878337</v>
          </cell>
          <cell r="BJ36">
            <v>0</v>
          </cell>
          <cell r="BK36">
            <v>0.16138921366013301</v>
          </cell>
          <cell r="BL36">
            <v>2.8501620156411601E-2</v>
          </cell>
          <cell r="BM36">
            <v>0.16607793398563001</v>
          </cell>
          <cell r="BN36">
            <v>0.100106516442523</v>
          </cell>
          <cell r="BO36">
            <v>0.146913994304813</v>
          </cell>
          <cell r="BP36">
            <v>0.22731046048838199</v>
          </cell>
          <cell r="BQ36">
            <v>2.91277546692481E-2</v>
          </cell>
          <cell r="BR36">
            <v>0</v>
          </cell>
          <cell r="BS36">
            <v>0.41685127500307301</v>
          </cell>
        </row>
        <row r="37">
          <cell r="A37" t="str">
            <v>Gas $/kg</v>
          </cell>
          <cell r="B37">
            <v>6.8550075842771993E-2</v>
          </cell>
          <cell r="C37">
            <v>7.2130385539744601E-2</v>
          </cell>
          <cell r="D37">
            <v>6.9967857430351402E-2</v>
          </cell>
          <cell r="E37">
            <v>7.6808845725590394E-2</v>
          </cell>
          <cell r="F37">
            <v>0</v>
          </cell>
          <cell r="G37">
            <v>1.91068139963168E-2</v>
          </cell>
          <cell r="H37">
            <v>2.2162102818581501E-2</v>
          </cell>
          <cell r="I37">
            <v>0.11147765598650899</v>
          </cell>
          <cell r="J37">
            <v>0.100104192611042</v>
          </cell>
          <cell r="K37">
            <v>9.8593550220201706E-2</v>
          </cell>
          <cell r="L37">
            <v>-1.1857707509881399E-4</v>
          </cell>
          <cell r="M37">
            <v>9.4460222660326998E-2</v>
          </cell>
          <cell r="N37">
            <v>6.9871107708014302E-2</v>
          </cell>
          <cell r="O37">
            <v>0.25389971173174503</v>
          </cell>
          <cell r="P37">
            <v>8.9446296216680807E-2</v>
          </cell>
          <cell r="Q37">
            <v>0.14278532985053299</v>
          </cell>
          <cell r="R37">
            <v>9.1981503969885706E-2</v>
          </cell>
          <cell r="S37">
            <v>0</v>
          </cell>
          <cell r="T37">
            <v>0.120211394997736</v>
          </cell>
          <cell r="U37">
            <v>0</v>
          </cell>
          <cell r="V37">
            <v>9.4206787124608907E-2</v>
          </cell>
          <cell r="W37">
            <v>9.2489205179123193E-2</v>
          </cell>
          <cell r="X37">
            <v>8.8317301435665005E-2</v>
          </cell>
          <cell r="Y37">
            <v>8.3607717390522099E-2</v>
          </cell>
          <cell r="Z37">
            <v>0.33270341231302902</v>
          </cell>
          <cell r="AA37">
            <v>0</v>
          </cell>
          <cell r="AB37">
            <v>7.7508645140001303E-2</v>
          </cell>
          <cell r="AC37">
            <v>9.5075194708773694E-2</v>
          </cell>
          <cell r="AD37">
            <v>0.127329084196701</v>
          </cell>
          <cell r="AE37">
            <v>0.13223287848346299</v>
          </cell>
          <cell r="AF37">
            <v>8.2656010701264604E-2</v>
          </cell>
          <cell r="AG37">
            <v>0</v>
          </cell>
          <cell r="AH37">
            <v>5.2888114533548601E-2</v>
          </cell>
          <cell r="AI37">
            <v>6.2270701095851803E-2</v>
          </cell>
          <cell r="AJ37">
            <v>0.10880401921124599</v>
          </cell>
          <cell r="AK37">
            <v>3.95231259572143E-2</v>
          </cell>
          <cell r="AL37">
            <v>0.151315578677991</v>
          </cell>
          <cell r="AM37">
            <v>0.155146395703818</v>
          </cell>
          <cell r="AN37">
            <v>0.15373105222018499</v>
          </cell>
          <cell r="AO37">
            <v>0.17614715896267699</v>
          </cell>
          <cell r="AP37">
            <v>0.15706680439665099</v>
          </cell>
          <cell r="AQ37">
            <v>0.16902799187131901</v>
          </cell>
          <cell r="AR37">
            <v>0.160535656615168</v>
          </cell>
          <cell r="AS37">
            <v>0.168484431945776</v>
          </cell>
          <cell r="AT37">
            <v>0.240383590773109</v>
          </cell>
          <cell r="AU37">
            <v>8.5214834718667795E-2</v>
          </cell>
          <cell r="AV37">
            <v>4.2386812892468602E-2</v>
          </cell>
          <cell r="AW37">
            <v>9.4213283380378807E-2</v>
          </cell>
          <cell r="AX37">
            <v>0.100899025144079</v>
          </cell>
          <cell r="AY37">
            <v>7.2097865213477094E-2</v>
          </cell>
          <cell r="AZ37">
            <v>7.7945974222829895E-2</v>
          </cell>
          <cell r="BA37">
            <v>7.7948517080418403E-2</v>
          </cell>
          <cell r="BB37">
            <v>2.10429986762486E-4</v>
          </cell>
          <cell r="BC37">
            <v>5.9704311877667601E-2</v>
          </cell>
          <cell r="BD37">
            <v>0.14553358072040001</v>
          </cell>
          <cell r="BE37">
            <v>8.6675385889563E-2</v>
          </cell>
          <cell r="BF37">
            <v>8.88131216629056E-2</v>
          </cell>
          <cell r="BG37">
            <v>0.16048833989821301</v>
          </cell>
          <cell r="BH37">
            <v>8.6269456050375198E-2</v>
          </cell>
          <cell r="BI37">
            <v>0.105554313067381</v>
          </cell>
          <cell r="BJ37">
            <v>0</v>
          </cell>
          <cell r="BK37">
            <v>0</v>
          </cell>
          <cell r="BL37">
            <v>0</v>
          </cell>
          <cell r="BM37">
            <v>0.20235116921351801</v>
          </cell>
          <cell r="BN37">
            <v>0.147401490303944</v>
          </cell>
          <cell r="BO37">
            <v>0.199934975076553</v>
          </cell>
          <cell r="BP37">
            <v>0.29021809975164897</v>
          </cell>
          <cell r="BQ37">
            <v>0</v>
          </cell>
          <cell r="BR37">
            <v>0</v>
          </cell>
          <cell r="BS37">
            <v>9.0238737822643897E-2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3.7000684775165501E-3</v>
          </cell>
          <cell r="P38">
            <v>1.06607856456823E-2</v>
          </cell>
          <cell r="Q38">
            <v>2.1586133026221501E-2</v>
          </cell>
          <cell r="R38">
            <v>1.1180068120421801E-2</v>
          </cell>
          <cell r="S38">
            <v>0</v>
          </cell>
          <cell r="T38">
            <v>1.4371153354482E-2</v>
          </cell>
          <cell r="U38">
            <v>0</v>
          </cell>
          <cell r="V38">
            <v>1.9113301480616501E-2</v>
          </cell>
          <cell r="W38">
            <v>1.13666580760484E-2</v>
          </cell>
          <cell r="X38">
            <v>9.4448835938185302E-3</v>
          </cell>
          <cell r="Y38">
            <v>1.6724620520851701E-2</v>
          </cell>
          <cell r="Z38">
            <v>6.62541362276063E-2</v>
          </cell>
          <cell r="AA38">
            <v>0</v>
          </cell>
          <cell r="AB38">
            <v>1.57343458881791E-2</v>
          </cell>
          <cell r="AC38">
            <v>4.91793821928024E-2</v>
          </cell>
          <cell r="AD38">
            <v>5.1028265370366199E-2</v>
          </cell>
          <cell r="AE38">
            <v>5.1542488401890699E-2</v>
          </cell>
          <cell r="AF38">
            <v>4.8376923799455199E-2</v>
          </cell>
          <cell r="AG38">
            <v>0</v>
          </cell>
          <cell r="AH38">
            <v>3.0954364540208799E-2</v>
          </cell>
          <cell r="AI38">
            <v>4.1002829128120297E-2</v>
          </cell>
          <cell r="AJ38">
            <v>0</v>
          </cell>
          <cell r="AK38">
            <v>6.9744519368849199E-3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2.7628852243041801E-2</v>
          </cell>
          <cell r="AV38">
            <v>0</v>
          </cell>
          <cell r="AW38">
            <v>3.11317369543304E-2</v>
          </cell>
          <cell r="AX38">
            <v>2.8277518385064801E-2</v>
          </cell>
          <cell r="AY38">
            <v>2.93783502597149E-2</v>
          </cell>
          <cell r="AZ38">
            <v>3.5681454393561997E-2</v>
          </cell>
          <cell r="BA38">
            <v>3.0139022309862699E-2</v>
          </cell>
          <cell r="BB38">
            <v>0</v>
          </cell>
          <cell r="BC38">
            <v>2.30657519453763E-2</v>
          </cell>
          <cell r="BD38">
            <v>1.2101611003180201E-2</v>
          </cell>
          <cell r="BE38">
            <v>9.6971420866105492E-3</v>
          </cell>
          <cell r="BF38">
            <v>9.7844726483719904E-3</v>
          </cell>
          <cell r="BG38">
            <v>9.4158047239796903E-3</v>
          </cell>
          <cell r="BH38">
            <v>1.12558980098563E-2</v>
          </cell>
          <cell r="BI38">
            <v>1.0970330310764401E-2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 t="str">
            <v>Labor $/kg</v>
          </cell>
          <cell r="B39">
            <v>0.273683096367068</v>
          </cell>
          <cell r="C39">
            <v>0.30282296228029598</v>
          </cell>
          <cell r="D39">
            <v>0.28522231192466102</v>
          </cell>
          <cell r="E39">
            <v>0.14056259168202601</v>
          </cell>
          <cell r="F39">
            <v>0</v>
          </cell>
          <cell r="G39">
            <v>1.5768876611418001E-2</v>
          </cell>
          <cell r="H39">
            <v>1.8979855850083199E-2</v>
          </cell>
          <cell r="I39">
            <v>0.124972386172007</v>
          </cell>
          <cell r="J39">
            <v>0.12101452885014501</v>
          </cell>
          <cell r="K39">
            <v>0.116479613581475</v>
          </cell>
          <cell r="L39">
            <v>2.1870882740448001E-3</v>
          </cell>
          <cell r="M39">
            <v>0.112083033746956</v>
          </cell>
          <cell r="N39">
            <v>8.0576824910668698E-2</v>
          </cell>
          <cell r="O39">
            <v>0.33785144735453398</v>
          </cell>
          <cell r="P39">
            <v>0.11039296329333299</v>
          </cell>
          <cell r="Q39">
            <v>0.38803736939882</v>
          </cell>
          <cell r="R39">
            <v>0.12358942005376999</v>
          </cell>
          <cell r="S39">
            <v>0</v>
          </cell>
          <cell r="T39">
            <v>1.0173441904731999</v>
          </cell>
          <cell r="U39">
            <v>0</v>
          </cell>
          <cell r="V39">
            <v>0.56732938591408699</v>
          </cell>
          <cell r="W39">
            <v>0.77366296197719697</v>
          </cell>
          <cell r="X39">
            <v>0.108266933144649</v>
          </cell>
          <cell r="Y39">
            <v>0.179509570335038</v>
          </cell>
          <cell r="Z39">
            <v>0.69484945753272798</v>
          </cell>
          <cell r="AA39">
            <v>7.2037256826516793E-2</v>
          </cell>
          <cell r="AB39">
            <v>0.19947899935454999</v>
          </cell>
          <cell r="AC39">
            <v>0.33853073299208503</v>
          </cell>
          <cell r="AD39">
            <v>0.16622155518454301</v>
          </cell>
          <cell r="AE39">
            <v>0.37536322354836399</v>
          </cell>
          <cell r="AF39">
            <v>0.38758031444291002</v>
          </cell>
          <cell r="AG39">
            <v>0</v>
          </cell>
          <cell r="AH39">
            <v>0.24799638752577499</v>
          </cell>
          <cell r="AI39">
            <v>0.204187408793293</v>
          </cell>
          <cell r="AJ39">
            <v>0.37811234139390199</v>
          </cell>
          <cell r="AK39">
            <v>5.8609373904031599E-2</v>
          </cell>
          <cell r="AL39">
            <v>0.13978560230759801</v>
          </cell>
          <cell r="AM39">
            <v>0.143764505398113</v>
          </cell>
          <cell r="AN39">
            <v>0.14229444965721</v>
          </cell>
          <cell r="AO39">
            <v>0.241989948608721</v>
          </cell>
          <cell r="AP39">
            <v>0.10718395821284001</v>
          </cell>
          <cell r="AQ39">
            <v>9.4371415095636499E-2</v>
          </cell>
          <cell r="AR39">
            <v>0.20091742414074301</v>
          </cell>
          <cell r="AS39">
            <v>0.101190992867431</v>
          </cell>
          <cell r="AT39">
            <v>0.96702404130872199</v>
          </cell>
          <cell r="AU39">
            <v>0.13752423490282301</v>
          </cell>
          <cell r="AV39">
            <v>8.7819876563590193E-2</v>
          </cell>
          <cell r="AW39">
            <v>0.13144115796966199</v>
          </cell>
          <cell r="AX39">
            <v>0.10960993517098699</v>
          </cell>
          <cell r="AY39">
            <v>0.14269549100015</v>
          </cell>
          <cell r="AZ39">
            <v>9.1454718685101993E-2</v>
          </cell>
          <cell r="BA39">
            <v>0.14782671300806199</v>
          </cell>
          <cell r="BB39">
            <v>0.63888779139047702</v>
          </cell>
          <cell r="BC39">
            <v>0.26307291234275099</v>
          </cell>
          <cell r="BD39">
            <v>0.25389651496814297</v>
          </cell>
          <cell r="BE39">
            <v>0.10584934633052499</v>
          </cell>
          <cell r="BF39">
            <v>0.111226434932177</v>
          </cell>
          <cell r="BG39">
            <v>0.13892547510612099</v>
          </cell>
          <cell r="BH39">
            <v>7.6688705416004394E-2</v>
          </cell>
          <cell r="BI39">
            <v>0.13826257660364299</v>
          </cell>
          <cell r="BJ39">
            <v>3.3483612769321699E-2</v>
          </cell>
          <cell r="BK39">
            <v>0.18062332674972001</v>
          </cell>
          <cell r="BL39">
            <v>5.9468746116732703E-2</v>
          </cell>
          <cell r="BM39">
            <v>6.6079228089511999E-2</v>
          </cell>
          <cell r="BN39">
            <v>4.0871539826690402E-2</v>
          </cell>
          <cell r="BO39">
            <v>3.5964667207954E-2</v>
          </cell>
          <cell r="BP39">
            <v>6.8117140389545403E-2</v>
          </cell>
          <cell r="BQ39">
            <v>9.8847959743358096E-2</v>
          </cell>
          <cell r="BR39">
            <v>0</v>
          </cell>
          <cell r="BS39">
            <v>0.578243713517679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2.30607082630691E-2</v>
          </cell>
          <cell r="J40">
            <v>2.36612702366127E-2</v>
          </cell>
          <cell r="K40">
            <v>9.2342662309987202E-4</v>
          </cell>
          <cell r="L40">
            <v>3.2938076416337302E-2</v>
          </cell>
          <cell r="M40">
            <v>5.5085237156442101E-3</v>
          </cell>
          <cell r="N40">
            <v>1.92445125063808E-2</v>
          </cell>
          <cell r="O40">
            <v>5.6440586550426698E-2</v>
          </cell>
          <cell r="P40">
            <v>5.68908942951055E-2</v>
          </cell>
          <cell r="Q40">
            <v>4.3459442819198897E-2</v>
          </cell>
          <cell r="R40">
            <v>5.6252496528991801E-2</v>
          </cell>
          <cell r="S40">
            <v>0</v>
          </cell>
          <cell r="T40">
            <v>0.125556104665418</v>
          </cell>
          <cell r="U40">
            <v>0</v>
          </cell>
          <cell r="V40">
            <v>9.1198421329434898E-2</v>
          </cell>
          <cell r="W40">
            <v>9.6317494659284103E-2</v>
          </cell>
          <cell r="X40">
            <v>5.6514205786039301E-2</v>
          </cell>
          <cell r="Y40">
            <v>0</v>
          </cell>
          <cell r="Z40">
            <v>1.6699062681563501E-2</v>
          </cell>
          <cell r="AA40">
            <v>0</v>
          </cell>
          <cell r="AB40">
            <v>0</v>
          </cell>
          <cell r="AC40">
            <v>1.2872441626970399E-2</v>
          </cell>
          <cell r="AD40">
            <v>2.2716425299887599E-2</v>
          </cell>
          <cell r="AE40">
            <v>2.5498435001850402E-2</v>
          </cell>
          <cell r="AF40">
            <v>3.2412094613994399E-2</v>
          </cell>
          <cell r="AG40">
            <v>0</v>
          </cell>
          <cell r="AH40">
            <v>2.0739139932758999E-2</v>
          </cell>
          <cell r="AI40">
            <v>3.9328970648279497E-2</v>
          </cell>
          <cell r="AJ40">
            <v>3.10107356963456E-2</v>
          </cell>
          <cell r="AK40">
            <v>1.25271325707778E-2</v>
          </cell>
          <cell r="AL40">
            <v>1.05992418398191E-2</v>
          </cell>
          <cell r="AM40">
            <v>1.2094785160097E-2</v>
          </cell>
          <cell r="AN40">
            <v>1.15422378892211E-2</v>
          </cell>
          <cell r="AO40">
            <v>1.17586985561798E-2</v>
          </cell>
          <cell r="AP40">
            <v>1.1304916925993801E-2</v>
          </cell>
          <cell r="AQ40">
            <v>2.0805562584000001E-2</v>
          </cell>
          <cell r="AR40">
            <v>1.1753731900774601E-2</v>
          </cell>
          <cell r="AS40">
            <v>2.0226191626095399E-2</v>
          </cell>
          <cell r="AT40">
            <v>1.53822449883107E-2</v>
          </cell>
          <cell r="AU40">
            <v>0</v>
          </cell>
          <cell r="AV40">
            <v>0</v>
          </cell>
          <cell r="AW40">
            <v>0</v>
          </cell>
          <cell r="AX40">
            <v>9.5726744526703194E-3</v>
          </cell>
          <cell r="AY40">
            <v>7.4467735294058597E-3</v>
          </cell>
          <cell r="AZ40">
            <v>2.97701943421642E-2</v>
          </cell>
          <cell r="BA40">
            <v>1.6734601156171299E-3</v>
          </cell>
          <cell r="BB40">
            <v>6.2109266994056604E-3</v>
          </cell>
          <cell r="BC40">
            <v>2.73834959965511E-3</v>
          </cell>
          <cell r="BD40">
            <v>1.2015430857076299E-2</v>
          </cell>
          <cell r="BE40">
            <v>9.0460510953462095E-3</v>
          </cell>
          <cell r="BF40">
            <v>9.1538992779065693E-3</v>
          </cell>
          <cell r="BG40">
            <v>1.3991644506943301E-2</v>
          </cell>
          <cell r="BH40">
            <v>1.3451460095733499E-2</v>
          </cell>
          <cell r="BI40">
            <v>3.7748357922305097E-2</v>
          </cell>
          <cell r="BJ40">
            <v>1.18268615380083E-2</v>
          </cell>
          <cell r="BK40">
            <v>5.0030374166999897E-4</v>
          </cell>
          <cell r="BL40">
            <v>9.8265714277242597E-3</v>
          </cell>
          <cell r="BM40">
            <v>3.7106961993013499E-2</v>
          </cell>
          <cell r="BN40">
            <v>2.3431235240821201E-2</v>
          </cell>
          <cell r="BO40">
            <v>3.4678750540829001E-2</v>
          </cell>
          <cell r="BP40">
            <v>8.3255669971788002E-2</v>
          </cell>
          <cell r="BQ40">
            <v>0</v>
          </cell>
          <cell r="BR40">
            <v>0</v>
          </cell>
          <cell r="BS40">
            <v>0</v>
          </cell>
        </row>
        <row r="41">
          <cell r="A41" t="str">
            <v>Packaging $/kg</v>
          </cell>
          <cell r="B41">
            <v>5.0774361633319699E-2</v>
          </cell>
          <cell r="C41">
            <v>5.8034665191566498E-2</v>
          </cell>
          <cell r="D41">
            <v>5.3649399151393398E-2</v>
          </cell>
          <cell r="E41">
            <v>2.7099782478996099E-2</v>
          </cell>
          <cell r="F41">
            <v>0</v>
          </cell>
          <cell r="G41">
            <v>1.1279926335175E-2</v>
          </cell>
          <cell r="H41">
            <v>3.8856046276440799E-3</v>
          </cell>
          <cell r="I41">
            <v>2.7908937605396301E-2</v>
          </cell>
          <cell r="J41">
            <v>0.121199667911997</v>
          </cell>
          <cell r="K41">
            <v>2.6253729222901E-2</v>
          </cell>
          <cell r="L41">
            <v>6.3241106719367597E-3</v>
          </cell>
          <cell r="M41">
            <v>3.8639104719935098E-2</v>
          </cell>
          <cell r="N41">
            <v>2.2894333843797899E-2</v>
          </cell>
          <cell r="O41">
            <v>6.7714005775691796E-2</v>
          </cell>
          <cell r="P41">
            <v>2.46837661278939E-2</v>
          </cell>
          <cell r="Q41">
            <v>2.62747945496478E-2</v>
          </cell>
          <cell r="R41">
            <v>2.4759387812720201E-2</v>
          </cell>
          <cell r="S41">
            <v>7.5275860019179297E-2</v>
          </cell>
          <cell r="T41">
            <v>0.111304571507716</v>
          </cell>
          <cell r="U41">
            <v>0</v>
          </cell>
          <cell r="V41">
            <v>0.23116682117611401</v>
          </cell>
          <cell r="W41">
            <v>0.10803104512506299</v>
          </cell>
          <cell r="X41">
            <v>3.1997475163907697E-2</v>
          </cell>
          <cell r="Y41">
            <v>2.9478422200660701E-2</v>
          </cell>
          <cell r="Z41">
            <v>3.5689655172413799E-2</v>
          </cell>
          <cell r="AA41">
            <v>2.7088619118216799E-2</v>
          </cell>
          <cell r="AB41">
            <v>1.8962462814767201E-2</v>
          </cell>
          <cell r="AC41">
            <v>3.3466322666923502E-2</v>
          </cell>
          <cell r="AD41">
            <v>4.8397722788767097E-2</v>
          </cell>
          <cell r="AE41">
            <v>4.9685649549892102E-2</v>
          </cell>
          <cell r="AF41">
            <v>1.9807340265439899E-2</v>
          </cell>
          <cell r="AG41">
            <v>4.1965856577029503E-2</v>
          </cell>
          <cell r="AH41">
            <v>2.7787551349882499E-2</v>
          </cell>
          <cell r="AI41">
            <v>4.7466428893752799E-2</v>
          </cell>
          <cell r="AJ41">
            <v>6.2020796142848701E-2</v>
          </cell>
          <cell r="AK41">
            <v>8.2844685947331704E-3</v>
          </cell>
          <cell r="AL41">
            <v>6.7188603670473898E-2</v>
          </cell>
          <cell r="AM41">
            <v>6.9325910332454901E-2</v>
          </cell>
          <cell r="AN41">
            <v>6.8536255531360196E-2</v>
          </cell>
          <cell r="AO41">
            <v>8.4194801393629906E-2</v>
          </cell>
          <cell r="AP41">
            <v>3.3605028378363502E-2</v>
          </cell>
          <cell r="AQ41">
            <v>2.83157408687791E-2</v>
          </cell>
          <cell r="AR41">
            <v>6.6379621784270496E-2</v>
          </cell>
          <cell r="AS41">
            <v>3.0752055457433501E-2</v>
          </cell>
          <cell r="AT41">
            <v>0.114924950065732</v>
          </cell>
          <cell r="AU41">
            <v>3.4887599193095697E-2</v>
          </cell>
          <cell r="AV41">
            <v>1.30169231852789E-2</v>
          </cell>
          <cell r="AW41">
            <v>2.0745371281819101E-2</v>
          </cell>
          <cell r="AX41">
            <v>3.9041100191490298E-2</v>
          </cell>
          <cell r="AY41">
            <v>5.1753061670021902E-2</v>
          </cell>
          <cell r="AZ41">
            <v>7.0998983571078395E-2</v>
          </cell>
          <cell r="BA41">
            <v>0.105719647748685</v>
          </cell>
          <cell r="BB41">
            <v>0.17396901061926701</v>
          </cell>
          <cell r="BC41">
            <v>0.121736962140121</v>
          </cell>
          <cell r="BD41">
            <v>0.10754880610781201</v>
          </cell>
          <cell r="BE41">
            <v>7.9750800436515806E-2</v>
          </cell>
          <cell r="BF41">
            <v>8.0760426900968199E-2</v>
          </cell>
          <cell r="BG41">
            <v>7.2679427098935198E-2</v>
          </cell>
          <cell r="BH41">
            <v>5.5642121783325199E-2</v>
          </cell>
          <cell r="BI41">
            <v>4.9220874216494903E-2</v>
          </cell>
          <cell r="BJ41">
            <v>3.4541561672942901E-2</v>
          </cell>
          <cell r="BK41">
            <v>2.8240415756316799E-2</v>
          </cell>
          <cell r="BL41">
            <v>3.3428768175825997E-2</v>
          </cell>
          <cell r="BM41">
            <v>5.44584582067838E-2</v>
          </cell>
          <cell r="BN41">
            <v>5.1015312947333302E-2</v>
          </cell>
          <cell r="BO41">
            <v>4.7958478992123701E-2</v>
          </cell>
          <cell r="BP41">
            <v>0.10117002047198</v>
          </cell>
          <cell r="BQ41">
            <v>4.3027935417697102E-2</v>
          </cell>
          <cell r="BR41">
            <v>0</v>
          </cell>
          <cell r="BS41">
            <v>4.67261066024924E-2</v>
          </cell>
        </row>
        <row r="42">
          <cell r="A42" t="str">
            <v>Other $/kg</v>
          </cell>
          <cell r="B42">
            <v>4.37315499148078E-2</v>
          </cell>
          <cell r="C42">
            <v>4.4634657690104003E-2</v>
          </cell>
          <cell r="D42">
            <v>4.4089175283500703E-2</v>
          </cell>
          <cell r="E42">
            <v>4.4342937369835002E-2</v>
          </cell>
          <cell r="F42">
            <v>2.4449314152900602E-2</v>
          </cell>
          <cell r="G42">
            <v>4.1781767955801102E-2</v>
          </cell>
          <cell r="H42">
            <v>4.5396763661889702E-2</v>
          </cell>
          <cell r="I42">
            <v>2.0046374367622299E-2</v>
          </cell>
          <cell r="J42">
            <v>0.87546699875467004</v>
          </cell>
          <cell r="K42">
            <v>1.6550646398636199E-2</v>
          </cell>
          <cell r="L42">
            <v>0.48550724637681197</v>
          </cell>
          <cell r="M42">
            <v>0.157166879276354</v>
          </cell>
          <cell r="N42">
            <v>-7.1720265441551799E-3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9.8924489558509798E-3</v>
          </cell>
          <cell r="AA42">
            <v>0</v>
          </cell>
          <cell r="AB42">
            <v>5.0158901494971903E-2</v>
          </cell>
          <cell r="AC42">
            <v>3.1791108115217397E-2</v>
          </cell>
          <cell r="AD42">
            <v>0</v>
          </cell>
          <cell r="AE42">
            <v>2.70311805542514E-2</v>
          </cell>
          <cell r="AF42">
            <v>1.5018684245412301E-2</v>
          </cell>
          <cell r="AG42">
            <v>0</v>
          </cell>
          <cell r="AH42">
            <v>9.6098261430177506E-3</v>
          </cell>
          <cell r="AI42">
            <v>0</v>
          </cell>
          <cell r="AJ42">
            <v>-2.62863525021499E-2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1.57667265684256E-2</v>
          </cell>
          <cell r="AV42">
            <v>0.106797548760838</v>
          </cell>
          <cell r="AW42">
            <v>4.7480348068775602E-2</v>
          </cell>
          <cell r="AX42">
            <v>4.6775236167979399E-2</v>
          </cell>
          <cell r="AY42">
            <v>6.9813534215583603E-2</v>
          </cell>
          <cell r="AZ42">
            <v>7.1956688475336206E-2</v>
          </cell>
          <cell r="BA42">
            <v>0.127047012313455</v>
          </cell>
          <cell r="BB42">
            <v>6.1939883089014297E-2</v>
          </cell>
          <cell r="BC42">
            <v>0.11176714281651599</v>
          </cell>
          <cell r="BD42">
            <v>1.8936342609307402E-2</v>
          </cell>
          <cell r="BE42">
            <v>3.90848894271762E-3</v>
          </cell>
          <cell r="BF42">
            <v>4.4543021548278001E-3</v>
          </cell>
          <cell r="BG42">
            <v>3.4734714244644901E-3</v>
          </cell>
          <cell r="BH42">
            <v>8.44788805537652E-3</v>
          </cell>
          <cell r="BI42">
            <v>8.0982386007353597E-3</v>
          </cell>
          <cell r="BJ42">
            <v>1.8366727611702099E-3</v>
          </cell>
          <cell r="BK42">
            <v>1.6965523203345401</v>
          </cell>
          <cell r="BL42">
            <v>0.30112644910261899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2.29955957915116E-2</v>
          </cell>
          <cell r="BR42">
            <v>0</v>
          </cell>
          <cell r="BS42">
            <v>3.9947462728814997E-2</v>
          </cell>
        </row>
        <row r="43">
          <cell r="A43" t="str">
            <v>Total Direct Costs $/kg</v>
          </cell>
          <cell r="B43">
            <v>0.768383761477063</v>
          </cell>
          <cell r="C43">
            <v>0.82368037381800696</v>
          </cell>
          <cell r="D43">
            <v>0.79028089481689501</v>
          </cell>
          <cell r="E43">
            <v>0.55375624778985699</v>
          </cell>
          <cell r="F43">
            <v>2.4449314152900602E-2</v>
          </cell>
          <cell r="G43">
            <v>0.31019797421731099</v>
          </cell>
          <cell r="H43">
            <v>0.250462388534828</v>
          </cell>
          <cell r="I43">
            <v>0.64802171163574995</v>
          </cell>
          <cell r="J43">
            <v>1.52649439601494</v>
          </cell>
          <cell r="K43">
            <v>0.41726807785196801</v>
          </cell>
          <cell r="L43">
            <v>0.52756258234519104</v>
          </cell>
          <cell r="M43">
            <v>0.57706395685956202</v>
          </cell>
          <cell r="N43">
            <v>0.37388591117917302</v>
          </cell>
          <cell r="O43">
            <v>1.19066114984601</v>
          </cell>
          <cell r="P43">
            <v>0.67278239753973301</v>
          </cell>
          <cell r="Q43">
            <v>1.0840694032645299</v>
          </cell>
          <cell r="R43">
            <v>0.69233089579081897</v>
          </cell>
          <cell r="S43">
            <v>8.2647708678850407E-2</v>
          </cell>
          <cell r="T43">
            <v>1.8823218249046201</v>
          </cell>
          <cell r="U43">
            <v>0</v>
          </cell>
          <cell r="V43">
            <v>1.56771391387287</v>
          </cell>
          <cell r="W43">
            <v>1.4702419555852699</v>
          </cell>
          <cell r="X43">
            <v>0.54603046663552002</v>
          </cell>
          <cell r="Y43">
            <v>0.63880260256593602</v>
          </cell>
          <cell r="Z43">
            <v>2.0137803891888599</v>
          </cell>
          <cell r="AA43">
            <v>9.9125875944733502E-2</v>
          </cell>
          <cell r="AB43">
            <v>0.99789294977585197</v>
          </cell>
          <cell r="AC43">
            <v>0.95192720103350004</v>
          </cell>
          <cell r="AD43">
            <v>0.97864178350253395</v>
          </cell>
          <cell r="AE43">
            <v>1.12166663936786</v>
          </cell>
          <cell r="AF43">
            <v>0.98624438007075999</v>
          </cell>
          <cell r="AG43">
            <v>4.1965708631665197E-2</v>
          </cell>
          <cell r="AH43">
            <v>0.64617002605457097</v>
          </cell>
          <cell r="AI43">
            <v>0.69406730798020899</v>
          </cell>
          <cell r="AJ43">
            <v>1.5259467716848301</v>
          </cell>
          <cell r="AK43">
            <v>0.26567300026906499</v>
          </cell>
          <cell r="AL43">
            <v>0.78483087743216295</v>
          </cell>
          <cell r="AM43">
            <v>0.817369384387861</v>
          </cell>
          <cell r="AN43">
            <v>0.80534762415332095</v>
          </cell>
          <cell r="AO43">
            <v>1.0153151993499701</v>
          </cell>
          <cell r="AP43">
            <v>0.64143292898224702</v>
          </cell>
          <cell r="AQ43">
            <v>0.711839136855966</v>
          </cell>
          <cell r="AR43">
            <v>0.92141186222420601</v>
          </cell>
          <cell r="AS43">
            <v>0.725253036750522</v>
          </cell>
          <cell r="AT43">
            <v>2.4449749740206399</v>
          </cell>
          <cell r="AU43">
            <v>0.613960116989826</v>
          </cell>
          <cell r="AV43">
            <v>0.30391581936816298</v>
          </cell>
          <cell r="AW43">
            <v>0.62111373917712098</v>
          </cell>
          <cell r="AX43">
            <v>0.68696806207106598</v>
          </cell>
          <cell r="AY43">
            <v>0.89533743436110103</v>
          </cell>
          <cell r="AZ43">
            <v>0.87353579771643397</v>
          </cell>
          <cell r="BA43">
            <v>0.82553766058614297</v>
          </cell>
          <cell r="BB43">
            <v>1.33171756831746</v>
          </cell>
          <cell r="BC43">
            <v>0.94433206949710302</v>
          </cell>
          <cell r="BD43">
            <v>0.99853123184680803</v>
          </cell>
          <cell r="BE43">
            <v>0.66999883872492705</v>
          </cell>
          <cell r="BF43">
            <v>0.68193116949886601</v>
          </cell>
          <cell r="BG43">
            <v>0.90136007394200202</v>
          </cell>
          <cell r="BH43">
            <v>0.58509296188849103</v>
          </cell>
          <cell r="BI43">
            <v>0.91559703528927305</v>
          </cell>
          <cell r="BJ43">
            <v>8.1688708741443003E-2</v>
          </cell>
          <cell r="BK43">
            <v>2.0673055802423801</v>
          </cell>
          <cell r="BL43">
            <v>0.43235215497931301</v>
          </cell>
          <cell r="BM43">
            <v>0.76434875412326597</v>
          </cell>
          <cell r="BN43">
            <v>0.61917477529748499</v>
          </cell>
          <cell r="BO43">
            <v>0.67701279687627502</v>
          </cell>
          <cell r="BP43">
            <v>1.14700548999994</v>
          </cell>
          <cell r="BQ43">
            <v>1.79933896682098</v>
          </cell>
          <cell r="BR43">
            <v>0</v>
          </cell>
          <cell r="BS43">
            <v>2.7855686428151798</v>
          </cell>
        </row>
        <row r="44">
          <cell r="A44" t="str">
            <v>Conversion Costs $/kg</v>
          </cell>
          <cell r="B44">
            <v>0.52800659889629098</v>
          </cell>
          <cell r="C44">
            <v>0.574652063444828</v>
          </cell>
          <cell r="D44">
            <v>0.54647792857956501</v>
          </cell>
          <cell r="E44">
            <v>0.38420725980514497</v>
          </cell>
          <cell r="F44">
            <v>2.4449314152900602E-2</v>
          </cell>
          <cell r="G44">
            <v>0.12994935543278099</v>
          </cell>
          <cell r="H44">
            <v>0.13047255774630201</v>
          </cell>
          <cell r="I44">
            <v>0.40615071669477198</v>
          </cell>
          <cell r="J44">
            <v>1.3598401826483999</v>
          </cell>
          <cell r="K44">
            <v>0.305888620542691</v>
          </cell>
          <cell r="L44">
            <v>0.52756258234519104</v>
          </cell>
          <cell r="M44">
            <v>0.46286530209903798</v>
          </cell>
          <cell r="N44">
            <v>0.24449846860643201</v>
          </cell>
          <cell r="O44">
            <v>0.84005857531227801</v>
          </cell>
          <cell r="P44">
            <v>0.40990029719148302</v>
          </cell>
          <cell r="Q44">
            <v>0.765331113507422</v>
          </cell>
          <cell r="R44">
            <v>0.42679394711093399</v>
          </cell>
          <cell r="S44">
            <v>7.5275860019179297E-2</v>
          </cell>
          <cell r="T44">
            <v>1.5809989025990601</v>
          </cell>
          <cell r="U44">
            <v>0</v>
          </cell>
          <cell r="V44">
            <v>1.17020337306009</v>
          </cell>
          <cell r="W44">
            <v>1.23040563850637</v>
          </cell>
          <cell r="X44">
            <v>0.41212134019038399</v>
          </cell>
          <cell r="Y44">
            <v>0.40264964356497801</v>
          </cell>
          <cell r="Z44">
            <v>1.4400759936443499</v>
          </cell>
          <cell r="AA44">
            <v>9.9125875944733502E-2</v>
          </cell>
          <cell r="AB44">
            <v>0.46402220808608502</v>
          </cell>
          <cell r="AC44">
            <v>0.66558118948374601</v>
          </cell>
          <cell r="AD44">
            <v>0.57791324011355705</v>
          </cell>
          <cell r="AE44">
            <v>0.77237070850425105</v>
          </cell>
          <cell r="AF44">
            <v>0.72768565001988506</v>
          </cell>
          <cell r="AG44">
            <v>4.1965856577029503E-2</v>
          </cell>
          <cell r="AH44">
            <v>0.48072919230830702</v>
          </cell>
          <cell r="AI44">
            <v>0.54104500146008105</v>
          </cell>
          <cell r="AJ44">
            <v>0.70462219848930296</v>
          </cell>
          <cell r="AK44">
            <v>0.18510213055385699</v>
          </cell>
          <cell r="AL44">
            <v>0.45232338790100202</v>
          </cell>
          <cell r="AM44">
            <v>0.46928155329433002</v>
          </cell>
          <cell r="AN44">
            <v>0.463016146013847</v>
          </cell>
          <cell r="AO44">
            <v>0.60462714181889099</v>
          </cell>
          <cell r="AP44">
            <v>0.38573237627149898</v>
          </cell>
          <cell r="AQ44">
            <v>0.40119592081364203</v>
          </cell>
          <cell r="AR44">
            <v>0.53514777077245401</v>
          </cell>
          <cell r="AS44">
            <v>0.40976963527424798</v>
          </cell>
          <cell r="AT44">
            <v>1.49125628380625</v>
          </cell>
          <cell r="AU44">
            <v>0.41052537546624301</v>
          </cell>
          <cell r="AV44">
            <v>0.25002116140217601</v>
          </cell>
          <cell r="AW44">
            <v>0.46460522174312202</v>
          </cell>
          <cell r="AX44">
            <v>0.43604896652436598</v>
          </cell>
          <cell r="AY44">
            <v>0.48687471825992801</v>
          </cell>
          <cell r="AZ44">
            <v>0.52138115151002995</v>
          </cell>
          <cell r="BA44">
            <v>0.62085502059403197</v>
          </cell>
          <cell r="BB44">
            <v>0.88455384644717405</v>
          </cell>
          <cell r="BC44">
            <v>0.68274200122931705</v>
          </cell>
          <cell r="BD44">
            <v>0.72654929724518802</v>
          </cell>
          <cell r="BE44">
            <v>0.44037037469070101</v>
          </cell>
          <cell r="BF44">
            <v>0.45076442299747599</v>
          </cell>
          <cell r="BG44">
            <v>0.58179799176400604</v>
          </cell>
          <cell r="BH44">
            <v>0.39576616030087303</v>
          </cell>
          <cell r="BI44">
            <v>0.57504068723753099</v>
          </cell>
          <cell r="BJ44">
            <v>8.1688708741443003E-2</v>
          </cell>
          <cell r="BK44">
            <v>2.0673055802423801</v>
          </cell>
          <cell r="BL44">
            <v>0.43235215497931301</v>
          </cell>
          <cell r="BM44">
            <v>0.53103818957163396</v>
          </cell>
          <cell r="BN44">
            <v>0.365542622662613</v>
          </cell>
          <cell r="BO44">
            <v>0.47089605508452798</v>
          </cell>
          <cell r="BP44">
            <v>0.77290300853675398</v>
          </cell>
          <cell r="BQ44">
            <v>0.193999245621815</v>
          </cell>
          <cell r="BR44">
            <v>0</v>
          </cell>
          <cell r="BS44">
            <v>1.18022892161602</v>
          </cell>
        </row>
        <row r="45">
          <cell r="A45" t="str">
            <v>Period Costs $/ KG</v>
          </cell>
          <cell r="B45">
            <v>0.31494356253688499</v>
          </cell>
          <cell r="C45">
            <v>0.371409103615159</v>
          </cell>
          <cell r="D45">
            <v>0.337303584783334</v>
          </cell>
          <cell r="E45">
            <v>0.27971176143975202</v>
          </cell>
          <cell r="F45">
            <v>0</v>
          </cell>
          <cell r="G45">
            <v>0.27336556169429099</v>
          </cell>
          <cell r="H45">
            <v>5.1882660241527399E-2</v>
          </cell>
          <cell r="I45">
            <v>0.34421374367622298</v>
          </cell>
          <cell r="J45">
            <v>0.27008468244084699</v>
          </cell>
          <cell r="K45">
            <v>0.123431595397073</v>
          </cell>
          <cell r="L45">
            <v>1.31752305665349E-2</v>
          </cell>
          <cell r="M45">
            <v>0.13906436275078299</v>
          </cell>
          <cell r="N45">
            <v>0.21424961715160801</v>
          </cell>
          <cell r="O45">
            <v>0.59377860899828905</v>
          </cell>
          <cell r="P45">
            <v>0.30241609203912201</v>
          </cell>
          <cell r="Q45">
            <v>0.40989476776803602</v>
          </cell>
          <cell r="R45">
            <v>0.30752456051799598</v>
          </cell>
          <cell r="S45">
            <v>0</v>
          </cell>
          <cell r="T45">
            <v>0.75569102381533904</v>
          </cell>
          <cell r="U45">
            <v>0</v>
          </cell>
          <cell r="V45">
            <v>0.67665109686850999</v>
          </cell>
          <cell r="W45">
            <v>0.58474993565826205</v>
          </cell>
          <cell r="X45">
            <v>0.315122103341273</v>
          </cell>
          <cell r="Y45">
            <v>0.40176610391620798</v>
          </cell>
          <cell r="Z45">
            <v>1.54018601312276</v>
          </cell>
          <cell r="AA45">
            <v>0</v>
          </cell>
          <cell r="AB45">
            <v>0.37855026249888402</v>
          </cell>
          <cell r="AC45">
            <v>0.59495454050897101</v>
          </cell>
          <cell r="AD45">
            <v>1.14103710496904</v>
          </cell>
          <cell r="AE45">
            <v>0.59536381212001999</v>
          </cell>
          <cell r="AF45">
            <v>0.79739982719696001</v>
          </cell>
          <cell r="AG45">
            <v>0</v>
          </cell>
          <cell r="AH45">
            <v>0.51022270530628799</v>
          </cell>
          <cell r="AI45">
            <v>0.59425940891402695</v>
          </cell>
          <cell r="AJ45">
            <v>0.58801066739521202</v>
          </cell>
          <cell r="AK45">
            <v>0.13606270189299299</v>
          </cell>
          <cell r="AL45">
            <v>0.222489882771847</v>
          </cell>
          <cell r="AM45">
            <v>0.23799893977366199</v>
          </cell>
          <cell r="AN45">
            <v>0.232268923796178</v>
          </cell>
          <cell r="AO45">
            <v>0.233530479030744</v>
          </cell>
          <cell r="AP45">
            <v>0.197416972000658</v>
          </cell>
          <cell r="AQ45">
            <v>0.243965830737397</v>
          </cell>
          <cell r="AR45">
            <v>0.24162455514571299</v>
          </cell>
          <cell r="AS45">
            <v>0.24381597518554901</v>
          </cell>
          <cell r="AT45">
            <v>2.1497203373964799</v>
          </cell>
          <cell r="AU45">
            <v>0.42037983474327001</v>
          </cell>
          <cell r="AV45">
            <v>0</v>
          </cell>
          <cell r="AW45">
            <v>0.48507838395342101</v>
          </cell>
          <cell r="AX45">
            <v>0.25377583926564901</v>
          </cell>
          <cell r="AY45">
            <v>0.26906062899146499</v>
          </cell>
          <cell r="AZ45">
            <v>0.31484948914820199</v>
          </cell>
          <cell r="BA45">
            <v>0.28587676527372102</v>
          </cell>
          <cell r="BB45">
            <v>-0.16694065266331201</v>
          </cell>
          <cell r="BC45">
            <v>0.17960589855854001</v>
          </cell>
          <cell r="BD45">
            <v>0.70214306854557695</v>
          </cell>
          <cell r="BE45">
            <v>0.31955964306826701</v>
          </cell>
          <cell r="BF45">
            <v>0.33345511297320302</v>
          </cell>
          <cell r="BG45">
            <v>0.352364257399081</v>
          </cell>
          <cell r="BH45">
            <v>0.32205190961269298</v>
          </cell>
          <cell r="BI45">
            <v>0.496112191173946</v>
          </cell>
          <cell r="BJ45">
            <v>8.9731240577935703E-2</v>
          </cell>
          <cell r="BK45">
            <v>0.20331591270555999</v>
          </cell>
          <cell r="BL45">
            <v>0.10979049427372201</v>
          </cell>
          <cell r="BM45">
            <v>0.33521251333972601</v>
          </cell>
          <cell r="BN45">
            <v>0.19839256020675899</v>
          </cell>
          <cell r="BO45">
            <v>0.31000517980303799</v>
          </cell>
          <cell r="BP45">
            <v>0.33444075304540399</v>
          </cell>
          <cell r="BQ45">
            <v>0.13627476744477299</v>
          </cell>
          <cell r="BR45">
            <v>0</v>
          </cell>
          <cell r="BS45">
            <v>2.7298215590823798</v>
          </cell>
        </row>
        <row r="46">
          <cell r="A46" t="str">
            <v>Total Mfg Costs $/ KG</v>
          </cell>
          <cell r="B46">
            <v>1.08332732401395</v>
          </cell>
          <cell r="C46">
            <v>1.19508947743317</v>
          </cell>
          <cell r="D46">
            <v>1.1275844796002299</v>
          </cell>
          <cell r="E46">
            <v>0.83346800922960895</v>
          </cell>
          <cell r="F46">
            <v>2.4449314152900602E-2</v>
          </cell>
          <cell r="G46">
            <v>0.58356353591160204</v>
          </cell>
          <cell r="H46">
            <v>0.30234504877635598</v>
          </cell>
          <cell r="I46">
            <v>0.99223545531197299</v>
          </cell>
          <cell r="J46">
            <v>1.79657907845579</v>
          </cell>
          <cell r="K46">
            <v>0.540699673249041</v>
          </cell>
          <cell r="L46">
            <v>0.54073781291172596</v>
          </cell>
          <cell r="M46">
            <v>0.71612831961034495</v>
          </cell>
          <cell r="N46">
            <v>0.58813552833078098</v>
          </cell>
          <cell r="O46">
            <v>1.78443975884429</v>
          </cell>
          <cell r="P46">
            <v>0.97519848957885602</v>
          </cell>
          <cell r="Q46">
            <v>1.49396417103256</v>
          </cell>
          <cell r="R46">
            <v>0.999855456308815</v>
          </cell>
          <cell r="S46">
            <v>8.2647708678850407E-2</v>
          </cell>
          <cell r="T46">
            <v>2.6380128487199599</v>
          </cell>
          <cell r="U46">
            <v>0</v>
          </cell>
          <cell r="V46">
            <v>2.24436501074138</v>
          </cell>
          <cell r="W46">
            <v>2.0549918912435299</v>
          </cell>
          <cell r="X46">
            <v>0.86115256997679301</v>
          </cell>
          <cell r="Y46">
            <v>1.0405687064821401</v>
          </cell>
          <cell r="Z46">
            <v>3.55396640231162</v>
          </cell>
          <cell r="AA46">
            <v>9.9125875944733502E-2</v>
          </cell>
          <cell r="AB46">
            <v>1.3764432122747401</v>
          </cell>
          <cell r="AC46">
            <v>1.54688174154247</v>
          </cell>
          <cell r="AD46">
            <v>2.11967888847157</v>
          </cell>
          <cell r="AE46">
            <v>1.71703045148788</v>
          </cell>
          <cell r="AF46">
            <v>1.7836442072677201</v>
          </cell>
          <cell r="AG46">
            <v>4.1965708631665197E-2</v>
          </cell>
          <cell r="AH46">
            <v>1.15639273136086</v>
          </cell>
          <cell r="AI46">
            <v>1.2883267168942401</v>
          </cell>
          <cell r="AJ46">
            <v>2.1139574390800502</v>
          </cell>
          <cell r="AK46">
            <v>0.40173570216205801</v>
          </cell>
          <cell r="AL46">
            <v>1.00732076020401</v>
          </cell>
          <cell r="AM46">
            <v>1.0553683241615199</v>
          </cell>
          <cell r="AN46">
            <v>1.0376165479495001</v>
          </cell>
          <cell r="AO46">
            <v>1.24884567838071</v>
          </cell>
          <cell r="AP46">
            <v>0.83884990098290602</v>
          </cell>
          <cell r="AQ46">
            <v>0.95580496759336298</v>
          </cell>
          <cell r="AR46">
            <v>1.1630364173699199</v>
          </cell>
          <cell r="AS46">
            <v>0.96906901193607098</v>
          </cell>
          <cell r="AT46">
            <v>4.5946953114171096</v>
          </cell>
          <cell r="AU46">
            <v>1.0343399517331</v>
          </cell>
          <cell r="AV46">
            <v>0.30391581936816298</v>
          </cell>
          <cell r="AW46">
            <v>1.1061921231305401</v>
          </cell>
          <cell r="AX46">
            <v>0.94074390133671504</v>
          </cell>
          <cell r="AY46">
            <v>1.1643980633525699</v>
          </cell>
          <cell r="AZ46">
            <v>1.1883852868646401</v>
          </cell>
          <cell r="BA46">
            <v>1.1114144258598599</v>
          </cell>
          <cell r="BB46">
            <v>1.1647769156541401</v>
          </cell>
          <cell r="BC46">
            <v>1.1239379680556401</v>
          </cell>
          <cell r="BD46">
            <v>1.7006743003923801</v>
          </cell>
          <cell r="BE46">
            <v>0.98955848179319394</v>
          </cell>
          <cell r="BF46">
            <v>1.0153862824720701</v>
          </cell>
          <cell r="BG46">
            <v>1.25372433134108</v>
          </cell>
          <cell r="BH46">
            <v>0.90714487150118395</v>
          </cell>
          <cell r="BI46">
            <v>1.4117092264632201</v>
          </cell>
          <cell r="BJ46">
            <v>0.17141994931937901</v>
          </cell>
          <cell r="BK46">
            <v>2.27062149294794</v>
          </cell>
          <cell r="BL46">
            <v>0.54214264925303501</v>
          </cell>
          <cell r="BM46">
            <v>1.09956126746299</v>
          </cell>
          <cell r="BN46">
            <v>0.81756733550424399</v>
          </cell>
          <cell r="BO46">
            <v>0.98701797667931301</v>
          </cell>
          <cell r="BP46">
            <v>1.4814462430453501</v>
          </cell>
          <cell r="BQ46">
            <v>1.93561373426575</v>
          </cell>
          <cell r="BR46">
            <v>0</v>
          </cell>
          <cell r="BS46">
            <v>5.5153902018975698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12.317187656223901</v>
          </cell>
          <cell r="C48">
            <v>12.349127960610501</v>
          </cell>
          <cell r="D48">
            <v>12.3298358289502</v>
          </cell>
          <cell r="E48">
            <v>5.0625046350540304</v>
          </cell>
          <cell r="F48">
            <v>0</v>
          </cell>
          <cell r="G48">
            <v>0</v>
          </cell>
          <cell r="H48">
            <v>2.4797533851007501</v>
          </cell>
          <cell r="I48">
            <v>3.53403962900506</v>
          </cell>
          <cell r="J48">
            <v>3.8084973017849699</v>
          </cell>
          <cell r="K48">
            <v>3.1923249041056998</v>
          </cell>
          <cell r="L48">
            <v>7.5122002635046101</v>
          </cell>
          <cell r="M48">
            <v>3.4685132784413799</v>
          </cell>
          <cell r="N48">
            <v>2.5783031393568101</v>
          </cell>
          <cell r="O48">
            <v>7.4559498126072299</v>
          </cell>
          <cell r="P48">
            <v>2.4352846872386298</v>
          </cell>
          <cell r="Q48">
            <v>8.1081989031806607</v>
          </cell>
          <cell r="R48">
            <v>2.7049186705284001</v>
          </cell>
          <cell r="S48">
            <v>0</v>
          </cell>
          <cell r="T48">
            <v>22.487953307252202</v>
          </cell>
          <cell r="U48">
            <v>0</v>
          </cell>
          <cell r="V48">
            <v>13.807796190153599</v>
          </cell>
          <cell r="W48">
            <v>17.151468187053698</v>
          </cell>
          <cell r="X48">
            <v>2.4787947084856801</v>
          </cell>
          <cell r="Y48">
            <v>3.9315944177128301</v>
          </cell>
          <cell r="AA48">
            <v>0</v>
          </cell>
          <cell r="AB48">
            <v>4.4563493582094997</v>
          </cell>
          <cell r="AC48">
            <v>10.4687748945391</v>
          </cell>
          <cell r="AD48">
            <v>5.1038218743080703</v>
          </cell>
          <cell r="AE48">
            <v>11.610885768401699</v>
          </cell>
          <cell r="AF48">
            <v>0</v>
          </cell>
          <cell r="AG48">
            <v>0</v>
          </cell>
          <cell r="AH48">
            <v>0</v>
          </cell>
          <cell r="AI48">
            <v>6.2627607641348302</v>
          </cell>
          <cell r="AJ48">
            <v>12.489793637439</v>
          </cell>
          <cell r="AK48">
            <v>1.81361359346105</v>
          </cell>
          <cell r="AL48">
            <v>3.8729536709176502</v>
          </cell>
          <cell r="AM48">
            <v>4.4260980569989403</v>
          </cell>
          <cell r="AN48">
            <v>4.2217319134139002</v>
          </cell>
          <cell r="AO48">
            <v>14.1599411624405</v>
          </cell>
          <cell r="AP48">
            <v>6.66718324769852</v>
          </cell>
          <cell r="AQ48">
            <v>5.5635014371672096</v>
          </cell>
          <cell r="AR48">
            <v>13.0543221356229</v>
          </cell>
          <cell r="AS48">
            <v>6.0429584791110003</v>
          </cell>
          <cell r="AT48">
            <v>50.532282291049597</v>
          </cell>
          <cell r="AU48">
            <v>4.3729190730688199</v>
          </cell>
          <cell r="AV48">
            <v>0</v>
          </cell>
          <cell r="AW48">
            <v>2.3721348252938101</v>
          </cell>
          <cell r="AX48">
            <v>21.802516739950601</v>
          </cell>
          <cell r="AY48">
            <v>28.6960635343262</v>
          </cell>
          <cell r="AZ48">
            <v>14.4522956448789</v>
          </cell>
          <cell r="BA48">
            <v>0</v>
          </cell>
          <cell r="BB48">
            <v>0</v>
          </cell>
          <cell r="BC48">
            <v>0</v>
          </cell>
          <cell r="BD48">
            <v>16.209885657305001</v>
          </cell>
          <cell r="BE48">
            <v>10.535265770006101</v>
          </cell>
          <cell r="BF48">
            <v>10.7413685559999</v>
          </cell>
          <cell r="BG48">
            <v>13.392127802651499</v>
          </cell>
          <cell r="BH48">
            <v>5.8040171535729002</v>
          </cell>
          <cell r="BI48">
            <v>13.2455640050624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 t="str">
            <v>Total Electricity $ / Tonne</v>
          </cell>
          <cell r="B49">
            <v>66.065904316298699</v>
          </cell>
          <cell r="C49">
            <v>72.718468707458101</v>
          </cell>
          <cell r="D49">
            <v>68.700280697746194</v>
          </cell>
          <cell r="E49">
            <v>78.022366425851303</v>
          </cell>
          <cell r="F49">
            <v>0</v>
          </cell>
          <cell r="G49">
            <v>34.3001841620626</v>
          </cell>
          <cell r="H49">
            <v>26.195512403399299</v>
          </cell>
          <cell r="I49">
            <v>70.012647554806094</v>
          </cell>
          <cell r="J49">
            <v>102.380655873807</v>
          </cell>
          <cell r="K49">
            <v>47.073447932945001</v>
          </cell>
          <cell r="L49">
            <v>0.64558629776021104</v>
          </cell>
          <cell r="M49">
            <v>52.755711469326201</v>
          </cell>
          <cell r="N49">
            <v>48.3792751403777</v>
          </cell>
          <cell r="O49">
            <v>97.706767124901504</v>
          </cell>
          <cell r="P49">
            <v>75.963705328515204</v>
          </cell>
          <cell r="Q49">
            <v>97.725685680054497</v>
          </cell>
          <cell r="R49">
            <v>76.998053676313205</v>
          </cell>
          <cell r="S49">
            <v>0</v>
          </cell>
          <cell r="T49">
            <v>143.54755045422999</v>
          </cell>
          <cell r="U49">
            <v>0</v>
          </cell>
          <cell r="V49">
            <v>124.983174812583</v>
          </cell>
          <cell r="W49">
            <v>110.936341936609</v>
          </cell>
          <cell r="X49">
            <v>76.911252517209505</v>
          </cell>
          <cell r="Y49">
            <v>63.749770210712299</v>
          </cell>
          <cell r="AA49">
            <v>0</v>
          </cell>
          <cell r="AB49">
            <v>59.2155498558595</v>
          </cell>
          <cell r="AC49">
            <v>86.006441032516193</v>
          </cell>
          <cell r="AD49">
            <v>139.596756585603</v>
          </cell>
          <cell r="AE49">
            <v>90.894392877158097</v>
          </cell>
          <cell r="AF49">
            <v>0</v>
          </cell>
          <cell r="AG49">
            <v>0</v>
          </cell>
          <cell r="AH49">
            <v>0</v>
          </cell>
          <cell r="AI49">
            <v>82.774907276254595</v>
          </cell>
          <cell r="AJ49">
            <v>95.106434898153694</v>
          </cell>
          <cell r="AK49">
            <v>43.5655967504008</v>
          </cell>
          <cell r="AL49">
            <v>48.066097755906299</v>
          </cell>
          <cell r="AM49">
            <v>50.568114419259899</v>
          </cell>
          <cell r="AN49">
            <v>49.643712925650703</v>
          </cell>
          <cell r="AO49">
            <v>53.926607564344899</v>
          </cell>
          <cell r="AP49">
            <v>47.751662508206799</v>
          </cell>
          <cell r="AQ49">
            <v>50.609239662658098</v>
          </cell>
          <cell r="AR49">
            <v>59.171373717891498</v>
          </cell>
          <cell r="AS49">
            <v>51.157267126150202</v>
          </cell>
          <cell r="AT49">
            <v>119.546976772197</v>
          </cell>
          <cell r="AU49">
            <v>83.401238073373094</v>
          </cell>
          <cell r="AV49">
            <v>0</v>
          </cell>
          <cell r="AW49">
            <v>91.583789310998597</v>
          </cell>
          <cell r="AX49">
            <v>67.383250090163699</v>
          </cell>
          <cell r="AY49">
            <v>80.932071632918294</v>
          </cell>
          <cell r="AZ49">
            <v>86.401162037547195</v>
          </cell>
          <cell r="BA49">
            <v>0</v>
          </cell>
          <cell r="BB49">
            <v>0</v>
          </cell>
          <cell r="BC49">
            <v>0</v>
          </cell>
          <cell r="BD49">
            <v>134.49777588592201</v>
          </cell>
          <cell r="BE49">
            <v>118.52835818859199</v>
          </cell>
          <cell r="BF49">
            <v>119.10836910447399</v>
          </cell>
          <cell r="BG49">
            <v>157.75697355538901</v>
          </cell>
          <cell r="BH49">
            <v>114.648284539543</v>
          </cell>
          <cell r="BI49">
            <v>183.863228878337</v>
          </cell>
          <cell r="BJ49">
            <v>0</v>
          </cell>
          <cell r="BK49">
            <v>161.38921366013301</v>
          </cell>
          <cell r="BL49">
            <v>28.501620156411601</v>
          </cell>
          <cell r="BM49">
            <v>166.07793398563001</v>
          </cell>
          <cell r="BN49">
            <v>100.106516442523</v>
          </cell>
          <cell r="BO49">
            <v>146.913994304813</v>
          </cell>
          <cell r="BP49">
            <v>227.31046048838201</v>
          </cell>
          <cell r="BQ49">
            <v>29.127754669248102</v>
          </cell>
          <cell r="BR49">
            <v>0</v>
          </cell>
          <cell r="BS49">
            <v>29.127754669248102</v>
          </cell>
        </row>
        <row r="50">
          <cell r="A50" t="str">
            <v>Total Gas $ / Tonne</v>
          </cell>
          <cell r="B50">
            <v>68.550075842772003</v>
          </cell>
          <cell r="C50">
            <v>72.130385539744594</v>
          </cell>
          <cell r="D50">
            <v>69.967857430351401</v>
          </cell>
          <cell r="E50">
            <v>76.808845725590402</v>
          </cell>
          <cell r="F50">
            <v>0</v>
          </cell>
          <cell r="G50">
            <v>19.106813996316799</v>
          </cell>
          <cell r="H50">
            <v>22.162102818581499</v>
          </cell>
          <cell r="I50">
            <v>111.47765598650901</v>
          </cell>
          <cell r="J50">
            <v>100.104192611042</v>
          </cell>
          <cell r="K50">
            <v>98.593550220201706</v>
          </cell>
          <cell r="L50">
            <v>-0.118577075098814</v>
          </cell>
          <cell r="M50">
            <v>94.460222660327005</v>
          </cell>
          <cell r="N50">
            <v>69.871107708014307</v>
          </cell>
          <cell r="O50">
            <v>253.89971173174499</v>
          </cell>
          <cell r="P50">
            <v>89.446296216680807</v>
          </cell>
          <cell r="Q50">
            <v>142.785329850533</v>
          </cell>
          <cell r="R50">
            <v>91.981503969885694</v>
          </cell>
          <cell r="S50">
            <v>0</v>
          </cell>
          <cell r="T50">
            <v>120.21139499773599</v>
          </cell>
          <cell r="U50">
            <v>0</v>
          </cell>
          <cell r="V50">
            <v>94.206787124608894</v>
          </cell>
          <cell r="W50">
            <v>92.489205179123203</v>
          </cell>
          <cell r="X50">
            <v>88.317301435665001</v>
          </cell>
          <cell r="Y50">
            <v>83.607717390522097</v>
          </cell>
          <cell r="AA50">
            <v>0</v>
          </cell>
          <cell r="AB50">
            <v>77.508645140001306</v>
          </cell>
          <cell r="AC50">
            <v>95.075194708773694</v>
          </cell>
          <cell r="AD50">
            <v>127.329084196701</v>
          </cell>
          <cell r="AE50">
            <v>132.232878483463</v>
          </cell>
          <cell r="AF50">
            <v>0</v>
          </cell>
          <cell r="AG50">
            <v>0</v>
          </cell>
          <cell r="AH50">
            <v>0</v>
          </cell>
          <cell r="AI50">
            <v>62.270701095851798</v>
          </cell>
          <cell r="AJ50">
            <v>108.804019211246</v>
          </cell>
          <cell r="AK50">
            <v>39.523125957214297</v>
          </cell>
          <cell r="AL50">
            <v>151.315578677991</v>
          </cell>
          <cell r="AM50">
            <v>155.146395703818</v>
          </cell>
          <cell r="AN50">
            <v>153.73105222018501</v>
          </cell>
          <cell r="AO50">
            <v>176.147158962677</v>
          </cell>
          <cell r="AP50">
            <v>157.06680439665101</v>
          </cell>
          <cell r="AQ50">
            <v>169.02799187131899</v>
          </cell>
          <cell r="AR50">
            <v>160.53565661516799</v>
          </cell>
          <cell r="AS50">
            <v>168.48443194577601</v>
          </cell>
          <cell r="AT50">
            <v>240.38359077310901</v>
          </cell>
          <cell r="AU50">
            <v>85.214834718667802</v>
          </cell>
          <cell r="AV50">
            <v>42.386812892468598</v>
          </cell>
          <cell r="AW50">
            <v>94.213283380378797</v>
          </cell>
          <cell r="AX50">
            <v>100.899025144079</v>
          </cell>
          <cell r="AY50">
            <v>72.097865213477107</v>
          </cell>
          <cell r="AZ50">
            <v>77.945974222829904</v>
          </cell>
          <cell r="BA50">
            <v>0</v>
          </cell>
          <cell r="BB50">
            <v>0</v>
          </cell>
          <cell r="BC50">
            <v>0</v>
          </cell>
          <cell r="BD50">
            <v>145.53358072040001</v>
          </cell>
          <cell r="BE50">
            <v>86.675385889563003</v>
          </cell>
          <cell r="BF50">
            <v>88.813121662905601</v>
          </cell>
          <cell r="BG50">
            <v>160.48833989821301</v>
          </cell>
          <cell r="BH50">
            <v>86.269456050375197</v>
          </cell>
          <cell r="BI50">
            <v>105.554313067381</v>
          </cell>
          <cell r="BJ50">
            <v>0</v>
          </cell>
          <cell r="BK50">
            <v>0</v>
          </cell>
          <cell r="BL50">
            <v>0</v>
          </cell>
          <cell r="BM50">
            <v>202.35116921351801</v>
          </cell>
          <cell r="BN50">
            <v>147.401490303944</v>
          </cell>
          <cell r="BO50">
            <v>199.934975076553</v>
          </cell>
          <cell r="BP50">
            <v>290.21809975164899</v>
          </cell>
          <cell r="BQ50">
            <v>0</v>
          </cell>
          <cell r="BR50">
            <v>0</v>
          </cell>
          <cell r="BS50">
            <v>0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3.7000684775165502</v>
          </cell>
          <cell r="P51">
            <v>10.660785645682299</v>
          </cell>
          <cell r="Q51">
            <v>21.5861330262215</v>
          </cell>
          <cell r="R51">
            <v>11.180068120421801</v>
          </cell>
          <cell r="S51">
            <v>0</v>
          </cell>
          <cell r="T51">
            <v>14.371153354482001</v>
          </cell>
          <cell r="U51">
            <v>0</v>
          </cell>
          <cell r="V51">
            <v>19.113301480616499</v>
          </cell>
          <cell r="W51">
            <v>11.366658076048401</v>
          </cell>
          <cell r="X51">
            <v>9.4448835938185294</v>
          </cell>
          <cell r="Y51">
            <v>16.724620520851701</v>
          </cell>
          <cell r="AA51">
            <v>0</v>
          </cell>
          <cell r="AB51">
            <v>15.734345888179099</v>
          </cell>
          <cell r="AC51">
            <v>49.1793821928024</v>
          </cell>
          <cell r="AD51">
            <v>51.028265370366199</v>
          </cell>
          <cell r="AE51">
            <v>51.5424884018908</v>
          </cell>
          <cell r="AF51">
            <v>0</v>
          </cell>
          <cell r="AG51">
            <v>0</v>
          </cell>
          <cell r="AH51">
            <v>0</v>
          </cell>
          <cell r="AI51">
            <v>41.002829128120297</v>
          </cell>
          <cell r="AJ51">
            <v>0</v>
          </cell>
          <cell r="AK51">
            <v>6.97445193688492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27.628852243041798</v>
          </cell>
          <cell r="AV51">
            <v>0</v>
          </cell>
          <cell r="AW51">
            <v>31.1317369543304</v>
          </cell>
          <cell r="AX51">
            <v>28.277518385064798</v>
          </cell>
          <cell r="AY51">
            <v>29.3783502597149</v>
          </cell>
          <cell r="AZ51">
            <v>35.681454393561999</v>
          </cell>
          <cell r="BA51">
            <v>0</v>
          </cell>
          <cell r="BB51">
            <v>0</v>
          </cell>
          <cell r="BC51">
            <v>0</v>
          </cell>
          <cell r="BD51">
            <v>12.101611003180199</v>
          </cell>
          <cell r="BE51">
            <v>9.6971420866105493</v>
          </cell>
          <cell r="BF51">
            <v>9.7844726483719899</v>
          </cell>
          <cell r="BG51">
            <v>9.41580472397969</v>
          </cell>
          <cell r="BH51">
            <v>11.255898009856301</v>
          </cell>
          <cell r="BI51">
            <v>10.9703303107644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A52" t="str">
            <v>Total Energy $ / Tonne</v>
          </cell>
          <cell r="B52">
            <v>134.615980159071</v>
          </cell>
          <cell r="C52">
            <v>144.84885424720301</v>
          </cell>
          <cell r="D52">
            <v>138.66813812809801</v>
          </cell>
          <cell r="E52">
            <v>154.831212151442</v>
          </cell>
          <cell r="F52">
            <v>0</v>
          </cell>
          <cell r="G52">
            <v>53.406998158379402</v>
          </cell>
          <cell r="H52">
            <v>48.357615221980801</v>
          </cell>
          <cell r="I52">
            <v>181.490303541315</v>
          </cell>
          <cell r="J52">
            <v>202.48484848484799</v>
          </cell>
          <cell r="K52">
            <v>145.66699815314701</v>
          </cell>
          <cell r="L52">
            <v>0.52700922266139705</v>
          </cell>
          <cell r="M52">
            <v>147.21593412965299</v>
          </cell>
          <cell r="N52">
            <v>118.25038284839199</v>
          </cell>
          <cell r="O52">
            <v>355.30654733416299</v>
          </cell>
          <cell r="P52">
            <v>176.07078719087801</v>
          </cell>
          <cell r="Q52">
            <v>262.09714855680897</v>
          </cell>
          <cell r="R52">
            <v>180.15962576662099</v>
          </cell>
          <cell r="S52">
            <v>0</v>
          </cell>
          <cell r="T52">
            <v>278.13009880644802</v>
          </cell>
          <cell r="U52">
            <v>0</v>
          </cell>
          <cell r="V52">
            <v>238.30326341780801</v>
          </cell>
          <cell r="W52">
            <v>214.79220519178099</v>
          </cell>
          <cell r="X52">
            <v>174.67343754669301</v>
          </cell>
          <cell r="Y52">
            <v>164.082108122086</v>
          </cell>
          <cell r="AA52">
            <v>0</v>
          </cell>
          <cell r="AB52">
            <v>152.45854088403999</v>
          </cell>
          <cell r="AC52">
            <v>230.261017934092</v>
          </cell>
          <cell r="AD52">
            <v>317.95410615267002</v>
          </cell>
          <cell r="AE52">
            <v>274.669759762512</v>
          </cell>
          <cell r="AF52">
            <v>0</v>
          </cell>
          <cell r="AG52">
            <v>0</v>
          </cell>
          <cell r="AH52">
            <v>0</v>
          </cell>
          <cell r="AI52">
            <v>186.04843750022701</v>
          </cell>
          <cell r="AJ52">
            <v>203.91045410940001</v>
          </cell>
          <cell r="AK52">
            <v>90.063174644499995</v>
          </cell>
          <cell r="AL52">
            <v>199.38167643389701</v>
          </cell>
          <cell r="AM52">
            <v>205.71451012307699</v>
          </cell>
          <cell r="AN52">
            <v>203.37476514583599</v>
          </cell>
          <cell r="AO52">
            <v>230.073766527022</v>
          </cell>
          <cell r="AP52">
            <v>204.81846690485801</v>
          </cell>
          <cell r="AQ52">
            <v>219.637231533977</v>
          </cell>
          <cell r="AR52">
            <v>219.70703033306</v>
          </cell>
          <cell r="AS52">
            <v>219.64169907192601</v>
          </cell>
          <cell r="AT52">
            <v>359.93056754530602</v>
          </cell>
          <cell r="AU52">
            <v>196.24492503508301</v>
          </cell>
          <cell r="AV52">
            <v>42.386812892468598</v>
          </cell>
          <cell r="AW52">
            <v>216.92880964570799</v>
          </cell>
          <cell r="AX52">
            <v>196.55979361930801</v>
          </cell>
          <cell r="AY52">
            <v>182.40828710611001</v>
          </cell>
          <cell r="AZ52">
            <v>200.02859065393901</v>
          </cell>
          <cell r="BA52">
            <v>0</v>
          </cell>
          <cell r="BB52">
            <v>0</v>
          </cell>
          <cell r="BC52">
            <v>0</v>
          </cell>
          <cell r="BD52">
            <v>292.13296760950197</v>
          </cell>
          <cell r="BE52">
            <v>214.90088616476501</v>
          </cell>
          <cell r="BF52">
            <v>217.705963415752</v>
          </cell>
          <cell r="BG52">
            <v>327.66111817758099</v>
          </cell>
          <cell r="BH52">
            <v>212.17363859977399</v>
          </cell>
          <cell r="BI52">
            <v>300.38787225648298</v>
          </cell>
          <cell r="BJ52">
            <v>0</v>
          </cell>
          <cell r="BK52">
            <v>161.38921366013301</v>
          </cell>
          <cell r="BL52">
            <v>28.501620156411601</v>
          </cell>
          <cell r="BM52">
            <v>368.42910319914802</v>
          </cell>
          <cell r="BN52">
            <v>247.508006746467</v>
          </cell>
          <cell r="BO52">
            <v>346.84896938136598</v>
          </cell>
          <cell r="BP52">
            <v>517.52856024003097</v>
          </cell>
          <cell r="BQ52">
            <v>29.127754669248102</v>
          </cell>
          <cell r="BR52">
            <v>0</v>
          </cell>
          <cell r="BS52">
            <v>29.127754669248102</v>
          </cell>
        </row>
        <row r="54">
          <cell r="A54" t="str">
            <v>Total Plant Period Costs</v>
          </cell>
          <cell r="B54">
            <v>38622.519143999998</v>
          </cell>
          <cell r="C54">
            <v>38622.519143999998</v>
          </cell>
          <cell r="D54">
            <v>38622.519143999998</v>
          </cell>
          <cell r="E54">
            <v>38622.519143999998</v>
          </cell>
          <cell r="F54">
            <v>38622.519143999998</v>
          </cell>
          <cell r="G54">
            <v>38622.519143999998</v>
          </cell>
          <cell r="H54">
            <v>38622.519143999998</v>
          </cell>
          <cell r="I54">
            <v>32546.090400000001</v>
          </cell>
          <cell r="J54">
            <v>32546.090400000001</v>
          </cell>
          <cell r="K54">
            <v>32546.090400000001</v>
          </cell>
          <cell r="L54">
            <v>32546.090400000001</v>
          </cell>
          <cell r="M54">
            <v>32546.090400000001</v>
          </cell>
          <cell r="N54">
            <v>32546.090400000001</v>
          </cell>
          <cell r="O54">
            <v>32718.156330000002</v>
          </cell>
          <cell r="P54">
            <v>32718.156330000002</v>
          </cell>
          <cell r="Q54">
            <v>32718.156330000002</v>
          </cell>
          <cell r="R54">
            <v>32718.156330000002</v>
          </cell>
          <cell r="S54">
            <v>32718.156330000002</v>
          </cell>
          <cell r="T54">
            <v>32718.156330000002</v>
          </cell>
          <cell r="U54">
            <v>32718.156330000002</v>
          </cell>
          <cell r="V54">
            <v>32718.156330000002</v>
          </cell>
          <cell r="W54">
            <v>32718.156330000002</v>
          </cell>
          <cell r="X54">
            <v>32718.156330000002</v>
          </cell>
          <cell r="Y54">
            <v>13436.311371199999</v>
          </cell>
          <cell r="Z54">
            <v>13436.311371199999</v>
          </cell>
          <cell r="AA54">
            <v>13436.311371199999</v>
          </cell>
          <cell r="AB54">
            <v>13436.311371199999</v>
          </cell>
          <cell r="AC54">
            <v>20606.061958608399</v>
          </cell>
          <cell r="AD54">
            <v>20606.061958608399</v>
          </cell>
          <cell r="AE54">
            <v>20606.061958608399</v>
          </cell>
          <cell r="AF54">
            <v>20606.061958608399</v>
          </cell>
          <cell r="AG54">
            <v>20606.061958608399</v>
          </cell>
          <cell r="AH54">
            <v>20606.061958608399</v>
          </cell>
          <cell r="AI54">
            <v>20606.061958608399</v>
          </cell>
          <cell r="AJ54">
            <v>4543.5</v>
          </cell>
          <cell r="AK54">
            <v>21076.962</v>
          </cell>
          <cell r="AL54">
            <v>17072.088688151001</v>
          </cell>
          <cell r="AM54">
            <v>17072.088688151001</v>
          </cell>
          <cell r="AN54">
            <v>17072.088688151001</v>
          </cell>
          <cell r="AO54">
            <v>17072.088688151001</v>
          </cell>
          <cell r="AP54">
            <v>17072.088688151001</v>
          </cell>
          <cell r="AQ54">
            <v>17072.088688151001</v>
          </cell>
          <cell r="AR54">
            <v>17072.088688151001</v>
          </cell>
          <cell r="AS54">
            <v>17072.088688151001</v>
          </cell>
          <cell r="AT54">
            <v>17072.088688151001</v>
          </cell>
          <cell r="AU54">
            <v>26778.0255</v>
          </cell>
          <cell r="AV54">
            <v>26778.0255</v>
          </cell>
          <cell r="AW54">
            <v>26778.0255</v>
          </cell>
          <cell r="AX54">
            <v>5701.9799488695699</v>
          </cell>
          <cell r="AY54">
            <v>5701.9799488695699</v>
          </cell>
          <cell r="AZ54">
            <v>5701.9799488695699</v>
          </cell>
          <cell r="BA54">
            <v>5701.9799488695699</v>
          </cell>
          <cell r="BB54">
            <v>5701.9799488695699</v>
          </cell>
          <cell r="BC54">
            <v>5701.9799488695699</v>
          </cell>
          <cell r="BD54">
            <v>17474.413656000001</v>
          </cell>
          <cell r="BE54">
            <v>17474.413656000001</v>
          </cell>
          <cell r="BF54">
            <v>17474.413656000001</v>
          </cell>
          <cell r="BG54">
            <v>17474.413656000001</v>
          </cell>
          <cell r="BH54">
            <v>17474.413656000001</v>
          </cell>
          <cell r="BI54">
            <v>17474.413656000001</v>
          </cell>
          <cell r="BJ54">
            <v>17474.413656000001</v>
          </cell>
          <cell r="BK54">
            <v>17474.413656000001</v>
          </cell>
          <cell r="BL54">
            <v>17474.413656000001</v>
          </cell>
          <cell r="BM54">
            <v>9730.0566334883697</v>
          </cell>
          <cell r="BN54">
            <v>9730.0566334883697</v>
          </cell>
          <cell r="BO54">
            <v>9730.0566334883697</v>
          </cell>
          <cell r="BP54">
            <v>9730.0566334883697</v>
          </cell>
          <cell r="BQ54">
            <v>9730.0566334883697</v>
          </cell>
          <cell r="BR54">
            <v>9730.0566334883697</v>
          </cell>
          <cell r="BS54">
            <v>9730.0566334883697</v>
          </cell>
        </row>
        <row r="55">
          <cell r="A55" t="str">
            <v>Total Plant Depreciation</v>
          </cell>
          <cell r="B55">
            <v>7492.8920879999996</v>
          </cell>
          <cell r="C55">
            <v>7492.8920879999996</v>
          </cell>
          <cell r="D55">
            <v>7492.8920879999996</v>
          </cell>
          <cell r="E55">
            <v>7492.8920879999996</v>
          </cell>
          <cell r="F55">
            <v>7492.8920879999996</v>
          </cell>
          <cell r="G55">
            <v>7492.8920879999996</v>
          </cell>
          <cell r="H55">
            <v>7492.8920879999996</v>
          </cell>
          <cell r="I55">
            <v>5769.6023999999998</v>
          </cell>
          <cell r="J55">
            <v>5769.6023999999998</v>
          </cell>
          <cell r="K55">
            <v>5769.6023999999998</v>
          </cell>
          <cell r="L55">
            <v>5769.6023999999998</v>
          </cell>
          <cell r="M55">
            <v>5769.6023999999998</v>
          </cell>
          <cell r="N55">
            <v>5769.6023999999998</v>
          </cell>
          <cell r="O55">
            <v>8314.6754999999994</v>
          </cell>
          <cell r="P55">
            <v>8314.6754999999994</v>
          </cell>
          <cell r="Q55">
            <v>8314.6754999999994</v>
          </cell>
          <cell r="R55">
            <v>8314.6754999999994</v>
          </cell>
          <cell r="S55">
            <v>8314.6754999999994</v>
          </cell>
          <cell r="T55">
            <v>8314.6754999999994</v>
          </cell>
          <cell r="U55">
            <v>8314.6754999999994</v>
          </cell>
          <cell r="V55">
            <v>8314.6754999999994</v>
          </cell>
          <cell r="W55">
            <v>8314.6754999999994</v>
          </cell>
          <cell r="X55">
            <v>8314.6754999999994</v>
          </cell>
          <cell r="Y55">
            <v>3842.5351519999999</v>
          </cell>
          <cell r="Z55">
            <v>3842.5351519999999</v>
          </cell>
          <cell r="AA55">
            <v>3842.5351519999999</v>
          </cell>
          <cell r="AB55">
            <v>3842.5351519999999</v>
          </cell>
          <cell r="AC55">
            <v>5245.6764001982301</v>
          </cell>
          <cell r="AD55">
            <v>5245.6764001982301</v>
          </cell>
          <cell r="AE55">
            <v>5245.6764001982301</v>
          </cell>
          <cell r="AF55">
            <v>5245.6764001982301</v>
          </cell>
          <cell r="AG55">
            <v>5245.6764001982301</v>
          </cell>
          <cell r="AH55">
            <v>5245.6764001982301</v>
          </cell>
          <cell r="AI55">
            <v>5245.6764001982301</v>
          </cell>
          <cell r="AJ55">
            <v>557.52</v>
          </cell>
          <cell r="AK55">
            <v>9071.0280000000002</v>
          </cell>
          <cell r="AL55">
            <v>4882.8350460000001</v>
          </cell>
          <cell r="AM55">
            <v>4882.8350460000001</v>
          </cell>
          <cell r="AN55">
            <v>4882.8350460000001</v>
          </cell>
          <cell r="AO55">
            <v>4882.8350460000001</v>
          </cell>
          <cell r="AP55">
            <v>4882.8350460000001</v>
          </cell>
          <cell r="AQ55">
            <v>4882.8350460000001</v>
          </cell>
          <cell r="AR55">
            <v>4882.8350460000001</v>
          </cell>
          <cell r="AS55">
            <v>4882.8350460000001</v>
          </cell>
          <cell r="AT55">
            <v>4882.8350460000001</v>
          </cell>
          <cell r="AU55">
            <v>5612.3889900000004</v>
          </cell>
          <cell r="AV55">
            <v>5612.3889900000004</v>
          </cell>
          <cell r="AW55">
            <v>5612.3889900000004</v>
          </cell>
          <cell r="AX55">
            <v>1315.3245704347801</v>
          </cell>
          <cell r="AY55">
            <v>1315.3245704347801</v>
          </cell>
          <cell r="AZ55">
            <v>1315.3245704347801</v>
          </cell>
          <cell r="BA55">
            <v>1315.3245704347801</v>
          </cell>
          <cell r="BB55">
            <v>1315.3245704347801</v>
          </cell>
          <cell r="BC55">
            <v>1315.3245704347801</v>
          </cell>
          <cell r="BD55">
            <v>3952.9466640000001</v>
          </cell>
          <cell r="BE55">
            <v>3952.9466640000001</v>
          </cell>
          <cell r="BF55">
            <v>3952.9466640000001</v>
          </cell>
          <cell r="BG55">
            <v>3952.9466640000001</v>
          </cell>
          <cell r="BH55">
            <v>3952.9466640000001</v>
          </cell>
          <cell r="BI55">
            <v>3952.9466640000001</v>
          </cell>
          <cell r="BJ55">
            <v>3952.9466640000001</v>
          </cell>
          <cell r="BK55">
            <v>3952.9466640000001</v>
          </cell>
          <cell r="BL55">
            <v>3952.9466640000001</v>
          </cell>
          <cell r="BM55">
            <v>5405.8180889302303</v>
          </cell>
          <cell r="BN55">
            <v>5405.8180889302303</v>
          </cell>
          <cell r="BO55">
            <v>5405.8180889302303</v>
          </cell>
          <cell r="BP55">
            <v>5405.8180889302303</v>
          </cell>
          <cell r="BQ55">
            <v>5405.8180889302303</v>
          </cell>
          <cell r="BR55">
            <v>5405.8180889302303</v>
          </cell>
          <cell r="BS55">
            <v>5405.8180889302303</v>
          </cell>
        </row>
        <row r="56">
          <cell r="A56" t="str">
            <v>% of Plant Period Costs</v>
          </cell>
          <cell r="B56">
            <v>0.26542125752541801</v>
          </cell>
          <cell r="C56">
            <v>0.20521215538658799</v>
          </cell>
          <cell r="D56">
            <v>0.470633412912006</v>
          </cell>
          <cell r="E56">
            <v>0.49569776452487502</v>
          </cell>
          <cell r="F56">
            <v>0</v>
          </cell>
          <cell r="G56">
            <v>7.37911473193676E-5</v>
          </cell>
          <cell r="H56">
            <v>3.3580222853005701E-2</v>
          </cell>
          <cell r="I56">
            <v>0.60208153296347999</v>
          </cell>
          <cell r="J56">
            <v>2.39893882922417E-2</v>
          </cell>
          <cell r="K56">
            <v>6.4069262217744005E-2</v>
          </cell>
          <cell r="L56">
            <v>3.68707880194421E-4</v>
          </cell>
          <cell r="M56">
            <v>8.8427358390180094E-2</v>
          </cell>
          <cell r="N56">
            <v>0.30950445587160302</v>
          </cell>
          <cell r="O56">
            <v>8.8730549812126303E-2</v>
          </cell>
          <cell r="P56">
            <v>0.72779466116084801</v>
          </cell>
          <cell r="Q56">
            <v>4.9225878859293297E-2</v>
          </cell>
          <cell r="R56">
            <v>0.77702054002014098</v>
          </cell>
          <cell r="S56">
            <v>0</v>
          </cell>
          <cell r="T56">
            <v>5.8214649407172102E-2</v>
          </cell>
          <cell r="U56">
            <v>0</v>
          </cell>
          <cell r="V56">
            <v>2.7840963617035198E-3</v>
          </cell>
          <cell r="W56">
            <v>6.0998745768875699E-2</v>
          </cell>
          <cell r="X56">
            <v>5.9947402910401099E-2</v>
          </cell>
          <cell r="Y56">
            <v>0.861962155538053</v>
          </cell>
          <cell r="Z56">
            <v>0.34388590080400999</v>
          </cell>
          <cell r="AA56">
            <v>0</v>
          </cell>
          <cell r="AB56">
            <v>0.138037639256819</v>
          </cell>
          <cell r="AC56">
            <v>0.138522358892915</v>
          </cell>
          <cell r="AD56">
            <v>0.33101788899312001</v>
          </cell>
          <cell r="AE56">
            <v>0.24554538466221801</v>
          </cell>
          <cell r="AF56">
            <v>4.64718237731956E-2</v>
          </cell>
          <cell r="AG56">
            <v>0</v>
          </cell>
          <cell r="AH56">
            <v>4.64718237731956E-2</v>
          </cell>
          <cell r="AI56">
            <v>0.238481784140567</v>
          </cell>
          <cell r="AJ56">
            <v>1.0004621987454601</v>
          </cell>
          <cell r="AK56">
            <v>1.00005243639952</v>
          </cell>
          <cell r="AL56">
            <v>7.22940783973713E-2</v>
          </cell>
          <cell r="AM56">
            <v>0.131979936786251</v>
          </cell>
          <cell r="AN56">
            <v>0.20427401518362201</v>
          </cell>
          <cell r="AO56">
            <v>0.111716898941982</v>
          </cell>
          <cell r="AP56">
            <v>0.20410041430256101</v>
          </cell>
          <cell r="AQ56">
            <v>0.42411730279971899</v>
          </cell>
          <cell r="AR56">
            <v>2.87240227761257E-2</v>
          </cell>
          <cell r="AS56">
            <v>0.452841325575845</v>
          </cell>
          <cell r="AT56">
            <v>2.7067296409145101E-2</v>
          </cell>
          <cell r="AU56">
            <v>0.76230896430358497</v>
          </cell>
          <cell r="AV56">
            <v>0</v>
          </cell>
          <cell r="AW56">
            <v>0.23763546774574501</v>
          </cell>
          <cell r="AX56">
            <v>0.41632136030456701</v>
          </cell>
          <cell r="AY56">
            <v>0.25989298346174899</v>
          </cell>
          <cell r="AZ56">
            <v>0.27988119745368401</v>
          </cell>
          <cell r="BA56">
            <v>1.39445581259156E-2</v>
          </cell>
          <cell r="BB56">
            <v>-2.4971270895577098E-3</v>
          </cell>
          <cell r="BC56">
            <v>1.14474310363578E-2</v>
          </cell>
          <cell r="BD56">
            <v>2.14312103961872E-2</v>
          </cell>
          <cell r="BE56">
            <v>0.25879669546492301</v>
          </cell>
          <cell r="BF56">
            <v>0.28022790586111002</v>
          </cell>
          <cell r="BG56">
            <v>0.10689695305074801</v>
          </cell>
          <cell r="BH56">
            <v>0.23223104802678901</v>
          </cell>
          <cell r="BI56">
            <v>0.36372779945521599</v>
          </cell>
          <cell r="BJ56">
            <v>9.4114361281319101E-3</v>
          </cell>
          <cell r="BK56">
            <v>4.5737108880078399E-3</v>
          </cell>
          <cell r="BL56">
            <v>1.3985147016139701E-2</v>
          </cell>
          <cell r="BM56">
            <v>0.15350094359122099</v>
          </cell>
          <cell r="BN56">
            <v>0.12379029138745699</v>
          </cell>
          <cell r="BO56">
            <v>0.21721289746583</v>
          </cell>
          <cell r="BP56">
            <v>8.6617244834295002E-4</v>
          </cell>
          <cell r="BQ56">
            <v>2.5495261150888501E-2</v>
          </cell>
          <cell r="BR56">
            <v>0.485219340305585</v>
          </cell>
          <cell r="BS56">
            <v>0.51071460145647296</v>
          </cell>
        </row>
        <row r="57">
          <cell r="A57" t="str">
            <v>Total Plant Production</v>
          </cell>
          <cell r="B57">
            <v>123779.54300000001</v>
          </cell>
          <cell r="C57">
            <v>123779.54300000001</v>
          </cell>
          <cell r="D57">
            <v>123779.54300000001</v>
          </cell>
          <cell r="E57">
            <v>123779.54300000001</v>
          </cell>
          <cell r="F57">
            <v>123779.54300000001</v>
          </cell>
          <cell r="G57">
            <v>123779.54300000001</v>
          </cell>
          <cell r="H57">
            <v>123779.54300000001</v>
          </cell>
          <cell r="I57">
            <v>103866</v>
          </cell>
          <cell r="J57">
            <v>103866</v>
          </cell>
          <cell r="K57">
            <v>103866</v>
          </cell>
          <cell r="L57">
            <v>103866</v>
          </cell>
          <cell r="M57">
            <v>103866</v>
          </cell>
          <cell r="N57">
            <v>103866</v>
          </cell>
          <cell r="O57">
            <v>82025.248999999996</v>
          </cell>
          <cell r="P57">
            <v>82025.248999999996</v>
          </cell>
          <cell r="Q57">
            <v>82025.248999999996</v>
          </cell>
          <cell r="R57">
            <v>82025.248999999996</v>
          </cell>
          <cell r="S57">
            <v>82025.248999999996</v>
          </cell>
          <cell r="T57">
            <v>82025.248999999996</v>
          </cell>
          <cell r="U57">
            <v>82025.248999999996</v>
          </cell>
          <cell r="V57">
            <v>82025.248999999996</v>
          </cell>
          <cell r="W57">
            <v>82025.248999999996</v>
          </cell>
          <cell r="X57">
            <v>82025.248999999996</v>
          </cell>
          <cell r="Y57">
            <v>28348.688999999998</v>
          </cell>
          <cell r="Z57">
            <v>28348.688999999998</v>
          </cell>
          <cell r="AA57">
            <v>28348.688999999998</v>
          </cell>
          <cell r="AB57">
            <v>28348.688999999998</v>
          </cell>
          <cell r="AC57">
            <v>24516.937000000002</v>
          </cell>
          <cell r="AD57">
            <v>24516.937000000002</v>
          </cell>
          <cell r="AE57">
            <v>24516.937000000002</v>
          </cell>
          <cell r="AF57">
            <v>24516.937000000002</v>
          </cell>
          <cell r="AG57">
            <v>24516.937000000002</v>
          </cell>
          <cell r="AH57">
            <v>24516.937000000002</v>
          </cell>
          <cell r="AI57">
            <v>24516.937000000002</v>
          </cell>
          <cell r="AJ57">
            <v>6442.06</v>
          </cell>
          <cell r="AK57">
            <v>129095.30499999999</v>
          </cell>
          <cell r="AL57">
            <v>60628.79</v>
          </cell>
          <cell r="AM57">
            <v>60628.79</v>
          </cell>
          <cell r="AN57">
            <v>60628.79</v>
          </cell>
          <cell r="AO57">
            <v>60628.79</v>
          </cell>
          <cell r="AP57">
            <v>60628.79</v>
          </cell>
          <cell r="AQ57">
            <v>60628.79</v>
          </cell>
          <cell r="AR57">
            <v>60628.79</v>
          </cell>
          <cell r="AS57">
            <v>60628.79</v>
          </cell>
          <cell r="AT57">
            <v>60628.79</v>
          </cell>
          <cell r="AU57">
            <v>53028.591</v>
          </cell>
          <cell r="AV57">
            <v>53028.591</v>
          </cell>
          <cell r="AW57">
            <v>53028.591</v>
          </cell>
          <cell r="AX57">
            <v>17227.219000000001</v>
          </cell>
          <cell r="AY57">
            <v>17227.219000000001</v>
          </cell>
          <cell r="AZ57">
            <v>17227.219000000001</v>
          </cell>
          <cell r="BA57">
            <v>17227.219000000001</v>
          </cell>
          <cell r="BB57">
            <v>17227.219000000001</v>
          </cell>
          <cell r="BC57">
            <v>17227.219000000001</v>
          </cell>
          <cell r="BD57">
            <v>40033.995499999997</v>
          </cell>
          <cell r="BE57">
            <v>40033.995499999997</v>
          </cell>
          <cell r="BF57">
            <v>40033.995499999997</v>
          </cell>
          <cell r="BG57">
            <v>40033.995499999997</v>
          </cell>
          <cell r="BH57">
            <v>40033.995499999997</v>
          </cell>
          <cell r="BI57">
            <v>40033.995499999997</v>
          </cell>
          <cell r="BJ57">
            <v>40033.995499999997</v>
          </cell>
          <cell r="BK57">
            <v>40033.995499999997</v>
          </cell>
          <cell r="BL57">
            <v>40033.995499999997</v>
          </cell>
          <cell r="BM57">
            <v>15991.671</v>
          </cell>
          <cell r="BN57">
            <v>15991.671</v>
          </cell>
          <cell r="BO57">
            <v>15991.671</v>
          </cell>
          <cell r="BP57">
            <v>15991.671</v>
          </cell>
          <cell r="BQ57">
            <v>15991.671</v>
          </cell>
          <cell r="BR57">
            <v>15991.671</v>
          </cell>
          <cell r="BS57">
            <v>15991.671</v>
          </cell>
        </row>
        <row r="58">
          <cell r="A58" t="str">
            <v>% of Plant Production</v>
          </cell>
          <cell r="B58">
            <v>0.219135855106526</v>
          </cell>
          <cell r="C58">
            <v>0.14366832005511601</v>
          </cell>
          <cell r="D58">
            <v>0.36280417516164198</v>
          </cell>
          <cell r="E58">
            <v>0.46080449658793798</v>
          </cell>
          <cell r="F58">
            <v>8.0259061870991098E-3</v>
          </cell>
          <cell r="G58">
            <v>7.0189304221296106E-5</v>
          </cell>
          <cell r="H58">
            <v>0.16829523275909999</v>
          </cell>
          <cell r="I58">
            <v>0.456742341093332</v>
          </cell>
          <cell r="J58">
            <v>2.3193345271792499E-2</v>
          </cell>
          <cell r="K58">
            <v>0.135540022721584</v>
          </cell>
          <cell r="L58">
            <v>7.3074923459072296E-3</v>
          </cell>
          <cell r="M58">
            <v>0.166040860339283</v>
          </cell>
          <cell r="N58">
            <v>0.37721679856738499</v>
          </cell>
          <cell r="O58">
            <v>4.9671656589545997E-2</v>
          </cell>
          <cell r="P58">
            <v>0.79995210986802401</v>
          </cell>
          <cell r="Q58">
            <v>3.9919135143375202E-2</v>
          </cell>
          <cell r="R58">
            <v>0.83987124501139898</v>
          </cell>
          <cell r="S58">
            <v>7.7005069500002297E-3</v>
          </cell>
          <cell r="T58">
            <v>2.5606371521042299E-2</v>
          </cell>
          <cell r="U58">
            <v>0</v>
          </cell>
          <cell r="V58">
            <v>1.36766424201894E-3</v>
          </cell>
          <cell r="W58">
            <v>3.4674542713061397E-2</v>
          </cell>
          <cell r="X58">
            <v>6.3234126847941594E-2</v>
          </cell>
          <cell r="Y58">
            <v>0.84738493550795202</v>
          </cell>
          <cell r="Z58">
            <v>0.105824999526433</v>
          </cell>
          <cell r="AA58">
            <v>8.5894271865623092E-3</v>
          </cell>
          <cell r="AB58">
            <v>0.14402563730548501</v>
          </cell>
          <cell r="AC58">
            <v>0.163073592757529</v>
          </cell>
          <cell r="AD58">
            <v>0.20318855491613799</v>
          </cell>
          <cell r="AE58">
            <v>0.28886630495481502</v>
          </cell>
          <cell r="AF58">
            <v>4.0818883696605301E-2</v>
          </cell>
          <cell r="AG58">
            <v>2.29747704617424E-2</v>
          </cell>
          <cell r="AH58">
            <v>6.3793654158347701E-2</v>
          </cell>
          <cell r="AI58">
            <v>0.28107789321316901</v>
          </cell>
          <cell r="AJ58">
            <v>1</v>
          </cell>
          <cell r="AK58">
            <v>1</v>
          </cell>
          <cell r="AL58">
            <v>7.6246334455957299E-2</v>
          </cell>
          <cell r="AM58">
            <v>0.130124599220931</v>
          </cell>
          <cell r="AN58">
            <v>0.206370933676888</v>
          </cell>
          <cell r="AO58">
            <v>0.112253996822302</v>
          </cell>
          <cell r="AP58">
            <v>0.24259727103245801</v>
          </cell>
          <cell r="AQ58">
            <v>0.407927982728997</v>
          </cell>
          <cell r="AR58">
            <v>2.78952787941175E-2</v>
          </cell>
          <cell r="AS58">
            <v>0.43582326152311501</v>
          </cell>
          <cell r="AT58">
            <v>2.9545369452367398E-3</v>
          </cell>
          <cell r="AU58">
            <v>0.76309106534623905</v>
          </cell>
          <cell r="AV58">
            <v>3.0757407829297201E-2</v>
          </cell>
          <cell r="AW58">
            <v>0.206151526824463</v>
          </cell>
          <cell r="AX58">
            <v>0.452488646019999</v>
          </cell>
          <cell r="AY58">
            <v>0.26642419766068998</v>
          </cell>
          <cell r="AZ58">
            <v>0.24518844277767601</v>
          </cell>
          <cell r="BA58">
            <v>1.3454115838429899E-2</v>
          </cell>
          <cell r="BB58">
            <v>4.12579650842077E-3</v>
          </cell>
          <cell r="BC58">
            <v>1.75799123468506E-2</v>
          </cell>
          <cell r="BD58">
            <v>1.11023142818708E-2</v>
          </cell>
          <cell r="BE58">
            <v>0.29457726746259899</v>
          </cell>
          <cell r="BF58">
            <v>0.30567958174447002</v>
          </cell>
          <cell r="BG58">
            <v>0.110348366302834</v>
          </cell>
          <cell r="BH58">
            <v>0.26229308038964</v>
          </cell>
          <cell r="BI58">
            <v>0.26667912774281999</v>
          </cell>
          <cell r="BJ58">
            <v>3.8150888536718802E-2</v>
          </cell>
          <cell r="BK58">
            <v>8.1825707354141099E-3</v>
          </cell>
          <cell r="BL58">
            <v>4.63334592721329E-2</v>
          </cell>
          <cell r="BM58">
            <v>0.232183365953439</v>
          </cell>
          <cell r="BN58">
            <v>0.31637450520336502</v>
          </cell>
          <cell r="BO58">
            <v>0.35526868955720797</v>
          </cell>
          <cell r="BP58">
            <v>1.31318359413472E-3</v>
          </cell>
          <cell r="BQ58">
            <v>9.4860255691853607E-2</v>
          </cell>
          <cell r="BR58">
            <v>0</v>
          </cell>
          <cell r="BS58">
            <v>9.4860255691853607E-2</v>
          </cell>
        </row>
      </sheetData>
      <sheetData sheetId="62" refreshError="1"/>
      <sheetData sheetId="63" refreshError="1"/>
      <sheetData sheetId="64" refreshError="1"/>
      <sheetData sheetId="65" refreshError="1">
        <row r="2">
          <cell r="B2" t="str">
            <v>2005A</v>
          </cell>
        </row>
        <row r="4">
          <cell r="A4" t="str">
            <v>AED</v>
          </cell>
          <cell r="B4">
            <v>3.67</v>
          </cell>
          <cell r="C4">
            <v>3.67</v>
          </cell>
          <cell r="D4">
            <v>3.67</v>
          </cell>
          <cell r="E4">
            <v>3.67</v>
          </cell>
          <cell r="F4">
            <v>3.67</v>
          </cell>
          <cell r="G4">
            <v>3.67</v>
          </cell>
          <cell r="H4">
            <v>3.67</v>
          </cell>
          <cell r="I4">
            <v>3.67</v>
          </cell>
          <cell r="J4">
            <v>3.67</v>
          </cell>
        </row>
        <row r="5">
          <cell r="A5" t="str">
            <v>ARS</v>
          </cell>
          <cell r="B5">
            <v>2.9</v>
          </cell>
          <cell r="C5">
            <v>2.9</v>
          </cell>
          <cell r="D5">
            <v>2.9</v>
          </cell>
          <cell r="E5">
            <v>3.2</v>
          </cell>
          <cell r="F5">
            <v>3.2</v>
          </cell>
          <cell r="G5">
            <v>3.2</v>
          </cell>
          <cell r="H5">
            <v>3.2</v>
          </cell>
          <cell r="I5">
            <v>3.2</v>
          </cell>
          <cell r="J5">
            <v>3.2</v>
          </cell>
        </row>
        <row r="6">
          <cell r="A6" t="str">
            <v>ATS</v>
          </cell>
          <cell r="B6">
            <v>11.008240000000001</v>
          </cell>
          <cell r="C6">
            <v>11.008240000000001</v>
          </cell>
          <cell r="D6">
            <v>11.008240000000001</v>
          </cell>
          <cell r="E6">
            <v>10.5848461538462</v>
          </cell>
          <cell r="F6">
            <v>10.5848461538462</v>
          </cell>
          <cell r="G6">
            <v>10.5848461538462</v>
          </cell>
          <cell r="H6">
            <v>10.5848461538462</v>
          </cell>
          <cell r="I6">
            <v>10.5848461538462</v>
          </cell>
          <cell r="J6">
            <v>10.5848461538462</v>
          </cell>
        </row>
        <row r="7">
          <cell r="A7" t="str">
            <v>AUD</v>
          </cell>
          <cell r="B7">
            <v>1.3697999999999999</v>
          </cell>
          <cell r="C7">
            <v>1.3697999999999999</v>
          </cell>
          <cell r="D7">
            <v>1.3697999999999999</v>
          </cell>
          <cell r="E7">
            <v>1.333</v>
          </cell>
          <cell r="F7">
            <v>1.333</v>
          </cell>
          <cell r="G7">
            <v>1.333</v>
          </cell>
          <cell r="H7">
            <v>1.333</v>
          </cell>
          <cell r="I7">
            <v>1.333</v>
          </cell>
          <cell r="J7">
            <v>1.333</v>
          </cell>
        </row>
        <row r="8">
          <cell r="A8" t="str">
            <v>BEF</v>
          </cell>
          <cell r="B8">
            <v>32.271920000000001</v>
          </cell>
          <cell r="C8">
            <v>32.271920000000001</v>
          </cell>
          <cell r="D8">
            <v>32.271920000000001</v>
          </cell>
          <cell r="E8">
            <v>31.030692307692298</v>
          </cell>
          <cell r="F8">
            <v>31.030692307692298</v>
          </cell>
          <cell r="G8">
            <v>31.030692307692298</v>
          </cell>
          <cell r="H8">
            <v>31.030692307692298</v>
          </cell>
          <cell r="I8">
            <v>31.030692307692298</v>
          </cell>
          <cell r="J8">
            <v>31.030692307692298</v>
          </cell>
        </row>
        <row r="9">
          <cell r="A9" t="str">
            <v>BRL</v>
          </cell>
          <cell r="B9">
            <v>2.7</v>
          </cell>
          <cell r="C9">
            <v>2.7</v>
          </cell>
          <cell r="D9">
            <v>2.7</v>
          </cell>
          <cell r="E9">
            <v>2.35</v>
          </cell>
          <cell r="F9">
            <v>2.35</v>
          </cell>
          <cell r="G9">
            <v>2.35</v>
          </cell>
          <cell r="H9">
            <v>2.35</v>
          </cell>
          <cell r="I9">
            <v>2.35</v>
          </cell>
          <cell r="J9">
            <v>2.35</v>
          </cell>
        </row>
        <row r="10">
          <cell r="A10" t="str">
            <v>BWP</v>
          </cell>
          <cell r="B10">
            <v>4.55</v>
          </cell>
          <cell r="C10">
            <v>4.55</v>
          </cell>
          <cell r="D10">
            <v>4.55</v>
          </cell>
          <cell r="E10">
            <v>5.95</v>
          </cell>
          <cell r="F10">
            <v>5.95</v>
          </cell>
          <cell r="G10">
            <v>4.55</v>
          </cell>
          <cell r="H10">
            <v>4.55</v>
          </cell>
          <cell r="I10">
            <v>4.55</v>
          </cell>
          <cell r="J10">
            <v>4.55</v>
          </cell>
        </row>
        <row r="11">
          <cell r="A11" t="str">
            <v>CAD</v>
          </cell>
          <cell r="B11">
            <v>1.2</v>
          </cell>
          <cell r="C11">
            <v>1.2</v>
          </cell>
          <cell r="D11">
            <v>1.2</v>
          </cell>
          <cell r="E11">
            <v>1.1000000000000001</v>
          </cell>
          <cell r="F11">
            <v>1.1000000000000001</v>
          </cell>
          <cell r="G11">
            <v>1.1000000000000001</v>
          </cell>
          <cell r="H11">
            <v>1.1000000000000001</v>
          </cell>
          <cell r="I11">
            <v>1.1000000000000001</v>
          </cell>
          <cell r="J11">
            <v>1.1000000000000001</v>
          </cell>
        </row>
        <row r="12">
          <cell r="A12" t="str">
            <v>CHF</v>
          </cell>
          <cell r="B12">
            <v>1.2</v>
          </cell>
          <cell r="C12">
            <v>1.2</v>
          </cell>
          <cell r="D12">
            <v>1.2</v>
          </cell>
          <cell r="E12">
            <v>1.18</v>
          </cell>
          <cell r="F12">
            <v>1.18</v>
          </cell>
          <cell r="G12">
            <v>1.18</v>
          </cell>
          <cell r="H12">
            <v>1.18</v>
          </cell>
          <cell r="I12">
            <v>1.18</v>
          </cell>
          <cell r="J12">
            <v>1.18</v>
          </cell>
        </row>
        <row r="13">
          <cell r="A13" t="str">
            <v>CNY</v>
          </cell>
          <cell r="B13">
            <v>7.7</v>
          </cell>
          <cell r="C13">
            <v>7.7</v>
          </cell>
          <cell r="D13">
            <v>7.7</v>
          </cell>
          <cell r="E13">
            <v>7.65</v>
          </cell>
          <cell r="F13">
            <v>7.65</v>
          </cell>
          <cell r="G13">
            <v>7.1</v>
          </cell>
          <cell r="H13">
            <v>6.9</v>
          </cell>
          <cell r="I13">
            <v>6.7</v>
          </cell>
          <cell r="J13">
            <v>6.5</v>
          </cell>
        </row>
        <row r="14">
          <cell r="A14" t="str">
            <v>COP</v>
          </cell>
          <cell r="B14">
            <v>2605</v>
          </cell>
          <cell r="C14">
            <v>2605</v>
          </cell>
          <cell r="D14">
            <v>2605</v>
          </cell>
          <cell r="E14">
            <v>2365</v>
          </cell>
          <cell r="F14">
            <v>2365</v>
          </cell>
          <cell r="G14">
            <v>2605</v>
          </cell>
          <cell r="H14">
            <v>2605</v>
          </cell>
          <cell r="I14">
            <v>2605</v>
          </cell>
          <cell r="J14">
            <v>2605</v>
          </cell>
        </row>
        <row r="15">
          <cell r="A15" t="str">
            <v>CYP</v>
          </cell>
          <cell r="B15">
            <v>0.47</v>
          </cell>
          <cell r="C15">
            <v>0.47</v>
          </cell>
          <cell r="D15">
            <v>0.47</v>
          </cell>
          <cell r="E15">
            <v>0.45</v>
          </cell>
          <cell r="F15">
            <v>0.45</v>
          </cell>
          <cell r="G15">
            <v>0.45</v>
          </cell>
          <cell r="H15">
            <v>0.45</v>
          </cell>
          <cell r="I15">
            <v>0.45</v>
          </cell>
          <cell r="J15">
            <v>0.45</v>
          </cell>
        </row>
        <row r="16">
          <cell r="A16" t="str">
            <v>CZK</v>
          </cell>
          <cell r="B16">
            <v>22.8</v>
          </cell>
          <cell r="C16">
            <v>22.8</v>
          </cell>
          <cell r="D16">
            <v>22.8</v>
          </cell>
          <cell r="E16">
            <v>21.5</v>
          </cell>
          <cell r="F16">
            <v>21.5</v>
          </cell>
          <cell r="G16">
            <v>21.5</v>
          </cell>
          <cell r="H16">
            <v>21.5</v>
          </cell>
          <cell r="I16">
            <v>21.5</v>
          </cell>
          <cell r="J16">
            <v>21.5</v>
          </cell>
        </row>
        <row r="17">
          <cell r="A17" t="str">
            <v>DEM</v>
          </cell>
          <cell r="B17">
            <v>1.5646640000000001</v>
          </cell>
          <cell r="C17">
            <v>1.5646640000000001</v>
          </cell>
          <cell r="D17">
            <v>1.5646640000000001</v>
          </cell>
          <cell r="E17">
            <v>1.5044846153846201</v>
          </cell>
          <cell r="F17">
            <v>1.5044846153846201</v>
          </cell>
          <cell r="G17">
            <v>1.5044846153846201</v>
          </cell>
          <cell r="H17">
            <v>1.5044846153846201</v>
          </cell>
          <cell r="I17">
            <v>1.5044846153846201</v>
          </cell>
          <cell r="J17">
            <v>1.5044846153846201</v>
          </cell>
        </row>
        <row r="18">
          <cell r="A18" t="str">
            <v>DKK</v>
          </cell>
          <cell r="B18">
            <v>6.1</v>
          </cell>
          <cell r="C18">
            <v>6.1</v>
          </cell>
          <cell r="D18">
            <v>6.1</v>
          </cell>
          <cell r="E18">
            <v>5.85</v>
          </cell>
          <cell r="F18">
            <v>5.85</v>
          </cell>
          <cell r="G18">
            <v>5.85</v>
          </cell>
          <cell r="H18">
            <v>5.85</v>
          </cell>
          <cell r="I18">
            <v>5.85</v>
          </cell>
          <cell r="J18">
            <v>5.85</v>
          </cell>
        </row>
        <row r="19">
          <cell r="A19" t="str">
            <v>ESP</v>
          </cell>
          <cell r="B19">
            <v>133.1088</v>
          </cell>
          <cell r="C19">
            <v>133.1088</v>
          </cell>
          <cell r="D19">
            <v>133.1088</v>
          </cell>
          <cell r="E19">
            <v>127.989230769231</v>
          </cell>
          <cell r="F19">
            <v>127.989230769231</v>
          </cell>
          <cell r="G19">
            <v>127.989230769231</v>
          </cell>
          <cell r="H19">
            <v>127.989230769231</v>
          </cell>
          <cell r="I19">
            <v>127.989230769231</v>
          </cell>
          <cell r="J19">
            <v>127.989230769231</v>
          </cell>
        </row>
        <row r="20">
          <cell r="A20" t="str">
            <v>EUR</v>
          </cell>
          <cell r="B20">
            <v>0.8</v>
          </cell>
          <cell r="C20">
            <v>0.8</v>
          </cell>
          <cell r="D20">
            <v>0.8</v>
          </cell>
          <cell r="E20">
            <v>0.76923076923076905</v>
          </cell>
          <cell r="F20">
            <v>0.76923076923076905</v>
          </cell>
          <cell r="G20">
            <v>0.76923076923076905</v>
          </cell>
          <cell r="H20">
            <v>0.76923076923076905</v>
          </cell>
          <cell r="I20">
            <v>0.76923076923076905</v>
          </cell>
          <cell r="J20">
            <v>0.76923076923076905</v>
          </cell>
        </row>
        <row r="21">
          <cell r="A21" t="str">
            <v>FIM</v>
          </cell>
          <cell r="B21">
            <v>4.7565840000000001</v>
          </cell>
          <cell r="C21">
            <v>4.7565840000000001</v>
          </cell>
          <cell r="D21">
            <v>4.7565840000000001</v>
          </cell>
          <cell r="E21">
            <v>4.5736384615384598</v>
          </cell>
          <cell r="F21">
            <v>4.5736384615384598</v>
          </cell>
          <cell r="G21">
            <v>4.5736384615384598</v>
          </cell>
          <cell r="H21">
            <v>4.5736384615384598</v>
          </cell>
          <cell r="I21">
            <v>4.5736384615384598</v>
          </cell>
          <cell r="J21">
            <v>4.5736384615384598</v>
          </cell>
        </row>
        <row r="22">
          <cell r="A22" t="str">
            <v>FRF</v>
          </cell>
          <cell r="B22">
            <v>5.2476560000000001</v>
          </cell>
          <cell r="C22">
            <v>5.2476560000000001</v>
          </cell>
          <cell r="D22">
            <v>5.2476560000000001</v>
          </cell>
          <cell r="E22">
            <v>5.0458230769230799</v>
          </cell>
          <cell r="F22">
            <v>5.0458230769230799</v>
          </cell>
          <cell r="G22">
            <v>5.0458230769230799</v>
          </cell>
          <cell r="H22">
            <v>5.0458230769230799</v>
          </cell>
          <cell r="I22">
            <v>5.0458230769230799</v>
          </cell>
          <cell r="J22">
            <v>5.0458230769230799</v>
          </cell>
        </row>
        <row r="23">
          <cell r="A23" t="str">
            <v>GBP</v>
          </cell>
          <cell r="B23">
            <v>0.55549999999999999</v>
          </cell>
          <cell r="C23">
            <v>0.55549999999999999</v>
          </cell>
          <cell r="D23">
            <v>0.55549999999999999</v>
          </cell>
          <cell r="E23">
            <v>0.55549999999999999</v>
          </cell>
          <cell r="F23">
            <v>0.55549999999999999</v>
          </cell>
          <cell r="G23">
            <v>0.55549999999999999</v>
          </cell>
          <cell r="H23">
            <v>0.55549999999999999</v>
          </cell>
          <cell r="I23">
            <v>0.55549999999999999</v>
          </cell>
          <cell r="J23">
            <v>0.55549999999999999</v>
          </cell>
        </row>
        <row r="24">
          <cell r="A24" t="str">
            <v>GRD</v>
          </cell>
          <cell r="B24">
            <v>374</v>
          </cell>
          <cell r="C24">
            <v>374</v>
          </cell>
          <cell r="D24">
            <v>374</v>
          </cell>
          <cell r="E24">
            <v>374</v>
          </cell>
          <cell r="F24">
            <v>374</v>
          </cell>
          <cell r="G24">
            <v>374</v>
          </cell>
          <cell r="H24">
            <v>374</v>
          </cell>
          <cell r="I24">
            <v>374</v>
          </cell>
          <cell r="J24">
            <v>374</v>
          </cell>
        </row>
        <row r="25">
          <cell r="A25" t="str">
            <v>HKD</v>
          </cell>
          <cell r="B25">
            <v>7.8</v>
          </cell>
          <cell r="C25">
            <v>7.8</v>
          </cell>
          <cell r="D25">
            <v>7.8</v>
          </cell>
          <cell r="E25">
            <v>7.8</v>
          </cell>
          <cell r="F25">
            <v>7.8</v>
          </cell>
          <cell r="G25">
            <v>7.77</v>
          </cell>
          <cell r="H25">
            <v>7.77</v>
          </cell>
          <cell r="I25">
            <v>8.77</v>
          </cell>
          <cell r="J25">
            <v>9.77</v>
          </cell>
        </row>
        <row r="26">
          <cell r="A26" t="str">
            <v>IEP</v>
          </cell>
          <cell r="B26">
            <v>0.63005120000000003</v>
          </cell>
          <cell r="C26">
            <v>0.63005120000000003</v>
          </cell>
          <cell r="D26">
            <v>0.63005120000000003</v>
          </cell>
          <cell r="E26">
            <v>0.60581846153846197</v>
          </cell>
          <cell r="F26">
            <v>0.60581846153846197</v>
          </cell>
          <cell r="G26">
            <v>0.60581846153846197</v>
          </cell>
          <cell r="H26">
            <v>0.60581846153846197</v>
          </cell>
          <cell r="I26">
            <v>0.60581846153846197</v>
          </cell>
          <cell r="J26">
            <v>0.60581846153846197</v>
          </cell>
        </row>
        <row r="27">
          <cell r="A27" t="str">
            <v>INR</v>
          </cell>
          <cell r="B27">
            <v>43</v>
          </cell>
          <cell r="C27">
            <v>43</v>
          </cell>
          <cell r="D27">
            <v>43</v>
          </cell>
          <cell r="E27">
            <v>44.6</v>
          </cell>
          <cell r="F27">
            <v>44.6</v>
          </cell>
          <cell r="G27">
            <v>44.6</v>
          </cell>
          <cell r="H27">
            <v>44.6</v>
          </cell>
          <cell r="I27">
            <v>44.6</v>
          </cell>
          <cell r="J27">
            <v>44.6</v>
          </cell>
        </row>
        <row r="28">
          <cell r="A28" t="str">
            <v>ITL</v>
          </cell>
          <cell r="B28">
            <v>1549.0160000000001</v>
          </cell>
          <cell r="C28">
            <v>1549.0160000000001</v>
          </cell>
          <cell r="D28">
            <v>1549.0160000000001</v>
          </cell>
          <cell r="E28">
            <v>1489.4384615384599</v>
          </cell>
          <cell r="F28">
            <v>1489.4384615384599</v>
          </cell>
          <cell r="G28">
            <v>1489.4384615384599</v>
          </cell>
          <cell r="H28">
            <v>1489.4384615384599</v>
          </cell>
          <cell r="I28">
            <v>1489.4384615384599</v>
          </cell>
          <cell r="J28">
            <v>1489.4384615384599</v>
          </cell>
        </row>
        <row r="29">
          <cell r="A29" t="str">
            <v>JPY</v>
          </cell>
          <cell r="B29">
            <v>100</v>
          </cell>
          <cell r="C29">
            <v>100</v>
          </cell>
          <cell r="D29">
            <v>100</v>
          </cell>
          <cell r="E29">
            <v>105</v>
          </cell>
          <cell r="F29">
            <v>105</v>
          </cell>
          <cell r="G29">
            <v>105</v>
          </cell>
          <cell r="H29">
            <v>105</v>
          </cell>
          <cell r="I29">
            <v>105</v>
          </cell>
          <cell r="J29">
            <v>105</v>
          </cell>
        </row>
        <row r="30">
          <cell r="A30" t="str">
            <v>KRW</v>
          </cell>
          <cell r="B30">
            <v>1000</v>
          </cell>
          <cell r="C30">
            <v>1000</v>
          </cell>
          <cell r="D30">
            <v>1000</v>
          </cell>
          <cell r="E30">
            <v>920</v>
          </cell>
          <cell r="F30">
            <v>920</v>
          </cell>
          <cell r="G30">
            <v>920</v>
          </cell>
          <cell r="H30">
            <v>920</v>
          </cell>
          <cell r="I30">
            <v>920</v>
          </cell>
          <cell r="J30">
            <v>920</v>
          </cell>
        </row>
        <row r="31">
          <cell r="A31" t="str">
            <v>MXN</v>
          </cell>
          <cell r="B31">
            <v>11.5</v>
          </cell>
          <cell r="C31">
            <v>11.5</v>
          </cell>
          <cell r="D31">
            <v>11.5</v>
          </cell>
          <cell r="E31">
            <v>11</v>
          </cell>
          <cell r="F31">
            <v>11</v>
          </cell>
          <cell r="G31">
            <v>11</v>
          </cell>
          <cell r="H31">
            <v>11</v>
          </cell>
          <cell r="I31">
            <v>11</v>
          </cell>
          <cell r="J31">
            <v>11</v>
          </cell>
        </row>
        <row r="32">
          <cell r="A32" t="str">
            <v>NLG</v>
          </cell>
          <cell r="B32">
            <v>1.7629680000000001</v>
          </cell>
          <cell r="C32">
            <v>1.7629680000000001</v>
          </cell>
          <cell r="D32">
            <v>1.7629680000000001</v>
          </cell>
          <cell r="E32">
            <v>1.6951615384615399</v>
          </cell>
          <cell r="F32">
            <v>1.6951615384615399</v>
          </cell>
          <cell r="G32">
            <v>1.6951615384615399</v>
          </cell>
          <cell r="H32">
            <v>1.6951615384615399</v>
          </cell>
          <cell r="I32">
            <v>1.6951615384615399</v>
          </cell>
          <cell r="J32">
            <v>1.6951615384615399</v>
          </cell>
        </row>
        <row r="33">
          <cell r="A33" t="str">
            <v>NOK</v>
          </cell>
          <cell r="B33">
            <v>6</v>
          </cell>
          <cell r="C33">
            <v>6</v>
          </cell>
          <cell r="D33">
            <v>6</v>
          </cell>
          <cell r="E33">
            <v>5.8</v>
          </cell>
          <cell r="F33">
            <v>5.8</v>
          </cell>
          <cell r="G33">
            <v>5.8</v>
          </cell>
          <cell r="H33">
            <v>5.8</v>
          </cell>
          <cell r="I33">
            <v>5.8</v>
          </cell>
          <cell r="J33">
            <v>5.8</v>
          </cell>
        </row>
        <row r="34">
          <cell r="A34" t="str">
            <v>PLN</v>
          </cell>
          <cell r="B34">
            <v>3.4</v>
          </cell>
          <cell r="C34">
            <v>3.4</v>
          </cell>
          <cell r="D34">
            <v>3.4</v>
          </cell>
          <cell r="E34">
            <v>2.95</v>
          </cell>
          <cell r="F34">
            <v>2.95</v>
          </cell>
          <cell r="G34">
            <v>2.95</v>
          </cell>
          <cell r="H34">
            <v>2.95</v>
          </cell>
          <cell r="I34">
            <v>2.95</v>
          </cell>
          <cell r="J34">
            <v>2.95</v>
          </cell>
        </row>
        <row r="35">
          <cell r="A35" t="str">
            <v>PTE</v>
          </cell>
          <cell r="B35">
            <v>160.38560000000001</v>
          </cell>
          <cell r="C35">
            <v>160.38560000000001</v>
          </cell>
          <cell r="D35">
            <v>160.38560000000001</v>
          </cell>
          <cell r="E35">
            <v>154.216923076923</v>
          </cell>
          <cell r="F35">
            <v>154.216923076923</v>
          </cell>
          <cell r="G35">
            <v>154.216923076923</v>
          </cell>
          <cell r="H35">
            <v>154.216923076923</v>
          </cell>
          <cell r="I35">
            <v>154.216923076923</v>
          </cell>
          <cell r="J35">
            <v>154.216923076923</v>
          </cell>
        </row>
        <row r="36">
          <cell r="A36" t="str">
            <v>RUB</v>
          </cell>
          <cell r="B36">
            <v>27.2</v>
          </cell>
          <cell r="C36">
            <v>27.2</v>
          </cell>
          <cell r="D36">
            <v>27.2</v>
          </cell>
          <cell r="E36">
            <v>26</v>
          </cell>
          <cell r="F36">
            <v>26</v>
          </cell>
          <cell r="G36">
            <v>26</v>
          </cell>
          <cell r="H36">
            <v>26</v>
          </cell>
          <cell r="I36">
            <v>26</v>
          </cell>
          <cell r="J36">
            <v>26</v>
          </cell>
        </row>
        <row r="37">
          <cell r="A37" t="str">
            <v>SAR</v>
          </cell>
          <cell r="B37">
            <v>3.75</v>
          </cell>
          <cell r="C37">
            <v>3.75</v>
          </cell>
          <cell r="D37">
            <v>3.75</v>
          </cell>
          <cell r="E37">
            <v>3.75</v>
          </cell>
          <cell r="F37">
            <v>3.75</v>
          </cell>
          <cell r="G37">
            <v>3.7916666666666701</v>
          </cell>
          <cell r="H37">
            <v>3.8333333333333299</v>
          </cell>
          <cell r="I37">
            <v>3.875</v>
          </cell>
          <cell r="J37">
            <v>3.9166666666666701</v>
          </cell>
        </row>
        <row r="38">
          <cell r="A38" t="str">
            <v>SEK</v>
          </cell>
          <cell r="B38">
            <v>7.1</v>
          </cell>
          <cell r="C38">
            <v>7.1</v>
          </cell>
          <cell r="D38">
            <v>7.1</v>
          </cell>
          <cell r="E38">
            <v>7</v>
          </cell>
          <cell r="F38">
            <v>7</v>
          </cell>
          <cell r="G38">
            <v>7</v>
          </cell>
          <cell r="H38">
            <v>7</v>
          </cell>
          <cell r="I38">
            <v>7</v>
          </cell>
          <cell r="J38">
            <v>7</v>
          </cell>
        </row>
        <row r="39">
          <cell r="A39" t="str">
            <v>SGD</v>
          </cell>
          <cell r="B39">
            <v>1.6</v>
          </cell>
          <cell r="C39">
            <v>1.6</v>
          </cell>
          <cell r="D39">
            <v>1.6</v>
          </cell>
          <cell r="E39">
            <v>1.55</v>
          </cell>
          <cell r="F39">
            <v>1.55</v>
          </cell>
          <cell r="G39">
            <v>1.55</v>
          </cell>
          <cell r="H39">
            <v>1.55</v>
          </cell>
          <cell r="I39">
            <v>1.55</v>
          </cell>
          <cell r="J39">
            <v>1.55</v>
          </cell>
        </row>
        <row r="40">
          <cell r="A40" t="str">
            <v>SKK</v>
          </cell>
          <cell r="B40">
            <v>29.3</v>
          </cell>
          <cell r="C40">
            <v>29.3</v>
          </cell>
          <cell r="D40">
            <v>29.3</v>
          </cell>
          <cell r="E40">
            <v>29.4</v>
          </cell>
          <cell r="F40">
            <v>29.4</v>
          </cell>
          <cell r="G40">
            <v>29.4</v>
          </cell>
          <cell r="H40">
            <v>29.4</v>
          </cell>
          <cell r="I40">
            <v>29.4</v>
          </cell>
          <cell r="J40">
            <v>29.4</v>
          </cell>
        </row>
        <row r="41">
          <cell r="A41" t="str">
            <v>THB</v>
          </cell>
          <cell r="B41">
            <v>39.597099999999998</v>
          </cell>
          <cell r="C41">
            <v>39.597099999999998</v>
          </cell>
          <cell r="D41">
            <v>39.597099999999998</v>
          </cell>
          <cell r="E41">
            <v>39.597099999999998</v>
          </cell>
          <cell r="F41">
            <v>39.597099999999998</v>
          </cell>
          <cell r="G41">
            <v>39.597099999999998</v>
          </cell>
          <cell r="H41">
            <v>39.597099999999998</v>
          </cell>
          <cell r="I41">
            <v>39.597099999999998</v>
          </cell>
          <cell r="J41">
            <v>39.597099999999998</v>
          </cell>
        </row>
        <row r="42">
          <cell r="A42" t="str">
            <v>TRL</v>
          </cell>
          <cell r="B42">
            <v>1.4</v>
          </cell>
          <cell r="C42">
            <v>1.4</v>
          </cell>
          <cell r="D42">
            <v>1.4</v>
          </cell>
          <cell r="E42">
            <v>1.6</v>
          </cell>
          <cell r="F42">
            <v>1.6</v>
          </cell>
          <cell r="G42">
            <v>1.6</v>
          </cell>
          <cell r="H42">
            <v>1.6</v>
          </cell>
          <cell r="I42">
            <v>1.6</v>
          </cell>
          <cell r="J42">
            <v>1.6</v>
          </cell>
        </row>
        <row r="43">
          <cell r="A43" t="str">
            <v>USD</v>
          </cell>
          <cell r="B43">
            <v>1</v>
          </cell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</row>
        <row r="44">
          <cell r="A44" t="str">
            <v>ZAR</v>
          </cell>
          <cell r="B44">
            <v>7.07</v>
          </cell>
          <cell r="C44">
            <v>7.07</v>
          </cell>
          <cell r="D44">
            <v>7.07</v>
          </cell>
          <cell r="E44">
            <v>6.75</v>
          </cell>
          <cell r="F44">
            <v>6.75</v>
          </cell>
          <cell r="G44">
            <v>6.75</v>
          </cell>
          <cell r="H44">
            <v>6.75</v>
          </cell>
          <cell r="I44">
            <v>6.75</v>
          </cell>
          <cell r="J44">
            <v>6.75</v>
          </cell>
        </row>
        <row r="45">
          <cell r="A45" t="str">
            <v>ZWD</v>
          </cell>
          <cell r="B45">
            <v>18500</v>
          </cell>
          <cell r="C45">
            <v>18500</v>
          </cell>
          <cell r="D45">
            <v>18500</v>
          </cell>
          <cell r="E45">
            <v>255</v>
          </cell>
          <cell r="F45">
            <v>255</v>
          </cell>
          <cell r="G45">
            <v>18500</v>
          </cell>
          <cell r="H45">
            <v>18500</v>
          </cell>
          <cell r="I45">
            <v>18500</v>
          </cell>
          <cell r="J45">
            <v>18500</v>
          </cell>
        </row>
      </sheetData>
      <sheetData sheetId="66" refreshError="1">
        <row r="1">
          <cell r="E1">
            <v>2007</v>
          </cell>
          <cell r="F1">
            <v>2008</v>
          </cell>
          <cell r="G1">
            <v>2009</v>
          </cell>
          <cell r="H1">
            <v>2010</v>
          </cell>
          <cell r="I1">
            <v>2011</v>
          </cell>
        </row>
        <row r="2"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</row>
        <row r="21">
          <cell r="A21" t="str">
            <v>Alcala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Amarillo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Anderson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A24" t="str">
            <v>Bangpakong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Battice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Besana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Birkeland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Capivari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A29" t="str">
            <v>Chambery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Doudian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Doudian_2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Gous_Khroustalny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Guelph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A34" t="str">
            <v>Hangzhou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Hodonice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Ibaraki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Jackson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Kimchon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Kunsan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lArdoise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Litomysl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Mexico_City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Rio_Claro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Taloja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Thimmapur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Tlaxcala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Tsu_Mie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A48" t="str">
            <v>Vado_Ligure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Tlaxcala_2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>
        <row r="3">
          <cell r="B3" t="str">
            <v>Plant</v>
          </cell>
          <cell r="C3" t="str">
            <v>Reporting Region</v>
          </cell>
          <cell r="D3" t="str">
            <v>Base</v>
          </cell>
          <cell r="E3">
            <v>2006</v>
          </cell>
          <cell r="F3">
            <v>2007</v>
          </cell>
          <cell r="G3">
            <v>2008</v>
          </cell>
          <cell r="H3">
            <v>2009</v>
          </cell>
          <cell r="I3">
            <v>2010</v>
          </cell>
          <cell r="J3">
            <v>2011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</row>
        <row r="5">
          <cell r="B5" t="str">
            <v>Alcala</v>
          </cell>
          <cell r="C5" t="str">
            <v>Europe</v>
          </cell>
          <cell r="D5">
            <v>0</v>
          </cell>
          <cell r="E5">
            <v>0</v>
          </cell>
          <cell r="F5">
            <v>5.2501026694045203</v>
          </cell>
          <cell r="G5">
            <v>5.9785234899328898</v>
          </cell>
          <cell r="H5">
            <v>1.1459807073955</v>
          </cell>
          <cell r="I5">
            <v>1.1350318471337599</v>
          </cell>
          <cell r="J5">
            <v>1.55569782330346</v>
          </cell>
        </row>
        <row r="6">
          <cell r="B6" t="str">
            <v>Amarillo</v>
          </cell>
          <cell r="C6" t="str">
            <v>Americas</v>
          </cell>
          <cell r="D6">
            <v>0</v>
          </cell>
          <cell r="E6">
            <v>7.8463030600000003</v>
          </cell>
          <cell r="F6">
            <v>11.7720739219713</v>
          </cell>
          <cell r="G6">
            <v>2.8812080536912701</v>
          </cell>
          <cell r="H6">
            <v>18.374276527331201</v>
          </cell>
          <cell r="I6">
            <v>3.34203821656051</v>
          </cell>
          <cell r="J6">
            <v>4.5806658130601798</v>
          </cell>
        </row>
        <row r="7">
          <cell r="B7" t="str">
            <v>Anderson</v>
          </cell>
          <cell r="C7" t="str">
            <v>Americas</v>
          </cell>
          <cell r="D7">
            <v>0</v>
          </cell>
          <cell r="E7">
            <v>2.5527002099999998</v>
          </cell>
          <cell r="F7">
            <v>9.3839835728952803</v>
          </cell>
          <cell r="G7">
            <v>12.1926174496644</v>
          </cell>
          <cell r="H7">
            <v>12.673954983922799</v>
          </cell>
          <cell r="I7">
            <v>2.8375796178343902</v>
          </cell>
          <cell r="J7">
            <v>3.8892445582586399</v>
          </cell>
        </row>
        <row r="8">
          <cell r="B8" t="str">
            <v>Bangpakong</v>
          </cell>
          <cell r="C8" t="str">
            <v>Asia Pacific</v>
          </cell>
          <cell r="D8">
            <v>0</v>
          </cell>
          <cell r="E8">
            <v>0</v>
          </cell>
          <cell r="F8">
            <v>0.12936344969199201</v>
          </cell>
          <cell r="G8">
            <v>0.126845637583893</v>
          </cell>
          <cell r="H8">
            <v>0.148553054662379</v>
          </cell>
          <cell r="I8">
            <v>0.14713375796178299</v>
          </cell>
          <cell r="J8">
            <v>0.20166453265044801</v>
          </cell>
        </row>
        <row r="9">
          <cell r="B9" t="str">
            <v>Battice</v>
          </cell>
          <cell r="C9" t="str">
            <v>Europe</v>
          </cell>
          <cell r="D9">
            <v>0</v>
          </cell>
          <cell r="E9">
            <v>1.14652835064935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>Besana</v>
          </cell>
          <cell r="C10" t="str">
            <v>Europe</v>
          </cell>
          <cell r="D10">
            <v>0</v>
          </cell>
          <cell r="E10">
            <v>0</v>
          </cell>
          <cell r="F10">
            <v>1.4045174537987699</v>
          </cell>
          <cell r="G10">
            <v>1.8253020134228199</v>
          </cell>
          <cell r="H10">
            <v>1.9179421221865001</v>
          </cell>
          <cell r="I10">
            <v>1.61847133757962</v>
          </cell>
          <cell r="J10">
            <v>2.21830985915493</v>
          </cell>
        </row>
        <row r="11">
          <cell r="B11" t="str">
            <v>Birkeland</v>
          </cell>
          <cell r="C11" t="str">
            <v>Europe</v>
          </cell>
          <cell r="D11">
            <v>0</v>
          </cell>
          <cell r="E11">
            <v>4.2911203793103496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 t="str">
            <v>Capivari</v>
          </cell>
          <cell r="C12" t="str">
            <v>Americas</v>
          </cell>
          <cell r="D12">
            <v>0</v>
          </cell>
          <cell r="E12">
            <v>0</v>
          </cell>
          <cell r="F12">
            <v>0.70225872689938396</v>
          </cell>
          <cell r="G12">
            <v>0.68859060402684602</v>
          </cell>
          <cell r="H12">
            <v>0.806430868167203</v>
          </cell>
          <cell r="I12">
            <v>0.79872611464968202</v>
          </cell>
          <cell r="J12">
            <v>2.0947503201024298</v>
          </cell>
        </row>
        <row r="13">
          <cell r="B13" t="str">
            <v>Chambery</v>
          </cell>
          <cell r="C13" t="str">
            <v>Europe</v>
          </cell>
          <cell r="D13">
            <v>0</v>
          </cell>
          <cell r="E13">
            <v>0</v>
          </cell>
          <cell r="F13">
            <v>1.38973305954825</v>
          </cell>
          <cell r="G13">
            <v>4.92328859060403</v>
          </cell>
          <cell r="H13">
            <v>2.40443729903537</v>
          </cell>
          <cell r="I13">
            <v>18.580636942675198</v>
          </cell>
          <cell r="J13">
            <v>2.3681177976952599</v>
          </cell>
        </row>
        <row r="14">
          <cell r="B14" t="str">
            <v>Doudian</v>
          </cell>
          <cell r="C14" t="str">
            <v>Asia Pacific</v>
          </cell>
          <cell r="D14">
            <v>0</v>
          </cell>
          <cell r="E14">
            <v>0</v>
          </cell>
          <cell r="F14">
            <v>0.79416837782340899</v>
          </cell>
          <cell r="G14">
            <v>0.77805369127516799</v>
          </cell>
          <cell r="H14">
            <v>0.36077170418006399</v>
          </cell>
          <cell r="I14">
            <v>0.35732484076433102</v>
          </cell>
          <cell r="J14">
            <v>0.48975672215108801</v>
          </cell>
        </row>
        <row r="15">
          <cell r="B15" t="str">
            <v>Doudian_2</v>
          </cell>
          <cell r="C15" t="str">
            <v>Asia Pacific</v>
          </cell>
          <cell r="D15">
            <v>0</v>
          </cell>
          <cell r="E15">
            <v>0</v>
          </cell>
          <cell r="F15">
            <v>12</v>
          </cell>
          <cell r="G15">
            <v>33.3624161073826</v>
          </cell>
          <cell r="H15">
            <v>0.84887459807073995</v>
          </cell>
          <cell r="I15">
            <v>0.84076433121019101</v>
          </cell>
          <cell r="J15">
            <v>1.1523687580025599</v>
          </cell>
        </row>
        <row r="16">
          <cell r="B16" t="str">
            <v>Gous_Khroustalny</v>
          </cell>
          <cell r="C16" t="str">
            <v>Europe</v>
          </cell>
          <cell r="D16">
            <v>0</v>
          </cell>
          <cell r="E16">
            <v>0</v>
          </cell>
          <cell r="F16">
            <v>0.462012320328542</v>
          </cell>
          <cell r="G16">
            <v>15.453020134228201</v>
          </cell>
          <cell r="H16">
            <v>26.339099678456598</v>
          </cell>
          <cell r="I16">
            <v>0.84076433121019101</v>
          </cell>
          <cell r="J16">
            <v>1.1523687580025599</v>
          </cell>
        </row>
        <row r="17">
          <cell r="B17" t="str">
            <v>Guelph</v>
          </cell>
          <cell r="C17" t="str">
            <v>Americas</v>
          </cell>
          <cell r="D17">
            <v>0</v>
          </cell>
          <cell r="E17">
            <v>1</v>
          </cell>
          <cell r="F17">
            <v>0.55441478439425096</v>
          </cell>
          <cell r="G17">
            <v>0.54362416107382505</v>
          </cell>
          <cell r="H17">
            <v>0.63665594855305496</v>
          </cell>
          <cell r="I17">
            <v>0.63057324840764295</v>
          </cell>
          <cell r="J17">
            <v>0.86427656850192003</v>
          </cell>
        </row>
        <row r="18">
          <cell r="B18" t="str">
            <v>Hangzhou</v>
          </cell>
          <cell r="C18" t="str">
            <v>Asia Pacific</v>
          </cell>
          <cell r="D18">
            <v>0</v>
          </cell>
          <cell r="E18">
            <v>0</v>
          </cell>
          <cell r="F18">
            <v>20.546180698152</v>
          </cell>
          <cell r="G18">
            <v>1.85348993288591</v>
          </cell>
          <cell r="H18">
            <v>1.31575562700965</v>
          </cell>
          <cell r="I18">
            <v>1.3031847133758001</v>
          </cell>
          <cell r="J18">
            <v>1.7861715749039699</v>
          </cell>
        </row>
        <row r="19">
          <cell r="B19" t="str">
            <v>Hodonice</v>
          </cell>
          <cell r="C19" t="str">
            <v>Europe</v>
          </cell>
          <cell r="D19">
            <v>0</v>
          </cell>
          <cell r="E19">
            <v>0</v>
          </cell>
          <cell r="F19">
            <v>5.5441478439425103E-2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 t="str">
            <v>Ibaraki</v>
          </cell>
          <cell r="C20" t="str">
            <v>Asia Pacific</v>
          </cell>
          <cell r="D20">
            <v>0</v>
          </cell>
          <cell r="E20">
            <v>3</v>
          </cell>
          <cell r="F20">
            <v>1.1642710472279301</v>
          </cell>
          <cell r="G20">
            <v>1.14161073825503</v>
          </cell>
          <cell r="H20">
            <v>1.3369774919614099</v>
          </cell>
          <cell r="I20">
            <v>0.882802547770701</v>
          </cell>
          <cell r="J20">
            <v>1.20998719590269</v>
          </cell>
        </row>
        <row r="21">
          <cell r="B21" t="str">
            <v>Jackson</v>
          </cell>
          <cell r="C21" t="str">
            <v>Americas</v>
          </cell>
          <cell r="D21">
            <v>0</v>
          </cell>
          <cell r="E21">
            <v>1.2</v>
          </cell>
          <cell r="F21">
            <v>3.1416837782340901</v>
          </cell>
          <cell r="G21">
            <v>9.8993288590604003</v>
          </cell>
          <cell r="H21">
            <v>3.6077170418006399</v>
          </cell>
          <cell r="I21">
            <v>3.5732484076433102</v>
          </cell>
          <cell r="J21">
            <v>4.8975672215108803</v>
          </cell>
        </row>
        <row r="22">
          <cell r="B22" t="str">
            <v>Kimchon</v>
          </cell>
          <cell r="C22" t="str">
            <v>Asia Pacific</v>
          </cell>
          <cell r="D22">
            <v>0</v>
          </cell>
          <cell r="E22">
            <v>0</v>
          </cell>
          <cell r="F22">
            <v>8.2936344969199194</v>
          </cell>
          <cell r="G22">
            <v>1.3590604026845601</v>
          </cell>
          <cell r="H22">
            <v>8.4855305466237905</v>
          </cell>
          <cell r="I22">
            <v>1.57643312101911</v>
          </cell>
          <cell r="J22">
            <v>2.1606914212547998</v>
          </cell>
        </row>
        <row r="23">
          <cell r="B23" t="str">
            <v>Kunsan</v>
          </cell>
          <cell r="C23" t="str">
            <v>Asia Pacific</v>
          </cell>
          <cell r="D23">
            <v>0</v>
          </cell>
          <cell r="E23">
            <v>0</v>
          </cell>
          <cell r="F23">
            <v>0.55441478439425096</v>
          </cell>
          <cell r="G23">
            <v>0.89362416107382503</v>
          </cell>
          <cell r="H23">
            <v>0.63665594855305496</v>
          </cell>
          <cell r="I23">
            <v>0.63057324840764295</v>
          </cell>
          <cell r="J23">
            <v>0.86427656850192003</v>
          </cell>
        </row>
        <row r="24">
          <cell r="B24" t="str">
            <v>lArdoise</v>
          </cell>
          <cell r="C24" t="str">
            <v>Europe</v>
          </cell>
          <cell r="D24">
            <v>0</v>
          </cell>
          <cell r="E24">
            <v>3.5</v>
          </cell>
          <cell r="F24">
            <v>1.38603696098563</v>
          </cell>
          <cell r="G24">
            <v>1.3590604026845601</v>
          </cell>
          <cell r="H24">
            <v>1.5916398713826401</v>
          </cell>
          <cell r="I24">
            <v>16.242038216560498</v>
          </cell>
          <cell r="J24">
            <v>17.016645326504499</v>
          </cell>
        </row>
        <row r="25">
          <cell r="B25" t="str">
            <v>Litomysl</v>
          </cell>
          <cell r="C25" t="str">
            <v>Europe</v>
          </cell>
          <cell r="D25">
            <v>0</v>
          </cell>
          <cell r="E25">
            <v>0</v>
          </cell>
          <cell r="F25">
            <v>0.59137577002053399</v>
          </cell>
          <cell r="G25">
            <v>0.57986577181208099</v>
          </cell>
          <cell r="H25">
            <v>0.76398713826366604</v>
          </cell>
          <cell r="I25">
            <v>0.75668789808917203</v>
          </cell>
          <cell r="J25">
            <v>1.0371318822022999</v>
          </cell>
        </row>
        <row r="26">
          <cell r="B26" t="str">
            <v>Mexico_City</v>
          </cell>
          <cell r="C26" t="str">
            <v>Americas</v>
          </cell>
          <cell r="D26">
            <v>0</v>
          </cell>
          <cell r="E26">
            <v>2.5</v>
          </cell>
          <cell r="F26">
            <v>5.3880903490759797</v>
          </cell>
          <cell r="G26">
            <v>0.21744966442953001</v>
          </cell>
          <cell r="H26">
            <v>0.254662379421222</v>
          </cell>
          <cell r="I26">
            <v>0.25222929936305699</v>
          </cell>
          <cell r="J26">
            <v>0.34571062740076802</v>
          </cell>
        </row>
        <row r="27">
          <cell r="B27" t="str">
            <v>Rio_Claro</v>
          </cell>
          <cell r="C27" t="str">
            <v>Americas</v>
          </cell>
          <cell r="D27">
            <v>0</v>
          </cell>
          <cell r="E27">
            <v>7</v>
          </cell>
          <cell r="F27">
            <v>1.1088295687884999</v>
          </cell>
          <cell r="G27">
            <v>1.0872483221476501</v>
          </cell>
          <cell r="H27">
            <v>1.2733118971061099</v>
          </cell>
          <cell r="I27">
            <v>1.2611464968152899</v>
          </cell>
          <cell r="J27">
            <v>1.7285531370038401</v>
          </cell>
        </row>
        <row r="28">
          <cell r="B28" t="str">
            <v>Taloja</v>
          </cell>
          <cell r="C28" t="str">
            <v>Asia Pacific</v>
          </cell>
          <cell r="D28">
            <v>0</v>
          </cell>
          <cell r="E28">
            <v>15.5</v>
          </cell>
          <cell r="F28">
            <v>0.83162217659137605</v>
          </cell>
          <cell r="G28">
            <v>0.90604026845637597</v>
          </cell>
          <cell r="H28">
            <v>1.0610932475884201</v>
          </cell>
          <cell r="I28">
            <v>1.05095541401274</v>
          </cell>
          <cell r="J28">
            <v>1.4404609475032</v>
          </cell>
        </row>
        <row r="29">
          <cell r="B29" t="str">
            <v>Thimmapur</v>
          </cell>
          <cell r="C29" t="str">
            <v>Asia Pacific</v>
          </cell>
          <cell r="D29">
            <v>0</v>
          </cell>
          <cell r="E29">
            <v>0</v>
          </cell>
          <cell r="F29">
            <v>6.6002464065708404</v>
          </cell>
          <cell r="G29">
            <v>0.34932885906040301</v>
          </cell>
          <cell r="H29">
            <v>0.27588424437298997</v>
          </cell>
          <cell r="I29">
            <v>0.27324840764331199</v>
          </cell>
          <cell r="J29">
            <v>0.37451984635083202</v>
          </cell>
        </row>
        <row r="30">
          <cell r="B30" t="str">
            <v>Tlaxcala</v>
          </cell>
          <cell r="C30" t="str">
            <v>Americas</v>
          </cell>
          <cell r="D30">
            <v>0</v>
          </cell>
          <cell r="E30">
            <v>0</v>
          </cell>
          <cell r="F30">
            <v>1.01642710472279</v>
          </cell>
          <cell r="G30">
            <v>1.0510067114093999</v>
          </cell>
          <cell r="H30">
            <v>1.2308681672025701</v>
          </cell>
          <cell r="I30">
            <v>1.2191082802547799</v>
          </cell>
          <cell r="J30">
            <v>1.67093469910371</v>
          </cell>
        </row>
        <row r="31">
          <cell r="B31" t="str">
            <v>Tsu_Mie</v>
          </cell>
          <cell r="C31" t="str">
            <v>Asia Pacific</v>
          </cell>
          <cell r="D31">
            <v>0</v>
          </cell>
          <cell r="E31">
            <v>0</v>
          </cell>
          <cell r="F31">
            <v>0.55441478439425096</v>
          </cell>
          <cell r="G31">
            <v>0.54362416107382505</v>
          </cell>
          <cell r="H31">
            <v>0.63665594855305496</v>
          </cell>
          <cell r="I31">
            <v>0.63057324840764295</v>
          </cell>
          <cell r="J31">
            <v>0</v>
          </cell>
        </row>
        <row r="32">
          <cell r="B32" t="str">
            <v>Vado_Ligure</v>
          </cell>
          <cell r="C32" t="str">
            <v>Europe</v>
          </cell>
          <cell r="D32">
            <v>0</v>
          </cell>
          <cell r="E32">
            <v>0</v>
          </cell>
          <cell r="F32">
            <v>5.7392197125256699</v>
          </cell>
          <cell r="G32">
            <v>10.9979865771812</v>
          </cell>
          <cell r="H32">
            <v>0.84887459807073995</v>
          </cell>
          <cell r="I32">
            <v>0.84076433121019101</v>
          </cell>
          <cell r="J32">
            <v>1.1523687580025599</v>
          </cell>
        </row>
        <row r="33">
          <cell r="B33" t="str">
            <v>Tlaxcala_2</v>
          </cell>
          <cell r="C33" t="str">
            <v>Americas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30.420382165605101</v>
          </cell>
          <cell r="J33">
            <v>31.152368758002599</v>
          </cell>
        </row>
        <row r="34">
          <cell r="B34" t="str">
            <v>Total</v>
          </cell>
          <cell r="F34">
            <v>100.814517453799</v>
          </cell>
          <cell r="G34">
            <v>110.992214765101</v>
          </cell>
          <cell r="H34">
            <v>88.976591639871401</v>
          </cell>
          <cell r="I34">
            <v>92.042420382165602</v>
          </cell>
          <cell r="J34">
            <v>87.404609475032004</v>
          </cell>
        </row>
      </sheetData>
      <sheetData sheetId="72" refreshError="1"/>
      <sheetData sheetId="73" refreshError="1"/>
      <sheetData sheetId="74" refreshError="1"/>
      <sheetData sheetId="75" refreshError="1">
        <row r="2">
          <cell r="C2" t="str">
            <v>Reference 1</v>
          </cell>
        </row>
        <row r="4">
          <cell r="C4" t="str">
            <v>AR GlassCentral America</v>
          </cell>
          <cell r="D4">
            <v>3.1691659919028301</v>
          </cell>
          <cell r="E4">
            <v>3.1691659919028301</v>
          </cell>
          <cell r="F4">
            <v>3.1691659919028301</v>
          </cell>
          <cell r="G4">
            <v>3.1691659919028301</v>
          </cell>
          <cell r="H4">
            <v>3.1691659919028301</v>
          </cell>
          <cell r="J4">
            <v>3.1691659919028301</v>
          </cell>
          <cell r="K4">
            <v>3.1691659919028301</v>
          </cell>
          <cell r="L4">
            <v>3.1691659919028301</v>
          </cell>
          <cell r="M4">
            <v>3.1691659919028301</v>
          </cell>
          <cell r="N4">
            <v>3.1691659919028301</v>
          </cell>
        </row>
        <row r="5">
          <cell r="C5" t="str">
            <v>Assembled RovingCentral America</v>
          </cell>
          <cell r="D5">
            <v>1.4698029278715301</v>
          </cell>
          <cell r="E5">
            <v>1.4475267437808801</v>
          </cell>
          <cell r="F5">
            <v>1.42558817527681</v>
          </cell>
          <cell r="G5">
            <v>1.4039821054917301</v>
          </cell>
          <cell r="H5">
            <v>1.38270349510877</v>
          </cell>
          <cell r="J5">
            <v>1.1499999999999999</v>
          </cell>
          <cell r="K5">
            <v>1.1499999999999999</v>
          </cell>
          <cell r="L5">
            <v>1.1499999999999999</v>
          </cell>
          <cell r="M5">
            <v>1.1499999999999999</v>
          </cell>
          <cell r="N5">
            <v>1.1499999999999999</v>
          </cell>
        </row>
        <row r="6">
          <cell r="C6" t="str">
            <v>CFMCentral America</v>
          </cell>
          <cell r="D6">
            <v>2.74</v>
          </cell>
          <cell r="E6">
            <v>2.74</v>
          </cell>
          <cell r="F6">
            <v>2.74</v>
          </cell>
          <cell r="G6">
            <v>2.74</v>
          </cell>
          <cell r="H6">
            <v>2.74</v>
          </cell>
          <cell r="J6">
            <v>3.5</v>
          </cell>
          <cell r="K6">
            <v>3.5</v>
          </cell>
          <cell r="L6">
            <v>3.5</v>
          </cell>
          <cell r="M6">
            <v>3.5</v>
          </cell>
          <cell r="N6">
            <v>3.5</v>
          </cell>
        </row>
        <row r="7">
          <cell r="C7" t="str">
            <v>CSMCentral America</v>
          </cell>
          <cell r="D7">
            <v>2.0018127889212498</v>
          </cell>
          <cell r="E7">
            <v>1.99172776897826</v>
          </cell>
          <cell r="F7">
            <v>1.98169355679704</v>
          </cell>
          <cell r="G7">
            <v>1.9717098964109201</v>
          </cell>
          <cell r="H7">
            <v>1.9617765331428201</v>
          </cell>
          <cell r="J7">
            <v>2</v>
          </cell>
          <cell r="K7">
            <v>1.98</v>
          </cell>
          <cell r="L7">
            <v>1.98</v>
          </cell>
          <cell r="M7">
            <v>1.96</v>
          </cell>
          <cell r="N7">
            <v>1.96</v>
          </cell>
        </row>
        <row r="8">
          <cell r="C8" t="str">
            <v>Direct RovingCentral America</v>
          </cell>
          <cell r="D8">
            <v>1.27459333384961</v>
          </cell>
          <cell r="E8">
            <v>1.2535184161179</v>
          </cell>
          <cell r="F8">
            <v>1.23279196416393</v>
          </cell>
          <cell r="G8">
            <v>1.21240821623815</v>
          </cell>
          <cell r="H8">
            <v>1.19236150585931</v>
          </cell>
          <cell r="J8">
            <v>1.05</v>
          </cell>
          <cell r="K8">
            <v>1.05</v>
          </cell>
          <cell r="L8">
            <v>1.05</v>
          </cell>
          <cell r="M8">
            <v>1.05</v>
          </cell>
          <cell r="N8">
            <v>1.05</v>
          </cell>
        </row>
        <row r="9">
          <cell r="C9" t="str">
            <v>DUCSCentral America</v>
          </cell>
          <cell r="D9">
            <v>1.70748268313948</v>
          </cell>
          <cell r="E9">
            <v>1.6864911980613899</v>
          </cell>
          <cell r="F9">
            <v>1.6657577785263</v>
          </cell>
          <cell r="G9">
            <v>1.6452792519228201</v>
          </cell>
          <cell r="H9">
            <v>1.62505248464309</v>
          </cell>
          <cell r="J9">
            <v>1.45</v>
          </cell>
          <cell r="K9">
            <v>1.4</v>
          </cell>
          <cell r="L9">
            <v>1.38</v>
          </cell>
          <cell r="M9">
            <v>1.38</v>
          </cell>
          <cell r="N9">
            <v>1.38</v>
          </cell>
        </row>
        <row r="10">
          <cell r="C10" t="str">
            <v>H GlassCentral America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C11" t="str">
            <v>HiPer-texCentral America</v>
          </cell>
          <cell r="D11">
            <v>6</v>
          </cell>
          <cell r="E11">
            <v>6</v>
          </cell>
          <cell r="F11">
            <v>6</v>
          </cell>
          <cell r="G11">
            <v>6</v>
          </cell>
          <cell r="H11">
            <v>6</v>
          </cell>
          <cell r="J11">
            <v>6</v>
          </cell>
          <cell r="K11">
            <v>6</v>
          </cell>
          <cell r="L11">
            <v>6</v>
          </cell>
          <cell r="M11">
            <v>6</v>
          </cell>
          <cell r="N11">
            <v>6</v>
          </cell>
        </row>
        <row r="12">
          <cell r="C12" t="str">
            <v>OthersCentral America</v>
          </cell>
          <cell r="D12">
            <v>0.91809523809523796</v>
          </cell>
          <cell r="E12">
            <v>0.91752923871778003</v>
          </cell>
          <cell r="F12">
            <v>0.91696358827503199</v>
          </cell>
          <cell r="G12">
            <v>0.91639828655187805</v>
          </cell>
          <cell r="H12">
            <v>0.91583333333333405</v>
          </cell>
          <cell r="J12">
            <v>0.91809523809523796</v>
          </cell>
          <cell r="K12">
            <v>0.91809523809523796</v>
          </cell>
          <cell r="L12">
            <v>0.91727272727272702</v>
          </cell>
          <cell r="M12">
            <v>0.916521739130435</v>
          </cell>
          <cell r="N12">
            <v>0.91583333333333306</v>
          </cell>
        </row>
        <row r="13">
          <cell r="C13" t="str">
            <v>SpecialtiesCentral America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C14" t="str">
            <v>Specialty WUCSCentral America</v>
          </cell>
          <cell r="D14">
            <v>2.5499999999999998</v>
          </cell>
          <cell r="E14">
            <v>2.5499999999999998</v>
          </cell>
          <cell r="F14">
            <v>2.5499999999999998</v>
          </cell>
          <cell r="G14">
            <v>2.5499999999999998</v>
          </cell>
          <cell r="H14">
            <v>2.5499999999999998</v>
          </cell>
          <cell r="J14">
            <v>1.36947344896444</v>
          </cell>
          <cell r="K14">
            <v>1.35287070255056</v>
          </cell>
          <cell r="L14">
            <v>1.33646923874548</v>
          </cell>
          <cell r="M14">
            <v>1.3202666173090301</v>
          </cell>
          <cell r="N14">
            <v>1.3042604275851799</v>
          </cell>
        </row>
        <row r="15">
          <cell r="C15" t="str">
            <v>TwintexCentral America</v>
          </cell>
          <cell r="D15">
            <v>2.2856487175251501</v>
          </cell>
          <cell r="E15">
            <v>2.2766839333300202</v>
          </cell>
          <cell r="F15">
            <v>2.2677543108616498</v>
          </cell>
          <cell r="G15">
            <v>2.2588597122085101</v>
          </cell>
          <cell r="H15">
            <v>2.25</v>
          </cell>
          <cell r="J15">
            <v>2.2856487175251501</v>
          </cell>
          <cell r="K15">
            <v>2.27</v>
          </cell>
          <cell r="L15">
            <v>2.25</v>
          </cell>
          <cell r="M15">
            <v>2.25</v>
          </cell>
          <cell r="N15">
            <v>2.25</v>
          </cell>
        </row>
        <row r="16">
          <cell r="C16" t="str">
            <v>WUCSCentral America</v>
          </cell>
          <cell r="D16">
            <v>0.76</v>
          </cell>
          <cell r="E16">
            <v>0.76</v>
          </cell>
          <cell r="F16">
            <v>0.76</v>
          </cell>
          <cell r="G16">
            <v>0.76</v>
          </cell>
          <cell r="H16">
            <v>0.76</v>
          </cell>
          <cell r="J16">
            <v>0.76</v>
          </cell>
          <cell r="K16">
            <v>0.76</v>
          </cell>
          <cell r="L16">
            <v>0.76</v>
          </cell>
          <cell r="M16">
            <v>0.76</v>
          </cell>
          <cell r="N16">
            <v>0.76</v>
          </cell>
        </row>
        <row r="17">
          <cell r="C17" t="str">
            <v>AR GlassNorth America</v>
          </cell>
          <cell r="D17">
            <v>3.64</v>
          </cell>
          <cell r="E17">
            <v>3.64</v>
          </cell>
          <cell r="F17">
            <v>3.64</v>
          </cell>
          <cell r="G17">
            <v>3.64</v>
          </cell>
          <cell r="H17">
            <v>3.64</v>
          </cell>
          <cell r="J17">
            <v>3.44916674512758</v>
          </cell>
          <cell r="K17">
            <v>3.44916674512758</v>
          </cell>
          <cell r="L17">
            <v>3.44916674512758</v>
          </cell>
          <cell r="M17">
            <v>3.44916674512758</v>
          </cell>
          <cell r="N17">
            <v>3.44916674512758</v>
          </cell>
        </row>
        <row r="18">
          <cell r="C18" t="str">
            <v>Assembled RovingNorth America</v>
          </cell>
          <cell r="D18">
            <v>1.38416748885768</v>
          </cell>
          <cell r="E18">
            <v>1.3741001481355299</v>
          </cell>
          <cell r="F18">
            <v>1.36410602929588</v>
          </cell>
          <cell r="G18">
            <v>1.3541845997805799</v>
          </cell>
          <cell r="H18">
            <v>1.3443353309049499</v>
          </cell>
          <cell r="J18">
            <v>1.1499999999999999</v>
          </cell>
          <cell r="K18">
            <v>1.1499999999999999</v>
          </cell>
          <cell r="L18">
            <v>1.1499999999999999</v>
          </cell>
          <cell r="M18">
            <v>1.1499999999999999</v>
          </cell>
          <cell r="N18">
            <v>1.1499999999999999</v>
          </cell>
        </row>
        <row r="19">
          <cell r="C19" t="str">
            <v>CFMNorth America</v>
          </cell>
          <cell r="D19">
            <v>3.1112129576822198</v>
          </cell>
          <cell r="E19">
            <v>3.0849556485841498</v>
          </cell>
          <cell r="F19">
            <v>3.0589199399648801</v>
          </cell>
          <cell r="G19">
            <v>3.0331039616109798</v>
          </cell>
          <cell r="H19">
            <v>3.0075058590928099</v>
          </cell>
          <cell r="J19">
            <v>3</v>
          </cell>
          <cell r="K19">
            <v>2.95</v>
          </cell>
          <cell r="L19">
            <v>2.9</v>
          </cell>
          <cell r="M19">
            <v>2.9</v>
          </cell>
          <cell r="N19">
            <v>2.9</v>
          </cell>
        </row>
        <row r="20">
          <cell r="C20" t="str">
            <v>CSMNorth America</v>
          </cell>
          <cell r="D20">
            <v>2.3893089044792202</v>
          </cell>
          <cell r="E20">
            <v>2.3735716559695001</v>
          </cell>
          <cell r="F20">
            <v>2.3579380612779199</v>
          </cell>
          <cell r="G20">
            <v>2.34240743768577</v>
          </cell>
          <cell r="H20">
            <v>2.3269791069710699</v>
          </cell>
          <cell r="J20">
            <v>2.2999999999999998</v>
          </cell>
          <cell r="K20">
            <v>2.2799999999999998</v>
          </cell>
          <cell r="L20">
            <v>2.2599999999999998</v>
          </cell>
          <cell r="M20">
            <v>2.2400000000000002</v>
          </cell>
          <cell r="N20">
            <v>2.2400000000000002</v>
          </cell>
        </row>
        <row r="21">
          <cell r="C21" t="str">
            <v>Direct RovingNorth America</v>
          </cell>
          <cell r="D21">
            <v>1.2589079382889199</v>
          </cell>
          <cell r="E21">
            <v>1.2515812958446999</v>
          </cell>
          <cell r="F21">
            <v>1.24429729328532</v>
          </cell>
          <cell r="G21">
            <v>1.23705568245347</v>
          </cell>
          <cell r="H21">
            <v>1.2298562166361</v>
          </cell>
          <cell r="J21">
            <v>1.1599999999999999</v>
          </cell>
          <cell r="K21">
            <v>1.1599999999999999</v>
          </cell>
          <cell r="L21">
            <v>1.1599999999999999</v>
          </cell>
          <cell r="M21">
            <v>1.1599999999999999</v>
          </cell>
          <cell r="N21">
            <v>1.1599999999999999</v>
          </cell>
        </row>
        <row r="22">
          <cell r="C22" t="str">
            <v>DUCSNorth America</v>
          </cell>
          <cell r="D22">
            <v>1.2980360968887501</v>
          </cell>
          <cell r="E22">
            <v>1.28891443653288</v>
          </cell>
          <cell r="F22">
            <v>1.2798568766190901</v>
          </cell>
          <cell r="G22">
            <v>1.27086296669577</v>
          </cell>
          <cell r="H22">
            <v>1.2619322594767399</v>
          </cell>
          <cell r="J22">
            <v>1.3166207548308</v>
          </cell>
          <cell r="K22">
            <v>1.3</v>
          </cell>
          <cell r="L22">
            <v>1.3</v>
          </cell>
          <cell r="M22">
            <v>1.28</v>
          </cell>
          <cell r="N22">
            <v>1.28</v>
          </cell>
        </row>
        <row r="23">
          <cell r="C23" t="str">
            <v>H GlassNorth America</v>
          </cell>
          <cell r="D23">
            <v>1.47</v>
          </cell>
          <cell r="E23">
            <v>1.47</v>
          </cell>
          <cell r="F23">
            <v>1.47</v>
          </cell>
          <cell r="G23">
            <v>1.47</v>
          </cell>
          <cell r="H23">
            <v>1.47</v>
          </cell>
          <cell r="J23">
            <v>1.8545454545454501</v>
          </cell>
          <cell r="K23">
            <v>1.8545454545454501</v>
          </cell>
          <cell r="L23">
            <v>1.8545454545454501</v>
          </cell>
          <cell r="M23">
            <v>1.8545454545454501</v>
          </cell>
          <cell r="N23">
            <v>1.8545454545454501</v>
          </cell>
        </row>
        <row r="24">
          <cell r="C24" t="str">
            <v>HiPer-texNorth America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6</v>
          </cell>
          <cell r="J24">
            <v>6</v>
          </cell>
          <cell r="K24">
            <v>6</v>
          </cell>
          <cell r="L24">
            <v>6</v>
          </cell>
          <cell r="M24">
            <v>6</v>
          </cell>
          <cell r="N24">
            <v>6</v>
          </cell>
        </row>
        <row r="25">
          <cell r="C25" t="str">
            <v>OthersNorth America</v>
          </cell>
          <cell r="D25">
            <v>1.3380000000000001</v>
          </cell>
          <cell r="E25">
            <v>1.33893861705129</v>
          </cell>
          <cell r="F25">
            <v>1.3398778925494801</v>
          </cell>
          <cell r="G25">
            <v>1.3408178269565001</v>
          </cell>
          <cell r="H25">
            <v>1.3417584207345601</v>
          </cell>
          <cell r="J25">
            <v>1.15000063559322</v>
          </cell>
          <cell r="K25">
            <v>1.15323096910112</v>
          </cell>
          <cell r="L25">
            <v>1.15323096910112</v>
          </cell>
          <cell r="M25">
            <v>1.15323096910112</v>
          </cell>
          <cell r="N25">
            <v>1.15323096910112</v>
          </cell>
        </row>
        <row r="26">
          <cell r="C26" t="str">
            <v>SpecialtiesNorth America</v>
          </cell>
          <cell r="D26">
            <v>1.85</v>
          </cell>
          <cell r="E26">
            <v>1.83737127557702</v>
          </cell>
          <cell r="F26">
            <v>1.8248287590894701</v>
          </cell>
          <cell r="G26">
            <v>1.8123718620528799</v>
          </cell>
          <cell r="H26">
            <v>1.8</v>
          </cell>
          <cell r="J26">
            <v>1.85</v>
          </cell>
          <cell r="K26">
            <v>1.83</v>
          </cell>
          <cell r="L26">
            <v>1.81</v>
          </cell>
          <cell r="M26">
            <v>1.8</v>
          </cell>
          <cell r="N26">
            <v>1.8</v>
          </cell>
        </row>
        <row r="27">
          <cell r="C27" t="str">
            <v>Specialty WUCSNorth America</v>
          </cell>
          <cell r="D27">
            <v>1.67256732775634</v>
          </cell>
          <cell r="E27">
            <v>1.67256732775634</v>
          </cell>
          <cell r="F27">
            <v>1.67256732775634</v>
          </cell>
          <cell r="G27">
            <v>1.67256732775634</v>
          </cell>
          <cell r="H27">
            <v>1.67256732775634</v>
          </cell>
          <cell r="J27">
            <v>1.36947344896444</v>
          </cell>
          <cell r="K27">
            <v>1.35287070255056</v>
          </cell>
          <cell r="L27">
            <v>1.33646923874548</v>
          </cell>
          <cell r="M27">
            <v>1.3202666173090301</v>
          </cell>
          <cell r="N27">
            <v>1.3042604275851799</v>
          </cell>
        </row>
        <row r="28">
          <cell r="C28" t="str">
            <v>TwintexNorth America</v>
          </cell>
          <cell r="D28">
            <v>2.44</v>
          </cell>
          <cell r="E28">
            <v>2.4304298183406798</v>
          </cell>
          <cell r="F28">
            <v>2.4208971729014301</v>
          </cell>
          <cell r="G28">
            <v>2.41140191645749</v>
          </cell>
          <cell r="H28">
            <v>2.4019439023615301</v>
          </cell>
          <cell r="J28">
            <v>2.2856487175251501</v>
          </cell>
          <cell r="K28">
            <v>2.27</v>
          </cell>
          <cell r="L28">
            <v>2.25</v>
          </cell>
          <cell r="M28">
            <v>2.25</v>
          </cell>
          <cell r="N28">
            <v>2.25</v>
          </cell>
        </row>
        <row r="29">
          <cell r="C29" t="str">
            <v>WUCSNorth America</v>
          </cell>
          <cell r="D29">
            <v>0.73799999999999999</v>
          </cell>
          <cell r="E29">
            <v>0.73799999999999999</v>
          </cell>
          <cell r="F29">
            <v>0.73799999999999999</v>
          </cell>
          <cell r="G29">
            <v>0.73799999999999999</v>
          </cell>
          <cell r="H29">
            <v>0.73799999999999999</v>
          </cell>
          <cell r="J29">
            <v>0.75</v>
          </cell>
          <cell r="K29">
            <v>0.75</v>
          </cell>
          <cell r="L29">
            <v>0.75</v>
          </cell>
          <cell r="M29">
            <v>0.75</v>
          </cell>
          <cell r="N29">
            <v>0.75</v>
          </cell>
        </row>
        <row r="30">
          <cell r="C30" t="str">
            <v>AR GlassSouth America</v>
          </cell>
          <cell r="D30">
            <v>3.52</v>
          </cell>
          <cell r="E30">
            <v>3.52</v>
          </cell>
          <cell r="F30">
            <v>3.52</v>
          </cell>
          <cell r="G30">
            <v>3.52</v>
          </cell>
          <cell r="H30">
            <v>3.52</v>
          </cell>
          <cell r="J30">
            <v>3.1691659919028301</v>
          </cell>
          <cell r="K30">
            <v>3.1691659919028301</v>
          </cell>
          <cell r="L30">
            <v>3.1691659919028301</v>
          </cell>
          <cell r="M30">
            <v>3.1691659919028301</v>
          </cell>
          <cell r="N30">
            <v>3.1691659919028301</v>
          </cell>
        </row>
        <row r="31">
          <cell r="C31" t="str">
            <v>Assembled RovingSouth America</v>
          </cell>
          <cell r="D31">
            <v>1.45024310979798</v>
          </cell>
          <cell r="E31">
            <v>1.42826337232608</v>
          </cell>
          <cell r="F31">
            <v>1.4066167575258699</v>
          </cell>
          <cell r="G31">
            <v>1.3852982166239201</v>
          </cell>
          <cell r="H31">
            <v>1.3643027773655101</v>
          </cell>
          <cell r="J31">
            <v>1.1499999999999999</v>
          </cell>
          <cell r="K31">
            <v>1.1499999999999999</v>
          </cell>
          <cell r="L31">
            <v>1.1499999999999999</v>
          </cell>
          <cell r="M31">
            <v>1.1499999999999999</v>
          </cell>
          <cell r="N31">
            <v>1.1499999999999999</v>
          </cell>
        </row>
        <row r="32">
          <cell r="C32" t="str">
            <v>CFMSouth America</v>
          </cell>
          <cell r="D32">
            <v>4.4743000000000004</v>
          </cell>
          <cell r="E32">
            <v>4.4743000000000004</v>
          </cell>
          <cell r="F32">
            <v>4.4743000000000004</v>
          </cell>
          <cell r="G32">
            <v>4.4743000000000004</v>
          </cell>
          <cell r="H32">
            <v>4.4743000000000004</v>
          </cell>
          <cell r="J32">
            <v>3.5</v>
          </cell>
          <cell r="K32">
            <v>3.5</v>
          </cell>
          <cell r="L32">
            <v>3.5</v>
          </cell>
          <cell r="M32">
            <v>3.5</v>
          </cell>
          <cell r="N32">
            <v>3.5</v>
          </cell>
        </row>
        <row r="33">
          <cell r="C33" t="str">
            <v>CSMSouth America</v>
          </cell>
          <cell r="D33">
            <v>1.84553146625466</v>
          </cell>
          <cell r="E33">
            <v>1.83623378280215</v>
          </cell>
          <cell r="F33">
            <v>1.8269829405545499</v>
          </cell>
          <cell r="G33">
            <v>1.81777870352852</v>
          </cell>
          <cell r="H33">
            <v>1.80862083692957</v>
          </cell>
          <cell r="J33">
            <v>2</v>
          </cell>
          <cell r="K33">
            <v>1.98</v>
          </cell>
          <cell r="L33">
            <v>1.98</v>
          </cell>
          <cell r="M33">
            <v>1.96</v>
          </cell>
          <cell r="N33">
            <v>1.96</v>
          </cell>
        </row>
        <row r="34">
          <cell r="C34" t="str">
            <v>Direct RovingSouth America</v>
          </cell>
          <cell r="D34">
            <v>1.51433067862013</v>
          </cell>
          <cell r="E34">
            <v>1.4892917947479301</v>
          </cell>
          <cell r="F34">
            <v>1.4646669193313699</v>
          </cell>
          <cell r="G34">
            <v>1.4404492068975101</v>
          </cell>
          <cell r="H34">
            <v>1.41663192516076</v>
          </cell>
          <cell r="J34">
            <v>1.05</v>
          </cell>
          <cell r="K34">
            <v>1.05</v>
          </cell>
          <cell r="L34">
            <v>1.05</v>
          </cell>
          <cell r="M34">
            <v>1.05</v>
          </cell>
          <cell r="N34">
            <v>1.05</v>
          </cell>
        </row>
        <row r="35">
          <cell r="C35" t="str">
            <v>DUCSSouth America</v>
          </cell>
          <cell r="D35">
            <v>1.4805955554058701</v>
          </cell>
          <cell r="E35">
            <v>1.46239337987877</v>
          </cell>
          <cell r="F35">
            <v>1.4444149786246001</v>
          </cell>
          <cell r="G35">
            <v>1.4266576006027001</v>
          </cell>
          <cell r="H35">
            <v>1.40911852859318</v>
          </cell>
          <cell r="J35">
            <v>1.45</v>
          </cell>
          <cell r="K35">
            <v>1.4</v>
          </cell>
          <cell r="L35">
            <v>1.38</v>
          </cell>
          <cell r="M35">
            <v>1.38</v>
          </cell>
          <cell r="N35">
            <v>1.38</v>
          </cell>
        </row>
        <row r="36">
          <cell r="C36" t="str">
            <v>H GlassSouth America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C37" t="str">
            <v>HiPer-texSouth America</v>
          </cell>
          <cell r="D37">
            <v>6</v>
          </cell>
          <cell r="E37">
            <v>6</v>
          </cell>
          <cell r="F37">
            <v>6</v>
          </cell>
          <cell r="G37">
            <v>6</v>
          </cell>
          <cell r="H37">
            <v>6</v>
          </cell>
          <cell r="J37">
            <v>6</v>
          </cell>
          <cell r="K37">
            <v>6</v>
          </cell>
          <cell r="L37">
            <v>6</v>
          </cell>
          <cell r="M37">
            <v>6</v>
          </cell>
          <cell r="N37">
            <v>6</v>
          </cell>
        </row>
        <row r="38">
          <cell r="C38" t="str">
            <v>OthersSouth America</v>
          </cell>
          <cell r="D38">
            <v>0.91809523809523796</v>
          </cell>
          <cell r="E38">
            <v>0.91752923871778003</v>
          </cell>
          <cell r="F38">
            <v>0.91696358827503199</v>
          </cell>
          <cell r="G38">
            <v>0.91639828655187805</v>
          </cell>
          <cell r="H38">
            <v>0.91583333333333405</v>
          </cell>
          <cell r="J38">
            <v>0.91809523809523796</v>
          </cell>
          <cell r="K38">
            <v>0.91809523809523796</v>
          </cell>
          <cell r="L38">
            <v>0.91727272727272702</v>
          </cell>
          <cell r="M38">
            <v>0.916521739130435</v>
          </cell>
          <cell r="N38">
            <v>0.91583333333333306</v>
          </cell>
        </row>
        <row r="39">
          <cell r="C39" t="str">
            <v>SpecialtiesSouth America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C40" t="str">
            <v>Specialty WUCSSouth America</v>
          </cell>
          <cell r="D40">
            <v>2.5499999999999998</v>
          </cell>
          <cell r="E40">
            <v>2.5499999999999998</v>
          </cell>
          <cell r="F40">
            <v>2.5499999999999998</v>
          </cell>
          <cell r="G40">
            <v>2.5499999999999998</v>
          </cell>
          <cell r="H40">
            <v>2.5499999999999998</v>
          </cell>
          <cell r="J40">
            <v>1.36947344896444</v>
          </cell>
          <cell r="K40">
            <v>1.35287070255056</v>
          </cell>
          <cell r="L40">
            <v>1.33646923874548</v>
          </cell>
          <cell r="M40">
            <v>1.3202666173090301</v>
          </cell>
          <cell r="N40">
            <v>1.3042604275851799</v>
          </cell>
        </row>
        <row r="41">
          <cell r="C41" t="str">
            <v>TwintexSouth America</v>
          </cell>
          <cell r="D41">
            <v>2.2856487175251501</v>
          </cell>
          <cell r="E41">
            <v>2.2766839333300202</v>
          </cell>
          <cell r="F41">
            <v>2.2677543108616498</v>
          </cell>
          <cell r="G41">
            <v>2.2588597122085101</v>
          </cell>
          <cell r="H41">
            <v>2.25</v>
          </cell>
          <cell r="J41">
            <v>2.2856487175251501</v>
          </cell>
          <cell r="K41">
            <v>2.27</v>
          </cell>
          <cell r="L41">
            <v>2.25</v>
          </cell>
          <cell r="M41">
            <v>2.25</v>
          </cell>
          <cell r="N41">
            <v>2.25</v>
          </cell>
        </row>
        <row r="42">
          <cell r="C42" t="str">
            <v>WUCSSouth America</v>
          </cell>
          <cell r="D42">
            <v>0.76</v>
          </cell>
          <cell r="E42">
            <v>0.76</v>
          </cell>
          <cell r="F42">
            <v>0.76</v>
          </cell>
          <cell r="G42">
            <v>0.76</v>
          </cell>
          <cell r="H42">
            <v>0.76</v>
          </cell>
          <cell r="J42">
            <v>0.76</v>
          </cell>
          <cell r="K42">
            <v>0.76</v>
          </cell>
          <cell r="L42">
            <v>0.76</v>
          </cell>
          <cell r="M42">
            <v>0.76</v>
          </cell>
          <cell r="N42">
            <v>0.76</v>
          </cell>
        </row>
        <row r="43">
          <cell r="C43" t="str">
            <v>AR GlassChina</v>
          </cell>
          <cell r="D43">
            <v>2.17</v>
          </cell>
          <cell r="E43">
            <v>2.17</v>
          </cell>
          <cell r="F43">
            <v>2.17</v>
          </cell>
          <cell r="G43">
            <v>2.17</v>
          </cell>
          <cell r="H43">
            <v>2.17</v>
          </cell>
          <cell r="J43">
            <v>1.74898785425101</v>
          </cell>
          <cell r="K43">
            <v>1.74898785425101</v>
          </cell>
          <cell r="L43">
            <v>1.74898785425101</v>
          </cell>
          <cell r="M43">
            <v>1.74898785425101</v>
          </cell>
          <cell r="N43">
            <v>1.74898785425101</v>
          </cell>
        </row>
        <row r="44">
          <cell r="C44" t="str">
            <v>Assembled RovingChina</v>
          </cell>
          <cell r="D44">
            <v>0.87870000000000004</v>
          </cell>
          <cell r="E44">
            <v>0.87870000000000004</v>
          </cell>
          <cell r="F44">
            <v>0.87870000000000004</v>
          </cell>
          <cell r="G44">
            <v>0.87870000000000004</v>
          </cell>
          <cell r="H44">
            <v>0.87870000000000004</v>
          </cell>
          <cell r="J44">
            <v>0.85</v>
          </cell>
          <cell r="K44">
            <v>0.85</v>
          </cell>
          <cell r="L44">
            <v>0.85</v>
          </cell>
          <cell r="M44">
            <v>0.85</v>
          </cell>
          <cell r="N44">
            <v>0.85</v>
          </cell>
        </row>
        <row r="45">
          <cell r="C45" t="str">
            <v>CFMChina</v>
          </cell>
          <cell r="D45">
            <v>3.4234194961390001</v>
          </cell>
          <cell r="E45">
            <v>3.4234194961390001</v>
          </cell>
          <cell r="F45">
            <v>3.4234194961390001</v>
          </cell>
          <cell r="G45">
            <v>3.4234194961390001</v>
          </cell>
          <cell r="H45">
            <v>3.4234194961390001</v>
          </cell>
          <cell r="J45">
            <v>3</v>
          </cell>
          <cell r="K45">
            <v>3</v>
          </cell>
          <cell r="L45">
            <v>3</v>
          </cell>
          <cell r="M45">
            <v>3</v>
          </cell>
          <cell r="N45">
            <v>3</v>
          </cell>
        </row>
        <row r="46">
          <cell r="C46" t="str">
            <v>CSMChina</v>
          </cell>
          <cell r="D46">
            <v>1.1176052263579901</v>
          </cell>
          <cell r="E46">
            <v>1.1057770513885301</v>
          </cell>
          <cell r="F46">
            <v>1.0940740599094601</v>
          </cell>
          <cell r="G46">
            <v>1.08249492704129</v>
          </cell>
          <cell r="H46">
            <v>1.07103834192641</v>
          </cell>
          <cell r="J46">
            <v>1.2</v>
          </cell>
          <cell r="K46">
            <v>1.2</v>
          </cell>
          <cell r="L46">
            <v>1.1499999999999999</v>
          </cell>
          <cell r="M46">
            <v>1.1499999999999999</v>
          </cell>
          <cell r="N46">
            <v>1.1499999999999999</v>
          </cell>
        </row>
        <row r="47">
          <cell r="C47" t="str">
            <v>Direct RovingChina</v>
          </cell>
          <cell r="D47">
            <v>1.2872234646433101</v>
          </cell>
          <cell r="E47">
            <v>1.2872234646433101</v>
          </cell>
          <cell r="F47">
            <v>1.2872234646433101</v>
          </cell>
          <cell r="G47">
            <v>1.2872234646433101</v>
          </cell>
          <cell r="H47">
            <v>1.2872234646433101</v>
          </cell>
          <cell r="J47">
            <v>0.95</v>
          </cell>
          <cell r="K47">
            <v>0.95</v>
          </cell>
          <cell r="L47">
            <v>0.95</v>
          </cell>
          <cell r="M47">
            <v>0.95</v>
          </cell>
          <cell r="N47">
            <v>0.95</v>
          </cell>
        </row>
        <row r="48">
          <cell r="C48" t="str">
            <v>DUCSChina</v>
          </cell>
          <cell r="D48">
            <v>1.1284638273882099</v>
          </cell>
          <cell r="E48">
            <v>1.1189400744581699</v>
          </cell>
          <cell r="F48">
            <v>1.1094966979368901</v>
          </cell>
          <cell r="G48">
            <v>1.10013301948181</v>
          </cell>
          <cell r="H48">
            <v>1.0908483664752699</v>
          </cell>
          <cell r="J48">
            <v>1.2</v>
          </cell>
          <cell r="K48">
            <v>1.2</v>
          </cell>
          <cell r="L48">
            <v>1.2</v>
          </cell>
          <cell r="M48">
            <v>1.18</v>
          </cell>
          <cell r="N48">
            <v>1.1599999999999999</v>
          </cell>
        </row>
        <row r="49">
          <cell r="C49" t="str">
            <v>H GlassChina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C50" t="str">
            <v>HiPer-texChina</v>
          </cell>
          <cell r="D50">
            <v>6</v>
          </cell>
          <cell r="E50">
            <v>6</v>
          </cell>
          <cell r="F50">
            <v>6</v>
          </cell>
          <cell r="G50">
            <v>6</v>
          </cell>
          <cell r="H50">
            <v>6</v>
          </cell>
          <cell r="J50">
            <v>6</v>
          </cell>
          <cell r="K50">
            <v>6</v>
          </cell>
          <cell r="L50">
            <v>6</v>
          </cell>
          <cell r="M50">
            <v>6</v>
          </cell>
          <cell r="N50">
            <v>6</v>
          </cell>
        </row>
        <row r="51">
          <cell r="C51" t="str">
            <v>OthersChina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2</v>
          </cell>
          <cell r="K51">
            <v>2</v>
          </cell>
          <cell r="L51">
            <v>2</v>
          </cell>
          <cell r="M51">
            <v>2</v>
          </cell>
          <cell r="N51">
            <v>2</v>
          </cell>
        </row>
        <row r="52">
          <cell r="C52" t="str">
            <v>SpecialtiesChina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C53" t="str">
            <v>Specialty WUCSChina</v>
          </cell>
          <cell r="D53">
            <v>1.37</v>
          </cell>
          <cell r="E53">
            <v>1.37</v>
          </cell>
          <cell r="F53">
            <v>1.37</v>
          </cell>
          <cell r="G53">
            <v>1.37</v>
          </cell>
          <cell r="H53">
            <v>1.37</v>
          </cell>
          <cell r="J53">
            <v>1.36947344896444</v>
          </cell>
          <cell r="K53">
            <v>1.35287070255056</v>
          </cell>
          <cell r="L53">
            <v>1.33646923874548</v>
          </cell>
          <cell r="M53">
            <v>1.3202666173090301</v>
          </cell>
          <cell r="N53">
            <v>1.3042604275851799</v>
          </cell>
        </row>
        <row r="54">
          <cell r="C54" t="str">
            <v>TwintexChina</v>
          </cell>
          <cell r="D54">
            <v>3</v>
          </cell>
          <cell r="E54">
            <v>3</v>
          </cell>
          <cell r="F54">
            <v>3</v>
          </cell>
          <cell r="G54">
            <v>3</v>
          </cell>
          <cell r="H54">
            <v>3</v>
          </cell>
          <cell r="J54">
            <v>3</v>
          </cell>
          <cell r="K54">
            <v>3</v>
          </cell>
          <cell r="L54">
            <v>3</v>
          </cell>
          <cell r="M54">
            <v>3</v>
          </cell>
          <cell r="N54">
            <v>3</v>
          </cell>
        </row>
        <row r="55">
          <cell r="C55" t="str">
            <v>WUCSChina</v>
          </cell>
          <cell r="D55">
            <v>1.3793103448275901</v>
          </cell>
          <cell r="E55">
            <v>1.3793103448275901</v>
          </cell>
          <cell r="F55">
            <v>1.3793103448275901</v>
          </cell>
          <cell r="G55">
            <v>1.3793103448275901</v>
          </cell>
          <cell r="H55">
            <v>1.3793103448275901</v>
          </cell>
          <cell r="J55">
            <v>1.3793103448275901</v>
          </cell>
          <cell r="K55">
            <v>1.3793103448275901</v>
          </cell>
          <cell r="L55">
            <v>1.3793103448275901</v>
          </cell>
          <cell r="M55">
            <v>1.3793103448275901</v>
          </cell>
          <cell r="N55">
            <v>1.3793103448275901</v>
          </cell>
        </row>
        <row r="56">
          <cell r="C56" t="str">
            <v>AR GlassIndia</v>
          </cell>
          <cell r="D56">
            <v>2.23</v>
          </cell>
          <cell r="E56">
            <v>2.23</v>
          </cell>
          <cell r="F56">
            <v>2.23</v>
          </cell>
          <cell r="G56">
            <v>2.23</v>
          </cell>
          <cell r="H56">
            <v>2.23</v>
          </cell>
          <cell r="J56">
            <v>2.72842105263158</v>
          </cell>
          <cell r="K56">
            <v>2.72842105263158</v>
          </cell>
          <cell r="L56">
            <v>2.72842105263158</v>
          </cell>
          <cell r="M56">
            <v>2.72842105263158</v>
          </cell>
          <cell r="N56">
            <v>2.72842105263158</v>
          </cell>
        </row>
        <row r="57">
          <cell r="C57" t="str">
            <v>Assembled RovingIndia</v>
          </cell>
          <cell r="D57">
            <v>1.3441652818404299</v>
          </cell>
          <cell r="E57">
            <v>1.27424467021981</v>
          </cell>
          <cell r="F57">
            <v>1.2489995996796801</v>
          </cell>
          <cell r="G57">
            <v>1.2242546792296201</v>
          </cell>
          <cell r="H57">
            <v>1.2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</row>
        <row r="58">
          <cell r="C58" t="str">
            <v>CFMIndia</v>
          </cell>
          <cell r="D58">
            <v>3.11</v>
          </cell>
          <cell r="E58">
            <v>3.11</v>
          </cell>
          <cell r="F58">
            <v>3.11</v>
          </cell>
          <cell r="G58">
            <v>3.11</v>
          </cell>
          <cell r="H58">
            <v>3.11</v>
          </cell>
          <cell r="J58">
            <v>2.75</v>
          </cell>
          <cell r="K58">
            <v>2.75</v>
          </cell>
          <cell r="L58">
            <v>2.75</v>
          </cell>
          <cell r="M58">
            <v>2.75</v>
          </cell>
          <cell r="N58">
            <v>2.75</v>
          </cell>
        </row>
        <row r="59">
          <cell r="C59" t="str">
            <v>CSMIndia</v>
          </cell>
          <cell r="D59">
            <v>1.6281735320223101</v>
          </cell>
          <cell r="E59">
            <v>1.6047778879675501</v>
          </cell>
          <cell r="F59">
            <v>1.5817184219367999</v>
          </cell>
          <cell r="G59">
            <v>1.5589903033015999</v>
          </cell>
          <cell r="H59">
            <v>1.5365887708460499</v>
          </cell>
          <cell r="J59">
            <v>1.6</v>
          </cell>
          <cell r="K59">
            <v>1.6</v>
          </cell>
          <cell r="L59">
            <v>1.57</v>
          </cell>
          <cell r="M59">
            <v>1.54</v>
          </cell>
          <cell r="N59">
            <v>1.51</v>
          </cell>
        </row>
        <row r="60">
          <cell r="C60" t="str">
            <v>Direct RovingIndia</v>
          </cell>
          <cell r="D60">
            <v>1.3520436392269899</v>
          </cell>
          <cell r="E60">
            <v>1.3393469877914601</v>
          </cell>
          <cell r="F60">
            <v>1.3267695669436099</v>
          </cell>
          <cell r="G60">
            <v>1.31431025702341</v>
          </cell>
          <cell r="H60">
            <v>1.30196794888525</v>
          </cell>
          <cell r="J60">
            <v>1.05</v>
          </cell>
          <cell r="K60">
            <v>1.05</v>
          </cell>
          <cell r="L60">
            <v>1.05</v>
          </cell>
          <cell r="M60">
            <v>1.05</v>
          </cell>
          <cell r="N60">
            <v>1.05</v>
          </cell>
        </row>
        <row r="61">
          <cell r="C61" t="str">
            <v>DUCSIndia</v>
          </cell>
          <cell r="D61">
            <v>1.5022006801684</v>
          </cell>
          <cell r="E61">
            <v>1.5022006801684</v>
          </cell>
          <cell r="F61">
            <v>1.5022006801684</v>
          </cell>
          <cell r="G61">
            <v>1.5022006801684</v>
          </cell>
          <cell r="H61">
            <v>1.5022006801684</v>
          </cell>
          <cell r="J61">
            <v>1.25</v>
          </cell>
          <cell r="K61">
            <v>1.25</v>
          </cell>
          <cell r="L61">
            <v>1.25</v>
          </cell>
          <cell r="M61">
            <v>1.25</v>
          </cell>
          <cell r="N61">
            <v>1.25</v>
          </cell>
        </row>
        <row r="62">
          <cell r="C62" t="str">
            <v>H GlassIndia</v>
          </cell>
          <cell r="D62">
            <v>2.2245454545454502</v>
          </cell>
          <cell r="E62">
            <v>2.2245454545454502</v>
          </cell>
          <cell r="F62">
            <v>2.2245454545454502</v>
          </cell>
          <cell r="G62">
            <v>2.2245454545454502</v>
          </cell>
          <cell r="H62">
            <v>2.2245454545454502</v>
          </cell>
          <cell r="J62">
            <v>2.2245454545454502</v>
          </cell>
          <cell r="K62">
            <v>2.2245454545454502</v>
          </cell>
          <cell r="L62">
            <v>2.2245454545454502</v>
          </cell>
          <cell r="M62">
            <v>2.2245454545454502</v>
          </cell>
          <cell r="N62">
            <v>2.2245454545454502</v>
          </cell>
        </row>
        <row r="63">
          <cell r="C63" t="str">
            <v>HiPer-texIndia</v>
          </cell>
          <cell r="D63">
            <v>6</v>
          </cell>
          <cell r="E63">
            <v>6</v>
          </cell>
          <cell r="F63">
            <v>6</v>
          </cell>
          <cell r="G63">
            <v>6</v>
          </cell>
          <cell r="H63">
            <v>6</v>
          </cell>
          <cell r="J63">
            <v>6</v>
          </cell>
          <cell r="K63">
            <v>6</v>
          </cell>
          <cell r="L63">
            <v>6</v>
          </cell>
          <cell r="M63">
            <v>6</v>
          </cell>
          <cell r="N63">
            <v>6</v>
          </cell>
        </row>
        <row r="64">
          <cell r="C64" t="str">
            <v>OthersIndia</v>
          </cell>
          <cell r="D64">
            <v>2.1978021978022002</v>
          </cell>
          <cell r="E64">
            <v>2.1978021978022002</v>
          </cell>
          <cell r="F64">
            <v>2.1978021978022002</v>
          </cell>
          <cell r="G64">
            <v>2.1978021978022002</v>
          </cell>
          <cell r="H64">
            <v>2.1978021978022002</v>
          </cell>
          <cell r="J64">
            <v>2.1978021978022002</v>
          </cell>
          <cell r="K64">
            <v>2.1978021978022002</v>
          </cell>
          <cell r="L64">
            <v>2.1978021978022002</v>
          </cell>
          <cell r="M64">
            <v>2.1978021978022002</v>
          </cell>
          <cell r="N64">
            <v>2.1978021978022002</v>
          </cell>
        </row>
        <row r="65">
          <cell r="C65" t="str">
            <v>SpecialtiesIndia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C66" t="str">
            <v>Specialty WUCSIndia</v>
          </cell>
          <cell r="D66">
            <v>1.37</v>
          </cell>
          <cell r="E66">
            <v>1.37</v>
          </cell>
          <cell r="F66">
            <v>1.37</v>
          </cell>
          <cell r="G66">
            <v>1.37</v>
          </cell>
          <cell r="H66">
            <v>1.37</v>
          </cell>
          <cell r="J66">
            <v>1.36947344896444</v>
          </cell>
          <cell r="K66">
            <v>1.35287070255056</v>
          </cell>
          <cell r="L66">
            <v>1.33646923874548</v>
          </cell>
          <cell r="M66">
            <v>1.3202666173090301</v>
          </cell>
          <cell r="N66">
            <v>1.3042604275851799</v>
          </cell>
        </row>
        <row r="67">
          <cell r="C67" t="str">
            <v>TwintexIndia</v>
          </cell>
          <cell r="D67">
            <v>4.1758241758241796</v>
          </cell>
          <cell r="E67">
            <v>4.0739441141188504</v>
          </cell>
          <cell r="F67">
            <v>3.9745496807676002</v>
          </cell>
          <cell r="G67">
            <v>3.8775802324197102</v>
          </cell>
          <cell r="H67">
            <v>3.7829766052762599</v>
          </cell>
          <cell r="J67">
            <v>4.1758241758241796</v>
          </cell>
          <cell r="K67">
            <v>4.0736108629623002</v>
          </cell>
          <cell r="L67">
            <v>3.9735099337748299</v>
          </cell>
          <cell r="M67">
            <v>3.87755102040816</v>
          </cell>
          <cell r="N67">
            <v>3.7829766052762599</v>
          </cell>
        </row>
        <row r="68">
          <cell r="C68" t="str">
            <v>WUCSIndia</v>
          </cell>
          <cell r="D68">
            <v>1.3793103448275901</v>
          </cell>
          <cell r="E68">
            <v>1.3793103448275901</v>
          </cell>
          <cell r="F68">
            <v>1.3793103448275901</v>
          </cell>
          <cell r="G68">
            <v>1.3793103448275901</v>
          </cell>
          <cell r="H68">
            <v>1.3793103448275901</v>
          </cell>
          <cell r="J68">
            <v>1.3793103448275901</v>
          </cell>
          <cell r="K68">
            <v>1.3793103448275901</v>
          </cell>
          <cell r="L68">
            <v>1.3793103448275901</v>
          </cell>
          <cell r="M68">
            <v>1.3793103448275901</v>
          </cell>
          <cell r="N68">
            <v>1.3793103448275901</v>
          </cell>
        </row>
        <row r="69">
          <cell r="C69" t="str">
            <v>AR GlassJapan</v>
          </cell>
          <cell r="D69">
            <v>3.1</v>
          </cell>
          <cell r="E69">
            <v>3.1</v>
          </cell>
          <cell r="F69">
            <v>3.1</v>
          </cell>
          <cell r="G69">
            <v>3.1</v>
          </cell>
          <cell r="H69">
            <v>3.1</v>
          </cell>
          <cell r="J69">
            <v>3.6728744939271301</v>
          </cell>
          <cell r="K69">
            <v>3.6728744939271301</v>
          </cell>
          <cell r="L69">
            <v>3.6728744939271301</v>
          </cell>
          <cell r="M69">
            <v>3.6728744939271301</v>
          </cell>
          <cell r="N69">
            <v>3.6728744939271301</v>
          </cell>
        </row>
        <row r="70">
          <cell r="C70" t="str">
            <v>Assembled RovingJapan</v>
          </cell>
          <cell r="D70">
            <v>1.2757829491550901</v>
          </cell>
          <cell r="E70">
            <v>1.2546883615851301</v>
          </cell>
          <cell r="F70">
            <v>1.2339425650262501</v>
          </cell>
          <cell r="G70">
            <v>1.2135397923512601</v>
          </cell>
          <cell r="H70">
            <v>1.1934743717902401</v>
          </cell>
          <cell r="J70">
            <v>1.55</v>
          </cell>
          <cell r="K70">
            <v>1.5</v>
          </cell>
          <cell r="L70">
            <v>1.48</v>
          </cell>
          <cell r="M70">
            <v>1.45</v>
          </cell>
          <cell r="N70">
            <v>1.45</v>
          </cell>
        </row>
        <row r="71">
          <cell r="C71" t="str">
            <v>CFMJapan</v>
          </cell>
          <cell r="D71">
            <v>3.74162975631817</v>
          </cell>
          <cell r="E71">
            <v>3.74162975631817</v>
          </cell>
          <cell r="F71">
            <v>3.74162975631817</v>
          </cell>
          <cell r="G71">
            <v>3.74162975631817</v>
          </cell>
          <cell r="H71">
            <v>3.74162975631817</v>
          </cell>
          <cell r="J71">
            <v>3.9</v>
          </cell>
          <cell r="K71">
            <v>3.9</v>
          </cell>
          <cell r="L71">
            <v>3.9</v>
          </cell>
          <cell r="M71">
            <v>3.9</v>
          </cell>
          <cell r="N71">
            <v>3.9</v>
          </cell>
        </row>
        <row r="72">
          <cell r="C72" t="str">
            <v>CSMJapan</v>
          </cell>
          <cell r="D72">
            <v>1.7887123982045301</v>
          </cell>
          <cell r="E72">
            <v>1.7771343633830401</v>
          </cell>
          <cell r="F72">
            <v>1.7656312712356499</v>
          </cell>
          <cell r="G72">
            <v>1.7542026366710299</v>
          </cell>
          <cell r="H72">
            <v>1.7428479777377499</v>
          </cell>
          <cell r="J72">
            <v>1.95</v>
          </cell>
          <cell r="K72">
            <v>1.92</v>
          </cell>
          <cell r="L72">
            <v>1.9</v>
          </cell>
          <cell r="M72">
            <v>1.9</v>
          </cell>
          <cell r="N72">
            <v>1.9</v>
          </cell>
        </row>
        <row r="73">
          <cell r="C73" t="str">
            <v>Direct RovingJapan</v>
          </cell>
          <cell r="D73">
            <v>1.3602832236174101</v>
          </cell>
          <cell r="E73">
            <v>1.33851166703735</v>
          </cell>
          <cell r="F73">
            <v>1.3170885677988899</v>
          </cell>
          <cell r="G73">
            <v>1.296008348785</v>
          </cell>
          <cell r="H73">
            <v>1.2752655221413201</v>
          </cell>
          <cell r="J73">
            <v>1.6</v>
          </cell>
          <cell r="K73">
            <v>1.55</v>
          </cell>
          <cell r="L73">
            <v>1.52</v>
          </cell>
          <cell r="M73">
            <v>1.5</v>
          </cell>
          <cell r="N73">
            <v>1.5</v>
          </cell>
        </row>
        <row r="74">
          <cell r="C74" t="str">
            <v>DUCSJapan</v>
          </cell>
          <cell r="D74">
            <v>1.3149357826925501</v>
          </cell>
          <cell r="E74">
            <v>1.29754848237648</v>
          </cell>
          <cell r="F74">
            <v>1.28039109306919</v>
          </cell>
          <cell r="G74">
            <v>1.2634605746741201</v>
          </cell>
          <cell r="H74">
            <v>1.2467539272936801</v>
          </cell>
          <cell r="J74">
            <v>1.35</v>
          </cell>
          <cell r="K74">
            <v>1.35</v>
          </cell>
          <cell r="L74">
            <v>1.3</v>
          </cell>
          <cell r="M74">
            <v>1.28</v>
          </cell>
          <cell r="N74">
            <v>1.28</v>
          </cell>
        </row>
        <row r="75">
          <cell r="C75" t="str">
            <v>H GlassJapan</v>
          </cell>
          <cell r="D75">
            <v>1.59454545454545</v>
          </cell>
          <cell r="E75">
            <v>1.59454545454545</v>
          </cell>
          <cell r="F75">
            <v>1.59454545454545</v>
          </cell>
          <cell r="G75">
            <v>1.59454545454545</v>
          </cell>
          <cell r="H75">
            <v>1.59454545454545</v>
          </cell>
          <cell r="J75">
            <v>1.59454545454545</v>
          </cell>
          <cell r="K75">
            <v>1.59454545454545</v>
          </cell>
          <cell r="L75">
            <v>1.59454545454545</v>
          </cell>
          <cell r="M75">
            <v>1.59454545454545</v>
          </cell>
          <cell r="N75">
            <v>1.59454545454545</v>
          </cell>
        </row>
        <row r="76">
          <cell r="C76" t="str">
            <v>HiPer-texJapan</v>
          </cell>
          <cell r="D76">
            <v>6</v>
          </cell>
          <cell r="E76">
            <v>6</v>
          </cell>
          <cell r="F76">
            <v>6</v>
          </cell>
          <cell r="G76">
            <v>6</v>
          </cell>
          <cell r="H76">
            <v>6</v>
          </cell>
          <cell r="J76">
            <v>6</v>
          </cell>
          <cell r="K76">
            <v>6</v>
          </cell>
          <cell r="L76">
            <v>6</v>
          </cell>
          <cell r="M76">
            <v>6</v>
          </cell>
          <cell r="N76">
            <v>6</v>
          </cell>
        </row>
        <row r="77">
          <cell r="C77" t="str">
            <v>OthersJapan</v>
          </cell>
          <cell r="D77">
            <v>2.4619629535405099</v>
          </cell>
          <cell r="E77">
            <v>2.4619629535405099</v>
          </cell>
          <cell r="F77">
            <v>2.4619629535405099</v>
          </cell>
          <cell r="G77">
            <v>2.4619629535405099</v>
          </cell>
          <cell r="H77">
            <v>2.4619629535405099</v>
          </cell>
          <cell r="J77">
            <v>2.92407035641485</v>
          </cell>
          <cell r="K77">
            <v>2.92407035641485</v>
          </cell>
          <cell r="L77">
            <v>2.92407035641485</v>
          </cell>
          <cell r="M77">
            <v>2.92407035641485</v>
          </cell>
          <cell r="N77">
            <v>2.92407035641485</v>
          </cell>
        </row>
        <row r="78">
          <cell r="C78" t="str">
            <v>SpecialtiesJapan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C79" t="str">
            <v>Specialty WUCSJapan</v>
          </cell>
          <cell r="D79">
            <v>1.76231399656257</v>
          </cell>
          <cell r="E79">
            <v>1.76231399656257</v>
          </cell>
          <cell r="F79">
            <v>1.76231399656257</v>
          </cell>
          <cell r="G79">
            <v>1.76231399656257</v>
          </cell>
          <cell r="H79">
            <v>1.76231399656257</v>
          </cell>
          <cell r="J79">
            <v>1.36947344896444</v>
          </cell>
          <cell r="K79">
            <v>1.35287070255056</v>
          </cell>
          <cell r="L79">
            <v>1.33646923874548</v>
          </cell>
          <cell r="M79">
            <v>1.3202666173090301</v>
          </cell>
          <cell r="N79">
            <v>1.3042604275851799</v>
          </cell>
        </row>
        <row r="80">
          <cell r="C80" t="str">
            <v>TwintexJapan</v>
          </cell>
          <cell r="D80">
            <v>4.67</v>
          </cell>
          <cell r="E80">
            <v>4.6219806752042896</v>
          </cell>
          <cell r="F80">
            <v>4.5744551096278103</v>
          </cell>
          <cell r="G80">
            <v>4.52741822618614</v>
          </cell>
          <cell r="H80">
            <v>4.4808649999999997</v>
          </cell>
          <cell r="J80">
            <v>3.9603960396039599</v>
          </cell>
          <cell r="K80">
            <v>3.94</v>
          </cell>
          <cell r="L80">
            <v>3.9</v>
          </cell>
          <cell r="M80">
            <v>3.85</v>
          </cell>
          <cell r="N80">
            <v>3.8</v>
          </cell>
        </row>
        <row r="81">
          <cell r="C81" t="str">
            <v>WUCSJapan</v>
          </cell>
          <cell r="D81">
            <v>1.48898645329963</v>
          </cell>
          <cell r="E81">
            <v>1.48898645329963</v>
          </cell>
          <cell r="F81">
            <v>1.48898645329963</v>
          </cell>
          <cell r="G81">
            <v>1.48898645329963</v>
          </cell>
          <cell r="H81">
            <v>1.48898645329963</v>
          </cell>
          <cell r="J81">
            <v>1.3793103448275901</v>
          </cell>
          <cell r="K81">
            <v>1.3793103448275901</v>
          </cell>
          <cell r="L81">
            <v>1.3793103448275901</v>
          </cell>
          <cell r="M81">
            <v>1.3793103448275901</v>
          </cell>
          <cell r="N81">
            <v>1.3793103448275901</v>
          </cell>
        </row>
        <row r="82">
          <cell r="C82" t="str">
            <v>AR GlassKorea</v>
          </cell>
          <cell r="D82">
            <v>2.6817813765182201</v>
          </cell>
          <cell r="E82">
            <v>2.6817813765182201</v>
          </cell>
          <cell r="F82">
            <v>2.6817813765182201</v>
          </cell>
          <cell r="G82">
            <v>2.6817813765182201</v>
          </cell>
          <cell r="H82">
            <v>2.6817813765182201</v>
          </cell>
          <cell r="J82">
            <v>2.6817813765182201</v>
          </cell>
          <cell r="K82">
            <v>2.6817813765182201</v>
          </cell>
          <cell r="L82">
            <v>2.6817813765182201</v>
          </cell>
          <cell r="M82">
            <v>2.6817813765182201</v>
          </cell>
          <cell r="N82">
            <v>2.6817813765182201</v>
          </cell>
        </row>
        <row r="83">
          <cell r="C83" t="str">
            <v>Assembled RovingKorea</v>
          </cell>
          <cell r="D83">
            <v>1.3635175978373</v>
          </cell>
          <cell r="E83">
            <v>1.3384882916226399</v>
          </cell>
          <cell r="F83">
            <v>1.3139184339479699</v>
          </cell>
          <cell r="G83">
            <v>1.2897995909814099</v>
          </cell>
          <cell r="H83">
            <v>1.26612348370607</v>
          </cell>
          <cell r="J83">
            <v>1.4</v>
          </cell>
          <cell r="K83">
            <v>1.37</v>
          </cell>
          <cell r="L83">
            <v>1.35</v>
          </cell>
          <cell r="M83">
            <v>1.33</v>
          </cell>
          <cell r="N83">
            <v>1.3</v>
          </cell>
        </row>
        <row r="84">
          <cell r="C84" t="str">
            <v>CFMKorea</v>
          </cell>
          <cell r="D84">
            <v>4.1423039493871796</v>
          </cell>
          <cell r="E84">
            <v>4.0895249696114497</v>
          </cell>
          <cell r="F84">
            <v>4.0374184708366796</v>
          </cell>
          <cell r="G84">
            <v>3.9859758846763902</v>
          </cell>
          <cell r="H84">
            <v>3.9351887519178201</v>
          </cell>
          <cell r="J84">
            <v>4</v>
          </cell>
          <cell r="K84">
            <v>4</v>
          </cell>
          <cell r="L84">
            <v>3.9</v>
          </cell>
          <cell r="M84">
            <v>3.85</v>
          </cell>
          <cell r="N84">
            <v>3.8</v>
          </cell>
        </row>
        <row r="85">
          <cell r="C85" t="str">
            <v>CSMKorea</v>
          </cell>
          <cell r="D85">
            <v>1.80775906196106</v>
          </cell>
          <cell r="E85">
            <v>1.75029624773793</v>
          </cell>
          <cell r="F85">
            <v>1.69465999054219</v>
          </cell>
          <cell r="G85">
            <v>1.6407922300330899</v>
          </cell>
          <cell r="H85">
            <v>1.5886367514203199</v>
          </cell>
          <cell r="J85">
            <v>1.65</v>
          </cell>
          <cell r="K85">
            <v>1.6</v>
          </cell>
          <cell r="L85">
            <v>1.55</v>
          </cell>
          <cell r="M85">
            <v>1.5</v>
          </cell>
          <cell r="N85">
            <v>1.45</v>
          </cell>
        </row>
        <row r="86">
          <cell r="C86" t="str">
            <v>Direct RovingKorea</v>
          </cell>
          <cell r="D86">
            <v>1.3783719348005801</v>
          </cell>
          <cell r="E86">
            <v>1.3586849300381501</v>
          </cell>
          <cell r="F86">
            <v>1.33927911074297</v>
          </cell>
          <cell r="G86">
            <v>1.32015046080044</v>
          </cell>
          <cell r="H86">
            <v>1.30129502145731</v>
          </cell>
          <cell r="J86">
            <v>1.1746477259709001</v>
          </cell>
          <cell r="K86">
            <v>1.17545330678126</v>
          </cell>
          <cell r="L86">
            <v>1.1703764519856501</v>
          </cell>
          <cell r="M86">
            <v>1.1409242828955299</v>
          </cell>
          <cell r="N86">
            <v>1.1089628272163301</v>
          </cell>
        </row>
        <row r="87">
          <cell r="C87" t="str">
            <v>DUCSKorea</v>
          </cell>
          <cell r="D87">
            <v>1.2060391939019399</v>
          </cell>
          <cell r="E87">
            <v>1.1937935552689201</v>
          </cell>
          <cell r="F87">
            <v>1.1816722539429101</v>
          </cell>
          <cell r="G87">
            <v>1.16967402745275</v>
          </cell>
          <cell r="H87">
            <v>1.15779762614586</v>
          </cell>
          <cell r="J87">
            <v>1.25</v>
          </cell>
          <cell r="K87">
            <v>1.25</v>
          </cell>
          <cell r="L87">
            <v>1.25</v>
          </cell>
          <cell r="M87">
            <v>1.23</v>
          </cell>
          <cell r="N87">
            <v>1.2</v>
          </cell>
        </row>
        <row r="88">
          <cell r="C88" t="str">
            <v>H GlassKorea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C89" t="str">
            <v>HiPer-texKorea</v>
          </cell>
          <cell r="D89">
            <v>6</v>
          </cell>
          <cell r="E89">
            <v>6</v>
          </cell>
          <cell r="F89">
            <v>6</v>
          </cell>
          <cell r="G89">
            <v>6</v>
          </cell>
          <cell r="H89">
            <v>6</v>
          </cell>
          <cell r="J89">
            <v>6</v>
          </cell>
          <cell r="K89">
            <v>6</v>
          </cell>
          <cell r="L89">
            <v>6</v>
          </cell>
          <cell r="M89">
            <v>6</v>
          </cell>
          <cell r="N89">
            <v>6</v>
          </cell>
        </row>
        <row r="90">
          <cell r="C90" t="str">
            <v>OthersKorea</v>
          </cell>
          <cell r="D90">
            <v>1.2315270935960601</v>
          </cell>
          <cell r="E90">
            <v>1.2315270935960601</v>
          </cell>
          <cell r="F90">
            <v>1.2315270935960601</v>
          </cell>
          <cell r="G90">
            <v>1.2315270935960601</v>
          </cell>
          <cell r="H90">
            <v>1.2315270935960601</v>
          </cell>
          <cell r="J90">
            <v>1.2315270935960601</v>
          </cell>
          <cell r="K90">
            <v>1.2315270935960601</v>
          </cell>
          <cell r="L90">
            <v>1.2315270935960601</v>
          </cell>
          <cell r="M90">
            <v>1.2315270935960601</v>
          </cell>
          <cell r="N90">
            <v>1.2315270935960601</v>
          </cell>
        </row>
        <row r="91">
          <cell r="C91" t="str">
            <v>SpecialtiesKorea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C92" t="str">
            <v>Specialty WUCSKorea</v>
          </cell>
          <cell r="D92">
            <v>1.37</v>
          </cell>
          <cell r="E92">
            <v>1.37</v>
          </cell>
          <cell r="F92">
            <v>1.37</v>
          </cell>
          <cell r="G92">
            <v>1.37</v>
          </cell>
          <cell r="H92">
            <v>1.37</v>
          </cell>
          <cell r="J92">
            <v>1.36947344896444</v>
          </cell>
          <cell r="K92">
            <v>1.35287070255056</v>
          </cell>
          <cell r="L92">
            <v>1.33646923874548</v>
          </cell>
          <cell r="M92">
            <v>1.3202666173090301</v>
          </cell>
          <cell r="N92">
            <v>1.3042604275851799</v>
          </cell>
        </row>
        <row r="93">
          <cell r="C93" t="str">
            <v>TwintexKorea</v>
          </cell>
          <cell r="D93">
            <v>3.34</v>
          </cell>
          <cell r="E93">
            <v>3.3027901253036398</v>
          </cell>
          <cell r="F93">
            <v>3.26599479395307</v>
          </cell>
          <cell r="G93">
            <v>3.2296093876530798</v>
          </cell>
          <cell r="H93">
            <v>3.1936293395594499</v>
          </cell>
          <cell r="J93">
            <v>4.6016611314158604</v>
          </cell>
          <cell r="K93">
            <v>4.55</v>
          </cell>
          <cell r="L93">
            <v>4.5</v>
          </cell>
          <cell r="M93">
            <v>4.45</v>
          </cell>
          <cell r="N93">
            <v>4.4000000000000004</v>
          </cell>
        </row>
        <row r="94">
          <cell r="C94" t="str">
            <v>WUCSKorea</v>
          </cell>
          <cell r="D94">
            <v>1.3793103448275901</v>
          </cell>
          <cell r="E94">
            <v>1.3793103448275901</v>
          </cell>
          <cell r="F94">
            <v>1.3793103448275901</v>
          </cell>
          <cell r="G94">
            <v>1.3793103448275901</v>
          </cell>
          <cell r="H94">
            <v>1.3793103448275901</v>
          </cell>
          <cell r="J94">
            <v>1.3793103448275901</v>
          </cell>
          <cell r="K94">
            <v>1.3793103448275901</v>
          </cell>
          <cell r="L94">
            <v>1.3793103448275901</v>
          </cell>
          <cell r="M94">
            <v>1.3793103448275901</v>
          </cell>
          <cell r="N94">
            <v>1.3793103448275901</v>
          </cell>
        </row>
        <row r="95">
          <cell r="C95" t="str">
            <v>AR GlassOther Asia</v>
          </cell>
          <cell r="D95">
            <v>2.61</v>
          </cell>
          <cell r="E95">
            <v>2.61</v>
          </cell>
          <cell r="F95">
            <v>2.61</v>
          </cell>
          <cell r="G95">
            <v>2.61</v>
          </cell>
          <cell r="H95">
            <v>2.61</v>
          </cell>
          <cell r="J95">
            <v>2.6817813765182201</v>
          </cell>
          <cell r="K95">
            <v>2.6817813765182201</v>
          </cell>
          <cell r="L95">
            <v>2.6817813765182201</v>
          </cell>
          <cell r="M95">
            <v>2.6817813765182201</v>
          </cell>
          <cell r="N95">
            <v>2.6817813765182201</v>
          </cell>
        </row>
        <row r="96">
          <cell r="C96" t="str">
            <v>Assembled RovingOther Asia</v>
          </cell>
          <cell r="D96">
            <v>1.21818651991545</v>
          </cell>
          <cell r="E96">
            <v>1.21818651991545</v>
          </cell>
          <cell r="F96">
            <v>1.21818651991545</v>
          </cell>
          <cell r="G96">
            <v>1.21818651991545</v>
          </cell>
          <cell r="H96">
            <v>1.21818651991545</v>
          </cell>
          <cell r="J96">
            <v>1.25</v>
          </cell>
          <cell r="K96">
            <v>1.25</v>
          </cell>
          <cell r="L96">
            <v>1.25</v>
          </cell>
          <cell r="M96">
            <v>1.25</v>
          </cell>
          <cell r="N96">
            <v>1.25</v>
          </cell>
        </row>
        <row r="97">
          <cell r="C97" t="str">
            <v>CFMOther Asia</v>
          </cell>
          <cell r="D97">
            <v>3.1331664683965399</v>
          </cell>
          <cell r="E97">
            <v>3.1331664683965399</v>
          </cell>
          <cell r="F97">
            <v>3.1331664683965399</v>
          </cell>
          <cell r="G97">
            <v>3.1331664683965399</v>
          </cell>
          <cell r="H97">
            <v>3.1331664683965399</v>
          </cell>
          <cell r="J97">
            <v>3.5</v>
          </cell>
          <cell r="K97">
            <v>3.5</v>
          </cell>
          <cell r="L97">
            <v>3.5</v>
          </cell>
          <cell r="M97">
            <v>3.5</v>
          </cell>
          <cell r="N97">
            <v>3.5</v>
          </cell>
        </row>
        <row r="98">
          <cell r="C98" t="str">
            <v>CSMOther Asia</v>
          </cell>
          <cell r="D98">
            <v>1.4284106540041399</v>
          </cell>
          <cell r="E98">
            <v>1.4284106540041399</v>
          </cell>
          <cell r="F98">
            <v>1.4284106540041399</v>
          </cell>
          <cell r="G98">
            <v>1.4284106540041399</v>
          </cell>
          <cell r="H98">
            <v>1.4284106540041399</v>
          </cell>
          <cell r="J98">
            <v>1.55</v>
          </cell>
          <cell r="K98">
            <v>1.55</v>
          </cell>
          <cell r="L98">
            <v>1.55</v>
          </cell>
          <cell r="M98">
            <v>1.55</v>
          </cell>
          <cell r="N98">
            <v>1.55</v>
          </cell>
        </row>
        <row r="99">
          <cell r="C99" t="str">
            <v>Direct RovingOther Asia</v>
          </cell>
          <cell r="D99">
            <v>1.23585516789448</v>
          </cell>
          <cell r="E99">
            <v>1.23585516789448</v>
          </cell>
          <cell r="F99">
            <v>1.23585516789448</v>
          </cell>
          <cell r="G99">
            <v>1.23585516789448</v>
          </cell>
          <cell r="H99">
            <v>1.23585516789448</v>
          </cell>
          <cell r="J99">
            <v>1.1499999999999999</v>
          </cell>
          <cell r="K99">
            <v>1.1499999999999999</v>
          </cell>
          <cell r="L99">
            <v>1.1499999999999999</v>
          </cell>
          <cell r="M99">
            <v>1.1499999999999999</v>
          </cell>
          <cell r="N99">
            <v>1.1499999999999999</v>
          </cell>
        </row>
        <row r="100">
          <cell r="C100" t="str">
            <v>DUCSOther Asia</v>
          </cell>
          <cell r="D100">
            <v>1.14835068875826</v>
          </cell>
          <cell r="E100">
            <v>1.14835068875826</v>
          </cell>
          <cell r="F100">
            <v>1.14835068875826</v>
          </cell>
          <cell r="G100">
            <v>1.14835068875826</v>
          </cell>
          <cell r="H100">
            <v>1.14835068875826</v>
          </cell>
          <cell r="J100">
            <v>1.2</v>
          </cell>
          <cell r="K100">
            <v>1.2</v>
          </cell>
          <cell r="L100">
            <v>1.2</v>
          </cell>
          <cell r="M100">
            <v>1.2</v>
          </cell>
          <cell r="N100">
            <v>1.2</v>
          </cell>
        </row>
        <row r="101">
          <cell r="C101" t="str">
            <v>H GlassOther Asia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C102" t="str">
            <v>HiPer-texOther Asia</v>
          </cell>
          <cell r="D102">
            <v>6</v>
          </cell>
          <cell r="E102">
            <v>6</v>
          </cell>
          <cell r="F102">
            <v>6</v>
          </cell>
          <cell r="G102">
            <v>6</v>
          </cell>
          <cell r="H102">
            <v>6</v>
          </cell>
          <cell r="J102">
            <v>6</v>
          </cell>
          <cell r="K102">
            <v>6</v>
          </cell>
          <cell r="L102">
            <v>6</v>
          </cell>
          <cell r="M102">
            <v>6</v>
          </cell>
          <cell r="N102">
            <v>6</v>
          </cell>
        </row>
        <row r="103">
          <cell r="C103" t="str">
            <v>OthersOther Asia</v>
          </cell>
          <cell r="D103">
            <v>2.1978021978022002</v>
          </cell>
          <cell r="E103">
            <v>2.1978021978022002</v>
          </cell>
          <cell r="F103">
            <v>2.1978021978022002</v>
          </cell>
          <cell r="G103">
            <v>2.1978021978022002</v>
          </cell>
          <cell r="H103">
            <v>2.1978021978022002</v>
          </cell>
          <cell r="J103">
            <v>2.1978021978022002</v>
          </cell>
          <cell r="K103">
            <v>2.1978021978022002</v>
          </cell>
          <cell r="L103">
            <v>2.1978021978022002</v>
          </cell>
          <cell r="M103">
            <v>2.1978021978022002</v>
          </cell>
          <cell r="N103">
            <v>2.1978021978022002</v>
          </cell>
        </row>
        <row r="104">
          <cell r="C104" t="str">
            <v>SpecialtiesOther Asia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C105" t="str">
            <v>Specialty WUCSOther Asia</v>
          </cell>
          <cell r="D105">
            <v>1.6578796320033</v>
          </cell>
          <cell r="E105">
            <v>1.6578796320033</v>
          </cell>
          <cell r="F105">
            <v>1.6578796320033</v>
          </cell>
          <cell r="G105">
            <v>1.6578796320033</v>
          </cell>
          <cell r="H105">
            <v>1.6578796320033</v>
          </cell>
          <cell r="J105">
            <v>1.36947344896444</v>
          </cell>
          <cell r="K105">
            <v>1.35287070255056</v>
          </cell>
          <cell r="L105">
            <v>1.33646923874548</v>
          </cell>
          <cell r="M105">
            <v>1.3202666173090301</v>
          </cell>
          <cell r="N105">
            <v>1.3042604275851799</v>
          </cell>
        </row>
        <row r="106">
          <cell r="C106" t="str">
            <v>TwintexOther Asia</v>
          </cell>
          <cell r="D106">
            <v>3.93</v>
          </cell>
          <cell r="E106">
            <v>3.9073041522057501</v>
          </cell>
          <cell r="F106">
            <v>3.8847393734972799</v>
          </cell>
          <cell r="G106">
            <v>3.8623049069473399</v>
          </cell>
          <cell r="H106">
            <v>3.84</v>
          </cell>
          <cell r="J106">
            <v>3.93</v>
          </cell>
          <cell r="K106">
            <v>3.91</v>
          </cell>
          <cell r="L106">
            <v>3.88</v>
          </cell>
          <cell r="M106">
            <v>3.83</v>
          </cell>
          <cell r="N106">
            <v>3.84</v>
          </cell>
        </row>
        <row r="107">
          <cell r="C107" t="str">
            <v>WUCSOther Asia</v>
          </cell>
          <cell r="D107">
            <v>1.3793103448275901</v>
          </cell>
          <cell r="E107">
            <v>1.3793103448275901</v>
          </cell>
          <cell r="F107">
            <v>1.3793103448275901</v>
          </cell>
          <cell r="G107">
            <v>1.3793103448275901</v>
          </cell>
          <cell r="H107">
            <v>1.3793103448275901</v>
          </cell>
          <cell r="J107">
            <v>1.3793103448275901</v>
          </cell>
          <cell r="K107">
            <v>1.3793103448275901</v>
          </cell>
          <cell r="L107">
            <v>1.3793103448275901</v>
          </cell>
          <cell r="M107">
            <v>1.3793103448275901</v>
          </cell>
          <cell r="N107">
            <v>1.3793103448275901</v>
          </cell>
        </row>
        <row r="108">
          <cell r="C108" t="str">
            <v>AR GlassEurope</v>
          </cell>
          <cell r="D108">
            <v>3.9</v>
          </cell>
          <cell r="E108">
            <v>3.9</v>
          </cell>
          <cell r="F108">
            <v>3.9</v>
          </cell>
          <cell r="G108">
            <v>3.9</v>
          </cell>
          <cell r="H108">
            <v>3.9</v>
          </cell>
          <cell r="J108">
            <v>3.6184210526315801</v>
          </cell>
          <cell r="K108">
            <v>3.6184210526315801</v>
          </cell>
          <cell r="L108">
            <v>3.6184210526315801</v>
          </cell>
          <cell r="M108">
            <v>3.6184210526315801</v>
          </cell>
          <cell r="N108">
            <v>3.6184210526315801</v>
          </cell>
        </row>
        <row r="109">
          <cell r="C109" t="str">
            <v>Assembled RovingEurope</v>
          </cell>
          <cell r="D109">
            <v>1.49502800760883</v>
          </cell>
          <cell r="E109">
            <v>1.4798480923788799</v>
          </cell>
          <cell r="F109">
            <v>1.4648223079245599</v>
          </cell>
          <cell r="G109">
            <v>1.4499490892637299</v>
          </cell>
          <cell r="H109">
            <v>1.43522688730448</v>
          </cell>
          <cell r="J109">
            <v>1.5584415584415601</v>
          </cell>
          <cell r="K109">
            <v>1.5397402597402601</v>
          </cell>
          <cell r="L109">
            <v>1.5212633766233801</v>
          </cell>
          <cell r="M109">
            <v>1.5030082161039</v>
          </cell>
          <cell r="N109">
            <v>1.4849721175106501</v>
          </cell>
        </row>
        <row r="110">
          <cell r="C110" t="str">
            <v>CFMEurope</v>
          </cell>
          <cell r="D110">
            <v>3.3803853039620102</v>
          </cell>
          <cell r="E110">
            <v>3.3803853039620102</v>
          </cell>
          <cell r="F110">
            <v>3.3803853039620102</v>
          </cell>
          <cell r="G110">
            <v>3.3803853039620102</v>
          </cell>
          <cell r="H110">
            <v>3.3803853039620102</v>
          </cell>
          <cell r="J110">
            <v>3.3</v>
          </cell>
          <cell r="K110">
            <v>3.3</v>
          </cell>
          <cell r="L110">
            <v>3.3</v>
          </cell>
          <cell r="M110">
            <v>3.3</v>
          </cell>
          <cell r="N110">
            <v>3.3</v>
          </cell>
        </row>
        <row r="111">
          <cell r="C111" t="str">
            <v>CSMEurope</v>
          </cell>
          <cell r="D111">
            <v>2.0732536137328199</v>
          </cell>
          <cell r="E111">
            <v>2.0502340854767702</v>
          </cell>
          <cell r="F111">
            <v>2.0274701451901</v>
          </cell>
          <cell r="G111">
            <v>2.0049589550557401</v>
          </cell>
          <cell r="H111">
            <v>1.98269770876518</v>
          </cell>
          <cell r="J111">
            <v>2.1749999999999998</v>
          </cell>
          <cell r="K111">
            <v>2.15</v>
          </cell>
          <cell r="L111">
            <v>2.13</v>
          </cell>
          <cell r="M111">
            <v>2.1</v>
          </cell>
          <cell r="N111">
            <v>2.08</v>
          </cell>
        </row>
        <row r="112">
          <cell r="C112" t="str">
            <v>Direct RovingEurope</v>
          </cell>
          <cell r="D112">
            <v>1.53624909675274</v>
          </cell>
          <cell r="E112">
            <v>1.5123179932372599</v>
          </cell>
          <cell r="F112">
            <v>1.48875967934079</v>
          </cell>
          <cell r="G112">
            <v>1.4655683478885599</v>
          </cell>
          <cell r="H112">
            <v>1.4427382821677901</v>
          </cell>
          <cell r="J112">
            <v>1.4545454545454499</v>
          </cell>
          <cell r="K112">
            <v>1.4318545454545499</v>
          </cell>
          <cell r="L112">
            <v>1.40951761454545</v>
          </cell>
          <cell r="M112">
            <v>1.3875291397585501</v>
          </cell>
          <cell r="N112">
            <v>1.36588368517831</v>
          </cell>
        </row>
        <row r="113">
          <cell r="C113" t="str">
            <v>DUCSEurope</v>
          </cell>
          <cell r="D113">
            <v>1.52780227347179</v>
          </cell>
          <cell r="E113">
            <v>1.5122895814811499</v>
          </cell>
          <cell r="F113">
            <v>1.49693439914799</v>
          </cell>
          <cell r="G113">
            <v>1.48173512718238</v>
          </cell>
          <cell r="H113">
            <v>1.4666901825329199</v>
          </cell>
          <cell r="J113">
            <v>1.5</v>
          </cell>
          <cell r="K113">
            <v>1.48</v>
          </cell>
          <cell r="L113">
            <v>1.46</v>
          </cell>
          <cell r="M113">
            <v>1.44</v>
          </cell>
          <cell r="N113">
            <v>1.44</v>
          </cell>
        </row>
        <row r="114">
          <cell r="C114" t="str">
            <v>H GlassEurope</v>
          </cell>
          <cell r="D114">
            <v>1.47</v>
          </cell>
          <cell r="E114">
            <v>1.47</v>
          </cell>
          <cell r="F114">
            <v>1.47</v>
          </cell>
          <cell r="G114">
            <v>1.47</v>
          </cell>
          <cell r="H114">
            <v>1.47</v>
          </cell>
          <cell r="J114">
            <v>1.9345454545454499</v>
          </cell>
          <cell r="K114">
            <v>1.9345454545454499</v>
          </cell>
          <cell r="L114">
            <v>1.9345454545454499</v>
          </cell>
          <cell r="M114">
            <v>1.9345454545454499</v>
          </cell>
          <cell r="N114">
            <v>1.9345454545454499</v>
          </cell>
        </row>
        <row r="115">
          <cell r="C115" t="str">
            <v>HiPer-texEurope</v>
          </cell>
          <cell r="D115">
            <v>6</v>
          </cell>
          <cell r="E115">
            <v>6</v>
          </cell>
          <cell r="F115">
            <v>6</v>
          </cell>
          <cell r="G115">
            <v>6</v>
          </cell>
          <cell r="H115">
            <v>6</v>
          </cell>
          <cell r="J115">
            <v>6</v>
          </cell>
          <cell r="K115">
            <v>6</v>
          </cell>
          <cell r="L115">
            <v>6</v>
          </cell>
          <cell r="M115">
            <v>6</v>
          </cell>
          <cell r="N115">
            <v>6</v>
          </cell>
        </row>
        <row r="116">
          <cell r="C116" t="str">
            <v>OthersEurope</v>
          </cell>
          <cell r="D116">
            <v>2.88862817124736</v>
          </cell>
          <cell r="E116">
            <v>2.9130954463841898</v>
          </cell>
          <cell r="F116">
            <v>2.93776996437719</v>
          </cell>
          <cell r="G116">
            <v>2.9626534806159999</v>
          </cell>
          <cell r="H116">
            <v>2.9877477653587898</v>
          </cell>
          <cell r="J116">
            <v>1.15000063559322</v>
          </cell>
          <cell r="K116">
            <v>1.15323096910112</v>
          </cell>
          <cell r="L116">
            <v>1.15323096910112</v>
          </cell>
          <cell r="M116">
            <v>1.15323096910112</v>
          </cell>
          <cell r="N116">
            <v>1.15323096910112</v>
          </cell>
        </row>
        <row r="117">
          <cell r="C117" t="str">
            <v>SpecialtiesEurope</v>
          </cell>
          <cell r="D117">
            <v>21.5</v>
          </cell>
          <cell r="E117">
            <v>21.93</v>
          </cell>
          <cell r="F117">
            <v>22.368600000000001</v>
          </cell>
          <cell r="G117">
            <v>22.815971999999999</v>
          </cell>
          <cell r="H117">
            <v>23.27229144</v>
          </cell>
          <cell r="J117">
            <v>5</v>
          </cell>
          <cell r="K117">
            <v>5</v>
          </cell>
          <cell r="L117">
            <v>5</v>
          </cell>
          <cell r="M117">
            <v>5</v>
          </cell>
          <cell r="N117">
            <v>5</v>
          </cell>
        </row>
        <row r="118">
          <cell r="C118" t="str">
            <v>Specialty WUCSEurope</v>
          </cell>
          <cell r="D118">
            <v>1.36947344896444</v>
          </cell>
          <cell r="E118">
            <v>1.35287070255056</v>
          </cell>
          <cell r="F118">
            <v>1.33646923874548</v>
          </cell>
          <cell r="G118">
            <v>1.3202666173090301</v>
          </cell>
          <cell r="H118">
            <v>1.3042604275851799</v>
          </cell>
          <cell r="J118">
            <v>1.36947344896444</v>
          </cell>
          <cell r="K118">
            <v>1.35287070255056</v>
          </cell>
          <cell r="L118">
            <v>1.33646923874548</v>
          </cell>
          <cell r="M118">
            <v>1.3202666173090301</v>
          </cell>
          <cell r="N118">
            <v>1.3042604275851799</v>
          </cell>
        </row>
        <row r="119">
          <cell r="C119" t="str">
            <v>TwintexEurope</v>
          </cell>
          <cell r="D119">
            <v>3.16</v>
          </cell>
          <cell r="E119">
            <v>3.12201552642723</v>
          </cell>
          <cell r="F119">
            <v>3.0844876415356501</v>
          </cell>
          <cell r="G119">
            <v>3.0474108569453202</v>
          </cell>
          <cell r="H119">
            <v>3.0107797502487901</v>
          </cell>
          <cell r="J119">
            <v>2.9387735849056602</v>
          </cell>
          <cell r="K119">
            <v>2.9</v>
          </cell>
          <cell r="L119">
            <v>2.85</v>
          </cell>
          <cell r="M119">
            <v>2.8</v>
          </cell>
          <cell r="N119">
            <v>2.8</v>
          </cell>
        </row>
        <row r="120">
          <cell r="C120" t="str">
            <v>WUCSEurope</v>
          </cell>
          <cell r="D120">
            <v>1.38</v>
          </cell>
          <cell r="E120">
            <v>1.3632696354438401</v>
          </cell>
          <cell r="F120">
            <v>1.3467421006689799</v>
          </cell>
          <cell r="G120">
            <v>1.3304149366781699</v>
          </cell>
          <cell r="H120">
            <v>1.3142857142857101</v>
          </cell>
          <cell r="J120">
            <v>1.3125</v>
          </cell>
          <cell r="K120">
            <v>1.3125</v>
          </cell>
          <cell r="L120">
            <v>1.2875000000000001</v>
          </cell>
          <cell r="M120">
            <v>1.2625</v>
          </cell>
          <cell r="N120">
            <v>1.25</v>
          </cell>
        </row>
        <row r="121">
          <cell r="C121" t="str">
            <v>AR GlassMiddle-East</v>
          </cell>
          <cell r="D121">
            <v>2.56</v>
          </cell>
          <cell r="E121">
            <v>2.56</v>
          </cell>
          <cell r="F121">
            <v>2.56</v>
          </cell>
          <cell r="G121">
            <v>2.56</v>
          </cell>
          <cell r="H121">
            <v>2.56</v>
          </cell>
          <cell r="J121">
            <v>2.9149797570850202</v>
          </cell>
          <cell r="K121">
            <v>2.9149797570850202</v>
          </cell>
          <cell r="L121">
            <v>2.9149797570850202</v>
          </cell>
          <cell r="M121">
            <v>2.9149797570850202</v>
          </cell>
          <cell r="N121">
            <v>2.9149797570850202</v>
          </cell>
        </row>
        <row r="122">
          <cell r="C122" t="str">
            <v>Assembled RovingMiddle-East</v>
          </cell>
          <cell r="D122">
            <v>1.1313076778959801</v>
          </cell>
          <cell r="E122">
            <v>1.1069642475146899</v>
          </cell>
          <cell r="F122">
            <v>1.0831446380304901</v>
          </cell>
          <cell r="G122">
            <v>1.0598375778876601</v>
          </cell>
          <cell r="H122">
            <v>1.0370320380713201</v>
          </cell>
          <cell r="J122">
            <v>1.2</v>
          </cell>
          <cell r="K122">
            <v>1.2</v>
          </cell>
          <cell r="L122">
            <v>1.1499999999999999</v>
          </cell>
          <cell r="M122">
            <v>1.1499999999999999</v>
          </cell>
          <cell r="N122">
            <v>1.1000000000000001</v>
          </cell>
        </row>
        <row r="123">
          <cell r="C123" t="str">
            <v>CFMMiddle-East</v>
          </cell>
          <cell r="D123">
            <v>3.3393500847148201</v>
          </cell>
          <cell r="E123">
            <v>3.3393500847148201</v>
          </cell>
          <cell r="F123">
            <v>3.3393500847148201</v>
          </cell>
          <cell r="G123">
            <v>3.3393500847148201</v>
          </cell>
          <cell r="H123">
            <v>3.3393500847148201</v>
          </cell>
          <cell r="J123">
            <v>3.3</v>
          </cell>
          <cell r="K123">
            <v>3.3</v>
          </cell>
          <cell r="L123">
            <v>3.3</v>
          </cell>
          <cell r="M123">
            <v>3.3</v>
          </cell>
          <cell r="N123">
            <v>3.3</v>
          </cell>
        </row>
        <row r="124">
          <cell r="C124" t="str">
            <v>CSMMiddle-East</v>
          </cell>
          <cell r="D124">
            <v>1.7904157542480399</v>
          </cell>
          <cell r="E124">
            <v>1.7904157542480399</v>
          </cell>
          <cell r="F124">
            <v>1.7904157542480399</v>
          </cell>
          <cell r="G124">
            <v>1.7904157542480399</v>
          </cell>
          <cell r="H124">
            <v>1.7904157542480399</v>
          </cell>
          <cell r="J124">
            <v>1.5</v>
          </cell>
          <cell r="K124">
            <v>1.5</v>
          </cell>
          <cell r="L124">
            <v>1.5</v>
          </cell>
          <cell r="M124">
            <v>1.5</v>
          </cell>
          <cell r="N124">
            <v>1.5</v>
          </cell>
        </row>
        <row r="125">
          <cell r="C125" t="str">
            <v>Direct RovingMiddle-East</v>
          </cell>
          <cell r="D125">
            <v>1.17252717745077</v>
          </cell>
          <cell r="E125">
            <v>1.17252717745077</v>
          </cell>
          <cell r="F125">
            <v>1.17252717745077</v>
          </cell>
          <cell r="G125">
            <v>1.17252717745077</v>
          </cell>
          <cell r="H125">
            <v>1.17252717745077</v>
          </cell>
          <cell r="J125">
            <v>1.1000000000000001</v>
          </cell>
          <cell r="K125">
            <v>1.1000000000000001</v>
          </cell>
          <cell r="L125">
            <v>1.1000000000000001</v>
          </cell>
          <cell r="M125">
            <v>1.1000000000000001</v>
          </cell>
          <cell r="N125">
            <v>1.1000000000000001</v>
          </cell>
        </row>
        <row r="126">
          <cell r="C126" t="str">
            <v>DUCSMiddle-East</v>
          </cell>
          <cell r="D126">
            <v>2.7380656362114699</v>
          </cell>
          <cell r="E126">
            <v>2.7132842129740502</v>
          </cell>
          <cell r="F126">
            <v>2.6887270790778199</v>
          </cell>
          <cell r="G126">
            <v>2.6643922045461998</v>
          </cell>
          <cell r="H126">
            <v>2.64027757777535</v>
          </cell>
          <cell r="J126">
            <v>1.4</v>
          </cell>
          <cell r="K126">
            <v>1.38</v>
          </cell>
          <cell r="L126">
            <v>1.35</v>
          </cell>
          <cell r="M126">
            <v>1.35</v>
          </cell>
          <cell r="N126">
            <v>1.35</v>
          </cell>
        </row>
        <row r="127">
          <cell r="C127" t="str">
            <v>H GlassMiddle-East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C128" t="str">
            <v>HiPer-texMiddle-East</v>
          </cell>
          <cell r="D128">
            <v>6</v>
          </cell>
          <cell r="E128">
            <v>6</v>
          </cell>
          <cell r="F128">
            <v>6</v>
          </cell>
          <cell r="G128">
            <v>6</v>
          </cell>
          <cell r="H128">
            <v>6</v>
          </cell>
          <cell r="J128">
            <v>6</v>
          </cell>
          <cell r="K128">
            <v>6</v>
          </cell>
          <cell r="L128">
            <v>6</v>
          </cell>
          <cell r="M128">
            <v>6</v>
          </cell>
          <cell r="N128">
            <v>6</v>
          </cell>
        </row>
        <row r="129">
          <cell r="C129" t="str">
            <v>OthersMiddle-East</v>
          </cell>
          <cell r="D129">
            <v>1.15000063559322</v>
          </cell>
          <cell r="E129">
            <v>1.1508073696780901</v>
          </cell>
          <cell r="F129">
            <v>1.1516146696929801</v>
          </cell>
          <cell r="G129">
            <v>1.1524225360349001</v>
          </cell>
          <cell r="H129">
            <v>1.15323096910112</v>
          </cell>
          <cell r="J129">
            <v>1.15000063559322</v>
          </cell>
          <cell r="K129">
            <v>1.15323096910112</v>
          </cell>
          <cell r="L129">
            <v>1.15323096910112</v>
          </cell>
          <cell r="M129">
            <v>1.15323096910112</v>
          </cell>
          <cell r="N129">
            <v>1.15323096910112</v>
          </cell>
        </row>
        <row r="130">
          <cell r="C130" t="str">
            <v>SpecialtiesMiddle-East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C131" t="str">
            <v>Specialty WUCSMiddle-East</v>
          </cell>
          <cell r="D131">
            <v>1.6287383562511899</v>
          </cell>
          <cell r="E131">
            <v>1.6089924240289499</v>
          </cell>
          <cell r="F131">
            <v>1.5894858806796099</v>
          </cell>
          <cell r="G131">
            <v>1.57021582398349</v>
          </cell>
          <cell r="H131">
            <v>1.5511793869058901</v>
          </cell>
          <cell r="J131">
            <v>1.36947344896444</v>
          </cell>
          <cell r="K131">
            <v>1.35287070255056</v>
          </cell>
          <cell r="L131">
            <v>1.33646923874548</v>
          </cell>
          <cell r="M131">
            <v>1.3202666173090301</v>
          </cell>
          <cell r="N131">
            <v>1.3042604275851799</v>
          </cell>
        </row>
        <row r="132">
          <cell r="C132" t="str">
            <v>TwintexMiddle-East</v>
          </cell>
          <cell r="D132">
            <v>2.9387735849056602</v>
          </cell>
          <cell r="E132">
            <v>2.9034483420030601</v>
          </cell>
          <cell r="F132">
            <v>2.8685477227572602</v>
          </cell>
          <cell r="G132">
            <v>2.8340666230207701</v>
          </cell>
          <cell r="H132">
            <v>2.8</v>
          </cell>
          <cell r="J132">
            <v>2.9387735849056602</v>
          </cell>
          <cell r="K132">
            <v>2.9</v>
          </cell>
          <cell r="L132">
            <v>2.85</v>
          </cell>
          <cell r="M132">
            <v>2.8</v>
          </cell>
          <cell r="N132">
            <v>2.8</v>
          </cell>
        </row>
        <row r="133">
          <cell r="C133" t="str">
            <v>WUCSMiddle-East</v>
          </cell>
          <cell r="D133">
            <v>1</v>
          </cell>
          <cell r="E133">
            <v>1</v>
          </cell>
          <cell r="F133">
            <v>1</v>
          </cell>
          <cell r="G133">
            <v>1</v>
          </cell>
          <cell r="H133">
            <v>1</v>
          </cell>
          <cell r="J133">
            <v>1</v>
          </cell>
          <cell r="K133">
            <v>1</v>
          </cell>
          <cell r="L133">
            <v>1</v>
          </cell>
          <cell r="M133">
            <v>1</v>
          </cell>
          <cell r="N133">
            <v>1</v>
          </cell>
        </row>
        <row r="134">
          <cell r="C134" t="str">
            <v>AR GlassRussia</v>
          </cell>
          <cell r="D134">
            <v>3.83</v>
          </cell>
          <cell r="E134">
            <v>3.83</v>
          </cell>
          <cell r="F134">
            <v>3.83</v>
          </cell>
          <cell r="G134">
            <v>3.83</v>
          </cell>
          <cell r="H134">
            <v>3.83</v>
          </cell>
          <cell r="J134">
            <v>3.6184210526315801</v>
          </cell>
          <cell r="K134">
            <v>3.6184210526315801</v>
          </cell>
          <cell r="L134">
            <v>3.6184210526315801</v>
          </cell>
          <cell r="M134">
            <v>3.6184210526315801</v>
          </cell>
          <cell r="N134">
            <v>3.6184210526315801</v>
          </cell>
        </row>
        <row r="135">
          <cell r="C135" t="str">
            <v>Assembled RovingRussia</v>
          </cell>
          <cell r="D135">
            <v>1.0504</v>
          </cell>
          <cell r="E135">
            <v>1.0504</v>
          </cell>
          <cell r="F135">
            <v>1.0504</v>
          </cell>
          <cell r="G135">
            <v>1.0504</v>
          </cell>
          <cell r="H135">
            <v>1.0504</v>
          </cell>
          <cell r="J135">
            <v>1.09730367550095</v>
          </cell>
          <cell r="K135">
            <v>1.09730367550095</v>
          </cell>
          <cell r="L135">
            <v>1.09730367550095</v>
          </cell>
          <cell r="M135">
            <v>1.09730367550095</v>
          </cell>
          <cell r="N135">
            <v>1.09730367550095</v>
          </cell>
        </row>
        <row r="136">
          <cell r="C136" t="str">
            <v>CFMRussia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3.5</v>
          </cell>
          <cell r="K136">
            <v>3.5</v>
          </cell>
          <cell r="L136">
            <v>3.5</v>
          </cell>
          <cell r="M136">
            <v>3.5</v>
          </cell>
          <cell r="N136">
            <v>3.5</v>
          </cell>
        </row>
        <row r="137">
          <cell r="C137" t="str">
            <v>CSMRussia</v>
          </cell>
          <cell r="D137">
            <v>1.919</v>
          </cell>
          <cell r="E137">
            <v>1.919</v>
          </cell>
          <cell r="F137">
            <v>1.919</v>
          </cell>
          <cell r="G137">
            <v>1.919</v>
          </cell>
          <cell r="H137">
            <v>1.919</v>
          </cell>
          <cell r="J137">
            <v>1.875</v>
          </cell>
          <cell r="K137">
            <v>1.875</v>
          </cell>
          <cell r="L137">
            <v>1.875</v>
          </cell>
          <cell r="M137">
            <v>1.875</v>
          </cell>
          <cell r="N137">
            <v>1.875</v>
          </cell>
        </row>
        <row r="138">
          <cell r="C138" t="str">
            <v>Direct RovingRussia</v>
          </cell>
          <cell r="D138">
            <v>1.1716</v>
          </cell>
          <cell r="E138">
            <v>1.1716</v>
          </cell>
          <cell r="F138">
            <v>1.1716</v>
          </cell>
          <cell r="G138">
            <v>1.1716</v>
          </cell>
          <cell r="H138">
            <v>1.1716</v>
          </cell>
          <cell r="J138">
            <v>1.0625</v>
          </cell>
          <cell r="K138">
            <v>1.0625</v>
          </cell>
          <cell r="L138">
            <v>1.0625</v>
          </cell>
          <cell r="M138">
            <v>1.0625</v>
          </cell>
          <cell r="N138">
            <v>1.0625</v>
          </cell>
        </row>
        <row r="139">
          <cell r="C139" t="str">
            <v>DUCSRussia</v>
          </cell>
          <cell r="D139">
            <v>1.3129999999999999</v>
          </cell>
          <cell r="E139">
            <v>1.3129999999999999</v>
          </cell>
          <cell r="F139">
            <v>1.3129999999999999</v>
          </cell>
          <cell r="G139">
            <v>1.3129999999999999</v>
          </cell>
          <cell r="H139">
            <v>1.3129999999999999</v>
          </cell>
          <cell r="J139">
            <v>1.25</v>
          </cell>
          <cell r="K139">
            <v>1.25</v>
          </cell>
          <cell r="L139">
            <v>1.25</v>
          </cell>
          <cell r="M139">
            <v>1.25</v>
          </cell>
          <cell r="N139">
            <v>1.25</v>
          </cell>
        </row>
        <row r="140">
          <cell r="C140" t="str">
            <v>H GlassRussia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C141" t="str">
            <v>HiPer-texRussia</v>
          </cell>
          <cell r="D141">
            <v>6</v>
          </cell>
          <cell r="E141">
            <v>6</v>
          </cell>
          <cell r="F141">
            <v>6</v>
          </cell>
          <cell r="G141">
            <v>6</v>
          </cell>
          <cell r="H141">
            <v>6</v>
          </cell>
          <cell r="J141">
            <v>6</v>
          </cell>
          <cell r="K141">
            <v>6</v>
          </cell>
          <cell r="L141">
            <v>6</v>
          </cell>
          <cell r="M141">
            <v>6</v>
          </cell>
          <cell r="N141">
            <v>6</v>
          </cell>
        </row>
        <row r="142">
          <cell r="C142" t="str">
            <v>OthersRussia</v>
          </cell>
          <cell r="D142">
            <v>1.15000063559322</v>
          </cell>
          <cell r="E142">
            <v>1.15316434838863</v>
          </cell>
          <cell r="F142">
            <v>1.15633676472588</v>
          </cell>
          <cell r="G142">
            <v>1.15951790854888</v>
          </cell>
          <cell r="H142">
            <v>1.1627078038673999</v>
          </cell>
          <cell r="J142">
            <v>1.15000063559322</v>
          </cell>
          <cell r="K142">
            <v>1.15323096910112</v>
          </cell>
          <cell r="L142">
            <v>1.1564252094972101</v>
          </cell>
          <cell r="M142">
            <v>1.1595839583333301</v>
          </cell>
          <cell r="N142">
            <v>1.1627078038673999</v>
          </cell>
        </row>
        <row r="143">
          <cell r="C143" t="str">
            <v>SpecialtiesRussia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C144" t="str">
            <v>Specialty WUCSRussia</v>
          </cell>
          <cell r="D144">
            <v>1.65825057030231</v>
          </cell>
          <cell r="E144">
            <v>1.63814684815259</v>
          </cell>
          <cell r="F144">
            <v>1.6182868525249701</v>
          </cell>
          <cell r="G144">
            <v>1.5986676286125201</v>
          </cell>
          <cell r="H144">
            <v>1.57928625743077</v>
          </cell>
          <cell r="J144">
            <v>1.36947344896444</v>
          </cell>
          <cell r="K144">
            <v>1.35287070255056</v>
          </cell>
          <cell r="L144">
            <v>1.33646923874548</v>
          </cell>
          <cell r="M144">
            <v>1.3202666173090301</v>
          </cell>
          <cell r="N144">
            <v>1.3042604275851799</v>
          </cell>
        </row>
        <row r="145">
          <cell r="C145" t="str">
            <v>TwintexRussia</v>
          </cell>
          <cell r="D145">
            <v>2.9387735849056602</v>
          </cell>
          <cell r="E145">
            <v>2.9034483420030601</v>
          </cell>
          <cell r="F145">
            <v>2.8685477227572602</v>
          </cell>
          <cell r="G145">
            <v>2.8340666230207701</v>
          </cell>
          <cell r="H145">
            <v>2.8</v>
          </cell>
          <cell r="J145">
            <v>2.9387735849056602</v>
          </cell>
          <cell r="K145">
            <v>2.9</v>
          </cell>
          <cell r="L145">
            <v>2.85</v>
          </cell>
          <cell r="M145">
            <v>2.8</v>
          </cell>
          <cell r="N145">
            <v>2.8</v>
          </cell>
        </row>
        <row r="146">
          <cell r="C146" t="str">
            <v>WUCSRussia</v>
          </cell>
          <cell r="D146">
            <v>0.81</v>
          </cell>
          <cell r="E146">
            <v>0.81</v>
          </cell>
          <cell r="F146">
            <v>0.81</v>
          </cell>
          <cell r="G146">
            <v>0.81</v>
          </cell>
          <cell r="H146">
            <v>0.81</v>
          </cell>
          <cell r="J146">
            <v>0.875</v>
          </cell>
          <cell r="K146">
            <v>0.875</v>
          </cell>
          <cell r="L146">
            <v>0.875</v>
          </cell>
          <cell r="M146">
            <v>0.875</v>
          </cell>
          <cell r="N146">
            <v>0.875</v>
          </cell>
        </row>
      </sheetData>
      <sheetData sheetId="76" refreshError="1">
        <row r="2">
          <cell r="D2" t="str">
            <v>Reference Lookup</v>
          </cell>
        </row>
        <row r="4">
          <cell r="D4" t="str">
            <v>DUCSCentral AmericaCentral America</v>
          </cell>
          <cell r="E4">
            <v>7.0009699999999994E-2</v>
          </cell>
          <cell r="F4">
            <v>7.0009699999999994E-2</v>
          </cell>
          <cell r="G4">
            <v>7.0009699999999994E-2</v>
          </cell>
          <cell r="H4">
            <v>7.0009699999999994E-2</v>
          </cell>
          <cell r="I4">
            <v>7.0009699999999994E-2</v>
          </cell>
        </row>
        <row r="5">
          <cell r="D5" t="str">
            <v>DUCSCentral AmericaChina</v>
          </cell>
          <cell r="E5">
            <v>0.28808010000000001</v>
          </cell>
          <cell r="F5">
            <v>0.28808010000000001</v>
          </cell>
          <cell r="G5">
            <v>0.28808010000000001</v>
          </cell>
          <cell r="H5">
            <v>0.28808010000000001</v>
          </cell>
          <cell r="I5">
            <v>0.28808010000000001</v>
          </cell>
        </row>
        <row r="6">
          <cell r="D6" t="str">
            <v>DUCSCentral AmericaEurope</v>
          </cell>
          <cell r="E6">
            <v>0.32601479999999999</v>
          </cell>
          <cell r="F6">
            <v>0.32601479999999999</v>
          </cell>
          <cell r="G6">
            <v>0.32601479999999999</v>
          </cell>
          <cell r="H6">
            <v>0.32601479999999999</v>
          </cell>
          <cell r="I6">
            <v>0.32601479999999999</v>
          </cell>
        </row>
        <row r="7">
          <cell r="D7" t="str">
            <v>DUCSCentral AmericaIndia</v>
          </cell>
          <cell r="E7">
            <v>0.41803034999999999</v>
          </cell>
          <cell r="F7">
            <v>0.41803034999999999</v>
          </cell>
          <cell r="G7">
            <v>0.41803034999999999</v>
          </cell>
          <cell r="H7">
            <v>0.41803034999999999</v>
          </cell>
          <cell r="I7">
            <v>0.41803034999999999</v>
          </cell>
        </row>
        <row r="8">
          <cell r="D8" t="str">
            <v>DUCSCentral AmericaJapan</v>
          </cell>
          <cell r="E8">
            <v>0.25645994999999999</v>
          </cell>
          <cell r="F8">
            <v>0.25645994999999999</v>
          </cell>
          <cell r="G8">
            <v>0.25645994999999999</v>
          </cell>
          <cell r="H8">
            <v>0.25645994999999999</v>
          </cell>
          <cell r="I8">
            <v>0.25645994999999999</v>
          </cell>
        </row>
        <row r="9">
          <cell r="D9" t="str">
            <v>DUCSCentral AmericaKorea</v>
          </cell>
          <cell r="E9">
            <v>0.27288954999999998</v>
          </cell>
          <cell r="F9">
            <v>0.27288954999999998</v>
          </cell>
          <cell r="G9">
            <v>0.27288954999999998</v>
          </cell>
          <cell r="H9">
            <v>0.27288954999999998</v>
          </cell>
          <cell r="I9">
            <v>0.27288954999999998</v>
          </cell>
        </row>
        <row r="10">
          <cell r="D10" t="str">
            <v>DUCSCentral AmericaMiddle-East</v>
          </cell>
          <cell r="E10">
            <v>0.31031965</v>
          </cell>
          <cell r="F10">
            <v>0.31031965</v>
          </cell>
          <cell r="G10">
            <v>0.31031965</v>
          </cell>
          <cell r="H10">
            <v>0.31031965</v>
          </cell>
          <cell r="I10">
            <v>0.31031965</v>
          </cell>
        </row>
        <row r="11">
          <cell r="D11" t="str">
            <v>DUCSCentral AmericaNorth America</v>
          </cell>
          <cell r="E11">
            <v>0.16425000000000001</v>
          </cell>
          <cell r="F11">
            <v>0.16425000000000001</v>
          </cell>
          <cell r="G11">
            <v>0.16425000000000001</v>
          </cell>
          <cell r="H11">
            <v>0.16425000000000001</v>
          </cell>
          <cell r="I11">
            <v>0.16425000000000001</v>
          </cell>
        </row>
        <row r="12">
          <cell r="D12" t="str">
            <v>DUCSCentral AmericaOther Asia</v>
          </cell>
          <cell r="E12">
            <v>0.37760234999999998</v>
          </cell>
          <cell r="F12">
            <v>0.37760234999999998</v>
          </cell>
          <cell r="G12">
            <v>0.37760234999999998</v>
          </cell>
          <cell r="H12">
            <v>0.37760234999999998</v>
          </cell>
          <cell r="I12">
            <v>0.37760234999999998</v>
          </cell>
        </row>
        <row r="13">
          <cell r="D13" t="str">
            <v>DUCSCentral AmericaRussia</v>
          </cell>
          <cell r="E13">
            <v>0.22101480000000001</v>
          </cell>
          <cell r="F13">
            <v>0.22101480000000001</v>
          </cell>
          <cell r="G13">
            <v>0.22101480000000001</v>
          </cell>
          <cell r="H13">
            <v>0.22101480000000001</v>
          </cell>
          <cell r="I13">
            <v>0.22101480000000001</v>
          </cell>
        </row>
        <row r="14">
          <cell r="D14" t="str">
            <v>DUCSCentral AmericaSouth America</v>
          </cell>
          <cell r="E14">
            <v>0.26570969999999999</v>
          </cell>
          <cell r="F14">
            <v>0.26570969999999999</v>
          </cell>
          <cell r="G14">
            <v>0.26570969999999999</v>
          </cell>
          <cell r="H14">
            <v>0.26570969999999999</v>
          </cell>
          <cell r="I14">
            <v>0.26570969999999999</v>
          </cell>
        </row>
        <row r="15">
          <cell r="D15" t="str">
            <v>DUCSChinaCentral America</v>
          </cell>
          <cell r="E15">
            <v>0.32318010000000003</v>
          </cell>
          <cell r="F15">
            <v>0.32318010000000003</v>
          </cell>
          <cell r="G15">
            <v>0.32318010000000003</v>
          </cell>
          <cell r="H15">
            <v>0.32318010000000003</v>
          </cell>
          <cell r="I15">
            <v>0.32318010000000003</v>
          </cell>
        </row>
        <row r="16">
          <cell r="D16" t="str">
            <v>DUCSChinaChina</v>
          </cell>
          <cell r="E16">
            <v>7.4919899999999998E-2</v>
          </cell>
          <cell r="F16">
            <v>7.4919899999999998E-2</v>
          </cell>
          <cell r="G16">
            <v>7.4919899999999998E-2</v>
          </cell>
          <cell r="H16">
            <v>7.4919899999999998E-2</v>
          </cell>
          <cell r="I16">
            <v>7.4919899999999998E-2</v>
          </cell>
        </row>
        <row r="17">
          <cell r="D17" t="str">
            <v>DUCSChinaEurope</v>
          </cell>
          <cell r="E17">
            <v>0.32313494999999998</v>
          </cell>
          <cell r="F17">
            <v>0.32313494999999998</v>
          </cell>
          <cell r="G17">
            <v>0.32313494999999998</v>
          </cell>
          <cell r="H17">
            <v>0.32313494999999998</v>
          </cell>
          <cell r="I17">
            <v>0.32313494999999998</v>
          </cell>
        </row>
        <row r="18">
          <cell r="D18" t="str">
            <v>DUCSChinaIndia</v>
          </cell>
          <cell r="E18">
            <v>0.39888974999999999</v>
          </cell>
          <cell r="F18">
            <v>0.39888974999999999</v>
          </cell>
          <cell r="G18">
            <v>0.39888974999999999</v>
          </cell>
          <cell r="H18">
            <v>0.39888974999999999</v>
          </cell>
          <cell r="I18">
            <v>0.39888974999999999</v>
          </cell>
        </row>
        <row r="19">
          <cell r="D19" t="str">
            <v>DUCSChinaJapan</v>
          </cell>
          <cell r="E19">
            <v>0.13832040000000001</v>
          </cell>
          <cell r="F19">
            <v>0.13832040000000001</v>
          </cell>
          <cell r="G19">
            <v>0.13832040000000001</v>
          </cell>
          <cell r="H19">
            <v>0.13832040000000001</v>
          </cell>
          <cell r="I19">
            <v>0.13832040000000001</v>
          </cell>
        </row>
        <row r="20">
          <cell r="D20" t="str">
            <v>DUCSChinaKorea</v>
          </cell>
          <cell r="E20">
            <v>0.19220994999999999</v>
          </cell>
          <cell r="F20">
            <v>0.19220994999999999</v>
          </cell>
          <cell r="G20">
            <v>0.19220994999999999</v>
          </cell>
          <cell r="H20">
            <v>0.19220994999999999</v>
          </cell>
          <cell r="I20">
            <v>0.19220994999999999</v>
          </cell>
        </row>
        <row r="21">
          <cell r="D21" t="str">
            <v>DUCSChinaMiddle-East</v>
          </cell>
          <cell r="E21">
            <v>0.30743979999999999</v>
          </cell>
          <cell r="F21">
            <v>0.30743979999999999</v>
          </cell>
          <cell r="G21">
            <v>0.30743979999999999</v>
          </cell>
          <cell r="H21">
            <v>0.30743979999999999</v>
          </cell>
          <cell r="I21">
            <v>0.30743979999999999</v>
          </cell>
        </row>
        <row r="22">
          <cell r="D22" t="str">
            <v>DUCSChinaNorth America</v>
          </cell>
          <cell r="E22">
            <v>0.287957496231878</v>
          </cell>
          <cell r="F22">
            <v>0.287957496231878</v>
          </cell>
          <cell r="G22">
            <v>0.287957496231878</v>
          </cell>
          <cell r="H22">
            <v>0.287957496231878</v>
          </cell>
          <cell r="I22">
            <v>0.287957496231878</v>
          </cell>
        </row>
        <row r="23">
          <cell r="D23" t="str">
            <v>DUCSChinaOther Asia</v>
          </cell>
          <cell r="E23">
            <v>0.23828002500000001</v>
          </cell>
          <cell r="F23">
            <v>0.23828002500000001</v>
          </cell>
          <cell r="G23">
            <v>0.23828002500000001</v>
          </cell>
          <cell r="H23">
            <v>0.23828002500000001</v>
          </cell>
          <cell r="I23">
            <v>0.23828002500000001</v>
          </cell>
        </row>
        <row r="24">
          <cell r="D24" t="str">
            <v>DUCSChinaRussia</v>
          </cell>
          <cell r="E24">
            <v>0.21813494999999999</v>
          </cell>
          <cell r="F24">
            <v>0.21813494999999999</v>
          </cell>
          <cell r="G24">
            <v>0.21813494999999999</v>
          </cell>
          <cell r="H24">
            <v>0.21813494999999999</v>
          </cell>
          <cell r="I24">
            <v>0.21813494999999999</v>
          </cell>
        </row>
        <row r="25">
          <cell r="D25" t="str">
            <v>DUCSChinaSouth America</v>
          </cell>
          <cell r="E25">
            <v>0.34928009999999998</v>
          </cell>
          <cell r="F25">
            <v>0.34928009999999998</v>
          </cell>
          <cell r="G25">
            <v>0.34928009999999998</v>
          </cell>
          <cell r="H25">
            <v>0.34928009999999998</v>
          </cell>
          <cell r="I25">
            <v>0.34928009999999998</v>
          </cell>
        </row>
        <row r="26">
          <cell r="D26" t="str">
            <v>DUCSEuropeCentral America</v>
          </cell>
          <cell r="E26">
            <v>0.18195649607890699</v>
          </cell>
          <cell r="F26">
            <v>0.18195649607890699</v>
          </cell>
          <cell r="G26">
            <v>0.18195649607890699</v>
          </cell>
          <cell r="H26">
            <v>0.18195649607890699</v>
          </cell>
          <cell r="I26">
            <v>0.18195649607890699</v>
          </cell>
        </row>
        <row r="27">
          <cell r="D27" t="str">
            <v>DUCSEuropeChina</v>
          </cell>
          <cell r="E27">
            <v>0.20875806451612899</v>
          </cell>
          <cell r="F27">
            <v>0.20875806451612899</v>
          </cell>
          <cell r="G27">
            <v>0.20875806451612899</v>
          </cell>
          <cell r="H27">
            <v>0.20875806451612899</v>
          </cell>
          <cell r="I27">
            <v>0.20875806451612899</v>
          </cell>
        </row>
        <row r="28">
          <cell r="D28" t="str">
            <v>DUCSEuropeEurope</v>
          </cell>
          <cell r="E28">
            <v>4.0649001536098302E-2</v>
          </cell>
          <cell r="F28">
            <v>4.0649001536098302E-2</v>
          </cell>
          <cell r="G28">
            <v>4.0649001536098302E-2</v>
          </cell>
          <cell r="H28">
            <v>4.0649001536098302E-2</v>
          </cell>
          <cell r="I28">
            <v>4.0649001536098302E-2</v>
          </cell>
        </row>
        <row r="29">
          <cell r="D29" t="str">
            <v>DUCSEuropeIndia</v>
          </cell>
          <cell r="E29">
            <v>0.28572893928369297</v>
          </cell>
          <cell r="F29">
            <v>0.28572893928369297</v>
          </cell>
          <cell r="G29">
            <v>0.28572893928369297</v>
          </cell>
          <cell r="H29">
            <v>0.28572893928369297</v>
          </cell>
          <cell r="I29">
            <v>0.28572893928369297</v>
          </cell>
        </row>
        <row r="30">
          <cell r="D30" t="str">
            <v>DUCSEuropeJapan</v>
          </cell>
          <cell r="E30">
            <v>0.125473360821408</v>
          </cell>
          <cell r="F30">
            <v>0.125473360821408</v>
          </cell>
          <cell r="G30">
            <v>0.125473360821408</v>
          </cell>
          <cell r="H30">
            <v>0.125473360821408</v>
          </cell>
          <cell r="I30">
            <v>0.125473360821408</v>
          </cell>
        </row>
        <row r="31">
          <cell r="D31" t="str">
            <v>DUCSEuropeKorea</v>
          </cell>
          <cell r="E31">
            <v>0.192498241571671</v>
          </cell>
          <cell r="F31">
            <v>0.192498241571671</v>
          </cell>
          <cell r="G31">
            <v>0.192498241571671</v>
          </cell>
          <cell r="H31">
            <v>0.192498241571671</v>
          </cell>
          <cell r="I31">
            <v>0.192498241571671</v>
          </cell>
        </row>
        <row r="32">
          <cell r="D32" t="str">
            <v>DUCSEuropeMiddle-East</v>
          </cell>
          <cell r="E32">
            <v>0.16709312798124301</v>
          </cell>
          <cell r="F32">
            <v>0.16709312798124301</v>
          </cell>
          <cell r="G32">
            <v>0.16709312798124301</v>
          </cell>
          <cell r="H32">
            <v>0.16709312798124301</v>
          </cell>
          <cell r="I32">
            <v>0.16709312798124301</v>
          </cell>
        </row>
        <row r="33">
          <cell r="D33" t="str">
            <v>DUCSEuropeNorth America</v>
          </cell>
          <cell r="E33">
            <v>0.22308780350813301</v>
          </cell>
          <cell r="F33">
            <v>0.22308780350813301</v>
          </cell>
          <cell r="G33">
            <v>0.22308780350813301</v>
          </cell>
          <cell r="H33">
            <v>0.22308780350813301</v>
          </cell>
          <cell r="I33">
            <v>0.22308780350813301</v>
          </cell>
        </row>
        <row r="34">
          <cell r="D34" t="str">
            <v>DUCSEuropeOther Asia</v>
          </cell>
          <cell r="E34">
            <v>0.22724423376990899</v>
          </cell>
          <cell r="F34">
            <v>0.22724423376990899</v>
          </cell>
          <cell r="G34">
            <v>0.22724423376990899</v>
          </cell>
          <cell r="H34">
            <v>0.22724423376990899</v>
          </cell>
          <cell r="I34">
            <v>0.22724423376990899</v>
          </cell>
        </row>
        <row r="35">
          <cell r="D35" t="str">
            <v>DUCSEuropeRussia</v>
          </cell>
          <cell r="E35">
            <v>6.58794162826421E-2</v>
          </cell>
          <cell r="F35">
            <v>6.58794162826421E-2</v>
          </cell>
          <cell r="G35">
            <v>6.58794162826421E-2</v>
          </cell>
          <cell r="H35">
            <v>6.58794162826421E-2</v>
          </cell>
          <cell r="I35">
            <v>6.58794162826421E-2</v>
          </cell>
        </row>
        <row r="36">
          <cell r="D36" t="str">
            <v>DUCSEuropeSouth America</v>
          </cell>
          <cell r="E36">
            <v>0.25735649607890698</v>
          </cell>
          <cell r="F36">
            <v>0.25735649607890698</v>
          </cell>
          <cell r="G36">
            <v>0.25735649607890698</v>
          </cell>
          <cell r="H36">
            <v>0.25735649607890698</v>
          </cell>
          <cell r="I36">
            <v>0.25735649607890698</v>
          </cell>
        </row>
        <row r="37">
          <cell r="D37" t="str">
            <v>DUCSIndiaCentral America</v>
          </cell>
          <cell r="E37">
            <v>0.21281505000000001</v>
          </cell>
          <cell r="F37">
            <v>0.21281505000000001</v>
          </cell>
          <cell r="G37">
            <v>0.21281505000000001</v>
          </cell>
          <cell r="H37">
            <v>0.21281505000000001</v>
          </cell>
          <cell r="I37">
            <v>0.21281505000000001</v>
          </cell>
        </row>
        <row r="38">
          <cell r="D38" t="str">
            <v>DUCSIndiaChina</v>
          </cell>
          <cell r="E38">
            <v>0.18207314999999999</v>
          </cell>
          <cell r="F38">
            <v>0.18207314999999999</v>
          </cell>
          <cell r="G38">
            <v>0.18207314999999999</v>
          </cell>
          <cell r="H38">
            <v>0.18207314999999999</v>
          </cell>
          <cell r="I38">
            <v>0.18207314999999999</v>
          </cell>
        </row>
        <row r="39">
          <cell r="D39" t="str">
            <v>DUCSIndiaEurope</v>
          </cell>
          <cell r="E39">
            <v>0.17009204999999999</v>
          </cell>
          <cell r="F39">
            <v>0.17009204999999999</v>
          </cell>
          <cell r="G39">
            <v>0.17009204999999999</v>
          </cell>
          <cell r="H39">
            <v>0.17009204999999999</v>
          </cell>
          <cell r="I39">
            <v>0.17009204999999999</v>
          </cell>
        </row>
        <row r="40">
          <cell r="D40" t="str">
            <v>DUCSIndiaIndia</v>
          </cell>
          <cell r="E40">
            <v>5.9370899999999997E-2</v>
          </cell>
          <cell r="F40">
            <v>5.9370899999999997E-2</v>
          </cell>
          <cell r="G40">
            <v>5.9370899999999997E-2</v>
          </cell>
          <cell r="H40">
            <v>5.9370899999999997E-2</v>
          </cell>
          <cell r="I40">
            <v>5.9370899999999997E-2</v>
          </cell>
        </row>
        <row r="41">
          <cell r="D41" t="str">
            <v>DUCSIndiaJapan</v>
          </cell>
          <cell r="E41">
            <v>5.0238600000000001E-2</v>
          </cell>
          <cell r="F41">
            <v>5.0238600000000001E-2</v>
          </cell>
          <cell r="G41">
            <v>5.0238600000000001E-2</v>
          </cell>
          <cell r="H41">
            <v>5.0238600000000001E-2</v>
          </cell>
          <cell r="I41">
            <v>5.0238600000000001E-2</v>
          </cell>
        </row>
        <row r="42">
          <cell r="D42" t="str">
            <v>DUCSIndiaKorea</v>
          </cell>
          <cell r="E42">
            <v>0.1502386</v>
          </cell>
          <cell r="F42">
            <v>0.1502386</v>
          </cell>
          <cell r="G42">
            <v>0.1502386</v>
          </cell>
          <cell r="H42">
            <v>0.1502386</v>
          </cell>
          <cell r="I42">
            <v>0.1502386</v>
          </cell>
        </row>
        <row r="43">
          <cell r="D43" t="str">
            <v>DUCSIndiaMiddle-East</v>
          </cell>
          <cell r="E43">
            <v>0.132415</v>
          </cell>
          <cell r="F43">
            <v>0.132415</v>
          </cell>
          <cell r="G43">
            <v>0.132415</v>
          </cell>
          <cell r="H43">
            <v>0.132415</v>
          </cell>
          <cell r="I43">
            <v>0.132415</v>
          </cell>
        </row>
        <row r="44">
          <cell r="D44" t="str">
            <v>DUCSIndiaNorth America</v>
          </cell>
          <cell r="E44">
            <v>0.206412846231878</v>
          </cell>
          <cell r="F44">
            <v>0.206412846231878</v>
          </cell>
          <cell r="G44">
            <v>0.206412846231878</v>
          </cell>
          <cell r="H44">
            <v>0.206412846231878</v>
          </cell>
          <cell r="I44">
            <v>0.206412846231878</v>
          </cell>
        </row>
        <row r="45">
          <cell r="D45" t="str">
            <v>DUCSIndiaOther Asia</v>
          </cell>
          <cell r="E45">
            <v>0.1685121</v>
          </cell>
          <cell r="F45">
            <v>0.1685121</v>
          </cell>
          <cell r="G45">
            <v>0.1685121</v>
          </cell>
          <cell r="H45">
            <v>0.1685121</v>
          </cell>
          <cell r="I45">
            <v>0.1685121</v>
          </cell>
        </row>
        <row r="46">
          <cell r="D46" t="str">
            <v>DUCSIndiaRussia</v>
          </cell>
          <cell r="E46">
            <v>0.11759205</v>
          </cell>
          <cell r="F46">
            <v>0.11759205</v>
          </cell>
          <cell r="G46">
            <v>0.11759205</v>
          </cell>
          <cell r="H46">
            <v>0.11759205</v>
          </cell>
          <cell r="I46">
            <v>0.11759205</v>
          </cell>
        </row>
        <row r="47">
          <cell r="D47" t="str">
            <v>DUCSIndiaSouth America</v>
          </cell>
          <cell r="E47">
            <v>0.27516505000000002</v>
          </cell>
          <cell r="F47">
            <v>0.27516505000000002</v>
          </cell>
          <cell r="G47">
            <v>0.27516505000000002</v>
          </cell>
          <cell r="H47">
            <v>0.27516505000000002</v>
          </cell>
          <cell r="I47">
            <v>0.27516505000000002</v>
          </cell>
        </row>
        <row r="48">
          <cell r="D48" t="str">
            <v>DUCSJapanCentral America</v>
          </cell>
          <cell r="E48">
            <v>0.28190955000000001</v>
          </cell>
          <cell r="F48">
            <v>0.28190955000000001</v>
          </cell>
          <cell r="G48">
            <v>0.28190955000000001</v>
          </cell>
          <cell r="H48">
            <v>0.28190955000000001</v>
          </cell>
          <cell r="I48">
            <v>0.28190955000000001</v>
          </cell>
        </row>
        <row r="49">
          <cell r="D49" t="str">
            <v>DUCSJapanChina</v>
          </cell>
          <cell r="E49">
            <v>0.22776750000000001</v>
          </cell>
          <cell r="F49">
            <v>0.22776750000000001</v>
          </cell>
          <cell r="G49">
            <v>0.22776750000000001</v>
          </cell>
          <cell r="H49">
            <v>0.22776750000000001</v>
          </cell>
          <cell r="I49">
            <v>0.22776750000000001</v>
          </cell>
        </row>
        <row r="50">
          <cell r="D50" t="str">
            <v>DUCSJapanEurope</v>
          </cell>
          <cell r="E50">
            <v>0.24170505</v>
          </cell>
          <cell r="F50">
            <v>0.24170505</v>
          </cell>
          <cell r="G50">
            <v>0.24170505</v>
          </cell>
          <cell r="H50">
            <v>0.24170505</v>
          </cell>
          <cell r="I50">
            <v>0.24170505</v>
          </cell>
        </row>
        <row r="51">
          <cell r="D51" t="str">
            <v>DUCSJapanIndia</v>
          </cell>
          <cell r="E51">
            <v>0.27126749999999999</v>
          </cell>
          <cell r="F51">
            <v>0.27126749999999999</v>
          </cell>
          <cell r="G51">
            <v>0.27126749999999999</v>
          </cell>
          <cell r="H51">
            <v>0.27126749999999999</v>
          </cell>
          <cell r="I51">
            <v>0.27126749999999999</v>
          </cell>
        </row>
        <row r="52">
          <cell r="D52" t="str">
            <v>DUCSJapanJapan</v>
          </cell>
          <cell r="E52">
            <v>6.9160200000000005E-2</v>
          </cell>
          <cell r="F52">
            <v>6.9160200000000005E-2</v>
          </cell>
          <cell r="G52">
            <v>6.9160200000000005E-2</v>
          </cell>
          <cell r="H52">
            <v>6.9160200000000005E-2</v>
          </cell>
          <cell r="I52">
            <v>6.9160200000000005E-2</v>
          </cell>
        </row>
        <row r="53">
          <cell r="D53" t="str">
            <v>DUCSJapanKorea</v>
          </cell>
          <cell r="E53">
            <v>0.1837675</v>
          </cell>
          <cell r="F53">
            <v>0.1837675</v>
          </cell>
          <cell r="G53">
            <v>0.1837675</v>
          </cell>
          <cell r="H53">
            <v>0.1837675</v>
          </cell>
          <cell r="I53">
            <v>0.1837675</v>
          </cell>
        </row>
        <row r="54">
          <cell r="D54" t="str">
            <v>DUCSJapanMiddle-East</v>
          </cell>
          <cell r="E54">
            <v>0.28772979999999998</v>
          </cell>
          <cell r="F54">
            <v>0.28772979999999998</v>
          </cell>
          <cell r="G54">
            <v>0.28772979999999998</v>
          </cell>
          <cell r="H54">
            <v>0.28772979999999998</v>
          </cell>
          <cell r="I54">
            <v>0.28772979999999998</v>
          </cell>
        </row>
        <row r="55">
          <cell r="D55" t="str">
            <v>DUCSJapanNorth America</v>
          </cell>
          <cell r="E55">
            <v>0.31296729623187802</v>
          </cell>
          <cell r="F55">
            <v>0.31296729623187802</v>
          </cell>
          <cell r="G55">
            <v>0.31296729623187802</v>
          </cell>
          <cell r="H55">
            <v>0.31296729623187802</v>
          </cell>
          <cell r="I55">
            <v>0.31296729623187802</v>
          </cell>
        </row>
        <row r="56">
          <cell r="D56" t="str">
            <v>DUCSJapanOther Asia</v>
          </cell>
          <cell r="E56">
            <v>0.24469125</v>
          </cell>
          <cell r="F56">
            <v>0.24469125</v>
          </cell>
          <cell r="G56">
            <v>0.24469125</v>
          </cell>
          <cell r="H56">
            <v>0.24469125</v>
          </cell>
          <cell r="I56">
            <v>0.24469125</v>
          </cell>
        </row>
        <row r="57">
          <cell r="D57" t="str">
            <v>DUCSJapanRussia</v>
          </cell>
          <cell r="E57">
            <v>0.18920505000000001</v>
          </cell>
          <cell r="F57">
            <v>0.18920505000000001</v>
          </cell>
          <cell r="G57">
            <v>0.18920505000000001</v>
          </cell>
          <cell r="H57">
            <v>0.18920505000000001</v>
          </cell>
          <cell r="I57">
            <v>0.18920505000000001</v>
          </cell>
        </row>
        <row r="58">
          <cell r="D58" t="str">
            <v>DUCSJapanSouth America</v>
          </cell>
          <cell r="E58">
            <v>0.34425955000000003</v>
          </cell>
          <cell r="F58">
            <v>0.34425955000000003</v>
          </cell>
          <cell r="G58">
            <v>0.34425955000000003</v>
          </cell>
          <cell r="H58">
            <v>0.34425955000000003</v>
          </cell>
          <cell r="I58">
            <v>0.34425955000000003</v>
          </cell>
        </row>
        <row r="59">
          <cell r="D59" t="str">
            <v>DUCSKoreaCentral America</v>
          </cell>
          <cell r="E59">
            <v>0.28190955000000001</v>
          </cell>
          <cell r="F59">
            <v>0.28190955000000001</v>
          </cell>
          <cell r="G59">
            <v>0.28190955000000001</v>
          </cell>
          <cell r="H59">
            <v>0.28190955000000001</v>
          </cell>
          <cell r="I59">
            <v>0.28190955000000001</v>
          </cell>
        </row>
        <row r="60">
          <cell r="D60" t="str">
            <v>DUCSKoreaChina</v>
          </cell>
          <cell r="E60">
            <v>0.1963848</v>
          </cell>
          <cell r="F60">
            <v>0.1963848</v>
          </cell>
          <cell r="G60">
            <v>0.1963848</v>
          </cell>
          <cell r="H60">
            <v>0.1963848</v>
          </cell>
          <cell r="I60">
            <v>0.1963848</v>
          </cell>
        </row>
        <row r="61">
          <cell r="D61" t="str">
            <v>DUCSKoreaEurope</v>
          </cell>
          <cell r="E61">
            <v>0.24170505</v>
          </cell>
          <cell r="F61">
            <v>0.24170505</v>
          </cell>
          <cell r="G61">
            <v>0.24170505</v>
          </cell>
          <cell r="H61">
            <v>0.24170505</v>
          </cell>
          <cell r="I61">
            <v>0.24170505</v>
          </cell>
        </row>
        <row r="62">
          <cell r="D62" t="str">
            <v>DUCSKoreaIndia</v>
          </cell>
          <cell r="E62">
            <v>0.27126749999999999</v>
          </cell>
          <cell r="F62">
            <v>0.27126749999999999</v>
          </cell>
          <cell r="G62">
            <v>0.27126749999999999</v>
          </cell>
          <cell r="H62">
            <v>0.27126749999999999</v>
          </cell>
          <cell r="I62">
            <v>0.27126749999999999</v>
          </cell>
        </row>
        <row r="63">
          <cell r="D63" t="str">
            <v>DUCSKoreaJapan</v>
          </cell>
          <cell r="E63">
            <v>0.1085802</v>
          </cell>
          <cell r="F63">
            <v>0.1085802</v>
          </cell>
          <cell r="G63">
            <v>0.1085802</v>
          </cell>
          <cell r="H63">
            <v>0.1085802</v>
          </cell>
          <cell r="I63">
            <v>0.1085802</v>
          </cell>
        </row>
        <row r="64">
          <cell r="D64" t="str">
            <v>DUCSKoreaKorea</v>
          </cell>
          <cell r="E64">
            <v>4.6219950000000003E-2</v>
          </cell>
          <cell r="F64">
            <v>4.6219950000000003E-2</v>
          </cell>
          <cell r="G64">
            <v>4.6219950000000003E-2</v>
          </cell>
          <cell r="H64">
            <v>4.6219950000000003E-2</v>
          </cell>
          <cell r="I64">
            <v>4.6219950000000003E-2</v>
          </cell>
        </row>
        <row r="65">
          <cell r="D65" t="str">
            <v>DUCSKoreaMiddle-East</v>
          </cell>
          <cell r="E65">
            <v>0.28772979999999998</v>
          </cell>
          <cell r="F65">
            <v>0.28772979999999998</v>
          </cell>
          <cell r="G65">
            <v>0.28772979999999998</v>
          </cell>
          <cell r="H65">
            <v>0.28772979999999998</v>
          </cell>
          <cell r="I65">
            <v>0.28772979999999998</v>
          </cell>
        </row>
        <row r="66">
          <cell r="D66" t="str">
            <v>DUCSKoreaNorth America</v>
          </cell>
          <cell r="E66">
            <v>0.31296729623187802</v>
          </cell>
          <cell r="F66">
            <v>0.31296729623187802</v>
          </cell>
          <cell r="G66">
            <v>0.31296729623187802</v>
          </cell>
          <cell r="H66">
            <v>0.31296729623187802</v>
          </cell>
          <cell r="I66">
            <v>0.31296729623187802</v>
          </cell>
        </row>
        <row r="67">
          <cell r="D67" t="str">
            <v>DUCSKoreaOther Asia</v>
          </cell>
          <cell r="E67">
            <v>0.23221919999999999</v>
          </cell>
          <cell r="F67">
            <v>0.23221919999999999</v>
          </cell>
          <cell r="G67">
            <v>0.23221919999999999</v>
          </cell>
          <cell r="H67">
            <v>0.23221919999999999</v>
          </cell>
          <cell r="I67">
            <v>0.23221919999999999</v>
          </cell>
        </row>
        <row r="68">
          <cell r="D68" t="str">
            <v>DUCSKoreaRussia</v>
          </cell>
          <cell r="E68">
            <v>0.18920505000000001</v>
          </cell>
          <cell r="F68">
            <v>0.18920505000000001</v>
          </cell>
          <cell r="G68">
            <v>0.18920505000000001</v>
          </cell>
          <cell r="H68">
            <v>0.18920505000000001</v>
          </cell>
          <cell r="I68">
            <v>0.18920505000000001</v>
          </cell>
        </row>
        <row r="69">
          <cell r="D69" t="str">
            <v>DUCSKoreaSouth America</v>
          </cell>
          <cell r="E69">
            <v>0.34425955000000003</v>
          </cell>
          <cell r="F69">
            <v>0.34425955000000003</v>
          </cell>
          <cell r="G69">
            <v>0.34425955000000003</v>
          </cell>
          <cell r="H69">
            <v>0.34425955000000003</v>
          </cell>
          <cell r="I69">
            <v>0.34425955000000003</v>
          </cell>
        </row>
        <row r="70">
          <cell r="D70" t="str">
            <v>DUCSMiddle-EastCentral America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D71" t="str">
            <v>DUCSMiddle-EastChina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D72" t="str">
            <v>DUCSMiddle-EastEurope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D73" t="str">
            <v>DUCSMiddle-EastIndia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DUCSMiddle-EastJapan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DUCSMiddle-EastKorea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DUCSMiddle-EastMiddle-East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D77" t="str">
            <v>DUCSMiddle-EastNorth America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D78" t="str">
            <v>DUCSMiddle-EastOther Asia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D79" t="str">
            <v>DUCSMiddle-EastRussia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 t="str">
            <v>DUCSMiddle-EastSouth America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 t="str">
            <v>DUCSNorth AmericaCentral America</v>
          </cell>
          <cell r="E81">
            <v>0.12496504999999999</v>
          </cell>
          <cell r="F81">
            <v>0.12496504999999999</v>
          </cell>
          <cell r="G81">
            <v>0.12496504999999999</v>
          </cell>
          <cell r="H81">
            <v>0.12496504999999999</v>
          </cell>
          <cell r="I81">
            <v>0.12496504999999999</v>
          </cell>
        </row>
        <row r="82">
          <cell r="D82" t="str">
            <v>DUCSNorth AmericaChina</v>
          </cell>
          <cell r="E82">
            <v>0.226271</v>
          </cell>
          <cell r="F82">
            <v>0.226271</v>
          </cell>
          <cell r="G82">
            <v>0.226271</v>
          </cell>
          <cell r="H82">
            <v>0.226271</v>
          </cell>
          <cell r="I82">
            <v>0.226271</v>
          </cell>
        </row>
        <row r="83">
          <cell r="D83" t="str">
            <v>DUCSNorth AmericaEurope</v>
          </cell>
          <cell r="E83">
            <v>0.222374875</v>
          </cell>
          <cell r="F83">
            <v>0.222374875</v>
          </cell>
          <cell r="G83">
            <v>0.222374875</v>
          </cell>
          <cell r="H83">
            <v>0.222374875</v>
          </cell>
          <cell r="I83">
            <v>0.222374875</v>
          </cell>
        </row>
        <row r="84">
          <cell r="D84" t="str">
            <v>DUCSNorth AmericaIndia</v>
          </cell>
          <cell r="E84">
            <v>0.35698410000000003</v>
          </cell>
          <cell r="F84">
            <v>0.35698410000000003</v>
          </cell>
          <cell r="G84">
            <v>0.35698410000000003</v>
          </cell>
          <cell r="H84">
            <v>0.35698410000000003</v>
          </cell>
          <cell r="I84">
            <v>0.35698410000000003</v>
          </cell>
        </row>
        <row r="85">
          <cell r="D85" t="str">
            <v>DUCSNorth AmericaJapan</v>
          </cell>
          <cell r="E85">
            <v>0.179278875</v>
          </cell>
          <cell r="F85">
            <v>0.179278875</v>
          </cell>
          <cell r="G85">
            <v>0.179278875</v>
          </cell>
          <cell r="H85">
            <v>0.179278875</v>
          </cell>
          <cell r="I85">
            <v>0.179278875</v>
          </cell>
        </row>
        <row r="86">
          <cell r="D86" t="str">
            <v>DUCSNorth AmericaKorea</v>
          </cell>
          <cell r="E86">
            <v>0.20359065000000001</v>
          </cell>
          <cell r="F86">
            <v>0.20359065000000001</v>
          </cell>
          <cell r="G86">
            <v>0.20359065000000001</v>
          </cell>
          <cell r="H86">
            <v>0.20359065000000001</v>
          </cell>
          <cell r="I86">
            <v>0.20359065000000001</v>
          </cell>
        </row>
        <row r="87">
          <cell r="D87" t="str">
            <v>DUCSNorth AmericaMiddle-East</v>
          </cell>
          <cell r="E87">
            <v>0.28779732499999999</v>
          </cell>
          <cell r="F87">
            <v>0.28779732499999999</v>
          </cell>
          <cell r="G87">
            <v>0.28779732499999999</v>
          </cell>
          <cell r="H87">
            <v>0.28779732499999999</v>
          </cell>
          <cell r="I87">
            <v>0.28779732499999999</v>
          </cell>
        </row>
        <row r="88">
          <cell r="D88" t="str">
            <v>DUCSNorth AmericaNorth America</v>
          </cell>
          <cell r="E88">
            <v>6.6178150000000005E-2</v>
          </cell>
          <cell r="F88">
            <v>6.6178150000000005E-2</v>
          </cell>
          <cell r="G88">
            <v>6.6178150000000005E-2</v>
          </cell>
          <cell r="H88">
            <v>6.6178150000000005E-2</v>
          </cell>
          <cell r="I88">
            <v>6.6178150000000005E-2</v>
          </cell>
        </row>
        <row r="89">
          <cell r="D89" t="str">
            <v>DUCSNorth AmericaOther Asia</v>
          </cell>
          <cell r="E89">
            <v>0.3433252</v>
          </cell>
          <cell r="F89">
            <v>0.3433252</v>
          </cell>
          <cell r="G89">
            <v>0.3433252</v>
          </cell>
          <cell r="H89">
            <v>0.3433252</v>
          </cell>
          <cell r="I89">
            <v>0.3433252</v>
          </cell>
        </row>
        <row r="90">
          <cell r="D90" t="str">
            <v>DUCSNorth AmericaRussia</v>
          </cell>
          <cell r="E90">
            <v>0.117374875</v>
          </cell>
          <cell r="F90">
            <v>0.117374875</v>
          </cell>
          <cell r="G90">
            <v>0.117374875</v>
          </cell>
          <cell r="H90">
            <v>0.117374875</v>
          </cell>
          <cell r="I90">
            <v>0.117374875</v>
          </cell>
        </row>
        <row r="91">
          <cell r="D91" t="str">
            <v>DUCSNorth AmericaSouth America</v>
          </cell>
          <cell r="E91">
            <v>0.22066505</v>
          </cell>
          <cell r="F91">
            <v>0.22066505</v>
          </cell>
          <cell r="G91">
            <v>0.22066505</v>
          </cell>
          <cell r="H91">
            <v>0.22066505</v>
          </cell>
          <cell r="I91">
            <v>0.22066505</v>
          </cell>
        </row>
        <row r="92">
          <cell r="D92" t="str">
            <v>DUCSOther AsiaCentral America</v>
          </cell>
          <cell r="E92">
            <v>0.21230955000000001</v>
          </cell>
          <cell r="F92">
            <v>0.21230955000000001</v>
          </cell>
          <cell r="G92">
            <v>0.21230955000000001</v>
          </cell>
          <cell r="H92">
            <v>0.21230955000000001</v>
          </cell>
          <cell r="I92">
            <v>0.21230955000000001</v>
          </cell>
        </row>
        <row r="93">
          <cell r="D93" t="str">
            <v>DUCSOther AsiaChina</v>
          </cell>
          <cell r="E93">
            <v>5.2384800000000002E-2</v>
          </cell>
          <cell r="F93">
            <v>5.2384800000000002E-2</v>
          </cell>
          <cell r="G93">
            <v>5.2384800000000002E-2</v>
          </cell>
          <cell r="H93">
            <v>5.2384800000000002E-2</v>
          </cell>
          <cell r="I93">
            <v>5.2384800000000002E-2</v>
          </cell>
        </row>
        <row r="94">
          <cell r="D94" t="str">
            <v>DUCSOther AsiaEurope</v>
          </cell>
          <cell r="E94">
            <v>0.18920505000000001</v>
          </cell>
          <cell r="F94">
            <v>0.18920505000000001</v>
          </cell>
          <cell r="G94">
            <v>0.18920505000000001</v>
          </cell>
          <cell r="H94">
            <v>0.18920505000000001</v>
          </cell>
          <cell r="I94">
            <v>0.18920505000000001</v>
          </cell>
        </row>
        <row r="95">
          <cell r="D95" t="str">
            <v>DUCSOther AsiaIndia</v>
          </cell>
          <cell r="E95">
            <v>8.3767499999999995E-2</v>
          </cell>
          <cell r="F95">
            <v>8.3767499999999995E-2</v>
          </cell>
          <cell r="G95">
            <v>8.3767499999999995E-2</v>
          </cell>
          <cell r="H95">
            <v>8.3767499999999995E-2</v>
          </cell>
          <cell r="I95">
            <v>8.3767499999999995E-2</v>
          </cell>
        </row>
        <row r="96">
          <cell r="D96" t="str">
            <v>DUCSOther AsiaJapan</v>
          </cell>
          <cell r="E96">
            <v>0.1085802</v>
          </cell>
          <cell r="F96">
            <v>0.1085802</v>
          </cell>
          <cell r="G96">
            <v>0.1085802</v>
          </cell>
          <cell r="H96">
            <v>0.1085802</v>
          </cell>
          <cell r="I96">
            <v>0.1085802</v>
          </cell>
        </row>
        <row r="97">
          <cell r="D97" t="str">
            <v>DUCSOther AsiaKorea</v>
          </cell>
          <cell r="E97">
            <v>4.6219950000000003E-2</v>
          </cell>
          <cell r="F97">
            <v>4.6219950000000003E-2</v>
          </cell>
          <cell r="G97">
            <v>4.6219950000000003E-2</v>
          </cell>
          <cell r="H97">
            <v>4.6219950000000003E-2</v>
          </cell>
          <cell r="I97">
            <v>4.6219950000000003E-2</v>
          </cell>
        </row>
        <row r="98">
          <cell r="D98" t="str">
            <v>DUCSOther AsiaMiddle-East</v>
          </cell>
          <cell r="E98">
            <v>0.2177298</v>
          </cell>
          <cell r="F98">
            <v>0.2177298</v>
          </cell>
          <cell r="G98">
            <v>0.2177298</v>
          </cell>
          <cell r="H98">
            <v>0.2177298</v>
          </cell>
          <cell r="I98">
            <v>0.2177298</v>
          </cell>
        </row>
        <row r="99">
          <cell r="D99" t="str">
            <v>DUCSOther AsiaNorth America</v>
          </cell>
          <cell r="E99">
            <v>0.24976950000000001</v>
          </cell>
          <cell r="F99">
            <v>0.24976950000000001</v>
          </cell>
          <cell r="G99">
            <v>0.24976950000000001</v>
          </cell>
          <cell r="H99">
            <v>0.24976950000000001</v>
          </cell>
          <cell r="I99">
            <v>0.24976950000000001</v>
          </cell>
        </row>
        <row r="100">
          <cell r="D100" t="str">
            <v>DUCSOther AsiaOther Asia</v>
          </cell>
          <cell r="E100">
            <v>0.1482192</v>
          </cell>
          <cell r="F100">
            <v>0.1482192</v>
          </cell>
          <cell r="G100">
            <v>0.1482192</v>
          </cell>
          <cell r="H100">
            <v>0.1482192</v>
          </cell>
          <cell r="I100">
            <v>0.1482192</v>
          </cell>
        </row>
        <row r="101">
          <cell r="D101" t="str">
            <v>DUCSOther AsiaRussia</v>
          </cell>
          <cell r="E101">
            <v>0.18920505000000001</v>
          </cell>
          <cell r="F101">
            <v>0.18920505000000001</v>
          </cell>
          <cell r="G101">
            <v>0.18920505000000001</v>
          </cell>
          <cell r="H101">
            <v>0.18920505000000001</v>
          </cell>
          <cell r="I101">
            <v>0.18920505000000001</v>
          </cell>
        </row>
        <row r="102">
          <cell r="D102" t="str">
            <v>DUCSOther AsiaSouth America</v>
          </cell>
          <cell r="E102">
            <v>0.21230955000000001</v>
          </cell>
          <cell r="F102">
            <v>0.21230955000000001</v>
          </cell>
          <cell r="G102">
            <v>0.21230955000000001</v>
          </cell>
          <cell r="H102">
            <v>0.21230955000000001</v>
          </cell>
          <cell r="I102">
            <v>0.21230955000000001</v>
          </cell>
        </row>
        <row r="103">
          <cell r="D103" t="str">
            <v>DUCSRussiaCentral America</v>
          </cell>
          <cell r="E103">
            <v>0.21952178025709401</v>
          </cell>
          <cell r="F103">
            <v>0.21952178025709401</v>
          </cell>
          <cell r="G103">
            <v>0.21952178025709401</v>
          </cell>
          <cell r="H103">
            <v>0.21952178025709401</v>
          </cell>
          <cell r="I103">
            <v>0.21952178025709401</v>
          </cell>
        </row>
        <row r="104">
          <cell r="D104" t="str">
            <v>DUCSRussiaChina</v>
          </cell>
          <cell r="E104">
            <v>0.237352534562212</v>
          </cell>
          <cell r="F104">
            <v>0.237352534562212</v>
          </cell>
          <cell r="G104">
            <v>0.237352534562212</v>
          </cell>
          <cell r="H104">
            <v>0.237352534562212</v>
          </cell>
          <cell r="I104">
            <v>0.237352534562212</v>
          </cell>
        </row>
        <row r="105">
          <cell r="D105" t="str">
            <v>DUCSRussiaEurope</v>
          </cell>
          <cell r="E105">
            <v>0.12566820276497701</v>
          </cell>
          <cell r="F105">
            <v>0.12566820276497701</v>
          </cell>
          <cell r="G105">
            <v>0.12566820276497701</v>
          </cell>
          <cell r="H105">
            <v>0.12566820276497701</v>
          </cell>
          <cell r="I105">
            <v>0.12566820276497701</v>
          </cell>
        </row>
        <row r="106">
          <cell r="D106" t="str">
            <v>DUCSRussiaIndia</v>
          </cell>
          <cell r="E106">
            <v>0.31544476109628899</v>
          </cell>
          <cell r="F106">
            <v>0.31544476109628899</v>
          </cell>
          <cell r="G106">
            <v>0.31544476109628899</v>
          </cell>
          <cell r="H106">
            <v>0.31544476109628899</v>
          </cell>
          <cell r="I106">
            <v>0.31544476109628899</v>
          </cell>
        </row>
        <row r="107">
          <cell r="D107" t="str">
            <v>DUCSRussiaJapan</v>
          </cell>
          <cell r="E107">
            <v>0.15350715498423501</v>
          </cell>
          <cell r="F107">
            <v>0.15350715498423501</v>
          </cell>
          <cell r="G107">
            <v>0.15350715498423501</v>
          </cell>
          <cell r="H107">
            <v>0.15350715498423501</v>
          </cell>
          <cell r="I107">
            <v>0.15350715498423501</v>
          </cell>
        </row>
        <row r="108">
          <cell r="D108" t="str">
            <v>DUCSRussiaKorea</v>
          </cell>
          <cell r="E108">
            <v>0.228661836041717</v>
          </cell>
          <cell r="F108">
            <v>0.228661836041717</v>
          </cell>
          <cell r="G108">
            <v>0.228661836041717</v>
          </cell>
          <cell r="H108">
            <v>0.228661836041717</v>
          </cell>
          <cell r="I108">
            <v>0.228661836041717</v>
          </cell>
        </row>
        <row r="109">
          <cell r="D109" t="str">
            <v>DUCSRussiaMiddle-East</v>
          </cell>
          <cell r="E109">
            <v>0.19512692214406999</v>
          </cell>
          <cell r="F109">
            <v>0.19512692214406999</v>
          </cell>
          <cell r="G109">
            <v>0.19512692214406999</v>
          </cell>
          <cell r="H109">
            <v>0.19512692214406999</v>
          </cell>
          <cell r="I109">
            <v>0.19512692214406999</v>
          </cell>
        </row>
        <row r="110">
          <cell r="D110" t="str">
            <v>DUCSRussiaNorth America</v>
          </cell>
          <cell r="E110">
            <v>0.239067066180944</v>
          </cell>
          <cell r="F110">
            <v>0.239067066180944</v>
          </cell>
          <cell r="G110">
            <v>0.239067066180944</v>
          </cell>
          <cell r="H110">
            <v>0.239067066180944</v>
          </cell>
          <cell r="I110">
            <v>0.239067066180944</v>
          </cell>
        </row>
        <row r="111">
          <cell r="D111" t="str">
            <v>DUCSRussiaOther Asia</v>
          </cell>
          <cell r="E111">
            <v>0.260999725321368</v>
          </cell>
          <cell r="F111">
            <v>0.260999725321368</v>
          </cell>
          <cell r="G111">
            <v>0.260999725321368</v>
          </cell>
          <cell r="H111">
            <v>0.260999725321368</v>
          </cell>
          <cell r="I111">
            <v>0.260999725321368</v>
          </cell>
        </row>
        <row r="112">
          <cell r="D112" t="str">
            <v>DUCSRussiaRussia</v>
          </cell>
          <cell r="E112">
            <v>6.5599078341013806E-2</v>
          </cell>
          <cell r="F112">
            <v>6.5599078341013806E-2</v>
          </cell>
          <cell r="G112">
            <v>6.5599078341013806E-2</v>
          </cell>
          <cell r="H112">
            <v>6.5599078341013806E-2</v>
          </cell>
          <cell r="I112">
            <v>6.5599078341013806E-2</v>
          </cell>
        </row>
        <row r="113">
          <cell r="D113" t="str">
            <v>DUCSRussiaSouth America</v>
          </cell>
          <cell r="E113">
            <v>0.245621780257094</v>
          </cell>
          <cell r="F113">
            <v>0.245621780257094</v>
          </cell>
          <cell r="G113">
            <v>0.245621780257094</v>
          </cell>
          <cell r="H113">
            <v>0.245621780257094</v>
          </cell>
          <cell r="I113">
            <v>0.245621780257094</v>
          </cell>
        </row>
        <row r="114">
          <cell r="D114" t="str">
            <v>DUCSSouth AmericaCentral America</v>
          </cell>
          <cell r="E114">
            <v>5.7629850000000003E-2</v>
          </cell>
          <cell r="F114">
            <v>5.7629850000000003E-2</v>
          </cell>
          <cell r="G114">
            <v>5.7629850000000003E-2</v>
          </cell>
          <cell r="H114">
            <v>5.7629850000000003E-2</v>
          </cell>
          <cell r="I114">
            <v>5.7629850000000003E-2</v>
          </cell>
        </row>
        <row r="115">
          <cell r="D115" t="str">
            <v>DUCSSouth AmericaChina</v>
          </cell>
          <cell r="E115">
            <v>0.32841989999999999</v>
          </cell>
          <cell r="F115">
            <v>0.32841989999999999</v>
          </cell>
          <cell r="G115">
            <v>0.32841989999999999</v>
          </cell>
          <cell r="H115">
            <v>0.32841989999999999</v>
          </cell>
          <cell r="I115">
            <v>0.32841989999999999</v>
          </cell>
        </row>
        <row r="116">
          <cell r="D116" t="str">
            <v>DUCSSouth AmericaEurope</v>
          </cell>
          <cell r="E116">
            <v>0.25795485000000001</v>
          </cell>
          <cell r="F116">
            <v>0.25795485000000001</v>
          </cell>
          <cell r="G116">
            <v>0.25795485000000001</v>
          </cell>
          <cell r="H116">
            <v>0.25795485000000001</v>
          </cell>
          <cell r="I116">
            <v>0.25795485000000001</v>
          </cell>
        </row>
        <row r="117">
          <cell r="D117" t="str">
            <v>DUCSSouth AmericaIndia</v>
          </cell>
          <cell r="E117">
            <v>0.48429974999999997</v>
          </cell>
          <cell r="F117">
            <v>0.48429974999999997</v>
          </cell>
          <cell r="G117">
            <v>0.48429974999999997</v>
          </cell>
          <cell r="H117">
            <v>0.48429974999999997</v>
          </cell>
          <cell r="I117">
            <v>0.48429974999999997</v>
          </cell>
        </row>
        <row r="118">
          <cell r="D118" t="str">
            <v>DUCSSouth AmericaJapan</v>
          </cell>
          <cell r="E118">
            <v>0.27087014999999998</v>
          </cell>
          <cell r="F118">
            <v>0.27087014999999998</v>
          </cell>
          <cell r="G118">
            <v>0.27087014999999998</v>
          </cell>
          <cell r="H118">
            <v>0.27087014999999998</v>
          </cell>
          <cell r="I118">
            <v>0.27087014999999998</v>
          </cell>
        </row>
        <row r="119">
          <cell r="D119" t="str">
            <v>DUCSSouth AmericaKorea</v>
          </cell>
          <cell r="E119">
            <v>0.33341019999999999</v>
          </cell>
          <cell r="F119">
            <v>0.33341019999999999</v>
          </cell>
          <cell r="G119">
            <v>0.33341019999999999</v>
          </cell>
          <cell r="H119">
            <v>0.33341019999999999</v>
          </cell>
          <cell r="I119">
            <v>0.33341019999999999</v>
          </cell>
        </row>
        <row r="120">
          <cell r="D120" t="str">
            <v>DUCSSouth AmericaMiddle-East</v>
          </cell>
          <cell r="E120">
            <v>0.35355025000000001</v>
          </cell>
          <cell r="F120">
            <v>0.35355025000000001</v>
          </cell>
          <cell r="G120">
            <v>0.35355025000000001</v>
          </cell>
          <cell r="H120">
            <v>0.35355025000000001</v>
          </cell>
          <cell r="I120">
            <v>0.35355025000000001</v>
          </cell>
        </row>
        <row r="121">
          <cell r="D121" t="str">
            <v>DUCSSouth AmericaNorth America</v>
          </cell>
          <cell r="E121">
            <v>0.23570969999999999</v>
          </cell>
          <cell r="F121">
            <v>0.23570969999999999</v>
          </cell>
          <cell r="G121">
            <v>0.23570969999999999</v>
          </cell>
          <cell r="H121">
            <v>0.23570969999999999</v>
          </cell>
          <cell r="I121">
            <v>0.23570969999999999</v>
          </cell>
        </row>
        <row r="122">
          <cell r="D122" t="str">
            <v>DUCSSouth AmericaOther Asia</v>
          </cell>
          <cell r="E122">
            <v>0.39777772500000003</v>
          </cell>
          <cell r="F122">
            <v>0.39777772500000003</v>
          </cell>
          <cell r="G122">
            <v>0.39777772500000003</v>
          </cell>
          <cell r="H122">
            <v>0.39777772500000003</v>
          </cell>
          <cell r="I122">
            <v>0.39777772500000003</v>
          </cell>
        </row>
        <row r="123">
          <cell r="D123" t="str">
            <v>DUCSSouth AmericaRussia</v>
          </cell>
          <cell r="E123">
            <v>0.20545484999999999</v>
          </cell>
          <cell r="F123">
            <v>0.20545484999999999</v>
          </cell>
          <cell r="G123">
            <v>0.20545484999999999</v>
          </cell>
          <cell r="H123">
            <v>0.20545484999999999</v>
          </cell>
          <cell r="I123">
            <v>0.20545484999999999</v>
          </cell>
        </row>
        <row r="124">
          <cell r="D124" t="str">
            <v>DUCSSouth AmericaSouth America</v>
          </cell>
          <cell r="E124">
            <v>5.7629850000000003E-2</v>
          </cell>
          <cell r="F124">
            <v>5.7629850000000003E-2</v>
          </cell>
          <cell r="G124">
            <v>5.7629850000000003E-2</v>
          </cell>
          <cell r="H124">
            <v>5.7629850000000003E-2</v>
          </cell>
          <cell r="I124">
            <v>5.7629850000000003E-2</v>
          </cell>
        </row>
        <row r="125">
          <cell r="D125" t="str">
            <v>WUCSCentral AmericaCentral America</v>
          </cell>
          <cell r="E125">
            <v>7.0009699999999994E-2</v>
          </cell>
          <cell r="F125">
            <v>7.0009699999999994E-2</v>
          </cell>
          <cell r="G125">
            <v>7.0009699999999994E-2</v>
          </cell>
          <cell r="H125">
            <v>7.0009699999999994E-2</v>
          </cell>
          <cell r="I125">
            <v>7.0009699999999994E-2</v>
          </cell>
        </row>
        <row r="126">
          <cell r="D126" t="str">
            <v>WUCSCentral AmericaChina</v>
          </cell>
          <cell r="E126">
            <v>0.30959734137931</v>
          </cell>
          <cell r="F126">
            <v>0.30959734137931</v>
          </cell>
          <cell r="G126">
            <v>0.30959734137931</v>
          </cell>
          <cell r="H126">
            <v>0.30959734137931</v>
          </cell>
          <cell r="I126">
            <v>0.30959734137931</v>
          </cell>
        </row>
        <row r="127">
          <cell r="D127" t="str">
            <v>WUCSCentral AmericaEurope</v>
          </cell>
          <cell r="E127">
            <v>0.3128898</v>
          </cell>
          <cell r="F127">
            <v>0.3128898</v>
          </cell>
          <cell r="G127">
            <v>0.3128898</v>
          </cell>
          <cell r="H127">
            <v>0.3128898</v>
          </cell>
          <cell r="I127">
            <v>0.3128898</v>
          </cell>
        </row>
        <row r="128">
          <cell r="D128" t="str">
            <v>WUCSCentral AmericaIndia</v>
          </cell>
          <cell r="E128">
            <v>0.43742690172413801</v>
          </cell>
          <cell r="F128">
            <v>0.43742690172413801</v>
          </cell>
          <cell r="G128">
            <v>0.43742690172413801</v>
          </cell>
          <cell r="H128">
            <v>0.43742690172413801</v>
          </cell>
          <cell r="I128">
            <v>0.43742690172413801</v>
          </cell>
        </row>
        <row r="129">
          <cell r="D129" t="str">
            <v>WUCSCentral AmericaJapan</v>
          </cell>
          <cell r="E129">
            <v>0.25645994999999999</v>
          </cell>
          <cell r="F129">
            <v>0.25645994999999999</v>
          </cell>
          <cell r="G129">
            <v>0.25645994999999999</v>
          </cell>
          <cell r="H129">
            <v>0.25645994999999999</v>
          </cell>
          <cell r="I129">
            <v>0.25645994999999999</v>
          </cell>
        </row>
        <row r="130">
          <cell r="D130" t="str">
            <v>WUCSCentral AmericaKorea</v>
          </cell>
          <cell r="E130">
            <v>0.28323437758620701</v>
          </cell>
          <cell r="F130">
            <v>0.28323437758620701</v>
          </cell>
          <cell r="G130">
            <v>0.28323437758620701</v>
          </cell>
          <cell r="H130">
            <v>0.28323437758620701</v>
          </cell>
          <cell r="I130">
            <v>0.28323437758620701</v>
          </cell>
        </row>
        <row r="131">
          <cell r="D131" t="str">
            <v>WUCSCentral AmericaMiddle-East</v>
          </cell>
          <cell r="E131">
            <v>0.29031964999999998</v>
          </cell>
          <cell r="F131">
            <v>0.29031964999999998</v>
          </cell>
          <cell r="G131">
            <v>0.29031964999999998</v>
          </cell>
          <cell r="H131">
            <v>0.29031964999999998</v>
          </cell>
          <cell r="I131">
            <v>0.29031964999999998</v>
          </cell>
        </row>
        <row r="132">
          <cell r="D132" t="str">
            <v>WUCSCentral AmericaNorth America</v>
          </cell>
          <cell r="E132">
            <v>0.16425000000000001</v>
          </cell>
          <cell r="F132">
            <v>0.16425000000000001</v>
          </cell>
          <cell r="G132">
            <v>0.16425000000000001</v>
          </cell>
          <cell r="H132">
            <v>0.16425000000000001</v>
          </cell>
          <cell r="I132">
            <v>0.16425000000000001</v>
          </cell>
        </row>
        <row r="133">
          <cell r="D133" t="str">
            <v>WUCSCentral AmericaOther Asia</v>
          </cell>
          <cell r="E133">
            <v>0.39015407413793102</v>
          </cell>
          <cell r="F133">
            <v>0.39015407413793102</v>
          </cell>
          <cell r="G133">
            <v>0.39015407413793102</v>
          </cell>
          <cell r="H133">
            <v>0.39015407413793102</v>
          </cell>
          <cell r="I133">
            <v>0.39015407413793102</v>
          </cell>
        </row>
        <row r="134">
          <cell r="D134" t="str">
            <v>WUCSCentral AmericaRussia</v>
          </cell>
          <cell r="E134">
            <v>0.22101480000000001</v>
          </cell>
          <cell r="F134">
            <v>0.22101480000000001</v>
          </cell>
          <cell r="G134">
            <v>0.22101480000000001</v>
          </cell>
          <cell r="H134">
            <v>0.22101480000000001</v>
          </cell>
          <cell r="I134">
            <v>0.22101480000000001</v>
          </cell>
        </row>
        <row r="135">
          <cell r="D135" t="str">
            <v>WUCSCentral AmericaSouth America</v>
          </cell>
          <cell r="E135">
            <v>0.2201697</v>
          </cell>
          <cell r="F135">
            <v>0.2201697</v>
          </cell>
          <cell r="G135">
            <v>0.2201697</v>
          </cell>
          <cell r="H135">
            <v>0.2201697</v>
          </cell>
          <cell r="I135">
            <v>0.2201697</v>
          </cell>
        </row>
        <row r="136">
          <cell r="D136" t="str">
            <v>WUCSChinaCentral America</v>
          </cell>
          <cell r="E136">
            <v>0.29006009999999999</v>
          </cell>
          <cell r="F136">
            <v>0.29006009999999999</v>
          </cell>
          <cell r="G136">
            <v>0.29006009999999999</v>
          </cell>
          <cell r="H136">
            <v>0.29006009999999999</v>
          </cell>
          <cell r="I136">
            <v>0.29006009999999999</v>
          </cell>
        </row>
        <row r="137">
          <cell r="D137" t="str">
            <v>WUCSChinaChina</v>
          </cell>
          <cell r="E137">
            <v>7.4919899999999998E-2</v>
          </cell>
          <cell r="F137">
            <v>7.4919899999999998E-2</v>
          </cell>
          <cell r="G137">
            <v>7.4919899999999998E-2</v>
          </cell>
          <cell r="H137">
            <v>7.4919899999999998E-2</v>
          </cell>
          <cell r="I137">
            <v>7.4919899999999998E-2</v>
          </cell>
        </row>
        <row r="138">
          <cell r="D138" t="str">
            <v>WUCSChinaEurope</v>
          </cell>
          <cell r="E138">
            <v>0.31000994999999998</v>
          </cell>
          <cell r="F138">
            <v>0.31000994999999998</v>
          </cell>
          <cell r="G138">
            <v>0.31000994999999998</v>
          </cell>
          <cell r="H138">
            <v>0.31000994999999998</v>
          </cell>
          <cell r="I138">
            <v>0.31000994999999998</v>
          </cell>
        </row>
        <row r="139">
          <cell r="D139" t="str">
            <v>WUCSChinaIndia</v>
          </cell>
          <cell r="E139">
            <v>0.418286301724138</v>
          </cell>
          <cell r="F139">
            <v>0.418286301724138</v>
          </cell>
          <cell r="G139">
            <v>0.418286301724138</v>
          </cell>
          <cell r="H139">
            <v>0.418286301724138</v>
          </cell>
          <cell r="I139">
            <v>0.418286301724138</v>
          </cell>
        </row>
        <row r="140">
          <cell r="D140" t="str">
            <v>WUCSChinaJapan</v>
          </cell>
          <cell r="E140">
            <v>0.13832040000000001</v>
          </cell>
          <cell r="F140">
            <v>0.13832040000000001</v>
          </cell>
          <cell r="G140">
            <v>0.13832040000000001</v>
          </cell>
          <cell r="H140">
            <v>0.13832040000000001</v>
          </cell>
          <cell r="I140">
            <v>0.13832040000000001</v>
          </cell>
        </row>
        <row r="141">
          <cell r="D141" t="str">
            <v>WUCSChinaKorea</v>
          </cell>
          <cell r="E141">
            <v>0.20255477758620699</v>
          </cell>
          <cell r="F141">
            <v>0.20255477758620699</v>
          </cell>
          <cell r="G141">
            <v>0.20255477758620699</v>
          </cell>
          <cell r="H141">
            <v>0.20255477758620699</v>
          </cell>
          <cell r="I141">
            <v>0.20255477758620699</v>
          </cell>
        </row>
        <row r="142">
          <cell r="D142" t="str">
            <v>WUCSChinaMiddle-East</v>
          </cell>
          <cell r="E142">
            <v>0.28743980000000002</v>
          </cell>
          <cell r="F142">
            <v>0.28743980000000002</v>
          </cell>
          <cell r="G142">
            <v>0.28743980000000002</v>
          </cell>
          <cell r="H142">
            <v>0.28743980000000002</v>
          </cell>
          <cell r="I142">
            <v>0.28743980000000002</v>
          </cell>
        </row>
        <row r="143">
          <cell r="D143" t="str">
            <v>WUCSChinaNorth America</v>
          </cell>
          <cell r="E143">
            <v>0.26123970000000002</v>
          </cell>
          <cell r="F143">
            <v>0.26123970000000002</v>
          </cell>
          <cell r="G143">
            <v>0.26123970000000002</v>
          </cell>
          <cell r="H143">
            <v>0.26123970000000002</v>
          </cell>
          <cell r="I143">
            <v>0.26123970000000002</v>
          </cell>
        </row>
        <row r="144">
          <cell r="D144" t="str">
            <v>WUCSChinaOther Asia</v>
          </cell>
          <cell r="E144">
            <v>0.25083174913793099</v>
          </cell>
          <cell r="F144">
            <v>0.25083174913793099</v>
          </cell>
          <cell r="G144">
            <v>0.25083174913793099</v>
          </cell>
          <cell r="H144">
            <v>0.25083174913793099</v>
          </cell>
          <cell r="I144">
            <v>0.25083174913793099</v>
          </cell>
        </row>
        <row r="145">
          <cell r="D145" t="str">
            <v>WUCSChinaRussia</v>
          </cell>
          <cell r="E145">
            <v>0.21813494999999999</v>
          </cell>
          <cell r="F145">
            <v>0.21813494999999999</v>
          </cell>
          <cell r="G145">
            <v>0.21813494999999999</v>
          </cell>
          <cell r="H145">
            <v>0.21813494999999999</v>
          </cell>
          <cell r="I145">
            <v>0.21813494999999999</v>
          </cell>
        </row>
        <row r="146">
          <cell r="D146" t="str">
            <v>WUCSChinaSouth America</v>
          </cell>
          <cell r="E146">
            <v>0.30374010000000001</v>
          </cell>
          <cell r="F146">
            <v>0.30374010000000001</v>
          </cell>
          <cell r="G146">
            <v>0.30374010000000001</v>
          </cell>
          <cell r="H146">
            <v>0.30374010000000001</v>
          </cell>
          <cell r="I146">
            <v>0.30374010000000001</v>
          </cell>
        </row>
        <row r="147">
          <cell r="D147" t="str">
            <v>WUCSEuropeCentral America</v>
          </cell>
          <cell r="E147">
            <v>0.148836496078907</v>
          </cell>
          <cell r="F147">
            <v>0.148836496078907</v>
          </cell>
          <cell r="G147">
            <v>0.148836496078907</v>
          </cell>
          <cell r="H147">
            <v>0.148836496078907</v>
          </cell>
          <cell r="I147">
            <v>0.148836496078907</v>
          </cell>
        </row>
        <row r="148">
          <cell r="D148" t="str">
            <v>WUCSEuropeChina</v>
          </cell>
          <cell r="E148">
            <v>0.23027530589543899</v>
          </cell>
          <cell r="F148">
            <v>0.23027530589543899</v>
          </cell>
          <cell r="G148">
            <v>0.23027530589543899</v>
          </cell>
          <cell r="H148">
            <v>0.23027530589543899</v>
          </cell>
          <cell r="I148">
            <v>0.23027530589543899</v>
          </cell>
        </row>
        <row r="149">
          <cell r="D149" t="str">
            <v>WUCSEuropeEurope</v>
          </cell>
          <cell r="E149">
            <v>4.0649001536098302E-2</v>
          </cell>
          <cell r="F149">
            <v>4.0649001536098302E-2</v>
          </cell>
          <cell r="G149">
            <v>4.0649001536098302E-2</v>
          </cell>
          <cell r="H149">
            <v>4.0649001536098302E-2</v>
          </cell>
          <cell r="I149">
            <v>4.0649001536098302E-2</v>
          </cell>
        </row>
        <row r="150">
          <cell r="D150" t="str">
            <v>WUCSEuropeIndia</v>
          </cell>
          <cell r="E150">
            <v>0.30512549100783098</v>
          </cell>
          <cell r="F150">
            <v>0.30512549100783098</v>
          </cell>
          <cell r="G150">
            <v>0.30512549100783098</v>
          </cell>
          <cell r="H150">
            <v>0.30512549100783098</v>
          </cell>
          <cell r="I150">
            <v>0.30512549100783098</v>
          </cell>
        </row>
        <row r="151">
          <cell r="D151" t="str">
            <v>WUCSEuropeJapan</v>
          </cell>
          <cell r="E151">
            <v>0.125473360821408</v>
          </cell>
          <cell r="F151">
            <v>0.125473360821408</v>
          </cell>
          <cell r="G151">
            <v>0.125473360821408</v>
          </cell>
          <cell r="H151">
            <v>0.125473360821408</v>
          </cell>
          <cell r="I151">
            <v>0.125473360821408</v>
          </cell>
        </row>
        <row r="152">
          <cell r="D152" t="str">
            <v>WUCSEuropeKorea</v>
          </cell>
          <cell r="E152">
            <v>0.202843069157878</v>
          </cell>
          <cell r="F152">
            <v>0.202843069157878</v>
          </cell>
          <cell r="G152">
            <v>0.202843069157878</v>
          </cell>
          <cell r="H152">
            <v>0.202843069157878</v>
          </cell>
          <cell r="I152">
            <v>0.202843069157878</v>
          </cell>
        </row>
        <row r="153">
          <cell r="D153" t="str">
            <v>WUCSEuropeMiddle-East</v>
          </cell>
          <cell r="E153">
            <v>0.14709312798124299</v>
          </cell>
          <cell r="F153">
            <v>0.14709312798124299</v>
          </cell>
          <cell r="G153">
            <v>0.14709312798124299</v>
          </cell>
          <cell r="H153">
            <v>0.14709312798124299</v>
          </cell>
          <cell r="I153">
            <v>0.14709312798124299</v>
          </cell>
        </row>
        <row r="154">
          <cell r="D154" t="str">
            <v>WUCSEuropeNorth America</v>
          </cell>
          <cell r="E154">
            <v>0.196370007276255</v>
          </cell>
          <cell r="F154">
            <v>0.196370007276255</v>
          </cell>
          <cell r="G154">
            <v>0.196370007276255</v>
          </cell>
          <cell r="H154">
            <v>0.196370007276255</v>
          </cell>
          <cell r="I154">
            <v>0.196370007276255</v>
          </cell>
        </row>
        <row r="155">
          <cell r="D155" t="str">
            <v>WUCSEuropeOther Asia</v>
          </cell>
          <cell r="E155">
            <v>0.23979595790784</v>
          </cell>
          <cell r="F155">
            <v>0.23979595790784</v>
          </cell>
          <cell r="G155">
            <v>0.23979595790784</v>
          </cell>
          <cell r="H155">
            <v>0.23979595790784</v>
          </cell>
          <cell r="I155">
            <v>0.23979595790784</v>
          </cell>
        </row>
        <row r="156">
          <cell r="D156" t="str">
            <v>WUCSEuropeRussia</v>
          </cell>
          <cell r="E156">
            <v>6.58794162826421E-2</v>
          </cell>
          <cell r="F156">
            <v>6.58794162826421E-2</v>
          </cell>
          <cell r="G156">
            <v>6.58794162826421E-2</v>
          </cell>
          <cell r="H156">
            <v>6.58794162826421E-2</v>
          </cell>
          <cell r="I156">
            <v>6.58794162826421E-2</v>
          </cell>
        </row>
        <row r="157">
          <cell r="D157" t="str">
            <v>WUCSEuropeSouth America</v>
          </cell>
          <cell r="E157">
            <v>0.188356496078907</v>
          </cell>
          <cell r="F157">
            <v>0.188356496078907</v>
          </cell>
          <cell r="G157">
            <v>0.188356496078907</v>
          </cell>
          <cell r="H157">
            <v>0.188356496078907</v>
          </cell>
          <cell r="I157">
            <v>0.188356496078907</v>
          </cell>
        </row>
        <row r="158">
          <cell r="D158" t="str">
            <v>WUCSIndiaCentral America</v>
          </cell>
          <cell r="E158">
            <v>0.17969505</v>
          </cell>
          <cell r="F158">
            <v>0.17969505</v>
          </cell>
          <cell r="G158">
            <v>0.17969505</v>
          </cell>
          <cell r="H158">
            <v>0.17969505</v>
          </cell>
          <cell r="I158">
            <v>0.17969505</v>
          </cell>
        </row>
        <row r="159">
          <cell r="D159" t="str">
            <v>WUCSIndiaChina</v>
          </cell>
          <cell r="E159">
            <v>0.20359039137931001</v>
          </cell>
          <cell r="F159">
            <v>0.20359039137931001</v>
          </cell>
          <cell r="G159">
            <v>0.20359039137931001</v>
          </cell>
          <cell r="H159">
            <v>0.20359039137931001</v>
          </cell>
          <cell r="I159">
            <v>0.20359039137931001</v>
          </cell>
        </row>
        <row r="160">
          <cell r="D160" t="str">
            <v>WUCSIndiaEurope</v>
          </cell>
          <cell r="E160">
            <v>0.16352955</v>
          </cell>
          <cell r="F160">
            <v>0.16352955</v>
          </cell>
          <cell r="G160">
            <v>0.16352955</v>
          </cell>
          <cell r="H160">
            <v>0.16352955</v>
          </cell>
          <cell r="I160">
            <v>0.16352955</v>
          </cell>
        </row>
        <row r="161">
          <cell r="D161" t="str">
            <v>WUCSIndiaIndia</v>
          </cell>
          <cell r="E161">
            <v>5.9370899999999997E-2</v>
          </cell>
          <cell r="F161">
            <v>5.9370899999999997E-2</v>
          </cell>
          <cell r="G161">
            <v>5.9370899999999997E-2</v>
          </cell>
          <cell r="H161">
            <v>5.9370899999999997E-2</v>
          </cell>
          <cell r="I161">
            <v>5.9370899999999997E-2</v>
          </cell>
        </row>
        <row r="162">
          <cell r="D162" t="str">
            <v>WUCSIndiaJapan</v>
          </cell>
          <cell r="E162">
            <v>5.0238600000000001E-2</v>
          </cell>
          <cell r="F162">
            <v>5.0238600000000001E-2</v>
          </cell>
          <cell r="G162">
            <v>5.0238600000000001E-2</v>
          </cell>
          <cell r="H162">
            <v>5.0238600000000001E-2</v>
          </cell>
          <cell r="I162">
            <v>5.0238600000000001E-2</v>
          </cell>
        </row>
        <row r="163">
          <cell r="D163" t="str">
            <v>WUCSIndiaKorea</v>
          </cell>
          <cell r="E163">
            <v>0.160583427586207</v>
          </cell>
          <cell r="F163">
            <v>0.160583427586207</v>
          </cell>
          <cell r="G163">
            <v>0.160583427586207</v>
          </cell>
          <cell r="H163">
            <v>0.160583427586207</v>
          </cell>
          <cell r="I163">
            <v>0.160583427586207</v>
          </cell>
        </row>
        <row r="164">
          <cell r="D164" t="str">
            <v>WUCSIndiaMiddle-East</v>
          </cell>
          <cell r="E164">
            <v>0.112415</v>
          </cell>
          <cell r="F164">
            <v>0.112415</v>
          </cell>
          <cell r="G164">
            <v>0.112415</v>
          </cell>
          <cell r="H164">
            <v>0.112415</v>
          </cell>
          <cell r="I164">
            <v>0.112415</v>
          </cell>
        </row>
        <row r="165">
          <cell r="D165" t="str">
            <v>WUCSIndiaNorth America</v>
          </cell>
          <cell r="E165">
            <v>0.17969505</v>
          </cell>
          <cell r="F165">
            <v>0.17969505</v>
          </cell>
          <cell r="G165">
            <v>0.17969505</v>
          </cell>
          <cell r="H165">
            <v>0.17969505</v>
          </cell>
          <cell r="I165">
            <v>0.17969505</v>
          </cell>
        </row>
        <row r="166">
          <cell r="D166" t="str">
            <v>WUCSIndiaOther Asia</v>
          </cell>
          <cell r="E166">
            <v>0.18106382413793101</v>
          </cell>
          <cell r="F166">
            <v>0.18106382413793101</v>
          </cell>
          <cell r="G166">
            <v>0.18106382413793101</v>
          </cell>
          <cell r="H166">
            <v>0.18106382413793101</v>
          </cell>
          <cell r="I166">
            <v>0.18106382413793101</v>
          </cell>
        </row>
        <row r="167">
          <cell r="D167" t="str">
            <v>WUCSIndiaRussia</v>
          </cell>
          <cell r="E167">
            <v>0.11759205</v>
          </cell>
          <cell r="F167">
            <v>0.11759205</v>
          </cell>
          <cell r="G167">
            <v>0.11759205</v>
          </cell>
          <cell r="H167">
            <v>0.11759205</v>
          </cell>
          <cell r="I167">
            <v>0.11759205</v>
          </cell>
        </row>
        <row r="168">
          <cell r="D168" t="str">
            <v>WUCSIndiaSouth America</v>
          </cell>
          <cell r="E168">
            <v>0.21237505000000001</v>
          </cell>
          <cell r="F168">
            <v>0.21237505000000001</v>
          </cell>
          <cell r="G168">
            <v>0.21237505000000001</v>
          </cell>
          <cell r="H168">
            <v>0.21237505000000001</v>
          </cell>
          <cell r="I168">
            <v>0.21237505000000001</v>
          </cell>
        </row>
        <row r="169">
          <cell r="D169" t="str">
            <v>WUCSJapanCentral America</v>
          </cell>
          <cell r="E169">
            <v>0.24878955</v>
          </cell>
          <cell r="F169">
            <v>0.24878955</v>
          </cell>
          <cell r="G169">
            <v>0.24878955</v>
          </cell>
          <cell r="H169">
            <v>0.24878955</v>
          </cell>
          <cell r="I169">
            <v>0.24878955</v>
          </cell>
        </row>
        <row r="170">
          <cell r="D170" t="str">
            <v>WUCSJapanChina</v>
          </cell>
          <cell r="E170">
            <v>0.24928474137931</v>
          </cell>
          <cell r="F170">
            <v>0.24928474137931</v>
          </cell>
          <cell r="G170">
            <v>0.24928474137931</v>
          </cell>
          <cell r="H170">
            <v>0.24928474137931</v>
          </cell>
          <cell r="I170">
            <v>0.24928474137931</v>
          </cell>
        </row>
        <row r="171">
          <cell r="D171" t="str">
            <v>WUCSJapanEurope</v>
          </cell>
          <cell r="E171">
            <v>0.23514255000000001</v>
          </cell>
          <cell r="F171">
            <v>0.23514255000000001</v>
          </cell>
          <cell r="G171">
            <v>0.23514255000000001</v>
          </cell>
          <cell r="H171">
            <v>0.23514255000000001</v>
          </cell>
          <cell r="I171">
            <v>0.23514255000000001</v>
          </cell>
        </row>
        <row r="172">
          <cell r="D172" t="str">
            <v>WUCSJapanIndia</v>
          </cell>
          <cell r="E172">
            <v>0.29066405172413801</v>
          </cell>
          <cell r="F172">
            <v>0.29066405172413801</v>
          </cell>
          <cell r="G172">
            <v>0.29066405172413801</v>
          </cell>
          <cell r="H172">
            <v>0.29066405172413801</v>
          </cell>
          <cell r="I172">
            <v>0.29066405172413801</v>
          </cell>
        </row>
        <row r="173">
          <cell r="D173" t="str">
            <v>WUCSJapanJapan</v>
          </cell>
          <cell r="E173">
            <v>6.9160200000000005E-2</v>
          </cell>
          <cell r="F173">
            <v>6.9160200000000005E-2</v>
          </cell>
          <cell r="G173">
            <v>6.9160200000000005E-2</v>
          </cell>
          <cell r="H173">
            <v>6.9160200000000005E-2</v>
          </cell>
          <cell r="I173">
            <v>6.9160200000000005E-2</v>
          </cell>
        </row>
        <row r="174">
          <cell r="D174" t="str">
            <v>WUCSJapanKorea</v>
          </cell>
          <cell r="E174">
            <v>0.194112327586207</v>
          </cell>
          <cell r="F174">
            <v>0.194112327586207</v>
          </cell>
          <cell r="G174">
            <v>0.194112327586207</v>
          </cell>
          <cell r="H174">
            <v>0.194112327586207</v>
          </cell>
          <cell r="I174">
            <v>0.194112327586207</v>
          </cell>
        </row>
        <row r="175">
          <cell r="D175" t="str">
            <v>WUCSJapanMiddle-East</v>
          </cell>
          <cell r="E175">
            <v>0.26772980000000002</v>
          </cell>
          <cell r="F175">
            <v>0.26772980000000002</v>
          </cell>
          <cell r="G175">
            <v>0.26772980000000002</v>
          </cell>
          <cell r="H175">
            <v>0.26772980000000002</v>
          </cell>
          <cell r="I175">
            <v>0.26772980000000002</v>
          </cell>
        </row>
        <row r="176">
          <cell r="D176" t="str">
            <v>WUCSJapanNorth America</v>
          </cell>
          <cell r="E176">
            <v>0.28624949999999999</v>
          </cell>
          <cell r="F176">
            <v>0.28624949999999999</v>
          </cell>
          <cell r="G176">
            <v>0.28624949999999999</v>
          </cell>
          <cell r="H176">
            <v>0.28624949999999999</v>
          </cell>
          <cell r="I176">
            <v>0.28624949999999999</v>
          </cell>
        </row>
        <row r="177">
          <cell r="D177" t="str">
            <v>WUCSJapanOther Asia</v>
          </cell>
          <cell r="E177">
            <v>0.25724297413793101</v>
          </cell>
          <cell r="F177">
            <v>0.25724297413793101</v>
          </cell>
          <cell r="G177">
            <v>0.25724297413793101</v>
          </cell>
          <cell r="H177">
            <v>0.25724297413793101</v>
          </cell>
          <cell r="I177">
            <v>0.25724297413793101</v>
          </cell>
        </row>
        <row r="178">
          <cell r="D178" t="str">
            <v>WUCSJapanRussia</v>
          </cell>
          <cell r="E178">
            <v>0.18920505000000001</v>
          </cell>
          <cell r="F178">
            <v>0.18920505000000001</v>
          </cell>
          <cell r="G178">
            <v>0.18920505000000001</v>
          </cell>
          <cell r="H178">
            <v>0.18920505000000001</v>
          </cell>
          <cell r="I178">
            <v>0.18920505000000001</v>
          </cell>
        </row>
        <row r="179">
          <cell r="D179" t="str">
            <v>WUCSJapanSouth America</v>
          </cell>
          <cell r="E179">
            <v>0.28146955000000001</v>
          </cell>
          <cell r="F179">
            <v>0.28146955000000001</v>
          </cell>
          <cell r="G179">
            <v>0.28146955000000001</v>
          </cell>
          <cell r="H179">
            <v>0.28146955000000001</v>
          </cell>
          <cell r="I179">
            <v>0.28146955000000001</v>
          </cell>
        </row>
        <row r="180">
          <cell r="D180" t="str">
            <v>WUCSKoreaCentral America</v>
          </cell>
          <cell r="E180">
            <v>0.24878955</v>
          </cell>
          <cell r="F180">
            <v>0.24878955</v>
          </cell>
          <cell r="G180">
            <v>0.24878955</v>
          </cell>
          <cell r="H180">
            <v>0.24878955</v>
          </cell>
          <cell r="I180">
            <v>0.24878955</v>
          </cell>
        </row>
        <row r="181">
          <cell r="D181" t="str">
            <v>WUCSKoreaChina</v>
          </cell>
          <cell r="E181">
            <v>0.21790204137930999</v>
          </cell>
          <cell r="F181">
            <v>0.21790204137930999</v>
          </cell>
          <cell r="G181">
            <v>0.21790204137930999</v>
          </cell>
          <cell r="H181">
            <v>0.21790204137930999</v>
          </cell>
          <cell r="I181">
            <v>0.21790204137930999</v>
          </cell>
        </row>
        <row r="182">
          <cell r="D182" t="str">
            <v>WUCSKoreaEurope</v>
          </cell>
          <cell r="E182">
            <v>0.23514255000000001</v>
          </cell>
          <cell r="F182">
            <v>0.23514255000000001</v>
          </cell>
          <cell r="G182">
            <v>0.23514255000000001</v>
          </cell>
          <cell r="H182">
            <v>0.23514255000000001</v>
          </cell>
          <cell r="I182">
            <v>0.23514255000000001</v>
          </cell>
        </row>
        <row r="183">
          <cell r="D183" t="str">
            <v>WUCSKoreaIndia</v>
          </cell>
          <cell r="E183">
            <v>0.29066405172413801</v>
          </cell>
          <cell r="F183">
            <v>0.29066405172413801</v>
          </cell>
          <cell r="G183">
            <v>0.29066405172413801</v>
          </cell>
          <cell r="H183">
            <v>0.29066405172413801</v>
          </cell>
          <cell r="I183">
            <v>0.29066405172413801</v>
          </cell>
        </row>
        <row r="184">
          <cell r="D184" t="str">
            <v>WUCSKoreaJapan</v>
          </cell>
          <cell r="E184">
            <v>0.1085802</v>
          </cell>
          <cell r="F184">
            <v>0.1085802</v>
          </cell>
          <cell r="G184">
            <v>0.1085802</v>
          </cell>
          <cell r="H184">
            <v>0.1085802</v>
          </cell>
          <cell r="I184">
            <v>0.1085802</v>
          </cell>
        </row>
        <row r="185">
          <cell r="D185" t="str">
            <v>WUCSKoreaKorea</v>
          </cell>
          <cell r="E185">
            <v>4.6219950000000003E-2</v>
          </cell>
          <cell r="F185">
            <v>4.6219950000000003E-2</v>
          </cell>
          <cell r="G185">
            <v>4.6219950000000003E-2</v>
          </cell>
          <cell r="H185">
            <v>4.6219950000000003E-2</v>
          </cell>
          <cell r="I185">
            <v>4.6219950000000003E-2</v>
          </cell>
        </row>
        <row r="186">
          <cell r="D186" t="str">
            <v>WUCSKoreaMiddle-East</v>
          </cell>
          <cell r="E186">
            <v>0.26772980000000002</v>
          </cell>
          <cell r="F186">
            <v>0.26772980000000002</v>
          </cell>
          <cell r="G186">
            <v>0.26772980000000002</v>
          </cell>
          <cell r="H186">
            <v>0.26772980000000002</v>
          </cell>
          <cell r="I186">
            <v>0.26772980000000002</v>
          </cell>
        </row>
        <row r="187">
          <cell r="D187" t="str">
            <v>WUCSKoreaNorth America</v>
          </cell>
          <cell r="E187">
            <v>0.28624949999999999</v>
          </cell>
          <cell r="F187">
            <v>0.28624949999999999</v>
          </cell>
          <cell r="G187">
            <v>0.28624949999999999</v>
          </cell>
          <cell r="H187">
            <v>0.28624949999999999</v>
          </cell>
          <cell r="I187">
            <v>0.28624949999999999</v>
          </cell>
        </row>
        <row r="188">
          <cell r="D188" t="str">
            <v>WUCSKoreaOther Asia</v>
          </cell>
          <cell r="E188">
            <v>0.244770924137931</v>
          </cell>
          <cell r="F188">
            <v>0.244770924137931</v>
          </cell>
          <cell r="G188">
            <v>0.244770924137931</v>
          </cell>
          <cell r="H188">
            <v>0.244770924137931</v>
          </cell>
          <cell r="I188">
            <v>0.244770924137931</v>
          </cell>
        </row>
        <row r="189">
          <cell r="D189" t="str">
            <v>WUCSKoreaRussia</v>
          </cell>
          <cell r="E189">
            <v>0.18920505000000001</v>
          </cell>
          <cell r="F189">
            <v>0.18920505000000001</v>
          </cell>
          <cell r="G189">
            <v>0.18920505000000001</v>
          </cell>
          <cell r="H189">
            <v>0.18920505000000001</v>
          </cell>
          <cell r="I189">
            <v>0.18920505000000001</v>
          </cell>
        </row>
        <row r="190">
          <cell r="D190" t="str">
            <v>WUCSKoreaSouth America</v>
          </cell>
          <cell r="E190">
            <v>0.28146955000000001</v>
          </cell>
          <cell r="F190">
            <v>0.28146955000000001</v>
          </cell>
          <cell r="G190">
            <v>0.28146955000000001</v>
          </cell>
          <cell r="H190">
            <v>0.28146955000000001</v>
          </cell>
          <cell r="I190">
            <v>0.28146955000000001</v>
          </cell>
        </row>
        <row r="191">
          <cell r="D191" t="str">
            <v>WUCSMiddle-EastCentral America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D192" t="str">
            <v>WUCSMiddle-EastChina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D193" t="str">
            <v>WUCSMiddle-EastEurope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</row>
        <row r="194">
          <cell r="D194" t="str">
            <v>WUCSMiddle-EastIndia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D195" t="str">
            <v>WUCSMiddle-EastJapan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D196" t="str">
            <v>WUCSMiddle-EastKorea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</row>
        <row r="197">
          <cell r="D197" t="str">
            <v>WUCSMiddle-EastMiddle-East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198">
          <cell r="D198" t="str">
            <v>WUCSMiddle-EastNorth America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WUCSMiddle-EastOther Asia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D200" t="str">
            <v>WUCSMiddle-EastRussia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WUCSMiddle-EastSouth America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D202" t="str">
            <v>WUCSNorth AmericaCentral America</v>
          </cell>
          <cell r="E202">
            <v>0.12496504999999999</v>
          </cell>
          <cell r="F202">
            <v>0.12496504999999999</v>
          </cell>
          <cell r="G202">
            <v>0.12496504999999999</v>
          </cell>
          <cell r="H202">
            <v>0.12496504999999999</v>
          </cell>
          <cell r="I202">
            <v>0.12496504999999999</v>
          </cell>
        </row>
        <row r="203">
          <cell r="D203" t="str">
            <v>WUCSNorth AmericaChina</v>
          </cell>
          <cell r="E203">
            <v>0.24778824137930999</v>
          </cell>
          <cell r="F203">
            <v>0.24778824137930999</v>
          </cell>
          <cell r="G203">
            <v>0.24778824137930999</v>
          </cell>
          <cell r="H203">
            <v>0.24778824137930999</v>
          </cell>
          <cell r="I203">
            <v>0.24778824137930999</v>
          </cell>
        </row>
        <row r="204">
          <cell r="D204" t="str">
            <v>WUCSNorth AmericaEurope</v>
          </cell>
          <cell r="E204">
            <v>0.209249875</v>
          </cell>
          <cell r="F204">
            <v>0.209249875</v>
          </cell>
          <cell r="G204">
            <v>0.209249875</v>
          </cell>
          <cell r="H204">
            <v>0.209249875</v>
          </cell>
          <cell r="I204">
            <v>0.209249875</v>
          </cell>
        </row>
        <row r="205">
          <cell r="D205" t="str">
            <v>WUCSNorth AmericaIndia</v>
          </cell>
          <cell r="E205">
            <v>0.37638065172413798</v>
          </cell>
          <cell r="F205">
            <v>0.37638065172413798</v>
          </cell>
          <cell r="G205">
            <v>0.37638065172413798</v>
          </cell>
          <cell r="H205">
            <v>0.37638065172413798</v>
          </cell>
          <cell r="I205">
            <v>0.37638065172413798</v>
          </cell>
        </row>
        <row r="206">
          <cell r="D206" t="str">
            <v>WUCSNorth AmericaJapan</v>
          </cell>
          <cell r="E206">
            <v>0.179278875</v>
          </cell>
          <cell r="F206">
            <v>0.179278875</v>
          </cell>
          <cell r="G206">
            <v>0.179278875</v>
          </cell>
          <cell r="H206">
            <v>0.179278875</v>
          </cell>
          <cell r="I206">
            <v>0.179278875</v>
          </cell>
        </row>
        <row r="207">
          <cell r="D207" t="str">
            <v>WUCSNorth AmericaKorea</v>
          </cell>
          <cell r="E207">
            <v>0.21393547758620701</v>
          </cell>
          <cell r="F207">
            <v>0.21393547758620701</v>
          </cell>
          <cell r="G207">
            <v>0.21393547758620701</v>
          </cell>
          <cell r="H207">
            <v>0.21393547758620701</v>
          </cell>
          <cell r="I207">
            <v>0.21393547758620701</v>
          </cell>
        </row>
        <row r="208">
          <cell r="D208" t="str">
            <v>WUCSNorth AmericaMiddle-East</v>
          </cell>
          <cell r="E208">
            <v>0.26779732499999997</v>
          </cell>
          <cell r="F208">
            <v>0.26779732499999997</v>
          </cell>
          <cell r="G208">
            <v>0.26779732499999997</v>
          </cell>
          <cell r="H208">
            <v>0.26779732499999997</v>
          </cell>
          <cell r="I208">
            <v>0.26779732499999997</v>
          </cell>
        </row>
        <row r="209">
          <cell r="D209" t="str">
            <v>WUCSNorth AmericaNorth America</v>
          </cell>
          <cell r="E209">
            <v>6.6178150000000005E-2</v>
          </cell>
          <cell r="F209">
            <v>6.6178150000000005E-2</v>
          </cell>
          <cell r="G209">
            <v>6.6178150000000005E-2</v>
          </cell>
          <cell r="H209">
            <v>6.6178150000000005E-2</v>
          </cell>
          <cell r="I209">
            <v>6.6178150000000005E-2</v>
          </cell>
        </row>
        <row r="210">
          <cell r="D210" t="str">
            <v>WUCSNorth AmericaOther Asia</v>
          </cell>
          <cell r="E210">
            <v>0.35587692413793098</v>
          </cell>
          <cell r="F210">
            <v>0.35587692413793098</v>
          </cell>
          <cell r="G210">
            <v>0.35587692413793098</v>
          </cell>
          <cell r="H210">
            <v>0.35587692413793098</v>
          </cell>
          <cell r="I210">
            <v>0.35587692413793098</v>
          </cell>
        </row>
        <row r="211">
          <cell r="D211" t="str">
            <v>WUCSNorth AmericaRussia</v>
          </cell>
          <cell r="E211">
            <v>0.117374875</v>
          </cell>
          <cell r="F211">
            <v>0.117374875</v>
          </cell>
          <cell r="G211">
            <v>0.117374875</v>
          </cell>
          <cell r="H211">
            <v>0.117374875</v>
          </cell>
          <cell r="I211">
            <v>0.117374875</v>
          </cell>
        </row>
        <row r="212">
          <cell r="D212" t="str">
            <v>WUCSNorth AmericaSouth America</v>
          </cell>
          <cell r="E212">
            <v>0.17512505</v>
          </cell>
          <cell r="F212">
            <v>0.17512505</v>
          </cell>
          <cell r="G212">
            <v>0.17512505</v>
          </cell>
          <cell r="H212">
            <v>0.17512505</v>
          </cell>
          <cell r="I212">
            <v>0.17512505</v>
          </cell>
        </row>
        <row r="213">
          <cell r="D213" t="str">
            <v>WUCSOther AsiaCentral America</v>
          </cell>
          <cell r="E213">
            <v>0.21230955000000001</v>
          </cell>
          <cell r="F213">
            <v>0.21230955000000001</v>
          </cell>
          <cell r="G213">
            <v>0.21230955000000001</v>
          </cell>
          <cell r="H213">
            <v>0.21230955000000001</v>
          </cell>
          <cell r="I213">
            <v>0.21230955000000001</v>
          </cell>
        </row>
        <row r="214">
          <cell r="D214" t="str">
            <v>WUCSOther AsiaChina</v>
          </cell>
          <cell r="E214">
            <v>5.2384800000000002E-2</v>
          </cell>
          <cell r="F214">
            <v>5.2384800000000002E-2</v>
          </cell>
          <cell r="G214">
            <v>5.2384800000000002E-2</v>
          </cell>
          <cell r="H214">
            <v>5.2384800000000002E-2</v>
          </cell>
          <cell r="I214">
            <v>5.2384800000000002E-2</v>
          </cell>
        </row>
        <row r="215">
          <cell r="D215" t="str">
            <v>WUCSOther AsiaEurope</v>
          </cell>
          <cell r="E215">
            <v>0.18920505000000001</v>
          </cell>
          <cell r="F215">
            <v>0.18920505000000001</v>
          </cell>
          <cell r="G215">
            <v>0.18920505000000001</v>
          </cell>
          <cell r="H215">
            <v>0.18920505000000001</v>
          </cell>
          <cell r="I215">
            <v>0.18920505000000001</v>
          </cell>
        </row>
        <row r="216">
          <cell r="D216" t="str">
            <v>WUCSOther AsiaIndia</v>
          </cell>
          <cell r="E216">
            <v>8.3767499999999995E-2</v>
          </cell>
          <cell r="F216">
            <v>8.3767499999999995E-2</v>
          </cell>
          <cell r="G216">
            <v>8.3767499999999995E-2</v>
          </cell>
          <cell r="H216">
            <v>8.3767499999999995E-2</v>
          </cell>
          <cell r="I216">
            <v>8.3767499999999995E-2</v>
          </cell>
        </row>
        <row r="217">
          <cell r="D217" t="str">
            <v>WUCSOther AsiaJapan</v>
          </cell>
          <cell r="E217">
            <v>0.1085802</v>
          </cell>
          <cell r="F217">
            <v>0.1085802</v>
          </cell>
          <cell r="G217">
            <v>0.1085802</v>
          </cell>
          <cell r="H217">
            <v>0.1085802</v>
          </cell>
          <cell r="I217">
            <v>0.1085802</v>
          </cell>
        </row>
        <row r="218">
          <cell r="D218" t="str">
            <v>WUCSOther AsiaKorea</v>
          </cell>
          <cell r="E218">
            <v>4.6219950000000003E-2</v>
          </cell>
          <cell r="F218">
            <v>4.6219950000000003E-2</v>
          </cell>
          <cell r="G218">
            <v>4.6219950000000003E-2</v>
          </cell>
          <cell r="H218">
            <v>4.6219950000000003E-2</v>
          </cell>
          <cell r="I218">
            <v>4.6219950000000003E-2</v>
          </cell>
        </row>
        <row r="219">
          <cell r="D219" t="str">
            <v>WUCSOther AsiaMiddle-East</v>
          </cell>
          <cell r="E219">
            <v>0.2177298</v>
          </cell>
          <cell r="F219">
            <v>0.2177298</v>
          </cell>
          <cell r="G219">
            <v>0.2177298</v>
          </cell>
          <cell r="H219">
            <v>0.2177298</v>
          </cell>
          <cell r="I219">
            <v>0.2177298</v>
          </cell>
        </row>
        <row r="220">
          <cell r="D220" t="str">
            <v>WUCSOther AsiaNorth America</v>
          </cell>
          <cell r="E220">
            <v>0.24976950000000001</v>
          </cell>
          <cell r="F220">
            <v>0.24976950000000001</v>
          </cell>
          <cell r="G220">
            <v>0.24976950000000001</v>
          </cell>
          <cell r="H220">
            <v>0.24976950000000001</v>
          </cell>
          <cell r="I220">
            <v>0.24976950000000001</v>
          </cell>
        </row>
        <row r="221">
          <cell r="D221" t="str">
            <v>WUCSOther AsiaOther Asia</v>
          </cell>
          <cell r="E221">
            <v>0.1482192</v>
          </cell>
          <cell r="F221">
            <v>0.1482192</v>
          </cell>
          <cell r="G221">
            <v>0.1482192</v>
          </cell>
          <cell r="H221">
            <v>0.1482192</v>
          </cell>
          <cell r="I221">
            <v>0.1482192</v>
          </cell>
        </row>
        <row r="222">
          <cell r="D222" t="str">
            <v>WUCSOther AsiaRussia</v>
          </cell>
          <cell r="E222">
            <v>0.18920505000000001</v>
          </cell>
          <cell r="F222">
            <v>0.18920505000000001</v>
          </cell>
          <cell r="G222">
            <v>0.18920505000000001</v>
          </cell>
          <cell r="H222">
            <v>0.18920505000000001</v>
          </cell>
          <cell r="I222">
            <v>0.18920505000000001</v>
          </cell>
        </row>
        <row r="223">
          <cell r="D223" t="str">
            <v>WUCSOther AsiaSouth America</v>
          </cell>
          <cell r="E223">
            <v>0.21230955000000001</v>
          </cell>
          <cell r="F223">
            <v>0.21230955000000001</v>
          </cell>
          <cell r="G223">
            <v>0.21230955000000001</v>
          </cell>
          <cell r="H223">
            <v>0.21230955000000001</v>
          </cell>
          <cell r="I223">
            <v>0.21230955000000001</v>
          </cell>
        </row>
        <row r="224">
          <cell r="D224" t="str">
            <v>WUCSRussiaCentral America</v>
          </cell>
          <cell r="E224">
            <v>0.186401780257094</v>
          </cell>
          <cell r="F224">
            <v>0.186401780257094</v>
          </cell>
          <cell r="G224">
            <v>0.186401780257094</v>
          </cell>
          <cell r="H224">
            <v>0.186401780257094</v>
          </cell>
          <cell r="I224">
            <v>0.186401780257094</v>
          </cell>
        </row>
        <row r="225">
          <cell r="D225" t="str">
            <v>WUCSRussiaChina</v>
          </cell>
          <cell r="E225">
            <v>0.258869775941522</v>
          </cell>
          <cell r="F225">
            <v>0.258869775941522</v>
          </cell>
          <cell r="G225">
            <v>0.258869775941522</v>
          </cell>
          <cell r="H225">
            <v>0.258869775941522</v>
          </cell>
          <cell r="I225">
            <v>0.258869775941522</v>
          </cell>
        </row>
        <row r="226">
          <cell r="D226" t="str">
            <v>WUCSRussiaEurope</v>
          </cell>
          <cell r="E226">
            <v>0.11910570276497701</v>
          </cell>
          <cell r="F226">
            <v>0.11910570276497701</v>
          </cell>
          <cell r="G226">
            <v>0.11910570276497701</v>
          </cell>
          <cell r="H226">
            <v>0.11910570276497701</v>
          </cell>
          <cell r="I226">
            <v>0.11910570276497701</v>
          </cell>
        </row>
        <row r="227">
          <cell r="D227" t="str">
            <v>WUCSRussiaIndia</v>
          </cell>
          <cell r="E227">
            <v>0.33484131282042701</v>
          </cell>
          <cell r="F227">
            <v>0.33484131282042701</v>
          </cell>
          <cell r="G227">
            <v>0.33484131282042701</v>
          </cell>
          <cell r="H227">
            <v>0.33484131282042701</v>
          </cell>
          <cell r="I227">
            <v>0.33484131282042701</v>
          </cell>
        </row>
        <row r="228">
          <cell r="D228" t="str">
            <v>WUCSRussiaJapan</v>
          </cell>
          <cell r="E228">
            <v>0.15350715498423501</v>
          </cell>
          <cell r="F228">
            <v>0.15350715498423501</v>
          </cell>
          <cell r="G228">
            <v>0.15350715498423501</v>
          </cell>
          <cell r="H228">
            <v>0.15350715498423501</v>
          </cell>
          <cell r="I228">
            <v>0.15350715498423501</v>
          </cell>
        </row>
        <row r="229">
          <cell r="D229" t="str">
            <v>WUCSRussiaKorea</v>
          </cell>
          <cell r="E229">
            <v>0.239006663627924</v>
          </cell>
          <cell r="F229">
            <v>0.239006663627924</v>
          </cell>
          <cell r="G229">
            <v>0.239006663627924</v>
          </cell>
          <cell r="H229">
            <v>0.239006663627924</v>
          </cell>
          <cell r="I229">
            <v>0.239006663627924</v>
          </cell>
        </row>
        <row r="230">
          <cell r="D230" t="str">
            <v>WUCSRussiaMiddle-East</v>
          </cell>
          <cell r="E230">
            <v>0.17512692214407</v>
          </cell>
          <cell r="F230">
            <v>0.17512692214407</v>
          </cell>
          <cell r="G230">
            <v>0.17512692214407</v>
          </cell>
          <cell r="H230">
            <v>0.17512692214407</v>
          </cell>
          <cell r="I230">
            <v>0.17512692214407</v>
          </cell>
        </row>
        <row r="231">
          <cell r="D231" t="str">
            <v>WUCSRussiaNorth America</v>
          </cell>
          <cell r="E231">
            <v>0.212349269949066</v>
          </cell>
          <cell r="F231">
            <v>0.212349269949066</v>
          </cell>
          <cell r="G231">
            <v>0.212349269949066</v>
          </cell>
          <cell r="H231">
            <v>0.212349269949066</v>
          </cell>
          <cell r="I231">
            <v>0.212349269949066</v>
          </cell>
        </row>
        <row r="232">
          <cell r="D232" t="str">
            <v>WUCSRussiaOther Asia</v>
          </cell>
          <cell r="E232">
            <v>0.27355144945929899</v>
          </cell>
          <cell r="F232">
            <v>0.27355144945929899</v>
          </cell>
          <cell r="G232">
            <v>0.27355144945929899</v>
          </cell>
          <cell r="H232">
            <v>0.27355144945929899</v>
          </cell>
          <cell r="I232">
            <v>0.27355144945929899</v>
          </cell>
        </row>
        <row r="233">
          <cell r="D233" t="str">
            <v>WUCSRussiaRussia</v>
          </cell>
          <cell r="E233">
            <v>6.5599078341013806E-2</v>
          </cell>
          <cell r="F233">
            <v>6.5599078341013806E-2</v>
          </cell>
          <cell r="G233">
            <v>6.5599078341013806E-2</v>
          </cell>
          <cell r="H233">
            <v>6.5599078341013806E-2</v>
          </cell>
          <cell r="I233">
            <v>6.5599078341013806E-2</v>
          </cell>
        </row>
        <row r="234">
          <cell r="D234" t="str">
            <v>WUCSRussiaSouth America</v>
          </cell>
          <cell r="E234">
            <v>0.200081780257094</v>
          </cell>
          <cell r="F234">
            <v>0.200081780257094</v>
          </cell>
          <cell r="G234">
            <v>0.200081780257094</v>
          </cell>
          <cell r="H234">
            <v>0.200081780257094</v>
          </cell>
          <cell r="I234">
            <v>0.200081780257094</v>
          </cell>
        </row>
        <row r="235">
          <cell r="D235" t="str">
            <v>WUCSSouth AmericaCentral America</v>
          </cell>
          <cell r="E235">
            <v>5.7629850000000003E-2</v>
          </cell>
          <cell r="F235">
            <v>5.7629850000000003E-2</v>
          </cell>
          <cell r="G235">
            <v>5.7629850000000003E-2</v>
          </cell>
          <cell r="H235">
            <v>5.7629850000000003E-2</v>
          </cell>
          <cell r="I235">
            <v>5.7629850000000003E-2</v>
          </cell>
        </row>
        <row r="236">
          <cell r="D236" t="str">
            <v>WUCSSouth AmericaChina</v>
          </cell>
          <cell r="E236">
            <v>0.34993714137930998</v>
          </cell>
          <cell r="F236">
            <v>0.34993714137930998</v>
          </cell>
          <cell r="G236">
            <v>0.34993714137930998</v>
          </cell>
          <cell r="H236">
            <v>0.34993714137930998</v>
          </cell>
          <cell r="I236">
            <v>0.34993714137930998</v>
          </cell>
        </row>
        <row r="237">
          <cell r="D237" t="str">
            <v>WUCSSouth AmericaEurope</v>
          </cell>
          <cell r="E237">
            <v>0.25139234999999999</v>
          </cell>
          <cell r="F237">
            <v>0.25139234999999999</v>
          </cell>
          <cell r="G237">
            <v>0.25139234999999999</v>
          </cell>
          <cell r="H237">
            <v>0.25139234999999999</v>
          </cell>
          <cell r="I237">
            <v>0.25139234999999999</v>
          </cell>
        </row>
        <row r="238">
          <cell r="D238" t="str">
            <v>WUCSSouth AmericaIndia</v>
          </cell>
          <cell r="E238">
            <v>0.50369630172413804</v>
          </cell>
          <cell r="F238">
            <v>0.50369630172413804</v>
          </cell>
          <cell r="G238">
            <v>0.50369630172413804</v>
          </cell>
          <cell r="H238">
            <v>0.50369630172413804</v>
          </cell>
          <cell r="I238">
            <v>0.50369630172413804</v>
          </cell>
        </row>
        <row r="239">
          <cell r="D239" t="str">
            <v>WUCSSouth AmericaJapan</v>
          </cell>
          <cell r="E239">
            <v>0.27087014999999998</v>
          </cell>
          <cell r="F239">
            <v>0.27087014999999998</v>
          </cell>
          <cell r="G239">
            <v>0.27087014999999998</v>
          </cell>
          <cell r="H239">
            <v>0.27087014999999998</v>
          </cell>
          <cell r="I239">
            <v>0.27087014999999998</v>
          </cell>
        </row>
        <row r="240">
          <cell r="D240" t="str">
            <v>WUCSSouth AmericaKorea</v>
          </cell>
          <cell r="E240">
            <v>0.34375502758620702</v>
          </cell>
          <cell r="F240">
            <v>0.34375502758620702</v>
          </cell>
          <cell r="G240">
            <v>0.34375502758620702</v>
          </cell>
          <cell r="H240">
            <v>0.34375502758620702</v>
          </cell>
          <cell r="I240">
            <v>0.34375502758620702</v>
          </cell>
        </row>
        <row r="241">
          <cell r="D241" t="str">
            <v>WUCSSouth AmericaMiddle-East</v>
          </cell>
          <cell r="E241">
            <v>0.33355024999999999</v>
          </cell>
          <cell r="F241">
            <v>0.33355024999999999</v>
          </cell>
          <cell r="G241">
            <v>0.33355024999999999</v>
          </cell>
          <cell r="H241">
            <v>0.33355024999999999</v>
          </cell>
          <cell r="I241">
            <v>0.33355024999999999</v>
          </cell>
        </row>
        <row r="242">
          <cell r="D242" t="str">
            <v>WUCSSouth AmericaNorth America</v>
          </cell>
          <cell r="E242">
            <v>0.23570969999999999</v>
          </cell>
          <cell r="F242">
            <v>0.23570969999999999</v>
          </cell>
          <cell r="G242">
            <v>0.23570969999999999</v>
          </cell>
          <cell r="H242">
            <v>0.23570969999999999</v>
          </cell>
          <cell r="I242">
            <v>0.23570969999999999</v>
          </cell>
        </row>
        <row r="243">
          <cell r="D243" t="str">
            <v>WUCSSouth AmericaOther Asia</v>
          </cell>
          <cell r="E243">
            <v>0.41032944913793101</v>
          </cell>
          <cell r="F243">
            <v>0.41032944913793101</v>
          </cell>
          <cell r="G243">
            <v>0.41032944913793101</v>
          </cell>
          <cell r="H243">
            <v>0.41032944913793101</v>
          </cell>
          <cell r="I243">
            <v>0.41032944913793101</v>
          </cell>
        </row>
        <row r="244">
          <cell r="D244" t="str">
            <v>WUCSSouth AmericaRussia</v>
          </cell>
          <cell r="E244">
            <v>0.20545484999999999</v>
          </cell>
          <cell r="F244">
            <v>0.20545484999999999</v>
          </cell>
          <cell r="G244">
            <v>0.20545484999999999</v>
          </cell>
          <cell r="H244">
            <v>0.20545484999999999</v>
          </cell>
          <cell r="I244">
            <v>0.20545484999999999</v>
          </cell>
        </row>
        <row r="245">
          <cell r="D245" t="str">
            <v>WUCSSouth AmericaSouth America</v>
          </cell>
          <cell r="E245">
            <v>5.7629850000000003E-2</v>
          </cell>
          <cell r="F245">
            <v>5.7629850000000003E-2</v>
          </cell>
          <cell r="G245">
            <v>5.7629850000000003E-2</v>
          </cell>
          <cell r="H245">
            <v>5.7629850000000003E-2</v>
          </cell>
          <cell r="I245">
            <v>5.7629850000000003E-2</v>
          </cell>
        </row>
        <row r="246">
          <cell r="D246" t="str">
            <v>Assembled RovingCentral AmericaCentral America</v>
          </cell>
          <cell r="E246">
            <v>7.0009699999999994E-2</v>
          </cell>
          <cell r="F246">
            <v>7.0009699999999994E-2</v>
          </cell>
          <cell r="G246">
            <v>7.0009699999999994E-2</v>
          </cell>
          <cell r="H246">
            <v>7.0009699999999994E-2</v>
          </cell>
          <cell r="I246">
            <v>7.0009699999999994E-2</v>
          </cell>
        </row>
        <row r="247">
          <cell r="D247" t="str">
            <v>Assembled RovingCentral AmericaChina</v>
          </cell>
          <cell r="E247">
            <v>0.2460801</v>
          </cell>
          <cell r="F247">
            <v>0.2460801</v>
          </cell>
          <cell r="G247">
            <v>0.2460801</v>
          </cell>
          <cell r="H247">
            <v>0.2460801</v>
          </cell>
          <cell r="I247">
            <v>0.2460801</v>
          </cell>
        </row>
        <row r="248">
          <cell r="D248" t="str">
            <v>Assembled RovingCentral AmericaEurope</v>
          </cell>
          <cell r="E248">
            <v>0.32163979999999998</v>
          </cell>
          <cell r="F248">
            <v>0.32163979999999998</v>
          </cell>
          <cell r="G248">
            <v>0.32163979999999998</v>
          </cell>
          <cell r="H248">
            <v>0.32163979999999998</v>
          </cell>
          <cell r="I248">
            <v>0.32163979999999998</v>
          </cell>
        </row>
        <row r="249">
          <cell r="D249" t="str">
            <v>Assembled RovingCentral AmericaIndia</v>
          </cell>
          <cell r="E249">
            <v>0.42553035</v>
          </cell>
          <cell r="F249">
            <v>0.42553035</v>
          </cell>
          <cell r="G249">
            <v>0.42553035</v>
          </cell>
          <cell r="H249">
            <v>0.42553035</v>
          </cell>
          <cell r="I249">
            <v>0.42553035</v>
          </cell>
        </row>
        <row r="250">
          <cell r="D250" t="str">
            <v>Assembled RovingCentral AmericaJapan</v>
          </cell>
          <cell r="E250">
            <v>0.25645994999999999</v>
          </cell>
          <cell r="F250">
            <v>0.25645994999999999</v>
          </cell>
          <cell r="G250">
            <v>0.25645994999999999</v>
          </cell>
          <cell r="H250">
            <v>0.25645994999999999</v>
          </cell>
          <cell r="I250">
            <v>0.25645994999999999</v>
          </cell>
        </row>
        <row r="251">
          <cell r="D251" t="str">
            <v>Assembled RovingCentral AmericaKorea</v>
          </cell>
          <cell r="E251">
            <v>0.28488954999999999</v>
          </cell>
          <cell r="F251">
            <v>0.28488954999999999</v>
          </cell>
          <cell r="G251">
            <v>0.28488954999999999</v>
          </cell>
          <cell r="H251">
            <v>0.28488954999999999</v>
          </cell>
          <cell r="I251">
            <v>0.28488954999999999</v>
          </cell>
        </row>
        <row r="252">
          <cell r="D252" t="str">
            <v>Assembled RovingCentral AmericaMiddle-East</v>
          </cell>
          <cell r="E252">
            <v>0.30031964999999999</v>
          </cell>
          <cell r="F252">
            <v>0.30031964999999999</v>
          </cell>
          <cell r="G252">
            <v>0.30031964999999999</v>
          </cell>
          <cell r="H252">
            <v>0.30031964999999999</v>
          </cell>
          <cell r="I252">
            <v>0.30031964999999999</v>
          </cell>
        </row>
        <row r="253">
          <cell r="D253" t="str">
            <v>Assembled RovingCentral AmericaNorth America</v>
          </cell>
          <cell r="E253">
            <v>0.16425000000000001</v>
          </cell>
          <cell r="F253">
            <v>0.16425000000000001</v>
          </cell>
          <cell r="G253">
            <v>0.16425000000000001</v>
          </cell>
          <cell r="H253">
            <v>0.16425000000000001</v>
          </cell>
          <cell r="I253">
            <v>0.16425000000000001</v>
          </cell>
        </row>
        <row r="254">
          <cell r="D254" t="str">
            <v>Assembled RovingCentral AmericaOther Asia</v>
          </cell>
          <cell r="E254">
            <v>0.38110234999999998</v>
          </cell>
          <cell r="F254">
            <v>0.38110234999999998</v>
          </cell>
          <cell r="G254">
            <v>0.38110234999999998</v>
          </cell>
          <cell r="H254">
            <v>0.38110234999999998</v>
          </cell>
          <cell r="I254">
            <v>0.38110234999999998</v>
          </cell>
        </row>
        <row r="255">
          <cell r="D255" t="str">
            <v>Assembled RovingCentral AmericaRussia</v>
          </cell>
          <cell r="E255">
            <v>0.22101480000000001</v>
          </cell>
          <cell r="F255">
            <v>0.22101480000000001</v>
          </cell>
          <cell r="G255">
            <v>0.22101480000000001</v>
          </cell>
          <cell r="H255">
            <v>0.22101480000000001</v>
          </cell>
          <cell r="I255">
            <v>0.22101480000000001</v>
          </cell>
        </row>
        <row r="256">
          <cell r="D256" t="str">
            <v>Assembled RovingCentral AmericaSouth America</v>
          </cell>
          <cell r="E256">
            <v>0.2591097</v>
          </cell>
          <cell r="F256">
            <v>0.2591097</v>
          </cell>
          <cell r="G256">
            <v>0.2591097</v>
          </cell>
          <cell r="H256">
            <v>0.2591097</v>
          </cell>
          <cell r="I256">
            <v>0.2591097</v>
          </cell>
        </row>
        <row r="257">
          <cell r="D257" t="str">
            <v>Assembled RovingChinaCentral America</v>
          </cell>
          <cell r="E257">
            <v>0.3183801</v>
          </cell>
          <cell r="F257">
            <v>0.3183801</v>
          </cell>
          <cell r="G257">
            <v>0.3183801</v>
          </cell>
          <cell r="H257">
            <v>0.3183801</v>
          </cell>
          <cell r="I257">
            <v>0.3183801</v>
          </cell>
        </row>
        <row r="258">
          <cell r="D258" t="str">
            <v>Assembled RovingChinaChina</v>
          </cell>
          <cell r="E258">
            <v>7.4919899999999998E-2</v>
          </cell>
          <cell r="F258">
            <v>7.4919899999999998E-2</v>
          </cell>
          <cell r="G258">
            <v>7.4919899999999998E-2</v>
          </cell>
          <cell r="H258">
            <v>7.4919899999999998E-2</v>
          </cell>
          <cell r="I258">
            <v>7.4919899999999998E-2</v>
          </cell>
        </row>
        <row r="259">
          <cell r="D259" t="str">
            <v>Assembled RovingChinaEurope</v>
          </cell>
          <cell r="E259">
            <v>0.31875995000000001</v>
          </cell>
          <cell r="F259">
            <v>0.31875995000000001</v>
          </cell>
          <cell r="G259">
            <v>0.31875995000000001</v>
          </cell>
          <cell r="H259">
            <v>0.31875995000000001</v>
          </cell>
          <cell r="I259">
            <v>0.31875995000000001</v>
          </cell>
        </row>
        <row r="260">
          <cell r="D260" t="str">
            <v>Assembled RovingChinaIndia</v>
          </cell>
          <cell r="E260">
            <v>0.40638974999999999</v>
          </cell>
          <cell r="F260">
            <v>0.40638974999999999</v>
          </cell>
          <cell r="G260">
            <v>0.40638974999999999</v>
          </cell>
          <cell r="H260">
            <v>0.40638974999999999</v>
          </cell>
          <cell r="I260">
            <v>0.40638974999999999</v>
          </cell>
        </row>
        <row r="261">
          <cell r="D261" t="str">
            <v>Assembled RovingChinaJapan</v>
          </cell>
          <cell r="E261">
            <v>0.13832040000000001</v>
          </cell>
          <cell r="F261">
            <v>0.13832040000000001</v>
          </cell>
          <cell r="G261">
            <v>0.13832040000000001</v>
          </cell>
          <cell r="H261">
            <v>0.13832040000000001</v>
          </cell>
          <cell r="I261">
            <v>0.13832040000000001</v>
          </cell>
        </row>
        <row r="262">
          <cell r="D262" t="str">
            <v>Assembled RovingChinaKorea</v>
          </cell>
          <cell r="E262">
            <v>0.20420995</v>
          </cell>
          <cell r="F262">
            <v>0.20420995</v>
          </cell>
          <cell r="G262">
            <v>0.20420995</v>
          </cell>
          <cell r="H262">
            <v>0.20420995</v>
          </cell>
          <cell r="I262">
            <v>0.20420995</v>
          </cell>
        </row>
        <row r="263">
          <cell r="D263" t="str">
            <v>Assembled RovingChinaMiddle-East</v>
          </cell>
          <cell r="E263">
            <v>0.29743979999999998</v>
          </cell>
          <cell r="F263">
            <v>0.29743979999999998</v>
          </cell>
          <cell r="G263">
            <v>0.29743979999999998</v>
          </cell>
          <cell r="H263">
            <v>0.29743979999999998</v>
          </cell>
          <cell r="I263">
            <v>0.29743979999999998</v>
          </cell>
        </row>
        <row r="264">
          <cell r="D264" t="str">
            <v>Assembled RovingChinaNorth America</v>
          </cell>
          <cell r="E264">
            <v>0.29147970000000001</v>
          </cell>
          <cell r="F264">
            <v>0.29147970000000001</v>
          </cell>
          <cell r="G264">
            <v>0.29147970000000001</v>
          </cell>
          <cell r="H264">
            <v>0.29147970000000001</v>
          </cell>
          <cell r="I264">
            <v>0.29147970000000001</v>
          </cell>
        </row>
        <row r="265">
          <cell r="D265" t="str">
            <v>Assembled RovingChinaOther Asia</v>
          </cell>
          <cell r="E265">
            <v>0.24178002500000001</v>
          </cell>
          <cell r="F265">
            <v>0.24178002500000001</v>
          </cell>
          <cell r="G265">
            <v>0.24178002500000001</v>
          </cell>
          <cell r="H265">
            <v>0.24178002500000001</v>
          </cell>
          <cell r="I265">
            <v>0.24178002500000001</v>
          </cell>
        </row>
        <row r="266">
          <cell r="D266" t="str">
            <v>Assembled RovingChinaRussia</v>
          </cell>
          <cell r="E266">
            <v>0.21813494999999999</v>
          </cell>
          <cell r="F266">
            <v>0.21813494999999999</v>
          </cell>
          <cell r="G266">
            <v>0.21813494999999999</v>
          </cell>
          <cell r="H266">
            <v>0.21813494999999999</v>
          </cell>
          <cell r="I266">
            <v>0.21813494999999999</v>
          </cell>
        </row>
        <row r="267">
          <cell r="D267" t="str">
            <v>Assembled RovingChinaSouth America</v>
          </cell>
          <cell r="E267">
            <v>0.34268009999999999</v>
          </cell>
          <cell r="F267">
            <v>0.34268009999999999</v>
          </cell>
          <cell r="G267">
            <v>0.34268009999999999</v>
          </cell>
          <cell r="H267">
            <v>0.34268009999999999</v>
          </cell>
          <cell r="I267">
            <v>0.34268009999999999</v>
          </cell>
        </row>
        <row r="268">
          <cell r="D268" t="str">
            <v>Assembled RovingEuropeCentral America</v>
          </cell>
          <cell r="E268">
            <v>0.17715649607890699</v>
          </cell>
          <cell r="F268">
            <v>0.17715649607890699</v>
          </cell>
          <cell r="G268">
            <v>0.17715649607890699</v>
          </cell>
          <cell r="H268">
            <v>0.17715649607890699</v>
          </cell>
          <cell r="I268">
            <v>0.17715649607890699</v>
          </cell>
        </row>
        <row r="269">
          <cell r="D269" t="str">
            <v>Assembled RovingEuropeChina</v>
          </cell>
          <cell r="E269">
            <v>0.16675806451612901</v>
          </cell>
          <cell r="F269">
            <v>0.16675806451612901</v>
          </cell>
          <cell r="G269">
            <v>0.16675806451612901</v>
          </cell>
          <cell r="H269">
            <v>0.16675806451612901</v>
          </cell>
          <cell r="I269">
            <v>0.16675806451612901</v>
          </cell>
        </row>
        <row r="270">
          <cell r="D270" t="str">
            <v>Assembled RovingEuropeEurope</v>
          </cell>
          <cell r="E270">
            <v>4.0649001536098302E-2</v>
          </cell>
          <cell r="F270">
            <v>4.0649001536098302E-2</v>
          </cell>
          <cell r="G270">
            <v>4.0649001536098302E-2</v>
          </cell>
          <cell r="H270">
            <v>4.0649001536098302E-2</v>
          </cell>
          <cell r="I270">
            <v>4.0649001536098302E-2</v>
          </cell>
        </row>
        <row r="271">
          <cell r="D271" t="str">
            <v>Assembled RovingEuropeIndia</v>
          </cell>
          <cell r="E271">
            <v>0.29322893928369298</v>
          </cell>
          <cell r="F271">
            <v>0.29322893928369298</v>
          </cell>
          <cell r="G271">
            <v>0.29322893928369298</v>
          </cell>
          <cell r="H271">
            <v>0.29322893928369298</v>
          </cell>
          <cell r="I271">
            <v>0.29322893928369298</v>
          </cell>
        </row>
        <row r="272">
          <cell r="D272" t="str">
            <v>Assembled RovingEuropeJapan</v>
          </cell>
          <cell r="E272">
            <v>0.125473360821408</v>
          </cell>
          <cell r="F272">
            <v>0.125473360821408</v>
          </cell>
          <cell r="G272">
            <v>0.125473360821408</v>
          </cell>
          <cell r="H272">
            <v>0.125473360821408</v>
          </cell>
          <cell r="I272">
            <v>0.125473360821408</v>
          </cell>
        </row>
        <row r="273">
          <cell r="D273" t="str">
            <v>Assembled RovingEuropeKorea</v>
          </cell>
          <cell r="E273">
            <v>0.20449824157167101</v>
          </cell>
          <cell r="F273">
            <v>0.20449824157167101</v>
          </cell>
          <cell r="G273">
            <v>0.20449824157167101</v>
          </cell>
          <cell r="H273">
            <v>0.20449824157167101</v>
          </cell>
          <cell r="I273">
            <v>0.20449824157167101</v>
          </cell>
        </row>
        <row r="274">
          <cell r="D274" t="str">
            <v>Assembled RovingEuropeMiddle-East</v>
          </cell>
          <cell r="E274">
            <v>0.157093127981243</v>
          </cell>
          <cell r="F274">
            <v>0.157093127981243</v>
          </cell>
          <cell r="G274">
            <v>0.157093127981243</v>
          </cell>
          <cell r="H274">
            <v>0.157093127981243</v>
          </cell>
          <cell r="I274">
            <v>0.157093127981243</v>
          </cell>
        </row>
        <row r="275">
          <cell r="D275" t="str">
            <v>Assembled RovingEuropeNorth America</v>
          </cell>
          <cell r="E275">
            <v>0.22661000727625499</v>
          </cell>
          <cell r="F275">
            <v>0.22661000727625499</v>
          </cell>
          <cell r="G275">
            <v>0.22661000727625499</v>
          </cell>
          <cell r="H275">
            <v>0.22661000727625499</v>
          </cell>
          <cell r="I275">
            <v>0.22661000727625499</v>
          </cell>
        </row>
        <row r="276">
          <cell r="D276" t="str">
            <v>Assembled RovingEuropeOther Asia</v>
          </cell>
          <cell r="E276">
            <v>0.23074423376990899</v>
          </cell>
          <cell r="F276">
            <v>0.23074423376990899</v>
          </cell>
          <cell r="G276">
            <v>0.23074423376990899</v>
          </cell>
          <cell r="H276">
            <v>0.23074423376990899</v>
          </cell>
          <cell r="I276">
            <v>0.23074423376990899</v>
          </cell>
        </row>
        <row r="277">
          <cell r="D277" t="str">
            <v>Assembled RovingEuropeRussia</v>
          </cell>
          <cell r="E277">
            <v>6.58794162826421E-2</v>
          </cell>
          <cell r="F277">
            <v>6.58794162826421E-2</v>
          </cell>
          <cell r="G277">
            <v>6.58794162826421E-2</v>
          </cell>
          <cell r="H277">
            <v>6.58794162826421E-2</v>
          </cell>
          <cell r="I277">
            <v>6.58794162826421E-2</v>
          </cell>
        </row>
        <row r="278">
          <cell r="D278" t="str">
            <v>Assembled RovingEuropeSouth America</v>
          </cell>
          <cell r="E278">
            <v>0.247356496078907</v>
          </cell>
          <cell r="F278">
            <v>0.247356496078907</v>
          </cell>
          <cell r="G278">
            <v>0.247356496078907</v>
          </cell>
          <cell r="H278">
            <v>0.247356496078907</v>
          </cell>
          <cell r="I278">
            <v>0.247356496078907</v>
          </cell>
        </row>
        <row r="279">
          <cell r="D279" t="str">
            <v>Assembled RovingIndiaCentral America</v>
          </cell>
          <cell r="E279">
            <v>0.20801505000000001</v>
          </cell>
          <cell r="F279">
            <v>0.20801505000000001</v>
          </cell>
          <cell r="G279">
            <v>0.20801505000000001</v>
          </cell>
          <cell r="H279">
            <v>0.20801505000000001</v>
          </cell>
          <cell r="I279">
            <v>0.20801505000000001</v>
          </cell>
        </row>
        <row r="280">
          <cell r="D280" t="str">
            <v>Assembled RovingIndiaChina</v>
          </cell>
          <cell r="E280">
            <v>0.14007315000000001</v>
          </cell>
          <cell r="F280">
            <v>0.14007315000000001</v>
          </cell>
          <cell r="G280">
            <v>0.14007315000000001</v>
          </cell>
          <cell r="H280">
            <v>0.14007315000000001</v>
          </cell>
          <cell r="I280">
            <v>0.14007315000000001</v>
          </cell>
        </row>
        <row r="281">
          <cell r="D281" t="str">
            <v>Assembled RovingIndiaEurope</v>
          </cell>
          <cell r="E281">
            <v>0.16790455000000001</v>
          </cell>
          <cell r="F281">
            <v>0.16790455000000001</v>
          </cell>
          <cell r="G281">
            <v>0.16790455000000001</v>
          </cell>
          <cell r="H281">
            <v>0.16790455000000001</v>
          </cell>
          <cell r="I281">
            <v>0.16790455000000001</v>
          </cell>
        </row>
        <row r="282">
          <cell r="D282" t="str">
            <v>Assembled RovingIndiaIndia</v>
          </cell>
          <cell r="E282">
            <v>5.9370899999999997E-2</v>
          </cell>
          <cell r="F282">
            <v>5.9370899999999997E-2</v>
          </cell>
          <cell r="G282">
            <v>5.9370899999999997E-2</v>
          </cell>
          <cell r="H282">
            <v>5.9370899999999997E-2</v>
          </cell>
          <cell r="I282">
            <v>5.9370899999999997E-2</v>
          </cell>
        </row>
        <row r="283">
          <cell r="D283" t="str">
            <v>Assembled RovingIndiaJapan</v>
          </cell>
          <cell r="E283">
            <v>5.0238600000000001E-2</v>
          </cell>
          <cell r="F283">
            <v>5.0238600000000001E-2</v>
          </cell>
          <cell r="G283">
            <v>5.0238600000000001E-2</v>
          </cell>
          <cell r="H283">
            <v>5.0238600000000001E-2</v>
          </cell>
          <cell r="I283">
            <v>5.0238600000000001E-2</v>
          </cell>
        </row>
        <row r="284">
          <cell r="D284" t="str">
            <v>Assembled RovingIndiaKorea</v>
          </cell>
          <cell r="E284">
            <v>0.16223860000000001</v>
          </cell>
          <cell r="F284">
            <v>0.16223860000000001</v>
          </cell>
          <cell r="G284">
            <v>0.16223860000000001</v>
          </cell>
          <cell r="H284">
            <v>0.16223860000000001</v>
          </cell>
          <cell r="I284">
            <v>0.16223860000000001</v>
          </cell>
        </row>
        <row r="285">
          <cell r="D285" t="str">
            <v>Assembled RovingIndiaMiddle-East</v>
          </cell>
          <cell r="E285">
            <v>0.122415</v>
          </cell>
          <cell r="F285">
            <v>0.122415</v>
          </cell>
          <cell r="G285">
            <v>0.122415</v>
          </cell>
          <cell r="H285">
            <v>0.122415</v>
          </cell>
          <cell r="I285">
            <v>0.122415</v>
          </cell>
        </row>
        <row r="286">
          <cell r="D286" t="str">
            <v>Assembled RovingIndiaNorth America</v>
          </cell>
          <cell r="E286">
            <v>0.20993505000000001</v>
          </cell>
          <cell r="F286">
            <v>0.20993505000000001</v>
          </cell>
          <cell r="G286">
            <v>0.20993505000000001</v>
          </cell>
          <cell r="H286">
            <v>0.20993505000000001</v>
          </cell>
          <cell r="I286">
            <v>0.20993505000000001</v>
          </cell>
        </row>
        <row r="287">
          <cell r="D287" t="str">
            <v>Assembled RovingIndiaOther Asia</v>
          </cell>
          <cell r="E287">
            <v>0.1720121</v>
          </cell>
          <cell r="F287">
            <v>0.1720121</v>
          </cell>
          <cell r="G287">
            <v>0.1720121</v>
          </cell>
          <cell r="H287">
            <v>0.1720121</v>
          </cell>
          <cell r="I287">
            <v>0.1720121</v>
          </cell>
        </row>
        <row r="288">
          <cell r="D288" t="str">
            <v>Assembled RovingIndiaRussia</v>
          </cell>
          <cell r="E288">
            <v>0.11759205</v>
          </cell>
          <cell r="F288">
            <v>0.11759205</v>
          </cell>
          <cell r="G288">
            <v>0.11759205</v>
          </cell>
          <cell r="H288">
            <v>0.11759205</v>
          </cell>
          <cell r="I288">
            <v>0.11759205</v>
          </cell>
        </row>
        <row r="289">
          <cell r="D289" t="str">
            <v>Assembled RovingIndiaSouth America</v>
          </cell>
          <cell r="E289">
            <v>0.26606505000000003</v>
          </cell>
          <cell r="F289">
            <v>0.26606505000000003</v>
          </cell>
          <cell r="G289">
            <v>0.26606505000000003</v>
          </cell>
          <cell r="H289">
            <v>0.26606505000000003</v>
          </cell>
          <cell r="I289">
            <v>0.26606505000000003</v>
          </cell>
        </row>
        <row r="290">
          <cell r="D290" t="str">
            <v>Assembled RovingJapanCentral America</v>
          </cell>
          <cell r="E290">
            <v>0.27710954999999998</v>
          </cell>
          <cell r="F290">
            <v>0.27710954999999998</v>
          </cell>
          <cell r="G290">
            <v>0.27710954999999998</v>
          </cell>
          <cell r="H290">
            <v>0.27710954999999998</v>
          </cell>
          <cell r="I290">
            <v>0.27710954999999998</v>
          </cell>
        </row>
        <row r="291">
          <cell r="D291" t="str">
            <v>Assembled RovingJapanChina</v>
          </cell>
          <cell r="E291">
            <v>0.1857675</v>
          </cell>
          <cell r="F291">
            <v>0.1857675</v>
          </cell>
          <cell r="G291">
            <v>0.1857675</v>
          </cell>
          <cell r="H291">
            <v>0.1857675</v>
          </cell>
          <cell r="I291">
            <v>0.1857675</v>
          </cell>
        </row>
        <row r="292">
          <cell r="D292" t="str">
            <v>Assembled RovingJapanEurope</v>
          </cell>
          <cell r="E292">
            <v>0.23951755</v>
          </cell>
          <cell r="F292">
            <v>0.23951755</v>
          </cell>
          <cell r="G292">
            <v>0.23951755</v>
          </cell>
          <cell r="H292">
            <v>0.23951755</v>
          </cell>
          <cell r="I292">
            <v>0.23951755</v>
          </cell>
        </row>
        <row r="293">
          <cell r="D293" t="str">
            <v>Assembled RovingJapanIndia</v>
          </cell>
          <cell r="E293">
            <v>0.2787675</v>
          </cell>
          <cell r="F293">
            <v>0.2787675</v>
          </cell>
          <cell r="G293">
            <v>0.2787675</v>
          </cell>
          <cell r="H293">
            <v>0.2787675</v>
          </cell>
          <cell r="I293">
            <v>0.2787675</v>
          </cell>
        </row>
        <row r="294">
          <cell r="D294" t="str">
            <v>Assembled RovingJapanJapan</v>
          </cell>
          <cell r="E294">
            <v>6.9160200000000005E-2</v>
          </cell>
          <cell r="F294">
            <v>6.9160200000000005E-2</v>
          </cell>
          <cell r="G294">
            <v>6.9160200000000005E-2</v>
          </cell>
          <cell r="H294">
            <v>6.9160200000000005E-2</v>
          </cell>
          <cell r="I294">
            <v>6.9160200000000005E-2</v>
          </cell>
        </row>
        <row r="295">
          <cell r="D295" t="str">
            <v>Assembled RovingJapanKorea</v>
          </cell>
          <cell r="E295">
            <v>0.19576750000000001</v>
          </cell>
          <cell r="F295">
            <v>0.19576750000000001</v>
          </cell>
          <cell r="G295">
            <v>0.19576750000000001</v>
          </cell>
          <cell r="H295">
            <v>0.19576750000000001</v>
          </cell>
          <cell r="I295">
            <v>0.19576750000000001</v>
          </cell>
        </row>
        <row r="296">
          <cell r="D296" t="str">
            <v>Assembled RovingJapanMiddle-East</v>
          </cell>
          <cell r="E296">
            <v>0.27772980000000003</v>
          </cell>
          <cell r="F296">
            <v>0.27772980000000003</v>
          </cell>
          <cell r="G296">
            <v>0.27772980000000003</v>
          </cell>
          <cell r="H296">
            <v>0.27772980000000003</v>
          </cell>
          <cell r="I296">
            <v>0.27772980000000003</v>
          </cell>
        </row>
        <row r="297">
          <cell r="D297" t="str">
            <v>Assembled RovingJapanNorth America</v>
          </cell>
          <cell r="E297">
            <v>0.31648949999999998</v>
          </cell>
          <cell r="F297">
            <v>0.31648949999999998</v>
          </cell>
          <cell r="G297">
            <v>0.31648949999999998</v>
          </cell>
          <cell r="H297">
            <v>0.31648949999999998</v>
          </cell>
          <cell r="I297">
            <v>0.31648949999999998</v>
          </cell>
        </row>
        <row r="298">
          <cell r="D298" t="str">
            <v>Assembled RovingJapanOther Asia</v>
          </cell>
          <cell r="E298">
            <v>0.24819125</v>
          </cell>
          <cell r="F298">
            <v>0.24819125</v>
          </cell>
          <cell r="G298">
            <v>0.24819125</v>
          </cell>
          <cell r="H298">
            <v>0.24819125</v>
          </cell>
          <cell r="I298">
            <v>0.24819125</v>
          </cell>
        </row>
        <row r="299">
          <cell r="D299" t="str">
            <v>Assembled RovingJapanRussia</v>
          </cell>
          <cell r="E299">
            <v>0.18920505000000001</v>
          </cell>
          <cell r="F299">
            <v>0.18920505000000001</v>
          </cell>
          <cell r="G299">
            <v>0.18920505000000001</v>
          </cell>
          <cell r="H299">
            <v>0.18920505000000001</v>
          </cell>
          <cell r="I299">
            <v>0.18920505000000001</v>
          </cell>
        </row>
        <row r="300">
          <cell r="D300" t="str">
            <v>Assembled RovingJapanSouth America</v>
          </cell>
          <cell r="E300">
            <v>0.33515954999999997</v>
          </cell>
          <cell r="F300">
            <v>0.33515954999999997</v>
          </cell>
          <cell r="G300">
            <v>0.33515954999999997</v>
          </cell>
          <cell r="H300">
            <v>0.33515954999999997</v>
          </cell>
          <cell r="I300">
            <v>0.33515954999999997</v>
          </cell>
        </row>
        <row r="301">
          <cell r="D301" t="str">
            <v>Assembled RovingKoreaCentral America</v>
          </cell>
          <cell r="E301">
            <v>0.27710954999999998</v>
          </cell>
          <cell r="F301">
            <v>0.27710954999999998</v>
          </cell>
          <cell r="G301">
            <v>0.27710954999999998</v>
          </cell>
          <cell r="H301">
            <v>0.27710954999999998</v>
          </cell>
          <cell r="I301">
            <v>0.27710954999999998</v>
          </cell>
        </row>
        <row r="302">
          <cell r="D302" t="str">
            <v>Assembled RovingKoreaChina</v>
          </cell>
          <cell r="E302">
            <v>0.15438479999999999</v>
          </cell>
          <cell r="F302">
            <v>0.15438479999999999</v>
          </cell>
          <cell r="G302">
            <v>0.15438479999999999</v>
          </cell>
          <cell r="H302">
            <v>0.15438479999999999</v>
          </cell>
          <cell r="I302">
            <v>0.15438479999999999</v>
          </cell>
        </row>
        <row r="303">
          <cell r="D303" t="str">
            <v>Assembled RovingKoreaEurope</v>
          </cell>
          <cell r="E303">
            <v>0.23951755</v>
          </cell>
          <cell r="F303">
            <v>0.23951755</v>
          </cell>
          <cell r="G303">
            <v>0.23951755</v>
          </cell>
          <cell r="H303">
            <v>0.23951755</v>
          </cell>
          <cell r="I303">
            <v>0.23951755</v>
          </cell>
        </row>
        <row r="304">
          <cell r="D304" t="str">
            <v>Assembled RovingKoreaIndia</v>
          </cell>
          <cell r="E304">
            <v>0.2787675</v>
          </cell>
          <cell r="F304">
            <v>0.2787675</v>
          </cell>
          <cell r="G304">
            <v>0.2787675</v>
          </cell>
          <cell r="H304">
            <v>0.2787675</v>
          </cell>
          <cell r="I304">
            <v>0.2787675</v>
          </cell>
        </row>
        <row r="305">
          <cell r="D305" t="str">
            <v>Assembled RovingKoreaJapan</v>
          </cell>
          <cell r="E305">
            <v>0.1085802</v>
          </cell>
          <cell r="F305">
            <v>0.1085802</v>
          </cell>
          <cell r="G305">
            <v>0.1085802</v>
          </cell>
          <cell r="H305">
            <v>0.1085802</v>
          </cell>
          <cell r="I305">
            <v>0.1085802</v>
          </cell>
        </row>
        <row r="306">
          <cell r="D306" t="str">
            <v>Assembled RovingKoreaKorea</v>
          </cell>
          <cell r="E306">
            <v>4.6219950000000003E-2</v>
          </cell>
          <cell r="F306">
            <v>4.6219950000000003E-2</v>
          </cell>
          <cell r="G306">
            <v>4.6219950000000003E-2</v>
          </cell>
          <cell r="H306">
            <v>4.6219950000000003E-2</v>
          </cell>
          <cell r="I306">
            <v>4.6219950000000003E-2</v>
          </cell>
        </row>
        <row r="307">
          <cell r="D307" t="str">
            <v>Assembled RovingKoreaMiddle-East</v>
          </cell>
          <cell r="E307">
            <v>0.27772980000000003</v>
          </cell>
          <cell r="F307">
            <v>0.27772980000000003</v>
          </cell>
          <cell r="G307">
            <v>0.27772980000000003</v>
          </cell>
          <cell r="H307">
            <v>0.27772980000000003</v>
          </cell>
          <cell r="I307">
            <v>0.27772980000000003</v>
          </cell>
        </row>
        <row r="308">
          <cell r="D308" t="str">
            <v>Assembled RovingKoreaNorth America</v>
          </cell>
          <cell r="E308">
            <v>0.31648949999999998</v>
          </cell>
          <cell r="F308">
            <v>0.31648949999999998</v>
          </cell>
          <cell r="G308">
            <v>0.31648949999999998</v>
          </cell>
          <cell r="H308">
            <v>0.31648949999999998</v>
          </cell>
          <cell r="I308">
            <v>0.31648949999999998</v>
          </cell>
        </row>
        <row r="309">
          <cell r="D309" t="str">
            <v>Assembled RovingKoreaOther Asia</v>
          </cell>
          <cell r="E309">
            <v>0.23571919999999999</v>
          </cell>
          <cell r="F309">
            <v>0.23571919999999999</v>
          </cell>
          <cell r="G309">
            <v>0.23571919999999999</v>
          </cell>
          <cell r="H309">
            <v>0.23571919999999999</v>
          </cell>
          <cell r="I309">
            <v>0.23571919999999999</v>
          </cell>
        </row>
        <row r="310">
          <cell r="D310" t="str">
            <v>Assembled RovingKoreaRussia</v>
          </cell>
          <cell r="E310">
            <v>0.18920505000000001</v>
          </cell>
          <cell r="F310">
            <v>0.18920505000000001</v>
          </cell>
          <cell r="G310">
            <v>0.18920505000000001</v>
          </cell>
          <cell r="H310">
            <v>0.18920505000000001</v>
          </cell>
          <cell r="I310">
            <v>0.18920505000000001</v>
          </cell>
        </row>
        <row r="311">
          <cell r="D311" t="str">
            <v>Assembled RovingKoreaSouth America</v>
          </cell>
          <cell r="E311">
            <v>0.33515954999999997</v>
          </cell>
          <cell r="F311">
            <v>0.33515954999999997</v>
          </cell>
          <cell r="G311">
            <v>0.33515954999999997</v>
          </cell>
          <cell r="H311">
            <v>0.33515954999999997</v>
          </cell>
          <cell r="I311">
            <v>0.33515954999999997</v>
          </cell>
        </row>
        <row r="312">
          <cell r="D312" t="str">
            <v>Assembled RovingMiddle-EastCentral America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D313" t="str">
            <v>Assembled RovingMiddle-EastChina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</row>
        <row r="314">
          <cell r="D314" t="str">
            <v>Assembled RovingMiddle-EastEurope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D315" t="str">
            <v>Assembled RovingMiddle-EastIndia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</row>
        <row r="316">
          <cell r="D316" t="str">
            <v>Assembled RovingMiddle-EastJapan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</row>
        <row r="317">
          <cell r="D317" t="str">
            <v>Assembled RovingMiddle-EastKorea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D318" t="str">
            <v>Assembled RovingMiddle-EastMiddle-East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D319" t="str">
            <v>Assembled RovingMiddle-EastNorth America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D320" t="str">
            <v>Assembled RovingMiddle-EastOther Asia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D321" t="str">
            <v>Assembled RovingMiddle-EastRussia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D322" t="str">
            <v>Assembled RovingMiddle-EastSouth America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D323" t="str">
            <v>Assembled RovingNorth AmericaCentral America</v>
          </cell>
          <cell r="E323">
            <v>0.12496504999999999</v>
          </cell>
          <cell r="F323">
            <v>0.12496504999999999</v>
          </cell>
          <cell r="G323">
            <v>0.12496504999999999</v>
          </cell>
          <cell r="H323">
            <v>0.12496504999999999</v>
          </cell>
          <cell r="I323">
            <v>0.12496504999999999</v>
          </cell>
        </row>
        <row r="324">
          <cell r="D324" t="str">
            <v>Assembled RovingNorth AmericaChina</v>
          </cell>
          <cell r="E324">
            <v>0.18427099999999999</v>
          </cell>
          <cell r="F324">
            <v>0.18427099999999999</v>
          </cell>
          <cell r="G324">
            <v>0.18427099999999999</v>
          </cell>
          <cell r="H324">
            <v>0.18427099999999999</v>
          </cell>
          <cell r="I324">
            <v>0.18427099999999999</v>
          </cell>
        </row>
        <row r="325">
          <cell r="D325" t="str">
            <v>Assembled RovingNorth AmericaEurope</v>
          </cell>
          <cell r="E325">
            <v>0.21799987500000001</v>
          </cell>
          <cell r="F325">
            <v>0.21799987500000001</v>
          </cell>
          <cell r="G325">
            <v>0.21799987500000001</v>
          </cell>
          <cell r="H325">
            <v>0.21799987500000001</v>
          </cell>
          <cell r="I325">
            <v>0.21799987500000001</v>
          </cell>
        </row>
        <row r="326">
          <cell r="D326" t="str">
            <v>Assembled RovingNorth AmericaIndia</v>
          </cell>
          <cell r="E326">
            <v>0.36448409999999998</v>
          </cell>
          <cell r="F326">
            <v>0.36448409999999998</v>
          </cell>
          <cell r="G326">
            <v>0.36448409999999998</v>
          </cell>
          <cell r="H326">
            <v>0.36448409999999998</v>
          </cell>
          <cell r="I326">
            <v>0.36448409999999998</v>
          </cell>
        </row>
        <row r="327">
          <cell r="D327" t="str">
            <v>Assembled RovingNorth AmericaJapan</v>
          </cell>
          <cell r="E327">
            <v>0.179278875</v>
          </cell>
          <cell r="F327">
            <v>0.179278875</v>
          </cell>
          <cell r="G327">
            <v>0.179278875</v>
          </cell>
          <cell r="H327">
            <v>0.179278875</v>
          </cell>
          <cell r="I327">
            <v>0.179278875</v>
          </cell>
        </row>
        <row r="328">
          <cell r="D328" t="str">
            <v>Assembled RovingNorth AmericaKorea</v>
          </cell>
          <cell r="E328">
            <v>0.21559064999999999</v>
          </cell>
          <cell r="F328">
            <v>0.21559064999999999</v>
          </cell>
          <cell r="G328">
            <v>0.21559064999999999</v>
          </cell>
          <cell r="H328">
            <v>0.21559064999999999</v>
          </cell>
          <cell r="I328">
            <v>0.21559064999999999</v>
          </cell>
        </row>
        <row r="329">
          <cell r="D329" t="str">
            <v>Assembled RovingNorth AmericaMiddle-East</v>
          </cell>
          <cell r="E329">
            <v>0.27779732499999998</v>
          </cell>
          <cell r="F329">
            <v>0.27779732499999998</v>
          </cell>
          <cell r="G329">
            <v>0.27779732499999998</v>
          </cell>
          <cell r="H329">
            <v>0.27779732499999998</v>
          </cell>
          <cell r="I329">
            <v>0.27779732499999998</v>
          </cell>
        </row>
        <row r="330">
          <cell r="D330" t="str">
            <v>Assembled RovingNorth AmericaNorth America</v>
          </cell>
          <cell r="E330">
            <v>6.6178150000000005E-2</v>
          </cell>
          <cell r="F330">
            <v>6.6178150000000005E-2</v>
          </cell>
          <cell r="G330">
            <v>6.6178150000000005E-2</v>
          </cell>
          <cell r="H330">
            <v>6.6178150000000005E-2</v>
          </cell>
          <cell r="I330">
            <v>6.6178150000000005E-2</v>
          </cell>
        </row>
        <row r="331">
          <cell r="D331" t="str">
            <v>Assembled RovingNorth AmericaOther Asia</v>
          </cell>
          <cell r="E331">
            <v>0.3468252</v>
          </cell>
          <cell r="F331">
            <v>0.3468252</v>
          </cell>
          <cell r="G331">
            <v>0.3468252</v>
          </cell>
          <cell r="H331">
            <v>0.3468252</v>
          </cell>
          <cell r="I331">
            <v>0.3468252</v>
          </cell>
        </row>
        <row r="332">
          <cell r="D332" t="str">
            <v>Assembled RovingNorth AmericaRussia</v>
          </cell>
          <cell r="E332">
            <v>0.117374875</v>
          </cell>
          <cell r="F332">
            <v>0.117374875</v>
          </cell>
          <cell r="G332">
            <v>0.117374875</v>
          </cell>
          <cell r="H332">
            <v>0.117374875</v>
          </cell>
          <cell r="I332">
            <v>0.117374875</v>
          </cell>
        </row>
        <row r="333">
          <cell r="D333" t="str">
            <v>Assembled RovingNorth AmericaSouth America</v>
          </cell>
          <cell r="E333">
            <v>0.21406505000000001</v>
          </cell>
          <cell r="F333">
            <v>0.21406505000000001</v>
          </cell>
          <cell r="G333">
            <v>0.21406505000000001</v>
          </cell>
          <cell r="H333">
            <v>0.21406505000000001</v>
          </cell>
          <cell r="I333">
            <v>0.21406505000000001</v>
          </cell>
        </row>
        <row r="334">
          <cell r="D334" t="str">
            <v>Assembled RovingOther AsiaCentral America</v>
          </cell>
          <cell r="E334">
            <v>0.21230955000000001</v>
          </cell>
          <cell r="F334">
            <v>0.21230955000000001</v>
          </cell>
          <cell r="G334">
            <v>0.21230955000000001</v>
          </cell>
          <cell r="H334">
            <v>0.21230955000000001</v>
          </cell>
          <cell r="I334">
            <v>0.21230955000000001</v>
          </cell>
        </row>
        <row r="335">
          <cell r="D335" t="str">
            <v>Assembled RovingOther AsiaChina</v>
          </cell>
          <cell r="E335">
            <v>5.2384800000000002E-2</v>
          </cell>
          <cell r="F335">
            <v>5.2384800000000002E-2</v>
          </cell>
          <cell r="G335">
            <v>5.2384800000000002E-2</v>
          </cell>
          <cell r="H335">
            <v>5.2384800000000002E-2</v>
          </cell>
          <cell r="I335">
            <v>5.2384800000000002E-2</v>
          </cell>
        </row>
        <row r="336">
          <cell r="D336" t="str">
            <v>Assembled RovingOther AsiaEurope</v>
          </cell>
          <cell r="E336">
            <v>0.18920505000000001</v>
          </cell>
          <cell r="F336">
            <v>0.18920505000000001</v>
          </cell>
          <cell r="G336">
            <v>0.18920505000000001</v>
          </cell>
          <cell r="H336">
            <v>0.18920505000000001</v>
          </cell>
          <cell r="I336">
            <v>0.18920505000000001</v>
          </cell>
        </row>
        <row r="337">
          <cell r="D337" t="str">
            <v>Assembled RovingOther AsiaIndia</v>
          </cell>
          <cell r="E337">
            <v>8.3767499999999995E-2</v>
          </cell>
          <cell r="F337">
            <v>8.3767499999999995E-2</v>
          </cell>
          <cell r="G337">
            <v>8.3767499999999995E-2</v>
          </cell>
          <cell r="H337">
            <v>8.3767499999999995E-2</v>
          </cell>
          <cell r="I337">
            <v>8.3767499999999995E-2</v>
          </cell>
        </row>
        <row r="338">
          <cell r="D338" t="str">
            <v>Assembled RovingOther AsiaJapan</v>
          </cell>
          <cell r="E338">
            <v>0.1085802</v>
          </cell>
          <cell r="F338">
            <v>0.1085802</v>
          </cell>
          <cell r="G338">
            <v>0.1085802</v>
          </cell>
          <cell r="H338">
            <v>0.1085802</v>
          </cell>
          <cell r="I338">
            <v>0.1085802</v>
          </cell>
        </row>
        <row r="339">
          <cell r="D339" t="str">
            <v>Assembled RovingOther AsiaKorea</v>
          </cell>
          <cell r="E339">
            <v>4.6219950000000003E-2</v>
          </cell>
          <cell r="F339">
            <v>4.6219950000000003E-2</v>
          </cell>
          <cell r="G339">
            <v>4.6219950000000003E-2</v>
          </cell>
          <cell r="H339">
            <v>4.6219950000000003E-2</v>
          </cell>
          <cell r="I339">
            <v>4.6219950000000003E-2</v>
          </cell>
        </row>
        <row r="340">
          <cell r="D340" t="str">
            <v>Assembled RovingOther AsiaMiddle-East</v>
          </cell>
          <cell r="E340">
            <v>0.2177298</v>
          </cell>
          <cell r="F340">
            <v>0.2177298</v>
          </cell>
          <cell r="G340">
            <v>0.2177298</v>
          </cell>
          <cell r="H340">
            <v>0.2177298</v>
          </cell>
          <cell r="I340">
            <v>0.2177298</v>
          </cell>
        </row>
        <row r="341">
          <cell r="D341" t="str">
            <v>Assembled RovingOther AsiaNorth America</v>
          </cell>
          <cell r="E341">
            <v>0.24976950000000001</v>
          </cell>
          <cell r="F341">
            <v>0.24976950000000001</v>
          </cell>
          <cell r="G341">
            <v>0.24976950000000001</v>
          </cell>
          <cell r="H341">
            <v>0.24976950000000001</v>
          </cell>
          <cell r="I341">
            <v>0.24976950000000001</v>
          </cell>
        </row>
        <row r="342">
          <cell r="D342" t="str">
            <v>Assembled RovingOther AsiaOther Asia</v>
          </cell>
          <cell r="E342">
            <v>0.1482192</v>
          </cell>
          <cell r="F342">
            <v>0.1482192</v>
          </cell>
          <cell r="G342">
            <v>0.1482192</v>
          </cell>
          <cell r="H342">
            <v>0.1482192</v>
          </cell>
          <cell r="I342">
            <v>0.1482192</v>
          </cell>
        </row>
        <row r="343">
          <cell r="D343" t="str">
            <v>Assembled RovingOther AsiaRussia</v>
          </cell>
          <cell r="E343">
            <v>0.18920505000000001</v>
          </cell>
          <cell r="F343">
            <v>0.18920505000000001</v>
          </cell>
          <cell r="G343">
            <v>0.18920505000000001</v>
          </cell>
          <cell r="H343">
            <v>0.18920505000000001</v>
          </cell>
          <cell r="I343">
            <v>0.18920505000000001</v>
          </cell>
        </row>
        <row r="344">
          <cell r="D344" t="str">
            <v>Assembled RovingOther AsiaSouth America</v>
          </cell>
          <cell r="E344">
            <v>0.21230955000000001</v>
          </cell>
          <cell r="F344">
            <v>0.21230955000000001</v>
          </cell>
          <cell r="G344">
            <v>0.21230955000000001</v>
          </cell>
          <cell r="H344">
            <v>0.21230955000000001</v>
          </cell>
          <cell r="I344">
            <v>0.21230955000000001</v>
          </cell>
        </row>
        <row r="345">
          <cell r="D345" t="str">
            <v>Assembled RovingRussiaCentral America</v>
          </cell>
          <cell r="E345">
            <v>0.21472178025709401</v>
          </cell>
          <cell r="F345">
            <v>0.21472178025709401</v>
          </cell>
          <cell r="G345">
            <v>0.21472178025709401</v>
          </cell>
          <cell r="H345">
            <v>0.21472178025709401</v>
          </cell>
          <cell r="I345">
            <v>0.21472178025709401</v>
          </cell>
        </row>
        <row r="346">
          <cell r="D346" t="str">
            <v>Assembled RovingRussiaChina</v>
          </cell>
          <cell r="E346">
            <v>0.19535253456221199</v>
          </cell>
          <cell r="F346">
            <v>0.19535253456221199</v>
          </cell>
          <cell r="G346">
            <v>0.19535253456221199</v>
          </cell>
          <cell r="H346">
            <v>0.19535253456221199</v>
          </cell>
          <cell r="I346">
            <v>0.19535253456221199</v>
          </cell>
        </row>
        <row r="347">
          <cell r="D347" t="str">
            <v>Assembled RovingRussiaEurope</v>
          </cell>
          <cell r="E347">
            <v>0.123480702764977</v>
          </cell>
          <cell r="F347">
            <v>0.123480702764977</v>
          </cell>
          <cell r="G347">
            <v>0.123480702764977</v>
          </cell>
          <cell r="H347">
            <v>0.123480702764977</v>
          </cell>
          <cell r="I347">
            <v>0.123480702764977</v>
          </cell>
        </row>
        <row r="348">
          <cell r="D348" t="str">
            <v>Assembled RovingRussiaIndia</v>
          </cell>
          <cell r="E348">
            <v>0.322944761096289</v>
          </cell>
          <cell r="F348">
            <v>0.322944761096289</v>
          </cell>
          <cell r="G348">
            <v>0.322944761096289</v>
          </cell>
          <cell r="H348">
            <v>0.322944761096289</v>
          </cell>
          <cell r="I348">
            <v>0.322944761096289</v>
          </cell>
        </row>
        <row r="349">
          <cell r="D349" t="str">
            <v>Assembled RovingRussiaJapan</v>
          </cell>
          <cell r="E349">
            <v>0.15350715498423501</v>
          </cell>
          <cell r="F349">
            <v>0.15350715498423501</v>
          </cell>
          <cell r="G349">
            <v>0.15350715498423501</v>
          </cell>
          <cell r="H349">
            <v>0.15350715498423501</v>
          </cell>
          <cell r="I349">
            <v>0.15350715498423501</v>
          </cell>
        </row>
        <row r="350">
          <cell r="D350" t="str">
            <v>Assembled RovingRussiaKorea</v>
          </cell>
          <cell r="E350">
            <v>0.24066183604171701</v>
          </cell>
          <cell r="F350">
            <v>0.24066183604171701</v>
          </cell>
          <cell r="G350">
            <v>0.24066183604171701</v>
          </cell>
          <cell r="H350">
            <v>0.24066183604171701</v>
          </cell>
          <cell r="I350">
            <v>0.24066183604171701</v>
          </cell>
        </row>
        <row r="351">
          <cell r="D351" t="str">
            <v>Assembled RovingRussiaMiddle-East</v>
          </cell>
          <cell r="E351">
            <v>0.18512692214407001</v>
          </cell>
          <cell r="F351">
            <v>0.18512692214407001</v>
          </cell>
          <cell r="G351">
            <v>0.18512692214407001</v>
          </cell>
          <cell r="H351">
            <v>0.18512692214407001</v>
          </cell>
          <cell r="I351">
            <v>0.18512692214407001</v>
          </cell>
        </row>
        <row r="352">
          <cell r="D352" t="str">
            <v>Assembled RovingRussiaNorth America</v>
          </cell>
          <cell r="E352">
            <v>0.24258926994906599</v>
          </cell>
          <cell r="F352">
            <v>0.24258926994906599</v>
          </cell>
          <cell r="G352">
            <v>0.24258926994906599</v>
          </cell>
          <cell r="H352">
            <v>0.24258926994906599</v>
          </cell>
          <cell r="I352">
            <v>0.24258926994906599</v>
          </cell>
        </row>
        <row r="353">
          <cell r="D353" t="str">
            <v>Assembled RovingRussiaOther Asia</v>
          </cell>
          <cell r="E353">
            <v>0.26449972532136801</v>
          </cell>
          <cell r="F353">
            <v>0.26449972532136801</v>
          </cell>
          <cell r="G353">
            <v>0.26449972532136801</v>
          </cell>
          <cell r="H353">
            <v>0.26449972532136801</v>
          </cell>
          <cell r="I353">
            <v>0.26449972532136801</v>
          </cell>
        </row>
        <row r="354">
          <cell r="D354" t="str">
            <v>Assembled RovingRussiaRussia</v>
          </cell>
          <cell r="E354">
            <v>6.5599078341013806E-2</v>
          </cell>
          <cell r="F354">
            <v>6.5599078341013806E-2</v>
          </cell>
          <cell r="G354">
            <v>6.5599078341013806E-2</v>
          </cell>
          <cell r="H354">
            <v>6.5599078341013806E-2</v>
          </cell>
          <cell r="I354">
            <v>6.5599078341013806E-2</v>
          </cell>
        </row>
        <row r="355">
          <cell r="D355" t="str">
            <v>Assembled RovingRussiaSouth America</v>
          </cell>
          <cell r="E355">
            <v>0.239021780257094</v>
          </cell>
          <cell r="F355">
            <v>0.239021780257094</v>
          </cell>
          <cell r="G355">
            <v>0.239021780257094</v>
          </cell>
          <cell r="H355">
            <v>0.239021780257094</v>
          </cell>
          <cell r="I355">
            <v>0.239021780257094</v>
          </cell>
        </row>
        <row r="356">
          <cell r="D356" t="str">
            <v>Assembled RovingSouth AmericaCentral America</v>
          </cell>
          <cell r="E356">
            <v>5.7629850000000003E-2</v>
          </cell>
          <cell r="F356">
            <v>5.7629850000000003E-2</v>
          </cell>
          <cell r="G356">
            <v>5.7629850000000003E-2</v>
          </cell>
          <cell r="H356">
            <v>5.7629850000000003E-2</v>
          </cell>
          <cell r="I356">
            <v>5.7629850000000003E-2</v>
          </cell>
        </row>
        <row r="357">
          <cell r="D357" t="str">
            <v>Assembled RovingSouth AmericaChina</v>
          </cell>
          <cell r="E357">
            <v>0.28641990000000001</v>
          </cell>
          <cell r="F357">
            <v>0.28641990000000001</v>
          </cell>
          <cell r="G357">
            <v>0.28641990000000001</v>
          </cell>
          <cell r="H357">
            <v>0.28641990000000001</v>
          </cell>
          <cell r="I357">
            <v>0.28641990000000001</v>
          </cell>
        </row>
        <row r="358">
          <cell r="D358" t="str">
            <v>Assembled RovingSouth AmericaEurope</v>
          </cell>
          <cell r="E358">
            <v>0.25576735</v>
          </cell>
          <cell r="F358">
            <v>0.25576735</v>
          </cell>
          <cell r="G358">
            <v>0.25576735</v>
          </cell>
          <cell r="H358">
            <v>0.25576735</v>
          </cell>
          <cell r="I358">
            <v>0.25576735</v>
          </cell>
        </row>
        <row r="359">
          <cell r="D359" t="str">
            <v>Assembled RovingSouth AmericaIndia</v>
          </cell>
          <cell r="E359">
            <v>0.49179974999999998</v>
          </cell>
          <cell r="F359">
            <v>0.49179974999999998</v>
          </cell>
          <cell r="G359">
            <v>0.49179974999999998</v>
          </cell>
          <cell r="H359">
            <v>0.49179974999999998</v>
          </cell>
          <cell r="I359">
            <v>0.49179974999999998</v>
          </cell>
        </row>
        <row r="360">
          <cell r="D360" t="str">
            <v>Assembled RovingSouth AmericaJapan</v>
          </cell>
          <cell r="E360">
            <v>0.27087014999999998</v>
          </cell>
          <cell r="F360">
            <v>0.27087014999999998</v>
          </cell>
          <cell r="G360">
            <v>0.27087014999999998</v>
          </cell>
          <cell r="H360">
            <v>0.27087014999999998</v>
          </cell>
          <cell r="I360">
            <v>0.27087014999999998</v>
          </cell>
        </row>
        <row r="361">
          <cell r="D361" t="str">
            <v>Assembled RovingSouth AmericaKorea</v>
          </cell>
          <cell r="E361">
            <v>0.3454102</v>
          </cell>
          <cell r="F361">
            <v>0.3454102</v>
          </cell>
          <cell r="G361">
            <v>0.3454102</v>
          </cell>
          <cell r="H361">
            <v>0.3454102</v>
          </cell>
          <cell r="I361">
            <v>0.3454102</v>
          </cell>
        </row>
        <row r="362">
          <cell r="D362" t="str">
            <v>Assembled RovingSouth AmericaMiddle-East</v>
          </cell>
          <cell r="E362">
            <v>0.34355025</v>
          </cell>
          <cell r="F362">
            <v>0.34355025</v>
          </cell>
          <cell r="G362">
            <v>0.34355025</v>
          </cell>
          <cell r="H362">
            <v>0.34355025</v>
          </cell>
          <cell r="I362">
            <v>0.34355025</v>
          </cell>
        </row>
        <row r="363">
          <cell r="D363" t="str">
            <v>Assembled RovingSouth AmericaNorth America</v>
          </cell>
          <cell r="E363">
            <v>0.23570969999999999</v>
          </cell>
          <cell r="F363">
            <v>0.23570969999999999</v>
          </cell>
          <cell r="G363">
            <v>0.23570969999999999</v>
          </cell>
          <cell r="H363">
            <v>0.23570969999999999</v>
          </cell>
          <cell r="I363">
            <v>0.23570969999999999</v>
          </cell>
        </row>
        <row r="364">
          <cell r="D364" t="str">
            <v>Assembled RovingSouth AmericaOther Asia</v>
          </cell>
          <cell r="E364">
            <v>0.40127772499999997</v>
          </cell>
          <cell r="F364">
            <v>0.40127772499999997</v>
          </cell>
          <cell r="G364">
            <v>0.40127772499999997</v>
          </cell>
          <cell r="H364">
            <v>0.40127772499999997</v>
          </cell>
          <cell r="I364">
            <v>0.40127772499999997</v>
          </cell>
        </row>
        <row r="365">
          <cell r="D365" t="str">
            <v>Assembled RovingSouth AmericaRussia</v>
          </cell>
          <cell r="E365">
            <v>0.20545484999999999</v>
          </cell>
          <cell r="F365">
            <v>0.20545484999999999</v>
          </cell>
          <cell r="G365">
            <v>0.20545484999999999</v>
          </cell>
          <cell r="H365">
            <v>0.20545484999999999</v>
          </cell>
          <cell r="I365">
            <v>0.20545484999999999</v>
          </cell>
        </row>
        <row r="366">
          <cell r="D366" t="str">
            <v>Assembled RovingSouth AmericaSouth America</v>
          </cell>
          <cell r="E366">
            <v>5.7629850000000003E-2</v>
          </cell>
          <cell r="F366">
            <v>5.7629850000000003E-2</v>
          </cell>
          <cell r="G366">
            <v>5.7629850000000003E-2</v>
          </cell>
          <cell r="H366">
            <v>5.7629850000000003E-2</v>
          </cell>
          <cell r="I366">
            <v>5.7629850000000003E-2</v>
          </cell>
        </row>
        <row r="367">
          <cell r="D367" t="str">
            <v>Direct RovingCentral AmericaCentral America</v>
          </cell>
          <cell r="E367">
            <v>7.0009699999999994E-2</v>
          </cell>
          <cell r="F367">
            <v>7.0009699999999994E-2</v>
          </cell>
          <cell r="G367">
            <v>7.0009699999999994E-2</v>
          </cell>
          <cell r="H367">
            <v>7.0009699999999994E-2</v>
          </cell>
          <cell r="I367">
            <v>7.0009699999999994E-2</v>
          </cell>
        </row>
        <row r="368">
          <cell r="D368" t="str">
            <v>Direct RovingCentral AmericaChina</v>
          </cell>
          <cell r="E368">
            <v>0.27008009999999999</v>
          </cell>
          <cell r="F368">
            <v>0.27008009999999999</v>
          </cell>
          <cell r="G368">
            <v>0.27008009999999999</v>
          </cell>
          <cell r="H368">
            <v>0.27008009999999999</v>
          </cell>
          <cell r="I368">
            <v>0.27008009999999999</v>
          </cell>
        </row>
        <row r="369">
          <cell r="D369" t="str">
            <v>Direct RovingCentral AmericaEurope</v>
          </cell>
          <cell r="E369">
            <v>0.32163979999999998</v>
          </cell>
          <cell r="F369">
            <v>0.32163979999999998</v>
          </cell>
          <cell r="G369">
            <v>0.32163979999999998</v>
          </cell>
          <cell r="H369">
            <v>0.32163979999999998</v>
          </cell>
          <cell r="I369">
            <v>0.32163979999999998</v>
          </cell>
        </row>
        <row r="370">
          <cell r="D370" t="str">
            <v>Direct RovingCentral AmericaIndia</v>
          </cell>
          <cell r="E370">
            <v>0.43303035000000001</v>
          </cell>
          <cell r="F370">
            <v>0.43303035000000001</v>
          </cell>
          <cell r="G370">
            <v>0.43303035000000001</v>
          </cell>
          <cell r="H370">
            <v>0.43303035000000001</v>
          </cell>
          <cell r="I370">
            <v>0.43303035000000001</v>
          </cell>
        </row>
        <row r="371">
          <cell r="D371" t="str">
            <v>Direct RovingCentral AmericaJapan</v>
          </cell>
          <cell r="E371">
            <v>0.25645994999999999</v>
          </cell>
          <cell r="F371">
            <v>0.25645994999999999</v>
          </cell>
          <cell r="G371">
            <v>0.25645994999999999</v>
          </cell>
          <cell r="H371">
            <v>0.25645994999999999</v>
          </cell>
          <cell r="I371">
            <v>0.25645994999999999</v>
          </cell>
        </row>
        <row r="372">
          <cell r="D372" t="str">
            <v>Direct RovingCentral AmericaKorea</v>
          </cell>
          <cell r="E372">
            <v>0.26686136807767202</v>
          </cell>
          <cell r="F372">
            <v>0.26686136807767202</v>
          </cell>
          <cell r="G372">
            <v>0.26686136807767202</v>
          </cell>
          <cell r="H372">
            <v>0.26686136807767202</v>
          </cell>
          <cell r="I372">
            <v>0.26686136807767202</v>
          </cell>
        </row>
        <row r="373">
          <cell r="D373" t="str">
            <v>Direct RovingCentral AmericaMiddle-East</v>
          </cell>
          <cell r="E373">
            <v>0.29531964999999999</v>
          </cell>
          <cell r="F373">
            <v>0.29531964999999999</v>
          </cell>
          <cell r="G373">
            <v>0.29531964999999999</v>
          </cell>
          <cell r="H373">
            <v>0.29531964999999999</v>
          </cell>
          <cell r="I373">
            <v>0.29531964999999999</v>
          </cell>
        </row>
        <row r="374">
          <cell r="D374" t="str">
            <v>Direct RovingCentral AmericaNorth America</v>
          </cell>
          <cell r="E374">
            <v>0.16425000000000001</v>
          </cell>
          <cell r="F374">
            <v>0.16425000000000001</v>
          </cell>
          <cell r="G374">
            <v>0.16425000000000001</v>
          </cell>
          <cell r="H374">
            <v>0.16425000000000001</v>
          </cell>
          <cell r="I374">
            <v>0.16425000000000001</v>
          </cell>
        </row>
        <row r="375">
          <cell r="D375" t="str">
            <v>Direct RovingCentral AmericaOther Asia</v>
          </cell>
          <cell r="E375">
            <v>0.37410234999999997</v>
          </cell>
          <cell r="F375">
            <v>0.37410234999999997</v>
          </cell>
          <cell r="G375">
            <v>0.37410234999999997</v>
          </cell>
          <cell r="H375">
            <v>0.37410234999999997</v>
          </cell>
          <cell r="I375">
            <v>0.37410234999999997</v>
          </cell>
        </row>
        <row r="376">
          <cell r="D376" t="str">
            <v>Direct RovingCentral AmericaRussia</v>
          </cell>
          <cell r="E376">
            <v>0.22101480000000001</v>
          </cell>
          <cell r="F376">
            <v>0.22101480000000001</v>
          </cell>
          <cell r="G376">
            <v>0.22101480000000001</v>
          </cell>
          <cell r="H376">
            <v>0.22101480000000001</v>
          </cell>
          <cell r="I376">
            <v>0.22101480000000001</v>
          </cell>
        </row>
        <row r="377">
          <cell r="D377" t="str">
            <v>Direct RovingCentral AmericaSouth America</v>
          </cell>
          <cell r="E377">
            <v>0.27230969999999999</v>
          </cell>
          <cell r="F377">
            <v>0.27230969999999999</v>
          </cell>
          <cell r="G377">
            <v>0.27230969999999999</v>
          </cell>
          <cell r="H377">
            <v>0.27230969999999999</v>
          </cell>
          <cell r="I377">
            <v>0.27230969999999999</v>
          </cell>
        </row>
        <row r="378">
          <cell r="D378" t="str">
            <v>Direct RovingChinaCentral America</v>
          </cell>
          <cell r="E378">
            <v>0.3279801</v>
          </cell>
          <cell r="F378">
            <v>0.3279801</v>
          </cell>
          <cell r="G378">
            <v>0.3279801</v>
          </cell>
          <cell r="H378">
            <v>0.3279801</v>
          </cell>
          <cell r="I378">
            <v>0.3279801</v>
          </cell>
        </row>
        <row r="379">
          <cell r="D379" t="str">
            <v>Direct RovingChinaChina</v>
          </cell>
          <cell r="E379">
            <v>7.4919899999999998E-2</v>
          </cell>
          <cell r="F379">
            <v>7.4919899999999998E-2</v>
          </cell>
          <cell r="G379">
            <v>7.4919899999999998E-2</v>
          </cell>
          <cell r="H379">
            <v>7.4919899999999998E-2</v>
          </cell>
          <cell r="I379">
            <v>7.4919899999999998E-2</v>
          </cell>
        </row>
        <row r="380">
          <cell r="D380" t="str">
            <v>Direct RovingChinaEurope</v>
          </cell>
          <cell r="E380">
            <v>0.31875995000000001</v>
          </cell>
          <cell r="F380">
            <v>0.31875995000000001</v>
          </cell>
          <cell r="G380">
            <v>0.31875995000000001</v>
          </cell>
          <cell r="H380">
            <v>0.31875995000000001</v>
          </cell>
          <cell r="I380">
            <v>0.31875995000000001</v>
          </cell>
        </row>
        <row r="381">
          <cell r="D381" t="str">
            <v>Direct RovingChinaIndia</v>
          </cell>
          <cell r="E381">
            <v>0.41388975</v>
          </cell>
          <cell r="F381">
            <v>0.41388975</v>
          </cell>
          <cell r="G381">
            <v>0.41388975</v>
          </cell>
          <cell r="H381">
            <v>0.41388975</v>
          </cell>
          <cell r="I381">
            <v>0.41388975</v>
          </cell>
        </row>
        <row r="382">
          <cell r="D382" t="str">
            <v>Direct RovingChinaJapan</v>
          </cell>
          <cell r="E382">
            <v>0.13832040000000001</v>
          </cell>
          <cell r="F382">
            <v>0.13832040000000001</v>
          </cell>
          <cell r="G382">
            <v>0.13832040000000001</v>
          </cell>
          <cell r="H382">
            <v>0.13832040000000001</v>
          </cell>
          <cell r="I382">
            <v>0.13832040000000001</v>
          </cell>
        </row>
        <row r="383">
          <cell r="D383" t="str">
            <v>Direct RovingChinaKorea</v>
          </cell>
          <cell r="E383">
            <v>0.18618176807767201</v>
          </cell>
          <cell r="F383">
            <v>0.18618176807767201</v>
          </cell>
          <cell r="G383">
            <v>0.18618176807767201</v>
          </cell>
          <cell r="H383">
            <v>0.18618176807767201</v>
          </cell>
          <cell r="I383">
            <v>0.18618176807767201</v>
          </cell>
        </row>
        <row r="384">
          <cell r="D384" t="str">
            <v>Direct RovingChinaMiddle-East</v>
          </cell>
          <cell r="E384">
            <v>0.29243980000000003</v>
          </cell>
          <cell r="F384">
            <v>0.29243980000000003</v>
          </cell>
          <cell r="G384">
            <v>0.29243980000000003</v>
          </cell>
          <cell r="H384">
            <v>0.29243980000000003</v>
          </cell>
          <cell r="I384">
            <v>0.29243980000000003</v>
          </cell>
        </row>
        <row r="385">
          <cell r="D385" t="str">
            <v>Direct RovingChinaNorth America</v>
          </cell>
          <cell r="E385">
            <v>0.28715970000000002</v>
          </cell>
          <cell r="F385">
            <v>0.28715970000000002</v>
          </cell>
          <cell r="G385">
            <v>0.28715970000000002</v>
          </cell>
          <cell r="H385">
            <v>0.28715970000000002</v>
          </cell>
          <cell r="I385">
            <v>0.28715970000000002</v>
          </cell>
        </row>
        <row r="386">
          <cell r="D386" t="str">
            <v>Direct RovingChinaOther Asia</v>
          </cell>
          <cell r="E386">
            <v>0.234780025</v>
          </cell>
          <cell r="F386">
            <v>0.234780025</v>
          </cell>
          <cell r="G386">
            <v>0.234780025</v>
          </cell>
          <cell r="H386">
            <v>0.234780025</v>
          </cell>
          <cell r="I386">
            <v>0.234780025</v>
          </cell>
        </row>
        <row r="387">
          <cell r="D387" t="str">
            <v>Direct RovingChinaRussia</v>
          </cell>
          <cell r="E387">
            <v>0.21813494999999999</v>
          </cell>
          <cell r="F387">
            <v>0.21813494999999999</v>
          </cell>
          <cell r="G387">
            <v>0.21813494999999999</v>
          </cell>
          <cell r="H387">
            <v>0.21813494999999999</v>
          </cell>
          <cell r="I387">
            <v>0.21813494999999999</v>
          </cell>
        </row>
        <row r="388">
          <cell r="D388" t="str">
            <v>Direct RovingChinaSouth America</v>
          </cell>
          <cell r="E388">
            <v>0.35588009999999998</v>
          </cell>
          <cell r="F388">
            <v>0.35588009999999998</v>
          </cell>
          <cell r="G388">
            <v>0.35588009999999998</v>
          </cell>
          <cell r="H388">
            <v>0.35588009999999998</v>
          </cell>
          <cell r="I388">
            <v>0.35588009999999998</v>
          </cell>
        </row>
        <row r="389">
          <cell r="D389" t="str">
            <v>Direct RovingEuropeCentral America</v>
          </cell>
          <cell r="E389">
            <v>0.18675649607890701</v>
          </cell>
          <cell r="F389">
            <v>0.18675649607890701</v>
          </cell>
          <cell r="G389">
            <v>0.18675649607890701</v>
          </cell>
          <cell r="H389">
            <v>0.18675649607890701</v>
          </cell>
          <cell r="I389">
            <v>0.18675649607890701</v>
          </cell>
        </row>
        <row r="390">
          <cell r="D390" t="str">
            <v>Direct RovingEuropeChina</v>
          </cell>
          <cell r="E390">
            <v>0.19075806451612901</v>
          </cell>
          <cell r="F390">
            <v>0.19075806451612901</v>
          </cell>
          <cell r="G390">
            <v>0.19075806451612901</v>
          </cell>
          <cell r="H390">
            <v>0.19075806451612901</v>
          </cell>
          <cell r="I390">
            <v>0.19075806451612901</v>
          </cell>
        </row>
        <row r="391">
          <cell r="D391" t="str">
            <v>Direct RovingEuropeEurope</v>
          </cell>
          <cell r="E391">
            <v>4.0649001536098302E-2</v>
          </cell>
          <cell r="F391">
            <v>4.0649001536098302E-2</v>
          </cell>
          <cell r="G391">
            <v>4.0649001536098302E-2</v>
          </cell>
          <cell r="H391">
            <v>4.0649001536098302E-2</v>
          </cell>
          <cell r="I391">
            <v>4.0649001536098302E-2</v>
          </cell>
        </row>
        <row r="392">
          <cell r="D392" t="str">
            <v>Direct RovingEuropeIndia</v>
          </cell>
          <cell r="E392">
            <v>0.30072893928369299</v>
          </cell>
          <cell r="F392">
            <v>0.30072893928369299</v>
          </cell>
          <cell r="G392">
            <v>0.30072893928369299</v>
          </cell>
          <cell r="H392">
            <v>0.30072893928369299</v>
          </cell>
          <cell r="I392">
            <v>0.30072893928369299</v>
          </cell>
        </row>
        <row r="393">
          <cell r="D393" t="str">
            <v>Direct RovingEuropeJapan</v>
          </cell>
          <cell r="E393">
            <v>0.125473360821408</v>
          </cell>
          <cell r="F393">
            <v>0.125473360821408</v>
          </cell>
          <cell r="G393">
            <v>0.125473360821408</v>
          </cell>
          <cell r="H393">
            <v>0.125473360821408</v>
          </cell>
          <cell r="I393">
            <v>0.125473360821408</v>
          </cell>
        </row>
        <row r="394">
          <cell r="D394" t="str">
            <v>Direct RovingEuropeKorea</v>
          </cell>
          <cell r="E394">
            <v>0.18647005964934299</v>
          </cell>
          <cell r="F394">
            <v>0.18647005964934299</v>
          </cell>
          <cell r="G394">
            <v>0.18647005964934299</v>
          </cell>
          <cell r="H394">
            <v>0.18647005964934299</v>
          </cell>
          <cell r="I394">
            <v>0.18647005964934299</v>
          </cell>
        </row>
        <row r="395">
          <cell r="D395" t="str">
            <v>Direct RovingEuropeMiddle-East</v>
          </cell>
          <cell r="E395">
            <v>0.152093127981243</v>
          </cell>
          <cell r="F395">
            <v>0.152093127981243</v>
          </cell>
          <cell r="G395">
            <v>0.152093127981243</v>
          </cell>
          <cell r="H395">
            <v>0.152093127981243</v>
          </cell>
          <cell r="I395">
            <v>0.152093127981243</v>
          </cell>
        </row>
        <row r="396">
          <cell r="D396" t="str">
            <v>Direct RovingEuropeNorth America</v>
          </cell>
          <cell r="E396">
            <v>0.222290007276255</v>
          </cell>
          <cell r="F396">
            <v>0.222290007276255</v>
          </cell>
          <cell r="G396">
            <v>0.222290007276255</v>
          </cell>
          <cell r="H396">
            <v>0.222290007276255</v>
          </cell>
          <cell r="I396">
            <v>0.222290007276255</v>
          </cell>
        </row>
        <row r="397">
          <cell r="D397" t="str">
            <v>Direct RovingEuropeOther Asia</v>
          </cell>
          <cell r="E397">
            <v>0.22374423376990901</v>
          </cell>
          <cell r="F397">
            <v>0.22374423376990901</v>
          </cell>
          <cell r="G397">
            <v>0.22374423376990901</v>
          </cell>
          <cell r="H397">
            <v>0.22374423376990901</v>
          </cell>
          <cell r="I397">
            <v>0.22374423376990901</v>
          </cell>
        </row>
        <row r="398">
          <cell r="D398" t="str">
            <v>Direct RovingEuropeRussia</v>
          </cell>
          <cell r="E398">
            <v>6.58794162826421E-2</v>
          </cell>
          <cell r="F398">
            <v>6.58794162826421E-2</v>
          </cell>
          <cell r="G398">
            <v>6.58794162826421E-2</v>
          </cell>
          <cell r="H398">
            <v>6.58794162826421E-2</v>
          </cell>
          <cell r="I398">
            <v>6.58794162826421E-2</v>
          </cell>
        </row>
        <row r="399">
          <cell r="D399" t="str">
            <v>Direct RovingEuropeSouth America</v>
          </cell>
          <cell r="E399">
            <v>0.26735649607890699</v>
          </cell>
          <cell r="F399">
            <v>0.26735649607890699</v>
          </cell>
          <cell r="G399">
            <v>0.26735649607890699</v>
          </cell>
          <cell r="H399">
            <v>0.26735649607890699</v>
          </cell>
          <cell r="I399">
            <v>0.26735649607890699</v>
          </cell>
        </row>
        <row r="400">
          <cell r="D400" t="str">
            <v>Direct RovingIndiaCentral America</v>
          </cell>
          <cell r="E400">
            <v>0.21761505</v>
          </cell>
          <cell r="F400">
            <v>0.21761505</v>
          </cell>
          <cell r="G400">
            <v>0.21761505</v>
          </cell>
          <cell r="H400">
            <v>0.21761505</v>
          </cell>
          <cell r="I400">
            <v>0.21761505</v>
          </cell>
        </row>
        <row r="401">
          <cell r="D401" t="str">
            <v>Direct RovingIndiaChina</v>
          </cell>
          <cell r="E401">
            <v>0.16407315</v>
          </cell>
          <cell r="F401">
            <v>0.16407315</v>
          </cell>
          <cell r="G401">
            <v>0.16407315</v>
          </cell>
          <cell r="H401">
            <v>0.16407315</v>
          </cell>
          <cell r="I401">
            <v>0.16407315</v>
          </cell>
        </row>
        <row r="402">
          <cell r="D402" t="str">
            <v>Direct RovingIndiaEurope</v>
          </cell>
          <cell r="E402">
            <v>0.16790455000000001</v>
          </cell>
          <cell r="F402">
            <v>0.16790455000000001</v>
          </cell>
          <cell r="G402">
            <v>0.16790455000000001</v>
          </cell>
          <cell r="H402">
            <v>0.16790455000000001</v>
          </cell>
          <cell r="I402">
            <v>0.16790455000000001</v>
          </cell>
        </row>
        <row r="403">
          <cell r="D403" t="str">
            <v>Direct RovingIndiaIndia</v>
          </cell>
          <cell r="E403">
            <v>5.9370899999999997E-2</v>
          </cell>
          <cell r="F403">
            <v>5.9370899999999997E-2</v>
          </cell>
          <cell r="G403">
            <v>5.9370899999999997E-2</v>
          </cell>
          <cell r="H403">
            <v>5.9370899999999997E-2</v>
          </cell>
          <cell r="I403">
            <v>5.9370899999999997E-2</v>
          </cell>
        </row>
        <row r="404">
          <cell r="D404" t="str">
            <v>Direct RovingIndiaJapan</v>
          </cell>
          <cell r="E404">
            <v>5.0238600000000001E-2</v>
          </cell>
          <cell r="F404">
            <v>5.0238600000000001E-2</v>
          </cell>
          <cell r="G404">
            <v>5.0238600000000001E-2</v>
          </cell>
          <cell r="H404">
            <v>5.0238600000000001E-2</v>
          </cell>
          <cell r="I404">
            <v>5.0238600000000001E-2</v>
          </cell>
        </row>
        <row r="405">
          <cell r="D405" t="str">
            <v>Direct RovingIndiaKorea</v>
          </cell>
          <cell r="E405">
            <v>0.14421041807767199</v>
          </cell>
          <cell r="F405">
            <v>0.14421041807767199</v>
          </cell>
          <cell r="G405">
            <v>0.14421041807767199</v>
          </cell>
          <cell r="H405">
            <v>0.14421041807767199</v>
          </cell>
          <cell r="I405">
            <v>0.14421041807767199</v>
          </cell>
        </row>
        <row r="406">
          <cell r="D406" t="str">
            <v>Direct RovingIndiaMiddle-East</v>
          </cell>
          <cell r="E406">
            <v>0.11741500000000001</v>
          </cell>
          <cell r="F406">
            <v>0.11741500000000001</v>
          </cell>
          <cell r="G406">
            <v>0.11741500000000001</v>
          </cell>
          <cell r="H406">
            <v>0.11741500000000001</v>
          </cell>
          <cell r="I406">
            <v>0.11741500000000001</v>
          </cell>
        </row>
        <row r="407">
          <cell r="D407" t="str">
            <v>Direct RovingIndiaNorth America</v>
          </cell>
          <cell r="E407">
            <v>0.20561504999999999</v>
          </cell>
          <cell r="F407">
            <v>0.20561504999999999</v>
          </cell>
          <cell r="G407">
            <v>0.20561504999999999</v>
          </cell>
          <cell r="H407">
            <v>0.20561504999999999</v>
          </cell>
          <cell r="I407">
            <v>0.20561504999999999</v>
          </cell>
        </row>
        <row r="408">
          <cell r="D408" t="str">
            <v>Direct RovingIndiaOther Asia</v>
          </cell>
          <cell r="E408">
            <v>0.16501209999999999</v>
          </cell>
          <cell r="F408">
            <v>0.16501209999999999</v>
          </cell>
          <cell r="G408">
            <v>0.16501209999999999</v>
          </cell>
          <cell r="H408">
            <v>0.16501209999999999</v>
          </cell>
          <cell r="I408">
            <v>0.16501209999999999</v>
          </cell>
        </row>
        <row r="409">
          <cell r="D409" t="str">
            <v>Direct RovingIndiaRussia</v>
          </cell>
          <cell r="E409">
            <v>0.11759205</v>
          </cell>
          <cell r="F409">
            <v>0.11759205</v>
          </cell>
          <cell r="G409">
            <v>0.11759205</v>
          </cell>
          <cell r="H409">
            <v>0.11759205</v>
          </cell>
          <cell r="I409">
            <v>0.11759205</v>
          </cell>
        </row>
        <row r="410">
          <cell r="D410" t="str">
            <v>Direct RovingIndiaSouth America</v>
          </cell>
          <cell r="E410">
            <v>0.28426505000000002</v>
          </cell>
          <cell r="F410">
            <v>0.28426505000000002</v>
          </cell>
          <cell r="G410">
            <v>0.28426505000000002</v>
          </cell>
          <cell r="H410">
            <v>0.28426505000000002</v>
          </cell>
          <cell r="I410">
            <v>0.28426505000000002</v>
          </cell>
        </row>
        <row r="411">
          <cell r="D411" t="str">
            <v>Direct RovingJapanCentral America</v>
          </cell>
          <cell r="E411">
            <v>0.28670954999999998</v>
          </cell>
          <cell r="F411">
            <v>0.28670954999999998</v>
          </cell>
          <cell r="G411">
            <v>0.28670954999999998</v>
          </cell>
          <cell r="H411">
            <v>0.28670954999999998</v>
          </cell>
          <cell r="I411">
            <v>0.28670954999999998</v>
          </cell>
        </row>
        <row r="412">
          <cell r="D412" t="str">
            <v>Direct RovingJapanChina</v>
          </cell>
          <cell r="E412">
            <v>0.2097675</v>
          </cell>
          <cell r="F412">
            <v>0.2097675</v>
          </cell>
          <cell r="G412">
            <v>0.2097675</v>
          </cell>
          <cell r="H412">
            <v>0.2097675</v>
          </cell>
          <cell r="I412">
            <v>0.2097675</v>
          </cell>
        </row>
        <row r="413">
          <cell r="D413" t="str">
            <v>Direct RovingJapanEurope</v>
          </cell>
          <cell r="E413">
            <v>0.23951755</v>
          </cell>
          <cell r="F413">
            <v>0.23951755</v>
          </cell>
          <cell r="G413">
            <v>0.23951755</v>
          </cell>
          <cell r="H413">
            <v>0.23951755</v>
          </cell>
          <cell r="I413">
            <v>0.23951755</v>
          </cell>
        </row>
        <row r="414">
          <cell r="D414" t="str">
            <v>Direct RovingJapanIndia</v>
          </cell>
          <cell r="E414">
            <v>0.28626750000000001</v>
          </cell>
          <cell r="F414">
            <v>0.28626750000000001</v>
          </cell>
          <cell r="G414">
            <v>0.28626750000000001</v>
          </cell>
          <cell r="H414">
            <v>0.28626750000000001</v>
          </cell>
          <cell r="I414">
            <v>0.28626750000000001</v>
          </cell>
        </row>
        <row r="415">
          <cell r="D415" t="str">
            <v>Direct RovingJapanJapan</v>
          </cell>
          <cell r="E415">
            <v>6.9160200000000005E-2</v>
          </cell>
          <cell r="F415">
            <v>6.9160200000000005E-2</v>
          </cell>
          <cell r="G415">
            <v>6.9160200000000005E-2</v>
          </cell>
          <cell r="H415">
            <v>6.9160200000000005E-2</v>
          </cell>
          <cell r="I415">
            <v>6.9160200000000005E-2</v>
          </cell>
        </row>
        <row r="416">
          <cell r="D416" t="str">
            <v>Direct RovingJapanKorea</v>
          </cell>
          <cell r="E416">
            <v>0.17773931807767199</v>
          </cell>
          <cell r="F416">
            <v>0.17773931807767199</v>
          </cell>
          <cell r="G416">
            <v>0.17773931807767199</v>
          </cell>
          <cell r="H416">
            <v>0.17773931807767199</v>
          </cell>
          <cell r="I416">
            <v>0.17773931807767199</v>
          </cell>
        </row>
        <row r="417">
          <cell r="D417" t="str">
            <v>Direct RovingJapanMiddle-East</v>
          </cell>
          <cell r="E417">
            <v>0.27272980000000002</v>
          </cell>
          <cell r="F417">
            <v>0.27272980000000002</v>
          </cell>
          <cell r="G417">
            <v>0.27272980000000002</v>
          </cell>
          <cell r="H417">
            <v>0.27272980000000002</v>
          </cell>
          <cell r="I417">
            <v>0.27272980000000002</v>
          </cell>
        </row>
        <row r="418">
          <cell r="D418" t="str">
            <v>Direct RovingJapanNorth America</v>
          </cell>
          <cell r="E418">
            <v>0.31216949999999999</v>
          </cell>
          <cell r="F418">
            <v>0.31216949999999999</v>
          </cell>
          <cell r="G418">
            <v>0.31216949999999999</v>
          </cell>
          <cell r="H418">
            <v>0.31216949999999999</v>
          </cell>
          <cell r="I418">
            <v>0.31216949999999999</v>
          </cell>
        </row>
        <row r="419">
          <cell r="D419" t="str">
            <v>Direct RovingJapanOther Asia</v>
          </cell>
          <cell r="E419">
            <v>0.24119125</v>
          </cell>
          <cell r="F419">
            <v>0.24119125</v>
          </cell>
          <cell r="G419">
            <v>0.24119125</v>
          </cell>
          <cell r="H419">
            <v>0.24119125</v>
          </cell>
          <cell r="I419">
            <v>0.24119125</v>
          </cell>
        </row>
        <row r="420">
          <cell r="D420" t="str">
            <v>Direct RovingJapanRussia</v>
          </cell>
          <cell r="E420">
            <v>0.18920505000000001</v>
          </cell>
          <cell r="F420">
            <v>0.18920505000000001</v>
          </cell>
          <cell r="G420">
            <v>0.18920505000000001</v>
          </cell>
          <cell r="H420">
            <v>0.18920505000000001</v>
          </cell>
          <cell r="I420">
            <v>0.18920505000000001</v>
          </cell>
        </row>
        <row r="421">
          <cell r="D421" t="str">
            <v>Direct RovingJapanSouth America</v>
          </cell>
          <cell r="E421">
            <v>0.35335955000000002</v>
          </cell>
          <cell r="F421">
            <v>0.35335955000000002</v>
          </cell>
          <cell r="G421">
            <v>0.35335955000000002</v>
          </cell>
          <cell r="H421">
            <v>0.35335955000000002</v>
          </cell>
          <cell r="I421">
            <v>0.35335955000000002</v>
          </cell>
        </row>
        <row r="422">
          <cell r="D422" t="str">
            <v>Direct RovingKoreaCentral America</v>
          </cell>
          <cell r="E422">
            <v>0.28670954999999998</v>
          </cell>
          <cell r="F422">
            <v>0.28670954999999998</v>
          </cell>
          <cell r="G422">
            <v>0.28670954999999998</v>
          </cell>
          <cell r="H422">
            <v>0.28670954999999998</v>
          </cell>
          <cell r="I422">
            <v>0.28670954999999998</v>
          </cell>
        </row>
        <row r="423">
          <cell r="D423" t="str">
            <v>Direct RovingKoreaChina</v>
          </cell>
          <cell r="E423">
            <v>0.17838480000000001</v>
          </cell>
          <cell r="F423">
            <v>0.17838480000000001</v>
          </cell>
          <cell r="G423">
            <v>0.17838480000000001</v>
          </cell>
          <cell r="H423">
            <v>0.17838480000000001</v>
          </cell>
          <cell r="I423">
            <v>0.17838480000000001</v>
          </cell>
        </row>
        <row r="424">
          <cell r="D424" t="str">
            <v>Direct RovingKoreaEurope</v>
          </cell>
          <cell r="E424">
            <v>0.23951755</v>
          </cell>
          <cell r="F424">
            <v>0.23951755</v>
          </cell>
          <cell r="G424">
            <v>0.23951755</v>
          </cell>
          <cell r="H424">
            <v>0.23951755</v>
          </cell>
          <cell r="I424">
            <v>0.23951755</v>
          </cell>
        </row>
        <row r="425">
          <cell r="D425" t="str">
            <v>Direct RovingKoreaIndia</v>
          </cell>
          <cell r="E425">
            <v>0.28626750000000001</v>
          </cell>
          <cell r="F425">
            <v>0.28626750000000001</v>
          </cell>
          <cell r="G425">
            <v>0.28626750000000001</v>
          </cell>
          <cell r="H425">
            <v>0.28626750000000001</v>
          </cell>
          <cell r="I425">
            <v>0.28626750000000001</v>
          </cell>
        </row>
        <row r="426">
          <cell r="D426" t="str">
            <v>Direct RovingKoreaJapan</v>
          </cell>
          <cell r="E426">
            <v>0.1085802</v>
          </cell>
          <cell r="F426">
            <v>0.1085802</v>
          </cell>
          <cell r="G426">
            <v>0.1085802</v>
          </cell>
          <cell r="H426">
            <v>0.1085802</v>
          </cell>
          <cell r="I426">
            <v>0.1085802</v>
          </cell>
        </row>
        <row r="427">
          <cell r="D427" t="str">
            <v>Direct RovingKoreaKorea</v>
          </cell>
          <cell r="E427">
            <v>4.6219950000000003E-2</v>
          </cell>
          <cell r="F427">
            <v>4.6219950000000003E-2</v>
          </cell>
          <cell r="G427">
            <v>4.6219950000000003E-2</v>
          </cell>
          <cell r="H427">
            <v>4.6219950000000003E-2</v>
          </cell>
          <cell r="I427">
            <v>4.6219950000000003E-2</v>
          </cell>
        </row>
        <row r="428">
          <cell r="D428" t="str">
            <v>Direct RovingKoreaMiddle-East</v>
          </cell>
          <cell r="E428">
            <v>0.27272980000000002</v>
          </cell>
          <cell r="F428">
            <v>0.27272980000000002</v>
          </cell>
          <cell r="G428">
            <v>0.27272980000000002</v>
          </cell>
          <cell r="H428">
            <v>0.27272980000000002</v>
          </cell>
          <cell r="I428">
            <v>0.27272980000000002</v>
          </cell>
        </row>
        <row r="429">
          <cell r="D429" t="str">
            <v>Direct RovingKoreaNorth America</v>
          </cell>
          <cell r="E429">
            <v>0.31216949999999999</v>
          </cell>
          <cell r="F429">
            <v>0.31216949999999999</v>
          </cell>
          <cell r="G429">
            <v>0.31216949999999999</v>
          </cell>
          <cell r="H429">
            <v>0.31216949999999999</v>
          </cell>
          <cell r="I429">
            <v>0.31216949999999999</v>
          </cell>
        </row>
        <row r="430">
          <cell r="D430" t="str">
            <v>Direct RovingKoreaOther Asia</v>
          </cell>
          <cell r="E430">
            <v>0.22871920000000001</v>
          </cell>
          <cell r="F430">
            <v>0.22871920000000001</v>
          </cell>
          <cell r="G430">
            <v>0.22871920000000001</v>
          </cell>
          <cell r="H430">
            <v>0.22871920000000001</v>
          </cell>
          <cell r="I430">
            <v>0.22871920000000001</v>
          </cell>
        </row>
        <row r="431">
          <cell r="D431" t="str">
            <v>Direct RovingKoreaRussia</v>
          </cell>
          <cell r="E431">
            <v>0.18920505000000001</v>
          </cell>
          <cell r="F431">
            <v>0.18920505000000001</v>
          </cell>
          <cell r="G431">
            <v>0.18920505000000001</v>
          </cell>
          <cell r="H431">
            <v>0.18920505000000001</v>
          </cell>
          <cell r="I431">
            <v>0.18920505000000001</v>
          </cell>
        </row>
        <row r="432">
          <cell r="D432" t="str">
            <v>Direct RovingKoreaSouth America</v>
          </cell>
          <cell r="E432">
            <v>0.35335955000000002</v>
          </cell>
          <cell r="F432">
            <v>0.35335955000000002</v>
          </cell>
          <cell r="G432">
            <v>0.35335955000000002</v>
          </cell>
          <cell r="H432">
            <v>0.35335955000000002</v>
          </cell>
          <cell r="I432">
            <v>0.35335955000000002</v>
          </cell>
        </row>
        <row r="433">
          <cell r="D433" t="str">
            <v>Direct RovingMiddle-EastCentral America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</row>
        <row r="434">
          <cell r="D434" t="str">
            <v>Direct RovingMiddle-EastChina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</row>
        <row r="435">
          <cell r="D435" t="str">
            <v>Direct RovingMiddle-EastEurope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</row>
        <row r="436">
          <cell r="D436" t="str">
            <v>Direct RovingMiddle-EastIndia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</row>
        <row r="437">
          <cell r="D437" t="str">
            <v>Direct RovingMiddle-EastJapan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</row>
        <row r="438">
          <cell r="D438" t="str">
            <v>Direct RovingMiddle-EastKorea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</row>
        <row r="439">
          <cell r="D439" t="str">
            <v>Direct RovingMiddle-EastMiddle-East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</row>
        <row r="440">
          <cell r="D440" t="str">
            <v>Direct RovingMiddle-EastNorth America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</row>
        <row r="441">
          <cell r="D441" t="str">
            <v>Direct RovingMiddle-EastOther Asia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</row>
        <row r="442">
          <cell r="D442" t="str">
            <v>Direct RovingMiddle-EastRussia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</row>
        <row r="443">
          <cell r="D443" t="str">
            <v>Direct RovingMiddle-EastSouth America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</row>
        <row r="444">
          <cell r="D444" t="str">
            <v>Direct RovingNorth AmericaCentral America</v>
          </cell>
          <cell r="E444">
            <v>0.12496504999999999</v>
          </cell>
          <cell r="F444">
            <v>0.12496504999999999</v>
          </cell>
          <cell r="G444">
            <v>0.12496504999999999</v>
          </cell>
          <cell r="H444">
            <v>0.12496504999999999</v>
          </cell>
          <cell r="I444">
            <v>0.12496504999999999</v>
          </cell>
        </row>
        <row r="445">
          <cell r="D445" t="str">
            <v>Direct RovingNorth AmericaChina</v>
          </cell>
          <cell r="E445">
            <v>0.20827100000000001</v>
          </cell>
          <cell r="F445">
            <v>0.20827100000000001</v>
          </cell>
          <cell r="G445">
            <v>0.20827100000000001</v>
          </cell>
          <cell r="H445">
            <v>0.20827100000000001</v>
          </cell>
          <cell r="I445">
            <v>0.20827100000000001</v>
          </cell>
        </row>
        <row r="446">
          <cell r="D446" t="str">
            <v>Direct RovingNorth AmericaEurope</v>
          </cell>
          <cell r="E446">
            <v>0.21799987500000001</v>
          </cell>
          <cell r="F446">
            <v>0.21799987500000001</v>
          </cell>
          <cell r="G446">
            <v>0.21799987500000001</v>
          </cell>
          <cell r="H446">
            <v>0.21799987500000001</v>
          </cell>
          <cell r="I446">
            <v>0.21799987500000001</v>
          </cell>
        </row>
        <row r="447">
          <cell r="D447" t="str">
            <v>Direct RovingNorth AmericaIndia</v>
          </cell>
          <cell r="E447">
            <v>0.37198409999999998</v>
          </cell>
          <cell r="F447">
            <v>0.37198409999999998</v>
          </cell>
          <cell r="G447">
            <v>0.37198409999999998</v>
          </cell>
          <cell r="H447">
            <v>0.37198409999999998</v>
          </cell>
          <cell r="I447">
            <v>0.37198409999999998</v>
          </cell>
        </row>
        <row r="448">
          <cell r="D448" t="str">
            <v>Direct RovingNorth AmericaJapan</v>
          </cell>
          <cell r="E448">
            <v>0.179278875</v>
          </cell>
          <cell r="F448">
            <v>0.179278875</v>
          </cell>
          <cell r="G448">
            <v>0.179278875</v>
          </cell>
          <cell r="H448">
            <v>0.179278875</v>
          </cell>
          <cell r="I448">
            <v>0.179278875</v>
          </cell>
        </row>
        <row r="449">
          <cell r="D449" t="str">
            <v>Direct RovingNorth AmericaKorea</v>
          </cell>
          <cell r="E449">
            <v>0.197562468077672</v>
          </cell>
          <cell r="F449">
            <v>0.197562468077672</v>
          </cell>
          <cell r="G449">
            <v>0.197562468077672</v>
          </cell>
          <cell r="H449">
            <v>0.197562468077672</v>
          </cell>
          <cell r="I449">
            <v>0.197562468077672</v>
          </cell>
        </row>
        <row r="450">
          <cell r="D450" t="str">
            <v>Direct RovingNorth AmericaMiddle-East</v>
          </cell>
          <cell r="E450">
            <v>0.27279732499999998</v>
          </cell>
          <cell r="F450">
            <v>0.27279732499999998</v>
          </cell>
          <cell r="G450">
            <v>0.27279732499999998</v>
          </cell>
          <cell r="H450">
            <v>0.27279732499999998</v>
          </cell>
          <cell r="I450">
            <v>0.27279732499999998</v>
          </cell>
        </row>
        <row r="451">
          <cell r="D451" t="str">
            <v>Direct RovingNorth AmericaNorth America</v>
          </cell>
          <cell r="E451">
            <v>6.6178150000000005E-2</v>
          </cell>
          <cell r="F451">
            <v>6.6178150000000005E-2</v>
          </cell>
          <cell r="G451">
            <v>6.6178150000000005E-2</v>
          </cell>
          <cell r="H451">
            <v>6.6178150000000005E-2</v>
          </cell>
          <cell r="I451">
            <v>6.6178150000000005E-2</v>
          </cell>
        </row>
        <row r="452">
          <cell r="D452" t="str">
            <v>Direct RovingNorth AmericaOther Asia</v>
          </cell>
          <cell r="E452">
            <v>0.33982519999999999</v>
          </cell>
          <cell r="F452">
            <v>0.33982519999999999</v>
          </cell>
          <cell r="G452">
            <v>0.33982519999999999</v>
          </cell>
          <cell r="H452">
            <v>0.33982519999999999</v>
          </cell>
          <cell r="I452">
            <v>0.33982519999999999</v>
          </cell>
        </row>
        <row r="453">
          <cell r="D453" t="str">
            <v>Direct RovingNorth AmericaRussia</v>
          </cell>
          <cell r="E453">
            <v>0.117374875</v>
          </cell>
          <cell r="F453">
            <v>0.117374875</v>
          </cell>
          <cell r="G453">
            <v>0.117374875</v>
          </cell>
          <cell r="H453">
            <v>0.117374875</v>
          </cell>
          <cell r="I453">
            <v>0.117374875</v>
          </cell>
        </row>
        <row r="454">
          <cell r="D454" t="str">
            <v>Direct RovingNorth AmericaSouth America</v>
          </cell>
          <cell r="E454">
            <v>0.22726505</v>
          </cell>
          <cell r="F454">
            <v>0.22726505</v>
          </cell>
          <cell r="G454">
            <v>0.22726505</v>
          </cell>
          <cell r="H454">
            <v>0.22726505</v>
          </cell>
          <cell r="I454">
            <v>0.22726505</v>
          </cell>
        </row>
        <row r="455">
          <cell r="D455" t="str">
            <v>Direct RovingOther AsiaCentral America</v>
          </cell>
          <cell r="E455">
            <v>0.21230955000000001</v>
          </cell>
          <cell r="F455">
            <v>0.21230955000000001</v>
          </cell>
          <cell r="G455">
            <v>0.21230955000000001</v>
          </cell>
          <cell r="H455">
            <v>0.21230955000000001</v>
          </cell>
          <cell r="I455">
            <v>0.21230955000000001</v>
          </cell>
        </row>
        <row r="456">
          <cell r="D456" t="str">
            <v>Direct RovingOther AsiaChina</v>
          </cell>
          <cell r="E456">
            <v>5.2384800000000002E-2</v>
          </cell>
          <cell r="F456">
            <v>5.2384800000000002E-2</v>
          </cell>
          <cell r="G456">
            <v>5.2384800000000002E-2</v>
          </cell>
          <cell r="H456">
            <v>5.2384800000000002E-2</v>
          </cell>
          <cell r="I456">
            <v>5.2384800000000002E-2</v>
          </cell>
        </row>
        <row r="457">
          <cell r="D457" t="str">
            <v>Direct RovingOther AsiaEurope</v>
          </cell>
          <cell r="E457">
            <v>0.18920505000000001</v>
          </cell>
          <cell r="F457">
            <v>0.18920505000000001</v>
          </cell>
          <cell r="G457">
            <v>0.18920505000000001</v>
          </cell>
          <cell r="H457">
            <v>0.18920505000000001</v>
          </cell>
          <cell r="I457">
            <v>0.18920505000000001</v>
          </cell>
        </row>
        <row r="458">
          <cell r="D458" t="str">
            <v>Direct RovingOther AsiaIndia</v>
          </cell>
          <cell r="E458">
            <v>8.3767499999999995E-2</v>
          </cell>
          <cell r="F458">
            <v>8.3767499999999995E-2</v>
          </cell>
          <cell r="G458">
            <v>8.3767499999999995E-2</v>
          </cell>
          <cell r="H458">
            <v>8.3767499999999995E-2</v>
          </cell>
          <cell r="I458">
            <v>8.3767499999999995E-2</v>
          </cell>
        </row>
        <row r="459">
          <cell r="D459" t="str">
            <v>Direct RovingOther AsiaJapan</v>
          </cell>
          <cell r="E459">
            <v>0.1085802</v>
          </cell>
          <cell r="F459">
            <v>0.1085802</v>
          </cell>
          <cell r="G459">
            <v>0.1085802</v>
          </cell>
          <cell r="H459">
            <v>0.1085802</v>
          </cell>
          <cell r="I459">
            <v>0.1085802</v>
          </cell>
        </row>
        <row r="460">
          <cell r="D460" t="str">
            <v>Direct RovingOther AsiaKorea</v>
          </cell>
          <cell r="E460">
            <v>4.6219950000000003E-2</v>
          </cell>
          <cell r="F460">
            <v>4.6219950000000003E-2</v>
          </cell>
          <cell r="G460">
            <v>4.6219950000000003E-2</v>
          </cell>
          <cell r="H460">
            <v>4.6219950000000003E-2</v>
          </cell>
          <cell r="I460">
            <v>4.6219950000000003E-2</v>
          </cell>
        </row>
        <row r="461">
          <cell r="D461" t="str">
            <v>Direct RovingOther AsiaMiddle-East</v>
          </cell>
          <cell r="E461">
            <v>0.2177298</v>
          </cell>
          <cell r="F461">
            <v>0.2177298</v>
          </cell>
          <cell r="G461">
            <v>0.2177298</v>
          </cell>
          <cell r="H461">
            <v>0.2177298</v>
          </cell>
          <cell r="I461">
            <v>0.2177298</v>
          </cell>
        </row>
        <row r="462">
          <cell r="D462" t="str">
            <v>Direct RovingOther AsiaNorth America</v>
          </cell>
          <cell r="E462">
            <v>0.24976950000000001</v>
          </cell>
          <cell r="F462">
            <v>0.24976950000000001</v>
          </cell>
          <cell r="G462">
            <v>0.24976950000000001</v>
          </cell>
          <cell r="H462">
            <v>0.24976950000000001</v>
          </cell>
          <cell r="I462">
            <v>0.24976950000000001</v>
          </cell>
        </row>
        <row r="463">
          <cell r="D463" t="str">
            <v>Direct RovingOther AsiaOther Asia</v>
          </cell>
          <cell r="E463">
            <v>0.1482192</v>
          </cell>
          <cell r="F463">
            <v>0.1482192</v>
          </cell>
          <cell r="G463">
            <v>0.1482192</v>
          </cell>
          <cell r="H463">
            <v>0.1482192</v>
          </cell>
          <cell r="I463">
            <v>0.1482192</v>
          </cell>
        </row>
        <row r="464">
          <cell r="D464" t="str">
            <v>Direct RovingOther AsiaRussia</v>
          </cell>
          <cell r="E464">
            <v>0.18920505000000001</v>
          </cell>
          <cell r="F464">
            <v>0.18920505000000001</v>
          </cell>
          <cell r="G464">
            <v>0.18920505000000001</v>
          </cell>
          <cell r="H464">
            <v>0.18920505000000001</v>
          </cell>
          <cell r="I464">
            <v>0.18920505000000001</v>
          </cell>
        </row>
        <row r="465">
          <cell r="D465" t="str">
            <v>Direct RovingOther AsiaSouth America</v>
          </cell>
          <cell r="E465">
            <v>0.21230955000000001</v>
          </cell>
          <cell r="F465">
            <v>0.21230955000000001</v>
          </cell>
          <cell r="G465">
            <v>0.21230955000000001</v>
          </cell>
          <cell r="H465">
            <v>0.21230955000000001</v>
          </cell>
          <cell r="I465">
            <v>0.21230955000000001</v>
          </cell>
        </row>
        <row r="466">
          <cell r="D466" t="str">
            <v>Direct RovingRussiaCentral America</v>
          </cell>
          <cell r="E466">
            <v>0.22432178025709401</v>
          </cell>
          <cell r="F466">
            <v>0.22432178025709401</v>
          </cell>
          <cell r="G466">
            <v>0.22432178025709401</v>
          </cell>
          <cell r="H466">
            <v>0.22432178025709401</v>
          </cell>
          <cell r="I466">
            <v>0.22432178025709401</v>
          </cell>
        </row>
        <row r="467">
          <cell r="D467" t="str">
            <v>Direct RovingRussiaChina</v>
          </cell>
          <cell r="E467">
            <v>0.21935253456221199</v>
          </cell>
          <cell r="F467">
            <v>0.21935253456221199</v>
          </cell>
          <cell r="G467">
            <v>0.21935253456221199</v>
          </cell>
          <cell r="H467">
            <v>0.21935253456221199</v>
          </cell>
          <cell r="I467">
            <v>0.21935253456221199</v>
          </cell>
        </row>
        <row r="468">
          <cell r="D468" t="str">
            <v>Direct RovingRussiaEurope</v>
          </cell>
          <cell r="E468">
            <v>0.123480702764977</v>
          </cell>
          <cell r="F468">
            <v>0.123480702764977</v>
          </cell>
          <cell r="G468">
            <v>0.123480702764977</v>
          </cell>
          <cell r="H468">
            <v>0.123480702764977</v>
          </cell>
          <cell r="I468">
            <v>0.123480702764977</v>
          </cell>
        </row>
        <row r="469">
          <cell r="D469" t="str">
            <v>Direct RovingRussiaIndia</v>
          </cell>
          <cell r="E469">
            <v>0.33044476109628901</v>
          </cell>
          <cell r="F469">
            <v>0.33044476109628901</v>
          </cell>
          <cell r="G469">
            <v>0.33044476109628901</v>
          </cell>
          <cell r="H469">
            <v>0.33044476109628901</v>
          </cell>
          <cell r="I469">
            <v>0.33044476109628901</v>
          </cell>
        </row>
        <row r="470">
          <cell r="D470" t="str">
            <v>Direct RovingRussiaJapan</v>
          </cell>
          <cell r="E470">
            <v>0.15350715498423501</v>
          </cell>
          <cell r="F470">
            <v>0.15350715498423501</v>
          </cell>
          <cell r="G470">
            <v>0.15350715498423501</v>
          </cell>
          <cell r="H470">
            <v>0.15350715498423501</v>
          </cell>
          <cell r="I470">
            <v>0.15350715498423501</v>
          </cell>
        </row>
        <row r="471">
          <cell r="D471" t="str">
            <v>Direct RovingRussiaKorea</v>
          </cell>
          <cell r="E471">
            <v>0.22263365411938901</v>
          </cell>
          <cell r="F471">
            <v>0.22263365411938901</v>
          </cell>
          <cell r="G471">
            <v>0.22263365411938901</v>
          </cell>
          <cell r="H471">
            <v>0.22263365411938901</v>
          </cell>
          <cell r="I471">
            <v>0.22263365411938901</v>
          </cell>
        </row>
        <row r="472">
          <cell r="D472" t="str">
            <v>Direct RovingRussiaMiddle-East</v>
          </cell>
          <cell r="E472">
            <v>0.18012692214407</v>
          </cell>
          <cell r="F472">
            <v>0.18012692214407</v>
          </cell>
          <cell r="G472">
            <v>0.18012692214407</v>
          </cell>
          <cell r="H472">
            <v>0.18012692214407</v>
          </cell>
          <cell r="I472">
            <v>0.18012692214407</v>
          </cell>
        </row>
        <row r="473">
          <cell r="D473" t="str">
            <v>Direct RovingRussiaNorth America</v>
          </cell>
          <cell r="E473">
            <v>0.238269269949066</v>
          </cell>
          <cell r="F473">
            <v>0.238269269949066</v>
          </cell>
          <cell r="G473">
            <v>0.238269269949066</v>
          </cell>
          <cell r="H473">
            <v>0.238269269949066</v>
          </cell>
          <cell r="I473">
            <v>0.238269269949066</v>
          </cell>
        </row>
        <row r="474">
          <cell r="D474" t="str">
            <v>Direct RovingRussiaOther Asia</v>
          </cell>
          <cell r="E474">
            <v>0.257499725321368</v>
          </cell>
          <cell r="F474">
            <v>0.257499725321368</v>
          </cell>
          <cell r="G474">
            <v>0.257499725321368</v>
          </cell>
          <cell r="H474">
            <v>0.257499725321368</v>
          </cell>
          <cell r="I474">
            <v>0.257499725321368</v>
          </cell>
        </row>
        <row r="475">
          <cell r="D475" t="str">
            <v>Direct RovingRussiaRussia</v>
          </cell>
          <cell r="E475">
            <v>6.5599078341013806E-2</v>
          </cell>
          <cell r="F475">
            <v>6.5599078341013806E-2</v>
          </cell>
          <cell r="G475">
            <v>6.5599078341013806E-2</v>
          </cell>
          <cell r="H475">
            <v>6.5599078341013806E-2</v>
          </cell>
          <cell r="I475">
            <v>6.5599078341013806E-2</v>
          </cell>
        </row>
        <row r="476">
          <cell r="D476" t="str">
            <v>Direct RovingRussiaSouth America</v>
          </cell>
          <cell r="E476">
            <v>0.25222178025709402</v>
          </cell>
          <cell r="F476">
            <v>0.25222178025709402</v>
          </cell>
          <cell r="G476">
            <v>0.25222178025709402</v>
          </cell>
          <cell r="H476">
            <v>0.25222178025709402</v>
          </cell>
          <cell r="I476">
            <v>0.25222178025709402</v>
          </cell>
        </row>
        <row r="477">
          <cell r="D477" t="str">
            <v>Direct RovingSouth AmericaCentral America</v>
          </cell>
          <cell r="E477">
            <v>5.7629850000000003E-2</v>
          </cell>
          <cell r="F477">
            <v>5.7629850000000003E-2</v>
          </cell>
          <cell r="G477">
            <v>5.7629850000000003E-2</v>
          </cell>
          <cell r="H477">
            <v>5.7629850000000003E-2</v>
          </cell>
          <cell r="I477">
            <v>5.7629850000000003E-2</v>
          </cell>
        </row>
        <row r="478">
          <cell r="D478" t="str">
            <v>Direct RovingSouth AmericaChina</v>
          </cell>
          <cell r="E478">
            <v>0.31041990000000003</v>
          </cell>
          <cell r="F478">
            <v>0.31041990000000003</v>
          </cell>
          <cell r="G478">
            <v>0.31041990000000003</v>
          </cell>
          <cell r="H478">
            <v>0.31041990000000003</v>
          </cell>
          <cell r="I478">
            <v>0.31041990000000003</v>
          </cell>
        </row>
        <row r="479">
          <cell r="D479" t="str">
            <v>Direct RovingSouth AmericaEurope</v>
          </cell>
          <cell r="E479">
            <v>0.25576735</v>
          </cell>
          <cell r="F479">
            <v>0.25576735</v>
          </cell>
          <cell r="G479">
            <v>0.25576735</v>
          </cell>
          <cell r="H479">
            <v>0.25576735</v>
          </cell>
          <cell r="I479">
            <v>0.25576735</v>
          </cell>
        </row>
        <row r="480">
          <cell r="D480" t="str">
            <v>Direct RovingSouth AmericaIndia</v>
          </cell>
          <cell r="E480">
            <v>0.49929974999999999</v>
          </cell>
          <cell r="F480">
            <v>0.49929974999999999</v>
          </cell>
          <cell r="G480">
            <v>0.49929974999999999</v>
          </cell>
          <cell r="H480">
            <v>0.49929974999999999</v>
          </cell>
          <cell r="I480">
            <v>0.49929974999999999</v>
          </cell>
        </row>
        <row r="481">
          <cell r="D481" t="str">
            <v>Direct RovingSouth AmericaJapan</v>
          </cell>
          <cell r="E481">
            <v>0.27087014999999998</v>
          </cell>
          <cell r="F481">
            <v>0.27087014999999998</v>
          </cell>
          <cell r="G481">
            <v>0.27087014999999998</v>
          </cell>
          <cell r="H481">
            <v>0.27087014999999998</v>
          </cell>
          <cell r="I481">
            <v>0.27087014999999998</v>
          </cell>
        </row>
        <row r="482">
          <cell r="D482" t="str">
            <v>Direct RovingSouth AmericaKorea</v>
          </cell>
          <cell r="E482">
            <v>0.32738201807767198</v>
          </cell>
          <cell r="F482">
            <v>0.32738201807767198</v>
          </cell>
          <cell r="G482">
            <v>0.32738201807767198</v>
          </cell>
          <cell r="H482">
            <v>0.32738201807767198</v>
          </cell>
          <cell r="I482">
            <v>0.32738201807767198</v>
          </cell>
        </row>
        <row r="483">
          <cell r="D483" t="str">
            <v>Direct RovingSouth AmericaMiddle-East</v>
          </cell>
          <cell r="E483">
            <v>0.33855025</v>
          </cell>
          <cell r="F483">
            <v>0.33855025</v>
          </cell>
          <cell r="G483">
            <v>0.33855025</v>
          </cell>
          <cell r="H483">
            <v>0.33855025</v>
          </cell>
          <cell r="I483">
            <v>0.33855025</v>
          </cell>
        </row>
        <row r="484">
          <cell r="D484" t="str">
            <v>Direct RovingSouth AmericaNorth America</v>
          </cell>
          <cell r="E484">
            <v>0.23570969999999999</v>
          </cell>
          <cell r="F484">
            <v>0.23570969999999999</v>
          </cell>
          <cell r="G484">
            <v>0.23570969999999999</v>
          </cell>
          <cell r="H484">
            <v>0.23570969999999999</v>
          </cell>
          <cell r="I484">
            <v>0.23570969999999999</v>
          </cell>
        </row>
        <row r="485">
          <cell r="D485" t="str">
            <v>Direct RovingSouth AmericaOther Asia</v>
          </cell>
          <cell r="E485">
            <v>0.39427772500000002</v>
          </cell>
          <cell r="F485">
            <v>0.39427772500000002</v>
          </cell>
          <cell r="G485">
            <v>0.39427772500000002</v>
          </cell>
          <cell r="H485">
            <v>0.39427772500000002</v>
          </cell>
          <cell r="I485">
            <v>0.39427772500000002</v>
          </cell>
        </row>
        <row r="486">
          <cell r="D486" t="str">
            <v>Direct RovingSouth AmericaRussia</v>
          </cell>
          <cell r="E486">
            <v>0.20545484999999999</v>
          </cell>
          <cell r="F486">
            <v>0.20545484999999999</v>
          </cell>
          <cell r="G486">
            <v>0.20545484999999999</v>
          </cell>
          <cell r="H486">
            <v>0.20545484999999999</v>
          </cell>
          <cell r="I486">
            <v>0.20545484999999999</v>
          </cell>
        </row>
        <row r="487">
          <cell r="D487" t="str">
            <v>Direct RovingSouth AmericaSouth America</v>
          </cell>
          <cell r="E487">
            <v>5.7629850000000003E-2</v>
          </cell>
          <cell r="F487">
            <v>5.7629850000000003E-2</v>
          </cell>
          <cell r="G487">
            <v>5.7629850000000003E-2</v>
          </cell>
          <cell r="H487">
            <v>5.7629850000000003E-2</v>
          </cell>
          <cell r="I487">
            <v>5.7629850000000003E-2</v>
          </cell>
        </row>
        <row r="488">
          <cell r="D488" t="str">
            <v>CSMCentral AmericaCentral America</v>
          </cell>
          <cell r="E488">
            <v>0.13072745</v>
          </cell>
          <cell r="F488">
            <v>0.13072745</v>
          </cell>
          <cell r="G488">
            <v>0.13072745</v>
          </cell>
          <cell r="H488">
            <v>0.13072745</v>
          </cell>
          <cell r="I488">
            <v>0.13072745</v>
          </cell>
        </row>
        <row r="489">
          <cell r="D489" t="str">
            <v>CSMCentral AmericaChina</v>
          </cell>
          <cell r="E489">
            <v>0.33953414999999998</v>
          </cell>
          <cell r="F489">
            <v>0.33953414999999998</v>
          </cell>
          <cell r="G489">
            <v>0.33953414999999998</v>
          </cell>
          <cell r="H489">
            <v>0.33953414999999998</v>
          </cell>
          <cell r="I489">
            <v>0.33953414999999998</v>
          </cell>
        </row>
        <row r="490">
          <cell r="D490" t="str">
            <v>CSMCentral AmericaEurope</v>
          </cell>
          <cell r="E490">
            <v>0.45220335</v>
          </cell>
          <cell r="F490">
            <v>0.45220335</v>
          </cell>
          <cell r="G490">
            <v>0.45220335</v>
          </cell>
          <cell r="H490">
            <v>0.45220335</v>
          </cell>
          <cell r="I490">
            <v>0.45220335</v>
          </cell>
        </row>
        <row r="491">
          <cell r="D491" t="str">
            <v>CSMCentral AmericaIndia</v>
          </cell>
          <cell r="E491">
            <v>0.55285245000000005</v>
          </cell>
          <cell r="F491">
            <v>0.55285245000000005</v>
          </cell>
          <cell r="G491">
            <v>0.55285245000000005</v>
          </cell>
          <cell r="H491">
            <v>0.55285245000000005</v>
          </cell>
          <cell r="I491">
            <v>0.55285245000000005</v>
          </cell>
        </row>
        <row r="492">
          <cell r="D492" t="str">
            <v>CSMCentral AmericaJapan</v>
          </cell>
          <cell r="E492">
            <v>0.3480567</v>
          </cell>
          <cell r="F492">
            <v>0.3480567</v>
          </cell>
          <cell r="G492">
            <v>0.3480567</v>
          </cell>
          <cell r="H492">
            <v>0.3480567</v>
          </cell>
          <cell r="I492">
            <v>0.3480567</v>
          </cell>
        </row>
        <row r="493">
          <cell r="D493" t="str">
            <v>CSMCentral AmericaKorea</v>
          </cell>
          <cell r="E493">
            <v>0.36661470000000002</v>
          </cell>
          <cell r="F493">
            <v>0.36661470000000002</v>
          </cell>
          <cell r="G493">
            <v>0.36661470000000002</v>
          </cell>
          <cell r="H493">
            <v>0.36661470000000002</v>
          </cell>
          <cell r="I493">
            <v>0.36661470000000002</v>
          </cell>
        </row>
        <row r="494">
          <cell r="D494" t="str">
            <v>CSMCentral AmericaMiddle-East</v>
          </cell>
          <cell r="E494">
            <v>0.40115669999999998</v>
          </cell>
          <cell r="F494">
            <v>0.40115669999999998</v>
          </cell>
          <cell r="G494">
            <v>0.40115669999999998</v>
          </cell>
          <cell r="H494">
            <v>0.40115669999999998</v>
          </cell>
          <cell r="I494">
            <v>0.40115669999999998</v>
          </cell>
        </row>
        <row r="495">
          <cell r="D495" t="str">
            <v>CSMCentral AmericaNorth America</v>
          </cell>
          <cell r="E495">
            <v>0.22290915</v>
          </cell>
          <cell r="F495">
            <v>0.22290915</v>
          </cell>
          <cell r="G495">
            <v>0.22290915</v>
          </cell>
          <cell r="H495">
            <v>0.22290915</v>
          </cell>
          <cell r="I495">
            <v>0.22290915</v>
          </cell>
        </row>
        <row r="496">
          <cell r="D496" t="str">
            <v>CSMCentral AmericaOther Asia</v>
          </cell>
          <cell r="E496">
            <v>0.50695955000000004</v>
          </cell>
          <cell r="F496">
            <v>0.50695955000000004</v>
          </cell>
          <cell r="G496">
            <v>0.50695955000000004</v>
          </cell>
          <cell r="H496">
            <v>0.50695955000000004</v>
          </cell>
          <cell r="I496">
            <v>0.50695955000000004</v>
          </cell>
        </row>
        <row r="497">
          <cell r="D497" t="str">
            <v>CSMCentral AmericaRussia</v>
          </cell>
          <cell r="E497">
            <v>0.29995335000000001</v>
          </cell>
          <cell r="F497">
            <v>0.29995335000000001</v>
          </cell>
          <cell r="G497">
            <v>0.29995335000000001</v>
          </cell>
          <cell r="H497">
            <v>0.29995335000000001</v>
          </cell>
          <cell r="I497">
            <v>0.29995335000000001</v>
          </cell>
        </row>
        <row r="498">
          <cell r="D498" t="str">
            <v>CSMCentral AmericaSouth America</v>
          </cell>
          <cell r="E498">
            <v>0.36272745000000001</v>
          </cell>
          <cell r="F498">
            <v>0.36272745000000001</v>
          </cell>
          <cell r="G498">
            <v>0.36272745000000001</v>
          </cell>
          <cell r="H498">
            <v>0.36272745000000001</v>
          </cell>
          <cell r="I498">
            <v>0.36272745000000001</v>
          </cell>
        </row>
        <row r="499">
          <cell r="D499" t="str">
            <v>CSMChinaCentral America</v>
          </cell>
          <cell r="E499">
            <v>0.41599999999999998</v>
          </cell>
          <cell r="F499">
            <v>0.41599999999999998</v>
          </cell>
          <cell r="G499">
            <v>0.41599999999999998</v>
          </cell>
          <cell r="H499">
            <v>0.41599999999999998</v>
          </cell>
          <cell r="I499">
            <v>0.41599999999999998</v>
          </cell>
        </row>
        <row r="500">
          <cell r="D500" t="str">
            <v>CSMChinaChina</v>
          </cell>
          <cell r="E500">
            <v>0.1</v>
          </cell>
          <cell r="F500">
            <v>0.1</v>
          </cell>
          <cell r="G500">
            <v>0.1</v>
          </cell>
          <cell r="H500">
            <v>0.1</v>
          </cell>
          <cell r="I500">
            <v>0.1</v>
          </cell>
        </row>
        <row r="501">
          <cell r="D501" t="str">
            <v>CSMChinaEurope</v>
          </cell>
          <cell r="E501">
            <v>0.44224999999999998</v>
          </cell>
          <cell r="F501">
            <v>0.44224999999999998</v>
          </cell>
          <cell r="G501">
            <v>0.44224999999999998</v>
          </cell>
          <cell r="H501">
            <v>0.44224999999999998</v>
          </cell>
          <cell r="I501">
            <v>0.44224999999999998</v>
          </cell>
        </row>
        <row r="502">
          <cell r="D502" t="str">
            <v>CSMChinaIndia</v>
          </cell>
          <cell r="E502">
            <v>0.52</v>
          </cell>
          <cell r="F502">
            <v>0.52</v>
          </cell>
          <cell r="G502">
            <v>0.52</v>
          </cell>
          <cell r="H502">
            <v>0.52</v>
          </cell>
          <cell r="I502">
            <v>0.52</v>
          </cell>
        </row>
        <row r="503">
          <cell r="D503" t="str">
            <v>CSMChinaJapan</v>
          </cell>
          <cell r="E503">
            <v>0.19</v>
          </cell>
          <cell r="F503">
            <v>0.19</v>
          </cell>
          <cell r="G503">
            <v>0.19</v>
          </cell>
          <cell r="H503">
            <v>0.19</v>
          </cell>
          <cell r="I503">
            <v>0.19</v>
          </cell>
        </row>
        <row r="504">
          <cell r="D504" t="str">
            <v>CSMChinaKorea</v>
          </cell>
          <cell r="E504">
            <v>0.252</v>
          </cell>
          <cell r="F504">
            <v>0.252</v>
          </cell>
          <cell r="G504">
            <v>0.252</v>
          </cell>
          <cell r="H504">
            <v>0.252</v>
          </cell>
          <cell r="I504">
            <v>0.252</v>
          </cell>
        </row>
        <row r="505">
          <cell r="D505" t="str">
            <v>CSMChinaMiddle-East</v>
          </cell>
          <cell r="E505">
            <v>0.39500000000000002</v>
          </cell>
          <cell r="F505">
            <v>0.39500000000000002</v>
          </cell>
          <cell r="G505">
            <v>0.39500000000000002</v>
          </cell>
          <cell r="H505">
            <v>0.39500000000000002</v>
          </cell>
          <cell r="I505">
            <v>0.39500000000000002</v>
          </cell>
        </row>
        <row r="506">
          <cell r="D506" t="str">
            <v>CSMChinaNorth America</v>
          </cell>
          <cell r="E506">
            <v>0.41039999999999999</v>
          </cell>
          <cell r="F506">
            <v>0.41039999999999999</v>
          </cell>
          <cell r="G506">
            <v>0.41039999999999999</v>
          </cell>
          <cell r="H506">
            <v>0.41039999999999999</v>
          </cell>
          <cell r="I506">
            <v>0.41039999999999999</v>
          </cell>
        </row>
        <row r="507">
          <cell r="D507" t="str">
            <v>CSMChinaOther Asia</v>
          </cell>
          <cell r="E507">
            <v>0.3085</v>
          </cell>
          <cell r="F507">
            <v>0.3085</v>
          </cell>
          <cell r="G507">
            <v>0.3085</v>
          </cell>
          <cell r="H507">
            <v>0.3085</v>
          </cell>
          <cell r="I507">
            <v>0.3085</v>
          </cell>
        </row>
        <row r="508">
          <cell r="D508" t="str">
            <v>CSMChinaRussia</v>
          </cell>
          <cell r="E508">
            <v>0.28999999999999998</v>
          </cell>
          <cell r="F508">
            <v>0.28999999999999998</v>
          </cell>
          <cell r="G508">
            <v>0.28999999999999998</v>
          </cell>
          <cell r="H508">
            <v>0.28999999999999998</v>
          </cell>
          <cell r="I508">
            <v>0.28999999999999998</v>
          </cell>
        </row>
        <row r="509">
          <cell r="D509" t="str">
            <v>CSMChinaSouth America</v>
          </cell>
          <cell r="E509">
            <v>0.47199999999999998</v>
          </cell>
          <cell r="F509">
            <v>0.47199999999999998</v>
          </cell>
          <cell r="G509">
            <v>0.47199999999999998</v>
          </cell>
          <cell r="H509">
            <v>0.47199999999999998</v>
          </cell>
          <cell r="I509">
            <v>0.47199999999999998</v>
          </cell>
        </row>
        <row r="510">
          <cell r="D510" t="str">
            <v>CSMEuropeCentral America</v>
          </cell>
          <cell r="E510">
            <v>0.36171130952380898</v>
          </cell>
          <cell r="F510">
            <v>0.36171130952380898</v>
          </cell>
          <cell r="G510">
            <v>0.36171130952380898</v>
          </cell>
          <cell r="H510">
            <v>0.36171130952380898</v>
          </cell>
          <cell r="I510">
            <v>0.36171130952380898</v>
          </cell>
        </row>
        <row r="511">
          <cell r="D511" t="str">
            <v>CSMEuropeChina</v>
          </cell>
          <cell r="E511">
            <v>0.31965624999999998</v>
          </cell>
          <cell r="F511">
            <v>0.31965624999999998</v>
          </cell>
          <cell r="G511">
            <v>0.31965624999999998</v>
          </cell>
          <cell r="H511">
            <v>0.31965624999999998</v>
          </cell>
          <cell r="I511">
            <v>0.31965624999999998</v>
          </cell>
        </row>
        <row r="512">
          <cell r="D512" t="str">
            <v>CSMEuropeEurope</v>
          </cell>
          <cell r="E512">
            <v>9.8009259259259296E-2</v>
          </cell>
          <cell r="F512">
            <v>9.8009259259259296E-2</v>
          </cell>
          <cell r="G512">
            <v>9.8009259259259296E-2</v>
          </cell>
          <cell r="H512">
            <v>9.8009259259259296E-2</v>
          </cell>
          <cell r="I512">
            <v>9.8009259259259296E-2</v>
          </cell>
        </row>
        <row r="513">
          <cell r="D513" t="str">
            <v>CSMEuropeIndia</v>
          </cell>
          <cell r="E513">
            <v>0.48691815476190498</v>
          </cell>
          <cell r="F513">
            <v>0.48691815476190498</v>
          </cell>
          <cell r="G513">
            <v>0.48691815476190498</v>
          </cell>
          <cell r="H513">
            <v>0.48691815476190498</v>
          </cell>
          <cell r="I513">
            <v>0.48691815476190498</v>
          </cell>
        </row>
        <row r="514">
          <cell r="D514" t="str">
            <v>CSMEuropeJapan</v>
          </cell>
          <cell r="E514">
            <v>0.26223511904761898</v>
          </cell>
          <cell r="F514">
            <v>0.26223511904761898</v>
          </cell>
          <cell r="G514">
            <v>0.26223511904761898</v>
          </cell>
          <cell r="H514">
            <v>0.26223511904761898</v>
          </cell>
          <cell r="I514">
            <v>0.26223511904761898</v>
          </cell>
        </row>
        <row r="515">
          <cell r="D515" t="str">
            <v>CSMEuropeKorea</v>
          </cell>
          <cell r="E515">
            <v>0.3555625</v>
          </cell>
          <cell r="F515">
            <v>0.3555625</v>
          </cell>
          <cell r="G515">
            <v>0.3555625</v>
          </cell>
          <cell r="H515">
            <v>0.3555625</v>
          </cell>
          <cell r="I515">
            <v>0.3555625</v>
          </cell>
        </row>
        <row r="516">
          <cell r="D516" t="str">
            <v>CSMEuropeMiddle-East</v>
          </cell>
          <cell r="E516">
            <v>0.30555833333333299</v>
          </cell>
          <cell r="F516">
            <v>0.30555833333333299</v>
          </cell>
          <cell r="G516">
            <v>0.30555833333333299</v>
          </cell>
          <cell r="H516">
            <v>0.30555833333333299</v>
          </cell>
          <cell r="I516">
            <v>0.30555833333333299</v>
          </cell>
        </row>
        <row r="517">
          <cell r="D517" t="str">
            <v>CSMEuropeNorth America</v>
          </cell>
          <cell r="E517">
            <v>0.49723482142857101</v>
          </cell>
          <cell r="F517">
            <v>0.49723482142857101</v>
          </cell>
          <cell r="G517">
            <v>0.49723482142857101</v>
          </cell>
          <cell r="H517">
            <v>0.49723482142857101</v>
          </cell>
          <cell r="I517">
            <v>0.49723482142857101</v>
          </cell>
        </row>
        <row r="518">
          <cell r="D518" t="str">
            <v>CSMEuropeOther Asia</v>
          </cell>
          <cell r="E518">
            <v>0.462329479166667</v>
          </cell>
          <cell r="F518">
            <v>0.462329479166667</v>
          </cell>
          <cell r="G518">
            <v>0.462329479166667</v>
          </cell>
          <cell r="H518">
            <v>0.462329479166667</v>
          </cell>
          <cell r="I518">
            <v>0.462329479166667</v>
          </cell>
        </row>
        <row r="519">
          <cell r="D519" t="str">
            <v>CSMEuropeRussia</v>
          </cell>
          <cell r="E519">
            <v>0.15884259259259301</v>
          </cell>
          <cell r="F519">
            <v>0.15884259259259301</v>
          </cell>
          <cell r="G519">
            <v>0.15884259259259301</v>
          </cell>
          <cell r="H519">
            <v>0.15884259259259301</v>
          </cell>
          <cell r="I519">
            <v>0.15884259259259301</v>
          </cell>
        </row>
        <row r="520">
          <cell r="D520" t="str">
            <v>CSMEuropeSouth America</v>
          </cell>
          <cell r="E520">
            <v>0.46571130952380901</v>
          </cell>
          <cell r="F520">
            <v>0.46571130952380901</v>
          </cell>
          <cell r="G520">
            <v>0.46571130952380901</v>
          </cell>
          <cell r="H520">
            <v>0.46571130952380901</v>
          </cell>
          <cell r="I520">
            <v>0.46571130952380901</v>
          </cell>
        </row>
        <row r="521">
          <cell r="D521" t="str">
            <v>CSMIndiaCentral America</v>
          </cell>
          <cell r="E521">
            <v>0.29036250000000002</v>
          </cell>
          <cell r="F521">
            <v>0.29036250000000002</v>
          </cell>
          <cell r="G521">
            <v>0.29036250000000002</v>
          </cell>
          <cell r="H521">
            <v>0.29036250000000002</v>
          </cell>
          <cell r="I521">
            <v>0.29036250000000002</v>
          </cell>
        </row>
        <row r="522">
          <cell r="D522" t="str">
            <v>CSMIndiaChina</v>
          </cell>
          <cell r="E522">
            <v>0.22015725</v>
          </cell>
          <cell r="F522">
            <v>0.22015725</v>
          </cell>
          <cell r="G522">
            <v>0.22015725</v>
          </cell>
          <cell r="H522">
            <v>0.22015725</v>
          </cell>
          <cell r="I522">
            <v>0.22015725</v>
          </cell>
        </row>
        <row r="523">
          <cell r="D523" t="str">
            <v>CSMIndiaEurope</v>
          </cell>
          <cell r="E523">
            <v>0.33282584999999998</v>
          </cell>
          <cell r="F523">
            <v>0.33282584999999998</v>
          </cell>
          <cell r="G523">
            <v>0.33282584999999998</v>
          </cell>
          <cell r="H523">
            <v>0.33282584999999998</v>
          </cell>
          <cell r="I523">
            <v>0.33282584999999998</v>
          </cell>
        </row>
        <row r="524">
          <cell r="D524" t="str">
            <v>CSMIndiaIndia</v>
          </cell>
          <cell r="E524">
            <v>0.11874179999999999</v>
          </cell>
          <cell r="F524">
            <v>0.11874179999999999</v>
          </cell>
          <cell r="G524">
            <v>0.11874179999999999</v>
          </cell>
          <cell r="H524">
            <v>0.11874179999999999</v>
          </cell>
          <cell r="I524">
            <v>0.11874179999999999</v>
          </cell>
        </row>
        <row r="525">
          <cell r="D525" t="str">
            <v>CSMIndiaJapan</v>
          </cell>
          <cell r="E525">
            <v>0.10370745000000001</v>
          </cell>
          <cell r="F525">
            <v>0.10370745000000001</v>
          </cell>
          <cell r="G525">
            <v>0.10370745000000001</v>
          </cell>
          <cell r="H525">
            <v>0.10370745000000001</v>
          </cell>
          <cell r="I525">
            <v>0.10370745000000001</v>
          </cell>
        </row>
        <row r="526">
          <cell r="D526" t="str">
            <v>CSMIndiaKorea</v>
          </cell>
          <cell r="E526">
            <v>0.23570745000000001</v>
          </cell>
          <cell r="F526">
            <v>0.23570745000000001</v>
          </cell>
          <cell r="G526">
            <v>0.23570745000000001</v>
          </cell>
          <cell r="H526">
            <v>0.23570745000000001</v>
          </cell>
          <cell r="I526">
            <v>0.23570745000000001</v>
          </cell>
        </row>
        <row r="527">
          <cell r="D527" t="str">
            <v>CSMIndiaMiddle-East</v>
          </cell>
          <cell r="E527">
            <v>0.2178099</v>
          </cell>
          <cell r="F527">
            <v>0.2178099</v>
          </cell>
          <cell r="G527">
            <v>0.2178099</v>
          </cell>
          <cell r="H527">
            <v>0.2178099</v>
          </cell>
          <cell r="I527">
            <v>0.2178099</v>
          </cell>
        </row>
        <row r="528">
          <cell r="D528" t="str">
            <v>CSMIndiaNorth America</v>
          </cell>
          <cell r="E528">
            <v>0.30476249999999999</v>
          </cell>
          <cell r="F528">
            <v>0.30476249999999999</v>
          </cell>
          <cell r="G528">
            <v>0.30476249999999999</v>
          </cell>
          <cell r="H528">
            <v>0.30476249999999999</v>
          </cell>
          <cell r="I528">
            <v>0.30476249999999999</v>
          </cell>
        </row>
        <row r="529">
          <cell r="D529" t="str">
            <v>CSMIndiaOther Asia</v>
          </cell>
          <cell r="E529">
            <v>0.27951162499999999</v>
          </cell>
          <cell r="F529">
            <v>0.27951162499999999</v>
          </cell>
          <cell r="G529">
            <v>0.27951162499999999</v>
          </cell>
          <cell r="H529">
            <v>0.27951162499999999</v>
          </cell>
          <cell r="I529">
            <v>0.27951162499999999</v>
          </cell>
        </row>
        <row r="530">
          <cell r="D530" t="str">
            <v>CSMIndiaRussia</v>
          </cell>
          <cell r="E530">
            <v>0.25670084999999998</v>
          </cell>
          <cell r="F530">
            <v>0.25670084999999998</v>
          </cell>
          <cell r="G530">
            <v>0.25670084999999998</v>
          </cell>
          <cell r="H530">
            <v>0.25670084999999998</v>
          </cell>
          <cell r="I530">
            <v>0.25670084999999998</v>
          </cell>
        </row>
        <row r="531">
          <cell r="D531" t="str">
            <v>CSMIndiaSouth America</v>
          </cell>
          <cell r="E531">
            <v>0.37636249999999999</v>
          </cell>
          <cell r="F531">
            <v>0.37636249999999999</v>
          </cell>
          <cell r="G531">
            <v>0.37636249999999999</v>
          </cell>
          <cell r="H531">
            <v>0.37636249999999999</v>
          </cell>
          <cell r="I531">
            <v>0.37636249999999999</v>
          </cell>
        </row>
        <row r="532">
          <cell r="D532" t="str">
            <v>CSMJapanCentral America</v>
          </cell>
          <cell r="E532">
            <v>0.38413829999999999</v>
          </cell>
          <cell r="F532">
            <v>0.38413829999999999</v>
          </cell>
          <cell r="G532">
            <v>0.38413829999999999</v>
          </cell>
          <cell r="H532">
            <v>0.38413829999999999</v>
          </cell>
          <cell r="I532">
            <v>0.38413829999999999</v>
          </cell>
        </row>
        <row r="533">
          <cell r="D533" t="str">
            <v>CSMJapanChina</v>
          </cell>
          <cell r="E533">
            <v>0.31153500000000001</v>
          </cell>
          <cell r="F533">
            <v>0.31153500000000001</v>
          </cell>
          <cell r="G533">
            <v>0.31153500000000001</v>
          </cell>
          <cell r="H533">
            <v>0.31153500000000001</v>
          </cell>
          <cell r="I533">
            <v>0.31153500000000001</v>
          </cell>
        </row>
        <row r="534">
          <cell r="D534" t="str">
            <v>CSMJapanEurope</v>
          </cell>
          <cell r="E534">
            <v>0.33290249999999999</v>
          </cell>
          <cell r="F534">
            <v>0.33290249999999999</v>
          </cell>
          <cell r="G534">
            <v>0.33290249999999999</v>
          </cell>
          <cell r="H534">
            <v>0.33290249999999999</v>
          </cell>
          <cell r="I534">
            <v>0.33290249999999999</v>
          </cell>
        </row>
        <row r="535">
          <cell r="D535" t="str">
            <v>CSMJapanIndia</v>
          </cell>
          <cell r="E535">
            <v>0.40753499999999998</v>
          </cell>
          <cell r="F535">
            <v>0.40753499999999998</v>
          </cell>
          <cell r="G535">
            <v>0.40753499999999998</v>
          </cell>
          <cell r="H535">
            <v>0.40753499999999998</v>
          </cell>
          <cell r="I535">
            <v>0.40753499999999998</v>
          </cell>
        </row>
        <row r="536">
          <cell r="D536" t="str">
            <v>CSMJapanJapan</v>
          </cell>
          <cell r="E536">
            <v>0.2</v>
          </cell>
          <cell r="F536">
            <v>0.2</v>
          </cell>
          <cell r="G536">
            <v>0.2</v>
          </cell>
          <cell r="H536">
            <v>0.2</v>
          </cell>
          <cell r="I536">
            <v>0.2</v>
          </cell>
        </row>
        <row r="537">
          <cell r="D537" t="str">
            <v>CSMJapanKorea</v>
          </cell>
          <cell r="E537">
            <v>0.299535</v>
          </cell>
          <cell r="F537">
            <v>0.299535</v>
          </cell>
          <cell r="G537">
            <v>0.299535</v>
          </cell>
          <cell r="H537">
            <v>0.299535</v>
          </cell>
          <cell r="I537">
            <v>0.299535</v>
          </cell>
        </row>
        <row r="538">
          <cell r="D538" t="str">
            <v>CSMJapanMiddle-East</v>
          </cell>
          <cell r="E538">
            <v>0.37049670000000001</v>
          </cell>
          <cell r="F538">
            <v>0.37049670000000001</v>
          </cell>
          <cell r="G538">
            <v>0.37049670000000001</v>
          </cell>
          <cell r="H538">
            <v>0.37049670000000001</v>
          </cell>
          <cell r="I538">
            <v>0.37049670000000001</v>
          </cell>
        </row>
        <row r="539">
          <cell r="D539" t="str">
            <v>CSMJapanNorth America</v>
          </cell>
          <cell r="E539">
            <v>0.44937915</v>
          </cell>
          <cell r="F539">
            <v>0.44937915</v>
          </cell>
          <cell r="G539">
            <v>0.44937915</v>
          </cell>
          <cell r="H539">
            <v>0.44937915</v>
          </cell>
          <cell r="I539">
            <v>0.44937915</v>
          </cell>
        </row>
        <row r="540">
          <cell r="D540" t="str">
            <v>CSMJapanOther Asia</v>
          </cell>
          <cell r="E540">
            <v>0.35350625000000002</v>
          </cell>
          <cell r="F540">
            <v>0.35350625000000002</v>
          </cell>
          <cell r="G540">
            <v>0.35350625000000002</v>
          </cell>
          <cell r="H540">
            <v>0.35350625000000002</v>
          </cell>
          <cell r="I540">
            <v>0.35350625000000002</v>
          </cell>
        </row>
        <row r="541">
          <cell r="D541" t="str">
            <v>CSMJapanRussia</v>
          </cell>
          <cell r="E541">
            <v>0.25677749999999999</v>
          </cell>
          <cell r="F541">
            <v>0.25677749999999999</v>
          </cell>
          <cell r="G541">
            <v>0.25677749999999999</v>
          </cell>
          <cell r="H541">
            <v>0.25677749999999999</v>
          </cell>
          <cell r="I541">
            <v>0.25677749999999999</v>
          </cell>
        </row>
        <row r="542">
          <cell r="D542" t="str">
            <v>CSMJapanSouth America</v>
          </cell>
          <cell r="E542">
            <v>0.47013830000000001</v>
          </cell>
          <cell r="F542">
            <v>0.47013830000000001</v>
          </cell>
          <cell r="G542">
            <v>0.47013830000000001</v>
          </cell>
          <cell r="H542">
            <v>0.47013830000000001</v>
          </cell>
          <cell r="I542">
            <v>0.47013830000000001</v>
          </cell>
        </row>
        <row r="543">
          <cell r="D543" t="str">
            <v>CSMKoreaCentral America</v>
          </cell>
          <cell r="E543">
            <v>0.38413829999999999</v>
          </cell>
          <cell r="F543">
            <v>0.38413829999999999</v>
          </cell>
          <cell r="G543">
            <v>0.38413829999999999</v>
          </cell>
          <cell r="H543">
            <v>0.38413829999999999</v>
          </cell>
          <cell r="I543">
            <v>0.38413829999999999</v>
          </cell>
        </row>
        <row r="544">
          <cell r="D544" t="str">
            <v>CSMKoreaChina</v>
          </cell>
          <cell r="E544">
            <v>0.21509834999999999</v>
          </cell>
          <cell r="F544">
            <v>0.21509834999999999</v>
          </cell>
          <cell r="G544">
            <v>0.21509834999999999</v>
          </cell>
          <cell r="H544">
            <v>0.21509834999999999</v>
          </cell>
          <cell r="I544">
            <v>0.21509834999999999</v>
          </cell>
        </row>
        <row r="545">
          <cell r="D545" t="str">
            <v>CSMKoreaEurope</v>
          </cell>
          <cell r="E545">
            <v>0.33290249999999999</v>
          </cell>
          <cell r="F545">
            <v>0.33290249999999999</v>
          </cell>
          <cell r="G545">
            <v>0.33290249999999999</v>
          </cell>
          <cell r="H545">
            <v>0.33290249999999999</v>
          </cell>
          <cell r="I545">
            <v>0.33290249999999999</v>
          </cell>
        </row>
        <row r="546">
          <cell r="D546" t="str">
            <v>CSMKoreaIndia</v>
          </cell>
          <cell r="E546">
            <v>0.40753499999999998</v>
          </cell>
          <cell r="F546">
            <v>0.40753499999999998</v>
          </cell>
          <cell r="G546">
            <v>0.40753499999999998</v>
          </cell>
          <cell r="H546">
            <v>0.40753499999999998</v>
          </cell>
          <cell r="I546">
            <v>0.40753499999999998</v>
          </cell>
        </row>
        <row r="547">
          <cell r="D547" t="str">
            <v>CSMKoreaJapan</v>
          </cell>
          <cell r="E547">
            <v>0.14735414999999999</v>
          </cell>
          <cell r="F547">
            <v>0.14735414999999999</v>
          </cell>
          <cell r="G547">
            <v>0.14735414999999999</v>
          </cell>
          <cell r="H547">
            <v>0.14735414999999999</v>
          </cell>
          <cell r="I547">
            <v>0.14735414999999999</v>
          </cell>
        </row>
        <row r="548">
          <cell r="D548" t="str">
            <v>CSMKoreaKorea</v>
          </cell>
          <cell r="E548">
            <v>6.2721600000000002E-2</v>
          </cell>
          <cell r="F548">
            <v>6.2721600000000002E-2</v>
          </cell>
          <cell r="G548">
            <v>6.2721600000000002E-2</v>
          </cell>
          <cell r="H548">
            <v>6.2721600000000002E-2</v>
          </cell>
          <cell r="I548">
            <v>6.2721600000000002E-2</v>
          </cell>
        </row>
        <row r="549">
          <cell r="D549" t="str">
            <v>CSMKoreaMiddle-East</v>
          </cell>
          <cell r="E549">
            <v>0.37049670000000001</v>
          </cell>
          <cell r="F549">
            <v>0.37049670000000001</v>
          </cell>
          <cell r="G549">
            <v>0.37049670000000001</v>
          </cell>
          <cell r="H549">
            <v>0.37049670000000001</v>
          </cell>
          <cell r="I549">
            <v>0.37049670000000001</v>
          </cell>
        </row>
        <row r="550">
          <cell r="D550" t="str">
            <v>CSMKoreaNorth America</v>
          </cell>
          <cell r="E550">
            <v>0.44937915</v>
          </cell>
          <cell r="F550">
            <v>0.44937915</v>
          </cell>
          <cell r="G550">
            <v>0.44937915</v>
          </cell>
          <cell r="H550">
            <v>0.44937915</v>
          </cell>
          <cell r="I550">
            <v>0.44937915</v>
          </cell>
        </row>
        <row r="551">
          <cell r="D551" t="str">
            <v>CSMKoreaOther Asia</v>
          </cell>
          <cell r="E551">
            <v>0.32247942499999999</v>
          </cell>
          <cell r="F551">
            <v>0.32247942499999999</v>
          </cell>
          <cell r="G551">
            <v>0.32247942499999999</v>
          </cell>
          <cell r="H551">
            <v>0.32247942499999999</v>
          </cell>
          <cell r="I551">
            <v>0.32247942499999999</v>
          </cell>
        </row>
        <row r="552">
          <cell r="D552" t="str">
            <v>CSMKoreaRussia</v>
          </cell>
          <cell r="E552">
            <v>0.25677749999999999</v>
          </cell>
          <cell r="F552">
            <v>0.25677749999999999</v>
          </cell>
          <cell r="G552">
            <v>0.25677749999999999</v>
          </cell>
          <cell r="H552">
            <v>0.25677749999999999</v>
          </cell>
          <cell r="I552">
            <v>0.25677749999999999</v>
          </cell>
        </row>
        <row r="553">
          <cell r="D553" t="str">
            <v>CSMKoreaSouth America</v>
          </cell>
          <cell r="E553">
            <v>0.47013830000000001</v>
          </cell>
          <cell r="F553">
            <v>0.47013830000000001</v>
          </cell>
          <cell r="G553">
            <v>0.47013830000000001</v>
          </cell>
          <cell r="H553">
            <v>0.47013830000000001</v>
          </cell>
          <cell r="I553">
            <v>0.47013830000000001</v>
          </cell>
        </row>
        <row r="554">
          <cell r="D554" t="str">
            <v>CSMMiddle-EastCentral America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</row>
        <row r="555">
          <cell r="D555" t="str">
            <v>CSMMiddle-EastChina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</row>
        <row r="556">
          <cell r="D556" t="str">
            <v>CSMMiddle-EastEurope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</row>
        <row r="557">
          <cell r="D557" t="str">
            <v>CSMMiddle-EastIndia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</row>
        <row r="558">
          <cell r="D558" t="str">
            <v>CSMMiddle-EastJapan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</row>
        <row r="559">
          <cell r="D559" t="str">
            <v>CSMMiddle-EastKorea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</row>
        <row r="560">
          <cell r="D560" t="str">
            <v>CSMMiddle-EastMiddle-East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</row>
        <row r="561">
          <cell r="D561" t="str">
            <v>CSMMiddle-EastNorth America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</row>
        <row r="562">
          <cell r="D562" t="str">
            <v>CSMMiddle-EastOther Asia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</row>
        <row r="563">
          <cell r="D563" t="str">
            <v>CSMMiddle-EastRussia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</row>
        <row r="564">
          <cell r="D564" t="str">
            <v>CSMMiddle-EastSouth America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D565" t="str">
            <v>CSMNorth AmericaCentral America</v>
          </cell>
          <cell r="E565">
            <v>0.16959542499999999</v>
          </cell>
          <cell r="F565">
            <v>0.16959542499999999</v>
          </cell>
          <cell r="G565">
            <v>0.16959542499999999</v>
          </cell>
          <cell r="H565">
            <v>0.16959542499999999</v>
          </cell>
          <cell r="I565">
            <v>0.16959542499999999</v>
          </cell>
        </row>
        <row r="566">
          <cell r="D566" t="str">
            <v>CSMNorth AmericaChina</v>
          </cell>
          <cell r="E566">
            <v>0.25565167500000002</v>
          </cell>
          <cell r="F566">
            <v>0.25565167500000002</v>
          </cell>
          <cell r="G566">
            <v>0.25565167500000002</v>
          </cell>
          <cell r="H566">
            <v>0.25565167500000002</v>
          </cell>
          <cell r="I566">
            <v>0.25565167500000002</v>
          </cell>
        </row>
        <row r="567">
          <cell r="D567" t="str">
            <v>CSMNorth AmericaEurope</v>
          </cell>
          <cell r="E567">
            <v>0.31154512499999998</v>
          </cell>
          <cell r="F567">
            <v>0.31154512499999998</v>
          </cell>
          <cell r="G567">
            <v>0.31154512499999998</v>
          </cell>
          <cell r="H567">
            <v>0.31154512499999998</v>
          </cell>
          <cell r="I567">
            <v>0.31154512499999998</v>
          </cell>
        </row>
        <row r="568">
          <cell r="D568" t="str">
            <v>CSMNorth AmericaIndia</v>
          </cell>
          <cell r="E568">
            <v>0.47001205000000001</v>
          </cell>
          <cell r="F568">
            <v>0.47001205000000001</v>
          </cell>
          <cell r="G568">
            <v>0.47001205000000001</v>
          </cell>
          <cell r="H568">
            <v>0.47001205000000001</v>
          </cell>
          <cell r="I568">
            <v>0.47001205000000001</v>
          </cell>
        </row>
        <row r="569">
          <cell r="D569" t="str">
            <v>CSMNorth AmericaJapan</v>
          </cell>
          <cell r="E569">
            <v>0.243314475</v>
          </cell>
          <cell r="F569">
            <v>0.243314475</v>
          </cell>
          <cell r="G569">
            <v>0.243314475</v>
          </cell>
          <cell r="H569">
            <v>0.243314475</v>
          </cell>
          <cell r="I569">
            <v>0.243314475</v>
          </cell>
        </row>
        <row r="570">
          <cell r="D570" t="str">
            <v>CSMNorth AmericaKorea</v>
          </cell>
          <cell r="E570">
            <v>0.27258705</v>
          </cell>
          <cell r="F570">
            <v>0.27258705</v>
          </cell>
          <cell r="G570">
            <v>0.27258705</v>
          </cell>
          <cell r="H570">
            <v>0.27258705</v>
          </cell>
          <cell r="I570">
            <v>0.27258705</v>
          </cell>
        </row>
        <row r="571">
          <cell r="D571" t="str">
            <v>CSMNorth AmericaMiddle-East</v>
          </cell>
          <cell r="E571">
            <v>0.37058247500000002</v>
          </cell>
          <cell r="F571">
            <v>0.37058247500000002</v>
          </cell>
          <cell r="G571">
            <v>0.37058247500000002</v>
          </cell>
          <cell r="H571">
            <v>0.37058247500000002</v>
          </cell>
          <cell r="I571">
            <v>0.37058247500000002</v>
          </cell>
        </row>
        <row r="572">
          <cell r="D572" t="str">
            <v>CSMNorth AmericaNorth America</v>
          </cell>
          <cell r="E572">
            <v>9.2974625000000005E-2</v>
          </cell>
          <cell r="F572">
            <v>9.2974625000000005E-2</v>
          </cell>
          <cell r="G572">
            <v>9.2974625000000005E-2</v>
          </cell>
          <cell r="H572">
            <v>9.2974625000000005E-2</v>
          </cell>
          <cell r="I572">
            <v>9.2974625000000005E-2</v>
          </cell>
        </row>
        <row r="573">
          <cell r="D573" t="str">
            <v>CSMNorth AmericaOther Asia</v>
          </cell>
          <cell r="E573">
            <v>0.46044212499999998</v>
          </cell>
          <cell r="F573">
            <v>0.46044212499999998</v>
          </cell>
          <cell r="G573">
            <v>0.46044212499999998</v>
          </cell>
          <cell r="H573">
            <v>0.46044212499999998</v>
          </cell>
          <cell r="I573">
            <v>0.46044212499999998</v>
          </cell>
        </row>
        <row r="574">
          <cell r="D574" t="str">
            <v>CSMNorth AmericaRussia</v>
          </cell>
          <cell r="E574">
            <v>0.15929512500000001</v>
          </cell>
          <cell r="F574">
            <v>0.15929512500000001</v>
          </cell>
          <cell r="G574">
            <v>0.15929512500000001</v>
          </cell>
          <cell r="H574">
            <v>0.15929512500000001</v>
          </cell>
          <cell r="I574">
            <v>0.15929512500000001</v>
          </cell>
        </row>
        <row r="575">
          <cell r="D575" t="str">
            <v>CSMNorth AmericaSouth America</v>
          </cell>
          <cell r="E575">
            <v>0.30159542499999997</v>
          </cell>
          <cell r="F575">
            <v>0.30159542499999997</v>
          </cell>
          <cell r="G575">
            <v>0.30159542499999997</v>
          </cell>
          <cell r="H575">
            <v>0.30159542499999997</v>
          </cell>
          <cell r="I575">
            <v>0.30159542499999997</v>
          </cell>
        </row>
        <row r="576">
          <cell r="D576" t="str">
            <v>CSMOther AsiaCentral America</v>
          </cell>
          <cell r="E576">
            <v>0.28813830000000001</v>
          </cell>
          <cell r="F576">
            <v>0.28813830000000001</v>
          </cell>
          <cell r="G576">
            <v>0.28813830000000001</v>
          </cell>
          <cell r="H576">
            <v>0.28813830000000001</v>
          </cell>
          <cell r="I576">
            <v>0.28813830000000001</v>
          </cell>
        </row>
        <row r="577">
          <cell r="D577" t="str">
            <v>CSMOther AsiaChina</v>
          </cell>
          <cell r="E577">
            <v>7.1098350000000005E-2</v>
          </cell>
          <cell r="F577">
            <v>7.1098350000000005E-2</v>
          </cell>
          <cell r="G577">
            <v>7.1098350000000005E-2</v>
          </cell>
          <cell r="H577">
            <v>7.1098350000000005E-2</v>
          </cell>
          <cell r="I577">
            <v>7.1098350000000005E-2</v>
          </cell>
        </row>
        <row r="578">
          <cell r="D578" t="str">
            <v>CSMOther AsiaEurope</v>
          </cell>
          <cell r="E578">
            <v>0.25677749999999999</v>
          </cell>
          <cell r="F578">
            <v>0.25677749999999999</v>
          </cell>
          <cell r="G578">
            <v>0.25677749999999999</v>
          </cell>
          <cell r="H578">
            <v>0.25677749999999999</v>
          </cell>
          <cell r="I578">
            <v>0.25677749999999999</v>
          </cell>
        </row>
        <row r="579">
          <cell r="D579" t="str">
            <v>CSMOther AsiaIndia</v>
          </cell>
          <cell r="E579">
            <v>0.16753499999999999</v>
          </cell>
          <cell r="F579">
            <v>0.16753499999999999</v>
          </cell>
          <cell r="G579">
            <v>0.16753499999999999</v>
          </cell>
          <cell r="H579">
            <v>0.16753499999999999</v>
          </cell>
          <cell r="I579">
            <v>0.16753499999999999</v>
          </cell>
        </row>
        <row r="580">
          <cell r="D580" t="str">
            <v>CSMOther AsiaJapan</v>
          </cell>
          <cell r="E580">
            <v>0.14735414999999999</v>
          </cell>
          <cell r="F580">
            <v>0.14735414999999999</v>
          </cell>
          <cell r="G580">
            <v>0.14735414999999999</v>
          </cell>
          <cell r="H580">
            <v>0.14735414999999999</v>
          </cell>
          <cell r="I580">
            <v>0.14735414999999999</v>
          </cell>
        </row>
        <row r="581">
          <cell r="D581" t="str">
            <v>CSMOther AsiaKorea</v>
          </cell>
          <cell r="E581">
            <v>6.2721600000000002E-2</v>
          </cell>
          <cell r="F581">
            <v>6.2721600000000002E-2</v>
          </cell>
          <cell r="G581">
            <v>6.2721600000000002E-2</v>
          </cell>
          <cell r="H581">
            <v>6.2721600000000002E-2</v>
          </cell>
          <cell r="I581">
            <v>6.2721600000000002E-2</v>
          </cell>
        </row>
        <row r="582">
          <cell r="D582" t="str">
            <v>CSMOther AsiaMiddle-East</v>
          </cell>
          <cell r="E582">
            <v>0.2954967</v>
          </cell>
          <cell r="F582">
            <v>0.2954967</v>
          </cell>
          <cell r="G582">
            <v>0.2954967</v>
          </cell>
          <cell r="H582">
            <v>0.2954967</v>
          </cell>
          <cell r="I582">
            <v>0.2954967</v>
          </cell>
        </row>
        <row r="583">
          <cell r="D583" t="str">
            <v>CSMOther AsiaNorth America</v>
          </cell>
          <cell r="E583">
            <v>0.33897915000000001</v>
          </cell>
          <cell r="F583">
            <v>0.33897915000000001</v>
          </cell>
          <cell r="G583">
            <v>0.33897915000000001</v>
          </cell>
          <cell r="H583">
            <v>0.33897915000000001</v>
          </cell>
          <cell r="I583">
            <v>0.33897915000000001</v>
          </cell>
        </row>
        <row r="584">
          <cell r="D584" t="str">
            <v>CSMOther AsiaOther Asia</v>
          </cell>
          <cell r="E584">
            <v>0.213979425</v>
          </cell>
          <cell r="F584">
            <v>0.213979425</v>
          </cell>
          <cell r="G584">
            <v>0.213979425</v>
          </cell>
          <cell r="H584">
            <v>0.213979425</v>
          </cell>
          <cell r="I584">
            <v>0.213979425</v>
          </cell>
        </row>
        <row r="585">
          <cell r="D585" t="str">
            <v>CSMOther AsiaRussia</v>
          </cell>
          <cell r="E585">
            <v>0.25677749999999999</v>
          </cell>
          <cell r="F585">
            <v>0.25677749999999999</v>
          </cell>
          <cell r="G585">
            <v>0.25677749999999999</v>
          </cell>
          <cell r="H585">
            <v>0.25677749999999999</v>
          </cell>
          <cell r="I585">
            <v>0.25677749999999999</v>
          </cell>
        </row>
        <row r="586">
          <cell r="D586" t="str">
            <v>CSMOther AsiaSouth America</v>
          </cell>
          <cell r="E586">
            <v>0.28813830000000001</v>
          </cell>
          <cell r="F586">
            <v>0.28813830000000001</v>
          </cell>
          <cell r="G586">
            <v>0.28813830000000001</v>
          </cell>
          <cell r="H586">
            <v>0.28813830000000001</v>
          </cell>
          <cell r="I586">
            <v>0.28813830000000001</v>
          </cell>
        </row>
        <row r="587">
          <cell r="D587" t="str">
            <v>CSMRussiaCentral America</v>
          </cell>
          <cell r="E587">
            <v>0.463607142857143</v>
          </cell>
          <cell r="F587">
            <v>0.463607142857143</v>
          </cell>
          <cell r="G587">
            <v>0.463607142857143</v>
          </cell>
          <cell r="H587">
            <v>0.463607142857143</v>
          </cell>
          <cell r="I587">
            <v>0.463607142857143</v>
          </cell>
        </row>
        <row r="588">
          <cell r="D588" t="str">
            <v>CSMRussiaChina</v>
          </cell>
          <cell r="E588">
            <v>0.39721875000000001</v>
          </cell>
          <cell r="F588">
            <v>0.39721875000000001</v>
          </cell>
          <cell r="G588">
            <v>0.39721875000000001</v>
          </cell>
          <cell r="H588">
            <v>0.39721875000000001</v>
          </cell>
          <cell r="I588">
            <v>0.39721875000000001</v>
          </cell>
        </row>
        <row r="589">
          <cell r="D589" t="str">
            <v>CSMRussiaEurope</v>
          </cell>
          <cell r="E589">
            <v>0.252541666666667</v>
          </cell>
          <cell r="F589">
            <v>0.252541666666667</v>
          </cell>
          <cell r="G589">
            <v>0.252541666666667</v>
          </cell>
          <cell r="H589">
            <v>0.252541666666667</v>
          </cell>
          <cell r="I589">
            <v>0.252541666666667</v>
          </cell>
        </row>
        <row r="590">
          <cell r="D590" t="str">
            <v>CSMRussiaIndia</v>
          </cell>
          <cell r="E590">
            <v>0.56752232142857095</v>
          </cell>
          <cell r="F590">
            <v>0.56752232142857095</v>
          </cell>
          <cell r="G590">
            <v>0.56752232142857095</v>
          </cell>
          <cell r="H590">
            <v>0.56752232142857095</v>
          </cell>
          <cell r="I590">
            <v>0.56752232142857095</v>
          </cell>
        </row>
        <row r="591">
          <cell r="D591" t="str">
            <v>CSMRussiaJapan</v>
          </cell>
          <cell r="E591">
            <v>0.33827678571428599</v>
          </cell>
          <cell r="F591">
            <v>0.33827678571428599</v>
          </cell>
          <cell r="G591">
            <v>0.33827678571428599</v>
          </cell>
          <cell r="H591">
            <v>0.33827678571428599</v>
          </cell>
          <cell r="I591">
            <v>0.33827678571428599</v>
          </cell>
        </row>
        <row r="592">
          <cell r="D592" t="str">
            <v>CSMRussiaKorea</v>
          </cell>
          <cell r="E592">
            <v>0.45365624999999998</v>
          </cell>
          <cell r="F592">
            <v>0.45365624999999998</v>
          </cell>
          <cell r="G592">
            <v>0.45365624999999998</v>
          </cell>
          <cell r="H592">
            <v>0.45365624999999998</v>
          </cell>
          <cell r="I592">
            <v>0.45365624999999998</v>
          </cell>
        </row>
        <row r="593">
          <cell r="D593" t="str">
            <v>CSMRussiaMiddle-East</v>
          </cell>
          <cell r="E593">
            <v>0.38159999999999999</v>
          </cell>
          <cell r="F593">
            <v>0.38159999999999999</v>
          </cell>
          <cell r="G593">
            <v>0.38159999999999999</v>
          </cell>
          <cell r="H593">
            <v>0.38159999999999999</v>
          </cell>
          <cell r="I593">
            <v>0.38159999999999999</v>
          </cell>
        </row>
        <row r="594">
          <cell r="D594" t="str">
            <v>CSMRussiaNorth America</v>
          </cell>
          <cell r="E594">
            <v>0.54057857142857102</v>
          </cell>
          <cell r="F594">
            <v>0.54057857142857102</v>
          </cell>
          <cell r="G594">
            <v>0.54057857142857102</v>
          </cell>
          <cell r="H594">
            <v>0.54057857142857102</v>
          </cell>
          <cell r="I594">
            <v>0.54057857142857102</v>
          </cell>
        </row>
        <row r="595">
          <cell r="D595" t="str">
            <v>CSMRussiaOther Asia</v>
          </cell>
          <cell r="E595">
            <v>0.55389124999999995</v>
          </cell>
          <cell r="F595">
            <v>0.55389124999999995</v>
          </cell>
          <cell r="G595">
            <v>0.55389124999999995</v>
          </cell>
          <cell r="H595">
            <v>0.55389124999999995</v>
          </cell>
          <cell r="I595">
            <v>0.55389124999999995</v>
          </cell>
        </row>
        <row r="596">
          <cell r="D596" t="str">
            <v>CSMRussiaRussia</v>
          </cell>
          <cell r="E596">
            <v>0.15816666666666701</v>
          </cell>
          <cell r="F596">
            <v>0.15816666666666701</v>
          </cell>
          <cell r="G596">
            <v>0.15816666666666701</v>
          </cell>
          <cell r="H596">
            <v>0.15816666666666701</v>
          </cell>
          <cell r="I596">
            <v>0.15816666666666701</v>
          </cell>
        </row>
        <row r="597">
          <cell r="D597" t="str">
            <v>CSMRussiaSouth America</v>
          </cell>
          <cell r="E597">
            <v>0.49960714285714303</v>
          </cell>
          <cell r="F597">
            <v>0.49960714285714303</v>
          </cell>
          <cell r="G597">
            <v>0.49960714285714303</v>
          </cell>
          <cell r="H597">
            <v>0.49960714285714303</v>
          </cell>
          <cell r="I597">
            <v>0.49960714285714303</v>
          </cell>
        </row>
        <row r="598">
          <cell r="D598" t="str">
            <v>CSMSouth AmericaCentral America</v>
          </cell>
          <cell r="E598">
            <v>7.8204899999999994E-2</v>
          </cell>
          <cell r="F598">
            <v>7.8204899999999994E-2</v>
          </cell>
          <cell r="G598">
            <v>7.8204899999999994E-2</v>
          </cell>
          <cell r="H598">
            <v>7.8204899999999994E-2</v>
          </cell>
          <cell r="I598">
            <v>7.8204899999999994E-2</v>
          </cell>
        </row>
        <row r="599">
          <cell r="D599" t="str">
            <v>CSMSouth AmericaChina</v>
          </cell>
          <cell r="E599">
            <v>0.39428415</v>
          </cell>
          <cell r="F599">
            <v>0.39428415</v>
          </cell>
          <cell r="G599">
            <v>0.39428415</v>
          </cell>
          <cell r="H599">
            <v>0.39428415</v>
          </cell>
          <cell r="I599">
            <v>0.39428415</v>
          </cell>
        </row>
        <row r="600">
          <cell r="D600" t="str">
            <v>CSMSouth AmericaEurope</v>
          </cell>
          <cell r="E600">
            <v>0.35495579999999999</v>
          </cell>
          <cell r="F600">
            <v>0.35495579999999999</v>
          </cell>
          <cell r="G600">
            <v>0.35495579999999999</v>
          </cell>
          <cell r="H600">
            <v>0.35495579999999999</v>
          </cell>
          <cell r="I600">
            <v>0.35495579999999999</v>
          </cell>
        </row>
        <row r="601">
          <cell r="D601" t="str">
            <v>CSMSouth AmericaIndia</v>
          </cell>
          <cell r="E601">
            <v>0.64280669999999995</v>
          </cell>
          <cell r="F601">
            <v>0.64280669999999995</v>
          </cell>
          <cell r="G601">
            <v>0.64280669999999995</v>
          </cell>
          <cell r="H601">
            <v>0.64280669999999995</v>
          </cell>
          <cell r="I601">
            <v>0.64280669999999995</v>
          </cell>
        </row>
        <row r="602">
          <cell r="D602" t="str">
            <v>CSMSouth AmericaJapan</v>
          </cell>
          <cell r="E602">
            <v>0.36760245000000003</v>
          </cell>
          <cell r="F602">
            <v>0.36760245000000003</v>
          </cell>
          <cell r="G602">
            <v>0.36760245000000003</v>
          </cell>
          <cell r="H602">
            <v>0.36760245000000003</v>
          </cell>
          <cell r="I602">
            <v>0.36760245000000003</v>
          </cell>
        </row>
        <row r="603">
          <cell r="D603" t="str">
            <v>CSMSouth AmericaKorea</v>
          </cell>
          <cell r="E603">
            <v>0.44877254999999999</v>
          </cell>
          <cell r="F603">
            <v>0.44877254999999999</v>
          </cell>
          <cell r="G603">
            <v>0.44877254999999999</v>
          </cell>
          <cell r="H603">
            <v>0.44877254999999999</v>
          </cell>
          <cell r="I603">
            <v>0.44877254999999999</v>
          </cell>
        </row>
        <row r="604">
          <cell r="D604" t="str">
            <v>CSMSouth AmericaMiddle-East</v>
          </cell>
          <cell r="E604">
            <v>0.45981585000000003</v>
          </cell>
          <cell r="F604">
            <v>0.45981585000000003</v>
          </cell>
          <cell r="G604">
            <v>0.45981585000000003</v>
          </cell>
          <cell r="H604">
            <v>0.45981585000000003</v>
          </cell>
          <cell r="I604">
            <v>0.45981585000000003</v>
          </cell>
        </row>
        <row r="605">
          <cell r="D605" t="str">
            <v>CSMSouth AmericaNorth America</v>
          </cell>
          <cell r="E605">
            <v>0.31989329999999999</v>
          </cell>
          <cell r="F605">
            <v>0.31989329999999999</v>
          </cell>
          <cell r="G605">
            <v>0.31989329999999999</v>
          </cell>
          <cell r="H605">
            <v>0.31989329999999999</v>
          </cell>
          <cell r="I605">
            <v>0.31989329999999999</v>
          </cell>
        </row>
        <row r="606">
          <cell r="D606" t="str">
            <v>CSMSouth AmericaOther Asia</v>
          </cell>
          <cell r="E606">
            <v>0.534340025</v>
          </cell>
          <cell r="F606">
            <v>0.534340025</v>
          </cell>
          <cell r="G606">
            <v>0.534340025</v>
          </cell>
          <cell r="H606">
            <v>0.534340025</v>
          </cell>
          <cell r="I606">
            <v>0.534340025</v>
          </cell>
        </row>
        <row r="607">
          <cell r="D607" t="str">
            <v>CSMSouth AmericaRussia</v>
          </cell>
          <cell r="E607">
            <v>0.27883079999999999</v>
          </cell>
          <cell r="F607">
            <v>0.27883079999999999</v>
          </cell>
          <cell r="G607">
            <v>0.27883079999999999</v>
          </cell>
          <cell r="H607">
            <v>0.27883079999999999</v>
          </cell>
          <cell r="I607">
            <v>0.27883079999999999</v>
          </cell>
        </row>
        <row r="608">
          <cell r="D608" t="str">
            <v>CSMSouth AmericaSouth America</v>
          </cell>
          <cell r="E608">
            <v>7.8204899999999994E-2</v>
          </cell>
          <cell r="F608">
            <v>7.8204899999999994E-2</v>
          </cell>
          <cell r="G608">
            <v>7.8204899999999994E-2</v>
          </cell>
          <cell r="H608">
            <v>7.8204899999999994E-2</v>
          </cell>
          <cell r="I608">
            <v>7.8204899999999994E-2</v>
          </cell>
        </row>
        <row r="609">
          <cell r="D609" t="str">
            <v>CFMCentral AmericaCentral America</v>
          </cell>
          <cell r="E609">
            <v>0.13072745</v>
          </cell>
          <cell r="F609">
            <v>0.13072745</v>
          </cell>
          <cell r="G609">
            <v>0.13072745</v>
          </cell>
          <cell r="H609">
            <v>0.13072745</v>
          </cell>
          <cell r="I609">
            <v>0.13072745</v>
          </cell>
        </row>
        <row r="610">
          <cell r="D610" t="str">
            <v>CFMCentral AmericaChina</v>
          </cell>
          <cell r="E610">
            <v>0.55553414999999995</v>
          </cell>
          <cell r="F610">
            <v>0.55553414999999995</v>
          </cell>
          <cell r="G610">
            <v>0.55553414999999995</v>
          </cell>
          <cell r="H610">
            <v>0.55553414999999995</v>
          </cell>
          <cell r="I610">
            <v>0.55553414999999995</v>
          </cell>
        </row>
        <row r="611">
          <cell r="D611" t="str">
            <v>CFMCentral AmericaEurope</v>
          </cell>
          <cell r="E611">
            <v>0.53095334999999999</v>
          </cell>
          <cell r="F611">
            <v>0.53095334999999999</v>
          </cell>
          <cell r="G611">
            <v>0.53095334999999999</v>
          </cell>
          <cell r="H611">
            <v>0.53095334999999999</v>
          </cell>
          <cell r="I611">
            <v>0.53095334999999999</v>
          </cell>
        </row>
        <row r="612">
          <cell r="D612" t="str">
            <v>CFMCentral AmericaIndia</v>
          </cell>
          <cell r="E612">
            <v>0.72535245000000004</v>
          </cell>
          <cell r="F612">
            <v>0.72535245000000004</v>
          </cell>
          <cell r="G612">
            <v>0.72535245000000004</v>
          </cell>
          <cell r="H612">
            <v>0.72535245000000004</v>
          </cell>
          <cell r="I612">
            <v>0.72535245000000004</v>
          </cell>
        </row>
        <row r="613">
          <cell r="D613" t="str">
            <v>CFMCentral AmericaJapan</v>
          </cell>
          <cell r="E613">
            <v>0.3480567</v>
          </cell>
          <cell r="F613">
            <v>0.3480567</v>
          </cell>
          <cell r="G613">
            <v>0.3480567</v>
          </cell>
          <cell r="H613">
            <v>0.3480567</v>
          </cell>
          <cell r="I613">
            <v>0.3480567</v>
          </cell>
        </row>
        <row r="614">
          <cell r="D614" t="str">
            <v>CFMCentral AmericaKorea</v>
          </cell>
          <cell r="E614">
            <v>0.55461470000000002</v>
          </cell>
          <cell r="F614">
            <v>0.55461470000000002</v>
          </cell>
          <cell r="G614">
            <v>0.55461470000000002</v>
          </cell>
          <cell r="H614">
            <v>0.55461470000000002</v>
          </cell>
          <cell r="I614">
            <v>0.55461470000000002</v>
          </cell>
        </row>
        <row r="615">
          <cell r="D615" t="str">
            <v>CFMCentral AmericaMiddle-East</v>
          </cell>
          <cell r="E615">
            <v>0.4911567</v>
          </cell>
          <cell r="F615">
            <v>0.4911567</v>
          </cell>
          <cell r="G615">
            <v>0.4911567</v>
          </cell>
          <cell r="H615">
            <v>0.4911567</v>
          </cell>
          <cell r="I615">
            <v>0.4911567</v>
          </cell>
        </row>
        <row r="616">
          <cell r="D616" t="str">
            <v>CFMCentral AmericaNorth America</v>
          </cell>
          <cell r="E616">
            <v>0.22290915</v>
          </cell>
          <cell r="F616">
            <v>0.22290915</v>
          </cell>
          <cell r="G616">
            <v>0.22290915</v>
          </cell>
          <cell r="H616">
            <v>0.22290915</v>
          </cell>
          <cell r="I616">
            <v>0.22290915</v>
          </cell>
        </row>
        <row r="617">
          <cell r="D617" t="str">
            <v>CFMCentral AmericaOther Asia</v>
          </cell>
          <cell r="E617">
            <v>0.64345954999999999</v>
          </cell>
          <cell r="F617">
            <v>0.64345954999999999</v>
          </cell>
          <cell r="G617">
            <v>0.64345954999999999</v>
          </cell>
          <cell r="H617">
            <v>0.64345954999999999</v>
          </cell>
          <cell r="I617">
            <v>0.64345954999999999</v>
          </cell>
        </row>
        <row r="618">
          <cell r="D618" t="str">
            <v>CFMCentral AmericaRussia</v>
          </cell>
          <cell r="E618">
            <v>0.29995335000000001</v>
          </cell>
          <cell r="F618">
            <v>0.29995335000000001</v>
          </cell>
          <cell r="G618">
            <v>0.29995335000000001</v>
          </cell>
          <cell r="H618">
            <v>0.29995335000000001</v>
          </cell>
          <cell r="I618">
            <v>0.29995335000000001</v>
          </cell>
        </row>
        <row r="619">
          <cell r="D619" t="str">
            <v>CFMCentral AmericaSouth America</v>
          </cell>
          <cell r="E619">
            <v>0.46172744999999998</v>
          </cell>
          <cell r="F619">
            <v>0.46172744999999998</v>
          </cell>
          <cell r="G619">
            <v>0.46172744999999998</v>
          </cell>
          <cell r="H619">
            <v>0.46172744999999998</v>
          </cell>
          <cell r="I619">
            <v>0.46172744999999998</v>
          </cell>
        </row>
        <row r="620">
          <cell r="D620" t="str">
            <v>CFMChinaCentral America</v>
          </cell>
          <cell r="E620">
            <v>0.48799999999999999</v>
          </cell>
          <cell r="F620">
            <v>0.48799999999999999</v>
          </cell>
          <cell r="G620">
            <v>0.48799999999999999</v>
          </cell>
          <cell r="H620">
            <v>0.48799999999999999</v>
          </cell>
          <cell r="I620">
            <v>0.48799999999999999</v>
          </cell>
        </row>
        <row r="621">
          <cell r="D621" t="str">
            <v>CFMChinaChina</v>
          </cell>
          <cell r="E621">
            <v>0.1</v>
          </cell>
          <cell r="F621">
            <v>0.1</v>
          </cell>
          <cell r="G621">
            <v>0.1</v>
          </cell>
          <cell r="H621">
            <v>0.1</v>
          </cell>
          <cell r="I621">
            <v>0.1</v>
          </cell>
        </row>
        <row r="622">
          <cell r="D622" t="str">
            <v>CFMChinaEurope</v>
          </cell>
          <cell r="E622">
            <v>0.52100000000000002</v>
          </cell>
          <cell r="F622">
            <v>0.52100000000000002</v>
          </cell>
          <cell r="G622">
            <v>0.52100000000000002</v>
          </cell>
          <cell r="H622">
            <v>0.52100000000000002</v>
          </cell>
          <cell r="I622">
            <v>0.52100000000000002</v>
          </cell>
        </row>
        <row r="623">
          <cell r="D623" t="str">
            <v>CFMChinaIndia</v>
          </cell>
          <cell r="E623">
            <v>0.6925</v>
          </cell>
          <cell r="F623">
            <v>0.6925</v>
          </cell>
          <cell r="G623">
            <v>0.6925</v>
          </cell>
          <cell r="H623">
            <v>0.6925</v>
          </cell>
          <cell r="I623">
            <v>0.6925</v>
          </cell>
        </row>
        <row r="624">
          <cell r="D624" t="str">
            <v>CFMChinaJapan</v>
          </cell>
          <cell r="E624">
            <v>0.19</v>
          </cell>
          <cell r="F624">
            <v>0.19</v>
          </cell>
          <cell r="G624">
            <v>0.19</v>
          </cell>
          <cell r="H624">
            <v>0.19</v>
          </cell>
          <cell r="I624">
            <v>0.19</v>
          </cell>
        </row>
        <row r="625">
          <cell r="D625" t="str">
            <v>CFMChinaKorea</v>
          </cell>
          <cell r="E625">
            <v>0.44</v>
          </cell>
          <cell r="F625">
            <v>0.44</v>
          </cell>
          <cell r="G625">
            <v>0.44</v>
          </cell>
          <cell r="H625">
            <v>0.44</v>
          </cell>
          <cell r="I625">
            <v>0.44</v>
          </cell>
        </row>
        <row r="626">
          <cell r="D626" t="str">
            <v>CFMChinaMiddle-East</v>
          </cell>
          <cell r="E626">
            <v>0.48499999999999999</v>
          </cell>
          <cell r="F626">
            <v>0.48499999999999999</v>
          </cell>
          <cell r="G626">
            <v>0.48499999999999999</v>
          </cell>
          <cell r="H626">
            <v>0.48499999999999999</v>
          </cell>
          <cell r="I626">
            <v>0.48499999999999999</v>
          </cell>
        </row>
        <row r="627">
          <cell r="D627" t="str">
            <v>CFMChinaNorth America</v>
          </cell>
          <cell r="E627">
            <v>0.44400000000000001</v>
          </cell>
          <cell r="F627">
            <v>0.44400000000000001</v>
          </cell>
          <cell r="G627">
            <v>0.44400000000000001</v>
          </cell>
          <cell r="H627">
            <v>0.44400000000000001</v>
          </cell>
          <cell r="I627">
            <v>0.44400000000000001</v>
          </cell>
        </row>
        <row r="628">
          <cell r="D628" t="str">
            <v>CFMChinaOther Asia</v>
          </cell>
          <cell r="E628">
            <v>0.44500000000000001</v>
          </cell>
          <cell r="F628">
            <v>0.44500000000000001</v>
          </cell>
          <cell r="G628">
            <v>0.44500000000000001</v>
          </cell>
          <cell r="H628">
            <v>0.44500000000000001</v>
          </cell>
          <cell r="I628">
            <v>0.44500000000000001</v>
          </cell>
        </row>
        <row r="629">
          <cell r="D629" t="str">
            <v>CFMChinaRussia</v>
          </cell>
          <cell r="E629">
            <v>0.28999999999999998</v>
          </cell>
          <cell r="F629">
            <v>0.28999999999999998</v>
          </cell>
          <cell r="G629">
            <v>0.28999999999999998</v>
          </cell>
          <cell r="H629">
            <v>0.28999999999999998</v>
          </cell>
          <cell r="I629">
            <v>0.28999999999999998</v>
          </cell>
        </row>
        <row r="630">
          <cell r="D630" t="str">
            <v>CFMChinaSouth America</v>
          </cell>
          <cell r="E630">
            <v>0.57099999999999995</v>
          </cell>
          <cell r="F630">
            <v>0.57099999999999995</v>
          </cell>
          <cell r="G630">
            <v>0.57099999999999995</v>
          </cell>
          <cell r="H630">
            <v>0.57099999999999995</v>
          </cell>
          <cell r="I630">
            <v>0.57099999999999995</v>
          </cell>
        </row>
        <row r="631">
          <cell r="D631" t="str">
            <v>CFMEuropeCentral America</v>
          </cell>
          <cell r="E631">
            <v>0.43371130952380899</v>
          </cell>
          <cell r="F631">
            <v>0.43371130952380899</v>
          </cell>
          <cell r="G631">
            <v>0.43371130952380899</v>
          </cell>
          <cell r="H631">
            <v>0.43371130952380899</v>
          </cell>
          <cell r="I631">
            <v>0.43371130952380899</v>
          </cell>
        </row>
        <row r="632">
          <cell r="D632" t="str">
            <v>CFMEuropeChina</v>
          </cell>
          <cell r="E632">
            <v>0.53565624999999994</v>
          </cell>
          <cell r="F632">
            <v>0.53565624999999994</v>
          </cell>
          <cell r="G632">
            <v>0.53565624999999994</v>
          </cell>
          <cell r="H632">
            <v>0.53565624999999994</v>
          </cell>
          <cell r="I632">
            <v>0.53565624999999994</v>
          </cell>
        </row>
        <row r="633">
          <cell r="D633" t="str">
            <v>CFMEuropeEurope</v>
          </cell>
          <cell r="E633">
            <v>9.8009259259259296E-2</v>
          </cell>
          <cell r="F633">
            <v>9.8009259259259296E-2</v>
          </cell>
          <cell r="G633">
            <v>9.8009259259259296E-2</v>
          </cell>
          <cell r="H633">
            <v>9.8009259259259296E-2</v>
          </cell>
          <cell r="I633">
            <v>9.8009259259259296E-2</v>
          </cell>
        </row>
        <row r="634">
          <cell r="D634" t="str">
            <v>CFMEuropeIndia</v>
          </cell>
          <cell r="E634">
            <v>0.65941815476190502</v>
          </cell>
          <cell r="F634">
            <v>0.65941815476190502</v>
          </cell>
          <cell r="G634">
            <v>0.65941815476190502</v>
          </cell>
          <cell r="H634">
            <v>0.65941815476190502</v>
          </cell>
          <cell r="I634">
            <v>0.65941815476190502</v>
          </cell>
        </row>
        <row r="635">
          <cell r="D635" t="str">
            <v>CFMEuropeJapan</v>
          </cell>
          <cell r="E635">
            <v>0.26223511904761898</v>
          </cell>
          <cell r="F635">
            <v>0.26223511904761898</v>
          </cell>
          <cell r="G635">
            <v>0.26223511904761898</v>
          </cell>
          <cell r="H635">
            <v>0.26223511904761898</v>
          </cell>
          <cell r="I635">
            <v>0.26223511904761898</v>
          </cell>
        </row>
        <row r="636">
          <cell r="D636" t="str">
            <v>CFMEuropeKorea</v>
          </cell>
          <cell r="E636">
            <v>0.54356249999999995</v>
          </cell>
          <cell r="F636">
            <v>0.54356249999999995</v>
          </cell>
          <cell r="G636">
            <v>0.54356249999999995</v>
          </cell>
          <cell r="H636">
            <v>0.54356249999999995</v>
          </cell>
          <cell r="I636">
            <v>0.54356249999999995</v>
          </cell>
        </row>
        <row r="637">
          <cell r="D637" t="str">
            <v>CFMEuropeMiddle-East</v>
          </cell>
          <cell r="E637">
            <v>0.39555833333333301</v>
          </cell>
          <cell r="F637">
            <v>0.39555833333333301</v>
          </cell>
          <cell r="G637">
            <v>0.39555833333333301</v>
          </cell>
          <cell r="H637">
            <v>0.39555833333333301</v>
          </cell>
          <cell r="I637">
            <v>0.39555833333333301</v>
          </cell>
        </row>
        <row r="638">
          <cell r="D638" t="str">
            <v>CFMEuropeNorth America</v>
          </cell>
          <cell r="E638">
            <v>0.53083482142857097</v>
          </cell>
          <cell r="F638">
            <v>0.53083482142857097</v>
          </cell>
          <cell r="G638">
            <v>0.53083482142857097</v>
          </cell>
          <cell r="H638">
            <v>0.53083482142857097</v>
          </cell>
          <cell r="I638">
            <v>0.53083482142857097</v>
          </cell>
        </row>
        <row r="639">
          <cell r="D639" t="str">
            <v>CFMEuropeOther Asia</v>
          </cell>
          <cell r="E639">
            <v>0.59882947916666696</v>
          </cell>
          <cell r="F639">
            <v>0.59882947916666696</v>
          </cell>
          <cell r="G639">
            <v>0.59882947916666696</v>
          </cell>
          <cell r="H639">
            <v>0.59882947916666696</v>
          </cell>
          <cell r="I639">
            <v>0.59882947916666696</v>
          </cell>
        </row>
        <row r="640">
          <cell r="D640" t="str">
            <v>CFMEuropeRussia</v>
          </cell>
          <cell r="E640">
            <v>0.15884259259259301</v>
          </cell>
          <cell r="F640">
            <v>0.15884259259259301</v>
          </cell>
          <cell r="G640">
            <v>0.15884259259259301</v>
          </cell>
          <cell r="H640">
            <v>0.15884259259259301</v>
          </cell>
          <cell r="I640">
            <v>0.15884259259259301</v>
          </cell>
        </row>
        <row r="641">
          <cell r="D641" t="str">
            <v>CFMEuropeSouth America</v>
          </cell>
          <cell r="E641">
            <v>0.61571130952380904</v>
          </cell>
          <cell r="F641">
            <v>0.61571130952380904</v>
          </cell>
          <cell r="G641">
            <v>0.61571130952380904</v>
          </cell>
          <cell r="H641">
            <v>0.61571130952380904</v>
          </cell>
          <cell r="I641">
            <v>0.61571130952380904</v>
          </cell>
        </row>
        <row r="642">
          <cell r="D642" t="str">
            <v>CFMIndiaCentral America</v>
          </cell>
          <cell r="E642">
            <v>0.36236249999999998</v>
          </cell>
          <cell r="F642">
            <v>0.36236249999999998</v>
          </cell>
          <cell r="G642">
            <v>0.36236249999999998</v>
          </cell>
          <cell r="H642">
            <v>0.36236249999999998</v>
          </cell>
          <cell r="I642">
            <v>0.36236249999999998</v>
          </cell>
        </row>
        <row r="643">
          <cell r="D643" t="str">
            <v>CFMIndiaChina</v>
          </cell>
          <cell r="E643">
            <v>0.43615725</v>
          </cell>
          <cell r="F643">
            <v>0.43615725</v>
          </cell>
          <cell r="G643">
            <v>0.43615725</v>
          </cell>
          <cell r="H643">
            <v>0.43615725</v>
          </cell>
          <cell r="I643">
            <v>0.43615725</v>
          </cell>
        </row>
        <row r="644">
          <cell r="D644" t="str">
            <v>CFMIndiaEurope</v>
          </cell>
          <cell r="E644">
            <v>0.37220085000000003</v>
          </cell>
          <cell r="F644">
            <v>0.37220085000000003</v>
          </cell>
          <cell r="G644">
            <v>0.37220085000000003</v>
          </cell>
          <cell r="H644">
            <v>0.37220085000000003</v>
          </cell>
          <cell r="I644">
            <v>0.37220085000000003</v>
          </cell>
        </row>
        <row r="645">
          <cell r="D645" t="str">
            <v>CFMIndiaIndia</v>
          </cell>
          <cell r="E645">
            <v>0.11874179999999999</v>
          </cell>
          <cell r="F645">
            <v>0.11874179999999999</v>
          </cell>
          <cell r="G645">
            <v>0.11874179999999999</v>
          </cell>
          <cell r="H645">
            <v>0.11874179999999999</v>
          </cell>
          <cell r="I645">
            <v>0.11874179999999999</v>
          </cell>
        </row>
        <row r="646">
          <cell r="D646" t="str">
            <v>CFMIndiaJapan</v>
          </cell>
          <cell r="E646">
            <v>0.10370745000000001</v>
          </cell>
          <cell r="F646">
            <v>0.10370745000000001</v>
          </cell>
          <cell r="G646">
            <v>0.10370745000000001</v>
          </cell>
          <cell r="H646">
            <v>0.10370745000000001</v>
          </cell>
          <cell r="I646">
            <v>0.10370745000000001</v>
          </cell>
        </row>
        <row r="647">
          <cell r="D647" t="str">
            <v>CFMIndiaKorea</v>
          </cell>
          <cell r="E647">
            <v>0.42370744999999999</v>
          </cell>
          <cell r="F647">
            <v>0.42370744999999999</v>
          </cell>
          <cell r="G647">
            <v>0.42370744999999999</v>
          </cell>
          <cell r="H647">
            <v>0.42370744999999999</v>
          </cell>
          <cell r="I647">
            <v>0.42370744999999999</v>
          </cell>
        </row>
        <row r="648">
          <cell r="D648" t="str">
            <v>CFMIndiaMiddle-East</v>
          </cell>
          <cell r="E648">
            <v>0.30780990000000003</v>
          </cell>
          <cell r="F648">
            <v>0.30780990000000003</v>
          </cell>
          <cell r="G648">
            <v>0.30780990000000003</v>
          </cell>
          <cell r="H648">
            <v>0.30780990000000003</v>
          </cell>
          <cell r="I648">
            <v>0.30780990000000003</v>
          </cell>
        </row>
        <row r="649">
          <cell r="D649" t="str">
            <v>CFMIndiaNorth America</v>
          </cell>
          <cell r="E649">
            <v>0.33836250000000001</v>
          </cell>
          <cell r="F649">
            <v>0.33836250000000001</v>
          </cell>
          <cell r="G649">
            <v>0.33836250000000001</v>
          </cell>
          <cell r="H649">
            <v>0.33836250000000001</v>
          </cell>
          <cell r="I649">
            <v>0.33836250000000001</v>
          </cell>
        </row>
        <row r="650">
          <cell r="D650" t="str">
            <v>CFMIndiaOther Asia</v>
          </cell>
          <cell r="E650">
            <v>0.416011625</v>
          </cell>
          <cell r="F650">
            <v>0.416011625</v>
          </cell>
          <cell r="G650">
            <v>0.416011625</v>
          </cell>
          <cell r="H650">
            <v>0.416011625</v>
          </cell>
          <cell r="I650">
            <v>0.416011625</v>
          </cell>
        </row>
        <row r="651">
          <cell r="D651" t="str">
            <v>CFMIndiaRussia</v>
          </cell>
          <cell r="E651">
            <v>0.25670084999999998</v>
          </cell>
          <cell r="F651">
            <v>0.25670084999999998</v>
          </cell>
          <cell r="G651">
            <v>0.25670084999999998</v>
          </cell>
          <cell r="H651">
            <v>0.25670084999999998</v>
          </cell>
          <cell r="I651">
            <v>0.25670084999999998</v>
          </cell>
        </row>
        <row r="652">
          <cell r="D652" t="str">
            <v>CFMIndiaSouth America</v>
          </cell>
          <cell r="E652">
            <v>0.5128625</v>
          </cell>
          <cell r="F652">
            <v>0.5128625</v>
          </cell>
          <cell r="G652">
            <v>0.5128625</v>
          </cell>
          <cell r="H652">
            <v>0.5128625</v>
          </cell>
          <cell r="I652">
            <v>0.5128625</v>
          </cell>
        </row>
        <row r="653">
          <cell r="D653" t="str">
            <v>CFMJapanCentral America</v>
          </cell>
          <cell r="E653">
            <v>0.4561383</v>
          </cell>
          <cell r="F653">
            <v>0.4561383</v>
          </cell>
          <cell r="G653">
            <v>0.4561383</v>
          </cell>
          <cell r="H653">
            <v>0.4561383</v>
          </cell>
          <cell r="I653">
            <v>0.4561383</v>
          </cell>
        </row>
        <row r="654">
          <cell r="D654" t="str">
            <v>CFMJapanChina</v>
          </cell>
          <cell r="E654">
            <v>0.52753499999999998</v>
          </cell>
          <cell r="F654">
            <v>0.52753499999999998</v>
          </cell>
          <cell r="G654">
            <v>0.52753499999999998</v>
          </cell>
          <cell r="H654">
            <v>0.52753499999999998</v>
          </cell>
          <cell r="I654">
            <v>0.52753499999999998</v>
          </cell>
        </row>
        <row r="655">
          <cell r="D655" t="str">
            <v>CFMJapanEurope</v>
          </cell>
          <cell r="E655">
            <v>0.37227749999999998</v>
          </cell>
          <cell r="F655">
            <v>0.37227749999999998</v>
          </cell>
          <cell r="G655">
            <v>0.37227749999999998</v>
          </cell>
          <cell r="H655">
            <v>0.37227749999999998</v>
          </cell>
          <cell r="I655">
            <v>0.37227749999999998</v>
          </cell>
        </row>
        <row r="656">
          <cell r="D656" t="str">
            <v>CFMJapanIndia</v>
          </cell>
          <cell r="E656">
            <v>0.58003499999999997</v>
          </cell>
          <cell r="F656">
            <v>0.58003499999999997</v>
          </cell>
          <cell r="G656">
            <v>0.58003499999999997</v>
          </cell>
          <cell r="H656">
            <v>0.58003499999999997</v>
          </cell>
          <cell r="I656">
            <v>0.58003499999999997</v>
          </cell>
        </row>
        <row r="657">
          <cell r="D657" t="str">
            <v>CFMJapanJapan</v>
          </cell>
          <cell r="E657">
            <v>0.2</v>
          </cell>
          <cell r="F657">
            <v>0.2</v>
          </cell>
          <cell r="G657">
            <v>0.2</v>
          </cell>
          <cell r="H657">
            <v>0.2</v>
          </cell>
          <cell r="I657">
            <v>0.2</v>
          </cell>
        </row>
        <row r="658">
          <cell r="D658" t="str">
            <v>CFMJapanKorea</v>
          </cell>
          <cell r="E658">
            <v>0.487535</v>
          </cell>
          <cell r="F658">
            <v>0.487535</v>
          </cell>
          <cell r="G658">
            <v>0.487535</v>
          </cell>
          <cell r="H658">
            <v>0.487535</v>
          </cell>
          <cell r="I658">
            <v>0.487535</v>
          </cell>
        </row>
        <row r="659">
          <cell r="D659" t="str">
            <v>CFMJapanMiddle-East</v>
          </cell>
          <cell r="E659">
            <v>0.46049669999999998</v>
          </cell>
          <cell r="F659">
            <v>0.46049669999999998</v>
          </cell>
          <cell r="G659">
            <v>0.46049669999999998</v>
          </cell>
          <cell r="H659">
            <v>0.46049669999999998</v>
          </cell>
          <cell r="I659">
            <v>0.46049669999999998</v>
          </cell>
        </row>
        <row r="660">
          <cell r="D660" t="str">
            <v>CFMJapanNorth America</v>
          </cell>
          <cell r="E660">
            <v>0.48297915000000002</v>
          </cell>
          <cell r="F660">
            <v>0.48297915000000002</v>
          </cell>
          <cell r="G660">
            <v>0.48297915000000002</v>
          </cell>
          <cell r="H660">
            <v>0.48297915000000002</v>
          </cell>
          <cell r="I660">
            <v>0.48297915000000002</v>
          </cell>
        </row>
        <row r="661">
          <cell r="D661" t="str">
            <v>CFMJapanOther Asia</v>
          </cell>
          <cell r="E661">
            <v>0.49000624999999998</v>
          </cell>
          <cell r="F661">
            <v>0.49000624999999998</v>
          </cell>
          <cell r="G661">
            <v>0.49000624999999998</v>
          </cell>
          <cell r="H661">
            <v>0.49000624999999998</v>
          </cell>
          <cell r="I661">
            <v>0.49000624999999998</v>
          </cell>
        </row>
        <row r="662">
          <cell r="D662" t="str">
            <v>CFMJapanRussia</v>
          </cell>
          <cell r="E662">
            <v>0.25677749999999999</v>
          </cell>
          <cell r="F662">
            <v>0.25677749999999999</v>
          </cell>
          <cell r="G662">
            <v>0.25677749999999999</v>
          </cell>
          <cell r="H662">
            <v>0.25677749999999999</v>
          </cell>
          <cell r="I662">
            <v>0.25677749999999999</v>
          </cell>
        </row>
        <row r="663">
          <cell r="D663" t="str">
            <v>CFMJapanSouth America</v>
          </cell>
          <cell r="E663">
            <v>0.60663829999999996</v>
          </cell>
          <cell r="F663">
            <v>0.60663829999999996</v>
          </cell>
          <cell r="G663">
            <v>0.60663829999999996</v>
          </cell>
          <cell r="H663">
            <v>0.60663829999999996</v>
          </cell>
          <cell r="I663">
            <v>0.60663829999999996</v>
          </cell>
        </row>
        <row r="664">
          <cell r="D664" t="str">
            <v>CFMKoreaCentral America</v>
          </cell>
          <cell r="E664">
            <v>0.4561383</v>
          </cell>
          <cell r="F664">
            <v>0.4561383</v>
          </cell>
          <cell r="G664">
            <v>0.4561383</v>
          </cell>
          <cell r="H664">
            <v>0.4561383</v>
          </cell>
          <cell r="I664">
            <v>0.4561383</v>
          </cell>
        </row>
        <row r="665">
          <cell r="D665" t="str">
            <v>CFMKoreaChina</v>
          </cell>
          <cell r="E665">
            <v>0.43109835000000002</v>
          </cell>
          <cell r="F665">
            <v>0.43109835000000002</v>
          </cell>
          <cell r="G665">
            <v>0.43109835000000002</v>
          </cell>
          <cell r="H665">
            <v>0.43109835000000002</v>
          </cell>
          <cell r="I665">
            <v>0.43109835000000002</v>
          </cell>
        </row>
        <row r="666">
          <cell r="D666" t="str">
            <v>CFMKoreaEurope</v>
          </cell>
          <cell r="E666">
            <v>0.37227749999999998</v>
          </cell>
          <cell r="F666">
            <v>0.37227749999999998</v>
          </cell>
          <cell r="G666">
            <v>0.37227749999999998</v>
          </cell>
          <cell r="H666">
            <v>0.37227749999999998</v>
          </cell>
          <cell r="I666">
            <v>0.37227749999999998</v>
          </cell>
        </row>
        <row r="667">
          <cell r="D667" t="str">
            <v>CFMKoreaIndia</v>
          </cell>
          <cell r="E667">
            <v>0.58003499999999997</v>
          </cell>
          <cell r="F667">
            <v>0.58003499999999997</v>
          </cell>
          <cell r="G667">
            <v>0.58003499999999997</v>
          </cell>
          <cell r="H667">
            <v>0.58003499999999997</v>
          </cell>
          <cell r="I667">
            <v>0.58003499999999997</v>
          </cell>
        </row>
        <row r="668">
          <cell r="D668" t="str">
            <v>CFMKoreaJapan</v>
          </cell>
          <cell r="E668">
            <v>0.14735414999999999</v>
          </cell>
          <cell r="F668">
            <v>0.14735414999999999</v>
          </cell>
          <cell r="G668">
            <v>0.14735414999999999</v>
          </cell>
          <cell r="H668">
            <v>0.14735414999999999</v>
          </cell>
          <cell r="I668">
            <v>0.14735414999999999</v>
          </cell>
        </row>
        <row r="669">
          <cell r="D669" t="str">
            <v>CFMKoreaKorea</v>
          </cell>
          <cell r="E669">
            <v>6.2721600000000002E-2</v>
          </cell>
          <cell r="F669">
            <v>6.2721600000000002E-2</v>
          </cell>
          <cell r="G669">
            <v>6.2721600000000002E-2</v>
          </cell>
          <cell r="H669">
            <v>6.2721600000000002E-2</v>
          </cell>
          <cell r="I669">
            <v>6.2721600000000002E-2</v>
          </cell>
        </row>
        <row r="670">
          <cell r="D670" t="str">
            <v>CFMKoreaMiddle-East</v>
          </cell>
          <cell r="E670">
            <v>0.46049669999999998</v>
          </cell>
          <cell r="F670">
            <v>0.46049669999999998</v>
          </cell>
          <cell r="G670">
            <v>0.46049669999999998</v>
          </cell>
          <cell r="H670">
            <v>0.46049669999999998</v>
          </cell>
          <cell r="I670">
            <v>0.46049669999999998</v>
          </cell>
        </row>
        <row r="671">
          <cell r="D671" t="str">
            <v>CFMKoreaNorth America</v>
          </cell>
          <cell r="E671">
            <v>0.48297915000000002</v>
          </cell>
          <cell r="F671">
            <v>0.48297915000000002</v>
          </cell>
          <cell r="G671">
            <v>0.48297915000000002</v>
          </cell>
          <cell r="H671">
            <v>0.48297915000000002</v>
          </cell>
          <cell r="I671">
            <v>0.48297915000000002</v>
          </cell>
        </row>
        <row r="672">
          <cell r="D672" t="str">
            <v>CFMKoreaOther Asia</v>
          </cell>
          <cell r="E672">
            <v>0.458979425</v>
          </cell>
          <cell r="F672">
            <v>0.458979425</v>
          </cell>
          <cell r="G672">
            <v>0.458979425</v>
          </cell>
          <cell r="H672">
            <v>0.458979425</v>
          </cell>
          <cell r="I672">
            <v>0.458979425</v>
          </cell>
        </row>
        <row r="673">
          <cell r="D673" t="str">
            <v>CFMKoreaRussia</v>
          </cell>
          <cell r="E673">
            <v>0.25677749999999999</v>
          </cell>
          <cell r="F673">
            <v>0.25677749999999999</v>
          </cell>
          <cell r="G673">
            <v>0.25677749999999999</v>
          </cell>
          <cell r="H673">
            <v>0.25677749999999999</v>
          </cell>
          <cell r="I673">
            <v>0.25677749999999999</v>
          </cell>
        </row>
        <row r="674">
          <cell r="D674" t="str">
            <v>CFMKoreaSouth America</v>
          </cell>
          <cell r="E674">
            <v>0.60663829999999996</v>
          </cell>
          <cell r="F674">
            <v>0.60663829999999996</v>
          </cell>
          <cell r="G674">
            <v>0.60663829999999996</v>
          </cell>
          <cell r="H674">
            <v>0.60663829999999996</v>
          </cell>
          <cell r="I674">
            <v>0.60663829999999996</v>
          </cell>
        </row>
        <row r="675">
          <cell r="D675" t="str">
            <v>CFMMiddle-EastCentral America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</row>
        <row r="676">
          <cell r="D676" t="str">
            <v>CFMMiddle-EastChina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</row>
        <row r="677">
          <cell r="D677" t="str">
            <v>CFMMiddle-EastEurope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</row>
        <row r="678">
          <cell r="D678" t="str">
            <v>CFMMiddle-EastIndia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</row>
        <row r="679">
          <cell r="D679" t="str">
            <v>CFMMiddle-EastJapan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</row>
        <row r="680">
          <cell r="D680" t="str">
            <v>CFMMiddle-EastKorea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</row>
        <row r="681">
          <cell r="D681" t="str">
            <v>CFMMiddle-EastMiddle-East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</row>
        <row r="682">
          <cell r="D682" t="str">
            <v>CFMMiddle-EastNorth America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</row>
        <row r="683">
          <cell r="D683" t="str">
            <v>CFMMiddle-EastOther Asia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</row>
        <row r="684">
          <cell r="D684" t="str">
            <v>CFMMiddle-EastRussia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</row>
        <row r="685">
          <cell r="D685" t="str">
            <v>CFMMiddle-EastSouth America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</row>
        <row r="686">
          <cell r="D686" t="str">
            <v>CFMNorth AmericaCentral America</v>
          </cell>
          <cell r="E686">
            <v>0.16959542499999999</v>
          </cell>
          <cell r="F686">
            <v>0.16959542499999999</v>
          </cell>
          <cell r="G686">
            <v>0.16959542499999999</v>
          </cell>
          <cell r="H686">
            <v>0.16959542499999999</v>
          </cell>
          <cell r="I686">
            <v>0.16959542499999999</v>
          </cell>
        </row>
        <row r="687">
          <cell r="D687" t="str">
            <v>CFMNorth AmericaChina</v>
          </cell>
          <cell r="E687">
            <v>0.47165167499999999</v>
          </cell>
          <cell r="F687">
            <v>0.47165167499999999</v>
          </cell>
          <cell r="G687">
            <v>0.47165167499999999</v>
          </cell>
          <cell r="H687">
            <v>0.47165167499999999</v>
          </cell>
          <cell r="I687">
            <v>0.47165167499999999</v>
          </cell>
        </row>
        <row r="688">
          <cell r="D688" t="str">
            <v>CFMNorth AmericaEurope</v>
          </cell>
          <cell r="E688">
            <v>0.39029512500000002</v>
          </cell>
          <cell r="F688">
            <v>0.39029512500000002</v>
          </cell>
          <cell r="G688">
            <v>0.39029512500000002</v>
          </cell>
          <cell r="H688">
            <v>0.39029512500000002</v>
          </cell>
          <cell r="I688">
            <v>0.39029512500000002</v>
          </cell>
        </row>
        <row r="689">
          <cell r="D689" t="str">
            <v>CFMNorth AmericaIndia</v>
          </cell>
          <cell r="E689">
            <v>0.64251205</v>
          </cell>
          <cell r="F689">
            <v>0.64251205</v>
          </cell>
          <cell r="G689">
            <v>0.64251205</v>
          </cell>
          <cell r="H689">
            <v>0.64251205</v>
          </cell>
          <cell r="I689">
            <v>0.64251205</v>
          </cell>
        </row>
        <row r="690">
          <cell r="D690" t="str">
            <v>CFMNorth AmericaJapan</v>
          </cell>
          <cell r="E690">
            <v>0.243314475</v>
          </cell>
          <cell r="F690">
            <v>0.243314475</v>
          </cell>
          <cell r="G690">
            <v>0.243314475</v>
          </cell>
          <cell r="H690">
            <v>0.243314475</v>
          </cell>
          <cell r="I690">
            <v>0.243314475</v>
          </cell>
        </row>
        <row r="691">
          <cell r="D691" t="str">
            <v>CFMNorth AmericaKorea</v>
          </cell>
          <cell r="E691">
            <v>0.46058705</v>
          </cell>
          <cell r="F691">
            <v>0.46058705</v>
          </cell>
          <cell r="G691">
            <v>0.46058705</v>
          </cell>
          <cell r="H691">
            <v>0.46058705</v>
          </cell>
          <cell r="I691">
            <v>0.46058705</v>
          </cell>
        </row>
        <row r="692">
          <cell r="D692" t="str">
            <v>CFMNorth AmericaMiddle-East</v>
          </cell>
          <cell r="E692">
            <v>0.46058247499999999</v>
          </cell>
          <cell r="F692">
            <v>0.46058247499999999</v>
          </cell>
          <cell r="G692">
            <v>0.46058247499999999</v>
          </cell>
          <cell r="H692">
            <v>0.46058247499999999</v>
          </cell>
          <cell r="I692">
            <v>0.46058247499999999</v>
          </cell>
        </row>
        <row r="693">
          <cell r="D693" t="str">
            <v>CFMNorth AmericaNorth America</v>
          </cell>
          <cell r="E693">
            <v>9.2974625000000005E-2</v>
          </cell>
          <cell r="F693">
            <v>9.2974625000000005E-2</v>
          </cell>
          <cell r="G693">
            <v>9.2974625000000005E-2</v>
          </cell>
          <cell r="H693">
            <v>9.2974625000000005E-2</v>
          </cell>
          <cell r="I693">
            <v>9.2974625000000005E-2</v>
          </cell>
        </row>
        <row r="694">
          <cell r="D694" t="str">
            <v>CFMNorth AmericaOther Asia</v>
          </cell>
          <cell r="E694">
            <v>0.59694212499999999</v>
          </cell>
          <cell r="F694">
            <v>0.59694212499999999</v>
          </cell>
          <cell r="G694">
            <v>0.59694212499999999</v>
          </cell>
          <cell r="H694">
            <v>0.59694212499999999</v>
          </cell>
          <cell r="I694">
            <v>0.59694212499999999</v>
          </cell>
        </row>
        <row r="695">
          <cell r="D695" t="str">
            <v>CFMNorth AmericaRussia</v>
          </cell>
          <cell r="E695">
            <v>0.15929512500000001</v>
          </cell>
          <cell r="F695">
            <v>0.15929512500000001</v>
          </cell>
          <cell r="G695">
            <v>0.15929512500000001</v>
          </cell>
          <cell r="H695">
            <v>0.15929512500000001</v>
          </cell>
          <cell r="I695">
            <v>0.15929512500000001</v>
          </cell>
        </row>
        <row r="696">
          <cell r="D696" t="str">
            <v>CFMNorth AmericaSouth America</v>
          </cell>
          <cell r="E696">
            <v>0.400595425</v>
          </cell>
          <cell r="F696">
            <v>0.400595425</v>
          </cell>
          <cell r="G696">
            <v>0.400595425</v>
          </cell>
          <cell r="H696">
            <v>0.400595425</v>
          </cell>
          <cell r="I696">
            <v>0.400595425</v>
          </cell>
        </row>
        <row r="697">
          <cell r="D697" t="str">
            <v>CFMOther AsiaCentral America</v>
          </cell>
          <cell r="E697">
            <v>0.28813830000000001</v>
          </cell>
          <cell r="F697">
            <v>0.28813830000000001</v>
          </cell>
          <cell r="G697">
            <v>0.28813830000000001</v>
          </cell>
          <cell r="H697">
            <v>0.28813830000000001</v>
          </cell>
          <cell r="I697">
            <v>0.28813830000000001</v>
          </cell>
        </row>
        <row r="698">
          <cell r="D698" t="str">
            <v>CFMOther AsiaChina</v>
          </cell>
          <cell r="E698">
            <v>7.1098350000000005E-2</v>
          </cell>
          <cell r="F698">
            <v>7.1098350000000005E-2</v>
          </cell>
          <cell r="G698">
            <v>7.1098350000000005E-2</v>
          </cell>
          <cell r="H698">
            <v>7.1098350000000005E-2</v>
          </cell>
          <cell r="I698">
            <v>7.1098350000000005E-2</v>
          </cell>
        </row>
        <row r="699">
          <cell r="D699" t="str">
            <v>CFMOther AsiaEurope</v>
          </cell>
          <cell r="E699">
            <v>0.25677749999999999</v>
          </cell>
          <cell r="F699">
            <v>0.25677749999999999</v>
          </cell>
          <cell r="G699">
            <v>0.25677749999999999</v>
          </cell>
          <cell r="H699">
            <v>0.25677749999999999</v>
          </cell>
          <cell r="I699">
            <v>0.25677749999999999</v>
          </cell>
        </row>
        <row r="700">
          <cell r="D700" t="str">
            <v>CFMOther AsiaIndia</v>
          </cell>
          <cell r="E700">
            <v>0.16753499999999999</v>
          </cell>
          <cell r="F700">
            <v>0.16753499999999999</v>
          </cell>
          <cell r="G700">
            <v>0.16753499999999999</v>
          </cell>
          <cell r="H700">
            <v>0.16753499999999999</v>
          </cell>
          <cell r="I700">
            <v>0.16753499999999999</v>
          </cell>
        </row>
        <row r="701">
          <cell r="D701" t="str">
            <v>CFMOther AsiaJapan</v>
          </cell>
          <cell r="E701">
            <v>0.14735414999999999</v>
          </cell>
          <cell r="F701">
            <v>0.14735414999999999</v>
          </cell>
          <cell r="G701">
            <v>0.14735414999999999</v>
          </cell>
          <cell r="H701">
            <v>0.14735414999999999</v>
          </cell>
          <cell r="I701">
            <v>0.14735414999999999</v>
          </cell>
        </row>
        <row r="702">
          <cell r="D702" t="str">
            <v>CFMOther AsiaKorea</v>
          </cell>
          <cell r="E702">
            <v>6.2721600000000002E-2</v>
          </cell>
          <cell r="F702">
            <v>6.2721600000000002E-2</v>
          </cell>
          <cell r="G702">
            <v>6.2721600000000002E-2</v>
          </cell>
          <cell r="H702">
            <v>6.2721600000000002E-2</v>
          </cell>
          <cell r="I702">
            <v>6.2721600000000002E-2</v>
          </cell>
        </row>
        <row r="703">
          <cell r="D703" t="str">
            <v>CFMOther AsiaMiddle-East</v>
          </cell>
          <cell r="E703">
            <v>0.2954967</v>
          </cell>
          <cell r="F703">
            <v>0.2954967</v>
          </cell>
          <cell r="G703">
            <v>0.2954967</v>
          </cell>
          <cell r="H703">
            <v>0.2954967</v>
          </cell>
          <cell r="I703">
            <v>0.2954967</v>
          </cell>
        </row>
        <row r="704">
          <cell r="D704" t="str">
            <v>CFMOther AsiaNorth America</v>
          </cell>
          <cell r="E704">
            <v>0.33897915000000001</v>
          </cell>
          <cell r="F704">
            <v>0.33897915000000001</v>
          </cell>
          <cell r="G704">
            <v>0.33897915000000001</v>
          </cell>
          <cell r="H704">
            <v>0.33897915000000001</v>
          </cell>
          <cell r="I704">
            <v>0.33897915000000001</v>
          </cell>
        </row>
        <row r="705">
          <cell r="D705" t="str">
            <v>CFMOther AsiaOther Asia</v>
          </cell>
          <cell r="E705">
            <v>0.213979425</v>
          </cell>
          <cell r="F705">
            <v>0.213979425</v>
          </cell>
          <cell r="G705">
            <v>0.213979425</v>
          </cell>
          <cell r="H705">
            <v>0.213979425</v>
          </cell>
          <cell r="I705">
            <v>0.213979425</v>
          </cell>
        </row>
        <row r="706">
          <cell r="D706" t="str">
            <v>CFMOther AsiaRussia</v>
          </cell>
          <cell r="E706">
            <v>0.25677749999999999</v>
          </cell>
          <cell r="F706">
            <v>0.25677749999999999</v>
          </cell>
          <cell r="G706">
            <v>0.25677749999999999</v>
          </cell>
          <cell r="H706">
            <v>0.25677749999999999</v>
          </cell>
          <cell r="I706">
            <v>0.25677749999999999</v>
          </cell>
        </row>
        <row r="707">
          <cell r="D707" t="str">
            <v>CFMOther AsiaSouth America</v>
          </cell>
          <cell r="E707">
            <v>0.28813830000000001</v>
          </cell>
          <cell r="F707">
            <v>0.28813830000000001</v>
          </cell>
          <cell r="G707">
            <v>0.28813830000000001</v>
          </cell>
          <cell r="H707">
            <v>0.28813830000000001</v>
          </cell>
          <cell r="I707">
            <v>0.28813830000000001</v>
          </cell>
        </row>
        <row r="708">
          <cell r="D708" t="str">
            <v>CFMRussiaCentral America</v>
          </cell>
          <cell r="E708">
            <v>0.53560714285714295</v>
          </cell>
          <cell r="F708">
            <v>0.53560714285714295</v>
          </cell>
          <cell r="G708">
            <v>0.53560714285714295</v>
          </cell>
          <cell r="H708">
            <v>0.53560714285714295</v>
          </cell>
          <cell r="I708">
            <v>0.53560714285714295</v>
          </cell>
        </row>
        <row r="709">
          <cell r="D709" t="str">
            <v>CFMRussiaChina</v>
          </cell>
          <cell r="E709">
            <v>0.61321875000000003</v>
          </cell>
          <cell r="F709">
            <v>0.61321875000000003</v>
          </cell>
          <cell r="G709">
            <v>0.61321875000000003</v>
          </cell>
          <cell r="H709">
            <v>0.61321875000000003</v>
          </cell>
          <cell r="I709">
            <v>0.61321875000000003</v>
          </cell>
        </row>
        <row r="710">
          <cell r="D710" t="str">
            <v>CFMRussiaEurope</v>
          </cell>
          <cell r="E710">
            <v>0.29191666666666699</v>
          </cell>
          <cell r="F710">
            <v>0.29191666666666699</v>
          </cell>
          <cell r="G710">
            <v>0.29191666666666699</v>
          </cell>
          <cell r="H710">
            <v>0.29191666666666699</v>
          </cell>
          <cell r="I710">
            <v>0.29191666666666699</v>
          </cell>
        </row>
        <row r="711">
          <cell r="D711" t="str">
            <v>CFMRussiaIndia</v>
          </cell>
          <cell r="E711">
            <v>0.74002232142857105</v>
          </cell>
          <cell r="F711">
            <v>0.74002232142857105</v>
          </cell>
          <cell r="G711">
            <v>0.74002232142857105</v>
          </cell>
          <cell r="H711">
            <v>0.74002232142857105</v>
          </cell>
          <cell r="I711">
            <v>0.74002232142857105</v>
          </cell>
        </row>
        <row r="712">
          <cell r="D712" t="str">
            <v>CFMRussiaJapan</v>
          </cell>
          <cell r="E712">
            <v>0.33827678571428599</v>
          </cell>
          <cell r="F712">
            <v>0.33827678571428599</v>
          </cell>
          <cell r="G712">
            <v>0.33827678571428599</v>
          </cell>
          <cell r="H712">
            <v>0.33827678571428599</v>
          </cell>
          <cell r="I712">
            <v>0.33827678571428599</v>
          </cell>
        </row>
        <row r="713">
          <cell r="D713" t="str">
            <v>CFMRussiaKorea</v>
          </cell>
          <cell r="E713">
            <v>0.64165625000000004</v>
          </cell>
          <cell r="F713">
            <v>0.64165625000000004</v>
          </cell>
          <cell r="G713">
            <v>0.64165625000000004</v>
          </cell>
          <cell r="H713">
            <v>0.64165625000000004</v>
          </cell>
          <cell r="I713">
            <v>0.64165625000000004</v>
          </cell>
        </row>
        <row r="714">
          <cell r="D714" t="str">
            <v>CFMRussiaMiddle-East</v>
          </cell>
          <cell r="E714">
            <v>0.47160000000000002</v>
          </cell>
          <cell r="F714">
            <v>0.47160000000000002</v>
          </cell>
          <cell r="G714">
            <v>0.47160000000000002</v>
          </cell>
          <cell r="H714">
            <v>0.47160000000000002</v>
          </cell>
          <cell r="I714">
            <v>0.47160000000000002</v>
          </cell>
        </row>
        <row r="715">
          <cell r="D715" t="str">
            <v>CFMRussiaNorth America</v>
          </cell>
          <cell r="E715">
            <v>0.57417857142857098</v>
          </cell>
          <cell r="F715">
            <v>0.57417857142857098</v>
          </cell>
          <cell r="G715">
            <v>0.57417857142857098</v>
          </cell>
          <cell r="H715">
            <v>0.57417857142857098</v>
          </cell>
          <cell r="I715">
            <v>0.57417857142857098</v>
          </cell>
        </row>
        <row r="716">
          <cell r="D716" t="str">
            <v>CFMRussiaOther Asia</v>
          </cell>
          <cell r="E716">
            <v>0.69039125000000001</v>
          </cell>
          <cell r="F716">
            <v>0.69039125000000001</v>
          </cell>
          <cell r="G716">
            <v>0.69039125000000001</v>
          </cell>
          <cell r="H716">
            <v>0.69039125000000001</v>
          </cell>
          <cell r="I716">
            <v>0.69039125000000001</v>
          </cell>
        </row>
        <row r="717">
          <cell r="D717" t="str">
            <v>CFMRussiaRussia</v>
          </cell>
          <cell r="E717">
            <v>0.15816666666666701</v>
          </cell>
          <cell r="F717">
            <v>0.15816666666666701</v>
          </cell>
          <cell r="G717">
            <v>0.15816666666666701</v>
          </cell>
          <cell r="H717">
            <v>0.15816666666666701</v>
          </cell>
          <cell r="I717">
            <v>0.15816666666666701</v>
          </cell>
        </row>
        <row r="718">
          <cell r="D718" t="str">
            <v>CFMRussiaSouth America</v>
          </cell>
          <cell r="E718">
            <v>0.598607142857143</v>
          </cell>
          <cell r="F718">
            <v>0.598607142857143</v>
          </cell>
          <cell r="G718">
            <v>0.598607142857143</v>
          </cell>
          <cell r="H718">
            <v>0.598607142857143</v>
          </cell>
          <cell r="I718">
            <v>0.598607142857143</v>
          </cell>
        </row>
        <row r="719">
          <cell r="D719" t="str">
            <v>CFMSouth AmericaCentral America</v>
          </cell>
          <cell r="E719">
            <v>7.8204899999999994E-2</v>
          </cell>
          <cell r="F719">
            <v>7.8204899999999994E-2</v>
          </cell>
          <cell r="G719">
            <v>7.8204899999999994E-2</v>
          </cell>
          <cell r="H719">
            <v>7.8204899999999994E-2</v>
          </cell>
          <cell r="I719">
            <v>7.8204899999999994E-2</v>
          </cell>
        </row>
        <row r="720">
          <cell r="D720" t="str">
            <v>CFMSouth AmericaChina</v>
          </cell>
          <cell r="E720">
            <v>0.61028415000000003</v>
          </cell>
          <cell r="F720">
            <v>0.61028415000000003</v>
          </cell>
          <cell r="G720">
            <v>0.61028415000000003</v>
          </cell>
          <cell r="H720">
            <v>0.61028415000000003</v>
          </cell>
          <cell r="I720">
            <v>0.61028415000000003</v>
          </cell>
        </row>
        <row r="721">
          <cell r="D721" t="str">
            <v>CFMSouth AmericaEurope</v>
          </cell>
          <cell r="E721">
            <v>0.39433079999999998</v>
          </cell>
          <cell r="F721">
            <v>0.39433079999999998</v>
          </cell>
          <cell r="G721">
            <v>0.39433079999999998</v>
          </cell>
          <cell r="H721">
            <v>0.39433079999999998</v>
          </cell>
          <cell r="I721">
            <v>0.39433079999999998</v>
          </cell>
        </row>
        <row r="722">
          <cell r="D722" t="str">
            <v>CFMSouth AmericaIndia</v>
          </cell>
          <cell r="E722">
            <v>0.81530670000000005</v>
          </cell>
          <cell r="F722">
            <v>0.81530670000000005</v>
          </cell>
          <cell r="G722">
            <v>0.81530670000000005</v>
          </cell>
          <cell r="H722">
            <v>0.81530670000000005</v>
          </cell>
          <cell r="I722">
            <v>0.81530670000000005</v>
          </cell>
        </row>
        <row r="723">
          <cell r="D723" t="str">
            <v>CFMSouth AmericaJapan</v>
          </cell>
          <cell r="E723">
            <v>0.36760245000000003</v>
          </cell>
          <cell r="F723">
            <v>0.36760245000000003</v>
          </cell>
          <cell r="G723">
            <v>0.36760245000000003</v>
          </cell>
          <cell r="H723">
            <v>0.36760245000000003</v>
          </cell>
          <cell r="I723">
            <v>0.36760245000000003</v>
          </cell>
        </row>
        <row r="724">
          <cell r="D724" t="str">
            <v>CFMSouth AmericaKorea</v>
          </cell>
          <cell r="E724">
            <v>0.63677254999999999</v>
          </cell>
          <cell r="F724">
            <v>0.63677254999999999</v>
          </cell>
          <cell r="G724">
            <v>0.63677254999999999</v>
          </cell>
          <cell r="H724">
            <v>0.63677254999999999</v>
          </cell>
          <cell r="I724">
            <v>0.63677254999999999</v>
          </cell>
        </row>
        <row r="725">
          <cell r="D725" t="str">
            <v>CFMSouth AmericaMiddle-East</v>
          </cell>
          <cell r="E725">
            <v>0.54981584999999999</v>
          </cell>
          <cell r="F725">
            <v>0.54981584999999999</v>
          </cell>
          <cell r="G725">
            <v>0.54981584999999999</v>
          </cell>
          <cell r="H725">
            <v>0.54981584999999999</v>
          </cell>
          <cell r="I725">
            <v>0.54981584999999999</v>
          </cell>
        </row>
        <row r="726">
          <cell r="D726" t="str">
            <v>CFMSouth AmericaNorth America</v>
          </cell>
          <cell r="E726">
            <v>0.31989329999999999</v>
          </cell>
          <cell r="F726">
            <v>0.31989329999999999</v>
          </cell>
          <cell r="G726">
            <v>0.31989329999999999</v>
          </cell>
          <cell r="H726">
            <v>0.31989329999999999</v>
          </cell>
          <cell r="I726">
            <v>0.31989329999999999</v>
          </cell>
        </row>
        <row r="727">
          <cell r="D727" t="str">
            <v>CFMSouth AmericaOther Asia</v>
          </cell>
          <cell r="E727">
            <v>0.67084002499999995</v>
          </cell>
          <cell r="F727">
            <v>0.67084002499999995</v>
          </cell>
          <cell r="G727">
            <v>0.67084002499999995</v>
          </cell>
          <cell r="H727">
            <v>0.67084002499999995</v>
          </cell>
          <cell r="I727">
            <v>0.67084002499999995</v>
          </cell>
        </row>
        <row r="728">
          <cell r="D728" t="str">
            <v>CFMSouth AmericaRussia</v>
          </cell>
          <cell r="E728">
            <v>0.27883079999999999</v>
          </cell>
          <cell r="F728">
            <v>0.27883079999999999</v>
          </cell>
          <cell r="G728">
            <v>0.27883079999999999</v>
          </cell>
          <cell r="H728">
            <v>0.27883079999999999</v>
          </cell>
          <cell r="I728">
            <v>0.27883079999999999</v>
          </cell>
        </row>
        <row r="729">
          <cell r="D729" t="str">
            <v>CFMSouth AmericaSouth America</v>
          </cell>
          <cell r="E729">
            <v>7.8204899999999994E-2</v>
          </cell>
          <cell r="F729">
            <v>7.8204899999999994E-2</v>
          </cell>
          <cell r="G729">
            <v>7.8204899999999994E-2</v>
          </cell>
          <cell r="H729">
            <v>7.8204899999999994E-2</v>
          </cell>
          <cell r="I729">
            <v>7.8204899999999994E-2</v>
          </cell>
        </row>
        <row r="730">
          <cell r="D730" t="str">
            <v>AR GlassCentral AmericaCentral America</v>
          </cell>
          <cell r="E730">
            <v>7.0009699999999994E-2</v>
          </cell>
          <cell r="F730">
            <v>7.0009699999999994E-2</v>
          </cell>
          <cell r="G730">
            <v>7.0009699999999994E-2</v>
          </cell>
          <cell r="H730">
            <v>7.0009699999999994E-2</v>
          </cell>
          <cell r="I730">
            <v>7.0009699999999994E-2</v>
          </cell>
        </row>
        <row r="731">
          <cell r="D731" t="str">
            <v>AR GlassCentral AmericaChina</v>
          </cell>
          <cell r="E731">
            <v>0.35395864251012099</v>
          </cell>
          <cell r="F731">
            <v>0.35395864251012099</v>
          </cell>
          <cell r="G731">
            <v>0.35395864251012099</v>
          </cell>
          <cell r="H731">
            <v>0.35395864251012099</v>
          </cell>
          <cell r="I731">
            <v>0.35395864251012099</v>
          </cell>
        </row>
        <row r="732">
          <cell r="D732" t="str">
            <v>AR GlassCentral AmericaEurope</v>
          </cell>
          <cell r="E732">
            <v>0.47430427368421102</v>
          </cell>
          <cell r="F732">
            <v>0.47430427368421102</v>
          </cell>
          <cell r="G732">
            <v>0.47430427368421102</v>
          </cell>
          <cell r="H732">
            <v>0.47430427368421102</v>
          </cell>
          <cell r="I732">
            <v>0.47430427368421102</v>
          </cell>
        </row>
        <row r="733">
          <cell r="D733" t="str">
            <v>AR GlassCentral AmericaIndia</v>
          </cell>
          <cell r="E733">
            <v>0.63979350789473699</v>
          </cell>
          <cell r="F733">
            <v>0.63979350789473699</v>
          </cell>
          <cell r="G733">
            <v>0.63979350789473699</v>
          </cell>
          <cell r="H733">
            <v>0.63979350789473699</v>
          </cell>
          <cell r="I733">
            <v>0.63979350789473699</v>
          </cell>
        </row>
        <row r="734">
          <cell r="D734" t="str">
            <v>AR GlassCentral AmericaJapan</v>
          </cell>
          <cell r="E734">
            <v>0.25645994999999999</v>
          </cell>
          <cell r="F734">
            <v>0.25645994999999999</v>
          </cell>
          <cell r="G734">
            <v>0.25645994999999999</v>
          </cell>
          <cell r="H734">
            <v>0.25645994999999999</v>
          </cell>
          <cell r="I734">
            <v>0.25645994999999999</v>
          </cell>
        </row>
        <row r="735">
          <cell r="D735" t="str">
            <v>AR GlassCentral AmericaKorea</v>
          </cell>
          <cell r="E735">
            <v>0.38743206012145698</v>
          </cell>
          <cell r="F735">
            <v>0.38743206012145698</v>
          </cell>
          <cell r="G735">
            <v>0.38743206012145698</v>
          </cell>
          <cell r="H735">
            <v>0.38743206012145698</v>
          </cell>
          <cell r="I735">
            <v>0.38743206012145698</v>
          </cell>
        </row>
        <row r="736">
          <cell r="D736" t="str">
            <v>AR GlassCentral AmericaMiddle-East</v>
          </cell>
          <cell r="E736">
            <v>0.386068637854251</v>
          </cell>
          <cell r="F736">
            <v>0.386068637854251</v>
          </cell>
          <cell r="G736">
            <v>0.386068637854251</v>
          </cell>
          <cell r="H736">
            <v>0.386068637854251</v>
          </cell>
          <cell r="I736">
            <v>0.386068637854251</v>
          </cell>
        </row>
        <row r="737">
          <cell r="D737" t="str">
            <v>AR GlassCentral AmericaNorth America</v>
          </cell>
          <cell r="E737">
            <v>0.16425000000000001</v>
          </cell>
          <cell r="F737">
            <v>0.16425000000000001</v>
          </cell>
          <cell r="G737">
            <v>0.16425000000000001</v>
          </cell>
          <cell r="H737">
            <v>0.16425000000000001</v>
          </cell>
          <cell r="I737">
            <v>0.16425000000000001</v>
          </cell>
        </row>
        <row r="738">
          <cell r="D738" t="str">
            <v>AR GlassCentral AmericaOther Asia</v>
          </cell>
          <cell r="E738">
            <v>0.48132704635627499</v>
          </cell>
          <cell r="F738">
            <v>0.48132704635627499</v>
          </cell>
          <cell r="G738">
            <v>0.48132704635627499</v>
          </cell>
          <cell r="H738">
            <v>0.48132704635627499</v>
          </cell>
          <cell r="I738">
            <v>0.48132704635627499</v>
          </cell>
        </row>
        <row r="739">
          <cell r="D739" t="str">
            <v>AR GlassCentral AmericaRussia</v>
          </cell>
          <cell r="E739">
            <v>0.22101480000000001</v>
          </cell>
          <cell r="F739">
            <v>0.22101480000000001</v>
          </cell>
          <cell r="G739">
            <v>0.22101480000000001</v>
          </cell>
          <cell r="H739">
            <v>0.22101480000000001</v>
          </cell>
          <cell r="I739">
            <v>0.22101480000000001</v>
          </cell>
        </row>
        <row r="740">
          <cell r="D740" t="str">
            <v>AR GlassCentral AmericaSouth America</v>
          </cell>
          <cell r="E740">
            <v>0.37917465546558698</v>
          </cell>
          <cell r="F740">
            <v>0.37917465546558698</v>
          </cell>
          <cell r="G740">
            <v>0.37917465546558698</v>
          </cell>
          <cell r="H740">
            <v>0.37917465546558698</v>
          </cell>
          <cell r="I740">
            <v>0.37917465546558698</v>
          </cell>
        </row>
        <row r="741">
          <cell r="D741" t="str">
            <v>AR GlassChinaCentral America</v>
          </cell>
          <cell r="E741">
            <v>0.40570006761133598</v>
          </cell>
          <cell r="F741">
            <v>0.40570006761133598</v>
          </cell>
          <cell r="G741">
            <v>0.40570006761133598</v>
          </cell>
          <cell r="H741">
            <v>0.40570006761133598</v>
          </cell>
          <cell r="I741">
            <v>0.40570006761133598</v>
          </cell>
        </row>
        <row r="742">
          <cell r="D742" t="str">
            <v>AR GlassChinaChina</v>
          </cell>
          <cell r="E742">
            <v>7.4919899999999998E-2</v>
          </cell>
          <cell r="F742">
            <v>7.4919899999999998E-2</v>
          </cell>
          <cell r="G742">
            <v>7.4919899999999998E-2</v>
          </cell>
          <cell r="H742">
            <v>7.4919899999999998E-2</v>
          </cell>
          <cell r="I742">
            <v>7.4919899999999998E-2</v>
          </cell>
        </row>
        <row r="743">
          <cell r="D743" t="str">
            <v>AR GlassChinaEurope</v>
          </cell>
          <cell r="E743">
            <v>0.471424423684211</v>
          </cell>
          <cell r="F743">
            <v>0.471424423684211</v>
          </cell>
          <cell r="G743">
            <v>0.471424423684211</v>
          </cell>
          <cell r="H743">
            <v>0.471424423684211</v>
          </cell>
          <cell r="I743">
            <v>0.471424423684211</v>
          </cell>
        </row>
        <row r="744">
          <cell r="D744" t="str">
            <v>AR GlassChinaIndia</v>
          </cell>
          <cell r="E744">
            <v>0.62065290789473704</v>
          </cell>
          <cell r="F744">
            <v>0.62065290789473704</v>
          </cell>
          <cell r="G744">
            <v>0.62065290789473704</v>
          </cell>
          <cell r="H744">
            <v>0.62065290789473704</v>
          </cell>
          <cell r="I744">
            <v>0.62065290789473704</v>
          </cell>
        </row>
        <row r="745">
          <cell r="D745" t="str">
            <v>AR GlassChinaJapan</v>
          </cell>
          <cell r="E745">
            <v>0.13832040000000001</v>
          </cell>
          <cell r="F745">
            <v>0.13832040000000001</v>
          </cell>
          <cell r="G745">
            <v>0.13832040000000001</v>
          </cell>
          <cell r="H745">
            <v>0.13832040000000001</v>
          </cell>
          <cell r="I745">
            <v>0.13832040000000001</v>
          </cell>
        </row>
        <row r="746">
          <cell r="D746" t="str">
            <v>AR GlassChinaKorea</v>
          </cell>
          <cell r="E746">
            <v>0.30675246012145702</v>
          </cell>
          <cell r="F746">
            <v>0.30675246012145702</v>
          </cell>
          <cell r="G746">
            <v>0.30675246012145702</v>
          </cell>
          <cell r="H746">
            <v>0.30675246012145702</v>
          </cell>
          <cell r="I746">
            <v>0.30675246012145702</v>
          </cell>
        </row>
        <row r="747">
          <cell r="D747" t="str">
            <v>AR GlassChinaMiddle-East</v>
          </cell>
          <cell r="E747">
            <v>0.38318878785425098</v>
          </cell>
          <cell r="F747">
            <v>0.38318878785425098</v>
          </cell>
          <cell r="G747">
            <v>0.38318878785425098</v>
          </cell>
          <cell r="H747">
            <v>0.38318878785425098</v>
          </cell>
          <cell r="I747">
            <v>0.38318878785425098</v>
          </cell>
        </row>
        <row r="748">
          <cell r="D748" t="str">
            <v>AR GlassChinaNorth America</v>
          </cell>
          <cell r="E748">
            <v>0.39031970376612402</v>
          </cell>
          <cell r="F748">
            <v>0.39031970376612402</v>
          </cell>
          <cell r="G748">
            <v>0.39031970376612402</v>
          </cell>
          <cell r="H748">
            <v>0.39031970376612402</v>
          </cell>
          <cell r="I748">
            <v>0.39031970376612402</v>
          </cell>
        </row>
        <row r="749">
          <cell r="D749" t="str">
            <v>AR GlassChinaOther Asia</v>
          </cell>
          <cell r="E749">
            <v>0.34200472135627502</v>
          </cell>
          <cell r="F749">
            <v>0.34200472135627502</v>
          </cell>
          <cell r="G749">
            <v>0.34200472135627502</v>
          </cell>
          <cell r="H749">
            <v>0.34200472135627502</v>
          </cell>
          <cell r="I749">
            <v>0.34200472135627502</v>
          </cell>
        </row>
        <row r="750">
          <cell r="D750" t="str">
            <v>AR GlassChinaRussia</v>
          </cell>
          <cell r="E750">
            <v>0.21813494999999999</v>
          </cell>
          <cell r="F750">
            <v>0.21813494999999999</v>
          </cell>
          <cell r="G750">
            <v>0.21813494999999999</v>
          </cell>
          <cell r="H750">
            <v>0.21813494999999999</v>
          </cell>
          <cell r="I750">
            <v>0.21813494999999999</v>
          </cell>
        </row>
        <row r="751">
          <cell r="D751" t="str">
            <v>AR GlassChinaSouth America</v>
          </cell>
          <cell r="E751">
            <v>0.46274505546558697</v>
          </cell>
          <cell r="F751">
            <v>0.46274505546558697</v>
          </cell>
          <cell r="G751">
            <v>0.46274505546558697</v>
          </cell>
          <cell r="H751">
            <v>0.46274505546558697</v>
          </cell>
          <cell r="I751">
            <v>0.46274505546558697</v>
          </cell>
        </row>
        <row r="752">
          <cell r="D752" t="str">
            <v>AR GlassEuropeCentral America</v>
          </cell>
          <cell r="E752">
            <v>0.26447646369024302</v>
          </cell>
          <cell r="F752">
            <v>0.26447646369024302</v>
          </cell>
          <cell r="G752">
            <v>0.26447646369024302</v>
          </cell>
          <cell r="H752">
            <v>0.26447646369024302</v>
          </cell>
          <cell r="I752">
            <v>0.26447646369024302</v>
          </cell>
        </row>
        <row r="753">
          <cell r="D753" t="str">
            <v>AR GlassEuropeChina</v>
          </cell>
          <cell r="E753">
            <v>0.27463660702624998</v>
          </cell>
          <cell r="F753">
            <v>0.27463660702624998</v>
          </cell>
          <cell r="G753">
            <v>0.27463660702624998</v>
          </cell>
          <cell r="H753">
            <v>0.27463660702624998</v>
          </cell>
          <cell r="I753">
            <v>0.27463660702624998</v>
          </cell>
        </row>
        <row r="754">
          <cell r="D754" t="str">
            <v>AR GlassEuropeEurope</v>
          </cell>
          <cell r="E754">
            <v>4.0649001536098302E-2</v>
          </cell>
          <cell r="F754">
            <v>4.0649001536098302E-2</v>
          </cell>
          <cell r="G754">
            <v>4.0649001536098302E-2</v>
          </cell>
          <cell r="H754">
            <v>4.0649001536098302E-2</v>
          </cell>
          <cell r="I754">
            <v>4.0649001536098302E-2</v>
          </cell>
        </row>
        <row r="755">
          <cell r="D755" t="str">
            <v>AR GlassEuropeIndia</v>
          </cell>
          <cell r="E755">
            <v>0.50749209717843002</v>
          </cell>
          <cell r="F755">
            <v>0.50749209717843002</v>
          </cell>
          <cell r="G755">
            <v>0.50749209717843002</v>
          </cell>
          <cell r="H755">
            <v>0.50749209717843002</v>
          </cell>
          <cell r="I755">
            <v>0.50749209717843002</v>
          </cell>
        </row>
        <row r="756">
          <cell r="D756" t="str">
            <v>AR GlassEuropeJapan</v>
          </cell>
          <cell r="E756">
            <v>0.125473360821408</v>
          </cell>
          <cell r="F756">
            <v>0.125473360821408</v>
          </cell>
          <cell r="G756">
            <v>0.125473360821408</v>
          </cell>
          <cell r="H756">
            <v>0.125473360821408</v>
          </cell>
          <cell r="I756">
            <v>0.125473360821408</v>
          </cell>
        </row>
        <row r="757">
          <cell r="D757" t="str">
            <v>AR GlassEuropeKorea</v>
          </cell>
          <cell r="E757">
            <v>0.307040751693129</v>
          </cell>
          <cell r="F757">
            <v>0.307040751693129</v>
          </cell>
          <cell r="G757">
            <v>0.307040751693129</v>
          </cell>
          <cell r="H757">
            <v>0.307040751693129</v>
          </cell>
          <cell r="I757">
            <v>0.307040751693129</v>
          </cell>
        </row>
        <row r="758">
          <cell r="D758" t="str">
            <v>AR GlassEuropeMiddle-East</v>
          </cell>
          <cell r="E758">
            <v>0.242842115835494</v>
          </cell>
          <cell r="F758">
            <v>0.242842115835494</v>
          </cell>
          <cell r="G758">
            <v>0.242842115835494</v>
          </cell>
          <cell r="H758">
            <v>0.242842115835494</v>
          </cell>
          <cell r="I758">
            <v>0.242842115835494</v>
          </cell>
        </row>
        <row r="759">
          <cell r="D759" t="str">
            <v>AR GlassEuropeNorth America</v>
          </cell>
          <cell r="E759">
            <v>0.32545001104237897</v>
          </cell>
          <cell r="F759">
            <v>0.32545001104237897</v>
          </cell>
          <cell r="G759">
            <v>0.32545001104237897</v>
          </cell>
          <cell r="H759">
            <v>0.32545001104237897</v>
          </cell>
          <cell r="I759">
            <v>0.32545001104237897</v>
          </cell>
        </row>
        <row r="760">
          <cell r="D760" t="str">
            <v>AR GlassEuropeOther Asia</v>
          </cell>
          <cell r="E760">
            <v>0.330968930126184</v>
          </cell>
          <cell r="F760">
            <v>0.330968930126184</v>
          </cell>
          <cell r="G760">
            <v>0.330968930126184</v>
          </cell>
          <cell r="H760">
            <v>0.330968930126184</v>
          </cell>
          <cell r="I760">
            <v>0.330968930126184</v>
          </cell>
        </row>
        <row r="761">
          <cell r="D761" t="str">
            <v>AR GlassEuropeRussia</v>
          </cell>
          <cell r="E761">
            <v>6.58794162826421E-2</v>
          </cell>
          <cell r="F761">
            <v>6.58794162826421E-2</v>
          </cell>
          <cell r="G761">
            <v>6.58794162826421E-2</v>
          </cell>
          <cell r="H761">
            <v>6.58794162826421E-2</v>
          </cell>
          <cell r="I761">
            <v>6.58794162826421E-2</v>
          </cell>
        </row>
        <row r="762">
          <cell r="D762" t="str">
            <v>AR GlassEuropeSouth America</v>
          </cell>
          <cell r="E762">
            <v>0.42927309526919</v>
          </cell>
          <cell r="F762">
            <v>0.42927309526919</v>
          </cell>
          <cell r="G762">
            <v>0.42927309526919</v>
          </cell>
          <cell r="H762">
            <v>0.42927309526919</v>
          </cell>
          <cell r="I762">
            <v>0.42927309526919</v>
          </cell>
        </row>
        <row r="763">
          <cell r="D763" t="str">
            <v>AR GlassIndiaCentral America</v>
          </cell>
          <cell r="E763">
            <v>0.29533501761133601</v>
          </cell>
          <cell r="F763">
            <v>0.29533501761133601</v>
          </cell>
          <cell r="G763">
            <v>0.29533501761133601</v>
          </cell>
          <cell r="H763">
            <v>0.29533501761133601</v>
          </cell>
          <cell r="I763">
            <v>0.29533501761133601</v>
          </cell>
        </row>
        <row r="764">
          <cell r="D764" t="str">
            <v>AR GlassIndiaChina</v>
          </cell>
          <cell r="E764">
            <v>0.247951692510121</v>
          </cell>
          <cell r="F764">
            <v>0.247951692510121</v>
          </cell>
          <cell r="G764">
            <v>0.247951692510121</v>
          </cell>
          <cell r="H764">
            <v>0.247951692510121</v>
          </cell>
          <cell r="I764">
            <v>0.247951692510121</v>
          </cell>
        </row>
        <row r="765">
          <cell r="D765" t="str">
            <v>AR GlassIndiaEurope</v>
          </cell>
          <cell r="E765">
            <v>0.24423678684210501</v>
          </cell>
          <cell r="F765">
            <v>0.24423678684210501</v>
          </cell>
          <cell r="G765">
            <v>0.24423678684210501</v>
          </cell>
          <cell r="H765">
            <v>0.24423678684210501</v>
          </cell>
          <cell r="I765">
            <v>0.24423678684210501</v>
          </cell>
        </row>
        <row r="766">
          <cell r="D766" t="str">
            <v>AR GlassIndiaIndia</v>
          </cell>
          <cell r="E766">
            <v>5.9370899999999997E-2</v>
          </cell>
          <cell r="F766">
            <v>5.9370899999999997E-2</v>
          </cell>
          <cell r="G766">
            <v>5.9370899999999997E-2</v>
          </cell>
          <cell r="H766">
            <v>5.9370899999999997E-2</v>
          </cell>
          <cell r="I766">
            <v>5.9370899999999997E-2</v>
          </cell>
        </row>
        <row r="767">
          <cell r="D767" t="str">
            <v>AR GlassIndiaJapan</v>
          </cell>
          <cell r="E767">
            <v>5.0238600000000001E-2</v>
          </cell>
          <cell r="F767">
            <v>5.0238600000000001E-2</v>
          </cell>
          <cell r="G767">
            <v>5.0238600000000001E-2</v>
          </cell>
          <cell r="H767">
            <v>5.0238600000000001E-2</v>
          </cell>
          <cell r="I767">
            <v>5.0238600000000001E-2</v>
          </cell>
        </row>
        <row r="768">
          <cell r="D768" t="str">
            <v>AR GlassIndiaKorea</v>
          </cell>
          <cell r="E768">
            <v>0.264781110121457</v>
          </cell>
          <cell r="F768">
            <v>0.264781110121457</v>
          </cell>
          <cell r="G768">
            <v>0.264781110121457</v>
          </cell>
          <cell r="H768">
            <v>0.264781110121457</v>
          </cell>
          <cell r="I768">
            <v>0.264781110121457</v>
          </cell>
        </row>
        <row r="769">
          <cell r="D769" t="str">
            <v>AR GlassIndiaMiddle-East</v>
          </cell>
          <cell r="E769">
            <v>0.208163987854251</v>
          </cell>
          <cell r="F769">
            <v>0.208163987854251</v>
          </cell>
          <cell r="G769">
            <v>0.208163987854251</v>
          </cell>
          <cell r="H769">
            <v>0.208163987854251</v>
          </cell>
          <cell r="I769">
            <v>0.208163987854251</v>
          </cell>
        </row>
        <row r="770">
          <cell r="D770" t="str">
            <v>AR GlassIndiaNorth America</v>
          </cell>
          <cell r="E770">
            <v>0.30877505376612402</v>
          </cell>
          <cell r="F770">
            <v>0.30877505376612402</v>
          </cell>
          <cell r="G770">
            <v>0.30877505376612402</v>
          </cell>
          <cell r="H770">
            <v>0.30877505376612402</v>
          </cell>
          <cell r="I770">
            <v>0.30877505376612402</v>
          </cell>
        </row>
        <row r="771">
          <cell r="D771" t="str">
            <v>AR GlassIndiaOther Asia</v>
          </cell>
          <cell r="E771">
            <v>0.27223679635627501</v>
          </cell>
          <cell r="F771">
            <v>0.27223679635627501</v>
          </cell>
          <cell r="G771">
            <v>0.27223679635627501</v>
          </cell>
          <cell r="H771">
            <v>0.27223679635627501</v>
          </cell>
          <cell r="I771">
            <v>0.27223679635627501</v>
          </cell>
        </row>
        <row r="772">
          <cell r="D772" t="str">
            <v>AR GlassIndiaRussia</v>
          </cell>
          <cell r="E772">
            <v>0.11759205</v>
          </cell>
          <cell r="F772">
            <v>0.11759205</v>
          </cell>
          <cell r="G772">
            <v>0.11759205</v>
          </cell>
          <cell r="H772">
            <v>0.11759205</v>
          </cell>
          <cell r="I772">
            <v>0.11759205</v>
          </cell>
        </row>
        <row r="773">
          <cell r="D773" t="str">
            <v>AR GlassIndiaSouth America</v>
          </cell>
          <cell r="E773">
            <v>0.43160915526315802</v>
          </cell>
          <cell r="F773">
            <v>0.43160915526315802</v>
          </cell>
          <cell r="G773">
            <v>0.43160915526315802</v>
          </cell>
          <cell r="H773">
            <v>0.43160915526315802</v>
          </cell>
          <cell r="I773">
            <v>0.43160915526315802</v>
          </cell>
        </row>
        <row r="774">
          <cell r="D774" t="str">
            <v>AR GlassJapanCentral America</v>
          </cell>
          <cell r="E774">
            <v>0.36442951761133602</v>
          </cell>
          <cell r="F774">
            <v>0.36442951761133602</v>
          </cell>
          <cell r="G774">
            <v>0.36442951761133602</v>
          </cell>
          <cell r="H774">
            <v>0.36442951761133602</v>
          </cell>
          <cell r="I774">
            <v>0.36442951761133602</v>
          </cell>
        </row>
        <row r="775">
          <cell r="D775" t="str">
            <v>AR GlassJapanChina</v>
          </cell>
          <cell r="E775">
            <v>0.293646042510121</v>
          </cell>
          <cell r="F775">
            <v>0.293646042510121</v>
          </cell>
          <cell r="G775">
            <v>0.293646042510121</v>
          </cell>
          <cell r="H775">
            <v>0.293646042510121</v>
          </cell>
          <cell r="I775">
            <v>0.293646042510121</v>
          </cell>
        </row>
        <row r="776">
          <cell r="D776" t="str">
            <v>AR GlassJapanEurope</v>
          </cell>
          <cell r="E776">
            <v>0.31584978684210502</v>
          </cell>
          <cell r="F776">
            <v>0.31584978684210502</v>
          </cell>
          <cell r="G776">
            <v>0.31584978684210502</v>
          </cell>
          <cell r="H776">
            <v>0.31584978684210502</v>
          </cell>
          <cell r="I776">
            <v>0.31584978684210502</v>
          </cell>
        </row>
        <row r="777">
          <cell r="D777" t="str">
            <v>AR GlassJapanIndia</v>
          </cell>
          <cell r="E777">
            <v>0.49303065789473699</v>
          </cell>
          <cell r="F777">
            <v>0.49303065789473699</v>
          </cell>
          <cell r="G777">
            <v>0.49303065789473699</v>
          </cell>
          <cell r="H777">
            <v>0.49303065789473699</v>
          </cell>
          <cell r="I777">
            <v>0.49303065789473699</v>
          </cell>
        </row>
        <row r="778">
          <cell r="D778" t="str">
            <v>AR GlassJapanJapan</v>
          </cell>
          <cell r="E778">
            <v>6.9160200000000005E-2</v>
          </cell>
          <cell r="F778">
            <v>6.9160200000000005E-2</v>
          </cell>
          <cell r="G778">
            <v>6.9160200000000005E-2</v>
          </cell>
          <cell r="H778">
            <v>6.9160200000000005E-2</v>
          </cell>
          <cell r="I778">
            <v>6.9160200000000005E-2</v>
          </cell>
        </row>
        <row r="779">
          <cell r="D779" t="str">
            <v>AR GlassJapanKorea</v>
          </cell>
          <cell r="E779">
            <v>0.29831001012145703</v>
          </cell>
          <cell r="F779">
            <v>0.29831001012145703</v>
          </cell>
          <cell r="G779">
            <v>0.29831001012145703</v>
          </cell>
          <cell r="H779">
            <v>0.29831001012145703</v>
          </cell>
          <cell r="I779">
            <v>0.29831001012145703</v>
          </cell>
        </row>
        <row r="780">
          <cell r="D780" t="str">
            <v>AR GlassJapanMiddle-East</v>
          </cell>
          <cell r="E780">
            <v>0.36347878785425097</v>
          </cell>
          <cell r="F780">
            <v>0.36347878785425097</v>
          </cell>
          <cell r="G780">
            <v>0.36347878785425097</v>
          </cell>
          <cell r="H780">
            <v>0.36347878785425097</v>
          </cell>
          <cell r="I780">
            <v>0.36347878785425097</v>
          </cell>
        </row>
        <row r="781">
          <cell r="D781" t="str">
            <v>AR GlassJapanNorth America</v>
          </cell>
          <cell r="E781">
            <v>0.41532950376612399</v>
          </cell>
          <cell r="F781">
            <v>0.41532950376612399</v>
          </cell>
          <cell r="G781">
            <v>0.41532950376612399</v>
          </cell>
          <cell r="H781">
            <v>0.41532950376612399</v>
          </cell>
          <cell r="I781">
            <v>0.41532950376612399</v>
          </cell>
        </row>
        <row r="782">
          <cell r="D782" t="str">
            <v>AR GlassJapanOther Asia</v>
          </cell>
          <cell r="E782">
            <v>0.34841594635627499</v>
          </cell>
          <cell r="F782">
            <v>0.34841594635627499</v>
          </cell>
          <cell r="G782">
            <v>0.34841594635627499</v>
          </cell>
          <cell r="H782">
            <v>0.34841594635627499</v>
          </cell>
          <cell r="I782">
            <v>0.34841594635627499</v>
          </cell>
        </row>
        <row r="783">
          <cell r="D783" t="str">
            <v>AR GlassJapanRussia</v>
          </cell>
          <cell r="E783">
            <v>0.18920505000000001</v>
          </cell>
          <cell r="F783">
            <v>0.18920505000000001</v>
          </cell>
          <cell r="G783">
            <v>0.18920505000000001</v>
          </cell>
          <cell r="H783">
            <v>0.18920505000000001</v>
          </cell>
          <cell r="I783">
            <v>0.18920505000000001</v>
          </cell>
        </row>
        <row r="784">
          <cell r="D784" t="str">
            <v>AR GlassJapanSouth America</v>
          </cell>
          <cell r="E784">
            <v>0.50070365526315797</v>
          </cell>
          <cell r="F784">
            <v>0.50070365526315797</v>
          </cell>
          <cell r="G784">
            <v>0.50070365526315797</v>
          </cell>
          <cell r="H784">
            <v>0.50070365526315797</v>
          </cell>
          <cell r="I784">
            <v>0.50070365526315797</v>
          </cell>
        </row>
        <row r="785">
          <cell r="D785" t="str">
            <v>AR GlassKoreaCentral America</v>
          </cell>
          <cell r="E785">
            <v>0.36442951761133602</v>
          </cell>
          <cell r="F785">
            <v>0.36442951761133602</v>
          </cell>
          <cell r="G785">
            <v>0.36442951761133602</v>
          </cell>
          <cell r="H785">
            <v>0.36442951761133602</v>
          </cell>
          <cell r="I785">
            <v>0.36442951761133602</v>
          </cell>
        </row>
        <row r="786">
          <cell r="D786" t="str">
            <v>AR GlassKoreaChina</v>
          </cell>
          <cell r="E786">
            <v>0.26226334251012101</v>
          </cell>
          <cell r="F786">
            <v>0.26226334251012101</v>
          </cell>
          <cell r="G786">
            <v>0.26226334251012101</v>
          </cell>
          <cell r="H786">
            <v>0.26226334251012101</v>
          </cell>
          <cell r="I786">
            <v>0.26226334251012101</v>
          </cell>
        </row>
        <row r="787">
          <cell r="D787" t="str">
            <v>AR GlassKoreaEurope</v>
          </cell>
          <cell r="E787">
            <v>0.31584978684210502</v>
          </cell>
          <cell r="F787">
            <v>0.31584978684210502</v>
          </cell>
          <cell r="G787">
            <v>0.31584978684210502</v>
          </cell>
          <cell r="H787">
            <v>0.31584978684210502</v>
          </cell>
          <cell r="I787">
            <v>0.31584978684210502</v>
          </cell>
        </row>
        <row r="788">
          <cell r="D788" t="str">
            <v>AR GlassKoreaIndia</v>
          </cell>
          <cell r="E788">
            <v>0.49303065789473699</v>
          </cell>
          <cell r="F788">
            <v>0.49303065789473699</v>
          </cell>
          <cell r="G788">
            <v>0.49303065789473699</v>
          </cell>
          <cell r="H788">
            <v>0.49303065789473699</v>
          </cell>
          <cell r="I788">
            <v>0.49303065789473699</v>
          </cell>
        </row>
        <row r="789">
          <cell r="D789" t="str">
            <v>AR GlassKoreaJapan</v>
          </cell>
          <cell r="E789">
            <v>0.1085802</v>
          </cell>
          <cell r="F789">
            <v>0.1085802</v>
          </cell>
          <cell r="G789">
            <v>0.1085802</v>
          </cell>
          <cell r="H789">
            <v>0.1085802</v>
          </cell>
          <cell r="I789">
            <v>0.1085802</v>
          </cell>
        </row>
        <row r="790">
          <cell r="D790" t="str">
            <v>AR GlassKoreaKorea</v>
          </cell>
          <cell r="E790">
            <v>4.6219950000000003E-2</v>
          </cell>
          <cell r="F790">
            <v>4.6219950000000003E-2</v>
          </cell>
          <cell r="G790">
            <v>4.6219950000000003E-2</v>
          </cell>
          <cell r="H790">
            <v>4.6219950000000003E-2</v>
          </cell>
          <cell r="I790">
            <v>4.6219950000000003E-2</v>
          </cell>
        </row>
        <row r="791">
          <cell r="D791" t="str">
            <v>AR GlassKoreaMiddle-East</v>
          </cell>
          <cell r="E791">
            <v>0.36347878785425097</v>
          </cell>
          <cell r="F791">
            <v>0.36347878785425097</v>
          </cell>
          <cell r="G791">
            <v>0.36347878785425097</v>
          </cell>
          <cell r="H791">
            <v>0.36347878785425097</v>
          </cell>
          <cell r="I791">
            <v>0.36347878785425097</v>
          </cell>
        </row>
        <row r="792">
          <cell r="D792" t="str">
            <v>AR GlassKoreaNorth America</v>
          </cell>
          <cell r="E792">
            <v>0.41532950376612399</v>
          </cell>
          <cell r="F792">
            <v>0.41532950376612399</v>
          </cell>
          <cell r="G792">
            <v>0.41532950376612399</v>
          </cell>
          <cell r="H792">
            <v>0.41532950376612399</v>
          </cell>
          <cell r="I792">
            <v>0.41532950376612399</v>
          </cell>
        </row>
        <row r="793">
          <cell r="D793" t="str">
            <v>AR GlassKoreaOther Asia</v>
          </cell>
          <cell r="E793">
            <v>0.33594389635627497</v>
          </cell>
          <cell r="F793">
            <v>0.33594389635627497</v>
          </cell>
          <cell r="G793">
            <v>0.33594389635627497</v>
          </cell>
          <cell r="H793">
            <v>0.33594389635627497</v>
          </cell>
          <cell r="I793">
            <v>0.33594389635627497</v>
          </cell>
        </row>
        <row r="794">
          <cell r="D794" t="str">
            <v>AR GlassKoreaRussia</v>
          </cell>
          <cell r="E794">
            <v>0.18920505000000001</v>
          </cell>
          <cell r="F794">
            <v>0.18920505000000001</v>
          </cell>
          <cell r="G794">
            <v>0.18920505000000001</v>
          </cell>
          <cell r="H794">
            <v>0.18920505000000001</v>
          </cell>
          <cell r="I794">
            <v>0.18920505000000001</v>
          </cell>
        </row>
        <row r="795">
          <cell r="D795" t="str">
            <v>AR GlassKoreaSouth America</v>
          </cell>
          <cell r="E795">
            <v>0.50070365526315797</v>
          </cell>
          <cell r="F795">
            <v>0.50070365526315797</v>
          </cell>
          <cell r="G795">
            <v>0.50070365526315797</v>
          </cell>
          <cell r="H795">
            <v>0.50070365526315797</v>
          </cell>
          <cell r="I795">
            <v>0.50070365526315797</v>
          </cell>
        </row>
        <row r="796">
          <cell r="D796" t="str">
            <v>AR GlassMiddle-EastCentral America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</row>
        <row r="797">
          <cell r="D797" t="str">
            <v>AR GlassMiddle-EastChina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</row>
        <row r="798">
          <cell r="D798" t="str">
            <v>AR GlassMiddle-EastEurope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</row>
        <row r="799">
          <cell r="D799" t="str">
            <v>AR GlassMiddle-EastIndia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</row>
        <row r="800">
          <cell r="D800" t="str">
            <v>AR GlassMiddle-EastJapan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</row>
        <row r="801">
          <cell r="D801" t="str">
            <v>AR GlassMiddle-EastKorea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</row>
        <row r="802">
          <cell r="D802" t="str">
            <v>AR GlassMiddle-EastMiddle-East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</row>
        <row r="803">
          <cell r="D803" t="str">
            <v>AR GlassMiddle-EastNorth America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</row>
        <row r="804">
          <cell r="D804" t="str">
            <v>AR GlassMiddle-EastOther Asia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</row>
        <row r="805">
          <cell r="D805" t="str">
            <v>AR GlassMiddle-EastRussia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</row>
        <row r="806">
          <cell r="D806" t="str">
            <v>AR GlassMiddle-EastSouth America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</row>
        <row r="807">
          <cell r="D807" t="str">
            <v>AR GlassNorth AmericaCentral America</v>
          </cell>
          <cell r="E807">
            <v>0.12496504999999999</v>
          </cell>
          <cell r="F807">
            <v>0.12496504999999999</v>
          </cell>
          <cell r="G807">
            <v>0.12496504999999999</v>
          </cell>
          <cell r="H807">
            <v>0.12496504999999999</v>
          </cell>
          <cell r="I807">
            <v>0.12496504999999999</v>
          </cell>
        </row>
        <row r="808">
          <cell r="D808" t="str">
            <v>AR GlassNorth AmericaChina</v>
          </cell>
          <cell r="E808">
            <v>0.29214954251012099</v>
          </cell>
          <cell r="F808">
            <v>0.29214954251012099</v>
          </cell>
          <cell r="G808">
            <v>0.29214954251012099</v>
          </cell>
          <cell r="H808">
            <v>0.29214954251012099</v>
          </cell>
          <cell r="I808">
            <v>0.29214954251012099</v>
          </cell>
        </row>
        <row r="809">
          <cell r="D809" t="str">
            <v>AR GlassNorth AmericaEurope</v>
          </cell>
          <cell r="E809">
            <v>0.370664348684211</v>
          </cell>
          <cell r="F809">
            <v>0.370664348684211</v>
          </cell>
          <cell r="G809">
            <v>0.370664348684211</v>
          </cell>
          <cell r="H809">
            <v>0.370664348684211</v>
          </cell>
          <cell r="I809">
            <v>0.370664348684211</v>
          </cell>
        </row>
        <row r="810">
          <cell r="D810" t="str">
            <v>AR GlassNorth AmericaIndia</v>
          </cell>
          <cell r="E810">
            <v>0.57874725789473702</v>
          </cell>
          <cell r="F810">
            <v>0.57874725789473702</v>
          </cell>
          <cell r="G810">
            <v>0.57874725789473702</v>
          </cell>
          <cell r="H810">
            <v>0.57874725789473702</v>
          </cell>
          <cell r="I810">
            <v>0.57874725789473702</v>
          </cell>
        </row>
        <row r="811">
          <cell r="D811" t="str">
            <v>AR GlassNorth AmericaJapan</v>
          </cell>
          <cell r="E811">
            <v>0.179278875</v>
          </cell>
          <cell r="F811">
            <v>0.179278875</v>
          </cell>
          <cell r="G811">
            <v>0.179278875</v>
          </cell>
          <cell r="H811">
            <v>0.179278875</v>
          </cell>
          <cell r="I811">
            <v>0.179278875</v>
          </cell>
        </row>
        <row r="812">
          <cell r="D812" t="str">
            <v>AR GlassNorth AmericaKorea</v>
          </cell>
          <cell r="E812">
            <v>0.31813316012145698</v>
          </cell>
          <cell r="F812">
            <v>0.31813316012145698</v>
          </cell>
          <cell r="G812">
            <v>0.31813316012145698</v>
          </cell>
          <cell r="H812">
            <v>0.31813316012145698</v>
          </cell>
          <cell r="I812">
            <v>0.31813316012145698</v>
          </cell>
        </row>
        <row r="813">
          <cell r="D813" t="str">
            <v>AR GlassNorth AmericaMiddle-East</v>
          </cell>
          <cell r="E813">
            <v>0.36354631285425099</v>
          </cell>
          <cell r="F813">
            <v>0.36354631285425099</v>
          </cell>
          <cell r="G813">
            <v>0.36354631285425099</v>
          </cell>
          <cell r="H813">
            <v>0.36354631285425099</v>
          </cell>
          <cell r="I813">
            <v>0.36354631285425099</v>
          </cell>
        </row>
        <row r="814">
          <cell r="D814" t="str">
            <v>AR GlassNorth AmericaNorth America</v>
          </cell>
          <cell r="E814">
            <v>6.6178150000000005E-2</v>
          </cell>
          <cell r="F814">
            <v>6.6178150000000005E-2</v>
          </cell>
          <cell r="G814">
            <v>6.6178150000000005E-2</v>
          </cell>
          <cell r="H814">
            <v>6.6178150000000005E-2</v>
          </cell>
          <cell r="I814">
            <v>6.6178150000000005E-2</v>
          </cell>
        </row>
        <row r="815">
          <cell r="D815" t="str">
            <v>AR GlassNorth AmericaOther Asia</v>
          </cell>
          <cell r="E815">
            <v>0.44704989635627501</v>
          </cell>
          <cell r="F815">
            <v>0.44704989635627501</v>
          </cell>
          <cell r="G815">
            <v>0.44704989635627501</v>
          </cell>
          <cell r="H815">
            <v>0.44704989635627501</v>
          </cell>
          <cell r="I815">
            <v>0.44704989635627501</v>
          </cell>
        </row>
        <row r="816">
          <cell r="D816" t="str">
            <v>AR GlassNorth AmericaRussia</v>
          </cell>
          <cell r="E816">
            <v>0.117374875</v>
          </cell>
          <cell r="F816">
            <v>0.117374875</v>
          </cell>
          <cell r="G816">
            <v>0.117374875</v>
          </cell>
          <cell r="H816">
            <v>0.117374875</v>
          </cell>
          <cell r="I816">
            <v>0.117374875</v>
          </cell>
        </row>
        <row r="817">
          <cell r="D817" t="str">
            <v>AR GlassNorth AmericaSouth America</v>
          </cell>
          <cell r="E817">
            <v>0.33413000546558702</v>
          </cell>
          <cell r="F817">
            <v>0.33413000546558702</v>
          </cell>
          <cell r="G817">
            <v>0.33413000546558702</v>
          </cell>
          <cell r="H817">
            <v>0.33413000546558702</v>
          </cell>
          <cell r="I817">
            <v>0.33413000546558702</v>
          </cell>
        </row>
        <row r="818">
          <cell r="D818" t="str">
            <v>AR GlassOther AsiaCentral America</v>
          </cell>
          <cell r="E818">
            <v>0.21230955000000001</v>
          </cell>
          <cell r="F818">
            <v>0.21230955000000001</v>
          </cell>
          <cell r="G818">
            <v>0.21230955000000001</v>
          </cell>
          <cell r="H818">
            <v>0.21230955000000001</v>
          </cell>
          <cell r="I818">
            <v>0.21230955000000001</v>
          </cell>
        </row>
        <row r="819">
          <cell r="D819" t="str">
            <v>AR GlassOther AsiaChina</v>
          </cell>
          <cell r="E819">
            <v>5.2384800000000002E-2</v>
          </cell>
          <cell r="F819">
            <v>5.2384800000000002E-2</v>
          </cell>
          <cell r="G819">
            <v>5.2384800000000002E-2</v>
          </cell>
          <cell r="H819">
            <v>5.2384800000000002E-2</v>
          </cell>
          <cell r="I819">
            <v>5.2384800000000002E-2</v>
          </cell>
        </row>
        <row r="820">
          <cell r="D820" t="str">
            <v>AR GlassOther AsiaEurope</v>
          </cell>
          <cell r="E820">
            <v>0.18920505000000001</v>
          </cell>
          <cell r="F820">
            <v>0.18920505000000001</v>
          </cell>
          <cell r="G820">
            <v>0.18920505000000001</v>
          </cell>
          <cell r="H820">
            <v>0.18920505000000001</v>
          </cell>
          <cell r="I820">
            <v>0.18920505000000001</v>
          </cell>
        </row>
        <row r="821">
          <cell r="D821" t="str">
            <v>AR GlassOther AsiaIndia</v>
          </cell>
          <cell r="E821">
            <v>8.3767499999999995E-2</v>
          </cell>
          <cell r="F821">
            <v>8.3767499999999995E-2</v>
          </cell>
          <cell r="G821">
            <v>8.3767499999999995E-2</v>
          </cell>
          <cell r="H821">
            <v>8.3767499999999995E-2</v>
          </cell>
          <cell r="I821">
            <v>8.3767499999999995E-2</v>
          </cell>
        </row>
        <row r="822">
          <cell r="D822" t="str">
            <v>AR GlassOther AsiaJapan</v>
          </cell>
          <cell r="E822">
            <v>0.1085802</v>
          </cell>
          <cell r="F822">
            <v>0.1085802</v>
          </cell>
          <cell r="G822">
            <v>0.1085802</v>
          </cell>
          <cell r="H822">
            <v>0.1085802</v>
          </cell>
          <cell r="I822">
            <v>0.1085802</v>
          </cell>
        </row>
        <row r="823">
          <cell r="D823" t="str">
            <v>AR GlassOther AsiaKorea</v>
          </cell>
          <cell r="E823">
            <v>4.6219950000000003E-2</v>
          </cell>
          <cell r="F823">
            <v>4.6219950000000003E-2</v>
          </cell>
          <cell r="G823">
            <v>4.6219950000000003E-2</v>
          </cell>
          <cell r="H823">
            <v>4.6219950000000003E-2</v>
          </cell>
          <cell r="I823">
            <v>4.6219950000000003E-2</v>
          </cell>
        </row>
        <row r="824">
          <cell r="D824" t="str">
            <v>AR GlassOther AsiaMiddle-East</v>
          </cell>
          <cell r="E824">
            <v>0.2177298</v>
          </cell>
          <cell r="F824">
            <v>0.2177298</v>
          </cell>
          <cell r="G824">
            <v>0.2177298</v>
          </cell>
          <cell r="H824">
            <v>0.2177298</v>
          </cell>
          <cell r="I824">
            <v>0.2177298</v>
          </cell>
        </row>
        <row r="825">
          <cell r="D825" t="str">
            <v>AR GlassOther AsiaNorth America</v>
          </cell>
          <cell r="E825">
            <v>0.24976950000000001</v>
          </cell>
          <cell r="F825">
            <v>0.24976950000000001</v>
          </cell>
          <cell r="G825">
            <v>0.24976950000000001</v>
          </cell>
          <cell r="H825">
            <v>0.24976950000000001</v>
          </cell>
          <cell r="I825">
            <v>0.24976950000000001</v>
          </cell>
        </row>
        <row r="826">
          <cell r="D826" t="str">
            <v>AR GlassOther AsiaOther Asia</v>
          </cell>
          <cell r="E826">
            <v>0.1482192</v>
          </cell>
          <cell r="F826">
            <v>0.1482192</v>
          </cell>
          <cell r="G826">
            <v>0.1482192</v>
          </cell>
          <cell r="H826">
            <v>0.1482192</v>
          </cell>
          <cell r="I826">
            <v>0.1482192</v>
          </cell>
        </row>
        <row r="827">
          <cell r="D827" t="str">
            <v>AR GlassOther AsiaRussia</v>
          </cell>
          <cell r="E827">
            <v>0.18920505000000001</v>
          </cell>
          <cell r="F827">
            <v>0.18920505000000001</v>
          </cell>
          <cell r="G827">
            <v>0.18920505000000001</v>
          </cell>
          <cell r="H827">
            <v>0.18920505000000001</v>
          </cell>
          <cell r="I827">
            <v>0.18920505000000001</v>
          </cell>
        </row>
        <row r="828">
          <cell r="D828" t="str">
            <v>AR GlassOther AsiaSouth America</v>
          </cell>
          <cell r="E828">
            <v>0.21230955000000001</v>
          </cell>
          <cell r="F828">
            <v>0.21230955000000001</v>
          </cell>
          <cell r="G828">
            <v>0.21230955000000001</v>
          </cell>
          <cell r="H828">
            <v>0.21230955000000001</v>
          </cell>
          <cell r="I828">
            <v>0.21230955000000001</v>
          </cell>
        </row>
        <row r="829">
          <cell r="D829" t="str">
            <v>AR GlassRussiaCentral America</v>
          </cell>
          <cell r="E829">
            <v>0.30204174786843002</v>
          </cell>
          <cell r="F829">
            <v>0.30204174786843002</v>
          </cell>
          <cell r="G829">
            <v>0.30204174786843002</v>
          </cell>
          <cell r="H829">
            <v>0.30204174786843002</v>
          </cell>
          <cell r="I829">
            <v>0.30204174786843002</v>
          </cell>
        </row>
        <row r="830">
          <cell r="D830" t="str">
            <v>AR GlassRussiaChina</v>
          </cell>
          <cell r="E830">
            <v>0.30323107707233299</v>
          </cell>
          <cell r="F830">
            <v>0.30323107707233299</v>
          </cell>
          <cell r="G830">
            <v>0.30323107707233299</v>
          </cell>
          <cell r="H830">
            <v>0.30323107707233299</v>
          </cell>
          <cell r="I830">
            <v>0.30323107707233299</v>
          </cell>
        </row>
        <row r="831">
          <cell r="D831" t="str">
            <v>AR GlassRussiaEurope</v>
          </cell>
          <cell r="E831">
            <v>0.19981293960708199</v>
          </cell>
          <cell r="F831">
            <v>0.19981293960708199</v>
          </cell>
          <cell r="G831">
            <v>0.19981293960708199</v>
          </cell>
          <cell r="H831">
            <v>0.19981293960708199</v>
          </cell>
          <cell r="I831">
            <v>0.19981293960708199</v>
          </cell>
        </row>
        <row r="832">
          <cell r="D832" t="str">
            <v>AR GlassRussiaIndia</v>
          </cell>
          <cell r="E832">
            <v>0.53720791899102605</v>
          </cell>
          <cell r="F832">
            <v>0.53720791899102605</v>
          </cell>
          <cell r="G832">
            <v>0.53720791899102605</v>
          </cell>
          <cell r="H832">
            <v>0.53720791899102605</v>
          </cell>
          <cell r="I832">
            <v>0.53720791899102605</v>
          </cell>
        </row>
        <row r="833">
          <cell r="D833" t="str">
            <v>AR GlassRussiaJapan</v>
          </cell>
          <cell r="E833">
            <v>0.15350715498423501</v>
          </cell>
          <cell r="F833">
            <v>0.15350715498423501</v>
          </cell>
          <cell r="G833">
            <v>0.15350715498423501</v>
          </cell>
          <cell r="H833">
            <v>0.15350715498423501</v>
          </cell>
          <cell r="I833">
            <v>0.15350715498423501</v>
          </cell>
        </row>
        <row r="834">
          <cell r="D834" t="str">
            <v>AR GlassRussiaKorea</v>
          </cell>
          <cell r="E834">
            <v>0.34320434616317502</v>
          </cell>
          <cell r="F834">
            <v>0.34320434616317502</v>
          </cell>
          <cell r="G834">
            <v>0.34320434616317502</v>
          </cell>
          <cell r="H834">
            <v>0.34320434616317502</v>
          </cell>
          <cell r="I834">
            <v>0.34320434616317502</v>
          </cell>
        </row>
        <row r="835">
          <cell r="D835" t="str">
            <v>AR GlassRussiaMiddle-East</v>
          </cell>
          <cell r="E835">
            <v>0.27087590999832101</v>
          </cell>
          <cell r="F835">
            <v>0.27087590999832101</v>
          </cell>
          <cell r="G835">
            <v>0.27087590999832101</v>
          </cell>
          <cell r="H835">
            <v>0.27087590999832101</v>
          </cell>
          <cell r="I835">
            <v>0.27087590999832101</v>
          </cell>
        </row>
        <row r="836">
          <cell r="D836" t="str">
            <v>AR GlassRussiaNorth America</v>
          </cell>
          <cell r="E836">
            <v>0.34142927371519</v>
          </cell>
          <cell r="F836">
            <v>0.34142927371519</v>
          </cell>
          <cell r="G836">
            <v>0.34142927371519</v>
          </cell>
          <cell r="H836">
            <v>0.34142927371519</v>
          </cell>
          <cell r="I836">
            <v>0.34142927371519</v>
          </cell>
        </row>
        <row r="837">
          <cell r="D837" t="str">
            <v>AR GlassRussiaOther Asia</v>
          </cell>
          <cell r="E837">
            <v>0.36472442167764302</v>
          </cell>
          <cell r="F837">
            <v>0.36472442167764302</v>
          </cell>
          <cell r="G837">
            <v>0.36472442167764302</v>
          </cell>
          <cell r="H837">
            <v>0.36472442167764302</v>
          </cell>
          <cell r="I837">
            <v>0.36472442167764302</v>
          </cell>
        </row>
        <row r="838">
          <cell r="D838" t="str">
            <v>AR GlassRussiaRussia</v>
          </cell>
          <cell r="E838">
            <v>6.5599078341013806E-2</v>
          </cell>
          <cell r="F838">
            <v>6.5599078341013806E-2</v>
          </cell>
          <cell r="G838">
            <v>6.5599078341013806E-2</v>
          </cell>
          <cell r="H838">
            <v>6.5599078341013806E-2</v>
          </cell>
          <cell r="I838">
            <v>6.5599078341013806E-2</v>
          </cell>
        </row>
        <row r="839">
          <cell r="D839" t="str">
            <v>AR GlassRussiaSouth America</v>
          </cell>
          <cell r="E839">
            <v>0.35908673572268102</v>
          </cell>
          <cell r="F839">
            <v>0.35908673572268102</v>
          </cell>
          <cell r="G839">
            <v>0.35908673572268102</v>
          </cell>
          <cell r="H839">
            <v>0.35908673572268102</v>
          </cell>
          <cell r="I839">
            <v>0.35908673572268102</v>
          </cell>
        </row>
        <row r="840">
          <cell r="D840" t="str">
            <v>AR GlassSouth AmericaCentral America</v>
          </cell>
          <cell r="E840">
            <v>5.7629850000000003E-2</v>
          </cell>
          <cell r="F840">
            <v>5.7629850000000003E-2</v>
          </cell>
          <cell r="G840">
            <v>5.7629850000000003E-2</v>
          </cell>
          <cell r="H840">
            <v>5.7629850000000003E-2</v>
          </cell>
          <cell r="I840">
            <v>5.7629850000000003E-2</v>
          </cell>
        </row>
        <row r="841">
          <cell r="D841" t="str">
            <v>AR GlassSouth AmericaChina</v>
          </cell>
          <cell r="E841">
            <v>0.39429844251012103</v>
          </cell>
          <cell r="F841">
            <v>0.39429844251012103</v>
          </cell>
          <cell r="G841">
            <v>0.39429844251012103</v>
          </cell>
          <cell r="H841">
            <v>0.39429844251012103</v>
          </cell>
          <cell r="I841">
            <v>0.39429844251012103</v>
          </cell>
        </row>
        <row r="842">
          <cell r="D842" t="str">
            <v>AR GlassSouth AmericaEurope</v>
          </cell>
          <cell r="E842">
            <v>0.332099586842105</v>
          </cell>
          <cell r="F842">
            <v>0.332099586842105</v>
          </cell>
          <cell r="G842">
            <v>0.332099586842105</v>
          </cell>
          <cell r="H842">
            <v>0.332099586842105</v>
          </cell>
          <cell r="I842">
            <v>0.332099586842105</v>
          </cell>
        </row>
        <row r="843">
          <cell r="D843" t="str">
            <v>AR GlassSouth AmericaIndia</v>
          </cell>
          <cell r="E843">
            <v>0.70606290789473702</v>
          </cell>
          <cell r="F843">
            <v>0.70606290789473702</v>
          </cell>
          <cell r="G843">
            <v>0.70606290789473702</v>
          </cell>
          <cell r="H843">
            <v>0.70606290789473702</v>
          </cell>
          <cell r="I843">
            <v>0.70606290789473702</v>
          </cell>
        </row>
        <row r="844">
          <cell r="D844" t="str">
            <v>AR GlassSouth AmericaJapan</v>
          </cell>
          <cell r="E844">
            <v>0.27087014999999998</v>
          </cell>
          <cell r="F844">
            <v>0.27087014999999998</v>
          </cell>
          <cell r="G844">
            <v>0.27087014999999998</v>
          </cell>
          <cell r="H844">
            <v>0.27087014999999998</v>
          </cell>
          <cell r="I844">
            <v>0.27087014999999998</v>
          </cell>
        </row>
        <row r="845">
          <cell r="D845" t="str">
            <v>AR GlassSouth AmericaKorea</v>
          </cell>
          <cell r="E845">
            <v>0.44795271012145699</v>
          </cell>
          <cell r="F845">
            <v>0.44795271012145699</v>
          </cell>
          <cell r="G845">
            <v>0.44795271012145699</v>
          </cell>
          <cell r="H845">
            <v>0.44795271012145699</v>
          </cell>
          <cell r="I845">
            <v>0.44795271012145699</v>
          </cell>
        </row>
        <row r="846">
          <cell r="D846" t="str">
            <v>AR GlassSouth AmericaMiddle-East</v>
          </cell>
          <cell r="E846">
            <v>0.429299237854251</v>
          </cell>
          <cell r="F846">
            <v>0.429299237854251</v>
          </cell>
          <cell r="G846">
            <v>0.429299237854251</v>
          </cell>
          <cell r="H846">
            <v>0.429299237854251</v>
          </cell>
          <cell r="I846">
            <v>0.429299237854251</v>
          </cell>
        </row>
        <row r="847">
          <cell r="D847" t="str">
            <v>AR GlassSouth AmericaNorth America</v>
          </cell>
          <cell r="E847">
            <v>0.23570969999999999</v>
          </cell>
          <cell r="F847">
            <v>0.23570969999999999</v>
          </cell>
          <cell r="G847">
            <v>0.23570969999999999</v>
          </cell>
          <cell r="H847">
            <v>0.23570969999999999</v>
          </cell>
          <cell r="I847">
            <v>0.23570969999999999</v>
          </cell>
        </row>
        <row r="848">
          <cell r="D848" t="str">
            <v>AR GlassSouth AmericaOther Asia</v>
          </cell>
          <cell r="E848">
            <v>0.50150242135627499</v>
          </cell>
          <cell r="F848">
            <v>0.50150242135627499</v>
          </cell>
          <cell r="G848">
            <v>0.50150242135627499</v>
          </cell>
          <cell r="H848">
            <v>0.50150242135627499</v>
          </cell>
          <cell r="I848">
            <v>0.50150242135627499</v>
          </cell>
        </row>
        <row r="849">
          <cell r="D849" t="str">
            <v>AR GlassSouth AmericaRussia</v>
          </cell>
          <cell r="E849">
            <v>0.20545484999999999</v>
          </cell>
          <cell r="F849">
            <v>0.20545484999999999</v>
          </cell>
          <cell r="G849">
            <v>0.20545484999999999</v>
          </cell>
          <cell r="H849">
            <v>0.20545484999999999</v>
          </cell>
          <cell r="I849">
            <v>0.20545484999999999</v>
          </cell>
        </row>
        <row r="850">
          <cell r="D850" t="str">
            <v>AR GlassSouth AmericaSouth America</v>
          </cell>
          <cell r="E850">
            <v>5.7629850000000003E-2</v>
          </cell>
          <cell r="F850">
            <v>5.7629850000000003E-2</v>
          </cell>
          <cell r="G850">
            <v>5.7629850000000003E-2</v>
          </cell>
          <cell r="H850">
            <v>5.7629850000000003E-2</v>
          </cell>
          <cell r="I850">
            <v>5.7629850000000003E-2</v>
          </cell>
        </row>
        <row r="851">
          <cell r="D851" t="str">
            <v>H GlassCentral AmericaCentral America</v>
          </cell>
          <cell r="E851">
            <v>7.0009699999999994E-2</v>
          </cell>
          <cell r="F851">
            <v>7.0009699999999994E-2</v>
          </cell>
          <cell r="G851">
            <v>7.0009699999999994E-2</v>
          </cell>
          <cell r="H851">
            <v>7.0009699999999994E-2</v>
          </cell>
          <cell r="I851">
            <v>7.0009699999999994E-2</v>
          </cell>
        </row>
        <row r="852">
          <cell r="D852" t="str">
            <v>H GlassCentral AmericaChina</v>
          </cell>
          <cell r="E852">
            <v>0.14408009999999999</v>
          </cell>
          <cell r="F852">
            <v>0.14408009999999999</v>
          </cell>
          <cell r="G852">
            <v>0.14408009999999999</v>
          </cell>
          <cell r="H852">
            <v>0.14408009999999999</v>
          </cell>
          <cell r="I852">
            <v>0.14408009999999999</v>
          </cell>
        </row>
        <row r="853">
          <cell r="D853" t="str">
            <v>H GlassCentral AmericaEurope</v>
          </cell>
          <cell r="E853">
            <v>0.356432981818182</v>
          </cell>
          <cell r="F853">
            <v>0.356432981818182</v>
          </cell>
          <cell r="G853">
            <v>0.356432981818182</v>
          </cell>
          <cell r="H853">
            <v>0.356432981818182</v>
          </cell>
          <cell r="I853">
            <v>0.356432981818182</v>
          </cell>
        </row>
        <row r="854">
          <cell r="D854" t="str">
            <v>H GlassCentral AmericaIndia</v>
          </cell>
          <cell r="E854">
            <v>0.56421216818181796</v>
          </cell>
          <cell r="F854">
            <v>0.56421216818181796</v>
          </cell>
          <cell r="G854">
            <v>0.56421216818181796</v>
          </cell>
          <cell r="H854">
            <v>0.56421216818181796</v>
          </cell>
          <cell r="I854">
            <v>0.56421216818181796</v>
          </cell>
        </row>
        <row r="855">
          <cell r="D855" t="str">
            <v>H GlassCentral AmericaJapan</v>
          </cell>
          <cell r="E855">
            <v>0.25645994999999999</v>
          </cell>
          <cell r="F855">
            <v>0.25645994999999999</v>
          </cell>
          <cell r="G855">
            <v>0.25645994999999999</v>
          </cell>
          <cell r="H855">
            <v>0.25645994999999999</v>
          </cell>
          <cell r="I855">
            <v>0.25645994999999999</v>
          </cell>
        </row>
        <row r="856">
          <cell r="D856" t="str">
            <v>H GlassCentral AmericaKorea</v>
          </cell>
          <cell r="E856">
            <v>0.17288955</v>
          </cell>
          <cell r="F856">
            <v>0.17288955</v>
          </cell>
          <cell r="G856">
            <v>0.17288955</v>
          </cell>
          <cell r="H856">
            <v>0.17288955</v>
          </cell>
          <cell r="I856">
            <v>0.17288955</v>
          </cell>
        </row>
        <row r="857">
          <cell r="D857" t="str">
            <v>H GlassCentral AmericaMiddle-East</v>
          </cell>
          <cell r="E857">
            <v>0.24031965</v>
          </cell>
          <cell r="F857">
            <v>0.24031965</v>
          </cell>
          <cell r="G857">
            <v>0.24031965</v>
          </cell>
          <cell r="H857">
            <v>0.24031965</v>
          </cell>
          <cell r="I857">
            <v>0.24031965</v>
          </cell>
        </row>
        <row r="858">
          <cell r="D858" t="str">
            <v>H GlassCentral AmericaNorth America</v>
          </cell>
          <cell r="E858">
            <v>0.16425000000000001</v>
          </cell>
          <cell r="F858">
            <v>0.16425000000000001</v>
          </cell>
          <cell r="G858">
            <v>0.16425000000000001</v>
          </cell>
          <cell r="H858">
            <v>0.16425000000000001</v>
          </cell>
          <cell r="I858">
            <v>0.16425000000000001</v>
          </cell>
        </row>
        <row r="859">
          <cell r="D859" t="str">
            <v>H GlassCentral AmericaOther Asia</v>
          </cell>
          <cell r="E859">
            <v>0.29360235000000001</v>
          </cell>
          <cell r="F859">
            <v>0.29360235000000001</v>
          </cell>
          <cell r="G859">
            <v>0.29360235000000001</v>
          </cell>
          <cell r="H859">
            <v>0.29360235000000001</v>
          </cell>
          <cell r="I859">
            <v>0.29360235000000001</v>
          </cell>
        </row>
        <row r="860">
          <cell r="D860" t="str">
            <v>H GlassCentral AmericaRussia</v>
          </cell>
          <cell r="E860">
            <v>0.22101480000000001</v>
          </cell>
          <cell r="F860">
            <v>0.22101480000000001</v>
          </cell>
          <cell r="G860">
            <v>0.22101480000000001</v>
          </cell>
          <cell r="H860">
            <v>0.22101480000000001</v>
          </cell>
          <cell r="I860">
            <v>0.22101480000000001</v>
          </cell>
        </row>
        <row r="861">
          <cell r="D861" t="str">
            <v>H GlassCentral AmericaSouth America</v>
          </cell>
          <cell r="E861">
            <v>0.17000970000000001</v>
          </cell>
          <cell r="F861">
            <v>0.17000970000000001</v>
          </cell>
          <cell r="G861">
            <v>0.17000970000000001</v>
          </cell>
          <cell r="H861">
            <v>0.17000970000000001</v>
          </cell>
          <cell r="I861">
            <v>0.17000970000000001</v>
          </cell>
        </row>
        <row r="862">
          <cell r="D862" t="str">
            <v>H GlassChinaCentral America</v>
          </cell>
          <cell r="E862">
            <v>0.25358009999999997</v>
          </cell>
          <cell r="F862">
            <v>0.25358009999999997</v>
          </cell>
          <cell r="G862">
            <v>0.25358009999999997</v>
          </cell>
          <cell r="H862">
            <v>0.25358009999999997</v>
          </cell>
          <cell r="I862">
            <v>0.25358009999999997</v>
          </cell>
        </row>
        <row r="863">
          <cell r="D863" t="str">
            <v>H GlassChinaChina</v>
          </cell>
          <cell r="E863">
            <v>7.4919899999999998E-2</v>
          </cell>
          <cell r="F863">
            <v>7.4919899999999998E-2</v>
          </cell>
          <cell r="G863">
            <v>7.4919899999999998E-2</v>
          </cell>
          <cell r="H863">
            <v>7.4919899999999998E-2</v>
          </cell>
          <cell r="I863">
            <v>7.4919899999999998E-2</v>
          </cell>
        </row>
        <row r="864">
          <cell r="D864" t="str">
            <v>H GlassChinaEurope</v>
          </cell>
          <cell r="E864">
            <v>0.35355313181818199</v>
          </cell>
          <cell r="F864">
            <v>0.35355313181818199</v>
          </cell>
          <cell r="G864">
            <v>0.35355313181818199</v>
          </cell>
          <cell r="H864">
            <v>0.35355313181818199</v>
          </cell>
          <cell r="I864">
            <v>0.35355313181818199</v>
          </cell>
        </row>
        <row r="865">
          <cell r="D865" t="str">
            <v>H GlassChinaIndia</v>
          </cell>
          <cell r="E865">
            <v>0.54507156818181801</v>
          </cell>
          <cell r="F865">
            <v>0.54507156818181801</v>
          </cell>
          <cell r="G865">
            <v>0.54507156818181801</v>
          </cell>
          <cell r="H865">
            <v>0.54507156818181801</v>
          </cell>
          <cell r="I865">
            <v>0.54507156818181801</v>
          </cell>
        </row>
        <row r="866">
          <cell r="D866" t="str">
            <v>H GlassChinaJapan</v>
          </cell>
          <cell r="E866">
            <v>0.13832040000000001</v>
          </cell>
          <cell r="F866">
            <v>0.13832040000000001</v>
          </cell>
          <cell r="G866">
            <v>0.13832040000000001</v>
          </cell>
          <cell r="H866">
            <v>0.13832040000000001</v>
          </cell>
          <cell r="I866">
            <v>0.13832040000000001</v>
          </cell>
        </row>
        <row r="867">
          <cell r="D867" t="str">
            <v>H GlassChinaKorea</v>
          </cell>
          <cell r="E867">
            <v>9.2209949999999999E-2</v>
          </cell>
          <cell r="F867">
            <v>9.2209949999999999E-2</v>
          </cell>
          <cell r="G867">
            <v>9.2209949999999999E-2</v>
          </cell>
          <cell r="H867">
            <v>9.2209949999999999E-2</v>
          </cell>
          <cell r="I867">
            <v>9.2209949999999999E-2</v>
          </cell>
        </row>
        <row r="868">
          <cell r="D868" t="str">
            <v>H GlassChinaMiddle-East</v>
          </cell>
          <cell r="E868">
            <v>0.23743980000000001</v>
          </cell>
          <cell r="F868">
            <v>0.23743980000000001</v>
          </cell>
          <cell r="G868">
            <v>0.23743980000000001</v>
          </cell>
          <cell r="H868">
            <v>0.23743980000000001</v>
          </cell>
          <cell r="I868">
            <v>0.23743980000000001</v>
          </cell>
        </row>
        <row r="869">
          <cell r="D869" t="str">
            <v>H GlassChinaNorth America</v>
          </cell>
          <cell r="E869">
            <v>0.313777881818182</v>
          </cell>
          <cell r="F869">
            <v>0.313777881818182</v>
          </cell>
          <cell r="G869">
            <v>0.313777881818182</v>
          </cell>
          <cell r="H869">
            <v>0.313777881818182</v>
          </cell>
          <cell r="I869">
            <v>0.313777881818182</v>
          </cell>
        </row>
        <row r="870">
          <cell r="D870" t="str">
            <v>H GlassChinaOther Asia</v>
          </cell>
          <cell r="E870">
            <v>0.15428002499999999</v>
          </cell>
          <cell r="F870">
            <v>0.15428002499999999</v>
          </cell>
          <cell r="G870">
            <v>0.15428002499999999</v>
          </cell>
          <cell r="H870">
            <v>0.15428002499999999</v>
          </cell>
          <cell r="I870">
            <v>0.15428002499999999</v>
          </cell>
        </row>
        <row r="871">
          <cell r="D871" t="str">
            <v>H GlassChinaRussia</v>
          </cell>
          <cell r="E871">
            <v>0.21813494999999999</v>
          </cell>
          <cell r="F871">
            <v>0.21813494999999999</v>
          </cell>
          <cell r="G871">
            <v>0.21813494999999999</v>
          </cell>
          <cell r="H871">
            <v>0.21813494999999999</v>
          </cell>
          <cell r="I871">
            <v>0.21813494999999999</v>
          </cell>
        </row>
        <row r="872">
          <cell r="D872" t="str">
            <v>H GlassChinaSouth America</v>
          </cell>
          <cell r="E872">
            <v>0.25358009999999997</v>
          </cell>
          <cell r="F872">
            <v>0.25358009999999997</v>
          </cell>
          <cell r="G872">
            <v>0.25358009999999997</v>
          </cell>
          <cell r="H872">
            <v>0.25358009999999997</v>
          </cell>
          <cell r="I872">
            <v>0.25358009999999997</v>
          </cell>
        </row>
        <row r="873">
          <cell r="D873" t="str">
            <v>H GlassEuropeCentral America</v>
          </cell>
          <cell r="E873">
            <v>0.11235649607890701</v>
          </cell>
          <cell r="F873">
            <v>0.11235649607890701</v>
          </cell>
          <cell r="G873">
            <v>0.11235649607890701</v>
          </cell>
          <cell r="H873">
            <v>0.11235649607890701</v>
          </cell>
          <cell r="I873">
            <v>0.11235649607890701</v>
          </cell>
        </row>
        <row r="874">
          <cell r="D874" t="str">
            <v>H GlassEuropeChina</v>
          </cell>
          <cell r="E874">
            <v>6.4758064516129102E-2</v>
          </cell>
          <cell r="F874">
            <v>6.4758064516129102E-2</v>
          </cell>
          <cell r="G874">
            <v>6.4758064516129102E-2</v>
          </cell>
          <cell r="H874">
            <v>6.4758064516129102E-2</v>
          </cell>
          <cell r="I874">
            <v>6.4758064516129102E-2</v>
          </cell>
        </row>
        <row r="875">
          <cell r="D875" t="str">
            <v>H GlassEuropeEurope</v>
          </cell>
          <cell r="E875">
            <v>4.0649001536098302E-2</v>
          </cell>
          <cell r="F875">
            <v>4.0649001536098302E-2</v>
          </cell>
          <cell r="G875">
            <v>4.0649001536098302E-2</v>
          </cell>
          <cell r="H875">
            <v>4.0649001536098302E-2</v>
          </cell>
          <cell r="I875">
            <v>4.0649001536098302E-2</v>
          </cell>
        </row>
        <row r="876">
          <cell r="D876" t="str">
            <v>H GlassEuropeIndia</v>
          </cell>
          <cell r="E876">
            <v>0.431910757465511</v>
          </cell>
          <cell r="F876">
            <v>0.431910757465511</v>
          </cell>
          <cell r="G876">
            <v>0.431910757465511</v>
          </cell>
          <cell r="H876">
            <v>0.431910757465511</v>
          </cell>
          <cell r="I876">
            <v>0.431910757465511</v>
          </cell>
        </row>
        <row r="877">
          <cell r="D877" t="str">
            <v>H GlassEuropeJapan</v>
          </cell>
          <cell r="E877">
            <v>0.125473360821408</v>
          </cell>
          <cell r="F877">
            <v>0.125473360821408</v>
          </cell>
          <cell r="G877">
            <v>0.125473360821408</v>
          </cell>
          <cell r="H877">
            <v>0.125473360821408</v>
          </cell>
          <cell r="I877">
            <v>0.125473360821408</v>
          </cell>
        </row>
        <row r="878">
          <cell r="D878" t="str">
            <v>H GlassEuropeKorea</v>
          </cell>
          <cell r="E878">
            <v>9.2498241571671094E-2</v>
          </cell>
          <cell r="F878">
            <v>9.2498241571671094E-2</v>
          </cell>
          <cell r="G878">
            <v>9.2498241571671094E-2</v>
          </cell>
          <cell r="H878">
            <v>9.2498241571671094E-2</v>
          </cell>
          <cell r="I878">
            <v>9.2498241571671094E-2</v>
          </cell>
        </row>
        <row r="879">
          <cell r="D879" t="str">
            <v>H GlassEuropeMiddle-East</v>
          </cell>
          <cell r="E879">
            <v>9.7093127981243393E-2</v>
          </cell>
          <cell r="F879">
            <v>9.7093127981243393E-2</v>
          </cell>
          <cell r="G879">
            <v>9.7093127981243393E-2</v>
          </cell>
          <cell r="H879">
            <v>9.7093127981243393E-2</v>
          </cell>
          <cell r="I879">
            <v>9.7093127981243393E-2</v>
          </cell>
        </row>
        <row r="880">
          <cell r="D880" t="str">
            <v>H GlassEuropeNorth America</v>
          </cell>
          <cell r="E880">
            <v>0.24890818909443699</v>
          </cell>
          <cell r="F880">
            <v>0.24890818909443699</v>
          </cell>
          <cell r="G880">
            <v>0.24890818909443699</v>
          </cell>
          <cell r="H880">
            <v>0.24890818909443699</v>
          </cell>
          <cell r="I880">
            <v>0.24890818909443699</v>
          </cell>
        </row>
        <row r="881">
          <cell r="D881" t="str">
            <v>H GlassEuropeOther Asia</v>
          </cell>
          <cell r="E881">
            <v>0.143244233769909</v>
          </cell>
          <cell r="F881">
            <v>0.143244233769909</v>
          </cell>
          <cell r="G881">
            <v>0.143244233769909</v>
          </cell>
          <cell r="H881">
            <v>0.143244233769909</v>
          </cell>
          <cell r="I881">
            <v>0.143244233769909</v>
          </cell>
        </row>
        <row r="882">
          <cell r="D882" t="str">
            <v>H GlassEuropeRussia</v>
          </cell>
          <cell r="E882">
            <v>6.58794162826421E-2</v>
          </cell>
          <cell r="F882">
            <v>6.58794162826421E-2</v>
          </cell>
          <cell r="G882">
            <v>6.58794162826421E-2</v>
          </cell>
          <cell r="H882">
            <v>6.58794162826421E-2</v>
          </cell>
          <cell r="I882">
            <v>6.58794162826421E-2</v>
          </cell>
        </row>
        <row r="883">
          <cell r="D883" t="str">
            <v>H GlassEuropeSouth America</v>
          </cell>
          <cell r="E883">
            <v>0.11235649607890701</v>
          </cell>
          <cell r="F883">
            <v>0.11235649607890701</v>
          </cell>
          <cell r="G883">
            <v>0.11235649607890701</v>
          </cell>
          <cell r="H883">
            <v>0.11235649607890701</v>
          </cell>
          <cell r="I883">
            <v>0.11235649607890701</v>
          </cell>
        </row>
        <row r="884">
          <cell r="D884" t="str">
            <v>H GlassIndiaCentral America</v>
          </cell>
          <cell r="E884">
            <v>0.14321505000000001</v>
          </cell>
          <cell r="F884">
            <v>0.14321505000000001</v>
          </cell>
          <cell r="G884">
            <v>0.14321505000000001</v>
          </cell>
          <cell r="H884">
            <v>0.14321505000000001</v>
          </cell>
          <cell r="I884">
            <v>0.14321505000000001</v>
          </cell>
        </row>
        <row r="885">
          <cell r="D885" t="str">
            <v>H GlassIndiaChina</v>
          </cell>
          <cell r="E885">
            <v>3.807315E-2</v>
          </cell>
          <cell r="F885">
            <v>3.807315E-2</v>
          </cell>
          <cell r="G885">
            <v>3.807315E-2</v>
          </cell>
          <cell r="H885">
            <v>3.807315E-2</v>
          </cell>
          <cell r="I885">
            <v>3.807315E-2</v>
          </cell>
        </row>
        <row r="886">
          <cell r="D886" t="str">
            <v>H GlassIndiaEurope</v>
          </cell>
          <cell r="E886">
            <v>0.185301140909091</v>
          </cell>
          <cell r="F886">
            <v>0.185301140909091</v>
          </cell>
          <cell r="G886">
            <v>0.185301140909091</v>
          </cell>
          <cell r="H886">
            <v>0.185301140909091</v>
          </cell>
          <cell r="I886">
            <v>0.185301140909091</v>
          </cell>
        </row>
        <row r="887">
          <cell r="D887" t="str">
            <v>H GlassIndiaIndia</v>
          </cell>
          <cell r="E887">
            <v>5.9370899999999997E-2</v>
          </cell>
          <cell r="F887">
            <v>5.9370899999999997E-2</v>
          </cell>
          <cell r="G887">
            <v>5.9370899999999997E-2</v>
          </cell>
          <cell r="H887">
            <v>5.9370899999999997E-2</v>
          </cell>
          <cell r="I887">
            <v>5.9370899999999997E-2</v>
          </cell>
        </row>
        <row r="888">
          <cell r="D888" t="str">
            <v>H GlassIndiaJapan</v>
          </cell>
          <cell r="E888">
            <v>5.0238600000000001E-2</v>
          </cell>
          <cell r="F888">
            <v>5.0238600000000001E-2</v>
          </cell>
          <cell r="G888">
            <v>5.0238600000000001E-2</v>
          </cell>
          <cell r="H888">
            <v>5.0238600000000001E-2</v>
          </cell>
          <cell r="I888">
            <v>5.0238600000000001E-2</v>
          </cell>
        </row>
        <row r="889">
          <cell r="D889" t="str">
            <v>H GlassIndiaKorea</v>
          </cell>
          <cell r="E889">
            <v>5.0238600000000001E-2</v>
          </cell>
          <cell r="F889">
            <v>5.0238600000000001E-2</v>
          </cell>
          <cell r="G889">
            <v>5.0238600000000001E-2</v>
          </cell>
          <cell r="H889">
            <v>5.0238600000000001E-2</v>
          </cell>
          <cell r="I889">
            <v>5.0238600000000001E-2</v>
          </cell>
        </row>
        <row r="890">
          <cell r="D890" t="str">
            <v>H GlassIndiaMiddle-East</v>
          </cell>
          <cell r="E890">
            <v>6.2414999999999998E-2</v>
          </cell>
          <cell r="F890">
            <v>6.2414999999999998E-2</v>
          </cell>
          <cell r="G890">
            <v>6.2414999999999998E-2</v>
          </cell>
          <cell r="H890">
            <v>6.2414999999999998E-2</v>
          </cell>
          <cell r="I890">
            <v>6.2414999999999998E-2</v>
          </cell>
        </row>
        <row r="891">
          <cell r="D891" t="str">
            <v>H GlassIndiaNorth America</v>
          </cell>
          <cell r="E891">
            <v>0.23223323181818201</v>
          </cell>
          <cell r="F891">
            <v>0.23223323181818201</v>
          </cell>
          <cell r="G891">
            <v>0.23223323181818201</v>
          </cell>
          <cell r="H891">
            <v>0.23223323181818201</v>
          </cell>
          <cell r="I891">
            <v>0.23223323181818201</v>
          </cell>
        </row>
        <row r="892">
          <cell r="D892" t="str">
            <v>H GlassIndiaOther Asia</v>
          </cell>
          <cell r="E892">
            <v>8.4512100000000007E-2</v>
          </cell>
          <cell r="F892">
            <v>8.4512100000000007E-2</v>
          </cell>
          <cell r="G892">
            <v>8.4512100000000007E-2</v>
          </cell>
          <cell r="H892">
            <v>8.4512100000000007E-2</v>
          </cell>
          <cell r="I892">
            <v>8.4512100000000007E-2</v>
          </cell>
        </row>
        <row r="893">
          <cell r="D893" t="str">
            <v>H GlassIndiaRussia</v>
          </cell>
          <cell r="E893">
            <v>0.11759205</v>
          </cell>
          <cell r="F893">
            <v>0.11759205</v>
          </cell>
          <cell r="G893">
            <v>0.11759205</v>
          </cell>
          <cell r="H893">
            <v>0.11759205</v>
          </cell>
          <cell r="I893">
            <v>0.11759205</v>
          </cell>
        </row>
        <row r="894">
          <cell r="D894" t="str">
            <v>H GlassIndiaSouth America</v>
          </cell>
          <cell r="E894">
            <v>0.14321505000000001</v>
          </cell>
          <cell r="F894">
            <v>0.14321505000000001</v>
          </cell>
          <cell r="G894">
            <v>0.14321505000000001</v>
          </cell>
          <cell r="H894">
            <v>0.14321505000000001</v>
          </cell>
          <cell r="I894">
            <v>0.14321505000000001</v>
          </cell>
        </row>
        <row r="895">
          <cell r="D895" t="str">
            <v>H GlassJapanCentral America</v>
          </cell>
          <cell r="E895">
            <v>0.21230955000000001</v>
          </cell>
          <cell r="F895">
            <v>0.21230955000000001</v>
          </cell>
          <cell r="G895">
            <v>0.21230955000000001</v>
          </cell>
          <cell r="H895">
            <v>0.21230955000000001</v>
          </cell>
          <cell r="I895">
            <v>0.21230955000000001</v>
          </cell>
        </row>
        <row r="896">
          <cell r="D896" t="str">
            <v>H GlassJapanChina</v>
          </cell>
          <cell r="E896">
            <v>8.3767499999999995E-2</v>
          </cell>
          <cell r="F896">
            <v>8.3767499999999995E-2</v>
          </cell>
          <cell r="G896">
            <v>8.3767499999999995E-2</v>
          </cell>
          <cell r="H896">
            <v>8.3767499999999995E-2</v>
          </cell>
          <cell r="I896">
            <v>8.3767499999999995E-2</v>
          </cell>
        </row>
        <row r="897">
          <cell r="D897" t="str">
            <v>H GlassJapanEurope</v>
          </cell>
          <cell r="E897">
            <v>0.25691414090909098</v>
          </cell>
          <cell r="F897">
            <v>0.25691414090909098</v>
          </cell>
          <cell r="G897">
            <v>0.25691414090909098</v>
          </cell>
          <cell r="H897">
            <v>0.25691414090909098</v>
          </cell>
          <cell r="I897">
            <v>0.25691414090909098</v>
          </cell>
        </row>
        <row r="898">
          <cell r="D898" t="str">
            <v>H GlassJapanIndia</v>
          </cell>
          <cell r="E898">
            <v>0.41744931818181802</v>
          </cell>
          <cell r="F898">
            <v>0.41744931818181802</v>
          </cell>
          <cell r="G898">
            <v>0.41744931818181802</v>
          </cell>
          <cell r="H898">
            <v>0.41744931818181802</v>
          </cell>
          <cell r="I898">
            <v>0.41744931818181802</v>
          </cell>
        </row>
        <row r="899">
          <cell r="D899" t="str">
            <v>H GlassJapanJapan</v>
          </cell>
          <cell r="E899">
            <v>6.9160200000000005E-2</v>
          </cell>
          <cell r="F899">
            <v>6.9160200000000005E-2</v>
          </cell>
          <cell r="G899">
            <v>6.9160200000000005E-2</v>
          </cell>
          <cell r="H899">
            <v>6.9160200000000005E-2</v>
          </cell>
          <cell r="I899">
            <v>6.9160200000000005E-2</v>
          </cell>
        </row>
        <row r="900">
          <cell r="D900" t="str">
            <v>H GlassJapanKorea</v>
          </cell>
          <cell r="E900">
            <v>8.3767499999999995E-2</v>
          </cell>
          <cell r="F900">
            <v>8.3767499999999995E-2</v>
          </cell>
          <cell r="G900">
            <v>8.3767499999999995E-2</v>
          </cell>
          <cell r="H900">
            <v>8.3767499999999995E-2</v>
          </cell>
          <cell r="I900">
            <v>8.3767499999999995E-2</v>
          </cell>
        </row>
        <row r="901">
          <cell r="D901" t="str">
            <v>H GlassJapanMiddle-East</v>
          </cell>
          <cell r="E901">
            <v>0.2177298</v>
          </cell>
          <cell r="F901">
            <v>0.2177298</v>
          </cell>
          <cell r="G901">
            <v>0.2177298</v>
          </cell>
          <cell r="H901">
            <v>0.2177298</v>
          </cell>
          <cell r="I901">
            <v>0.2177298</v>
          </cell>
        </row>
        <row r="902">
          <cell r="D902" t="str">
            <v>H GlassJapanNorth America</v>
          </cell>
          <cell r="E902">
            <v>0.33878768181818197</v>
          </cell>
          <cell r="F902">
            <v>0.33878768181818197</v>
          </cell>
          <cell r="G902">
            <v>0.33878768181818197</v>
          </cell>
          <cell r="H902">
            <v>0.33878768181818197</v>
          </cell>
          <cell r="I902">
            <v>0.33878768181818197</v>
          </cell>
        </row>
        <row r="903">
          <cell r="D903" t="str">
            <v>H GlassJapanOther Asia</v>
          </cell>
          <cell r="E903">
            <v>0.16069125000000001</v>
          </cell>
          <cell r="F903">
            <v>0.16069125000000001</v>
          </cell>
          <cell r="G903">
            <v>0.16069125000000001</v>
          </cell>
          <cell r="H903">
            <v>0.16069125000000001</v>
          </cell>
          <cell r="I903">
            <v>0.16069125000000001</v>
          </cell>
        </row>
        <row r="904">
          <cell r="D904" t="str">
            <v>H GlassJapanRussia</v>
          </cell>
          <cell r="E904">
            <v>0.18920505000000001</v>
          </cell>
          <cell r="F904">
            <v>0.18920505000000001</v>
          </cell>
          <cell r="G904">
            <v>0.18920505000000001</v>
          </cell>
          <cell r="H904">
            <v>0.18920505000000001</v>
          </cell>
          <cell r="I904">
            <v>0.18920505000000001</v>
          </cell>
        </row>
        <row r="905">
          <cell r="D905" t="str">
            <v>H GlassJapanSouth America</v>
          </cell>
          <cell r="E905">
            <v>0.21230955000000001</v>
          </cell>
          <cell r="F905">
            <v>0.21230955000000001</v>
          </cell>
          <cell r="G905">
            <v>0.21230955000000001</v>
          </cell>
          <cell r="H905">
            <v>0.21230955000000001</v>
          </cell>
          <cell r="I905">
            <v>0.21230955000000001</v>
          </cell>
        </row>
        <row r="906">
          <cell r="D906" t="str">
            <v>H GlassKoreaCentral America</v>
          </cell>
          <cell r="E906">
            <v>0.21230955000000001</v>
          </cell>
          <cell r="F906">
            <v>0.21230955000000001</v>
          </cell>
          <cell r="G906">
            <v>0.21230955000000001</v>
          </cell>
          <cell r="H906">
            <v>0.21230955000000001</v>
          </cell>
          <cell r="I906">
            <v>0.21230955000000001</v>
          </cell>
        </row>
        <row r="907">
          <cell r="D907" t="str">
            <v>H GlassKoreaChina</v>
          </cell>
          <cell r="E907">
            <v>5.2384800000000002E-2</v>
          </cell>
          <cell r="F907">
            <v>5.2384800000000002E-2</v>
          </cell>
          <cell r="G907">
            <v>5.2384800000000002E-2</v>
          </cell>
          <cell r="H907">
            <v>5.2384800000000002E-2</v>
          </cell>
          <cell r="I907">
            <v>5.2384800000000002E-2</v>
          </cell>
        </row>
        <row r="908">
          <cell r="D908" t="str">
            <v>H GlassKoreaEurope</v>
          </cell>
          <cell r="E908">
            <v>0.25691414090909098</v>
          </cell>
          <cell r="F908">
            <v>0.25691414090909098</v>
          </cell>
          <cell r="G908">
            <v>0.25691414090909098</v>
          </cell>
          <cell r="H908">
            <v>0.25691414090909098</v>
          </cell>
          <cell r="I908">
            <v>0.25691414090909098</v>
          </cell>
        </row>
        <row r="909">
          <cell r="D909" t="str">
            <v>H GlassKoreaIndia</v>
          </cell>
          <cell r="E909">
            <v>0.41744931818181802</v>
          </cell>
          <cell r="F909">
            <v>0.41744931818181802</v>
          </cell>
          <cell r="G909">
            <v>0.41744931818181802</v>
          </cell>
          <cell r="H909">
            <v>0.41744931818181802</v>
          </cell>
          <cell r="I909">
            <v>0.41744931818181802</v>
          </cell>
        </row>
        <row r="910">
          <cell r="D910" t="str">
            <v>H GlassKoreaJapan</v>
          </cell>
          <cell r="E910">
            <v>0.1085802</v>
          </cell>
          <cell r="F910">
            <v>0.1085802</v>
          </cell>
          <cell r="G910">
            <v>0.1085802</v>
          </cell>
          <cell r="H910">
            <v>0.1085802</v>
          </cell>
          <cell r="I910">
            <v>0.1085802</v>
          </cell>
        </row>
        <row r="911">
          <cell r="D911" t="str">
            <v>H GlassKoreaKorea</v>
          </cell>
          <cell r="E911">
            <v>4.6219950000000003E-2</v>
          </cell>
          <cell r="F911">
            <v>4.6219950000000003E-2</v>
          </cell>
          <cell r="G911">
            <v>4.6219950000000003E-2</v>
          </cell>
          <cell r="H911">
            <v>4.6219950000000003E-2</v>
          </cell>
          <cell r="I911">
            <v>4.6219950000000003E-2</v>
          </cell>
        </row>
        <row r="912">
          <cell r="D912" t="str">
            <v>H GlassKoreaMiddle-East</v>
          </cell>
          <cell r="E912">
            <v>0.2177298</v>
          </cell>
          <cell r="F912">
            <v>0.2177298</v>
          </cell>
          <cell r="G912">
            <v>0.2177298</v>
          </cell>
          <cell r="H912">
            <v>0.2177298</v>
          </cell>
          <cell r="I912">
            <v>0.2177298</v>
          </cell>
        </row>
        <row r="913">
          <cell r="D913" t="str">
            <v>H GlassKoreaNorth America</v>
          </cell>
          <cell r="E913">
            <v>0.33878768181818197</v>
          </cell>
          <cell r="F913">
            <v>0.33878768181818197</v>
          </cell>
          <cell r="G913">
            <v>0.33878768181818197</v>
          </cell>
          <cell r="H913">
            <v>0.33878768181818197</v>
          </cell>
          <cell r="I913">
            <v>0.33878768181818197</v>
          </cell>
        </row>
        <row r="914">
          <cell r="D914" t="str">
            <v>H GlassKoreaOther Asia</v>
          </cell>
          <cell r="E914">
            <v>0.1482192</v>
          </cell>
          <cell r="F914">
            <v>0.1482192</v>
          </cell>
          <cell r="G914">
            <v>0.1482192</v>
          </cell>
          <cell r="H914">
            <v>0.1482192</v>
          </cell>
          <cell r="I914">
            <v>0.1482192</v>
          </cell>
        </row>
        <row r="915">
          <cell r="D915" t="str">
            <v>H GlassKoreaRussia</v>
          </cell>
          <cell r="E915">
            <v>0.18920505000000001</v>
          </cell>
          <cell r="F915">
            <v>0.18920505000000001</v>
          </cell>
          <cell r="G915">
            <v>0.18920505000000001</v>
          </cell>
          <cell r="H915">
            <v>0.18920505000000001</v>
          </cell>
          <cell r="I915">
            <v>0.18920505000000001</v>
          </cell>
        </row>
        <row r="916">
          <cell r="D916" t="str">
            <v>H GlassKoreaSouth America</v>
          </cell>
          <cell r="E916">
            <v>0.21230955000000001</v>
          </cell>
          <cell r="F916">
            <v>0.21230955000000001</v>
          </cell>
          <cell r="G916">
            <v>0.21230955000000001</v>
          </cell>
          <cell r="H916">
            <v>0.21230955000000001</v>
          </cell>
          <cell r="I916">
            <v>0.21230955000000001</v>
          </cell>
        </row>
        <row r="917">
          <cell r="D917" t="str">
            <v>H GlassMiddle-EastCentral America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</row>
        <row r="918">
          <cell r="D918" t="str">
            <v>H GlassMiddle-EastChina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</row>
        <row r="919">
          <cell r="D919" t="str">
            <v>H GlassMiddle-EastEurope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</row>
        <row r="920">
          <cell r="D920" t="str">
            <v>H GlassMiddle-EastIndia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</row>
        <row r="921">
          <cell r="D921" t="str">
            <v>H GlassMiddle-EastJapan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</row>
        <row r="922">
          <cell r="D922" t="str">
            <v>H GlassMiddle-EastKorea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</row>
        <row r="923">
          <cell r="D923" t="str">
            <v>H GlassMiddle-EastMiddle-East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</row>
        <row r="924">
          <cell r="D924" t="str">
            <v>H GlassMiddle-EastNorth America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</row>
        <row r="925">
          <cell r="D925" t="str">
            <v>H GlassMiddle-EastOther Asia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</row>
        <row r="926">
          <cell r="D926" t="str">
            <v>H GlassMiddle-EastRussia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</row>
        <row r="927">
          <cell r="D927" t="str">
            <v>H GlassMiddle-EastSouth America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</row>
        <row r="928">
          <cell r="D928" t="str">
            <v>H GlassNorth AmericaCentral America</v>
          </cell>
          <cell r="E928">
            <v>0.12496504999999999</v>
          </cell>
          <cell r="F928">
            <v>0.12496504999999999</v>
          </cell>
          <cell r="G928">
            <v>0.12496504999999999</v>
          </cell>
          <cell r="H928">
            <v>0.12496504999999999</v>
          </cell>
          <cell r="I928">
            <v>0.12496504999999999</v>
          </cell>
        </row>
        <row r="929">
          <cell r="D929" t="str">
            <v>H GlassNorth AmericaChina</v>
          </cell>
          <cell r="E929">
            <v>8.2270999999999997E-2</v>
          </cell>
          <cell r="F929">
            <v>8.2270999999999997E-2</v>
          </cell>
          <cell r="G929">
            <v>8.2270999999999997E-2</v>
          </cell>
          <cell r="H929">
            <v>8.2270999999999997E-2</v>
          </cell>
          <cell r="I929">
            <v>8.2270999999999997E-2</v>
          </cell>
        </row>
        <row r="930">
          <cell r="D930" t="str">
            <v>H GlassNorth AmericaEurope</v>
          </cell>
          <cell r="E930">
            <v>0.25279305681818198</v>
          </cell>
          <cell r="F930">
            <v>0.25279305681818198</v>
          </cell>
          <cell r="G930">
            <v>0.25279305681818198</v>
          </cell>
          <cell r="H930">
            <v>0.25279305681818198</v>
          </cell>
          <cell r="I930">
            <v>0.25279305681818198</v>
          </cell>
        </row>
        <row r="931">
          <cell r="D931" t="str">
            <v>H GlassNorth AmericaIndia</v>
          </cell>
          <cell r="E931">
            <v>0.50316591818181799</v>
          </cell>
          <cell r="F931">
            <v>0.50316591818181799</v>
          </cell>
          <cell r="G931">
            <v>0.50316591818181799</v>
          </cell>
          <cell r="H931">
            <v>0.50316591818181799</v>
          </cell>
          <cell r="I931">
            <v>0.50316591818181799</v>
          </cell>
        </row>
        <row r="932">
          <cell r="D932" t="str">
            <v>H GlassNorth AmericaJapan</v>
          </cell>
          <cell r="E932">
            <v>0.179278875</v>
          </cell>
          <cell r="F932">
            <v>0.179278875</v>
          </cell>
          <cell r="G932">
            <v>0.179278875</v>
          </cell>
          <cell r="H932">
            <v>0.179278875</v>
          </cell>
          <cell r="I932">
            <v>0.179278875</v>
          </cell>
        </row>
        <row r="933">
          <cell r="D933" t="str">
            <v>H GlassNorth AmericaKorea</v>
          </cell>
          <cell r="E933">
            <v>0.10359065000000001</v>
          </cell>
          <cell r="F933">
            <v>0.10359065000000001</v>
          </cell>
          <cell r="G933">
            <v>0.10359065000000001</v>
          </cell>
          <cell r="H933">
            <v>0.10359065000000001</v>
          </cell>
          <cell r="I933">
            <v>0.10359065000000001</v>
          </cell>
        </row>
        <row r="934">
          <cell r="D934" t="str">
            <v>H GlassNorth AmericaMiddle-East</v>
          </cell>
          <cell r="E934">
            <v>0.21779732500000001</v>
          </cell>
          <cell r="F934">
            <v>0.21779732500000001</v>
          </cell>
          <cell r="G934">
            <v>0.21779732500000001</v>
          </cell>
          <cell r="H934">
            <v>0.21779732500000001</v>
          </cell>
          <cell r="I934">
            <v>0.21779732500000001</v>
          </cell>
        </row>
        <row r="935">
          <cell r="D935" t="str">
            <v>H GlassNorth AmericaNorth America</v>
          </cell>
          <cell r="E935">
            <v>6.6178150000000005E-2</v>
          </cell>
          <cell r="F935">
            <v>6.6178150000000005E-2</v>
          </cell>
          <cell r="G935">
            <v>6.6178150000000005E-2</v>
          </cell>
          <cell r="H935">
            <v>6.6178150000000005E-2</v>
          </cell>
          <cell r="I935">
            <v>6.6178150000000005E-2</v>
          </cell>
        </row>
        <row r="936">
          <cell r="D936" t="str">
            <v>H GlassNorth AmericaOther Asia</v>
          </cell>
          <cell r="E936">
            <v>0.25932519999999998</v>
          </cell>
          <cell r="F936">
            <v>0.25932519999999998</v>
          </cell>
          <cell r="G936">
            <v>0.25932519999999998</v>
          </cell>
          <cell r="H936">
            <v>0.25932519999999998</v>
          </cell>
          <cell r="I936">
            <v>0.25932519999999998</v>
          </cell>
        </row>
        <row r="937">
          <cell r="D937" t="str">
            <v>H GlassNorth AmericaRussia</v>
          </cell>
          <cell r="E937">
            <v>0.117374875</v>
          </cell>
          <cell r="F937">
            <v>0.117374875</v>
          </cell>
          <cell r="G937">
            <v>0.117374875</v>
          </cell>
          <cell r="H937">
            <v>0.117374875</v>
          </cell>
          <cell r="I937">
            <v>0.117374875</v>
          </cell>
        </row>
        <row r="938">
          <cell r="D938" t="str">
            <v>H GlassNorth AmericaSouth America</v>
          </cell>
          <cell r="E938">
            <v>0.12496504999999999</v>
          </cell>
          <cell r="F938">
            <v>0.12496504999999999</v>
          </cell>
          <cell r="G938">
            <v>0.12496504999999999</v>
          </cell>
          <cell r="H938">
            <v>0.12496504999999999</v>
          </cell>
          <cell r="I938">
            <v>0.12496504999999999</v>
          </cell>
        </row>
        <row r="939">
          <cell r="D939" t="str">
            <v>H GlassOther AsiaCentral America</v>
          </cell>
          <cell r="E939">
            <v>0.21230955000000001</v>
          </cell>
          <cell r="F939">
            <v>0.21230955000000001</v>
          </cell>
          <cell r="G939">
            <v>0.21230955000000001</v>
          </cell>
          <cell r="H939">
            <v>0.21230955000000001</v>
          </cell>
          <cell r="I939">
            <v>0.21230955000000001</v>
          </cell>
        </row>
        <row r="940">
          <cell r="D940" t="str">
            <v>H GlassOther AsiaChina</v>
          </cell>
          <cell r="E940">
            <v>5.2384800000000002E-2</v>
          </cell>
          <cell r="F940">
            <v>5.2384800000000002E-2</v>
          </cell>
          <cell r="G940">
            <v>5.2384800000000002E-2</v>
          </cell>
          <cell r="H940">
            <v>5.2384800000000002E-2</v>
          </cell>
          <cell r="I940">
            <v>5.2384800000000002E-2</v>
          </cell>
        </row>
        <row r="941">
          <cell r="D941" t="str">
            <v>H GlassOther AsiaEurope</v>
          </cell>
          <cell r="E941">
            <v>0.18920505000000001</v>
          </cell>
          <cell r="F941">
            <v>0.18920505000000001</v>
          </cell>
          <cell r="G941">
            <v>0.18920505000000001</v>
          </cell>
          <cell r="H941">
            <v>0.18920505000000001</v>
          </cell>
          <cell r="I941">
            <v>0.18920505000000001</v>
          </cell>
        </row>
        <row r="942">
          <cell r="D942" t="str">
            <v>H GlassOther AsiaIndia</v>
          </cell>
          <cell r="E942">
            <v>8.3767499999999995E-2</v>
          </cell>
          <cell r="F942">
            <v>8.3767499999999995E-2</v>
          </cell>
          <cell r="G942">
            <v>8.3767499999999995E-2</v>
          </cell>
          <cell r="H942">
            <v>8.3767499999999995E-2</v>
          </cell>
          <cell r="I942">
            <v>8.3767499999999995E-2</v>
          </cell>
        </row>
        <row r="943">
          <cell r="D943" t="str">
            <v>H GlassOther AsiaJapan</v>
          </cell>
          <cell r="E943">
            <v>0.1085802</v>
          </cell>
          <cell r="F943">
            <v>0.1085802</v>
          </cell>
          <cell r="G943">
            <v>0.1085802</v>
          </cell>
          <cell r="H943">
            <v>0.1085802</v>
          </cell>
          <cell r="I943">
            <v>0.1085802</v>
          </cell>
        </row>
        <row r="944">
          <cell r="D944" t="str">
            <v>H GlassOther AsiaKorea</v>
          </cell>
          <cell r="E944">
            <v>4.6219950000000003E-2</v>
          </cell>
          <cell r="F944">
            <v>4.6219950000000003E-2</v>
          </cell>
          <cell r="G944">
            <v>4.6219950000000003E-2</v>
          </cell>
          <cell r="H944">
            <v>4.6219950000000003E-2</v>
          </cell>
          <cell r="I944">
            <v>4.6219950000000003E-2</v>
          </cell>
        </row>
        <row r="945">
          <cell r="D945" t="str">
            <v>H GlassOther AsiaMiddle-East</v>
          </cell>
          <cell r="E945">
            <v>0.2177298</v>
          </cell>
          <cell r="F945">
            <v>0.2177298</v>
          </cell>
          <cell r="G945">
            <v>0.2177298</v>
          </cell>
          <cell r="H945">
            <v>0.2177298</v>
          </cell>
          <cell r="I945">
            <v>0.2177298</v>
          </cell>
        </row>
        <row r="946">
          <cell r="D946" t="str">
            <v>H GlassOther AsiaNorth America</v>
          </cell>
          <cell r="E946">
            <v>0.24976950000000001</v>
          </cell>
          <cell r="F946">
            <v>0.24976950000000001</v>
          </cell>
          <cell r="G946">
            <v>0.24976950000000001</v>
          </cell>
          <cell r="H946">
            <v>0.24976950000000001</v>
          </cell>
          <cell r="I946">
            <v>0.24976950000000001</v>
          </cell>
        </row>
        <row r="947">
          <cell r="D947" t="str">
            <v>H GlassOther AsiaOther Asia</v>
          </cell>
          <cell r="E947">
            <v>0.1482192</v>
          </cell>
          <cell r="F947">
            <v>0.1482192</v>
          </cell>
          <cell r="G947">
            <v>0.1482192</v>
          </cell>
          <cell r="H947">
            <v>0.1482192</v>
          </cell>
          <cell r="I947">
            <v>0.1482192</v>
          </cell>
        </row>
        <row r="948">
          <cell r="D948" t="str">
            <v>H GlassOther AsiaRussia</v>
          </cell>
          <cell r="E948">
            <v>0.18920505000000001</v>
          </cell>
          <cell r="F948">
            <v>0.18920505000000001</v>
          </cell>
          <cell r="G948">
            <v>0.18920505000000001</v>
          </cell>
          <cell r="H948">
            <v>0.18920505000000001</v>
          </cell>
          <cell r="I948">
            <v>0.18920505000000001</v>
          </cell>
        </row>
        <row r="949">
          <cell r="D949" t="str">
            <v>H GlassOther AsiaSouth America</v>
          </cell>
          <cell r="E949">
            <v>0.21230955000000001</v>
          </cell>
          <cell r="F949">
            <v>0.21230955000000001</v>
          </cell>
          <cell r="G949">
            <v>0.21230955000000001</v>
          </cell>
          <cell r="H949">
            <v>0.21230955000000001</v>
          </cell>
          <cell r="I949">
            <v>0.21230955000000001</v>
          </cell>
        </row>
        <row r="950">
          <cell r="D950" t="str">
            <v>H GlassRussiaCentral America</v>
          </cell>
          <cell r="E950">
            <v>0.14992178025709399</v>
          </cell>
          <cell r="F950">
            <v>0.14992178025709399</v>
          </cell>
          <cell r="G950">
            <v>0.14992178025709399</v>
          </cell>
          <cell r="H950">
            <v>0.14992178025709399</v>
          </cell>
          <cell r="I950">
            <v>0.14992178025709399</v>
          </cell>
        </row>
        <row r="951">
          <cell r="D951" t="str">
            <v>H GlassRussiaChina</v>
          </cell>
          <cell r="E951">
            <v>9.3352534562212E-2</v>
          </cell>
          <cell r="F951">
            <v>9.3352534562212E-2</v>
          </cell>
          <cell r="G951">
            <v>9.3352534562212E-2</v>
          </cell>
          <cell r="H951">
            <v>9.3352534562212E-2</v>
          </cell>
          <cell r="I951">
            <v>9.3352534562212E-2</v>
          </cell>
        </row>
        <row r="952">
          <cell r="D952" t="str">
            <v>H GlassRussiaEurope</v>
          </cell>
          <cell r="E952">
            <v>0.14087729367406801</v>
          </cell>
          <cell r="F952">
            <v>0.14087729367406801</v>
          </cell>
          <cell r="G952">
            <v>0.14087729367406801</v>
          </cell>
          <cell r="H952">
            <v>0.14087729367406801</v>
          </cell>
          <cell r="I952">
            <v>0.14087729367406801</v>
          </cell>
        </row>
        <row r="953">
          <cell r="D953" t="str">
            <v>H GlassRussiaIndia</v>
          </cell>
          <cell r="E953">
            <v>0.46162657927810702</v>
          </cell>
          <cell r="F953">
            <v>0.46162657927810702</v>
          </cell>
          <cell r="G953">
            <v>0.46162657927810702</v>
          </cell>
          <cell r="H953">
            <v>0.46162657927810702</v>
          </cell>
          <cell r="I953">
            <v>0.46162657927810702</v>
          </cell>
        </row>
        <row r="954">
          <cell r="D954" t="str">
            <v>H GlassRussiaJapan</v>
          </cell>
          <cell r="E954">
            <v>0.15350715498423501</v>
          </cell>
          <cell r="F954">
            <v>0.15350715498423501</v>
          </cell>
          <cell r="G954">
            <v>0.15350715498423501</v>
          </cell>
          <cell r="H954">
            <v>0.15350715498423501</v>
          </cell>
          <cell r="I954">
            <v>0.15350715498423501</v>
          </cell>
        </row>
        <row r="955">
          <cell r="D955" t="str">
            <v>H GlassRussiaKorea</v>
          </cell>
          <cell r="E955">
            <v>0.12866183604171699</v>
          </cell>
          <cell r="F955">
            <v>0.12866183604171699</v>
          </cell>
          <cell r="G955">
            <v>0.12866183604171699</v>
          </cell>
          <cell r="H955">
            <v>0.12866183604171699</v>
          </cell>
          <cell r="I955">
            <v>0.12866183604171699</v>
          </cell>
        </row>
        <row r="956">
          <cell r="D956" t="str">
            <v>H GlassRussiaMiddle-East</v>
          </cell>
          <cell r="E956">
            <v>0.12512692214407001</v>
          </cell>
          <cell r="F956">
            <v>0.12512692214407001</v>
          </cell>
          <cell r="G956">
            <v>0.12512692214407001</v>
          </cell>
          <cell r="H956">
            <v>0.12512692214407001</v>
          </cell>
          <cell r="I956">
            <v>0.12512692214407001</v>
          </cell>
        </row>
        <row r="957">
          <cell r="D957" t="str">
            <v>H GlassRussiaNorth America</v>
          </cell>
          <cell r="E957">
            <v>0.26488745176724798</v>
          </cell>
          <cell r="F957">
            <v>0.26488745176724798</v>
          </cell>
          <cell r="G957">
            <v>0.26488745176724798</v>
          </cell>
          <cell r="H957">
            <v>0.26488745176724798</v>
          </cell>
          <cell r="I957">
            <v>0.26488745176724798</v>
          </cell>
        </row>
        <row r="958">
          <cell r="D958" t="str">
            <v>H GlassRussiaOther Asia</v>
          </cell>
          <cell r="E958">
            <v>0.17699972532136801</v>
          </cell>
          <cell r="F958">
            <v>0.17699972532136801</v>
          </cell>
          <cell r="G958">
            <v>0.17699972532136801</v>
          </cell>
          <cell r="H958">
            <v>0.17699972532136801</v>
          </cell>
          <cell r="I958">
            <v>0.17699972532136801</v>
          </cell>
        </row>
        <row r="959">
          <cell r="D959" t="str">
            <v>H GlassRussiaRussia</v>
          </cell>
          <cell r="E959">
            <v>6.5599078341013806E-2</v>
          </cell>
          <cell r="F959">
            <v>6.5599078341013806E-2</v>
          </cell>
          <cell r="G959">
            <v>6.5599078341013806E-2</v>
          </cell>
          <cell r="H959">
            <v>6.5599078341013806E-2</v>
          </cell>
          <cell r="I959">
            <v>6.5599078341013806E-2</v>
          </cell>
        </row>
        <row r="960">
          <cell r="D960" t="str">
            <v>H GlassRussiaSouth America</v>
          </cell>
          <cell r="E960">
            <v>0.14992178025709399</v>
          </cell>
          <cell r="F960">
            <v>0.14992178025709399</v>
          </cell>
          <cell r="G960">
            <v>0.14992178025709399</v>
          </cell>
          <cell r="H960">
            <v>0.14992178025709399</v>
          </cell>
          <cell r="I960">
            <v>0.14992178025709399</v>
          </cell>
        </row>
        <row r="961">
          <cell r="D961" t="str">
            <v>H GlassSouth AmericaCentral America</v>
          </cell>
          <cell r="E961">
            <v>5.7629850000000003E-2</v>
          </cell>
          <cell r="F961">
            <v>5.7629850000000003E-2</v>
          </cell>
          <cell r="G961">
            <v>5.7629850000000003E-2</v>
          </cell>
          <cell r="H961">
            <v>5.7629850000000003E-2</v>
          </cell>
          <cell r="I961">
            <v>5.7629850000000003E-2</v>
          </cell>
        </row>
        <row r="962">
          <cell r="D962" t="str">
            <v>H GlassSouth AmericaChina</v>
          </cell>
          <cell r="E962">
            <v>0.1844199</v>
          </cell>
          <cell r="F962">
            <v>0.1844199</v>
          </cell>
          <cell r="G962">
            <v>0.1844199</v>
          </cell>
          <cell r="H962">
            <v>0.1844199</v>
          </cell>
          <cell r="I962">
            <v>0.1844199</v>
          </cell>
        </row>
        <row r="963">
          <cell r="D963" t="str">
            <v>H GlassSouth AmericaEurope</v>
          </cell>
          <cell r="E963">
            <v>0.27316394090909102</v>
          </cell>
          <cell r="F963">
            <v>0.27316394090909102</v>
          </cell>
          <cell r="G963">
            <v>0.27316394090909102</v>
          </cell>
          <cell r="H963">
            <v>0.27316394090909102</v>
          </cell>
          <cell r="I963">
            <v>0.27316394090909102</v>
          </cell>
        </row>
        <row r="964">
          <cell r="D964" t="str">
            <v>H GlassSouth AmericaIndia</v>
          </cell>
          <cell r="E964">
            <v>0.630481568181818</v>
          </cell>
          <cell r="F964">
            <v>0.630481568181818</v>
          </cell>
          <cell r="G964">
            <v>0.630481568181818</v>
          </cell>
          <cell r="H964">
            <v>0.630481568181818</v>
          </cell>
          <cell r="I964">
            <v>0.630481568181818</v>
          </cell>
        </row>
        <row r="965">
          <cell r="D965" t="str">
            <v>H GlassSouth AmericaJapan</v>
          </cell>
          <cell r="E965">
            <v>0.27087014999999998</v>
          </cell>
          <cell r="F965">
            <v>0.27087014999999998</v>
          </cell>
          <cell r="G965">
            <v>0.27087014999999998</v>
          </cell>
          <cell r="H965">
            <v>0.27087014999999998</v>
          </cell>
          <cell r="I965">
            <v>0.27087014999999998</v>
          </cell>
        </row>
        <row r="966">
          <cell r="D966" t="str">
            <v>H GlassSouth AmericaKorea</v>
          </cell>
          <cell r="E966">
            <v>0.23341020000000001</v>
          </cell>
          <cell r="F966">
            <v>0.23341020000000001</v>
          </cell>
          <cell r="G966">
            <v>0.23341020000000001</v>
          </cell>
          <cell r="H966">
            <v>0.23341020000000001</v>
          </cell>
          <cell r="I966">
            <v>0.23341020000000001</v>
          </cell>
        </row>
        <row r="967">
          <cell r="D967" t="str">
            <v>H GlassSouth AmericaMiddle-East</v>
          </cell>
          <cell r="E967">
            <v>0.28355025</v>
          </cell>
          <cell r="F967">
            <v>0.28355025</v>
          </cell>
          <cell r="G967">
            <v>0.28355025</v>
          </cell>
          <cell r="H967">
            <v>0.28355025</v>
          </cell>
          <cell r="I967">
            <v>0.28355025</v>
          </cell>
        </row>
        <row r="968">
          <cell r="D968" t="str">
            <v>H GlassSouth AmericaNorth America</v>
          </cell>
          <cell r="E968">
            <v>0.23570969999999999</v>
          </cell>
          <cell r="F968">
            <v>0.23570969999999999</v>
          </cell>
          <cell r="G968">
            <v>0.23570969999999999</v>
          </cell>
          <cell r="H968">
            <v>0.23570969999999999</v>
          </cell>
          <cell r="I968">
            <v>0.23570969999999999</v>
          </cell>
        </row>
        <row r="969">
          <cell r="D969" t="str">
            <v>H GlassSouth AmericaOther Asia</v>
          </cell>
          <cell r="E969">
            <v>0.31377772500000001</v>
          </cell>
          <cell r="F969">
            <v>0.31377772500000001</v>
          </cell>
          <cell r="G969">
            <v>0.31377772500000001</v>
          </cell>
          <cell r="H969">
            <v>0.31377772500000001</v>
          </cell>
          <cell r="I969">
            <v>0.31377772500000001</v>
          </cell>
        </row>
        <row r="970">
          <cell r="D970" t="str">
            <v>H GlassSouth AmericaRussia</v>
          </cell>
          <cell r="E970">
            <v>0.20545484999999999</v>
          </cell>
          <cell r="F970">
            <v>0.20545484999999999</v>
          </cell>
          <cell r="G970">
            <v>0.20545484999999999</v>
          </cell>
          <cell r="H970">
            <v>0.20545484999999999</v>
          </cell>
          <cell r="I970">
            <v>0.20545484999999999</v>
          </cell>
        </row>
        <row r="971">
          <cell r="D971" t="str">
            <v>H GlassSouth AmericaSouth America</v>
          </cell>
          <cell r="E971">
            <v>5.7629850000000003E-2</v>
          </cell>
          <cell r="F971">
            <v>5.7629850000000003E-2</v>
          </cell>
          <cell r="G971">
            <v>5.7629850000000003E-2</v>
          </cell>
          <cell r="H971">
            <v>5.7629850000000003E-2</v>
          </cell>
          <cell r="I971">
            <v>5.7629850000000003E-2</v>
          </cell>
        </row>
        <row r="972">
          <cell r="D972" t="str">
            <v>TwintexCentral AmericaCentral America</v>
          </cell>
          <cell r="E972">
            <v>7.0009699999999994E-2</v>
          </cell>
          <cell r="F972">
            <v>7.0009699999999994E-2</v>
          </cell>
          <cell r="G972">
            <v>7.0009699999999994E-2</v>
          </cell>
          <cell r="H972">
            <v>7.0009699999999994E-2</v>
          </cell>
          <cell r="I972">
            <v>7.0009699999999994E-2</v>
          </cell>
        </row>
        <row r="973">
          <cell r="D973" t="str">
            <v>TwintexCentral AmericaChina</v>
          </cell>
          <cell r="E973">
            <v>0.50408010000000003</v>
          </cell>
          <cell r="F973">
            <v>0.50408010000000003</v>
          </cell>
          <cell r="G973">
            <v>0.50408010000000003</v>
          </cell>
          <cell r="H973">
            <v>0.50408010000000003</v>
          </cell>
          <cell r="I973">
            <v>0.50408010000000003</v>
          </cell>
        </row>
        <row r="974">
          <cell r="D974" t="str">
            <v>TwintexCentral AmericaEurope</v>
          </cell>
          <cell r="E974">
            <v>0.42672895094339602</v>
          </cell>
          <cell r="F974">
            <v>0.42672895094339602</v>
          </cell>
          <cell r="G974">
            <v>0.42672895094339602</v>
          </cell>
          <cell r="H974">
            <v>0.42672895094339602</v>
          </cell>
          <cell r="I974">
            <v>0.42672895094339602</v>
          </cell>
        </row>
        <row r="975">
          <cell r="D975" t="str">
            <v>TwintexCentral AmericaIndia</v>
          </cell>
          <cell r="E975">
            <v>0.85690397637362603</v>
          </cell>
          <cell r="F975">
            <v>0.85690397637362603</v>
          </cell>
          <cell r="G975">
            <v>0.85690397637362603</v>
          </cell>
          <cell r="H975">
            <v>0.85690397637362603</v>
          </cell>
          <cell r="I975">
            <v>0.85690397637362603</v>
          </cell>
        </row>
        <row r="976">
          <cell r="D976" t="str">
            <v>TwintexCentral AmericaJapan</v>
          </cell>
          <cell r="E976">
            <v>0.25645994999999999</v>
          </cell>
          <cell r="F976">
            <v>0.25645994999999999</v>
          </cell>
          <cell r="G976">
            <v>0.25645994999999999</v>
          </cell>
          <cell r="H976">
            <v>0.25645994999999999</v>
          </cell>
          <cell r="I976">
            <v>0.25645994999999999</v>
          </cell>
        </row>
        <row r="977">
          <cell r="D977" t="str">
            <v>TwintexCentral AmericaKorea</v>
          </cell>
          <cell r="E977">
            <v>0.54102244051326898</v>
          </cell>
          <cell r="F977">
            <v>0.54102244051326898</v>
          </cell>
          <cell r="G977">
            <v>0.54102244051326898</v>
          </cell>
          <cell r="H977">
            <v>0.54102244051326898</v>
          </cell>
          <cell r="I977">
            <v>0.54102244051326898</v>
          </cell>
        </row>
        <row r="978">
          <cell r="D978" t="str">
            <v>TwintexCentral AmericaMiddle-East</v>
          </cell>
          <cell r="E978">
            <v>0.38725832924528297</v>
          </cell>
          <cell r="F978">
            <v>0.38725832924528297</v>
          </cell>
          <cell r="G978">
            <v>0.38725832924528297</v>
          </cell>
          <cell r="H978">
            <v>0.38725832924528297</v>
          </cell>
          <cell r="I978">
            <v>0.38725832924528297</v>
          </cell>
        </row>
        <row r="979">
          <cell r="D979" t="str">
            <v>TwintexCentral AmericaNorth America</v>
          </cell>
          <cell r="E979">
            <v>0.16425000000000001</v>
          </cell>
          <cell r="F979">
            <v>0.16425000000000001</v>
          </cell>
          <cell r="G979">
            <v>0.16425000000000001</v>
          </cell>
          <cell r="H979">
            <v>0.16425000000000001</v>
          </cell>
          <cell r="I979">
            <v>0.16425000000000001</v>
          </cell>
        </row>
        <row r="980">
          <cell r="D980" t="str">
            <v>TwintexCentral AmericaOther Asia</v>
          </cell>
          <cell r="E980">
            <v>0.56870235000000002</v>
          </cell>
          <cell r="F980">
            <v>0.56870235000000002</v>
          </cell>
          <cell r="G980">
            <v>0.56870235000000002</v>
          </cell>
          <cell r="H980">
            <v>0.56870235000000002</v>
          </cell>
          <cell r="I980">
            <v>0.56870235000000002</v>
          </cell>
        </row>
        <row r="981">
          <cell r="D981" t="str">
            <v>TwintexCentral AmericaRussia</v>
          </cell>
          <cell r="E981">
            <v>0.22101480000000001</v>
          </cell>
          <cell r="F981">
            <v>0.22101480000000001</v>
          </cell>
          <cell r="G981">
            <v>0.22101480000000001</v>
          </cell>
          <cell r="H981">
            <v>0.22101480000000001</v>
          </cell>
          <cell r="I981">
            <v>0.22101480000000001</v>
          </cell>
        </row>
        <row r="982">
          <cell r="D982" t="str">
            <v>TwintexCentral AmericaSouth America</v>
          </cell>
          <cell r="E982">
            <v>0.32086251535665999</v>
          </cell>
          <cell r="F982">
            <v>0.32086251535665999</v>
          </cell>
          <cell r="G982">
            <v>0.32086251535665999</v>
          </cell>
          <cell r="H982">
            <v>0.32086251535665999</v>
          </cell>
          <cell r="I982">
            <v>0.32086251535665999</v>
          </cell>
        </row>
        <row r="983">
          <cell r="D983" t="str">
            <v>TwintexChinaCentral America</v>
          </cell>
          <cell r="E983">
            <v>0.36329123844120698</v>
          </cell>
          <cell r="F983">
            <v>0.36329123844120698</v>
          </cell>
          <cell r="G983">
            <v>0.36329123844120698</v>
          </cell>
          <cell r="H983">
            <v>0.36329123844120698</v>
          </cell>
          <cell r="I983">
            <v>0.36329123844120698</v>
          </cell>
        </row>
        <row r="984">
          <cell r="D984" t="str">
            <v>TwintexChinaChina</v>
          </cell>
          <cell r="E984">
            <v>7.4919899999999998E-2</v>
          </cell>
          <cell r="F984">
            <v>7.4919899999999998E-2</v>
          </cell>
          <cell r="G984">
            <v>7.4919899999999998E-2</v>
          </cell>
          <cell r="H984">
            <v>7.4919899999999998E-2</v>
          </cell>
          <cell r="I984">
            <v>7.4919899999999998E-2</v>
          </cell>
        </row>
        <row r="985">
          <cell r="D985" t="str">
            <v>TwintexChinaEurope</v>
          </cell>
          <cell r="E985">
            <v>0.42384910094339601</v>
          </cell>
          <cell r="F985">
            <v>0.42384910094339601</v>
          </cell>
          <cell r="G985">
            <v>0.42384910094339601</v>
          </cell>
          <cell r="H985">
            <v>0.42384910094339601</v>
          </cell>
          <cell r="I985">
            <v>0.42384910094339601</v>
          </cell>
        </row>
        <row r="986">
          <cell r="D986" t="str">
            <v>TwintexChinaIndia</v>
          </cell>
          <cell r="E986">
            <v>0.83776337637362597</v>
          </cell>
          <cell r="F986">
            <v>0.83776337637362597</v>
          </cell>
          <cell r="G986">
            <v>0.83776337637362597</v>
          </cell>
          <cell r="H986">
            <v>0.83776337637362597</v>
          </cell>
          <cell r="I986">
            <v>0.83776337637362597</v>
          </cell>
        </row>
        <row r="987">
          <cell r="D987" t="str">
            <v>TwintexChinaJapan</v>
          </cell>
          <cell r="E987">
            <v>0.13832040000000001</v>
          </cell>
          <cell r="F987">
            <v>0.13832040000000001</v>
          </cell>
          <cell r="G987">
            <v>0.13832040000000001</v>
          </cell>
          <cell r="H987">
            <v>0.13832040000000001</v>
          </cell>
          <cell r="I987">
            <v>0.13832040000000001</v>
          </cell>
        </row>
        <row r="988">
          <cell r="D988" t="str">
            <v>TwintexChinaKorea</v>
          </cell>
          <cell r="E988">
            <v>0.46034284051326901</v>
          </cell>
          <cell r="F988">
            <v>0.46034284051326901</v>
          </cell>
          <cell r="G988">
            <v>0.46034284051326901</v>
          </cell>
          <cell r="H988">
            <v>0.46034284051326901</v>
          </cell>
          <cell r="I988">
            <v>0.46034284051326901</v>
          </cell>
        </row>
        <row r="989">
          <cell r="D989" t="str">
            <v>TwintexChinaMiddle-East</v>
          </cell>
          <cell r="E989">
            <v>0.38437847924528301</v>
          </cell>
          <cell r="F989">
            <v>0.38437847924528301</v>
          </cell>
          <cell r="G989">
            <v>0.38437847924528301</v>
          </cell>
          <cell r="H989">
            <v>0.38437847924528301</v>
          </cell>
          <cell r="I989">
            <v>0.38437847924528301</v>
          </cell>
        </row>
        <row r="990">
          <cell r="D990" t="str">
            <v>TwintexChinaNorth America</v>
          </cell>
          <cell r="E990">
            <v>0.33447083844120701</v>
          </cell>
          <cell r="F990">
            <v>0.33447083844120701</v>
          </cell>
          <cell r="G990">
            <v>0.33447083844120701</v>
          </cell>
          <cell r="H990">
            <v>0.33447083844120701</v>
          </cell>
          <cell r="I990">
            <v>0.33447083844120701</v>
          </cell>
        </row>
        <row r="991">
          <cell r="D991" t="str">
            <v>TwintexChinaOther Asia</v>
          </cell>
          <cell r="E991">
            <v>0.429380025</v>
          </cell>
          <cell r="F991">
            <v>0.429380025</v>
          </cell>
          <cell r="G991">
            <v>0.429380025</v>
          </cell>
          <cell r="H991">
            <v>0.429380025</v>
          </cell>
          <cell r="I991">
            <v>0.429380025</v>
          </cell>
        </row>
        <row r="992">
          <cell r="D992" t="str">
            <v>TwintexChinaRussia</v>
          </cell>
          <cell r="E992">
            <v>0.21813494999999999</v>
          </cell>
          <cell r="F992">
            <v>0.21813494999999999</v>
          </cell>
          <cell r="G992">
            <v>0.21813494999999999</v>
          </cell>
          <cell r="H992">
            <v>0.21813494999999999</v>
          </cell>
          <cell r="I992">
            <v>0.21813494999999999</v>
          </cell>
        </row>
        <row r="993">
          <cell r="D993" t="str">
            <v>TwintexChinaSouth America</v>
          </cell>
          <cell r="E993">
            <v>0.40443291535665998</v>
          </cell>
          <cell r="F993">
            <v>0.40443291535665998</v>
          </cell>
          <cell r="G993">
            <v>0.40443291535665998</v>
          </cell>
          <cell r="H993">
            <v>0.40443291535665998</v>
          </cell>
          <cell r="I993">
            <v>0.40443291535665998</v>
          </cell>
        </row>
        <row r="994">
          <cell r="D994" t="str">
            <v>TwintexEuropeCentral America</v>
          </cell>
          <cell r="E994">
            <v>0.22206763452011399</v>
          </cell>
          <cell r="F994">
            <v>0.22206763452011399</v>
          </cell>
          <cell r="G994">
            <v>0.22206763452011399</v>
          </cell>
          <cell r="H994">
            <v>0.22206763452011399</v>
          </cell>
          <cell r="I994">
            <v>0.22206763452011399</v>
          </cell>
        </row>
        <row r="995">
          <cell r="D995" t="str">
            <v>TwintexEuropeChina</v>
          </cell>
          <cell r="E995">
            <v>0.42475806451612902</v>
          </cell>
          <cell r="F995">
            <v>0.42475806451612902</v>
          </cell>
          <cell r="G995">
            <v>0.42475806451612902</v>
          </cell>
          <cell r="H995">
            <v>0.42475806451612902</v>
          </cell>
          <cell r="I995">
            <v>0.42475806451612902</v>
          </cell>
        </row>
        <row r="996">
          <cell r="D996" t="str">
            <v>TwintexEuropeEurope</v>
          </cell>
          <cell r="E996">
            <v>4.0649001536098302E-2</v>
          </cell>
          <cell r="F996">
            <v>4.0649001536098302E-2</v>
          </cell>
          <cell r="G996">
            <v>4.0649001536098302E-2</v>
          </cell>
          <cell r="H996">
            <v>4.0649001536098302E-2</v>
          </cell>
          <cell r="I996">
            <v>4.0649001536098302E-2</v>
          </cell>
        </row>
        <row r="997">
          <cell r="D997" t="str">
            <v>TwintexEuropeIndia</v>
          </cell>
          <cell r="E997">
            <v>0.72460256565731995</v>
          </cell>
          <cell r="F997">
            <v>0.72460256565731995</v>
          </cell>
          <cell r="G997">
            <v>0.72460256565731995</v>
          </cell>
          <cell r="H997">
            <v>0.72460256565731995</v>
          </cell>
          <cell r="I997">
            <v>0.72460256565731995</v>
          </cell>
        </row>
        <row r="998">
          <cell r="D998" t="str">
            <v>TwintexEuropeJapan</v>
          </cell>
          <cell r="E998">
            <v>0.125473360821408</v>
          </cell>
          <cell r="F998">
            <v>0.125473360821408</v>
          </cell>
          <cell r="G998">
            <v>0.125473360821408</v>
          </cell>
          <cell r="H998">
            <v>0.125473360821408</v>
          </cell>
          <cell r="I998">
            <v>0.125473360821408</v>
          </cell>
        </row>
        <row r="999">
          <cell r="D999" t="str">
            <v>TwintexEuropeKorea</v>
          </cell>
          <cell r="E999">
            <v>0.46063113208494</v>
          </cell>
          <cell r="F999">
            <v>0.46063113208494</v>
          </cell>
          <cell r="G999">
            <v>0.46063113208494</v>
          </cell>
          <cell r="H999">
            <v>0.46063113208494</v>
          </cell>
          <cell r="I999">
            <v>0.46063113208494</v>
          </cell>
        </row>
        <row r="1000">
          <cell r="D1000" t="str">
            <v>TwintexEuropeMiddle-East</v>
          </cell>
          <cell r="E1000">
            <v>0.24403180722652601</v>
          </cell>
          <cell r="F1000">
            <v>0.24403180722652601</v>
          </cell>
          <cell r="G1000">
            <v>0.24403180722652601</v>
          </cell>
          <cell r="H1000">
            <v>0.24403180722652601</v>
          </cell>
          <cell r="I1000">
            <v>0.24403180722652601</v>
          </cell>
        </row>
        <row r="1001">
          <cell r="D1001" t="str">
            <v>TwintexEuropeNorth America</v>
          </cell>
          <cell r="E1001">
            <v>0.26960114571746302</v>
          </cell>
          <cell r="F1001">
            <v>0.26960114571746302</v>
          </cell>
          <cell r="G1001">
            <v>0.26960114571746302</v>
          </cell>
          <cell r="H1001">
            <v>0.26960114571746302</v>
          </cell>
          <cell r="I1001">
            <v>0.26960114571746302</v>
          </cell>
        </row>
        <row r="1002">
          <cell r="D1002" t="str">
            <v>TwintexEuropeOther Asia</v>
          </cell>
          <cell r="E1002">
            <v>0.41834423376990898</v>
          </cell>
          <cell r="F1002">
            <v>0.41834423376990898</v>
          </cell>
          <cell r="G1002">
            <v>0.41834423376990898</v>
          </cell>
          <cell r="H1002">
            <v>0.41834423376990898</v>
          </cell>
          <cell r="I1002">
            <v>0.41834423376990898</v>
          </cell>
        </row>
        <row r="1003">
          <cell r="D1003" t="str">
            <v>TwintexEuropeRussia</v>
          </cell>
          <cell r="E1003">
            <v>6.58794162826421E-2</v>
          </cell>
          <cell r="F1003">
            <v>6.58794162826421E-2</v>
          </cell>
          <cell r="G1003">
            <v>6.58794162826421E-2</v>
          </cell>
          <cell r="H1003">
            <v>6.58794162826421E-2</v>
          </cell>
          <cell r="I1003">
            <v>6.58794162826421E-2</v>
          </cell>
        </row>
        <row r="1004">
          <cell r="D1004" t="str">
            <v>TwintexEuropeSouth America</v>
          </cell>
          <cell r="E1004">
            <v>0.34092136783142202</v>
          </cell>
          <cell r="F1004">
            <v>0.34092136783142202</v>
          </cell>
          <cell r="G1004">
            <v>0.34092136783142202</v>
          </cell>
          <cell r="H1004">
            <v>0.34092136783142202</v>
          </cell>
          <cell r="I1004">
            <v>0.34092136783142202</v>
          </cell>
        </row>
        <row r="1005">
          <cell r="D1005" t="str">
            <v>TwintexIndiaCentral America</v>
          </cell>
          <cell r="E1005">
            <v>0.25292618844120701</v>
          </cell>
          <cell r="F1005">
            <v>0.25292618844120701</v>
          </cell>
          <cell r="G1005">
            <v>0.25292618844120701</v>
          </cell>
          <cell r="H1005">
            <v>0.25292618844120701</v>
          </cell>
          <cell r="I1005">
            <v>0.25292618844120701</v>
          </cell>
        </row>
        <row r="1006">
          <cell r="D1006" t="str">
            <v>TwintexIndiaChina</v>
          </cell>
          <cell r="E1006">
            <v>0.39807314999999999</v>
          </cell>
          <cell r="F1006">
            <v>0.39807314999999999</v>
          </cell>
          <cell r="G1006">
            <v>0.39807314999999999</v>
          </cell>
          <cell r="H1006">
            <v>0.39807314999999999</v>
          </cell>
          <cell r="I1006">
            <v>0.39807314999999999</v>
          </cell>
        </row>
        <row r="1007">
          <cell r="D1007" t="str">
            <v>TwintexIndiaEurope</v>
          </cell>
          <cell r="E1007">
            <v>0.22044912547169801</v>
          </cell>
          <cell r="F1007">
            <v>0.22044912547169801</v>
          </cell>
          <cell r="G1007">
            <v>0.22044912547169801</v>
          </cell>
          <cell r="H1007">
            <v>0.22044912547169801</v>
          </cell>
          <cell r="I1007">
            <v>0.22044912547169801</v>
          </cell>
        </row>
        <row r="1008">
          <cell r="D1008" t="str">
            <v>TwintexIndiaIndia</v>
          </cell>
          <cell r="E1008">
            <v>5.9370899999999997E-2</v>
          </cell>
          <cell r="F1008">
            <v>5.9370899999999997E-2</v>
          </cell>
          <cell r="G1008">
            <v>5.9370899999999997E-2</v>
          </cell>
          <cell r="H1008">
            <v>5.9370899999999997E-2</v>
          </cell>
          <cell r="I1008">
            <v>5.9370899999999997E-2</v>
          </cell>
        </row>
        <row r="1009">
          <cell r="D1009" t="str">
            <v>TwintexIndiaJapan</v>
          </cell>
          <cell r="E1009">
            <v>5.0238600000000001E-2</v>
          </cell>
          <cell r="F1009">
            <v>5.0238600000000001E-2</v>
          </cell>
          <cell r="G1009">
            <v>5.0238600000000001E-2</v>
          </cell>
          <cell r="H1009">
            <v>5.0238600000000001E-2</v>
          </cell>
          <cell r="I1009">
            <v>5.0238600000000001E-2</v>
          </cell>
        </row>
        <row r="1010">
          <cell r="D1010" t="str">
            <v>TwintexIndiaKorea</v>
          </cell>
          <cell r="E1010">
            <v>0.418371490513269</v>
          </cell>
          <cell r="F1010">
            <v>0.418371490513269</v>
          </cell>
          <cell r="G1010">
            <v>0.418371490513269</v>
          </cell>
          <cell r="H1010">
            <v>0.418371490513269</v>
          </cell>
          <cell r="I1010">
            <v>0.418371490513269</v>
          </cell>
        </row>
        <row r="1011">
          <cell r="D1011" t="str">
            <v>TwintexIndiaMiddle-East</v>
          </cell>
          <cell r="E1011">
            <v>0.209353679245283</v>
          </cell>
          <cell r="F1011">
            <v>0.209353679245283</v>
          </cell>
          <cell r="G1011">
            <v>0.209353679245283</v>
          </cell>
          <cell r="H1011">
            <v>0.209353679245283</v>
          </cell>
          <cell r="I1011">
            <v>0.209353679245283</v>
          </cell>
        </row>
        <row r="1012">
          <cell r="D1012" t="str">
            <v>TwintexIndiaNorth America</v>
          </cell>
          <cell r="E1012">
            <v>0.25292618844120701</v>
          </cell>
          <cell r="F1012">
            <v>0.25292618844120701</v>
          </cell>
          <cell r="G1012">
            <v>0.25292618844120701</v>
          </cell>
          <cell r="H1012">
            <v>0.25292618844120701</v>
          </cell>
          <cell r="I1012">
            <v>0.25292618844120701</v>
          </cell>
        </row>
        <row r="1013">
          <cell r="D1013" t="str">
            <v>TwintexIndiaOther Asia</v>
          </cell>
          <cell r="E1013">
            <v>0.35961209999999999</v>
          </cell>
          <cell r="F1013">
            <v>0.35961209999999999</v>
          </cell>
          <cell r="G1013">
            <v>0.35961209999999999</v>
          </cell>
          <cell r="H1013">
            <v>0.35961209999999999</v>
          </cell>
          <cell r="I1013">
            <v>0.35961209999999999</v>
          </cell>
        </row>
        <row r="1014">
          <cell r="D1014" t="str">
            <v>TwintexIndiaRussia</v>
          </cell>
          <cell r="E1014">
            <v>0.11759205</v>
          </cell>
          <cell r="F1014">
            <v>0.11759205</v>
          </cell>
          <cell r="G1014">
            <v>0.11759205</v>
          </cell>
          <cell r="H1014">
            <v>0.11759205</v>
          </cell>
          <cell r="I1014">
            <v>0.11759205</v>
          </cell>
        </row>
        <row r="1015">
          <cell r="D1015" t="str">
            <v>TwintexIndiaSouth America</v>
          </cell>
          <cell r="E1015">
            <v>0.351209083294789</v>
          </cell>
          <cell r="F1015">
            <v>0.351209083294789</v>
          </cell>
          <cell r="G1015">
            <v>0.351209083294789</v>
          </cell>
          <cell r="H1015">
            <v>0.351209083294789</v>
          </cell>
          <cell r="I1015">
            <v>0.351209083294789</v>
          </cell>
        </row>
        <row r="1016">
          <cell r="D1016" t="str">
            <v>TwintexJapanCentral America</v>
          </cell>
          <cell r="E1016">
            <v>0.32202068844120701</v>
          </cell>
          <cell r="F1016">
            <v>0.32202068844120701</v>
          </cell>
          <cell r="G1016">
            <v>0.32202068844120701</v>
          </cell>
          <cell r="H1016">
            <v>0.32202068844120701</v>
          </cell>
          <cell r="I1016">
            <v>0.32202068844120701</v>
          </cell>
        </row>
        <row r="1017">
          <cell r="D1017" t="str">
            <v>TwintexJapanChina</v>
          </cell>
          <cell r="E1017">
            <v>0.44376749999999998</v>
          </cell>
          <cell r="F1017">
            <v>0.44376749999999998</v>
          </cell>
          <cell r="G1017">
            <v>0.44376749999999998</v>
          </cell>
          <cell r="H1017">
            <v>0.44376749999999998</v>
          </cell>
          <cell r="I1017">
            <v>0.44376749999999998</v>
          </cell>
        </row>
        <row r="1018">
          <cell r="D1018" t="str">
            <v>TwintexJapanEurope</v>
          </cell>
          <cell r="E1018">
            <v>0.29206212547169802</v>
          </cell>
          <cell r="F1018">
            <v>0.29206212547169802</v>
          </cell>
          <cell r="G1018">
            <v>0.29206212547169802</v>
          </cell>
          <cell r="H1018">
            <v>0.29206212547169802</v>
          </cell>
          <cell r="I1018">
            <v>0.29206212547169802</v>
          </cell>
        </row>
        <row r="1019">
          <cell r="D1019" t="str">
            <v>TwintexJapanIndia</v>
          </cell>
          <cell r="E1019">
            <v>0.71014112637362603</v>
          </cell>
          <cell r="F1019">
            <v>0.71014112637362603</v>
          </cell>
          <cell r="G1019">
            <v>0.71014112637362603</v>
          </cell>
          <cell r="H1019">
            <v>0.71014112637362603</v>
          </cell>
          <cell r="I1019">
            <v>0.71014112637362603</v>
          </cell>
        </row>
        <row r="1020">
          <cell r="D1020" t="str">
            <v>TwintexJapanJapan</v>
          </cell>
          <cell r="E1020">
            <v>6.9160200000000005E-2</v>
          </cell>
          <cell r="F1020">
            <v>6.9160200000000005E-2</v>
          </cell>
          <cell r="G1020">
            <v>6.9160200000000005E-2</v>
          </cell>
          <cell r="H1020">
            <v>6.9160200000000005E-2</v>
          </cell>
          <cell r="I1020">
            <v>6.9160200000000005E-2</v>
          </cell>
        </row>
        <row r="1021">
          <cell r="D1021" t="str">
            <v>TwintexJapanKorea</v>
          </cell>
          <cell r="E1021">
            <v>0.45190039051326902</v>
          </cell>
          <cell r="F1021">
            <v>0.45190039051326902</v>
          </cell>
          <cell r="G1021">
            <v>0.45190039051326902</v>
          </cell>
          <cell r="H1021">
            <v>0.45190039051326902</v>
          </cell>
          <cell r="I1021">
            <v>0.45190039051326902</v>
          </cell>
        </row>
        <row r="1022">
          <cell r="D1022" t="str">
            <v>TwintexJapanMiddle-East</v>
          </cell>
          <cell r="E1022">
            <v>0.36466847924528301</v>
          </cell>
          <cell r="F1022">
            <v>0.36466847924528301</v>
          </cell>
          <cell r="G1022">
            <v>0.36466847924528301</v>
          </cell>
          <cell r="H1022">
            <v>0.36466847924528301</v>
          </cell>
          <cell r="I1022">
            <v>0.36466847924528301</v>
          </cell>
        </row>
        <row r="1023">
          <cell r="D1023" t="str">
            <v>TwintexJapanNorth America</v>
          </cell>
          <cell r="E1023">
            <v>0.35948063844120698</v>
          </cell>
          <cell r="F1023">
            <v>0.35948063844120698</v>
          </cell>
          <cell r="G1023">
            <v>0.35948063844120698</v>
          </cell>
          <cell r="H1023">
            <v>0.35948063844120698</v>
          </cell>
          <cell r="I1023">
            <v>0.35948063844120698</v>
          </cell>
        </row>
        <row r="1024">
          <cell r="D1024" t="str">
            <v>TwintexJapanOther Asia</v>
          </cell>
          <cell r="E1024">
            <v>0.43579125000000002</v>
          </cell>
          <cell r="F1024">
            <v>0.43579125000000002</v>
          </cell>
          <cell r="G1024">
            <v>0.43579125000000002</v>
          </cell>
          <cell r="H1024">
            <v>0.43579125000000002</v>
          </cell>
          <cell r="I1024">
            <v>0.43579125000000002</v>
          </cell>
        </row>
        <row r="1025">
          <cell r="D1025" t="str">
            <v>TwintexJapanRussia</v>
          </cell>
          <cell r="E1025">
            <v>0.18920505000000001</v>
          </cell>
          <cell r="F1025">
            <v>0.18920505000000001</v>
          </cell>
          <cell r="G1025">
            <v>0.18920505000000001</v>
          </cell>
          <cell r="H1025">
            <v>0.18920505000000001</v>
          </cell>
          <cell r="I1025">
            <v>0.18920505000000001</v>
          </cell>
        </row>
        <row r="1026">
          <cell r="D1026" t="str">
            <v>TwintexJapanSouth America</v>
          </cell>
          <cell r="E1026">
            <v>0.42030358329478901</v>
          </cell>
          <cell r="F1026">
            <v>0.42030358329478901</v>
          </cell>
          <cell r="G1026">
            <v>0.42030358329478901</v>
          </cell>
          <cell r="H1026">
            <v>0.42030358329478901</v>
          </cell>
          <cell r="I1026">
            <v>0.42030358329478901</v>
          </cell>
        </row>
        <row r="1027">
          <cell r="D1027" t="str">
            <v>TwintexKoreaCentral America</v>
          </cell>
          <cell r="E1027">
            <v>0.32202068844120701</v>
          </cell>
          <cell r="F1027">
            <v>0.32202068844120701</v>
          </cell>
          <cell r="G1027">
            <v>0.32202068844120701</v>
          </cell>
          <cell r="H1027">
            <v>0.32202068844120701</v>
          </cell>
          <cell r="I1027">
            <v>0.32202068844120701</v>
          </cell>
        </row>
        <row r="1028">
          <cell r="D1028" t="str">
            <v>TwintexKoreaChina</v>
          </cell>
          <cell r="E1028">
            <v>0.4123848</v>
          </cell>
          <cell r="F1028">
            <v>0.4123848</v>
          </cell>
          <cell r="G1028">
            <v>0.4123848</v>
          </cell>
          <cell r="H1028">
            <v>0.4123848</v>
          </cell>
          <cell r="I1028">
            <v>0.4123848</v>
          </cell>
        </row>
        <row r="1029">
          <cell r="D1029" t="str">
            <v>TwintexKoreaEurope</v>
          </cell>
          <cell r="E1029">
            <v>0.29206212547169802</v>
          </cell>
          <cell r="F1029">
            <v>0.29206212547169802</v>
          </cell>
          <cell r="G1029">
            <v>0.29206212547169802</v>
          </cell>
          <cell r="H1029">
            <v>0.29206212547169802</v>
          </cell>
          <cell r="I1029">
            <v>0.29206212547169802</v>
          </cell>
        </row>
        <row r="1030">
          <cell r="D1030" t="str">
            <v>TwintexKoreaIndia</v>
          </cell>
          <cell r="E1030">
            <v>0.71014112637362603</v>
          </cell>
          <cell r="F1030">
            <v>0.71014112637362603</v>
          </cell>
          <cell r="G1030">
            <v>0.71014112637362603</v>
          </cell>
          <cell r="H1030">
            <v>0.71014112637362603</v>
          </cell>
          <cell r="I1030">
            <v>0.71014112637362603</v>
          </cell>
        </row>
        <row r="1031">
          <cell r="D1031" t="str">
            <v>TwintexKoreaJapan</v>
          </cell>
          <cell r="E1031">
            <v>0.1085802</v>
          </cell>
          <cell r="F1031">
            <v>0.1085802</v>
          </cell>
          <cell r="G1031">
            <v>0.1085802</v>
          </cell>
          <cell r="H1031">
            <v>0.1085802</v>
          </cell>
          <cell r="I1031">
            <v>0.1085802</v>
          </cell>
        </row>
        <row r="1032">
          <cell r="D1032" t="str">
            <v>TwintexKoreaKorea</v>
          </cell>
          <cell r="E1032">
            <v>4.6219950000000003E-2</v>
          </cell>
          <cell r="F1032">
            <v>4.6219950000000003E-2</v>
          </cell>
          <cell r="G1032">
            <v>4.6219950000000003E-2</v>
          </cell>
          <cell r="H1032">
            <v>4.6219950000000003E-2</v>
          </cell>
          <cell r="I1032">
            <v>4.6219950000000003E-2</v>
          </cell>
        </row>
        <row r="1033">
          <cell r="D1033" t="str">
            <v>TwintexKoreaMiddle-East</v>
          </cell>
          <cell r="E1033">
            <v>0.36466847924528301</v>
          </cell>
          <cell r="F1033">
            <v>0.36466847924528301</v>
          </cell>
          <cell r="G1033">
            <v>0.36466847924528301</v>
          </cell>
          <cell r="H1033">
            <v>0.36466847924528301</v>
          </cell>
          <cell r="I1033">
            <v>0.36466847924528301</v>
          </cell>
        </row>
        <row r="1034">
          <cell r="D1034" t="str">
            <v>TwintexKoreaNorth America</v>
          </cell>
          <cell r="E1034">
            <v>0.35948063844120698</v>
          </cell>
          <cell r="F1034">
            <v>0.35948063844120698</v>
          </cell>
          <cell r="G1034">
            <v>0.35948063844120698</v>
          </cell>
          <cell r="H1034">
            <v>0.35948063844120698</v>
          </cell>
          <cell r="I1034">
            <v>0.35948063844120698</v>
          </cell>
        </row>
        <row r="1035">
          <cell r="D1035" t="str">
            <v>TwintexKoreaOther Asia</v>
          </cell>
          <cell r="E1035">
            <v>0.42331920000000001</v>
          </cell>
          <cell r="F1035">
            <v>0.42331920000000001</v>
          </cell>
          <cell r="G1035">
            <v>0.42331920000000001</v>
          </cell>
          <cell r="H1035">
            <v>0.42331920000000001</v>
          </cell>
          <cell r="I1035">
            <v>0.42331920000000001</v>
          </cell>
        </row>
        <row r="1036">
          <cell r="D1036" t="str">
            <v>TwintexKoreaRussia</v>
          </cell>
          <cell r="E1036">
            <v>0.18920505000000001</v>
          </cell>
          <cell r="F1036">
            <v>0.18920505000000001</v>
          </cell>
          <cell r="G1036">
            <v>0.18920505000000001</v>
          </cell>
          <cell r="H1036">
            <v>0.18920505000000001</v>
          </cell>
          <cell r="I1036">
            <v>0.18920505000000001</v>
          </cell>
        </row>
        <row r="1037">
          <cell r="D1037" t="str">
            <v>TwintexKoreaSouth America</v>
          </cell>
          <cell r="E1037">
            <v>0.42030358329478901</v>
          </cell>
          <cell r="F1037">
            <v>0.42030358329478901</v>
          </cell>
          <cell r="G1037">
            <v>0.42030358329478901</v>
          </cell>
          <cell r="H1037">
            <v>0.42030358329478901</v>
          </cell>
          <cell r="I1037">
            <v>0.42030358329478901</v>
          </cell>
        </row>
        <row r="1038">
          <cell r="D1038" t="str">
            <v>TwintexMiddle-EastCentral America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</row>
        <row r="1039">
          <cell r="D1039" t="str">
            <v>TwintexMiddle-EastChina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</row>
        <row r="1040">
          <cell r="D1040" t="str">
            <v>TwintexMiddle-EastEurope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</row>
        <row r="1041">
          <cell r="D1041" t="str">
            <v>TwintexMiddle-EastIndia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</row>
        <row r="1042">
          <cell r="D1042" t="str">
            <v>TwintexMiddle-EastJapan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</row>
        <row r="1043">
          <cell r="D1043" t="str">
            <v>TwintexMiddle-EastKorea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</row>
        <row r="1044">
          <cell r="D1044" t="str">
            <v>TwintexMiddle-EastMiddle-East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</row>
        <row r="1045">
          <cell r="D1045" t="str">
            <v>TwintexMiddle-EastNorth America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</row>
        <row r="1046">
          <cell r="D1046" t="str">
            <v>TwintexMiddle-EastOther Asia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</row>
        <row r="1047">
          <cell r="D1047" t="str">
            <v>TwintexMiddle-EastRussia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</row>
        <row r="1048">
          <cell r="D1048" t="str">
            <v>TwintexMiddle-EastSouth America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</row>
        <row r="1049">
          <cell r="D1049" t="str">
            <v>TwintexNorth AmericaCentral America</v>
          </cell>
          <cell r="E1049">
            <v>0.12496504999999999</v>
          </cell>
          <cell r="F1049">
            <v>0.12496504999999999</v>
          </cell>
          <cell r="G1049">
            <v>0.12496504999999999</v>
          </cell>
          <cell r="H1049">
            <v>0.12496504999999999</v>
          </cell>
          <cell r="I1049">
            <v>0.12496504999999999</v>
          </cell>
        </row>
        <row r="1050">
          <cell r="D1050" t="str">
            <v>TwintexNorth AmericaChina</v>
          </cell>
          <cell r="E1050">
            <v>0.44227100000000003</v>
          </cell>
          <cell r="F1050">
            <v>0.44227100000000003</v>
          </cell>
          <cell r="G1050">
            <v>0.44227100000000003</v>
          </cell>
          <cell r="H1050">
            <v>0.44227100000000003</v>
          </cell>
          <cell r="I1050">
            <v>0.44227100000000003</v>
          </cell>
        </row>
        <row r="1051">
          <cell r="D1051" t="str">
            <v>TwintexNorth AmericaEurope</v>
          </cell>
          <cell r="E1051">
            <v>0.323089025943396</v>
          </cell>
          <cell r="F1051">
            <v>0.323089025943396</v>
          </cell>
          <cell r="G1051">
            <v>0.323089025943396</v>
          </cell>
          <cell r="H1051">
            <v>0.323089025943396</v>
          </cell>
          <cell r="I1051">
            <v>0.323089025943396</v>
          </cell>
        </row>
        <row r="1052">
          <cell r="D1052" t="str">
            <v>TwintexNorth AmericaIndia</v>
          </cell>
          <cell r="E1052">
            <v>0.79585772637362595</v>
          </cell>
          <cell r="F1052">
            <v>0.79585772637362595</v>
          </cell>
          <cell r="G1052">
            <v>0.79585772637362595</v>
          </cell>
          <cell r="H1052">
            <v>0.79585772637362595</v>
          </cell>
          <cell r="I1052">
            <v>0.79585772637362595</v>
          </cell>
        </row>
        <row r="1053">
          <cell r="D1053" t="str">
            <v>TwintexNorth AmericaJapan</v>
          </cell>
          <cell r="E1053">
            <v>0.179278875</v>
          </cell>
          <cell r="F1053">
            <v>0.179278875</v>
          </cell>
          <cell r="G1053">
            <v>0.179278875</v>
          </cell>
          <cell r="H1053">
            <v>0.179278875</v>
          </cell>
          <cell r="I1053">
            <v>0.179278875</v>
          </cell>
        </row>
        <row r="1054">
          <cell r="D1054" t="str">
            <v>TwintexNorth AmericaKorea</v>
          </cell>
          <cell r="E1054">
            <v>0.47172354051326898</v>
          </cell>
          <cell r="F1054">
            <v>0.47172354051326898</v>
          </cell>
          <cell r="G1054">
            <v>0.47172354051326898</v>
          </cell>
          <cell r="H1054">
            <v>0.47172354051326898</v>
          </cell>
          <cell r="I1054">
            <v>0.47172354051326898</v>
          </cell>
        </row>
        <row r="1055">
          <cell r="D1055" t="str">
            <v>TwintexNorth AmericaMiddle-East</v>
          </cell>
          <cell r="E1055">
            <v>0.36473600424528302</v>
          </cell>
          <cell r="F1055">
            <v>0.36473600424528302</v>
          </cell>
          <cell r="G1055">
            <v>0.36473600424528302</v>
          </cell>
          <cell r="H1055">
            <v>0.36473600424528302</v>
          </cell>
          <cell r="I1055">
            <v>0.36473600424528302</v>
          </cell>
        </row>
        <row r="1056">
          <cell r="D1056" t="str">
            <v>TwintexNorth AmericaNorth America</v>
          </cell>
          <cell r="E1056">
            <v>6.6178150000000005E-2</v>
          </cell>
          <cell r="F1056">
            <v>6.6178150000000005E-2</v>
          </cell>
          <cell r="G1056">
            <v>6.6178150000000005E-2</v>
          </cell>
          <cell r="H1056">
            <v>6.6178150000000005E-2</v>
          </cell>
          <cell r="I1056">
            <v>6.6178150000000005E-2</v>
          </cell>
        </row>
        <row r="1057">
          <cell r="D1057" t="str">
            <v>TwintexNorth AmericaOther Asia</v>
          </cell>
          <cell r="E1057">
            <v>0.53442520000000004</v>
          </cell>
          <cell r="F1057">
            <v>0.53442520000000004</v>
          </cell>
          <cell r="G1057">
            <v>0.53442520000000004</v>
          </cell>
          <cell r="H1057">
            <v>0.53442520000000004</v>
          </cell>
          <cell r="I1057">
            <v>0.53442520000000004</v>
          </cell>
        </row>
        <row r="1058">
          <cell r="D1058" t="str">
            <v>TwintexNorth AmericaRussia</v>
          </cell>
          <cell r="E1058">
            <v>0.117374875</v>
          </cell>
          <cell r="F1058">
            <v>0.117374875</v>
          </cell>
          <cell r="G1058">
            <v>0.117374875</v>
          </cell>
          <cell r="H1058">
            <v>0.117374875</v>
          </cell>
          <cell r="I1058">
            <v>0.117374875</v>
          </cell>
        </row>
        <row r="1059">
          <cell r="D1059" t="str">
            <v>TwintexNorth AmericaSouth America</v>
          </cell>
          <cell r="E1059">
            <v>0.27581786535665997</v>
          </cell>
          <cell r="F1059">
            <v>0.27581786535665997</v>
          </cell>
          <cell r="G1059">
            <v>0.27581786535665997</v>
          </cell>
          <cell r="H1059">
            <v>0.27581786535665997</v>
          </cell>
          <cell r="I1059">
            <v>0.27581786535665997</v>
          </cell>
        </row>
        <row r="1060">
          <cell r="D1060" t="str">
            <v>TwintexOther AsiaCentral America</v>
          </cell>
          <cell r="E1060">
            <v>0.21230955000000001</v>
          </cell>
          <cell r="F1060">
            <v>0.21230955000000001</v>
          </cell>
          <cell r="G1060">
            <v>0.21230955000000001</v>
          </cell>
          <cell r="H1060">
            <v>0.21230955000000001</v>
          </cell>
          <cell r="I1060">
            <v>0.21230955000000001</v>
          </cell>
        </row>
        <row r="1061">
          <cell r="D1061" t="str">
            <v>TwintexOther AsiaChina</v>
          </cell>
          <cell r="E1061">
            <v>5.2384800000000002E-2</v>
          </cell>
          <cell r="F1061">
            <v>5.2384800000000002E-2</v>
          </cell>
          <cell r="G1061">
            <v>5.2384800000000002E-2</v>
          </cell>
          <cell r="H1061">
            <v>5.2384800000000002E-2</v>
          </cell>
          <cell r="I1061">
            <v>5.2384800000000002E-2</v>
          </cell>
        </row>
        <row r="1062">
          <cell r="D1062" t="str">
            <v>TwintexOther AsiaEurope</v>
          </cell>
          <cell r="E1062">
            <v>0.18920505000000001</v>
          </cell>
          <cell r="F1062">
            <v>0.18920505000000001</v>
          </cell>
          <cell r="G1062">
            <v>0.18920505000000001</v>
          </cell>
          <cell r="H1062">
            <v>0.18920505000000001</v>
          </cell>
          <cell r="I1062">
            <v>0.18920505000000001</v>
          </cell>
        </row>
        <row r="1063">
          <cell r="D1063" t="str">
            <v>TwintexOther AsiaIndia</v>
          </cell>
          <cell r="E1063">
            <v>8.3767499999999995E-2</v>
          </cell>
          <cell r="F1063">
            <v>8.3767499999999995E-2</v>
          </cell>
          <cell r="G1063">
            <v>8.3767499999999995E-2</v>
          </cell>
          <cell r="H1063">
            <v>8.3767499999999995E-2</v>
          </cell>
          <cell r="I1063">
            <v>8.3767499999999995E-2</v>
          </cell>
        </row>
        <row r="1064">
          <cell r="D1064" t="str">
            <v>TwintexOther AsiaJapan</v>
          </cell>
          <cell r="E1064">
            <v>0.1085802</v>
          </cell>
          <cell r="F1064">
            <v>0.1085802</v>
          </cell>
          <cell r="G1064">
            <v>0.1085802</v>
          </cell>
          <cell r="H1064">
            <v>0.1085802</v>
          </cell>
          <cell r="I1064">
            <v>0.1085802</v>
          </cell>
        </row>
        <row r="1065">
          <cell r="D1065" t="str">
            <v>TwintexOther AsiaKorea</v>
          </cell>
          <cell r="E1065">
            <v>4.6219950000000003E-2</v>
          </cell>
          <cell r="F1065">
            <v>4.6219950000000003E-2</v>
          </cell>
          <cell r="G1065">
            <v>4.6219950000000003E-2</v>
          </cell>
          <cell r="H1065">
            <v>4.6219950000000003E-2</v>
          </cell>
          <cell r="I1065">
            <v>4.6219950000000003E-2</v>
          </cell>
        </row>
        <row r="1066">
          <cell r="D1066" t="str">
            <v>TwintexOther AsiaMiddle-East</v>
          </cell>
          <cell r="E1066">
            <v>0.2177298</v>
          </cell>
          <cell r="F1066">
            <v>0.2177298</v>
          </cell>
          <cell r="G1066">
            <v>0.2177298</v>
          </cell>
          <cell r="H1066">
            <v>0.2177298</v>
          </cell>
          <cell r="I1066">
            <v>0.2177298</v>
          </cell>
        </row>
        <row r="1067">
          <cell r="D1067" t="str">
            <v>TwintexOther AsiaNorth America</v>
          </cell>
          <cell r="E1067">
            <v>0.24976950000000001</v>
          </cell>
          <cell r="F1067">
            <v>0.24976950000000001</v>
          </cell>
          <cell r="G1067">
            <v>0.24976950000000001</v>
          </cell>
          <cell r="H1067">
            <v>0.24976950000000001</v>
          </cell>
          <cell r="I1067">
            <v>0.24976950000000001</v>
          </cell>
        </row>
        <row r="1068">
          <cell r="D1068" t="str">
            <v>TwintexOther AsiaOther Asia</v>
          </cell>
          <cell r="E1068">
            <v>0.1482192</v>
          </cell>
          <cell r="F1068">
            <v>0.1482192</v>
          </cell>
          <cell r="G1068">
            <v>0.1482192</v>
          </cell>
          <cell r="H1068">
            <v>0.1482192</v>
          </cell>
          <cell r="I1068">
            <v>0.1482192</v>
          </cell>
        </row>
        <row r="1069">
          <cell r="D1069" t="str">
            <v>TwintexOther AsiaRussia</v>
          </cell>
          <cell r="E1069">
            <v>0.18920505000000001</v>
          </cell>
          <cell r="F1069">
            <v>0.18920505000000001</v>
          </cell>
          <cell r="G1069">
            <v>0.18920505000000001</v>
          </cell>
          <cell r="H1069">
            <v>0.18920505000000001</v>
          </cell>
          <cell r="I1069">
            <v>0.18920505000000001</v>
          </cell>
        </row>
        <row r="1070">
          <cell r="D1070" t="str">
            <v>TwintexOther AsiaSouth America</v>
          </cell>
          <cell r="E1070">
            <v>0.21230955000000001</v>
          </cell>
          <cell r="F1070">
            <v>0.21230955000000001</v>
          </cell>
          <cell r="G1070">
            <v>0.21230955000000001</v>
          </cell>
          <cell r="H1070">
            <v>0.21230955000000001</v>
          </cell>
          <cell r="I1070">
            <v>0.21230955000000001</v>
          </cell>
        </row>
        <row r="1071">
          <cell r="D1071" t="str">
            <v>TwintexRussiaCentral America</v>
          </cell>
          <cell r="E1071">
            <v>0.25963291869830202</v>
          </cell>
          <cell r="F1071">
            <v>0.25963291869830202</v>
          </cell>
          <cell r="G1071">
            <v>0.25963291869830202</v>
          </cell>
          <cell r="H1071">
            <v>0.25963291869830202</v>
          </cell>
          <cell r="I1071">
            <v>0.25963291869830202</v>
          </cell>
        </row>
        <row r="1072">
          <cell r="D1072" t="str">
            <v>TwintexRussiaChina</v>
          </cell>
          <cell r="E1072">
            <v>0.45335253456221197</v>
          </cell>
          <cell r="F1072">
            <v>0.45335253456221197</v>
          </cell>
          <cell r="G1072">
            <v>0.45335253456221197</v>
          </cell>
          <cell r="H1072">
            <v>0.45335253456221197</v>
          </cell>
          <cell r="I1072">
            <v>0.45335253456221197</v>
          </cell>
        </row>
        <row r="1073">
          <cell r="D1073" t="str">
            <v>TwintexRussiaEurope</v>
          </cell>
          <cell r="E1073">
            <v>0.17602527823667499</v>
          </cell>
          <cell r="F1073">
            <v>0.17602527823667499</v>
          </cell>
          <cell r="G1073">
            <v>0.17602527823667499</v>
          </cell>
          <cell r="H1073">
            <v>0.17602527823667499</v>
          </cell>
          <cell r="I1073">
            <v>0.17602527823667499</v>
          </cell>
        </row>
        <row r="1074">
          <cell r="D1074" t="str">
            <v>TwintexRussiaIndia</v>
          </cell>
          <cell r="E1074">
            <v>0.75431838746991597</v>
          </cell>
          <cell r="F1074">
            <v>0.75431838746991597</v>
          </cell>
          <cell r="G1074">
            <v>0.75431838746991597</v>
          </cell>
          <cell r="H1074">
            <v>0.75431838746991597</v>
          </cell>
          <cell r="I1074">
            <v>0.75431838746991597</v>
          </cell>
        </row>
        <row r="1075">
          <cell r="D1075" t="str">
            <v>TwintexRussiaJapan</v>
          </cell>
          <cell r="E1075">
            <v>0.15350715498423501</v>
          </cell>
          <cell r="F1075">
            <v>0.15350715498423501</v>
          </cell>
          <cell r="G1075">
            <v>0.15350715498423501</v>
          </cell>
          <cell r="H1075">
            <v>0.15350715498423501</v>
          </cell>
          <cell r="I1075">
            <v>0.15350715498423501</v>
          </cell>
        </row>
        <row r="1076">
          <cell r="D1076" t="str">
            <v>TwintexRussiaKorea</v>
          </cell>
          <cell r="E1076">
            <v>0.49679472655498602</v>
          </cell>
          <cell r="F1076">
            <v>0.49679472655498602</v>
          </cell>
          <cell r="G1076">
            <v>0.49679472655498602</v>
          </cell>
          <cell r="H1076">
            <v>0.49679472655498602</v>
          </cell>
          <cell r="I1076">
            <v>0.49679472655498602</v>
          </cell>
        </row>
        <row r="1077">
          <cell r="D1077" t="str">
            <v>TwintexRussiaMiddle-East</v>
          </cell>
          <cell r="E1077">
            <v>0.27206560138935298</v>
          </cell>
          <cell r="F1077">
            <v>0.27206560138935298</v>
          </cell>
          <cell r="G1077">
            <v>0.27206560138935298</v>
          </cell>
          <cell r="H1077">
            <v>0.27206560138935298</v>
          </cell>
          <cell r="I1077">
            <v>0.27206560138935298</v>
          </cell>
        </row>
        <row r="1078">
          <cell r="D1078" t="str">
            <v>TwintexRussiaNorth America</v>
          </cell>
          <cell r="E1078">
            <v>0.28558040839027399</v>
          </cell>
          <cell r="F1078">
            <v>0.28558040839027399</v>
          </cell>
          <cell r="G1078">
            <v>0.28558040839027399</v>
          </cell>
          <cell r="H1078">
            <v>0.28558040839027399</v>
          </cell>
          <cell r="I1078">
            <v>0.28558040839027399</v>
          </cell>
        </row>
        <row r="1079">
          <cell r="D1079" t="str">
            <v>TwintexRussiaOther Asia</v>
          </cell>
          <cell r="E1079">
            <v>0.452099725321368</v>
          </cell>
          <cell r="F1079">
            <v>0.452099725321368</v>
          </cell>
          <cell r="G1079">
            <v>0.452099725321368</v>
          </cell>
          <cell r="H1079">
            <v>0.452099725321368</v>
          </cell>
          <cell r="I1079">
            <v>0.452099725321368</v>
          </cell>
        </row>
        <row r="1080">
          <cell r="D1080" t="str">
            <v>TwintexRussiaRussia</v>
          </cell>
          <cell r="E1080">
            <v>6.5599078341013806E-2</v>
          </cell>
          <cell r="F1080">
            <v>6.5599078341013806E-2</v>
          </cell>
          <cell r="G1080">
            <v>6.5599078341013806E-2</v>
          </cell>
          <cell r="H1080">
            <v>6.5599078341013806E-2</v>
          </cell>
          <cell r="I1080">
            <v>6.5599078341013806E-2</v>
          </cell>
        </row>
        <row r="1081">
          <cell r="D1081" t="str">
            <v>TwintexRussiaSouth America</v>
          </cell>
          <cell r="E1081">
            <v>0.30077459561375502</v>
          </cell>
          <cell r="F1081">
            <v>0.30077459561375502</v>
          </cell>
          <cell r="G1081">
            <v>0.30077459561375502</v>
          </cell>
          <cell r="H1081">
            <v>0.30077459561375502</v>
          </cell>
          <cell r="I1081">
            <v>0.30077459561375502</v>
          </cell>
        </row>
        <row r="1082">
          <cell r="D1082" t="str">
            <v>TwintexSouth AmericaCentral America</v>
          </cell>
          <cell r="E1082">
            <v>5.7629850000000003E-2</v>
          </cell>
          <cell r="F1082">
            <v>5.7629850000000003E-2</v>
          </cell>
          <cell r="G1082">
            <v>5.7629850000000003E-2</v>
          </cell>
          <cell r="H1082">
            <v>5.7629850000000003E-2</v>
          </cell>
          <cell r="I1082">
            <v>5.7629850000000003E-2</v>
          </cell>
        </row>
        <row r="1083">
          <cell r="D1083" t="str">
            <v>TwintexSouth AmericaChina</v>
          </cell>
          <cell r="E1083">
            <v>0.54441989999999996</v>
          </cell>
          <cell r="F1083">
            <v>0.54441989999999996</v>
          </cell>
          <cell r="G1083">
            <v>0.54441989999999996</v>
          </cell>
          <cell r="H1083">
            <v>0.54441989999999996</v>
          </cell>
          <cell r="I1083">
            <v>0.54441989999999996</v>
          </cell>
        </row>
        <row r="1084">
          <cell r="D1084" t="str">
            <v>TwintexSouth AmericaEurope</v>
          </cell>
          <cell r="E1084">
            <v>0.308311925471698</v>
          </cell>
          <cell r="F1084">
            <v>0.308311925471698</v>
          </cell>
          <cell r="G1084">
            <v>0.308311925471698</v>
          </cell>
          <cell r="H1084">
            <v>0.308311925471698</v>
          </cell>
          <cell r="I1084">
            <v>0.308311925471698</v>
          </cell>
        </row>
        <row r="1085">
          <cell r="D1085" t="str">
            <v>TwintexSouth AmericaIndia</v>
          </cell>
          <cell r="E1085">
            <v>0.92317337637362595</v>
          </cell>
          <cell r="F1085">
            <v>0.92317337637362595</v>
          </cell>
          <cell r="G1085">
            <v>0.92317337637362595</v>
          </cell>
          <cell r="H1085">
            <v>0.92317337637362595</v>
          </cell>
          <cell r="I1085">
            <v>0.92317337637362595</v>
          </cell>
        </row>
        <row r="1086">
          <cell r="D1086" t="str">
            <v>TwintexSouth AmericaJapan</v>
          </cell>
          <cell r="E1086">
            <v>0.27087014999999998</v>
          </cell>
          <cell r="F1086">
            <v>0.27087014999999998</v>
          </cell>
          <cell r="G1086">
            <v>0.27087014999999998</v>
          </cell>
          <cell r="H1086">
            <v>0.27087014999999998</v>
          </cell>
          <cell r="I1086">
            <v>0.27087014999999998</v>
          </cell>
        </row>
        <row r="1087">
          <cell r="D1087" t="str">
            <v>TwintexSouth AmericaKorea</v>
          </cell>
          <cell r="E1087">
            <v>0.60154309051326904</v>
          </cell>
          <cell r="F1087">
            <v>0.60154309051326904</v>
          </cell>
          <cell r="G1087">
            <v>0.60154309051326904</v>
          </cell>
          <cell r="H1087">
            <v>0.60154309051326904</v>
          </cell>
          <cell r="I1087">
            <v>0.60154309051326904</v>
          </cell>
        </row>
        <row r="1088">
          <cell r="D1088" t="str">
            <v>TwintexSouth AmericaMiddle-East</v>
          </cell>
          <cell r="E1088">
            <v>0.43048892924528298</v>
          </cell>
          <cell r="F1088">
            <v>0.43048892924528298</v>
          </cell>
          <cell r="G1088">
            <v>0.43048892924528298</v>
          </cell>
          <cell r="H1088">
            <v>0.43048892924528298</v>
          </cell>
          <cell r="I1088">
            <v>0.43048892924528298</v>
          </cell>
        </row>
        <row r="1089">
          <cell r="D1089" t="str">
            <v>TwintexSouth AmericaNorth America</v>
          </cell>
          <cell r="E1089">
            <v>0.23570969999999999</v>
          </cell>
          <cell r="F1089">
            <v>0.23570969999999999</v>
          </cell>
          <cell r="G1089">
            <v>0.23570969999999999</v>
          </cell>
          <cell r="H1089">
            <v>0.23570969999999999</v>
          </cell>
          <cell r="I1089">
            <v>0.23570969999999999</v>
          </cell>
        </row>
        <row r="1090">
          <cell r="D1090" t="str">
            <v>TwintexSouth AmericaOther Asia</v>
          </cell>
          <cell r="E1090">
            <v>0.58887772500000002</v>
          </cell>
          <cell r="F1090">
            <v>0.58887772500000002</v>
          </cell>
          <cell r="G1090">
            <v>0.58887772500000002</v>
          </cell>
          <cell r="H1090">
            <v>0.58887772500000002</v>
          </cell>
          <cell r="I1090">
            <v>0.58887772500000002</v>
          </cell>
        </row>
        <row r="1091">
          <cell r="D1091" t="str">
            <v>TwintexSouth AmericaRussia</v>
          </cell>
          <cell r="E1091">
            <v>0.20545484999999999</v>
          </cell>
          <cell r="F1091">
            <v>0.20545484999999999</v>
          </cell>
          <cell r="G1091">
            <v>0.20545484999999999</v>
          </cell>
          <cell r="H1091">
            <v>0.20545484999999999</v>
          </cell>
          <cell r="I1091">
            <v>0.20545484999999999</v>
          </cell>
        </row>
        <row r="1092">
          <cell r="D1092" t="str">
            <v>TwintexSouth AmericaSouth America</v>
          </cell>
          <cell r="E1092">
            <v>5.7629850000000003E-2</v>
          </cell>
          <cell r="F1092">
            <v>5.7629850000000003E-2</v>
          </cell>
          <cell r="G1092">
            <v>5.7629850000000003E-2</v>
          </cell>
          <cell r="H1092">
            <v>5.7629850000000003E-2</v>
          </cell>
          <cell r="I1092">
            <v>5.7629850000000003E-2</v>
          </cell>
        </row>
        <row r="1093">
          <cell r="D1093" t="str">
            <v>SpecialtiesCentral AmericaCentral America</v>
          </cell>
          <cell r="E1093">
            <v>7.0009699999999994E-2</v>
          </cell>
          <cell r="F1093">
            <v>7.0009699999999994E-2</v>
          </cell>
          <cell r="G1093">
            <v>7.0009699999999994E-2</v>
          </cell>
          <cell r="H1093">
            <v>7.0009699999999994E-2</v>
          </cell>
          <cell r="I1093">
            <v>7.0009699999999994E-2</v>
          </cell>
        </row>
        <row r="1094">
          <cell r="D1094" t="str">
            <v>SpecialtiesCentral AmericaChina</v>
          </cell>
          <cell r="E1094">
            <v>0.14408009999999999</v>
          </cell>
          <cell r="F1094">
            <v>0.14408009999999999</v>
          </cell>
          <cell r="G1094">
            <v>0.14408009999999999</v>
          </cell>
          <cell r="H1094">
            <v>0.14408009999999999</v>
          </cell>
          <cell r="I1094">
            <v>0.14408009999999999</v>
          </cell>
        </row>
        <row r="1095">
          <cell r="D1095" t="str">
            <v>SpecialtiesCentral AmericaEurope</v>
          </cell>
          <cell r="E1095">
            <v>0.6410148</v>
          </cell>
          <cell r="F1095">
            <v>0.6410148</v>
          </cell>
          <cell r="G1095">
            <v>0.6410148</v>
          </cell>
          <cell r="H1095">
            <v>0.6410148</v>
          </cell>
          <cell r="I1095">
            <v>0.6410148</v>
          </cell>
        </row>
        <row r="1096">
          <cell r="D1096" t="str">
            <v>SpecialtiesCentral AmericaIndia</v>
          </cell>
          <cell r="E1096">
            <v>0.23053034999999999</v>
          </cell>
          <cell r="F1096">
            <v>0.23053034999999999</v>
          </cell>
          <cell r="G1096">
            <v>0.23053034999999999</v>
          </cell>
          <cell r="H1096">
            <v>0.23053034999999999</v>
          </cell>
          <cell r="I1096">
            <v>0.23053034999999999</v>
          </cell>
        </row>
        <row r="1097">
          <cell r="D1097" t="str">
            <v>SpecialtiesCentral AmericaJapan</v>
          </cell>
          <cell r="E1097">
            <v>0.25645994999999999</v>
          </cell>
          <cell r="F1097">
            <v>0.25645994999999999</v>
          </cell>
          <cell r="G1097">
            <v>0.25645994999999999</v>
          </cell>
          <cell r="H1097">
            <v>0.25645994999999999</v>
          </cell>
          <cell r="I1097">
            <v>0.25645994999999999</v>
          </cell>
        </row>
        <row r="1098">
          <cell r="D1098" t="str">
            <v>SpecialtiesCentral AmericaKorea</v>
          </cell>
          <cell r="E1098">
            <v>0.17288955</v>
          </cell>
          <cell r="F1098">
            <v>0.17288955</v>
          </cell>
          <cell r="G1098">
            <v>0.17288955</v>
          </cell>
          <cell r="H1098">
            <v>0.17288955</v>
          </cell>
          <cell r="I1098">
            <v>0.17288955</v>
          </cell>
        </row>
        <row r="1099">
          <cell r="D1099" t="str">
            <v>SpecialtiesCentral AmericaMiddle-East</v>
          </cell>
          <cell r="E1099">
            <v>0.24031965</v>
          </cell>
          <cell r="F1099">
            <v>0.24031965</v>
          </cell>
          <cell r="G1099">
            <v>0.24031965</v>
          </cell>
          <cell r="H1099">
            <v>0.24031965</v>
          </cell>
          <cell r="I1099">
            <v>0.24031965</v>
          </cell>
        </row>
        <row r="1100">
          <cell r="D1100" t="str">
            <v>SpecialtiesCentral AmericaNorth America</v>
          </cell>
          <cell r="E1100">
            <v>0.16425000000000001</v>
          </cell>
          <cell r="F1100">
            <v>0.16425000000000001</v>
          </cell>
          <cell r="G1100">
            <v>0.16425000000000001</v>
          </cell>
          <cell r="H1100">
            <v>0.16425000000000001</v>
          </cell>
          <cell r="I1100">
            <v>0.16425000000000001</v>
          </cell>
        </row>
        <row r="1101">
          <cell r="D1101" t="str">
            <v>SpecialtiesCentral AmericaOther Asia</v>
          </cell>
          <cell r="E1101">
            <v>0.29360235000000001</v>
          </cell>
          <cell r="F1101">
            <v>0.29360235000000001</v>
          </cell>
          <cell r="G1101">
            <v>0.29360235000000001</v>
          </cell>
          <cell r="H1101">
            <v>0.29360235000000001</v>
          </cell>
          <cell r="I1101">
            <v>0.29360235000000001</v>
          </cell>
        </row>
        <row r="1102">
          <cell r="D1102" t="str">
            <v>SpecialtiesCentral AmericaRussia</v>
          </cell>
          <cell r="E1102">
            <v>0.22101480000000001</v>
          </cell>
          <cell r="F1102">
            <v>0.22101480000000001</v>
          </cell>
          <cell r="G1102">
            <v>0.22101480000000001</v>
          </cell>
          <cell r="H1102">
            <v>0.22101480000000001</v>
          </cell>
          <cell r="I1102">
            <v>0.22101480000000001</v>
          </cell>
        </row>
        <row r="1103">
          <cell r="D1103" t="str">
            <v>SpecialtiesCentral AmericaSouth America</v>
          </cell>
          <cell r="E1103">
            <v>0.17000970000000001</v>
          </cell>
          <cell r="F1103">
            <v>0.17000970000000001</v>
          </cell>
          <cell r="G1103">
            <v>0.17000970000000001</v>
          </cell>
          <cell r="H1103">
            <v>0.17000970000000001</v>
          </cell>
          <cell r="I1103">
            <v>0.17000970000000001</v>
          </cell>
        </row>
        <row r="1104">
          <cell r="D1104" t="str">
            <v>SpecialtiesChinaCentral America</v>
          </cell>
          <cell r="E1104">
            <v>0.25358009999999997</v>
          </cell>
          <cell r="F1104">
            <v>0.25358009999999997</v>
          </cell>
          <cell r="G1104">
            <v>0.25358009999999997</v>
          </cell>
          <cell r="H1104">
            <v>0.25358009999999997</v>
          </cell>
          <cell r="I1104">
            <v>0.25358009999999997</v>
          </cell>
        </row>
        <row r="1105">
          <cell r="D1105" t="str">
            <v>SpecialtiesChinaChina</v>
          </cell>
          <cell r="E1105">
            <v>7.4919899999999998E-2</v>
          </cell>
          <cell r="F1105">
            <v>7.4919899999999998E-2</v>
          </cell>
          <cell r="G1105">
            <v>7.4919899999999998E-2</v>
          </cell>
          <cell r="H1105">
            <v>7.4919899999999998E-2</v>
          </cell>
          <cell r="I1105">
            <v>7.4919899999999998E-2</v>
          </cell>
        </row>
        <row r="1106">
          <cell r="D1106" t="str">
            <v>SpecialtiesChinaEurope</v>
          </cell>
          <cell r="E1106">
            <v>0.63813494999999998</v>
          </cell>
          <cell r="F1106">
            <v>0.63813494999999998</v>
          </cell>
          <cell r="G1106">
            <v>0.63813494999999998</v>
          </cell>
          <cell r="H1106">
            <v>0.63813494999999998</v>
          </cell>
          <cell r="I1106">
            <v>0.63813494999999998</v>
          </cell>
        </row>
        <row r="1107">
          <cell r="D1107" t="str">
            <v>SpecialtiesChinaIndia</v>
          </cell>
          <cell r="E1107">
            <v>0.21138974999999999</v>
          </cell>
          <cell r="F1107">
            <v>0.21138974999999999</v>
          </cell>
          <cell r="G1107">
            <v>0.21138974999999999</v>
          </cell>
          <cell r="H1107">
            <v>0.21138974999999999</v>
          </cell>
          <cell r="I1107">
            <v>0.21138974999999999</v>
          </cell>
        </row>
        <row r="1108">
          <cell r="D1108" t="str">
            <v>SpecialtiesChinaJapan</v>
          </cell>
          <cell r="E1108">
            <v>0.13832040000000001</v>
          </cell>
          <cell r="F1108">
            <v>0.13832040000000001</v>
          </cell>
          <cell r="G1108">
            <v>0.13832040000000001</v>
          </cell>
          <cell r="H1108">
            <v>0.13832040000000001</v>
          </cell>
          <cell r="I1108">
            <v>0.13832040000000001</v>
          </cell>
        </row>
        <row r="1109">
          <cell r="D1109" t="str">
            <v>SpecialtiesChinaKorea</v>
          </cell>
          <cell r="E1109">
            <v>9.2209949999999999E-2</v>
          </cell>
          <cell r="F1109">
            <v>9.2209949999999999E-2</v>
          </cell>
          <cell r="G1109">
            <v>9.2209949999999999E-2</v>
          </cell>
          <cell r="H1109">
            <v>9.2209949999999999E-2</v>
          </cell>
          <cell r="I1109">
            <v>9.2209949999999999E-2</v>
          </cell>
        </row>
        <row r="1110">
          <cell r="D1110" t="str">
            <v>SpecialtiesChinaMiddle-East</v>
          </cell>
          <cell r="E1110">
            <v>0.23743980000000001</v>
          </cell>
          <cell r="F1110">
            <v>0.23743980000000001</v>
          </cell>
          <cell r="G1110">
            <v>0.23743980000000001</v>
          </cell>
          <cell r="H1110">
            <v>0.23743980000000001</v>
          </cell>
          <cell r="I1110">
            <v>0.23743980000000001</v>
          </cell>
        </row>
        <row r="1111">
          <cell r="D1111" t="str">
            <v>SpecialtiesChinaNorth America</v>
          </cell>
          <cell r="E1111">
            <v>0.3135597</v>
          </cell>
          <cell r="F1111">
            <v>0.3135597</v>
          </cell>
          <cell r="G1111">
            <v>0.3135597</v>
          </cell>
          <cell r="H1111">
            <v>0.3135597</v>
          </cell>
          <cell r="I1111">
            <v>0.3135597</v>
          </cell>
        </row>
        <row r="1112">
          <cell r="D1112" t="str">
            <v>SpecialtiesChinaOther Asia</v>
          </cell>
          <cell r="E1112">
            <v>0.15428002499999999</v>
          </cell>
          <cell r="F1112">
            <v>0.15428002499999999</v>
          </cell>
          <cell r="G1112">
            <v>0.15428002499999999</v>
          </cell>
          <cell r="H1112">
            <v>0.15428002499999999</v>
          </cell>
          <cell r="I1112">
            <v>0.15428002499999999</v>
          </cell>
        </row>
        <row r="1113">
          <cell r="D1113" t="str">
            <v>SpecialtiesChinaRussia</v>
          </cell>
          <cell r="E1113">
            <v>0.21813494999999999</v>
          </cell>
          <cell r="F1113">
            <v>0.21813494999999999</v>
          </cell>
          <cell r="G1113">
            <v>0.21813494999999999</v>
          </cell>
          <cell r="H1113">
            <v>0.21813494999999999</v>
          </cell>
          <cell r="I1113">
            <v>0.21813494999999999</v>
          </cell>
        </row>
        <row r="1114">
          <cell r="D1114" t="str">
            <v>SpecialtiesChinaSouth America</v>
          </cell>
          <cell r="E1114">
            <v>0.25358009999999997</v>
          </cell>
          <cell r="F1114">
            <v>0.25358009999999997</v>
          </cell>
          <cell r="G1114">
            <v>0.25358009999999997</v>
          </cell>
          <cell r="H1114">
            <v>0.25358009999999997</v>
          </cell>
          <cell r="I1114">
            <v>0.25358009999999997</v>
          </cell>
        </row>
        <row r="1115">
          <cell r="D1115" t="str">
            <v>SpecialtiesEuropeCentral America</v>
          </cell>
          <cell r="E1115">
            <v>0.11235649607890701</v>
          </cell>
          <cell r="F1115">
            <v>0.11235649607890701</v>
          </cell>
          <cell r="G1115">
            <v>0.11235649607890701</v>
          </cell>
          <cell r="H1115">
            <v>0.11235649607890701</v>
          </cell>
          <cell r="I1115">
            <v>0.11235649607890701</v>
          </cell>
        </row>
        <row r="1116">
          <cell r="D1116" t="str">
            <v>SpecialtiesEuropeChina</v>
          </cell>
          <cell r="E1116">
            <v>6.4758064516129102E-2</v>
          </cell>
          <cell r="F1116">
            <v>6.4758064516129102E-2</v>
          </cell>
          <cell r="G1116">
            <v>6.4758064516129102E-2</v>
          </cell>
          <cell r="H1116">
            <v>6.4758064516129102E-2</v>
          </cell>
          <cell r="I1116">
            <v>6.4758064516129102E-2</v>
          </cell>
        </row>
        <row r="1117">
          <cell r="D1117" t="str">
            <v>SpecialtiesEuropeEurope</v>
          </cell>
          <cell r="E1117">
            <v>4.0649001536098302E-2</v>
          </cell>
          <cell r="F1117">
            <v>4.0649001536098302E-2</v>
          </cell>
          <cell r="G1117">
            <v>4.0649001536098302E-2</v>
          </cell>
          <cell r="H1117">
            <v>4.0649001536098302E-2</v>
          </cell>
          <cell r="I1117">
            <v>4.0649001536098302E-2</v>
          </cell>
        </row>
        <row r="1118">
          <cell r="D1118" t="str">
            <v>SpecialtiesEuropeIndia</v>
          </cell>
          <cell r="E1118">
            <v>9.8228939283693098E-2</v>
          </cell>
          <cell r="F1118">
            <v>9.8228939283693098E-2</v>
          </cell>
          <cell r="G1118">
            <v>9.8228939283693098E-2</v>
          </cell>
          <cell r="H1118">
            <v>9.8228939283693098E-2</v>
          </cell>
          <cell r="I1118">
            <v>9.8228939283693098E-2</v>
          </cell>
        </row>
        <row r="1119">
          <cell r="D1119" t="str">
            <v>SpecialtiesEuropeJapan</v>
          </cell>
          <cell r="E1119">
            <v>0.125473360821408</v>
          </cell>
          <cell r="F1119">
            <v>0.125473360821408</v>
          </cell>
          <cell r="G1119">
            <v>0.125473360821408</v>
          </cell>
          <cell r="H1119">
            <v>0.125473360821408</v>
          </cell>
          <cell r="I1119">
            <v>0.125473360821408</v>
          </cell>
        </row>
        <row r="1120">
          <cell r="D1120" t="str">
            <v>SpecialtiesEuropeKorea</v>
          </cell>
          <cell r="E1120">
            <v>9.2498241571671094E-2</v>
          </cell>
          <cell r="F1120">
            <v>9.2498241571671094E-2</v>
          </cell>
          <cell r="G1120">
            <v>9.2498241571671094E-2</v>
          </cell>
          <cell r="H1120">
            <v>9.2498241571671094E-2</v>
          </cell>
          <cell r="I1120">
            <v>9.2498241571671094E-2</v>
          </cell>
        </row>
        <row r="1121">
          <cell r="D1121" t="str">
            <v>SpecialtiesEuropeMiddle-East</v>
          </cell>
          <cell r="E1121">
            <v>9.7093127981243393E-2</v>
          </cell>
          <cell r="F1121">
            <v>9.7093127981243393E-2</v>
          </cell>
          <cell r="G1121">
            <v>9.7093127981243393E-2</v>
          </cell>
          <cell r="H1121">
            <v>9.7093127981243393E-2</v>
          </cell>
          <cell r="I1121">
            <v>9.7093127981243393E-2</v>
          </cell>
        </row>
        <row r="1122">
          <cell r="D1122" t="str">
            <v>SpecialtiesEuropeNorth America</v>
          </cell>
          <cell r="E1122">
            <v>0.24869000727625501</v>
          </cell>
          <cell r="F1122">
            <v>0.24869000727625501</v>
          </cell>
          <cell r="G1122">
            <v>0.24869000727625501</v>
          </cell>
          <cell r="H1122">
            <v>0.24869000727625501</v>
          </cell>
          <cell r="I1122">
            <v>0.24869000727625501</v>
          </cell>
        </row>
        <row r="1123">
          <cell r="D1123" t="str">
            <v>SpecialtiesEuropeOther Asia</v>
          </cell>
          <cell r="E1123">
            <v>0.143244233769909</v>
          </cell>
          <cell r="F1123">
            <v>0.143244233769909</v>
          </cell>
          <cell r="G1123">
            <v>0.143244233769909</v>
          </cell>
          <cell r="H1123">
            <v>0.143244233769909</v>
          </cell>
          <cell r="I1123">
            <v>0.143244233769909</v>
          </cell>
        </row>
        <row r="1124">
          <cell r="D1124" t="str">
            <v>SpecialtiesEuropeRussia</v>
          </cell>
          <cell r="E1124">
            <v>6.58794162826421E-2</v>
          </cell>
          <cell r="F1124">
            <v>6.58794162826421E-2</v>
          </cell>
          <cell r="G1124">
            <v>6.58794162826421E-2</v>
          </cell>
          <cell r="H1124">
            <v>6.58794162826421E-2</v>
          </cell>
          <cell r="I1124">
            <v>6.58794162826421E-2</v>
          </cell>
        </row>
        <row r="1125">
          <cell r="D1125" t="str">
            <v>SpecialtiesEuropeSouth America</v>
          </cell>
          <cell r="E1125">
            <v>0.11235649607890701</v>
          </cell>
          <cell r="F1125">
            <v>0.11235649607890701</v>
          </cell>
          <cell r="G1125">
            <v>0.11235649607890701</v>
          </cell>
          <cell r="H1125">
            <v>0.11235649607890701</v>
          </cell>
          <cell r="I1125">
            <v>0.11235649607890701</v>
          </cell>
        </row>
        <row r="1126">
          <cell r="D1126" t="str">
            <v>SpecialtiesIndiaCentral America</v>
          </cell>
          <cell r="E1126">
            <v>0.14321505000000001</v>
          </cell>
          <cell r="F1126">
            <v>0.14321505000000001</v>
          </cell>
          <cell r="G1126">
            <v>0.14321505000000001</v>
          </cell>
          <cell r="H1126">
            <v>0.14321505000000001</v>
          </cell>
          <cell r="I1126">
            <v>0.14321505000000001</v>
          </cell>
        </row>
        <row r="1127">
          <cell r="D1127" t="str">
            <v>SpecialtiesIndiaChina</v>
          </cell>
          <cell r="E1127">
            <v>3.807315E-2</v>
          </cell>
          <cell r="F1127">
            <v>3.807315E-2</v>
          </cell>
          <cell r="G1127">
            <v>3.807315E-2</v>
          </cell>
          <cell r="H1127">
            <v>3.807315E-2</v>
          </cell>
          <cell r="I1127">
            <v>3.807315E-2</v>
          </cell>
        </row>
        <row r="1128">
          <cell r="D1128" t="str">
            <v>SpecialtiesIndiaEurope</v>
          </cell>
          <cell r="E1128">
            <v>0.32759205000000002</v>
          </cell>
          <cell r="F1128">
            <v>0.32759205000000002</v>
          </cell>
          <cell r="G1128">
            <v>0.32759205000000002</v>
          </cell>
          <cell r="H1128">
            <v>0.32759205000000002</v>
          </cell>
          <cell r="I1128">
            <v>0.32759205000000002</v>
          </cell>
        </row>
        <row r="1129">
          <cell r="D1129" t="str">
            <v>SpecialtiesIndiaIndia</v>
          </cell>
          <cell r="E1129">
            <v>5.9370899999999997E-2</v>
          </cell>
          <cell r="F1129">
            <v>5.9370899999999997E-2</v>
          </cell>
          <cell r="G1129">
            <v>5.9370899999999997E-2</v>
          </cell>
          <cell r="H1129">
            <v>5.9370899999999997E-2</v>
          </cell>
          <cell r="I1129">
            <v>5.9370899999999997E-2</v>
          </cell>
        </row>
        <row r="1130">
          <cell r="D1130" t="str">
            <v>SpecialtiesIndiaJapan</v>
          </cell>
          <cell r="E1130">
            <v>5.0238600000000001E-2</v>
          </cell>
          <cell r="F1130">
            <v>5.0238600000000001E-2</v>
          </cell>
          <cell r="G1130">
            <v>5.0238600000000001E-2</v>
          </cell>
          <cell r="H1130">
            <v>5.0238600000000001E-2</v>
          </cell>
          <cell r="I1130">
            <v>5.0238600000000001E-2</v>
          </cell>
        </row>
        <row r="1131">
          <cell r="D1131" t="str">
            <v>SpecialtiesIndiaKorea</v>
          </cell>
          <cell r="E1131">
            <v>5.0238600000000001E-2</v>
          </cell>
          <cell r="F1131">
            <v>5.0238600000000001E-2</v>
          </cell>
          <cell r="G1131">
            <v>5.0238600000000001E-2</v>
          </cell>
          <cell r="H1131">
            <v>5.0238600000000001E-2</v>
          </cell>
          <cell r="I1131">
            <v>5.0238600000000001E-2</v>
          </cell>
        </row>
        <row r="1132">
          <cell r="D1132" t="str">
            <v>SpecialtiesIndiaMiddle-East</v>
          </cell>
          <cell r="E1132">
            <v>6.2414999999999998E-2</v>
          </cell>
          <cell r="F1132">
            <v>6.2414999999999998E-2</v>
          </cell>
          <cell r="G1132">
            <v>6.2414999999999998E-2</v>
          </cell>
          <cell r="H1132">
            <v>6.2414999999999998E-2</v>
          </cell>
          <cell r="I1132">
            <v>6.2414999999999998E-2</v>
          </cell>
        </row>
        <row r="1133">
          <cell r="D1133" t="str">
            <v>SpecialtiesIndiaNorth America</v>
          </cell>
          <cell r="E1133">
            <v>0.23201505</v>
          </cell>
          <cell r="F1133">
            <v>0.23201505</v>
          </cell>
          <cell r="G1133">
            <v>0.23201505</v>
          </cell>
          <cell r="H1133">
            <v>0.23201505</v>
          </cell>
          <cell r="I1133">
            <v>0.23201505</v>
          </cell>
        </row>
        <row r="1134">
          <cell r="D1134" t="str">
            <v>SpecialtiesIndiaOther Asia</v>
          </cell>
          <cell r="E1134">
            <v>8.4512100000000007E-2</v>
          </cell>
          <cell r="F1134">
            <v>8.4512100000000007E-2</v>
          </cell>
          <cell r="G1134">
            <v>8.4512100000000007E-2</v>
          </cell>
          <cell r="H1134">
            <v>8.4512100000000007E-2</v>
          </cell>
          <cell r="I1134">
            <v>8.4512100000000007E-2</v>
          </cell>
        </row>
        <row r="1135">
          <cell r="D1135" t="str">
            <v>SpecialtiesIndiaRussia</v>
          </cell>
          <cell r="E1135">
            <v>0.11759205</v>
          </cell>
          <cell r="F1135">
            <v>0.11759205</v>
          </cell>
          <cell r="G1135">
            <v>0.11759205</v>
          </cell>
          <cell r="H1135">
            <v>0.11759205</v>
          </cell>
          <cell r="I1135">
            <v>0.11759205</v>
          </cell>
        </row>
        <row r="1136">
          <cell r="D1136" t="str">
            <v>SpecialtiesIndiaSouth America</v>
          </cell>
          <cell r="E1136">
            <v>0.14321505000000001</v>
          </cell>
          <cell r="F1136">
            <v>0.14321505000000001</v>
          </cell>
          <cell r="G1136">
            <v>0.14321505000000001</v>
          </cell>
          <cell r="H1136">
            <v>0.14321505000000001</v>
          </cell>
          <cell r="I1136">
            <v>0.14321505000000001</v>
          </cell>
        </row>
        <row r="1137">
          <cell r="D1137" t="str">
            <v>SpecialtiesJapanCentral America</v>
          </cell>
          <cell r="E1137">
            <v>0.21230955000000001</v>
          </cell>
          <cell r="F1137">
            <v>0.21230955000000001</v>
          </cell>
          <cell r="G1137">
            <v>0.21230955000000001</v>
          </cell>
          <cell r="H1137">
            <v>0.21230955000000001</v>
          </cell>
          <cell r="I1137">
            <v>0.21230955000000001</v>
          </cell>
        </row>
        <row r="1138">
          <cell r="D1138" t="str">
            <v>SpecialtiesJapanChina</v>
          </cell>
          <cell r="E1138">
            <v>8.3767499999999995E-2</v>
          </cell>
          <cell r="F1138">
            <v>8.3767499999999995E-2</v>
          </cell>
          <cell r="G1138">
            <v>8.3767499999999995E-2</v>
          </cell>
          <cell r="H1138">
            <v>8.3767499999999995E-2</v>
          </cell>
          <cell r="I1138">
            <v>8.3767499999999995E-2</v>
          </cell>
        </row>
        <row r="1139">
          <cell r="D1139" t="str">
            <v>SpecialtiesJapanEurope</v>
          </cell>
          <cell r="E1139">
            <v>0.39920505000000001</v>
          </cell>
          <cell r="F1139">
            <v>0.39920505000000001</v>
          </cell>
          <cell r="G1139">
            <v>0.39920505000000001</v>
          </cell>
          <cell r="H1139">
            <v>0.39920505000000001</v>
          </cell>
          <cell r="I1139">
            <v>0.39920505000000001</v>
          </cell>
        </row>
        <row r="1140">
          <cell r="D1140" t="str">
            <v>SpecialtiesJapanIndia</v>
          </cell>
          <cell r="E1140">
            <v>8.3767499999999995E-2</v>
          </cell>
          <cell r="F1140">
            <v>8.3767499999999995E-2</v>
          </cell>
          <cell r="G1140">
            <v>8.3767499999999995E-2</v>
          </cell>
          <cell r="H1140">
            <v>8.3767499999999995E-2</v>
          </cell>
          <cell r="I1140">
            <v>8.3767499999999995E-2</v>
          </cell>
        </row>
        <row r="1141">
          <cell r="D1141" t="str">
            <v>SpecialtiesJapanJapan</v>
          </cell>
          <cell r="E1141">
            <v>6.9160200000000005E-2</v>
          </cell>
          <cell r="F1141">
            <v>6.9160200000000005E-2</v>
          </cell>
          <cell r="G1141">
            <v>6.9160200000000005E-2</v>
          </cell>
          <cell r="H1141">
            <v>6.9160200000000005E-2</v>
          </cell>
          <cell r="I1141">
            <v>6.9160200000000005E-2</v>
          </cell>
        </row>
        <row r="1142">
          <cell r="D1142" t="str">
            <v>SpecialtiesJapanKorea</v>
          </cell>
          <cell r="E1142">
            <v>8.3767499999999995E-2</v>
          </cell>
          <cell r="F1142">
            <v>8.3767499999999995E-2</v>
          </cell>
          <cell r="G1142">
            <v>8.3767499999999995E-2</v>
          </cell>
          <cell r="H1142">
            <v>8.3767499999999995E-2</v>
          </cell>
          <cell r="I1142">
            <v>8.3767499999999995E-2</v>
          </cell>
        </row>
        <row r="1143">
          <cell r="D1143" t="str">
            <v>SpecialtiesJapanMiddle-East</v>
          </cell>
          <cell r="E1143">
            <v>0.2177298</v>
          </cell>
          <cell r="F1143">
            <v>0.2177298</v>
          </cell>
          <cell r="G1143">
            <v>0.2177298</v>
          </cell>
          <cell r="H1143">
            <v>0.2177298</v>
          </cell>
          <cell r="I1143">
            <v>0.2177298</v>
          </cell>
        </row>
        <row r="1144">
          <cell r="D1144" t="str">
            <v>SpecialtiesJapanNorth America</v>
          </cell>
          <cell r="E1144">
            <v>0.33856950000000002</v>
          </cell>
          <cell r="F1144">
            <v>0.33856950000000002</v>
          </cell>
          <cell r="G1144">
            <v>0.33856950000000002</v>
          </cell>
          <cell r="H1144">
            <v>0.33856950000000002</v>
          </cell>
          <cell r="I1144">
            <v>0.33856950000000002</v>
          </cell>
        </row>
        <row r="1145">
          <cell r="D1145" t="str">
            <v>SpecialtiesJapanOther Asia</v>
          </cell>
          <cell r="E1145">
            <v>0.16069125000000001</v>
          </cell>
          <cell r="F1145">
            <v>0.16069125000000001</v>
          </cell>
          <cell r="G1145">
            <v>0.16069125000000001</v>
          </cell>
          <cell r="H1145">
            <v>0.16069125000000001</v>
          </cell>
          <cell r="I1145">
            <v>0.16069125000000001</v>
          </cell>
        </row>
        <row r="1146">
          <cell r="D1146" t="str">
            <v>SpecialtiesJapanRussia</v>
          </cell>
          <cell r="E1146">
            <v>0.18920505000000001</v>
          </cell>
          <cell r="F1146">
            <v>0.18920505000000001</v>
          </cell>
          <cell r="G1146">
            <v>0.18920505000000001</v>
          </cell>
          <cell r="H1146">
            <v>0.18920505000000001</v>
          </cell>
          <cell r="I1146">
            <v>0.18920505000000001</v>
          </cell>
        </row>
        <row r="1147">
          <cell r="D1147" t="str">
            <v>SpecialtiesJapanSouth America</v>
          </cell>
          <cell r="E1147">
            <v>0.21230955000000001</v>
          </cell>
          <cell r="F1147">
            <v>0.21230955000000001</v>
          </cell>
          <cell r="G1147">
            <v>0.21230955000000001</v>
          </cell>
          <cell r="H1147">
            <v>0.21230955000000001</v>
          </cell>
          <cell r="I1147">
            <v>0.21230955000000001</v>
          </cell>
        </row>
        <row r="1148">
          <cell r="D1148" t="str">
            <v>SpecialtiesKoreaCentral America</v>
          </cell>
          <cell r="E1148">
            <v>0.21230955000000001</v>
          </cell>
          <cell r="F1148">
            <v>0.21230955000000001</v>
          </cell>
          <cell r="G1148">
            <v>0.21230955000000001</v>
          </cell>
          <cell r="H1148">
            <v>0.21230955000000001</v>
          </cell>
          <cell r="I1148">
            <v>0.21230955000000001</v>
          </cell>
        </row>
        <row r="1149">
          <cell r="D1149" t="str">
            <v>SpecialtiesKoreaChina</v>
          </cell>
          <cell r="E1149">
            <v>5.2384800000000002E-2</v>
          </cell>
          <cell r="F1149">
            <v>5.2384800000000002E-2</v>
          </cell>
          <cell r="G1149">
            <v>5.2384800000000002E-2</v>
          </cell>
          <cell r="H1149">
            <v>5.2384800000000002E-2</v>
          </cell>
          <cell r="I1149">
            <v>5.2384800000000002E-2</v>
          </cell>
        </row>
        <row r="1150">
          <cell r="D1150" t="str">
            <v>SpecialtiesKoreaEurope</v>
          </cell>
          <cell r="E1150">
            <v>0.39920505000000001</v>
          </cell>
          <cell r="F1150">
            <v>0.39920505000000001</v>
          </cell>
          <cell r="G1150">
            <v>0.39920505000000001</v>
          </cell>
          <cell r="H1150">
            <v>0.39920505000000001</v>
          </cell>
          <cell r="I1150">
            <v>0.39920505000000001</v>
          </cell>
        </row>
        <row r="1151">
          <cell r="D1151" t="str">
            <v>SpecialtiesKoreaIndia</v>
          </cell>
          <cell r="E1151">
            <v>8.3767499999999995E-2</v>
          </cell>
          <cell r="F1151">
            <v>8.3767499999999995E-2</v>
          </cell>
          <cell r="G1151">
            <v>8.3767499999999995E-2</v>
          </cell>
          <cell r="H1151">
            <v>8.3767499999999995E-2</v>
          </cell>
          <cell r="I1151">
            <v>8.3767499999999995E-2</v>
          </cell>
        </row>
        <row r="1152">
          <cell r="D1152" t="str">
            <v>SpecialtiesKoreaJapan</v>
          </cell>
          <cell r="E1152">
            <v>0.1085802</v>
          </cell>
          <cell r="F1152">
            <v>0.1085802</v>
          </cell>
          <cell r="G1152">
            <v>0.1085802</v>
          </cell>
          <cell r="H1152">
            <v>0.1085802</v>
          </cell>
          <cell r="I1152">
            <v>0.1085802</v>
          </cell>
        </row>
        <row r="1153">
          <cell r="D1153" t="str">
            <v>SpecialtiesKoreaKorea</v>
          </cell>
          <cell r="E1153">
            <v>4.6219950000000003E-2</v>
          </cell>
          <cell r="F1153">
            <v>4.6219950000000003E-2</v>
          </cell>
          <cell r="G1153">
            <v>4.6219950000000003E-2</v>
          </cell>
          <cell r="H1153">
            <v>4.6219950000000003E-2</v>
          </cell>
          <cell r="I1153">
            <v>4.6219950000000003E-2</v>
          </cell>
        </row>
        <row r="1154">
          <cell r="D1154" t="str">
            <v>SpecialtiesKoreaMiddle-East</v>
          </cell>
          <cell r="E1154">
            <v>0.2177298</v>
          </cell>
          <cell r="F1154">
            <v>0.2177298</v>
          </cell>
          <cell r="G1154">
            <v>0.2177298</v>
          </cell>
          <cell r="H1154">
            <v>0.2177298</v>
          </cell>
          <cell r="I1154">
            <v>0.2177298</v>
          </cell>
        </row>
        <row r="1155">
          <cell r="D1155" t="str">
            <v>SpecialtiesKoreaNorth America</v>
          </cell>
          <cell r="E1155">
            <v>0.33856950000000002</v>
          </cell>
          <cell r="F1155">
            <v>0.33856950000000002</v>
          </cell>
          <cell r="G1155">
            <v>0.33856950000000002</v>
          </cell>
          <cell r="H1155">
            <v>0.33856950000000002</v>
          </cell>
          <cell r="I1155">
            <v>0.33856950000000002</v>
          </cell>
        </row>
        <row r="1156">
          <cell r="D1156" t="str">
            <v>SpecialtiesKoreaOther Asia</v>
          </cell>
          <cell r="E1156">
            <v>0.1482192</v>
          </cell>
          <cell r="F1156">
            <v>0.1482192</v>
          </cell>
          <cell r="G1156">
            <v>0.1482192</v>
          </cell>
          <cell r="H1156">
            <v>0.1482192</v>
          </cell>
          <cell r="I1156">
            <v>0.1482192</v>
          </cell>
        </row>
        <row r="1157">
          <cell r="D1157" t="str">
            <v>SpecialtiesKoreaRussia</v>
          </cell>
          <cell r="E1157">
            <v>0.18920505000000001</v>
          </cell>
          <cell r="F1157">
            <v>0.18920505000000001</v>
          </cell>
          <cell r="G1157">
            <v>0.18920505000000001</v>
          </cell>
          <cell r="H1157">
            <v>0.18920505000000001</v>
          </cell>
          <cell r="I1157">
            <v>0.18920505000000001</v>
          </cell>
        </row>
        <row r="1158">
          <cell r="D1158" t="str">
            <v>SpecialtiesKoreaSouth America</v>
          </cell>
          <cell r="E1158">
            <v>0.21230955000000001</v>
          </cell>
          <cell r="F1158">
            <v>0.21230955000000001</v>
          </cell>
          <cell r="G1158">
            <v>0.21230955000000001</v>
          </cell>
          <cell r="H1158">
            <v>0.21230955000000001</v>
          </cell>
          <cell r="I1158">
            <v>0.21230955000000001</v>
          </cell>
        </row>
        <row r="1159">
          <cell r="D1159" t="str">
            <v>SpecialtiesMiddle-EastCentral America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</row>
        <row r="1160">
          <cell r="D1160" t="str">
            <v>SpecialtiesMiddle-EastChina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</row>
        <row r="1161">
          <cell r="D1161" t="str">
            <v>SpecialtiesMiddle-EastEurope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</row>
        <row r="1162">
          <cell r="D1162" t="str">
            <v>SpecialtiesMiddle-EastIndia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</row>
        <row r="1163">
          <cell r="D1163" t="str">
            <v>SpecialtiesMiddle-EastJapan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</row>
        <row r="1164">
          <cell r="D1164" t="str">
            <v>SpecialtiesMiddle-EastKorea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</row>
        <row r="1165">
          <cell r="D1165" t="str">
            <v>SpecialtiesMiddle-EastMiddle-East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</row>
        <row r="1166">
          <cell r="D1166" t="str">
            <v>SpecialtiesMiddle-EastNorth America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</row>
        <row r="1167">
          <cell r="D1167" t="str">
            <v>SpecialtiesMiddle-EastOther Asia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</row>
        <row r="1168">
          <cell r="D1168" t="str">
            <v>SpecialtiesMiddle-EastRussia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</row>
        <row r="1169">
          <cell r="D1169" t="str">
            <v>SpecialtiesMiddle-EastSouth America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</row>
        <row r="1170">
          <cell r="D1170" t="str">
            <v>SpecialtiesNorth AmericaCentral America</v>
          </cell>
          <cell r="E1170">
            <v>0.12496504999999999</v>
          </cell>
          <cell r="F1170">
            <v>0.12496504999999999</v>
          </cell>
          <cell r="G1170">
            <v>0.12496504999999999</v>
          </cell>
          <cell r="H1170">
            <v>0.12496504999999999</v>
          </cell>
          <cell r="I1170">
            <v>0.12496504999999999</v>
          </cell>
        </row>
        <row r="1171">
          <cell r="D1171" t="str">
            <v>SpecialtiesNorth AmericaChina</v>
          </cell>
          <cell r="E1171">
            <v>8.2270999999999997E-2</v>
          </cell>
          <cell r="F1171">
            <v>8.2270999999999997E-2</v>
          </cell>
          <cell r="G1171">
            <v>8.2270999999999997E-2</v>
          </cell>
          <cell r="H1171">
            <v>8.2270999999999997E-2</v>
          </cell>
          <cell r="I1171">
            <v>8.2270999999999997E-2</v>
          </cell>
        </row>
        <row r="1172">
          <cell r="D1172" t="str">
            <v>SpecialtiesNorth AmericaEurope</v>
          </cell>
          <cell r="E1172">
            <v>0.53737487500000003</v>
          </cell>
          <cell r="F1172">
            <v>0.53737487500000003</v>
          </cell>
          <cell r="G1172">
            <v>0.53737487500000003</v>
          </cell>
          <cell r="H1172">
            <v>0.53737487500000003</v>
          </cell>
          <cell r="I1172">
            <v>0.53737487500000003</v>
          </cell>
        </row>
        <row r="1173">
          <cell r="D1173" t="str">
            <v>SpecialtiesNorth AmericaIndia</v>
          </cell>
          <cell r="E1173">
            <v>0.1694841</v>
          </cell>
          <cell r="F1173">
            <v>0.1694841</v>
          </cell>
          <cell r="G1173">
            <v>0.1694841</v>
          </cell>
          <cell r="H1173">
            <v>0.1694841</v>
          </cell>
          <cell r="I1173">
            <v>0.1694841</v>
          </cell>
        </row>
        <row r="1174">
          <cell r="D1174" t="str">
            <v>SpecialtiesNorth AmericaJapan</v>
          </cell>
          <cell r="E1174">
            <v>0.179278875</v>
          </cell>
          <cell r="F1174">
            <v>0.179278875</v>
          </cell>
          <cell r="G1174">
            <v>0.179278875</v>
          </cell>
          <cell r="H1174">
            <v>0.179278875</v>
          </cell>
          <cell r="I1174">
            <v>0.179278875</v>
          </cell>
        </row>
        <row r="1175">
          <cell r="D1175" t="str">
            <v>SpecialtiesNorth AmericaKorea</v>
          </cell>
          <cell r="E1175">
            <v>0.10359065000000001</v>
          </cell>
          <cell r="F1175">
            <v>0.10359065000000001</v>
          </cell>
          <cell r="G1175">
            <v>0.10359065000000001</v>
          </cell>
          <cell r="H1175">
            <v>0.10359065000000001</v>
          </cell>
          <cell r="I1175">
            <v>0.10359065000000001</v>
          </cell>
        </row>
        <row r="1176">
          <cell r="D1176" t="str">
            <v>SpecialtiesNorth AmericaMiddle-East</v>
          </cell>
          <cell r="E1176">
            <v>0.21779732500000001</v>
          </cell>
          <cell r="F1176">
            <v>0.21779732500000001</v>
          </cell>
          <cell r="G1176">
            <v>0.21779732500000001</v>
          </cell>
          <cell r="H1176">
            <v>0.21779732500000001</v>
          </cell>
          <cell r="I1176">
            <v>0.21779732500000001</v>
          </cell>
        </row>
        <row r="1177">
          <cell r="D1177" t="str">
            <v>SpecialtiesNorth AmericaNorth America</v>
          </cell>
          <cell r="E1177">
            <v>6.6178150000000005E-2</v>
          </cell>
          <cell r="F1177">
            <v>6.6178150000000005E-2</v>
          </cell>
          <cell r="G1177">
            <v>6.6178150000000005E-2</v>
          </cell>
          <cell r="H1177">
            <v>6.6178150000000005E-2</v>
          </cell>
          <cell r="I1177">
            <v>6.6178150000000005E-2</v>
          </cell>
        </row>
        <row r="1178">
          <cell r="D1178" t="str">
            <v>SpecialtiesNorth AmericaOther Asia</v>
          </cell>
          <cell r="E1178">
            <v>0.25932519999999998</v>
          </cell>
          <cell r="F1178">
            <v>0.25932519999999998</v>
          </cell>
          <cell r="G1178">
            <v>0.25932519999999998</v>
          </cell>
          <cell r="H1178">
            <v>0.25932519999999998</v>
          </cell>
          <cell r="I1178">
            <v>0.25932519999999998</v>
          </cell>
        </row>
        <row r="1179">
          <cell r="D1179" t="str">
            <v>SpecialtiesNorth AmericaRussia</v>
          </cell>
          <cell r="E1179">
            <v>0.117374875</v>
          </cell>
          <cell r="F1179">
            <v>0.117374875</v>
          </cell>
          <cell r="G1179">
            <v>0.117374875</v>
          </cell>
          <cell r="H1179">
            <v>0.117374875</v>
          </cell>
          <cell r="I1179">
            <v>0.117374875</v>
          </cell>
        </row>
        <row r="1180">
          <cell r="D1180" t="str">
            <v>SpecialtiesNorth AmericaSouth America</v>
          </cell>
          <cell r="E1180">
            <v>0.12496504999999999</v>
          </cell>
          <cell r="F1180">
            <v>0.12496504999999999</v>
          </cell>
          <cell r="G1180">
            <v>0.12496504999999999</v>
          </cell>
          <cell r="H1180">
            <v>0.12496504999999999</v>
          </cell>
          <cell r="I1180">
            <v>0.12496504999999999</v>
          </cell>
        </row>
        <row r="1181">
          <cell r="D1181" t="str">
            <v>SpecialtiesOther AsiaCentral America</v>
          </cell>
          <cell r="E1181">
            <v>0.21230955000000001</v>
          </cell>
          <cell r="F1181">
            <v>0.21230955000000001</v>
          </cell>
          <cell r="G1181">
            <v>0.21230955000000001</v>
          </cell>
          <cell r="H1181">
            <v>0.21230955000000001</v>
          </cell>
          <cell r="I1181">
            <v>0.21230955000000001</v>
          </cell>
        </row>
        <row r="1182">
          <cell r="D1182" t="str">
            <v>SpecialtiesOther AsiaChina</v>
          </cell>
          <cell r="E1182">
            <v>5.2384800000000002E-2</v>
          </cell>
          <cell r="F1182">
            <v>5.2384800000000002E-2</v>
          </cell>
          <cell r="G1182">
            <v>5.2384800000000002E-2</v>
          </cell>
          <cell r="H1182">
            <v>5.2384800000000002E-2</v>
          </cell>
          <cell r="I1182">
            <v>5.2384800000000002E-2</v>
          </cell>
        </row>
        <row r="1183">
          <cell r="D1183" t="str">
            <v>SpecialtiesOther AsiaEurope</v>
          </cell>
          <cell r="E1183">
            <v>0.18920505000000001</v>
          </cell>
          <cell r="F1183">
            <v>0.18920505000000001</v>
          </cell>
          <cell r="G1183">
            <v>0.18920505000000001</v>
          </cell>
          <cell r="H1183">
            <v>0.18920505000000001</v>
          </cell>
          <cell r="I1183">
            <v>0.18920505000000001</v>
          </cell>
        </row>
        <row r="1184">
          <cell r="D1184" t="str">
            <v>SpecialtiesOther AsiaIndia</v>
          </cell>
          <cell r="E1184">
            <v>8.3767499999999995E-2</v>
          </cell>
          <cell r="F1184">
            <v>8.3767499999999995E-2</v>
          </cell>
          <cell r="G1184">
            <v>8.3767499999999995E-2</v>
          </cell>
          <cell r="H1184">
            <v>8.3767499999999995E-2</v>
          </cell>
          <cell r="I1184">
            <v>8.3767499999999995E-2</v>
          </cell>
        </row>
        <row r="1185">
          <cell r="D1185" t="str">
            <v>SpecialtiesOther AsiaJapan</v>
          </cell>
          <cell r="E1185">
            <v>0.1085802</v>
          </cell>
          <cell r="F1185">
            <v>0.1085802</v>
          </cell>
          <cell r="G1185">
            <v>0.1085802</v>
          </cell>
          <cell r="H1185">
            <v>0.1085802</v>
          </cell>
          <cell r="I1185">
            <v>0.1085802</v>
          </cell>
        </row>
        <row r="1186">
          <cell r="D1186" t="str">
            <v>SpecialtiesOther AsiaKorea</v>
          </cell>
          <cell r="E1186">
            <v>4.6219950000000003E-2</v>
          </cell>
          <cell r="F1186">
            <v>4.6219950000000003E-2</v>
          </cell>
          <cell r="G1186">
            <v>4.6219950000000003E-2</v>
          </cell>
          <cell r="H1186">
            <v>4.6219950000000003E-2</v>
          </cell>
          <cell r="I1186">
            <v>4.6219950000000003E-2</v>
          </cell>
        </row>
        <row r="1187">
          <cell r="D1187" t="str">
            <v>SpecialtiesOther AsiaMiddle-East</v>
          </cell>
          <cell r="E1187">
            <v>0.2177298</v>
          </cell>
          <cell r="F1187">
            <v>0.2177298</v>
          </cell>
          <cell r="G1187">
            <v>0.2177298</v>
          </cell>
          <cell r="H1187">
            <v>0.2177298</v>
          </cell>
          <cell r="I1187">
            <v>0.2177298</v>
          </cell>
        </row>
        <row r="1188">
          <cell r="D1188" t="str">
            <v>SpecialtiesOther AsiaNorth America</v>
          </cell>
          <cell r="E1188">
            <v>0.24976950000000001</v>
          </cell>
          <cell r="F1188">
            <v>0.24976950000000001</v>
          </cell>
          <cell r="G1188">
            <v>0.24976950000000001</v>
          </cell>
          <cell r="H1188">
            <v>0.24976950000000001</v>
          </cell>
          <cell r="I1188">
            <v>0.24976950000000001</v>
          </cell>
        </row>
        <row r="1189">
          <cell r="D1189" t="str">
            <v>SpecialtiesOther AsiaOther Asia</v>
          </cell>
          <cell r="E1189">
            <v>0.1482192</v>
          </cell>
          <cell r="F1189">
            <v>0.1482192</v>
          </cell>
          <cell r="G1189">
            <v>0.1482192</v>
          </cell>
          <cell r="H1189">
            <v>0.1482192</v>
          </cell>
          <cell r="I1189">
            <v>0.1482192</v>
          </cell>
        </row>
        <row r="1190">
          <cell r="D1190" t="str">
            <v>SpecialtiesOther AsiaRussia</v>
          </cell>
          <cell r="E1190">
            <v>0.18920505000000001</v>
          </cell>
          <cell r="F1190">
            <v>0.18920505000000001</v>
          </cell>
          <cell r="G1190">
            <v>0.18920505000000001</v>
          </cell>
          <cell r="H1190">
            <v>0.18920505000000001</v>
          </cell>
          <cell r="I1190">
            <v>0.18920505000000001</v>
          </cell>
        </row>
        <row r="1191">
          <cell r="D1191" t="str">
            <v>SpecialtiesOther AsiaSouth America</v>
          </cell>
          <cell r="E1191">
            <v>0.21230955000000001</v>
          </cell>
          <cell r="F1191">
            <v>0.21230955000000001</v>
          </cell>
          <cell r="G1191">
            <v>0.21230955000000001</v>
          </cell>
          <cell r="H1191">
            <v>0.21230955000000001</v>
          </cell>
          <cell r="I1191">
            <v>0.21230955000000001</v>
          </cell>
        </row>
        <row r="1192">
          <cell r="D1192" t="str">
            <v>SpecialtiesRussiaCentral America</v>
          </cell>
          <cell r="E1192">
            <v>0.14992178025709399</v>
          </cell>
          <cell r="F1192">
            <v>0.14992178025709399</v>
          </cell>
          <cell r="G1192">
            <v>0.14992178025709399</v>
          </cell>
          <cell r="H1192">
            <v>0.14992178025709399</v>
          </cell>
          <cell r="I1192">
            <v>0.14992178025709399</v>
          </cell>
        </row>
        <row r="1193">
          <cell r="D1193" t="str">
            <v>SpecialtiesRussiaChina</v>
          </cell>
          <cell r="E1193">
            <v>9.3352534562212E-2</v>
          </cell>
          <cell r="F1193">
            <v>9.3352534562212E-2</v>
          </cell>
          <cell r="G1193">
            <v>9.3352534562212E-2</v>
          </cell>
          <cell r="H1193">
            <v>9.3352534562212E-2</v>
          </cell>
          <cell r="I1193">
            <v>9.3352534562212E-2</v>
          </cell>
        </row>
        <row r="1194">
          <cell r="D1194" t="str">
            <v>SpecialtiesRussiaEurope</v>
          </cell>
          <cell r="E1194">
            <v>0.28316820276497701</v>
          </cell>
          <cell r="F1194">
            <v>0.28316820276497701</v>
          </cell>
          <cell r="G1194">
            <v>0.28316820276497701</v>
          </cell>
          <cell r="H1194">
            <v>0.28316820276497701</v>
          </cell>
          <cell r="I1194">
            <v>0.28316820276497701</v>
          </cell>
        </row>
        <row r="1195">
          <cell r="D1195" t="str">
            <v>SpecialtiesRussiaIndia</v>
          </cell>
          <cell r="E1195">
            <v>0.12794476109628899</v>
          </cell>
          <cell r="F1195">
            <v>0.12794476109628899</v>
          </cell>
          <cell r="G1195">
            <v>0.12794476109628899</v>
          </cell>
          <cell r="H1195">
            <v>0.12794476109628899</v>
          </cell>
          <cell r="I1195">
            <v>0.12794476109628899</v>
          </cell>
        </row>
        <row r="1196">
          <cell r="D1196" t="str">
            <v>SpecialtiesRussiaJapan</v>
          </cell>
          <cell r="E1196">
            <v>0.15350715498423501</v>
          </cell>
          <cell r="F1196">
            <v>0.15350715498423501</v>
          </cell>
          <cell r="G1196">
            <v>0.15350715498423501</v>
          </cell>
          <cell r="H1196">
            <v>0.15350715498423501</v>
          </cell>
          <cell r="I1196">
            <v>0.15350715498423501</v>
          </cell>
        </row>
        <row r="1197">
          <cell r="D1197" t="str">
            <v>SpecialtiesRussiaKorea</v>
          </cell>
          <cell r="E1197">
            <v>0.12866183604171699</v>
          </cell>
          <cell r="F1197">
            <v>0.12866183604171699</v>
          </cell>
          <cell r="G1197">
            <v>0.12866183604171699</v>
          </cell>
          <cell r="H1197">
            <v>0.12866183604171699</v>
          </cell>
          <cell r="I1197">
            <v>0.12866183604171699</v>
          </cell>
        </row>
        <row r="1198">
          <cell r="D1198" t="str">
            <v>SpecialtiesRussiaMiddle-East</v>
          </cell>
          <cell r="E1198">
            <v>0.12512692214407001</v>
          </cell>
          <cell r="F1198">
            <v>0.12512692214407001</v>
          </cell>
          <cell r="G1198">
            <v>0.12512692214407001</v>
          </cell>
          <cell r="H1198">
            <v>0.12512692214407001</v>
          </cell>
          <cell r="I1198">
            <v>0.12512692214407001</v>
          </cell>
        </row>
        <row r="1199">
          <cell r="D1199" t="str">
            <v>SpecialtiesRussiaNorth America</v>
          </cell>
          <cell r="E1199">
            <v>0.26466926994906598</v>
          </cell>
          <cell r="F1199">
            <v>0.26466926994906598</v>
          </cell>
          <cell r="G1199">
            <v>0.26466926994906598</v>
          </cell>
          <cell r="H1199">
            <v>0.26466926994906598</v>
          </cell>
          <cell r="I1199">
            <v>0.26466926994906598</v>
          </cell>
        </row>
        <row r="1200">
          <cell r="D1200" t="str">
            <v>SpecialtiesRussiaOther Asia</v>
          </cell>
          <cell r="E1200">
            <v>0.17699972532136801</v>
          </cell>
          <cell r="F1200">
            <v>0.17699972532136801</v>
          </cell>
          <cell r="G1200">
            <v>0.17699972532136801</v>
          </cell>
          <cell r="H1200">
            <v>0.17699972532136801</v>
          </cell>
          <cell r="I1200">
            <v>0.17699972532136801</v>
          </cell>
        </row>
        <row r="1201">
          <cell r="D1201" t="str">
            <v>SpecialtiesRussiaRussia</v>
          </cell>
          <cell r="E1201">
            <v>6.5599078341013806E-2</v>
          </cell>
          <cell r="F1201">
            <v>6.5599078341013806E-2</v>
          </cell>
          <cell r="G1201">
            <v>6.5599078341013806E-2</v>
          </cell>
          <cell r="H1201">
            <v>6.5599078341013806E-2</v>
          </cell>
          <cell r="I1201">
            <v>6.5599078341013806E-2</v>
          </cell>
        </row>
        <row r="1202">
          <cell r="D1202" t="str">
            <v>SpecialtiesRussiaSouth America</v>
          </cell>
          <cell r="E1202">
            <v>0.14992178025709399</v>
          </cell>
          <cell r="F1202">
            <v>0.14992178025709399</v>
          </cell>
          <cell r="G1202">
            <v>0.14992178025709399</v>
          </cell>
          <cell r="H1202">
            <v>0.14992178025709399</v>
          </cell>
          <cell r="I1202">
            <v>0.14992178025709399</v>
          </cell>
        </row>
        <row r="1203">
          <cell r="D1203" t="str">
            <v>SpecialtiesSouth AmericaCentral America</v>
          </cell>
          <cell r="E1203">
            <v>5.7629850000000003E-2</v>
          </cell>
          <cell r="F1203">
            <v>5.7629850000000003E-2</v>
          </cell>
          <cell r="G1203">
            <v>5.7629850000000003E-2</v>
          </cell>
          <cell r="H1203">
            <v>5.7629850000000003E-2</v>
          </cell>
          <cell r="I1203">
            <v>5.7629850000000003E-2</v>
          </cell>
        </row>
        <row r="1204">
          <cell r="D1204" t="str">
            <v>SpecialtiesSouth AmericaChina</v>
          </cell>
          <cell r="E1204">
            <v>0.1844199</v>
          </cell>
          <cell r="F1204">
            <v>0.1844199</v>
          </cell>
          <cell r="G1204">
            <v>0.1844199</v>
          </cell>
          <cell r="H1204">
            <v>0.1844199</v>
          </cell>
          <cell r="I1204">
            <v>0.1844199</v>
          </cell>
        </row>
        <row r="1205">
          <cell r="D1205" t="str">
            <v>SpecialtiesSouth AmericaEurope</v>
          </cell>
          <cell r="E1205">
            <v>0.41545484999999999</v>
          </cell>
          <cell r="F1205">
            <v>0.41545484999999999</v>
          </cell>
          <cell r="G1205">
            <v>0.41545484999999999</v>
          </cell>
          <cell r="H1205">
            <v>0.41545484999999999</v>
          </cell>
          <cell r="I1205">
            <v>0.41545484999999999</v>
          </cell>
        </row>
        <row r="1206">
          <cell r="D1206" t="str">
            <v>SpecialtiesSouth AmericaIndia</v>
          </cell>
          <cell r="E1206">
            <v>0.29679974999999997</v>
          </cell>
          <cell r="F1206">
            <v>0.29679974999999997</v>
          </cell>
          <cell r="G1206">
            <v>0.29679974999999997</v>
          </cell>
          <cell r="H1206">
            <v>0.29679974999999997</v>
          </cell>
          <cell r="I1206">
            <v>0.29679974999999997</v>
          </cell>
        </row>
        <row r="1207">
          <cell r="D1207" t="str">
            <v>SpecialtiesSouth AmericaJapan</v>
          </cell>
          <cell r="E1207">
            <v>0.27087014999999998</v>
          </cell>
          <cell r="F1207">
            <v>0.27087014999999998</v>
          </cell>
          <cell r="G1207">
            <v>0.27087014999999998</v>
          </cell>
          <cell r="H1207">
            <v>0.27087014999999998</v>
          </cell>
          <cell r="I1207">
            <v>0.27087014999999998</v>
          </cell>
        </row>
        <row r="1208">
          <cell r="D1208" t="str">
            <v>SpecialtiesSouth AmericaKorea</v>
          </cell>
          <cell r="E1208">
            <v>0.23341020000000001</v>
          </cell>
          <cell r="F1208">
            <v>0.23341020000000001</v>
          </cell>
          <cell r="G1208">
            <v>0.23341020000000001</v>
          </cell>
          <cell r="H1208">
            <v>0.23341020000000001</v>
          </cell>
          <cell r="I1208">
            <v>0.23341020000000001</v>
          </cell>
        </row>
        <row r="1209">
          <cell r="D1209" t="str">
            <v>SpecialtiesSouth AmericaMiddle-East</v>
          </cell>
          <cell r="E1209">
            <v>0.28355025</v>
          </cell>
          <cell r="F1209">
            <v>0.28355025</v>
          </cell>
          <cell r="G1209">
            <v>0.28355025</v>
          </cell>
          <cell r="H1209">
            <v>0.28355025</v>
          </cell>
          <cell r="I1209">
            <v>0.28355025</v>
          </cell>
        </row>
        <row r="1210">
          <cell r="D1210" t="str">
            <v>SpecialtiesSouth AmericaNorth America</v>
          </cell>
          <cell r="E1210">
            <v>0.23570969999999999</v>
          </cell>
          <cell r="F1210">
            <v>0.23570969999999999</v>
          </cell>
          <cell r="G1210">
            <v>0.23570969999999999</v>
          </cell>
          <cell r="H1210">
            <v>0.23570969999999999</v>
          </cell>
          <cell r="I1210">
            <v>0.23570969999999999</v>
          </cell>
        </row>
        <row r="1211">
          <cell r="D1211" t="str">
            <v>SpecialtiesSouth AmericaOther Asia</v>
          </cell>
          <cell r="E1211">
            <v>0.31377772500000001</v>
          </cell>
          <cell r="F1211">
            <v>0.31377772500000001</v>
          </cell>
          <cell r="G1211">
            <v>0.31377772500000001</v>
          </cell>
          <cell r="H1211">
            <v>0.31377772500000001</v>
          </cell>
          <cell r="I1211">
            <v>0.31377772500000001</v>
          </cell>
        </row>
        <row r="1212">
          <cell r="D1212" t="str">
            <v>SpecialtiesSouth AmericaRussia</v>
          </cell>
          <cell r="E1212">
            <v>0.20545484999999999</v>
          </cell>
          <cell r="F1212">
            <v>0.20545484999999999</v>
          </cell>
          <cell r="G1212">
            <v>0.20545484999999999</v>
          </cell>
          <cell r="H1212">
            <v>0.20545484999999999</v>
          </cell>
          <cell r="I1212">
            <v>0.20545484999999999</v>
          </cell>
        </row>
        <row r="1213">
          <cell r="D1213" t="str">
            <v>SpecialtiesSouth AmericaSouth America</v>
          </cell>
          <cell r="E1213">
            <v>5.7629850000000003E-2</v>
          </cell>
          <cell r="F1213">
            <v>5.7629850000000003E-2</v>
          </cell>
          <cell r="G1213">
            <v>5.7629850000000003E-2</v>
          </cell>
          <cell r="H1213">
            <v>5.7629850000000003E-2</v>
          </cell>
          <cell r="I1213">
            <v>5.7629850000000003E-2</v>
          </cell>
        </row>
        <row r="1214">
          <cell r="D1214" t="str">
            <v>OthersCentral AmericaCentral America</v>
          </cell>
          <cell r="E1214">
            <v>7.0009699999999994E-2</v>
          </cell>
          <cell r="F1214">
            <v>7.0009699999999994E-2</v>
          </cell>
          <cell r="G1214">
            <v>7.0009699999999994E-2</v>
          </cell>
          <cell r="H1214">
            <v>7.0009699999999994E-2</v>
          </cell>
          <cell r="I1214">
            <v>7.0009699999999994E-2</v>
          </cell>
        </row>
        <row r="1215">
          <cell r="D1215" t="str">
            <v>OthersCentral AmericaChina</v>
          </cell>
          <cell r="E1215">
            <v>0.38408009999999998</v>
          </cell>
          <cell r="F1215">
            <v>0.38408009999999998</v>
          </cell>
          <cell r="G1215">
            <v>0.38408009999999998</v>
          </cell>
          <cell r="H1215">
            <v>0.38408009999999998</v>
          </cell>
          <cell r="I1215">
            <v>0.38408009999999998</v>
          </cell>
        </row>
        <row r="1216">
          <cell r="D1216" t="str">
            <v>OthersCentral AmericaEurope</v>
          </cell>
          <cell r="E1216">
            <v>2.0755602545454499</v>
          </cell>
          <cell r="F1216">
            <v>2.0755602545454499</v>
          </cell>
          <cell r="G1216">
            <v>2.0755602545454499</v>
          </cell>
          <cell r="H1216">
            <v>2.0755602545454499</v>
          </cell>
          <cell r="I1216">
            <v>2.0755602545454499</v>
          </cell>
        </row>
        <row r="1217">
          <cell r="D1217" t="str">
            <v>OthersCentral AmericaIndia</v>
          </cell>
          <cell r="E1217">
            <v>0.56020067967033005</v>
          </cell>
          <cell r="F1217">
            <v>0.56020067967033005</v>
          </cell>
          <cell r="G1217">
            <v>0.56020067967033005</v>
          </cell>
          <cell r="H1217">
            <v>0.56020067967033005</v>
          </cell>
          <cell r="I1217">
            <v>0.56020067967033005</v>
          </cell>
        </row>
        <row r="1218">
          <cell r="D1218" t="str">
            <v>OthersCentral AmericaJapan</v>
          </cell>
          <cell r="E1218">
            <v>0.25645994999999999</v>
          </cell>
          <cell r="F1218">
            <v>0.25645994999999999</v>
          </cell>
          <cell r="G1218">
            <v>0.25645994999999999</v>
          </cell>
          <cell r="H1218">
            <v>0.25645994999999999</v>
          </cell>
          <cell r="I1218">
            <v>0.25645994999999999</v>
          </cell>
        </row>
        <row r="1219">
          <cell r="D1219" t="str">
            <v>OthersCentral AmericaKorea</v>
          </cell>
          <cell r="E1219">
            <v>0.271411717487685</v>
          </cell>
          <cell r="F1219">
            <v>0.271411717487685</v>
          </cell>
          <cell r="G1219">
            <v>0.271411717487685</v>
          </cell>
          <cell r="H1219">
            <v>0.271411717487685</v>
          </cell>
          <cell r="I1219">
            <v>0.271411717487685</v>
          </cell>
        </row>
        <row r="1220">
          <cell r="D1220" t="str">
            <v>OthersCentral AmericaMiddle-East</v>
          </cell>
          <cell r="E1220">
            <v>0.29781968177966101</v>
          </cell>
          <cell r="F1220">
            <v>0.29781968177966101</v>
          </cell>
          <cell r="G1220">
            <v>0.29781968177966101</v>
          </cell>
          <cell r="H1220">
            <v>0.29781968177966101</v>
          </cell>
          <cell r="I1220">
            <v>0.29781968177966101</v>
          </cell>
        </row>
        <row r="1221">
          <cell r="D1221" t="str">
            <v>OthersCentral AmericaNorth America</v>
          </cell>
          <cell r="E1221">
            <v>0.16425000000000001</v>
          </cell>
          <cell r="F1221">
            <v>0.16425000000000001</v>
          </cell>
          <cell r="G1221">
            <v>0.16425000000000001</v>
          </cell>
          <cell r="H1221">
            <v>0.16425000000000001</v>
          </cell>
          <cell r="I1221">
            <v>0.16425000000000001</v>
          </cell>
        </row>
        <row r="1222">
          <cell r="D1222" t="str">
            <v>OthersCentral AmericaOther Asia</v>
          </cell>
          <cell r="E1222">
            <v>0.44744850384615398</v>
          </cell>
          <cell r="F1222">
            <v>0.44744850384615398</v>
          </cell>
          <cell r="G1222">
            <v>0.44744850384615398</v>
          </cell>
          <cell r="H1222">
            <v>0.44744850384615398</v>
          </cell>
          <cell r="I1222">
            <v>0.44744850384615398</v>
          </cell>
        </row>
        <row r="1223">
          <cell r="D1223" t="str">
            <v>OthersCentral AmericaRussia</v>
          </cell>
          <cell r="E1223">
            <v>0.22101480000000001</v>
          </cell>
          <cell r="F1223">
            <v>0.22101480000000001</v>
          </cell>
          <cell r="G1223">
            <v>0.22101480000000001</v>
          </cell>
          <cell r="H1223">
            <v>0.22101480000000001</v>
          </cell>
          <cell r="I1223">
            <v>0.22101480000000001</v>
          </cell>
        </row>
        <row r="1224">
          <cell r="D1224" t="str">
            <v>OthersCentral AmericaSouth America</v>
          </cell>
          <cell r="E1224">
            <v>0.230603985714286</v>
          </cell>
          <cell r="F1224">
            <v>0.230603985714286</v>
          </cell>
          <cell r="G1224">
            <v>0.230603985714286</v>
          </cell>
          <cell r="H1224">
            <v>0.230603985714286</v>
          </cell>
          <cell r="I1224">
            <v>0.230603985714286</v>
          </cell>
        </row>
        <row r="1225">
          <cell r="D1225" t="str">
            <v>OthersChinaCentral America</v>
          </cell>
          <cell r="E1225">
            <v>0.29764867142857099</v>
          </cell>
          <cell r="F1225">
            <v>0.29764867142857099</v>
          </cell>
          <cell r="G1225">
            <v>0.29764867142857099</v>
          </cell>
          <cell r="H1225">
            <v>0.29764867142857099</v>
          </cell>
          <cell r="I1225">
            <v>0.29764867142857099</v>
          </cell>
        </row>
        <row r="1226">
          <cell r="D1226" t="str">
            <v>OthersChinaChina</v>
          </cell>
          <cell r="E1226">
            <v>7.4919899999999998E-2</v>
          </cell>
          <cell r="F1226">
            <v>7.4919899999999998E-2</v>
          </cell>
          <cell r="G1226">
            <v>7.4919899999999998E-2</v>
          </cell>
          <cell r="H1226">
            <v>7.4919899999999998E-2</v>
          </cell>
          <cell r="I1226">
            <v>7.4919899999999998E-2</v>
          </cell>
        </row>
        <row r="1227">
          <cell r="D1227" t="str">
            <v>OthersChinaEurope</v>
          </cell>
          <cell r="E1227">
            <v>2.0726804045454501</v>
          </cell>
          <cell r="F1227">
            <v>2.0726804045454501</v>
          </cell>
          <cell r="G1227">
            <v>2.0726804045454501</v>
          </cell>
          <cell r="H1227">
            <v>2.0726804045454501</v>
          </cell>
          <cell r="I1227">
            <v>2.0726804045454501</v>
          </cell>
        </row>
        <row r="1228">
          <cell r="D1228" t="str">
            <v>OthersChinaIndia</v>
          </cell>
          <cell r="E1228">
            <v>0.54106007967032999</v>
          </cell>
          <cell r="F1228">
            <v>0.54106007967032999</v>
          </cell>
          <cell r="G1228">
            <v>0.54106007967032999</v>
          </cell>
          <cell r="H1228">
            <v>0.54106007967032999</v>
          </cell>
          <cell r="I1228">
            <v>0.54106007967032999</v>
          </cell>
        </row>
        <row r="1229">
          <cell r="D1229" t="str">
            <v>OthersChinaJapan</v>
          </cell>
          <cell r="E1229">
            <v>0.13832040000000001</v>
          </cell>
          <cell r="F1229">
            <v>0.13832040000000001</v>
          </cell>
          <cell r="G1229">
            <v>0.13832040000000001</v>
          </cell>
          <cell r="H1229">
            <v>0.13832040000000001</v>
          </cell>
          <cell r="I1229">
            <v>0.13832040000000001</v>
          </cell>
        </row>
        <row r="1230">
          <cell r="D1230" t="str">
            <v>OthersChinaKorea</v>
          </cell>
          <cell r="E1230">
            <v>0.19073211748768501</v>
          </cell>
          <cell r="F1230">
            <v>0.19073211748768501</v>
          </cell>
          <cell r="G1230">
            <v>0.19073211748768501</v>
          </cell>
          <cell r="H1230">
            <v>0.19073211748768501</v>
          </cell>
          <cell r="I1230">
            <v>0.19073211748768501</v>
          </cell>
        </row>
        <row r="1231">
          <cell r="D1231" t="str">
            <v>OthersChinaMiddle-East</v>
          </cell>
          <cell r="E1231">
            <v>0.29493983177966099</v>
          </cell>
          <cell r="F1231">
            <v>0.29493983177966099</v>
          </cell>
          <cell r="G1231">
            <v>0.29493983177966099</v>
          </cell>
          <cell r="H1231">
            <v>0.29493983177966099</v>
          </cell>
          <cell r="I1231">
            <v>0.29493983177966099</v>
          </cell>
        </row>
        <row r="1232">
          <cell r="D1232" t="str">
            <v>OthersChinaNorth America</v>
          </cell>
          <cell r="E1232">
            <v>0.279959730508475</v>
          </cell>
          <cell r="F1232">
            <v>0.279959730508475</v>
          </cell>
          <cell r="G1232">
            <v>0.279959730508475</v>
          </cell>
          <cell r="H1232">
            <v>0.279959730508475</v>
          </cell>
          <cell r="I1232">
            <v>0.279959730508475</v>
          </cell>
        </row>
        <row r="1233">
          <cell r="D1233" t="str">
            <v>OthersChinaOther Asia</v>
          </cell>
          <cell r="E1233">
            <v>0.30812617884615401</v>
          </cell>
          <cell r="F1233">
            <v>0.30812617884615401</v>
          </cell>
          <cell r="G1233">
            <v>0.30812617884615401</v>
          </cell>
          <cell r="H1233">
            <v>0.30812617884615401</v>
          </cell>
          <cell r="I1233">
            <v>0.30812617884615401</v>
          </cell>
        </row>
        <row r="1234">
          <cell r="D1234" t="str">
            <v>OthersChinaRussia</v>
          </cell>
          <cell r="E1234">
            <v>0.21813494999999999</v>
          </cell>
          <cell r="F1234">
            <v>0.21813494999999999</v>
          </cell>
          <cell r="G1234">
            <v>0.21813494999999999</v>
          </cell>
          <cell r="H1234">
            <v>0.21813494999999999</v>
          </cell>
          <cell r="I1234">
            <v>0.21813494999999999</v>
          </cell>
        </row>
        <row r="1235">
          <cell r="D1235" t="str">
            <v>OthersChinaSouth America</v>
          </cell>
          <cell r="E1235">
            <v>0.31417438571428602</v>
          </cell>
          <cell r="F1235">
            <v>0.31417438571428602</v>
          </cell>
          <cell r="G1235">
            <v>0.31417438571428602</v>
          </cell>
          <cell r="H1235">
            <v>0.31417438571428602</v>
          </cell>
          <cell r="I1235">
            <v>0.31417438571428602</v>
          </cell>
        </row>
        <row r="1236">
          <cell r="D1236" t="str">
            <v>OthersEuropeCentral America</v>
          </cell>
          <cell r="E1236">
            <v>0.15642506750747801</v>
          </cell>
          <cell r="F1236">
            <v>0.15642506750747801</v>
          </cell>
          <cell r="G1236">
            <v>0.15642506750747801</v>
          </cell>
          <cell r="H1236">
            <v>0.15642506750747801</v>
          </cell>
          <cell r="I1236">
            <v>0.15642506750747801</v>
          </cell>
        </row>
        <row r="1237">
          <cell r="D1237" t="str">
            <v>OthersEuropeChina</v>
          </cell>
          <cell r="E1237">
            <v>0.30475806451612902</v>
          </cell>
          <cell r="F1237">
            <v>0.30475806451612902</v>
          </cell>
          <cell r="G1237">
            <v>0.30475806451612902</v>
          </cell>
          <cell r="H1237">
            <v>0.30475806451612902</v>
          </cell>
          <cell r="I1237">
            <v>0.30475806451612902</v>
          </cell>
        </row>
        <row r="1238">
          <cell r="D1238" t="str">
            <v>OthersEuropeEurope</v>
          </cell>
          <cell r="E1238">
            <v>4.0649001536098302E-2</v>
          </cell>
          <cell r="F1238">
            <v>4.0649001536098302E-2</v>
          </cell>
          <cell r="G1238">
            <v>4.0649001536098302E-2</v>
          </cell>
          <cell r="H1238">
            <v>4.0649001536098302E-2</v>
          </cell>
          <cell r="I1238">
            <v>4.0649001536098302E-2</v>
          </cell>
        </row>
        <row r="1239">
          <cell r="D1239" t="str">
            <v>OthersEuropeIndia</v>
          </cell>
          <cell r="E1239">
            <v>0.42789926895402303</v>
          </cell>
          <cell r="F1239">
            <v>0.42789926895402303</v>
          </cell>
          <cell r="G1239">
            <v>0.42789926895402303</v>
          </cell>
          <cell r="H1239">
            <v>0.42789926895402303</v>
          </cell>
          <cell r="I1239">
            <v>0.42789926895402303</v>
          </cell>
        </row>
        <row r="1240">
          <cell r="D1240" t="str">
            <v>OthersEuropeJapan</v>
          </cell>
          <cell r="E1240">
            <v>0.125473360821408</v>
          </cell>
          <cell r="F1240">
            <v>0.125473360821408</v>
          </cell>
          <cell r="G1240">
            <v>0.125473360821408</v>
          </cell>
          <cell r="H1240">
            <v>0.125473360821408</v>
          </cell>
          <cell r="I1240">
            <v>0.125473360821408</v>
          </cell>
        </row>
        <row r="1241">
          <cell r="D1241" t="str">
            <v>OthersEuropeKorea</v>
          </cell>
          <cell r="E1241">
            <v>0.19102040905935599</v>
          </cell>
          <cell r="F1241">
            <v>0.19102040905935599</v>
          </cell>
          <cell r="G1241">
            <v>0.19102040905935599</v>
          </cell>
          <cell r="H1241">
            <v>0.19102040905935599</v>
          </cell>
          <cell r="I1241">
            <v>0.19102040905935599</v>
          </cell>
        </row>
        <row r="1242">
          <cell r="D1242" t="str">
            <v>OthersEuropeMiddle-East</v>
          </cell>
          <cell r="E1242">
            <v>0.15459315976090399</v>
          </cell>
          <cell r="F1242">
            <v>0.15459315976090399</v>
          </cell>
          <cell r="G1242">
            <v>0.15459315976090399</v>
          </cell>
          <cell r="H1242">
            <v>0.15459315976090399</v>
          </cell>
          <cell r="I1242">
            <v>0.15459315976090399</v>
          </cell>
        </row>
        <row r="1243">
          <cell r="D1243" t="str">
            <v>OthersEuropeNorth America</v>
          </cell>
          <cell r="E1243">
            <v>0.21509003778472999</v>
          </cell>
          <cell r="F1243">
            <v>0.21509003778472999</v>
          </cell>
          <cell r="G1243">
            <v>0.21509003778472999</v>
          </cell>
          <cell r="H1243">
            <v>0.21509003778472999</v>
          </cell>
          <cell r="I1243">
            <v>0.21509003778472999</v>
          </cell>
        </row>
        <row r="1244">
          <cell r="D1244" t="str">
            <v>OthersEuropeOther Asia</v>
          </cell>
          <cell r="E1244">
            <v>0.29709038761606199</v>
          </cell>
          <cell r="F1244">
            <v>0.29709038761606199</v>
          </cell>
          <cell r="G1244">
            <v>0.29709038761606199</v>
          </cell>
          <cell r="H1244">
            <v>0.29709038761606199</v>
          </cell>
          <cell r="I1244">
            <v>0.29709038761606199</v>
          </cell>
        </row>
        <row r="1245">
          <cell r="D1245" t="str">
            <v>OthersEuropeRussia</v>
          </cell>
          <cell r="E1245">
            <v>6.58794162826421E-2</v>
          </cell>
          <cell r="F1245">
            <v>6.58794162826421E-2</v>
          </cell>
          <cell r="G1245">
            <v>6.58794162826421E-2</v>
          </cell>
          <cell r="H1245">
            <v>6.58794162826421E-2</v>
          </cell>
          <cell r="I1245">
            <v>6.58794162826421E-2</v>
          </cell>
        </row>
        <row r="1246">
          <cell r="D1246" t="str">
            <v>OthersEuropeSouth America</v>
          </cell>
          <cell r="E1246">
            <v>0.204166019888431</v>
          </cell>
          <cell r="F1246">
            <v>0.204166019888431</v>
          </cell>
          <cell r="G1246">
            <v>0.204166019888431</v>
          </cell>
          <cell r="H1246">
            <v>0.204166019888431</v>
          </cell>
          <cell r="I1246">
            <v>0.204166019888431</v>
          </cell>
        </row>
        <row r="1247">
          <cell r="D1247" t="str">
            <v>OthersIndiaCentral America</v>
          </cell>
          <cell r="E1247">
            <v>0.187283621428571</v>
          </cell>
          <cell r="F1247">
            <v>0.187283621428571</v>
          </cell>
          <cell r="G1247">
            <v>0.187283621428571</v>
          </cell>
          <cell r="H1247">
            <v>0.187283621428571</v>
          </cell>
          <cell r="I1247">
            <v>0.187283621428571</v>
          </cell>
        </row>
        <row r="1248">
          <cell r="D1248" t="str">
            <v>OthersIndiaChina</v>
          </cell>
          <cell r="E1248">
            <v>0.27807314999999999</v>
          </cell>
          <cell r="F1248">
            <v>0.27807314999999999</v>
          </cell>
          <cell r="G1248">
            <v>0.27807314999999999</v>
          </cell>
          <cell r="H1248">
            <v>0.27807314999999999</v>
          </cell>
          <cell r="I1248">
            <v>0.27807314999999999</v>
          </cell>
        </row>
        <row r="1249">
          <cell r="D1249" t="str">
            <v>OthersIndiaEurope</v>
          </cell>
          <cell r="E1249">
            <v>1.04486477727273</v>
          </cell>
          <cell r="F1249">
            <v>1.04486477727273</v>
          </cell>
          <cell r="G1249">
            <v>1.04486477727273</v>
          </cell>
          <cell r="H1249">
            <v>1.04486477727273</v>
          </cell>
          <cell r="I1249">
            <v>1.04486477727273</v>
          </cell>
        </row>
        <row r="1250">
          <cell r="D1250" t="str">
            <v>OthersIndiaIndia</v>
          </cell>
          <cell r="E1250">
            <v>5.9370899999999997E-2</v>
          </cell>
          <cell r="F1250">
            <v>5.9370899999999997E-2</v>
          </cell>
          <cell r="G1250">
            <v>5.9370899999999997E-2</v>
          </cell>
          <cell r="H1250">
            <v>5.9370899999999997E-2</v>
          </cell>
          <cell r="I1250">
            <v>5.9370899999999997E-2</v>
          </cell>
        </row>
        <row r="1251">
          <cell r="D1251" t="str">
            <v>OthersIndiaJapan</v>
          </cell>
          <cell r="E1251">
            <v>5.0238600000000001E-2</v>
          </cell>
          <cell r="F1251">
            <v>5.0238600000000001E-2</v>
          </cell>
          <cell r="G1251">
            <v>5.0238600000000001E-2</v>
          </cell>
          <cell r="H1251">
            <v>5.0238600000000001E-2</v>
          </cell>
          <cell r="I1251">
            <v>5.0238600000000001E-2</v>
          </cell>
        </row>
        <row r="1252">
          <cell r="D1252" t="str">
            <v>OthersIndiaKorea</v>
          </cell>
          <cell r="E1252">
            <v>0.14876076748768499</v>
          </cell>
          <cell r="F1252">
            <v>0.14876076748768499</v>
          </cell>
          <cell r="G1252">
            <v>0.14876076748768499</v>
          </cell>
          <cell r="H1252">
            <v>0.14876076748768499</v>
          </cell>
          <cell r="I1252">
            <v>0.14876076748768499</v>
          </cell>
        </row>
        <row r="1253">
          <cell r="D1253" t="str">
            <v>OthersIndiaMiddle-East</v>
          </cell>
          <cell r="E1253">
            <v>0.11991503177966099</v>
          </cell>
          <cell r="F1253">
            <v>0.11991503177966099</v>
          </cell>
          <cell r="G1253">
            <v>0.11991503177966099</v>
          </cell>
          <cell r="H1253">
            <v>0.11991503177966099</v>
          </cell>
          <cell r="I1253">
            <v>0.11991503177966099</v>
          </cell>
        </row>
        <row r="1254">
          <cell r="D1254" t="str">
            <v>OthersIndiaNorth America</v>
          </cell>
          <cell r="E1254">
            <v>0.19841508050847501</v>
          </cell>
          <cell r="F1254">
            <v>0.19841508050847501</v>
          </cell>
          <cell r="G1254">
            <v>0.19841508050847501</v>
          </cell>
          <cell r="H1254">
            <v>0.19841508050847501</v>
          </cell>
          <cell r="I1254">
            <v>0.19841508050847501</v>
          </cell>
        </row>
        <row r="1255">
          <cell r="D1255" t="str">
            <v>OthersIndiaOther Asia</v>
          </cell>
          <cell r="E1255">
            <v>0.238358253846154</v>
          </cell>
          <cell r="F1255">
            <v>0.238358253846154</v>
          </cell>
          <cell r="G1255">
            <v>0.238358253846154</v>
          </cell>
          <cell r="H1255">
            <v>0.238358253846154</v>
          </cell>
          <cell r="I1255">
            <v>0.238358253846154</v>
          </cell>
        </row>
        <row r="1256">
          <cell r="D1256" t="str">
            <v>OthersIndiaRussia</v>
          </cell>
          <cell r="E1256">
            <v>0.11759205</v>
          </cell>
          <cell r="F1256">
            <v>0.11759205</v>
          </cell>
          <cell r="G1256">
            <v>0.11759205</v>
          </cell>
          <cell r="H1256">
            <v>0.11759205</v>
          </cell>
          <cell r="I1256">
            <v>0.11759205</v>
          </cell>
        </row>
        <row r="1257">
          <cell r="D1257" t="str">
            <v>OthersIndiaSouth America</v>
          </cell>
          <cell r="E1257">
            <v>0.226761716666667</v>
          </cell>
          <cell r="F1257">
            <v>0.226761716666667</v>
          </cell>
          <cell r="G1257">
            <v>0.226761716666667</v>
          </cell>
          <cell r="H1257">
            <v>0.226761716666667</v>
          </cell>
          <cell r="I1257">
            <v>0.226761716666667</v>
          </cell>
        </row>
        <row r="1258">
          <cell r="D1258" t="str">
            <v>OthersJapanCentral America</v>
          </cell>
          <cell r="E1258">
            <v>0.25637812142857103</v>
          </cell>
          <cell r="F1258">
            <v>0.25637812142857103</v>
          </cell>
          <cell r="G1258">
            <v>0.25637812142857103</v>
          </cell>
          <cell r="H1258">
            <v>0.25637812142857103</v>
          </cell>
          <cell r="I1258">
            <v>0.25637812142857103</v>
          </cell>
        </row>
        <row r="1259">
          <cell r="D1259" t="str">
            <v>OthersJapanChina</v>
          </cell>
          <cell r="E1259">
            <v>0.32376749999999999</v>
          </cell>
          <cell r="F1259">
            <v>0.32376749999999999</v>
          </cell>
          <cell r="G1259">
            <v>0.32376749999999999</v>
          </cell>
          <cell r="H1259">
            <v>0.32376749999999999</v>
          </cell>
          <cell r="I1259">
            <v>0.32376749999999999</v>
          </cell>
        </row>
        <row r="1260">
          <cell r="D1260" t="str">
            <v>OthersJapanEurope</v>
          </cell>
          <cell r="E1260">
            <v>1.1164777772727299</v>
          </cell>
          <cell r="F1260">
            <v>1.1164777772727299</v>
          </cell>
          <cell r="G1260">
            <v>1.1164777772727299</v>
          </cell>
          <cell r="H1260">
            <v>1.1164777772727299</v>
          </cell>
          <cell r="I1260">
            <v>1.1164777772727299</v>
          </cell>
        </row>
        <row r="1261">
          <cell r="D1261" t="str">
            <v>OthersJapanIndia</v>
          </cell>
          <cell r="E1261">
            <v>0.41343782967032999</v>
          </cell>
          <cell r="F1261">
            <v>0.41343782967032999</v>
          </cell>
          <cell r="G1261">
            <v>0.41343782967032999</v>
          </cell>
          <cell r="H1261">
            <v>0.41343782967032999</v>
          </cell>
          <cell r="I1261">
            <v>0.41343782967032999</v>
          </cell>
        </row>
        <row r="1262">
          <cell r="D1262" t="str">
            <v>OthersJapanJapan</v>
          </cell>
          <cell r="E1262">
            <v>6.9160200000000005E-2</v>
          </cell>
          <cell r="F1262">
            <v>6.9160200000000005E-2</v>
          </cell>
          <cell r="G1262">
            <v>6.9160200000000005E-2</v>
          </cell>
          <cell r="H1262">
            <v>6.9160200000000005E-2</v>
          </cell>
          <cell r="I1262">
            <v>6.9160200000000005E-2</v>
          </cell>
        </row>
        <row r="1263">
          <cell r="D1263" t="str">
            <v>OthersJapanKorea</v>
          </cell>
          <cell r="E1263">
            <v>0.18228966748768499</v>
          </cell>
          <cell r="F1263">
            <v>0.18228966748768499</v>
          </cell>
          <cell r="G1263">
            <v>0.18228966748768499</v>
          </cell>
          <cell r="H1263">
            <v>0.18228966748768499</v>
          </cell>
          <cell r="I1263">
            <v>0.18228966748768499</v>
          </cell>
        </row>
        <row r="1264">
          <cell r="D1264" t="str">
            <v>OthersJapanMiddle-East</v>
          </cell>
          <cell r="E1264">
            <v>0.27522983177966098</v>
          </cell>
          <cell r="F1264">
            <v>0.27522983177966098</v>
          </cell>
          <cell r="G1264">
            <v>0.27522983177966098</v>
          </cell>
          <cell r="H1264">
            <v>0.27522983177966098</v>
          </cell>
          <cell r="I1264">
            <v>0.27522983177966098</v>
          </cell>
        </row>
        <row r="1265">
          <cell r="D1265" t="str">
            <v>OthersJapanNorth America</v>
          </cell>
          <cell r="E1265">
            <v>0.30496953050847497</v>
          </cell>
          <cell r="F1265">
            <v>0.30496953050847497</v>
          </cell>
          <cell r="G1265">
            <v>0.30496953050847497</v>
          </cell>
          <cell r="H1265">
            <v>0.30496953050847497</v>
          </cell>
          <cell r="I1265">
            <v>0.30496953050847497</v>
          </cell>
        </row>
        <row r="1266">
          <cell r="D1266" t="str">
            <v>OthersJapanOther Asia</v>
          </cell>
          <cell r="E1266">
            <v>0.31453740384615397</v>
          </cell>
          <cell r="F1266">
            <v>0.31453740384615397</v>
          </cell>
          <cell r="G1266">
            <v>0.31453740384615397</v>
          </cell>
          <cell r="H1266">
            <v>0.31453740384615397</v>
          </cell>
          <cell r="I1266">
            <v>0.31453740384615397</v>
          </cell>
        </row>
        <row r="1267">
          <cell r="D1267" t="str">
            <v>OthersJapanRussia</v>
          </cell>
          <cell r="E1267">
            <v>0.18920505000000001</v>
          </cell>
          <cell r="F1267">
            <v>0.18920505000000001</v>
          </cell>
          <cell r="G1267">
            <v>0.18920505000000001</v>
          </cell>
          <cell r="H1267">
            <v>0.18920505000000001</v>
          </cell>
          <cell r="I1267">
            <v>0.18920505000000001</v>
          </cell>
        </row>
        <row r="1268">
          <cell r="D1268" t="str">
            <v>OthersJapanSouth America</v>
          </cell>
          <cell r="E1268">
            <v>0.295856216666667</v>
          </cell>
          <cell r="F1268">
            <v>0.295856216666667</v>
          </cell>
          <cell r="G1268">
            <v>0.295856216666667</v>
          </cell>
          <cell r="H1268">
            <v>0.295856216666667</v>
          </cell>
          <cell r="I1268">
            <v>0.295856216666667</v>
          </cell>
        </row>
        <row r="1269">
          <cell r="D1269" t="str">
            <v>OthersKoreaCentral America</v>
          </cell>
          <cell r="E1269">
            <v>0.25637812142857103</v>
          </cell>
          <cell r="F1269">
            <v>0.25637812142857103</v>
          </cell>
          <cell r="G1269">
            <v>0.25637812142857103</v>
          </cell>
          <cell r="H1269">
            <v>0.25637812142857103</v>
          </cell>
          <cell r="I1269">
            <v>0.25637812142857103</v>
          </cell>
        </row>
        <row r="1270">
          <cell r="D1270" t="str">
            <v>OthersKoreaChina</v>
          </cell>
          <cell r="E1270">
            <v>0.2923848</v>
          </cell>
          <cell r="F1270">
            <v>0.2923848</v>
          </cell>
          <cell r="G1270">
            <v>0.2923848</v>
          </cell>
          <cell r="H1270">
            <v>0.2923848</v>
          </cell>
          <cell r="I1270">
            <v>0.2923848</v>
          </cell>
        </row>
        <row r="1271">
          <cell r="D1271" t="str">
            <v>OthersKoreaEurope</v>
          </cell>
          <cell r="E1271">
            <v>1.1164777772727299</v>
          </cell>
          <cell r="F1271">
            <v>1.1164777772727299</v>
          </cell>
          <cell r="G1271">
            <v>1.1164777772727299</v>
          </cell>
          <cell r="H1271">
            <v>1.1164777772727299</v>
          </cell>
          <cell r="I1271">
            <v>1.1164777772727299</v>
          </cell>
        </row>
        <row r="1272">
          <cell r="D1272" t="str">
            <v>OthersKoreaIndia</v>
          </cell>
          <cell r="E1272">
            <v>0.41343782967032999</v>
          </cell>
          <cell r="F1272">
            <v>0.41343782967032999</v>
          </cell>
          <cell r="G1272">
            <v>0.41343782967032999</v>
          </cell>
          <cell r="H1272">
            <v>0.41343782967032999</v>
          </cell>
          <cell r="I1272">
            <v>0.41343782967032999</v>
          </cell>
        </row>
        <row r="1273">
          <cell r="D1273" t="str">
            <v>OthersKoreaJapan</v>
          </cell>
          <cell r="E1273">
            <v>0.1085802</v>
          </cell>
          <cell r="F1273">
            <v>0.1085802</v>
          </cell>
          <cell r="G1273">
            <v>0.1085802</v>
          </cell>
          <cell r="H1273">
            <v>0.1085802</v>
          </cell>
          <cell r="I1273">
            <v>0.1085802</v>
          </cell>
        </row>
        <row r="1274">
          <cell r="D1274" t="str">
            <v>OthersKoreaKorea</v>
          </cell>
          <cell r="E1274">
            <v>4.6219950000000003E-2</v>
          </cell>
          <cell r="F1274">
            <v>4.6219950000000003E-2</v>
          </cell>
          <cell r="G1274">
            <v>4.6219950000000003E-2</v>
          </cell>
          <cell r="H1274">
            <v>4.6219950000000003E-2</v>
          </cell>
          <cell r="I1274">
            <v>4.6219950000000003E-2</v>
          </cell>
        </row>
        <row r="1275">
          <cell r="D1275" t="str">
            <v>OthersKoreaMiddle-East</v>
          </cell>
          <cell r="E1275">
            <v>0.27522983177966098</v>
          </cell>
          <cell r="F1275">
            <v>0.27522983177966098</v>
          </cell>
          <cell r="G1275">
            <v>0.27522983177966098</v>
          </cell>
          <cell r="H1275">
            <v>0.27522983177966098</v>
          </cell>
          <cell r="I1275">
            <v>0.27522983177966098</v>
          </cell>
        </row>
        <row r="1276">
          <cell r="D1276" t="str">
            <v>OthersKoreaNorth America</v>
          </cell>
          <cell r="E1276">
            <v>0.30496953050847497</v>
          </cell>
          <cell r="F1276">
            <v>0.30496953050847497</v>
          </cell>
          <cell r="G1276">
            <v>0.30496953050847497</v>
          </cell>
          <cell r="H1276">
            <v>0.30496953050847497</v>
          </cell>
          <cell r="I1276">
            <v>0.30496953050847497</v>
          </cell>
        </row>
        <row r="1277">
          <cell r="D1277" t="str">
            <v>OthersKoreaOther Asia</v>
          </cell>
          <cell r="E1277">
            <v>0.30206535384615402</v>
          </cell>
          <cell r="F1277">
            <v>0.30206535384615402</v>
          </cell>
          <cell r="G1277">
            <v>0.30206535384615402</v>
          </cell>
          <cell r="H1277">
            <v>0.30206535384615402</v>
          </cell>
          <cell r="I1277">
            <v>0.30206535384615402</v>
          </cell>
        </row>
        <row r="1278">
          <cell r="D1278" t="str">
            <v>OthersKoreaRussia</v>
          </cell>
          <cell r="E1278">
            <v>0.18920505000000001</v>
          </cell>
          <cell r="F1278">
            <v>0.18920505000000001</v>
          </cell>
          <cell r="G1278">
            <v>0.18920505000000001</v>
          </cell>
          <cell r="H1278">
            <v>0.18920505000000001</v>
          </cell>
          <cell r="I1278">
            <v>0.18920505000000001</v>
          </cell>
        </row>
        <row r="1279">
          <cell r="D1279" t="str">
            <v>OthersKoreaSouth America</v>
          </cell>
          <cell r="E1279">
            <v>0.295856216666667</v>
          </cell>
          <cell r="F1279">
            <v>0.295856216666667</v>
          </cell>
          <cell r="G1279">
            <v>0.295856216666667</v>
          </cell>
          <cell r="H1279">
            <v>0.295856216666667</v>
          </cell>
          <cell r="I1279">
            <v>0.295856216666667</v>
          </cell>
        </row>
        <row r="1280">
          <cell r="D1280" t="str">
            <v>OthersMiddle-EastCentral America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D1281" t="str">
            <v>OthersMiddle-EastChina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D1282" t="str">
            <v>OthersMiddle-EastEurope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D1283" t="str">
            <v>OthersMiddle-EastIndia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D1284" t="str">
            <v>OthersMiddle-EastJapan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D1285" t="str">
            <v>OthersMiddle-EastKorea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D1286" t="str">
            <v>OthersMiddle-EastMiddle-East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D1287" t="str">
            <v>OthersMiddle-EastNorth America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D1288" t="str">
            <v>OthersMiddle-EastOther Asia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</row>
        <row r="1289">
          <cell r="D1289" t="str">
            <v>OthersMiddle-EastRussia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</row>
        <row r="1290">
          <cell r="D1290" t="str">
            <v>OthersMiddle-EastSouth America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D1291" t="str">
            <v>OthersNorth AmericaCentral America</v>
          </cell>
          <cell r="E1291">
            <v>0.12496504999999999</v>
          </cell>
          <cell r="F1291">
            <v>0.12496504999999999</v>
          </cell>
          <cell r="G1291">
            <v>0.12496504999999999</v>
          </cell>
          <cell r="H1291">
            <v>0.12496504999999999</v>
          </cell>
          <cell r="I1291">
            <v>0.12496504999999999</v>
          </cell>
        </row>
        <row r="1292">
          <cell r="D1292" t="str">
            <v>OthersNorth AmericaChina</v>
          </cell>
          <cell r="E1292">
            <v>0.32227099999999997</v>
          </cell>
          <cell r="F1292">
            <v>0.32227099999999997</v>
          </cell>
          <cell r="G1292">
            <v>0.32227099999999997</v>
          </cell>
          <cell r="H1292">
            <v>0.32227099999999997</v>
          </cell>
          <cell r="I1292">
            <v>0.32227099999999997</v>
          </cell>
        </row>
        <row r="1293">
          <cell r="D1293" t="str">
            <v>OthersNorth AmericaEurope</v>
          </cell>
          <cell r="E1293">
            <v>1.9719203295454499</v>
          </cell>
          <cell r="F1293">
            <v>1.9719203295454499</v>
          </cell>
          <cell r="G1293">
            <v>1.9719203295454499</v>
          </cell>
          <cell r="H1293">
            <v>1.9719203295454499</v>
          </cell>
          <cell r="I1293">
            <v>1.9719203295454499</v>
          </cell>
        </row>
        <row r="1294">
          <cell r="D1294" t="str">
            <v>OthersNorth AmericaIndia</v>
          </cell>
          <cell r="E1294">
            <v>0.49915442967033002</v>
          </cell>
          <cell r="F1294">
            <v>0.49915442967033002</v>
          </cell>
          <cell r="G1294">
            <v>0.49915442967033002</v>
          </cell>
          <cell r="H1294">
            <v>0.49915442967033002</v>
          </cell>
          <cell r="I1294">
            <v>0.49915442967033002</v>
          </cell>
        </row>
        <row r="1295">
          <cell r="D1295" t="str">
            <v>OthersNorth AmericaJapan</v>
          </cell>
          <cell r="E1295">
            <v>0.179278875</v>
          </cell>
          <cell r="F1295">
            <v>0.179278875</v>
          </cell>
          <cell r="G1295">
            <v>0.179278875</v>
          </cell>
          <cell r="H1295">
            <v>0.179278875</v>
          </cell>
          <cell r="I1295">
            <v>0.179278875</v>
          </cell>
        </row>
        <row r="1296">
          <cell r="D1296" t="str">
            <v>OthersNorth AmericaKorea</v>
          </cell>
          <cell r="E1296">
            <v>0.202112817487685</v>
          </cell>
          <cell r="F1296">
            <v>0.202112817487685</v>
          </cell>
          <cell r="G1296">
            <v>0.202112817487685</v>
          </cell>
          <cell r="H1296">
            <v>0.202112817487685</v>
          </cell>
          <cell r="I1296">
            <v>0.202112817487685</v>
          </cell>
        </row>
        <row r="1297">
          <cell r="D1297" t="str">
            <v>OthersNorth AmericaMiddle-East</v>
          </cell>
          <cell r="E1297">
            <v>0.275297356779661</v>
          </cell>
          <cell r="F1297">
            <v>0.275297356779661</v>
          </cell>
          <cell r="G1297">
            <v>0.275297356779661</v>
          </cell>
          <cell r="H1297">
            <v>0.275297356779661</v>
          </cell>
          <cell r="I1297">
            <v>0.275297356779661</v>
          </cell>
        </row>
        <row r="1298">
          <cell r="D1298" t="str">
            <v>OthersNorth AmericaNorth America</v>
          </cell>
          <cell r="E1298">
            <v>6.6178150000000005E-2</v>
          </cell>
          <cell r="F1298">
            <v>6.6178150000000005E-2</v>
          </cell>
          <cell r="G1298">
            <v>6.6178150000000005E-2</v>
          </cell>
          <cell r="H1298">
            <v>6.6178150000000005E-2</v>
          </cell>
          <cell r="I1298">
            <v>6.6178150000000005E-2</v>
          </cell>
        </row>
        <row r="1299">
          <cell r="D1299" t="str">
            <v>OthersNorth AmericaOther Asia</v>
          </cell>
          <cell r="E1299">
            <v>0.413171353846154</v>
          </cell>
          <cell r="F1299">
            <v>0.413171353846154</v>
          </cell>
          <cell r="G1299">
            <v>0.413171353846154</v>
          </cell>
          <cell r="H1299">
            <v>0.413171353846154</v>
          </cell>
          <cell r="I1299">
            <v>0.413171353846154</v>
          </cell>
        </row>
        <row r="1300">
          <cell r="D1300" t="str">
            <v>OthersNorth AmericaRussia</v>
          </cell>
          <cell r="E1300">
            <v>0.117374875</v>
          </cell>
          <cell r="F1300">
            <v>0.117374875</v>
          </cell>
          <cell r="G1300">
            <v>0.117374875</v>
          </cell>
          <cell r="H1300">
            <v>0.117374875</v>
          </cell>
          <cell r="I1300">
            <v>0.117374875</v>
          </cell>
        </row>
        <row r="1301">
          <cell r="D1301" t="str">
            <v>OthersNorth AmericaSouth America</v>
          </cell>
          <cell r="E1301">
            <v>0.18555933571428601</v>
          </cell>
          <cell r="F1301">
            <v>0.18555933571428601</v>
          </cell>
          <cell r="G1301">
            <v>0.18555933571428601</v>
          </cell>
          <cell r="H1301">
            <v>0.18555933571428601</v>
          </cell>
          <cell r="I1301">
            <v>0.18555933571428601</v>
          </cell>
        </row>
        <row r="1302">
          <cell r="D1302" t="str">
            <v>OthersOther AsiaCentral America</v>
          </cell>
          <cell r="E1302">
            <v>0.21230955000000001</v>
          </cell>
          <cell r="F1302">
            <v>0.21230955000000001</v>
          </cell>
          <cell r="G1302">
            <v>0.21230955000000001</v>
          </cell>
          <cell r="H1302">
            <v>0.21230955000000001</v>
          </cell>
          <cell r="I1302">
            <v>0.21230955000000001</v>
          </cell>
        </row>
        <row r="1303">
          <cell r="D1303" t="str">
            <v>OthersOther AsiaChina</v>
          </cell>
          <cell r="E1303">
            <v>5.2384800000000002E-2</v>
          </cell>
          <cell r="F1303">
            <v>5.2384800000000002E-2</v>
          </cell>
          <cell r="G1303">
            <v>5.2384800000000002E-2</v>
          </cell>
          <cell r="H1303">
            <v>5.2384800000000002E-2</v>
          </cell>
          <cell r="I1303">
            <v>5.2384800000000002E-2</v>
          </cell>
        </row>
        <row r="1304">
          <cell r="D1304" t="str">
            <v>OthersOther AsiaEurope</v>
          </cell>
          <cell r="E1304">
            <v>0.18920505000000001</v>
          </cell>
          <cell r="F1304">
            <v>0.18920505000000001</v>
          </cell>
          <cell r="G1304">
            <v>0.18920505000000001</v>
          </cell>
          <cell r="H1304">
            <v>0.18920505000000001</v>
          </cell>
          <cell r="I1304">
            <v>0.18920505000000001</v>
          </cell>
        </row>
        <row r="1305">
          <cell r="D1305" t="str">
            <v>OthersOther AsiaIndia</v>
          </cell>
          <cell r="E1305">
            <v>8.3767499999999995E-2</v>
          </cell>
          <cell r="F1305">
            <v>8.3767499999999995E-2</v>
          </cell>
          <cell r="G1305">
            <v>8.3767499999999995E-2</v>
          </cell>
          <cell r="H1305">
            <v>8.3767499999999995E-2</v>
          </cell>
          <cell r="I1305">
            <v>8.3767499999999995E-2</v>
          </cell>
        </row>
        <row r="1306">
          <cell r="D1306" t="str">
            <v>OthersOther AsiaJapan</v>
          </cell>
          <cell r="E1306">
            <v>0.1085802</v>
          </cell>
          <cell r="F1306">
            <v>0.1085802</v>
          </cell>
          <cell r="G1306">
            <v>0.1085802</v>
          </cell>
          <cell r="H1306">
            <v>0.1085802</v>
          </cell>
          <cell r="I1306">
            <v>0.1085802</v>
          </cell>
        </row>
        <row r="1307">
          <cell r="D1307" t="str">
            <v>OthersOther AsiaKorea</v>
          </cell>
          <cell r="E1307">
            <v>4.6219950000000003E-2</v>
          </cell>
          <cell r="F1307">
            <v>4.6219950000000003E-2</v>
          </cell>
          <cell r="G1307">
            <v>4.6219950000000003E-2</v>
          </cell>
          <cell r="H1307">
            <v>4.6219950000000003E-2</v>
          </cell>
          <cell r="I1307">
            <v>4.6219950000000003E-2</v>
          </cell>
        </row>
        <row r="1308">
          <cell r="D1308" t="str">
            <v>OthersOther AsiaMiddle-East</v>
          </cell>
          <cell r="E1308">
            <v>0.2177298</v>
          </cell>
          <cell r="F1308">
            <v>0.2177298</v>
          </cell>
          <cell r="G1308">
            <v>0.2177298</v>
          </cell>
          <cell r="H1308">
            <v>0.2177298</v>
          </cell>
          <cell r="I1308">
            <v>0.2177298</v>
          </cell>
        </row>
        <row r="1309">
          <cell r="D1309" t="str">
            <v>OthersOther AsiaNorth America</v>
          </cell>
          <cell r="E1309">
            <v>0.24976950000000001</v>
          </cell>
          <cell r="F1309">
            <v>0.24976950000000001</v>
          </cell>
          <cell r="G1309">
            <v>0.24976950000000001</v>
          </cell>
          <cell r="H1309">
            <v>0.24976950000000001</v>
          </cell>
          <cell r="I1309">
            <v>0.24976950000000001</v>
          </cell>
        </row>
        <row r="1310">
          <cell r="D1310" t="str">
            <v>OthersOther AsiaOther Asia</v>
          </cell>
          <cell r="E1310">
            <v>0.1482192</v>
          </cell>
          <cell r="F1310">
            <v>0.1482192</v>
          </cell>
          <cell r="G1310">
            <v>0.1482192</v>
          </cell>
          <cell r="H1310">
            <v>0.1482192</v>
          </cell>
          <cell r="I1310">
            <v>0.1482192</v>
          </cell>
        </row>
        <row r="1311">
          <cell r="D1311" t="str">
            <v>OthersOther AsiaRussia</v>
          </cell>
          <cell r="E1311">
            <v>0.18920505000000001</v>
          </cell>
          <cell r="F1311">
            <v>0.18920505000000001</v>
          </cell>
          <cell r="G1311">
            <v>0.18920505000000001</v>
          </cell>
          <cell r="H1311">
            <v>0.18920505000000001</v>
          </cell>
          <cell r="I1311">
            <v>0.18920505000000001</v>
          </cell>
        </row>
        <row r="1312">
          <cell r="D1312" t="str">
            <v>OthersOther AsiaSouth America</v>
          </cell>
          <cell r="E1312">
            <v>0.21230955000000001</v>
          </cell>
          <cell r="F1312">
            <v>0.21230955000000001</v>
          </cell>
          <cell r="G1312">
            <v>0.21230955000000001</v>
          </cell>
          <cell r="H1312">
            <v>0.21230955000000001</v>
          </cell>
          <cell r="I1312">
            <v>0.21230955000000001</v>
          </cell>
        </row>
        <row r="1313">
          <cell r="D1313" t="str">
            <v>OthersRussiaCentral America</v>
          </cell>
          <cell r="E1313">
            <v>0.193990351685666</v>
          </cell>
          <cell r="F1313">
            <v>0.193990351685666</v>
          </cell>
          <cell r="G1313">
            <v>0.193990351685666</v>
          </cell>
          <cell r="H1313">
            <v>0.193990351685666</v>
          </cell>
          <cell r="I1313">
            <v>0.193990351685666</v>
          </cell>
        </row>
        <row r="1314">
          <cell r="D1314" t="str">
            <v>OthersRussiaChina</v>
          </cell>
          <cell r="E1314">
            <v>0.33335253456221198</v>
          </cell>
          <cell r="F1314">
            <v>0.33335253456221198</v>
          </cell>
          <cell r="G1314">
            <v>0.33335253456221198</v>
          </cell>
          <cell r="H1314">
            <v>0.33335253456221198</v>
          </cell>
          <cell r="I1314">
            <v>0.33335253456221198</v>
          </cell>
        </row>
        <row r="1315">
          <cell r="D1315" t="str">
            <v>OthersRussiaEurope</v>
          </cell>
          <cell r="E1315">
            <v>1.0004409300377</v>
          </cell>
          <cell r="F1315">
            <v>1.0004409300377</v>
          </cell>
          <cell r="G1315">
            <v>1.0004409300377</v>
          </cell>
          <cell r="H1315">
            <v>1.0004409300377</v>
          </cell>
          <cell r="I1315">
            <v>1.0004409300377</v>
          </cell>
        </row>
        <row r="1316">
          <cell r="D1316" t="str">
            <v>OthersRussiaIndia</v>
          </cell>
          <cell r="E1316">
            <v>0.45761509076661899</v>
          </cell>
          <cell r="F1316">
            <v>0.45761509076661899</v>
          </cell>
          <cell r="G1316">
            <v>0.45761509076661899</v>
          </cell>
          <cell r="H1316">
            <v>0.45761509076661899</v>
          </cell>
          <cell r="I1316">
            <v>0.45761509076661899</v>
          </cell>
        </row>
        <row r="1317">
          <cell r="D1317" t="str">
            <v>OthersRussiaJapan</v>
          </cell>
          <cell r="E1317">
            <v>0.15350715498423501</v>
          </cell>
          <cell r="F1317">
            <v>0.15350715498423501</v>
          </cell>
          <cell r="G1317">
            <v>0.15350715498423501</v>
          </cell>
          <cell r="H1317">
            <v>0.15350715498423501</v>
          </cell>
          <cell r="I1317">
            <v>0.15350715498423501</v>
          </cell>
        </row>
        <row r="1318">
          <cell r="D1318" t="str">
            <v>OthersRussiaKorea</v>
          </cell>
          <cell r="E1318">
            <v>0.22718400352940199</v>
          </cell>
          <cell r="F1318">
            <v>0.22718400352940199</v>
          </cell>
          <cell r="G1318">
            <v>0.22718400352940199</v>
          </cell>
          <cell r="H1318">
            <v>0.22718400352940199</v>
          </cell>
          <cell r="I1318">
            <v>0.22718400352940199</v>
          </cell>
        </row>
        <row r="1319">
          <cell r="D1319" t="str">
            <v>OthersRussiaMiddle-East</v>
          </cell>
          <cell r="E1319">
            <v>0.18262695392373099</v>
          </cell>
          <cell r="F1319">
            <v>0.18262695392373099</v>
          </cell>
          <cell r="G1319">
            <v>0.18262695392373099</v>
          </cell>
          <cell r="H1319">
            <v>0.18262695392373099</v>
          </cell>
          <cell r="I1319">
            <v>0.18262695392373099</v>
          </cell>
        </row>
        <row r="1320">
          <cell r="D1320" t="str">
            <v>OthersRussiaNorth America</v>
          </cell>
          <cell r="E1320">
            <v>0.23106930045754101</v>
          </cell>
          <cell r="F1320">
            <v>0.23106930045754101</v>
          </cell>
          <cell r="G1320">
            <v>0.23106930045754101</v>
          </cell>
          <cell r="H1320">
            <v>0.23106930045754101</v>
          </cell>
          <cell r="I1320">
            <v>0.23106930045754101</v>
          </cell>
        </row>
        <row r="1321">
          <cell r="D1321" t="str">
            <v>OthersRussiaOther Asia</v>
          </cell>
          <cell r="E1321">
            <v>0.33084587916752201</v>
          </cell>
          <cell r="F1321">
            <v>0.33084587916752201</v>
          </cell>
          <cell r="G1321">
            <v>0.33084587916752201</v>
          </cell>
          <cell r="H1321">
            <v>0.33084587916752201</v>
          </cell>
          <cell r="I1321">
            <v>0.33084587916752201</v>
          </cell>
        </row>
        <row r="1322">
          <cell r="D1322" t="str">
            <v>OthersRussiaRussia</v>
          </cell>
          <cell r="E1322">
            <v>6.5599078341013806E-2</v>
          </cell>
          <cell r="F1322">
            <v>6.5599078341013806E-2</v>
          </cell>
          <cell r="G1322">
            <v>6.5599078341013806E-2</v>
          </cell>
          <cell r="H1322">
            <v>6.5599078341013806E-2</v>
          </cell>
          <cell r="I1322">
            <v>6.5599078341013806E-2</v>
          </cell>
        </row>
        <row r="1323">
          <cell r="D1323" t="str">
            <v>OthersRussiaSouth America</v>
          </cell>
          <cell r="E1323">
            <v>0.21051606597138001</v>
          </cell>
          <cell r="F1323">
            <v>0.21051606597138001</v>
          </cell>
          <cell r="G1323">
            <v>0.21051606597138001</v>
          </cell>
          <cell r="H1323">
            <v>0.21051606597138001</v>
          </cell>
          <cell r="I1323">
            <v>0.21051606597138001</v>
          </cell>
        </row>
        <row r="1324">
          <cell r="D1324" t="str">
            <v>OthersSouth AmericaCentral America</v>
          </cell>
          <cell r="E1324">
            <v>5.7629850000000003E-2</v>
          </cell>
          <cell r="F1324">
            <v>5.7629850000000003E-2</v>
          </cell>
          <cell r="G1324">
            <v>5.7629850000000003E-2</v>
          </cell>
          <cell r="H1324">
            <v>5.7629850000000003E-2</v>
          </cell>
          <cell r="I1324">
            <v>5.7629850000000003E-2</v>
          </cell>
        </row>
        <row r="1325">
          <cell r="D1325" t="str">
            <v>OthersSouth AmericaChina</v>
          </cell>
          <cell r="E1325">
            <v>0.42441990000000002</v>
          </cell>
          <cell r="F1325">
            <v>0.42441990000000002</v>
          </cell>
          <cell r="G1325">
            <v>0.42441990000000002</v>
          </cell>
          <cell r="H1325">
            <v>0.42441990000000002</v>
          </cell>
          <cell r="I1325">
            <v>0.42441990000000002</v>
          </cell>
        </row>
        <row r="1326">
          <cell r="D1326" t="str">
            <v>OthersSouth AmericaEurope</v>
          </cell>
          <cell r="E1326">
            <v>1.1327275772727301</v>
          </cell>
          <cell r="F1326">
            <v>1.1327275772727301</v>
          </cell>
          <cell r="G1326">
            <v>1.1327275772727301</v>
          </cell>
          <cell r="H1326">
            <v>1.1327275772727301</v>
          </cell>
          <cell r="I1326">
            <v>1.1327275772727301</v>
          </cell>
        </row>
        <row r="1327">
          <cell r="D1327" t="str">
            <v>OthersSouth AmericaIndia</v>
          </cell>
          <cell r="E1327">
            <v>0.62647007967032997</v>
          </cell>
          <cell r="F1327">
            <v>0.62647007967032997</v>
          </cell>
          <cell r="G1327">
            <v>0.62647007967032997</v>
          </cell>
          <cell r="H1327">
            <v>0.62647007967032997</v>
          </cell>
          <cell r="I1327">
            <v>0.62647007967032997</v>
          </cell>
        </row>
        <row r="1328">
          <cell r="D1328" t="str">
            <v>OthersSouth AmericaJapan</v>
          </cell>
          <cell r="E1328">
            <v>0.27087014999999998</v>
          </cell>
          <cell r="F1328">
            <v>0.27087014999999998</v>
          </cell>
          <cell r="G1328">
            <v>0.27087014999999998</v>
          </cell>
          <cell r="H1328">
            <v>0.27087014999999998</v>
          </cell>
          <cell r="I1328">
            <v>0.27087014999999998</v>
          </cell>
        </row>
        <row r="1329">
          <cell r="D1329" t="str">
            <v>OthersSouth AmericaKorea</v>
          </cell>
          <cell r="E1329">
            <v>0.33193236748768501</v>
          </cell>
          <cell r="F1329">
            <v>0.33193236748768501</v>
          </cell>
          <cell r="G1329">
            <v>0.33193236748768501</v>
          </cell>
          <cell r="H1329">
            <v>0.33193236748768501</v>
          </cell>
          <cell r="I1329">
            <v>0.33193236748768501</v>
          </cell>
        </row>
        <row r="1330">
          <cell r="D1330" t="str">
            <v>OthersSouth AmericaMiddle-East</v>
          </cell>
          <cell r="E1330">
            <v>0.34105028177966101</v>
          </cell>
          <cell r="F1330">
            <v>0.34105028177966101</v>
          </cell>
          <cell r="G1330">
            <v>0.34105028177966101</v>
          </cell>
          <cell r="H1330">
            <v>0.34105028177966101</v>
          </cell>
          <cell r="I1330">
            <v>0.34105028177966101</v>
          </cell>
        </row>
        <row r="1331">
          <cell r="D1331" t="str">
            <v>OthersSouth AmericaNorth America</v>
          </cell>
          <cell r="E1331">
            <v>0.23570969999999999</v>
          </cell>
          <cell r="F1331">
            <v>0.23570969999999999</v>
          </cell>
          <cell r="G1331">
            <v>0.23570969999999999</v>
          </cell>
          <cell r="H1331">
            <v>0.23570969999999999</v>
          </cell>
          <cell r="I1331">
            <v>0.23570969999999999</v>
          </cell>
        </row>
        <row r="1332">
          <cell r="D1332" t="str">
            <v>OthersSouth AmericaOther Asia</v>
          </cell>
          <cell r="E1332">
            <v>0.46762387884615397</v>
          </cell>
          <cell r="F1332">
            <v>0.46762387884615397</v>
          </cell>
          <cell r="G1332">
            <v>0.46762387884615397</v>
          </cell>
          <cell r="H1332">
            <v>0.46762387884615397</v>
          </cell>
          <cell r="I1332">
            <v>0.46762387884615397</v>
          </cell>
        </row>
        <row r="1333">
          <cell r="D1333" t="str">
            <v>OthersSouth AmericaRussia</v>
          </cell>
          <cell r="E1333">
            <v>0.20545484999999999</v>
          </cell>
          <cell r="F1333">
            <v>0.20545484999999999</v>
          </cell>
          <cell r="G1333">
            <v>0.20545484999999999</v>
          </cell>
          <cell r="H1333">
            <v>0.20545484999999999</v>
          </cell>
          <cell r="I1333">
            <v>0.20545484999999999</v>
          </cell>
        </row>
        <row r="1334">
          <cell r="D1334" t="str">
            <v>OthersSouth AmericaSouth America</v>
          </cell>
          <cell r="E1334">
            <v>5.7629850000000003E-2</v>
          </cell>
          <cell r="F1334">
            <v>5.7629850000000003E-2</v>
          </cell>
          <cell r="G1334">
            <v>5.7629850000000003E-2</v>
          </cell>
          <cell r="H1334">
            <v>5.7629850000000003E-2</v>
          </cell>
          <cell r="I1334">
            <v>5.7629850000000003E-2</v>
          </cell>
        </row>
        <row r="1335">
          <cell r="D1335" t="str">
            <v>HiPer-texCentral AmericaCentral America</v>
          </cell>
          <cell r="E1335">
            <v>7.0009699999999994E-2</v>
          </cell>
          <cell r="F1335">
            <v>7.0009699999999994E-2</v>
          </cell>
          <cell r="G1335">
            <v>7.0009699999999994E-2</v>
          </cell>
          <cell r="H1335">
            <v>7.0009699999999994E-2</v>
          </cell>
          <cell r="I1335">
            <v>7.0009699999999994E-2</v>
          </cell>
        </row>
        <row r="1336">
          <cell r="D1336" t="str">
            <v>HiPer-texCentral AmericaChina</v>
          </cell>
          <cell r="E1336">
            <v>0.27008009999999999</v>
          </cell>
          <cell r="F1336">
            <v>0.27008009999999999</v>
          </cell>
          <cell r="G1336">
            <v>0.27008009999999999</v>
          </cell>
          <cell r="H1336">
            <v>0.27008009999999999</v>
          </cell>
          <cell r="I1336">
            <v>0.27008009999999999</v>
          </cell>
        </row>
        <row r="1337">
          <cell r="D1337" t="str">
            <v>HiPer-texCentral AmericaEurope</v>
          </cell>
          <cell r="E1337">
            <v>0.32163979999999998</v>
          </cell>
          <cell r="F1337">
            <v>0.32163979999999998</v>
          </cell>
          <cell r="G1337">
            <v>0.32163979999999998</v>
          </cell>
          <cell r="H1337">
            <v>0.32163979999999998</v>
          </cell>
          <cell r="I1337">
            <v>0.32163979999999998</v>
          </cell>
        </row>
        <row r="1338">
          <cell r="D1338" t="str">
            <v>HiPer-texCentral AmericaIndia</v>
          </cell>
          <cell r="E1338">
            <v>0.43303035000000001</v>
          </cell>
          <cell r="F1338">
            <v>0.43303035000000001</v>
          </cell>
          <cell r="G1338">
            <v>0.43303035000000001</v>
          </cell>
          <cell r="H1338">
            <v>0.43303035000000001</v>
          </cell>
          <cell r="I1338">
            <v>0.43303035000000001</v>
          </cell>
        </row>
        <row r="1339">
          <cell r="D1339" t="str">
            <v>HiPer-texCentral AmericaJapan</v>
          </cell>
          <cell r="E1339">
            <v>0.25645994999999999</v>
          </cell>
          <cell r="F1339">
            <v>0.25645994999999999</v>
          </cell>
          <cell r="G1339">
            <v>0.25645994999999999</v>
          </cell>
          <cell r="H1339">
            <v>0.25645994999999999</v>
          </cell>
          <cell r="I1339">
            <v>0.25645994999999999</v>
          </cell>
        </row>
        <row r="1340">
          <cell r="D1340" t="str">
            <v>HiPer-texCentral AmericaKorea</v>
          </cell>
          <cell r="E1340">
            <v>0.26686136807767202</v>
          </cell>
          <cell r="F1340">
            <v>0.26686136807767202</v>
          </cell>
          <cell r="G1340">
            <v>0.26686136807767202</v>
          </cell>
          <cell r="H1340">
            <v>0.26686136807767202</v>
          </cell>
          <cell r="I1340">
            <v>0.26686136807767202</v>
          </cell>
        </row>
        <row r="1341">
          <cell r="D1341" t="str">
            <v>HiPer-texCentral AmericaMiddle-East</v>
          </cell>
          <cell r="E1341">
            <v>0.29531964999999999</v>
          </cell>
          <cell r="F1341">
            <v>0.29531964999999999</v>
          </cell>
          <cell r="G1341">
            <v>0.29531964999999999</v>
          </cell>
          <cell r="H1341">
            <v>0.29531964999999999</v>
          </cell>
          <cell r="I1341">
            <v>0.29531964999999999</v>
          </cell>
        </row>
        <row r="1342">
          <cell r="D1342" t="str">
            <v>HiPer-texCentral AmericaNorth America</v>
          </cell>
          <cell r="E1342">
            <v>0.16425000000000001</v>
          </cell>
          <cell r="F1342">
            <v>0.16425000000000001</v>
          </cell>
          <cell r="G1342">
            <v>0.16425000000000001</v>
          </cell>
          <cell r="H1342">
            <v>0.16425000000000001</v>
          </cell>
          <cell r="I1342">
            <v>0.16425000000000001</v>
          </cell>
        </row>
        <row r="1343">
          <cell r="D1343" t="str">
            <v>HiPer-texCentral AmericaOther Asia</v>
          </cell>
          <cell r="E1343">
            <v>0.37410234999999997</v>
          </cell>
          <cell r="F1343">
            <v>0.37410234999999997</v>
          </cell>
          <cell r="G1343">
            <v>0.37410234999999997</v>
          </cell>
          <cell r="H1343">
            <v>0.37410234999999997</v>
          </cell>
          <cell r="I1343">
            <v>0.37410234999999997</v>
          </cell>
        </row>
        <row r="1344">
          <cell r="D1344" t="str">
            <v>HiPer-texCentral AmericaRussia</v>
          </cell>
          <cell r="E1344">
            <v>0.22101480000000001</v>
          </cell>
          <cell r="F1344">
            <v>0.22101480000000001</v>
          </cell>
          <cell r="G1344">
            <v>0.22101480000000001</v>
          </cell>
          <cell r="H1344">
            <v>0.22101480000000001</v>
          </cell>
          <cell r="I1344">
            <v>0.22101480000000001</v>
          </cell>
        </row>
        <row r="1345">
          <cell r="D1345" t="str">
            <v>HiPer-texCentral AmericaSouth America</v>
          </cell>
          <cell r="E1345">
            <v>0.27230969999999999</v>
          </cell>
          <cell r="F1345">
            <v>0.27230969999999999</v>
          </cell>
          <cell r="G1345">
            <v>0.27230969999999999</v>
          </cell>
          <cell r="H1345">
            <v>0.27230969999999999</v>
          </cell>
          <cell r="I1345">
            <v>0.27230969999999999</v>
          </cell>
        </row>
        <row r="1346">
          <cell r="D1346" t="str">
            <v>HiPer-texChinaCentral America</v>
          </cell>
          <cell r="E1346">
            <v>0.3279801</v>
          </cell>
          <cell r="F1346">
            <v>0.3279801</v>
          </cell>
          <cell r="G1346">
            <v>0.3279801</v>
          </cell>
          <cell r="H1346">
            <v>0.3279801</v>
          </cell>
          <cell r="I1346">
            <v>0.3279801</v>
          </cell>
        </row>
        <row r="1347">
          <cell r="D1347" t="str">
            <v>HiPer-texChinaChina</v>
          </cell>
          <cell r="E1347">
            <v>7.4919899999999998E-2</v>
          </cell>
          <cell r="F1347">
            <v>7.4919899999999998E-2</v>
          </cell>
          <cell r="G1347">
            <v>7.4919899999999998E-2</v>
          </cell>
          <cell r="H1347">
            <v>7.4919899999999998E-2</v>
          </cell>
          <cell r="I1347">
            <v>7.4919899999999998E-2</v>
          </cell>
        </row>
        <row r="1348">
          <cell r="D1348" t="str">
            <v>HiPer-texChinaEurope</v>
          </cell>
          <cell r="E1348">
            <v>0.31875995000000001</v>
          </cell>
          <cell r="F1348">
            <v>0.31875995000000001</v>
          </cell>
          <cell r="G1348">
            <v>0.31875995000000001</v>
          </cell>
          <cell r="H1348">
            <v>0.31875995000000001</v>
          </cell>
          <cell r="I1348">
            <v>0.31875995000000001</v>
          </cell>
        </row>
        <row r="1349">
          <cell r="D1349" t="str">
            <v>HiPer-texChinaIndia</v>
          </cell>
          <cell r="E1349">
            <v>0.41388975</v>
          </cell>
          <cell r="F1349">
            <v>0.41388975</v>
          </cell>
          <cell r="G1349">
            <v>0.41388975</v>
          </cell>
          <cell r="H1349">
            <v>0.41388975</v>
          </cell>
          <cell r="I1349">
            <v>0.41388975</v>
          </cell>
        </row>
        <row r="1350">
          <cell r="D1350" t="str">
            <v>HiPer-texChinaJapan</v>
          </cell>
          <cell r="E1350">
            <v>0.13832040000000001</v>
          </cell>
          <cell r="F1350">
            <v>0.13832040000000001</v>
          </cell>
          <cell r="G1350">
            <v>0.13832040000000001</v>
          </cell>
          <cell r="H1350">
            <v>0.13832040000000001</v>
          </cell>
          <cell r="I1350">
            <v>0.13832040000000001</v>
          </cell>
        </row>
        <row r="1351">
          <cell r="D1351" t="str">
            <v>HiPer-texChinaKorea</v>
          </cell>
          <cell r="E1351">
            <v>0.18618176807767201</v>
          </cell>
          <cell r="F1351">
            <v>0.18618176807767201</v>
          </cell>
          <cell r="G1351">
            <v>0.18618176807767201</v>
          </cell>
          <cell r="H1351">
            <v>0.18618176807767201</v>
          </cell>
          <cell r="I1351">
            <v>0.18618176807767201</v>
          </cell>
        </row>
        <row r="1352">
          <cell r="D1352" t="str">
            <v>HiPer-texChinaMiddle-East</v>
          </cell>
          <cell r="E1352">
            <v>0.29243980000000003</v>
          </cell>
          <cell r="F1352">
            <v>0.29243980000000003</v>
          </cell>
          <cell r="G1352">
            <v>0.29243980000000003</v>
          </cell>
          <cell r="H1352">
            <v>0.29243980000000003</v>
          </cell>
          <cell r="I1352">
            <v>0.29243980000000003</v>
          </cell>
        </row>
        <row r="1353">
          <cell r="D1353" t="str">
            <v>HiPer-texChinaNorth America</v>
          </cell>
          <cell r="E1353">
            <v>0.28715970000000002</v>
          </cell>
          <cell r="F1353">
            <v>0.28715970000000002</v>
          </cell>
          <cell r="G1353">
            <v>0.28715970000000002</v>
          </cell>
          <cell r="H1353">
            <v>0.28715970000000002</v>
          </cell>
          <cell r="I1353">
            <v>0.28715970000000002</v>
          </cell>
        </row>
        <row r="1354">
          <cell r="D1354" t="str">
            <v>HiPer-texChinaOther Asia</v>
          </cell>
          <cell r="E1354">
            <v>0.234780025</v>
          </cell>
          <cell r="F1354">
            <v>0.234780025</v>
          </cell>
          <cell r="G1354">
            <v>0.234780025</v>
          </cell>
          <cell r="H1354">
            <v>0.234780025</v>
          </cell>
          <cell r="I1354">
            <v>0.234780025</v>
          </cell>
        </row>
        <row r="1355">
          <cell r="D1355" t="str">
            <v>HiPer-texChinaRussia</v>
          </cell>
          <cell r="E1355">
            <v>0.21813494999999999</v>
          </cell>
          <cell r="F1355">
            <v>0.21813494999999999</v>
          </cell>
          <cell r="G1355">
            <v>0.21813494999999999</v>
          </cell>
          <cell r="H1355">
            <v>0.21813494999999999</v>
          </cell>
          <cell r="I1355">
            <v>0.21813494999999999</v>
          </cell>
        </row>
        <row r="1356">
          <cell r="D1356" t="str">
            <v>HiPer-texChinaSouth America</v>
          </cell>
          <cell r="E1356">
            <v>0.35588009999999998</v>
          </cell>
          <cell r="F1356">
            <v>0.35588009999999998</v>
          </cell>
          <cell r="G1356">
            <v>0.35588009999999998</v>
          </cell>
          <cell r="H1356">
            <v>0.35588009999999998</v>
          </cell>
          <cell r="I1356">
            <v>0.35588009999999998</v>
          </cell>
        </row>
        <row r="1357">
          <cell r="D1357" t="str">
            <v>HiPer-texEuropeCentral America</v>
          </cell>
          <cell r="E1357">
            <v>0.18675649607890701</v>
          </cell>
          <cell r="F1357">
            <v>0.18675649607890701</v>
          </cell>
          <cell r="G1357">
            <v>0.18675649607890701</v>
          </cell>
          <cell r="H1357">
            <v>0.18675649607890701</v>
          </cell>
          <cell r="I1357">
            <v>0.18675649607890701</v>
          </cell>
        </row>
        <row r="1358">
          <cell r="D1358" t="str">
            <v>HiPer-texEuropeChina</v>
          </cell>
          <cell r="E1358">
            <v>0.19075806451612901</v>
          </cell>
          <cell r="F1358">
            <v>0.19075806451612901</v>
          </cell>
          <cell r="G1358">
            <v>0.19075806451612901</v>
          </cell>
          <cell r="H1358">
            <v>0.19075806451612901</v>
          </cell>
          <cell r="I1358">
            <v>0.19075806451612901</v>
          </cell>
        </row>
        <row r="1359">
          <cell r="D1359" t="str">
            <v>HiPer-texEuropeEurope</v>
          </cell>
          <cell r="E1359">
            <v>4.0649001536098302E-2</v>
          </cell>
          <cell r="F1359">
            <v>4.0649001536098302E-2</v>
          </cell>
          <cell r="G1359">
            <v>4.0649001536098302E-2</v>
          </cell>
          <cell r="H1359">
            <v>4.0649001536098302E-2</v>
          </cell>
          <cell r="I1359">
            <v>4.0649001536098302E-2</v>
          </cell>
        </row>
        <row r="1360">
          <cell r="D1360" t="str">
            <v>HiPer-texEuropeIndia</v>
          </cell>
          <cell r="E1360">
            <v>0.30072893928369299</v>
          </cell>
          <cell r="F1360">
            <v>0.30072893928369299</v>
          </cell>
          <cell r="G1360">
            <v>0.30072893928369299</v>
          </cell>
          <cell r="H1360">
            <v>0.30072893928369299</v>
          </cell>
          <cell r="I1360">
            <v>0.30072893928369299</v>
          </cell>
        </row>
        <row r="1361">
          <cell r="D1361" t="str">
            <v>HiPer-texEuropeJapan</v>
          </cell>
          <cell r="E1361">
            <v>0.125473360821408</v>
          </cell>
          <cell r="F1361">
            <v>0.125473360821408</v>
          </cell>
          <cell r="G1361">
            <v>0.125473360821408</v>
          </cell>
          <cell r="H1361">
            <v>0.125473360821408</v>
          </cell>
          <cell r="I1361">
            <v>0.125473360821408</v>
          </cell>
        </row>
        <row r="1362">
          <cell r="D1362" t="str">
            <v>HiPer-texEuropeKorea</v>
          </cell>
          <cell r="E1362">
            <v>0.18647005964934299</v>
          </cell>
          <cell r="F1362">
            <v>0.18647005964934299</v>
          </cell>
          <cell r="G1362">
            <v>0.18647005964934299</v>
          </cell>
          <cell r="H1362">
            <v>0.18647005964934299</v>
          </cell>
          <cell r="I1362">
            <v>0.18647005964934299</v>
          </cell>
        </row>
        <row r="1363">
          <cell r="D1363" t="str">
            <v>HiPer-texEuropeMiddle-East</v>
          </cell>
          <cell r="E1363">
            <v>0.152093127981243</v>
          </cell>
          <cell r="F1363">
            <v>0.152093127981243</v>
          </cell>
          <cell r="G1363">
            <v>0.152093127981243</v>
          </cell>
          <cell r="H1363">
            <v>0.152093127981243</v>
          </cell>
          <cell r="I1363">
            <v>0.152093127981243</v>
          </cell>
        </row>
        <row r="1364">
          <cell r="D1364" t="str">
            <v>HiPer-texEuropeNorth America</v>
          </cell>
          <cell r="E1364">
            <v>0.222290007276255</v>
          </cell>
          <cell r="F1364">
            <v>0.222290007276255</v>
          </cell>
          <cell r="G1364">
            <v>0.222290007276255</v>
          </cell>
          <cell r="H1364">
            <v>0.222290007276255</v>
          </cell>
          <cell r="I1364">
            <v>0.222290007276255</v>
          </cell>
        </row>
        <row r="1365">
          <cell r="D1365" t="str">
            <v>HiPer-texEuropeOther Asia</v>
          </cell>
          <cell r="E1365">
            <v>0.22374423376990901</v>
          </cell>
          <cell r="F1365">
            <v>0.22374423376990901</v>
          </cell>
          <cell r="G1365">
            <v>0.22374423376990901</v>
          </cell>
          <cell r="H1365">
            <v>0.22374423376990901</v>
          </cell>
          <cell r="I1365">
            <v>0.22374423376990901</v>
          </cell>
        </row>
        <row r="1366">
          <cell r="D1366" t="str">
            <v>HiPer-texEuropeRussia</v>
          </cell>
          <cell r="E1366">
            <v>6.58794162826421E-2</v>
          </cell>
          <cell r="F1366">
            <v>6.58794162826421E-2</v>
          </cell>
          <cell r="G1366">
            <v>6.58794162826421E-2</v>
          </cell>
          <cell r="H1366">
            <v>6.58794162826421E-2</v>
          </cell>
          <cell r="I1366">
            <v>6.58794162826421E-2</v>
          </cell>
        </row>
        <row r="1367">
          <cell r="D1367" t="str">
            <v>HiPer-texEuropeSouth America</v>
          </cell>
          <cell r="E1367">
            <v>0.26735649607890699</v>
          </cell>
          <cell r="F1367">
            <v>0.26735649607890699</v>
          </cell>
          <cell r="G1367">
            <v>0.26735649607890699</v>
          </cell>
          <cell r="H1367">
            <v>0.26735649607890699</v>
          </cell>
          <cell r="I1367">
            <v>0.26735649607890699</v>
          </cell>
        </row>
        <row r="1368">
          <cell r="D1368" t="str">
            <v>HiPer-texIndiaCentral America</v>
          </cell>
          <cell r="E1368">
            <v>0.21761505</v>
          </cell>
          <cell r="F1368">
            <v>0.21761505</v>
          </cell>
          <cell r="G1368">
            <v>0.21761505</v>
          </cell>
          <cell r="H1368">
            <v>0.21761505</v>
          </cell>
          <cell r="I1368">
            <v>0.21761505</v>
          </cell>
        </row>
        <row r="1369">
          <cell r="D1369" t="str">
            <v>HiPer-texIndiaChina</v>
          </cell>
          <cell r="E1369">
            <v>0.16407315</v>
          </cell>
          <cell r="F1369">
            <v>0.16407315</v>
          </cell>
          <cell r="G1369">
            <v>0.16407315</v>
          </cell>
          <cell r="H1369">
            <v>0.16407315</v>
          </cell>
          <cell r="I1369">
            <v>0.16407315</v>
          </cell>
        </row>
        <row r="1370">
          <cell r="D1370" t="str">
            <v>HiPer-texIndiaEurope</v>
          </cell>
          <cell r="E1370">
            <v>0.16790455000000001</v>
          </cell>
          <cell r="F1370">
            <v>0.16790455000000001</v>
          </cell>
          <cell r="G1370">
            <v>0.16790455000000001</v>
          </cell>
          <cell r="H1370">
            <v>0.16790455000000001</v>
          </cell>
          <cell r="I1370">
            <v>0.16790455000000001</v>
          </cell>
        </row>
        <row r="1371">
          <cell r="D1371" t="str">
            <v>HiPer-texIndiaIndia</v>
          </cell>
          <cell r="E1371">
            <v>5.9370899999999997E-2</v>
          </cell>
          <cell r="F1371">
            <v>5.9370899999999997E-2</v>
          </cell>
          <cell r="G1371">
            <v>5.9370899999999997E-2</v>
          </cell>
          <cell r="H1371">
            <v>5.9370899999999997E-2</v>
          </cell>
          <cell r="I1371">
            <v>5.9370899999999997E-2</v>
          </cell>
        </row>
        <row r="1372">
          <cell r="D1372" t="str">
            <v>HiPer-texIndiaJapan</v>
          </cell>
          <cell r="E1372">
            <v>5.0238600000000001E-2</v>
          </cell>
          <cell r="F1372">
            <v>5.0238600000000001E-2</v>
          </cell>
          <cell r="G1372">
            <v>5.0238600000000001E-2</v>
          </cell>
          <cell r="H1372">
            <v>5.0238600000000001E-2</v>
          </cell>
          <cell r="I1372">
            <v>5.0238600000000001E-2</v>
          </cell>
        </row>
        <row r="1373">
          <cell r="D1373" t="str">
            <v>HiPer-texIndiaKorea</v>
          </cell>
          <cell r="E1373">
            <v>0.14421041807767199</v>
          </cell>
          <cell r="F1373">
            <v>0.14421041807767199</v>
          </cell>
          <cell r="G1373">
            <v>0.14421041807767199</v>
          </cell>
          <cell r="H1373">
            <v>0.14421041807767199</v>
          </cell>
          <cell r="I1373">
            <v>0.14421041807767199</v>
          </cell>
        </row>
        <row r="1374">
          <cell r="D1374" t="str">
            <v>HiPer-texIndiaMiddle-East</v>
          </cell>
          <cell r="E1374">
            <v>0.11741500000000001</v>
          </cell>
          <cell r="F1374">
            <v>0.11741500000000001</v>
          </cell>
          <cell r="G1374">
            <v>0.11741500000000001</v>
          </cell>
          <cell r="H1374">
            <v>0.11741500000000001</v>
          </cell>
          <cell r="I1374">
            <v>0.11741500000000001</v>
          </cell>
        </row>
        <row r="1375">
          <cell r="D1375" t="str">
            <v>HiPer-texIndiaNorth America</v>
          </cell>
          <cell r="E1375">
            <v>0.20561504999999999</v>
          </cell>
          <cell r="F1375">
            <v>0.20561504999999999</v>
          </cell>
          <cell r="G1375">
            <v>0.20561504999999999</v>
          </cell>
          <cell r="H1375">
            <v>0.20561504999999999</v>
          </cell>
          <cell r="I1375">
            <v>0.20561504999999999</v>
          </cell>
        </row>
        <row r="1376">
          <cell r="D1376" t="str">
            <v>HiPer-texIndiaOther Asia</v>
          </cell>
          <cell r="E1376">
            <v>0.16501209999999999</v>
          </cell>
          <cell r="F1376">
            <v>0.16501209999999999</v>
          </cell>
          <cell r="G1376">
            <v>0.16501209999999999</v>
          </cell>
          <cell r="H1376">
            <v>0.16501209999999999</v>
          </cell>
          <cell r="I1376">
            <v>0.16501209999999999</v>
          </cell>
        </row>
        <row r="1377">
          <cell r="D1377" t="str">
            <v>HiPer-texIndiaRussia</v>
          </cell>
          <cell r="E1377">
            <v>0.11759205</v>
          </cell>
          <cell r="F1377">
            <v>0.11759205</v>
          </cell>
          <cell r="G1377">
            <v>0.11759205</v>
          </cell>
          <cell r="H1377">
            <v>0.11759205</v>
          </cell>
          <cell r="I1377">
            <v>0.11759205</v>
          </cell>
        </row>
        <row r="1378">
          <cell r="D1378" t="str">
            <v>HiPer-texIndiaSouth America</v>
          </cell>
          <cell r="E1378">
            <v>0.28426505000000002</v>
          </cell>
          <cell r="F1378">
            <v>0.28426505000000002</v>
          </cell>
          <cell r="G1378">
            <v>0.28426505000000002</v>
          </cell>
          <cell r="H1378">
            <v>0.28426505000000002</v>
          </cell>
          <cell r="I1378">
            <v>0.28426505000000002</v>
          </cell>
        </row>
        <row r="1379">
          <cell r="D1379" t="str">
            <v>HiPer-texJapanCentral America</v>
          </cell>
          <cell r="E1379">
            <v>0.28670954999999998</v>
          </cell>
          <cell r="F1379">
            <v>0.28670954999999998</v>
          </cell>
          <cell r="G1379">
            <v>0.28670954999999998</v>
          </cell>
          <cell r="H1379">
            <v>0.28670954999999998</v>
          </cell>
          <cell r="I1379">
            <v>0.28670954999999998</v>
          </cell>
        </row>
        <row r="1380">
          <cell r="D1380" t="str">
            <v>HiPer-texJapanChina</v>
          </cell>
          <cell r="E1380">
            <v>0.2097675</v>
          </cell>
          <cell r="F1380">
            <v>0.2097675</v>
          </cell>
          <cell r="G1380">
            <v>0.2097675</v>
          </cell>
          <cell r="H1380">
            <v>0.2097675</v>
          </cell>
          <cell r="I1380">
            <v>0.2097675</v>
          </cell>
        </row>
        <row r="1381">
          <cell r="D1381" t="str">
            <v>HiPer-texJapanEurope</v>
          </cell>
          <cell r="E1381">
            <v>0.23951755</v>
          </cell>
          <cell r="F1381">
            <v>0.23951755</v>
          </cell>
          <cell r="G1381">
            <v>0.23951755</v>
          </cell>
          <cell r="H1381">
            <v>0.23951755</v>
          </cell>
          <cell r="I1381">
            <v>0.23951755</v>
          </cell>
        </row>
        <row r="1382">
          <cell r="D1382" t="str">
            <v>HiPer-texJapanIndia</v>
          </cell>
          <cell r="E1382">
            <v>0.28626750000000001</v>
          </cell>
          <cell r="F1382">
            <v>0.28626750000000001</v>
          </cell>
          <cell r="G1382">
            <v>0.28626750000000001</v>
          </cell>
          <cell r="H1382">
            <v>0.28626750000000001</v>
          </cell>
          <cell r="I1382">
            <v>0.28626750000000001</v>
          </cell>
        </row>
        <row r="1383">
          <cell r="D1383" t="str">
            <v>HiPer-texJapanJapan</v>
          </cell>
          <cell r="E1383">
            <v>6.9160200000000005E-2</v>
          </cell>
          <cell r="F1383">
            <v>6.9160200000000005E-2</v>
          </cell>
          <cell r="G1383">
            <v>6.9160200000000005E-2</v>
          </cell>
          <cell r="H1383">
            <v>6.9160200000000005E-2</v>
          </cell>
          <cell r="I1383">
            <v>6.9160200000000005E-2</v>
          </cell>
        </row>
        <row r="1384">
          <cell r="D1384" t="str">
            <v>HiPer-texJapanKorea</v>
          </cell>
          <cell r="E1384">
            <v>0.17773931807767199</v>
          </cell>
          <cell r="F1384">
            <v>0.17773931807767199</v>
          </cell>
          <cell r="G1384">
            <v>0.17773931807767199</v>
          </cell>
          <cell r="H1384">
            <v>0.17773931807767199</v>
          </cell>
          <cell r="I1384">
            <v>0.17773931807767199</v>
          </cell>
        </row>
        <row r="1385">
          <cell r="D1385" t="str">
            <v>HiPer-texJapanMiddle-East</v>
          </cell>
          <cell r="E1385">
            <v>0.27272980000000002</v>
          </cell>
          <cell r="F1385">
            <v>0.27272980000000002</v>
          </cell>
          <cell r="G1385">
            <v>0.27272980000000002</v>
          </cell>
          <cell r="H1385">
            <v>0.27272980000000002</v>
          </cell>
          <cell r="I1385">
            <v>0.27272980000000002</v>
          </cell>
        </row>
        <row r="1386">
          <cell r="D1386" t="str">
            <v>HiPer-texJapanNorth America</v>
          </cell>
          <cell r="E1386">
            <v>0.31216949999999999</v>
          </cell>
          <cell r="F1386">
            <v>0.31216949999999999</v>
          </cell>
          <cell r="G1386">
            <v>0.31216949999999999</v>
          </cell>
          <cell r="H1386">
            <v>0.31216949999999999</v>
          </cell>
          <cell r="I1386">
            <v>0.31216949999999999</v>
          </cell>
        </row>
        <row r="1387">
          <cell r="D1387" t="str">
            <v>HiPer-texJapanOther Asia</v>
          </cell>
          <cell r="E1387">
            <v>0.24119125</v>
          </cell>
          <cell r="F1387">
            <v>0.24119125</v>
          </cell>
          <cell r="G1387">
            <v>0.24119125</v>
          </cell>
          <cell r="H1387">
            <v>0.24119125</v>
          </cell>
          <cell r="I1387">
            <v>0.24119125</v>
          </cell>
        </row>
        <row r="1388">
          <cell r="D1388" t="str">
            <v>HiPer-texJapanRussia</v>
          </cell>
          <cell r="E1388">
            <v>0.18920505000000001</v>
          </cell>
          <cell r="F1388">
            <v>0.18920505000000001</v>
          </cell>
          <cell r="G1388">
            <v>0.18920505000000001</v>
          </cell>
          <cell r="H1388">
            <v>0.18920505000000001</v>
          </cell>
          <cell r="I1388">
            <v>0.18920505000000001</v>
          </cell>
        </row>
        <row r="1389">
          <cell r="D1389" t="str">
            <v>HiPer-texJapanSouth America</v>
          </cell>
          <cell r="E1389">
            <v>0.35335955000000002</v>
          </cell>
          <cell r="F1389">
            <v>0.35335955000000002</v>
          </cell>
          <cell r="G1389">
            <v>0.35335955000000002</v>
          </cell>
          <cell r="H1389">
            <v>0.35335955000000002</v>
          </cell>
          <cell r="I1389">
            <v>0.35335955000000002</v>
          </cell>
        </row>
        <row r="1390">
          <cell r="D1390" t="str">
            <v>HiPer-texKoreaCentral America</v>
          </cell>
          <cell r="E1390">
            <v>0.28670954999999998</v>
          </cell>
          <cell r="F1390">
            <v>0.28670954999999998</v>
          </cell>
          <cell r="G1390">
            <v>0.28670954999999998</v>
          </cell>
          <cell r="H1390">
            <v>0.28670954999999998</v>
          </cell>
          <cell r="I1390">
            <v>0.28670954999999998</v>
          </cell>
        </row>
        <row r="1391">
          <cell r="D1391" t="str">
            <v>HiPer-texKoreaChina</v>
          </cell>
          <cell r="E1391">
            <v>0.17838480000000001</v>
          </cell>
          <cell r="F1391">
            <v>0.17838480000000001</v>
          </cell>
          <cell r="G1391">
            <v>0.17838480000000001</v>
          </cell>
          <cell r="H1391">
            <v>0.17838480000000001</v>
          </cell>
          <cell r="I1391">
            <v>0.17838480000000001</v>
          </cell>
        </row>
        <row r="1392">
          <cell r="D1392" t="str">
            <v>HiPer-texKoreaEurope</v>
          </cell>
          <cell r="E1392">
            <v>0.23951755</v>
          </cell>
          <cell r="F1392">
            <v>0.23951755</v>
          </cell>
          <cell r="G1392">
            <v>0.23951755</v>
          </cell>
          <cell r="H1392">
            <v>0.23951755</v>
          </cell>
          <cell r="I1392">
            <v>0.23951755</v>
          </cell>
        </row>
        <row r="1393">
          <cell r="D1393" t="str">
            <v>HiPer-texKoreaIndia</v>
          </cell>
          <cell r="E1393">
            <v>0.28626750000000001</v>
          </cell>
          <cell r="F1393">
            <v>0.28626750000000001</v>
          </cell>
          <cell r="G1393">
            <v>0.28626750000000001</v>
          </cell>
          <cell r="H1393">
            <v>0.28626750000000001</v>
          </cell>
          <cell r="I1393">
            <v>0.28626750000000001</v>
          </cell>
        </row>
        <row r="1394">
          <cell r="D1394" t="str">
            <v>HiPer-texKoreaJapan</v>
          </cell>
          <cell r="E1394">
            <v>0.1085802</v>
          </cell>
          <cell r="F1394">
            <v>0.1085802</v>
          </cell>
          <cell r="G1394">
            <v>0.1085802</v>
          </cell>
          <cell r="H1394">
            <v>0.1085802</v>
          </cell>
          <cell r="I1394">
            <v>0.1085802</v>
          </cell>
        </row>
        <row r="1395">
          <cell r="D1395" t="str">
            <v>HiPer-texKoreaKorea</v>
          </cell>
          <cell r="E1395">
            <v>4.6219950000000003E-2</v>
          </cell>
          <cell r="F1395">
            <v>4.6219950000000003E-2</v>
          </cell>
          <cell r="G1395">
            <v>4.6219950000000003E-2</v>
          </cell>
          <cell r="H1395">
            <v>4.6219950000000003E-2</v>
          </cell>
          <cell r="I1395">
            <v>4.6219950000000003E-2</v>
          </cell>
        </row>
        <row r="1396">
          <cell r="D1396" t="str">
            <v>HiPer-texKoreaMiddle-East</v>
          </cell>
          <cell r="E1396">
            <v>0.27272980000000002</v>
          </cell>
          <cell r="F1396">
            <v>0.27272980000000002</v>
          </cell>
          <cell r="G1396">
            <v>0.27272980000000002</v>
          </cell>
          <cell r="H1396">
            <v>0.27272980000000002</v>
          </cell>
          <cell r="I1396">
            <v>0.27272980000000002</v>
          </cell>
        </row>
        <row r="1397">
          <cell r="D1397" t="str">
            <v>HiPer-texKoreaNorth America</v>
          </cell>
          <cell r="E1397">
            <v>0.31216949999999999</v>
          </cell>
          <cell r="F1397">
            <v>0.31216949999999999</v>
          </cell>
          <cell r="G1397">
            <v>0.31216949999999999</v>
          </cell>
          <cell r="H1397">
            <v>0.31216949999999999</v>
          </cell>
          <cell r="I1397">
            <v>0.31216949999999999</v>
          </cell>
        </row>
        <row r="1398">
          <cell r="D1398" t="str">
            <v>HiPer-texKoreaOther Asia</v>
          </cell>
          <cell r="E1398">
            <v>0.22871920000000001</v>
          </cell>
          <cell r="F1398">
            <v>0.22871920000000001</v>
          </cell>
          <cell r="G1398">
            <v>0.22871920000000001</v>
          </cell>
          <cell r="H1398">
            <v>0.22871920000000001</v>
          </cell>
          <cell r="I1398">
            <v>0.22871920000000001</v>
          </cell>
        </row>
        <row r="1399">
          <cell r="D1399" t="str">
            <v>HiPer-texKoreaRussia</v>
          </cell>
          <cell r="E1399">
            <v>0.18920505000000001</v>
          </cell>
          <cell r="F1399">
            <v>0.18920505000000001</v>
          </cell>
          <cell r="G1399">
            <v>0.18920505000000001</v>
          </cell>
          <cell r="H1399">
            <v>0.18920505000000001</v>
          </cell>
          <cell r="I1399">
            <v>0.18920505000000001</v>
          </cell>
        </row>
        <row r="1400">
          <cell r="D1400" t="str">
            <v>HiPer-texKoreaSouth America</v>
          </cell>
          <cell r="E1400">
            <v>0.35335955000000002</v>
          </cell>
          <cell r="F1400">
            <v>0.35335955000000002</v>
          </cell>
          <cell r="G1400">
            <v>0.35335955000000002</v>
          </cell>
          <cell r="H1400">
            <v>0.35335955000000002</v>
          </cell>
          <cell r="I1400">
            <v>0.35335955000000002</v>
          </cell>
        </row>
        <row r="1401">
          <cell r="D1401" t="str">
            <v>HiPer-texMiddle-EastCentral America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</row>
        <row r="1402">
          <cell r="D1402" t="str">
            <v>HiPer-texMiddle-EastChina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</row>
        <row r="1403">
          <cell r="D1403" t="str">
            <v>HiPer-texMiddle-EastEurope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</row>
        <row r="1404">
          <cell r="D1404" t="str">
            <v>HiPer-texMiddle-EastIndia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</row>
        <row r="1405">
          <cell r="D1405" t="str">
            <v>HiPer-texMiddle-EastJapan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</row>
        <row r="1406">
          <cell r="D1406" t="str">
            <v>HiPer-texMiddle-EastKorea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</row>
        <row r="1407">
          <cell r="D1407" t="str">
            <v>HiPer-texMiddle-EastMiddle-East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</row>
        <row r="1408">
          <cell r="D1408" t="str">
            <v>HiPer-texMiddle-EastNorth America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</row>
        <row r="1409">
          <cell r="D1409" t="str">
            <v>HiPer-texMiddle-EastOther Asia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</row>
        <row r="1410">
          <cell r="D1410" t="str">
            <v>HiPer-texMiddle-EastRussia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</row>
        <row r="1411">
          <cell r="D1411" t="str">
            <v>HiPer-texMiddle-EastSouth America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</row>
        <row r="1412">
          <cell r="D1412" t="str">
            <v>HiPer-texNorth AmericaCentral America</v>
          </cell>
          <cell r="E1412">
            <v>0.12496504999999999</v>
          </cell>
          <cell r="F1412">
            <v>0.12496504999999999</v>
          </cell>
          <cell r="G1412">
            <v>0.12496504999999999</v>
          </cell>
          <cell r="H1412">
            <v>0.12496504999999999</v>
          </cell>
          <cell r="I1412">
            <v>0.12496504999999999</v>
          </cell>
        </row>
        <row r="1413">
          <cell r="D1413" t="str">
            <v>HiPer-texNorth AmericaChina</v>
          </cell>
          <cell r="E1413">
            <v>0.20827100000000001</v>
          </cell>
          <cell r="F1413">
            <v>0.20827100000000001</v>
          </cell>
          <cell r="G1413">
            <v>0.20827100000000001</v>
          </cell>
          <cell r="H1413">
            <v>0.20827100000000001</v>
          </cell>
          <cell r="I1413">
            <v>0.20827100000000001</v>
          </cell>
        </row>
        <row r="1414">
          <cell r="D1414" t="str">
            <v>HiPer-texNorth AmericaEurope</v>
          </cell>
          <cell r="E1414">
            <v>0.21799987500000001</v>
          </cell>
          <cell r="F1414">
            <v>0.21799987500000001</v>
          </cell>
          <cell r="G1414">
            <v>0.21799987500000001</v>
          </cell>
          <cell r="H1414">
            <v>0.21799987500000001</v>
          </cell>
          <cell r="I1414">
            <v>0.21799987500000001</v>
          </cell>
        </row>
        <row r="1415">
          <cell r="D1415" t="str">
            <v>HiPer-texNorth AmericaIndia</v>
          </cell>
          <cell r="E1415">
            <v>0.37198409999999998</v>
          </cell>
          <cell r="F1415">
            <v>0.37198409999999998</v>
          </cell>
          <cell r="G1415">
            <v>0.37198409999999998</v>
          </cell>
          <cell r="H1415">
            <v>0.37198409999999998</v>
          </cell>
          <cell r="I1415">
            <v>0.37198409999999998</v>
          </cell>
        </row>
        <row r="1416">
          <cell r="D1416" t="str">
            <v>HiPer-texNorth AmericaJapan</v>
          </cell>
          <cell r="E1416">
            <v>0.179278875</v>
          </cell>
          <cell r="F1416">
            <v>0.179278875</v>
          </cell>
          <cell r="G1416">
            <v>0.179278875</v>
          </cell>
          <cell r="H1416">
            <v>0.179278875</v>
          </cell>
          <cell r="I1416">
            <v>0.179278875</v>
          </cell>
        </row>
        <row r="1417">
          <cell r="D1417" t="str">
            <v>HiPer-texNorth AmericaKorea</v>
          </cell>
          <cell r="E1417">
            <v>0.197562468077672</v>
          </cell>
          <cell r="F1417">
            <v>0.197562468077672</v>
          </cell>
          <cell r="G1417">
            <v>0.197562468077672</v>
          </cell>
          <cell r="H1417">
            <v>0.197562468077672</v>
          </cell>
          <cell r="I1417">
            <v>0.197562468077672</v>
          </cell>
        </row>
        <row r="1418">
          <cell r="D1418" t="str">
            <v>HiPer-texNorth AmericaMiddle-East</v>
          </cell>
          <cell r="E1418">
            <v>0.27279732499999998</v>
          </cell>
          <cell r="F1418">
            <v>0.27279732499999998</v>
          </cell>
          <cell r="G1418">
            <v>0.27279732499999998</v>
          </cell>
          <cell r="H1418">
            <v>0.27279732499999998</v>
          </cell>
          <cell r="I1418">
            <v>0.27279732499999998</v>
          </cell>
        </row>
        <row r="1419">
          <cell r="D1419" t="str">
            <v>HiPer-texNorth AmericaNorth America</v>
          </cell>
          <cell r="E1419">
            <v>6.6178150000000005E-2</v>
          </cell>
          <cell r="F1419">
            <v>6.6178150000000005E-2</v>
          </cell>
          <cell r="G1419">
            <v>6.6178150000000005E-2</v>
          </cell>
          <cell r="H1419">
            <v>6.6178150000000005E-2</v>
          </cell>
          <cell r="I1419">
            <v>6.6178150000000005E-2</v>
          </cell>
        </row>
        <row r="1420">
          <cell r="D1420" t="str">
            <v>HiPer-texNorth AmericaOther Asia</v>
          </cell>
          <cell r="E1420">
            <v>0.33982519999999999</v>
          </cell>
          <cell r="F1420">
            <v>0.33982519999999999</v>
          </cell>
          <cell r="G1420">
            <v>0.33982519999999999</v>
          </cell>
          <cell r="H1420">
            <v>0.33982519999999999</v>
          </cell>
          <cell r="I1420">
            <v>0.33982519999999999</v>
          </cell>
        </row>
        <row r="1421">
          <cell r="D1421" t="str">
            <v>HiPer-texNorth AmericaRussia</v>
          </cell>
          <cell r="E1421">
            <v>0.117374875</v>
          </cell>
          <cell r="F1421">
            <v>0.117374875</v>
          </cell>
          <cell r="G1421">
            <v>0.117374875</v>
          </cell>
          <cell r="H1421">
            <v>0.117374875</v>
          </cell>
          <cell r="I1421">
            <v>0.117374875</v>
          </cell>
        </row>
        <row r="1422">
          <cell r="D1422" t="str">
            <v>HiPer-texNorth AmericaSouth America</v>
          </cell>
          <cell r="E1422">
            <v>0.22726505</v>
          </cell>
          <cell r="F1422">
            <v>0.22726505</v>
          </cell>
          <cell r="G1422">
            <v>0.22726505</v>
          </cell>
          <cell r="H1422">
            <v>0.22726505</v>
          </cell>
          <cell r="I1422">
            <v>0.22726505</v>
          </cell>
        </row>
        <row r="1423">
          <cell r="D1423" t="str">
            <v>HiPer-texOther AsiaCentral America</v>
          </cell>
          <cell r="E1423">
            <v>0.21230955000000001</v>
          </cell>
          <cell r="F1423">
            <v>0.21230955000000001</v>
          </cell>
          <cell r="G1423">
            <v>0.21230955000000001</v>
          </cell>
          <cell r="H1423">
            <v>0.21230955000000001</v>
          </cell>
          <cell r="I1423">
            <v>0.21230955000000001</v>
          </cell>
        </row>
        <row r="1424">
          <cell r="D1424" t="str">
            <v>HiPer-texOther AsiaChina</v>
          </cell>
          <cell r="E1424">
            <v>5.2384800000000002E-2</v>
          </cell>
          <cell r="F1424">
            <v>5.2384800000000002E-2</v>
          </cell>
          <cell r="G1424">
            <v>5.2384800000000002E-2</v>
          </cell>
          <cell r="H1424">
            <v>5.2384800000000002E-2</v>
          </cell>
          <cell r="I1424">
            <v>5.2384800000000002E-2</v>
          </cell>
        </row>
        <row r="1425">
          <cell r="D1425" t="str">
            <v>HiPer-texOther AsiaEurope</v>
          </cell>
          <cell r="E1425">
            <v>0.18920505000000001</v>
          </cell>
          <cell r="F1425">
            <v>0.18920505000000001</v>
          </cell>
          <cell r="G1425">
            <v>0.18920505000000001</v>
          </cell>
          <cell r="H1425">
            <v>0.18920505000000001</v>
          </cell>
          <cell r="I1425">
            <v>0.18920505000000001</v>
          </cell>
        </row>
        <row r="1426">
          <cell r="D1426" t="str">
            <v>HiPer-texOther AsiaIndia</v>
          </cell>
          <cell r="E1426">
            <v>8.3767499999999995E-2</v>
          </cell>
          <cell r="F1426">
            <v>8.3767499999999995E-2</v>
          </cell>
          <cell r="G1426">
            <v>8.3767499999999995E-2</v>
          </cell>
          <cell r="H1426">
            <v>8.3767499999999995E-2</v>
          </cell>
          <cell r="I1426">
            <v>8.3767499999999995E-2</v>
          </cell>
        </row>
        <row r="1427">
          <cell r="D1427" t="str">
            <v>HiPer-texOther AsiaJapan</v>
          </cell>
          <cell r="E1427">
            <v>0.1085802</v>
          </cell>
          <cell r="F1427">
            <v>0.1085802</v>
          </cell>
          <cell r="G1427">
            <v>0.1085802</v>
          </cell>
          <cell r="H1427">
            <v>0.1085802</v>
          </cell>
          <cell r="I1427">
            <v>0.1085802</v>
          </cell>
        </row>
        <row r="1428">
          <cell r="D1428" t="str">
            <v>HiPer-texOther AsiaKorea</v>
          </cell>
          <cell r="E1428">
            <v>4.6219950000000003E-2</v>
          </cell>
          <cell r="F1428">
            <v>4.6219950000000003E-2</v>
          </cell>
          <cell r="G1428">
            <v>4.6219950000000003E-2</v>
          </cell>
          <cell r="H1428">
            <v>4.6219950000000003E-2</v>
          </cell>
          <cell r="I1428">
            <v>4.6219950000000003E-2</v>
          </cell>
        </row>
        <row r="1429">
          <cell r="D1429" t="str">
            <v>HiPer-texOther AsiaMiddle-East</v>
          </cell>
          <cell r="E1429">
            <v>0.2177298</v>
          </cell>
          <cell r="F1429">
            <v>0.2177298</v>
          </cell>
          <cell r="G1429">
            <v>0.2177298</v>
          </cell>
          <cell r="H1429">
            <v>0.2177298</v>
          </cell>
          <cell r="I1429">
            <v>0.2177298</v>
          </cell>
        </row>
        <row r="1430">
          <cell r="D1430" t="str">
            <v>HiPer-texOther AsiaNorth America</v>
          </cell>
          <cell r="E1430">
            <v>0.24976950000000001</v>
          </cell>
          <cell r="F1430">
            <v>0.24976950000000001</v>
          </cell>
          <cell r="G1430">
            <v>0.24976950000000001</v>
          </cell>
          <cell r="H1430">
            <v>0.24976950000000001</v>
          </cell>
          <cell r="I1430">
            <v>0.24976950000000001</v>
          </cell>
        </row>
        <row r="1431">
          <cell r="D1431" t="str">
            <v>HiPer-texOther AsiaOther Asia</v>
          </cell>
          <cell r="E1431">
            <v>0.1482192</v>
          </cell>
          <cell r="F1431">
            <v>0.1482192</v>
          </cell>
          <cell r="G1431">
            <v>0.1482192</v>
          </cell>
          <cell r="H1431">
            <v>0.1482192</v>
          </cell>
          <cell r="I1431">
            <v>0.1482192</v>
          </cell>
        </row>
        <row r="1432">
          <cell r="D1432" t="str">
            <v>HiPer-texOther AsiaRussia</v>
          </cell>
          <cell r="E1432">
            <v>0.18920505000000001</v>
          </cell>
          <cell r="F1432">
            <v>0.18920505000000001</v>
          </cell>
          <cell r="G1432">
            <v>0.18920505000000001</v>
          </cell>
          <cell r="H1432">
            <v>0.18920505000000001</v>
          </cell>
          <cell r="I1432">
            <v>0.18920505000000001</v>
          </cell>
        </row>
        <row r="1433">
          <cell r="D1433" t="str">
            <v>HiPer-texOther AsiaSouth America</v>
          </cell>
          <cell r="E1433">
            <v>0.21230955000000001</v>
          </cell>
          <cell r="F1433">
            <v>0.21230955000000001</v>
          </cell>
          <cell r="G1433">
            <v>0.21230955000000001</v>
          </cell>
          <cell r="H1433">
            <v>0.21230955000000001</v>
          </cell>
          <cell r="I1433">
            <v>0.21230955000000001</v>
          </cell>
        </row>
        <row r="1434">
          <cell r="D1434" t="str">
            <v>HiPer-texRussiaCentral America</v>
          </cell>
          <cell r="E1434">
            <v>0.22432178025709401</v>
          </cell>
          <cell r="F1434">
            <v>0.22432178025709401</v>
          </cell>
          <cell r="G1434">
            <v>0.22432178025709401</v>
          </cell>
          <cell r="H1434">
            <v>0.22432178025709401</v>
          </cell>
          <cell r="I1434">
            <v>0.22432178025709401</v>
          </cell>
        </row>
        <row r="1435">
          <cell r="D1435" t="str">
            <v>HiPer-texRussiaChina</v>
          </cell>
          <cell r="E1435">
            <v>0.21935253456221199</v>
          </cell>
          <cell r="F1435">
            <v>0.21935253456221199</v>
          </cell>
          <cell r="G1435">
            <v>0.21935253456221199</v>
          </cell>
          <cell r="H1435">
            <v>0.21935253456221199</v>
          </cell>
          <cell r="I1435">
            <v>0.21935253456221199</v>
          </cell>
        </row>
        <row r="1436">
          <cell r="D1436" t="str">
            <v>HiPer-texRussiaEurope</v>
          </cell>
          <cell r="E1436">
            <v>0.123480702764977</v>
          </cell>
          <cell r="F1436">
            <v>0.123480702764977</v>
          </cell>
          <cell r="G1436">
            <v>0.123480702764977</v>
          </cell>
          <cell r="H1436">
            <v>0.123480702764977</v>
          </cell>
          <cell r="I1436">
            <v>0.123480702764977</v>
          </cell>
        </row>
        <row r="1437">
          <cell r="D1437" t="str">
            <v>HiPer-texRussiaIndia</v>
          </cell>
          <cell r="E1437">
            <v>0.33044476109628901</v>
          </cell>
          <cell r="F1437">
            <v>0.33044476109628901</v>
          </cell>
          <cell r="G1437">
            <v>0.33044476109628901</v>
          </cell>
          <cell r="H1437">
            <v>0.33044476109628901</v>
          </cell>
          <cell r="I1437">
            <v>0.33044476109628901</v>
          </cell>
        </row>
        <row r="1438">
          <cell r="D1438" t="str">
            <v>HiPer-texRussiaJapan</v>
          </cell>
          <cell r="E1438">
            <v>0.15350715498423501</v>
          </cell>
          <cell r="F1438">
            <v>0.15350715498423501</v>
          </cell>
          <cell r="G1438">
            <v>0.15350715498423501</v>
          </cell>
          <cell r="H1438">
            <v>0.15350715498423501</v>
          </cell>
          <cell r="I1438">
            <v>0.15350715498423501</v>
          </cell>
        </row>
        <row r="1439">
          <cell r="D1439" t="str">
            <v>HiPer-texRussiaKorea</v>
          </cell>
          <cell r="E1439">
            <v>0.22263365411938901</v>
          </cell>
          <cell r="F1439">
            <v>0.22263365411938901</v>
          </cell>
          <cell r="G1439">
            <v>0.22263365411938901</v>
          </cell>
          <cell r="H1439">
            <v>0.22263365411938901</v>
          </cell>
          <cell r="I1439">
            <v>0.22263365411938901</v>
          </cell>
        </row>
        <row r="1440">
          <cell r="D1440" t="str">
            <v>HiPer-texRussiaMiddle-East</v>
          </cell>
          <cell r="E1440">
            <v>0.18012692214407</v>
          </cell>
          <cell r="F1440">
            <v>0.18012692214407</v>
          </cell>
          <cell r="G1440">
            <v>0.18012692214407</v>
          </cell>
          <cell r="H1440">
            <v>0.18012692214407</v>
          </cell>
          <cell r="I1440">
            <v>0.18012692214407</v>
          </cell>
        </row>
        <row r="1441">
          <cell r="D1441" t="str">
            <v>HiPer-texRussiaNorth America</v>
          </cell>
          <cell r="E1441">
            <v>0.238269269949066</v>
          </cell>
          <cell r="F1441">
            <v>0.238269269949066</v>
          </cell>
          <cell r="G1441">
            <v>0.238269269949066</v>
          </cell>
          <cell r="H1441">
            <v>0.238269269949066</v>
          </cell>
          <cell r="I1441">
            <v>0.238269269949066</v>
          </cell>
        </row>
        <row r="1442">
          <cell r="D1442" t="str">
            <v>HiPer-texRussiaOther Asia</v>
          </cell>
          <cell r="E1442">
            <v>0.257499725321368</v>
          </cell>
          <cell r="F1442">
            <v>0.257499725321368</v>
          </cell>
          <cell r="G1442">
            <v>0.257499725321368</v>
          </cell>
          <cell r="H1442">
            <v>0.257499725321368</v>
          </cell>
          <cell r="I1442">
            <v>0.257499725321368</v>
          </cell>
        </row>
        <row r="1443">
          <cell r="D1443" t="str">
            <v>HiPer-texRussiaRussia</v>
          </cell>
          <cell r="E1443">
            <v>6.5599078341013806E-2</v>
          </cell>
          <cell r="F1443">
            <v>6.5599078341013806E-2</v>
          </cell>
          <cell r="G1443">
            <v>6.5599078341013806E-2</v>
          </cell>
          <cell r="H1443">
            <v>6.5599078341013806E-2</v>
          </cell>
          <cell r="I1443">
            <v>6.5599078341013806E-2</v>
          </cell>
        </row>
        <row r="1444">
          <cell r="D1444" t="str">
            <v>HiPer-texRussiaSouth America</v>
          </cell>
          <cell r="E1444">
            <v>0.25222178025709402</v>
          </cell>
          <cell r="F1444">
            <v>0.25222178025709402</v>
          </cell>
          <cell r="G1444">
            <v>0.25222178025709402</v>
          </cell>
          <cell r="H1444">
            <v>0.25222178025709402</v>
          </cell>
          <cell r="I1444">
            <v>0.25222178025709402</v>
          </cell>
        </row>
        <row r="1445">
          <cell r="D1445" t="str">
            <v>HiPer-texSouth AmericaCentral America</v>
          </cell>
          <cell r="E1445">
            <v>5.7629850000000003E-2</v>
          </cell>
          <cell r="F1445">
            <v>5.7629850000000003E-2</v>
          </cell>
          <cell r="G1445">
            <v>5.7629850000000003E-2</v>
          </cell>
          <cell r="H1445">
            <v>5.7629850000000003E-2</v>
          </cell>
          <cell r="I1445">
            <v>5.7629850000000003E-2</v>
          </cell>
        </row>
        <row r="1446">
          <cell r="D1446" t="str">
            <v>HiPer-texSouth AmericaChina</v>
          </cell>
          <cell r="E1446">
            <v>0.31041990000000003</v>
          </cell>
          <cell r="F1446">
            <v>0.31041990000000003</v>
          </cell>
          <cell r="G1446">
            <v>0.31041990000000003</v>
          </cell>
          <cell r="H1446">
            <v>0.31041990000000003</v>
          </cell>
          <cell r="I1446">
            <v>0.31041990000000003</v>
          </cell>
        </row>
        <row r="1447">
          <cell r="D1447" t="str">
            <v>HiPer-texSouth AmericaEurope</v>
          </cell>
          <cell r="E1447">
            <v>0.25576735</v>
          </cell>
          <cell r="F1447">
            <v>0.25576735</v>
          </cell>
          <cell r="G1447">
            <v>0.25576735</v>
          </cell>
          <cell r="H1447">
            <v>0.25576735</v>
          </cell>
          <cell r="I1447">
            <v>0.25576735</v>
          </cell>
        </row>
        <row r="1448">
          <cell r="D1448" t="str">
            <v>HiPer-texSouth AmericaIndia</v>
          </cell>
          <cell r="E1448">
            <v>0.49929974999999999</v>
          </cell>
          <cell r="F1448">
            <v>0.49929974999999999</v>
          </cell>
          <cell r="G1448">
            <v>0.49929974999999999</v>
          </cell>
          <cell r="H1448">
            <v>0.49929974999999999</v>
          </cell>
          <cell r="I1448">
            <v>0.49929974999999999</v>
          </cell>
        </row>
        <row r="1449">
          <cell r="D1449" t="str">
            <v>HiPer-texSouth AmericaJapan</v>
          </cell>
          <cell r="E1449">
            <v>0.27087014999999998</v>
          </cell>
          <cell r="F1449">
            <v>0.27087014999999998</v>
          </cell>
          <cell r="G1449">
            <v>0.27087014999999998</v>
          </cell>
          <cell r="H1449">
            <v>0.27087014999999998</v>
          </cell>
          <cell r="I1449">
            <v>0.27087014999999998</v>
          </cell>
        </row>
        <row r="1450">
          <cell r="D1450" t="str">
            <v>HiPer-texSouth AmericaKorea</v>
          </cell>
          <cell r="E1450">
            <v>0.32738201807767198</v>
          </cell>
          <cell r="F1450">
            <v>0.32738201807767198</v>
          </cell>
          <cell r="G1450">
            <v>0.32738201807767198</v>
          </cell>
          <cell r="H1450">
            <v>0.32738201807767198</v>
          </cell>
          <cell r="I1450">
            <v>0.32738201807767198</v>
          </cell>
        </row>
        <row r="1451">
          <cell r="D1451" t="str">
            <v>HiPer-texSouth AmericaMiddle-East</v>
          </cell>
          <cell r="E1451">
            <v>0.33855025</v>
          </cell>
          <cell r="F1451">
            <v>0.33855025</v>
          </cell>
          <cell r="G1451">
            <v>0.33855025</v>
          </cell>
          <cell r="H1451">
            <v>0.33855025</v>
          </cell>
          <cell r="I1451">
            <v>0.33855025</v>
          </cell>
        </row>
        <row r="1452">
          <cell r="D1452" t="str">
            <v>HiPer-texSouth AmericaNorth America</v>
          </cell>
          <cell r="E1452">
            <v>0.23570969999999999</v>
          </cell>
          <cell r="F1452">
            <v>0.23570969999999999</v>
          </cell>
          <cell r="G1452">
            <v>0.23570969999999999</v>
          </cell>
          <cell r="H1452">
            <v>0.23570969999999999</v>
          </cell>
          <cell r="I1452">
            <v>0.23570969999999999</v>
          </cell>
        </row>
        <row r="1453">
          <cell r="D1453" t="str">
            <v>HiPer-texSouth AmericaOther Asia</v>
          </cell>
          <cell r="E1453">
            <v>0.39427772500000002</v>
          </cell>
          <cell r="F1453">
            <v>0.39427772500000002</v>
          </cell>
          <cell r="G1453">
            <v>0.39427772500000002</v>
          </cell>
          <cell r="H1453">
            <v>0.39427772500000002</v>
          </cell>
          <cell r="I1453">
            <v>0.39427772500000002</v>
          </cell>
        </row>
        <row r="1454">
          <cell r="D1454" t="str">
            <v>HiPer-texSouth AmericaRussia</v>
          </cell>
          <cell r="E1454">
            <v>0.20545484999999999</v>
          </cell>
          <cell r="F1454">
            <v>0.20545484999999999</v>
          </cell>
          <cell r="G1454">
            <v>0.20545484999999999</v>
          </cell>
          <cell r="H1454">
            <v>0.20545484999999999</v>
          </cell>
          <cell r="I1454">
            <v>0.20545484999999999</v>
          </cell>
        </row>
        <row r="1455">
          <cell r="D1455" t="str">
            <v>HiPer-texSouth AmericaSouth America</v>
          </cell>
          <cell r="E1455">
            <v>5.7629850000000003E-2</v>
          </cell>
          <cell r="F1455">
            <v>5.7629850000000003E-2</v>
          </cell>
          <cell r="G1455">
            <v>5.7629850000000003E-2</v>
          </cell>
          <cell r="H1455">
            <v>5.7629850000000003E-2</v>
          </cell>
          <cell r="I1455">
            <v>5.7629850000000003E-2</v>
          </cell>
        </row>
        <row r="1456">
          <cell r="D1456" t="str">
            <v>Specialty WUCSCentral AmericaCentral America</v>
          </cell>
          <cell r="E1456">
            <v>7.0009699999999994E-2</v>
          </cell>
          <cell r="F1456">
            <v>7.0009699999999994E-2</v>
          </cell>
          <cell r="G1456">
            <v>7.0009699999999994E-2</v>
          </cell>
          <cell r="H1456">
            <v>7.0009699999999994E-2</v>
          </cell>
          <cell r="I1456">
            <v>7.0009699999999994E-2</v>
          </cell>
        </row>
        <row r="1457">
          <cell r="D1457" t="str">
            <v>Specialty WUCSCentral AmericaChina</v>
          </cell>
          <cell r="E1457">
            <v>0.30959734137931</v>
          </cell>
          <cell r="F1457">
            <v>0.30959734137931</v>
          </cell>
          <cell r="G1457">
            <v>0.30959734137931</v>
          </cell>
          <cell r="H1457">
            <v>0.30959734137931</v>
          </cell>
          <cell r="I1457">
            <v>0.30959734137931</v>
          </cell>
        </row>
        <row r="1458">
          <cell r="D1458" t="str">
            <v>Specialty WUCSCentral AmericaEurope</v>
          </cell>
          <cell r="E1458">
            <v>0.3128898</v>
          </cell>
          <cell r="F1458">
            <v>0.3128898</v>
          </cell>
          <cell r="G1458">
            <v>0.3128898</v>
          </cell>
          <cell r="H1458">
            <v>0.3128898</v>
          </cell>
          <cell r="I1458">
            <v>0.3128898</v>
          </cell>
        </row>
        <row r="1459">
          <cell r="D1459" t="str">
            <v>Specialty WUCSCentral AmericaIndia</v>
          </cell>
          <cell r="E1459">
            <v>0.43742690172413801</v>
          </cell>
          <cell r="F1459">
            <v>0.43742690172413801</v>
          </cell>
          <cell r="G1459">
            <v>0.43742690172413801</v>
          </cell>
          <cell r="H1459">
            <v>0.43742690172413801</v>
          </cell>
          <cell r="I1459">
            <v>0.43742690172413801</v>
          </cell>
        </row>
        <row r="1460">
          <cell r="D1460" t="str">
            <v>Specialty WUCSCentral AmericaJapan</v>
          </cell>
          <cell r="E1460">
            <v>0.25645994999999999</v>
          </cell>
          <cell r="F1460">
            <v>0.25645994999999999</v>
          </cell>
          <cell r="G1460">
            <v>0.25645994999999999</v>
          </cell>
          <cell r="H1460">
            <v>0.25645994999999999</v>
          </cell>
          <cell r="I1460">
            <v>0.25645994999999999</v>
          </cell>
        </row>
        <row r="1461">
          <cell r="D1461" t="str">
            <v>Specialty WUCSCentral AmericaKorea</v>
          </cell>
          <cell r="E1461">
            <v>0.28323437758620701</v>
          </cell>
          <cell r="F1461">
            <v>0.28323437758620701</v>
          </cell>
          <cell r="G1461">
            <v>0.28323437758620701</v>
          </cell>
          <cell r="H1461">
            <v>0.28323437758620701</v>
          </cell>
          <cell r="I1461">
            <v>0.28323437758620701</v>
          </cell>
        </row>
        <row r="1462">
          <cell r="D1462" t="str">
            <v>Specialty WUCSCentral AmericaMiddle-East</v>
          </cell>
          <cell r="E1462">
            <v>0.29031964999999998</v>
          </cell>
          <cell r="F1462">
            <v>0.29031964999999998</v>
          </cell>
          <cell r="G1462">
            <v>0.29031964999999998</v>
          </cell>
          <cell r="H1462">
            <v>0.29031964999999998</v>
          </cell>
          <cell r="I1462">
            <v>0.29031964999999998</v>
          </cell>
        </row>
        <row r="1463">
          <cell r="D1463" t="str">
            <v>Specialty WUCSCentral AmericaNorth America</v>
          </cell>
          <cell r="E1463">
            <v>0.16425000000000001</v>
          </cell>
          <cell r="F1463">
            <v>0.16425000000000001</v>
          </cell>
          <cell r="G1463">
            <v>0.16425000000000001</v>
          </cell>
          <cell r="H1463">
            <v>0.16425000000000001</v>
          </cell>
          <cell r="I1463">
            <v>0.16425000000000001</v>
          </cell>
        </row>
        <row r="1464">
          <cell r="D1464" t="str">
            <v>Specialty WUCSCentral AmericaOther Asia</v>
          </cell>
          <cell r="E1464">
            <v>0.39015407413793102</v>
          </cell>
          <cell r="F1464">
            <v>0.39015407413793102</v>
          </cell>
          <cell r="G1464">
            <v>0.39015407413793102</v>
          </cell>
          <cell r="H1464">
            <v>0.39015407413793102</v>
          </cell>
          <cell r="I1464">
            <v>0.39015407413793102</v>
          </cell>
        </row>
        <row r="1465">
          <cell r="D1465" t="str">
            <v>Specialty WUCSCentral AmericaRussia</v>
          </cell>
          <cell r="E1465">
            <v>0.22101480000000001</v>
          </cell>
          <cell r="F1465">
            <v>0.22101480000000001</v>
          </cell>
          <cell r="G1465">
            <v>0.22101480000000001</v>
          </cell>
          <cell r="H1465">
            <v>0.22101480000000001</v>
          </cell>
          <cell r="I1465">
            <v>0.22101480000000001</v>
          </cell>
        </row>
        <row r="1466">
          <cell r="D1466" t="str">
            <v>Specialty WUCSCentral AmericaSouth America</v>
          </cell>
          <cell r="E1466">
            <v>0.2201697</v>
          </cell>
          <cell r="F1466">
            <v>0.2201697</v>
          </cell>
          <cell r="G1466">
            <v>0.2201697</v>
          </cell>
          <cell r="H1466">
            <v>0.2201697</v>
          </cell>
          <cell r="I1466">
            <v>0.2201697</v>
          </cell>
        </row>
        <row r="1467">
          <cell r="D1467" t="str">
            <v>Specialty WUCSChinaCentral America</v>
          </cell>
          <cell r="E1467">
            <v>0.29006009999999999</v>
          </cell>
          <cell r="F1467">
            <v>0.29006009999999999</v>
          </cell>
          <cell r="G1467">
            <v>0.29006009999999999</v>
          </cell>
          <cell r="H1467">
            <v>0.29006009999999999</v>
          </cell>
          <cell r="I1467">
            <v>0.29006009999999999</v>
          </cell>
        </row>
        <row r="1468">
          <cell r="D1468" t="str">
            <v>Specialty WUCSChinaChina</v>
          </cell>
          <cell r="E1468">
            <v>7.4919899999999998E-2</v>
          </cell>
          <cell r="F1468">
            <v>7.4919899999999998E-2</v>
          </cell>
          <cell r="G1468">
            <v>7.4919899999999998E-2</v>
          </cell>
          <cell r="H1468">
            <v>7.4919899999999998E-2</v>
          </cell>
          <cell r="I1468">
            <v>7.4919899999999998E-2</v>
          </cell>
        </row>
        <row r="1469">
          <cell r="D1469" t="str">
            <v>Specialty WUCSChinaEurope</v>
          </cell>
          <cell r="E1469">
            <v>0.31000994999999998</v>
          </cell>
          <cell r="F1469">
            <v>0.31000994999999998</v>
          </cell>
          <cell r="G1469">
            <v>0.31000994999999998</v>
          </cell>
          <cell r="H1469">
            <v>0.31000994999999998</v>
          </cell>
          <cell r="I1469">
            <v>0.31000994999999998</v>
          </cell>
        </row>
        <row r="1470">
          <cell r="D1470" t="str">
            <v>Specialty WUCSChinaIndia</v>
          </cell>
          <cell r="E1470">
            <v>0.418286301724138</v>
          </cell>
          <cell r="F1470">
            <v>0.418286301724138</v>
          </cell>
          <cell r="G1470">
            <v>0.418286301724138</v>
          </cell>
          <cell r="H1470">
            <v>0.418286301724138</v>
          </cell>
          <cell r="I1470">
            <v>0.418286301724138</v>
          </cell>
        </row>
        <row r="1471">
          <cell r="D1471" t="str">
            <v>Specialty WUCSChinaJapan</v>
          </cell>
          <cell r="E1471">
            <v>0.13832040000000001</v>
          </cell>
          <cell r="F1471">
            <v>0.13832040000000001</v>
          </cell>
          <cell r="G1471">
            <v>0.13832040000000001</v>
          </cell>
          <cell r="H1471">
            <v>0.13832040000000001</v>
          </cell>
          <cell r="I1471">
            <v>0.13832040000000001</v>
          </cell>
        </row>
        <row r="1472">
          <cell r="D1472" t="str">
            <v>Specialty WUCSChinaKorea</v>
          </cell>
          <cell r="E1472">
            <v>0.20255477758620699</v>
          </cell>
          <cell r="F1472">
            <v>0.20255477758620699</v>
          </cell>
          <cell r="G1472">
            <v>0.20255477758620699</v>
          </cell>
          <cell r="H1472">
            <v>0.20255477758620699</v>
          </cell>
          <cell r="I1472">
            <v>0.20255477758620699</v>
          </cell>
        </row>
        <row r="1473">
          <cell r="D1473" t="str">
            <v>Specialty WUCSChinaMiddle-East</v>
          </cell>
          <cell r="E1473">
            <v>0.28743980000000002</v>
          </cell>
          <cell r="F1473">
            <v>0.28743980000000002</v>
          </cell>
          <cell r="G1473">
            <v>0.28743980000000002</v>
          </cell>
          <cell r="H1473">
            <v>0.28743980000000002</v>
          </cell>
          <cell r="I1473">
            <v>0.28743980000000002</v>
          </cell>
        </row>
        <row r="1474">
          <cell r="D1474" t="str">
            <v>Specialty WUCSChinaNorth America</v>
          </cell>
          <cell r="E1474">
            <v>0.26123970000000002</v>
          </cell>
          <cell r="F1474">
            <v>0.26123970000000002</v>
          </cell>
          <cell r="G1474">
            <v>0.26123970000000002</v>
          </cell>
          <cell r="H1474">
            <v>0.26123970000000002</v>
          </cell>
          <cell r="I1474">
            <v>0.26123970000000002</v>
          </cell>
        </row>
        <row r="1475">
          <cell r="D1475" t="str">
            <v>Specialty WUCSChinaOther Asia</v>
          </cell>
          <cell r="E1475">
            <v>0.25083174913793099</v>
          </cell>
          <cell r="F1475">
            <v>0.25083174913793099</v>
          </cell>
          <cell r="G1475">
            <v>0.25083174913793099</v>
          </cell>
          <cell r="H1475">
            <v>0.25083174913793099</v>
          </cell>
          <cell r="I1475">
            <v>0.25083174913793099</v>
          </cell>
        </row>
        <row r="1476">
          <cell r="D1476" t="str">
            <v>Specialty WUCSChinaRussia</v>
          </cell>
          <cell r="E1476">
            <v>0.21813494999999999</v>
          </cell>
          <cell r="F1476">
            <v>0.21813494999999999</v>
          </cell>
          <cell r="G1476">
            <v>0.21813494999999999</v>
          </cell>
          <cell r="H1476">
            <v>0.21813494999999999</v>
          </cell>
          <cell r="I1476">
            <v>0.21813494999999999</v>
          </cell>
        </row>
        <row r="1477">
          <cell r="D1477" t="str">
            <v>Specialty WUCSChinaSouth America</v>
          </cell>
          <cell r="E1477">
            <v>0.30374010000000001</v>
          </cell>
          <cell r="F1477">
            <v>0.30374010000000001</v>
          </cell>
          <cell r="G1477">
            <v>0.30374010000000001</v>
          </cell>
          <cell r="H1477">
            <v>0.30374010000000001</v>
          </cell>
          <cell r="I1477">
            <v>0.30374010000000001</v>
          </cell>
        </row>
        <row r="1478">
          <cell r="D1478" t="str">
            <v>Specialty WUCSEuropeCentral America</v>
          </cell>
          <cell r="E1478">
            <v>0.148836496078907</v>
          </cell>
          <cell r="F1478">
            <v>0.148836496078907</v>
          </cell>
          <cell r="G1478">
            <v>0.148836496078907</v>
          </cell>
          <cell r="H1478">
            <v>0.148836496078907</v>
          </cell>
          <cell r="I1478">
            <v>0.148836496078907</v>
          </cell>
        </row>
        <row r="1479">
          <cell r="D1479" t="str">
            <v>Specialty WUCSEuropeChina</v>
          </cell>
          <cell r="E1479">
            <v>0.23027530589543899</v>
          </cell>
          <cell r="F1479">
            <v>0.23027530589543899</v>
          </cell>
          <cell r="G1479">
            <v>0.23027530589543899</v>
          </cell>
          <cell r="H1479">
            <v>0.23027530589543899</v>
          </cell>
          <cell r="I1479">
            <v>0.23027530589543899</v>
          </cell>
        </row>
        <row r="1480">
          <cell r="D1480" t="str">
            <v>Specialty WUCSEuropeEurope</v>
          </cell>
          <cell r="E1480">
            <v>4.0649001536098302E-2</v>
          </cell>
          <cell r="F1480">
            <v>4.0649001536098302E-2</v>
          </cell>
          <cell r="G1480">
            <v>4.0649001536098302E-2</v>
          </cell>
          <cell r="H1480">
            <v>4.0649001536098302E-2</v>
          </cell>
          <cell r="I1480">
            <v>4.0649001536098302E-2</v>
          </cell>
        </row>
        <row r="1481">
          <cell r="D1481" t="str">
            <v>Specialty WUCSEuropeIndia</v>
          </cell>
          <cell r="E1481">
            <v>0.30512549100783098</v>
          </cell>
          <cell r="F1481">
            <v>0.30512549100783098</v>
          </cell>
          <cell r="G1481">
            <v>0.30512549100783098</v>
          </cell>
          <cell r="H1481">
            <v>0.30512549100783098</v>
          </cell>
          <cell r="I1481">
            <v>0.30512549100783098</v>
          </cell>
        </row>
        <row r="1482">
          <cell r="D1482" t="str">
            <v>Specialty WUCSEuropeJapan</v>
          </cell>
          <cell r="E1482">
            <v>0.125473360821408</v>
          </cell>
          <cell r="F1482">
            <v>0.125473360821408</v>
          </cell>
          <cell r="G1482">
            <v>0.125473360821408</v>
          </cell>
          <cell r="H1482">
            <v>0.125473360821408</v>
          </cell>
          <cell r="I1482">
            <v>0.125473360821408</v>
          </cell>
        </row>
        <row r="1483">
          <cell r="D1483" t="str">
            <v>Specialty WUCSEuropeKorea</v>
          </cell>
          <cell r="E1483">
            <v>0.202843069157878</v>
          </cell>
          <cell r="F1483">
            <v>0.202843069157878</v>
          </cell>
          <cell r="G1483">
            <v>0.202843069157878</v>
          </cell>
          <cell r="H1483">
            <v>0.202843069157878</v>
          </cell>
          <cell r="I1483">
            <v>0.202843069157878</v>
          </cell>
        </row>
        <row r="1484">
          <cell r="D1484" t="str">
            <v>Specialty WUCSEuropeMiddle-East</v>
          </cell>
          <cell r="E1484">
            <v>0.14709312798124299</v>
          </cell>
          <cell r="F1484">
            <v>0.14709312798124299</v>
          </cell>
          <cell r="G1484">
            <v>0.14709312798124299</v>
          </cell>
          <cell r="H1484">
            <v>0.14709312798124299</v>
          </cell>
          <cell r="I1484">
            <v>0.14709312798124299</v>
          </cell>
        </row>
        <row r="1485">
          <cell r="D1485" t="str">
            <v>Specialty WUCSEuropeNorth America</v>
          </cell>
          <cell r="E1485">
            <v>0.196370007276255</v>
          </cell>
          <cell r="F1485">
            <v>0.196370007276255</v>
          </cell>
          <cell r="G1485">
            <v>0.196370007276255</v>
          </cell>
          <cell r="H1485">
            <v>0.196370007276255</v>
          </cell>
          <cell r="I1485">
            <v>0.196370007276255</v>
          </cell>
        </row>
        <row r="1486">
          <cell r="D1486" t="str">
            <v>Specialty WUCSEuropeOther Asia</v>
          </cell>
          <cell r="E1486">
            <v>0.23979595790784</v>
          </cell>
          <cell r="F1486">
            <v>0.23979595790784</v>
          </cell>
          <cell r="G1486">
            <v>0.23979595790784</v>
          </cell>
          <cell r="H1486">
            <v>0.23979595790784</v>
          </cell>
          <cell r="I1486">
            <v>0.23979595790784</v>
          </cell>
        </row>
        <row r="1487">
          <cell r="D1487" t="str">
            <v>Specialty WUCSEuropeRussia</v>
          </cell>
          <cell r="E1487">
            <v>6.58794162826421E-2</v>
          </cell>
          <cell r="F1487">
            <v>6.58794162826421E-2</v>
          </cell>
          <cell r="G1487">
            <v>6.58794162826421E-2</v>
          </cell>
          <cell r="H1487">
            <v>6.58794162826421E-2</v>
          </cell>
          <cell r="I1487">
            <v>6.58794162826421E-2</v>
          </cell>
        </row>
        <row r="1488">
          <cell r="D1488" t="str">
            <v>Specialty WUCSEuropeSouth America</v>
          </cell>
          <cell r="E1488">
            <v>0.188356496078907</v>
          </cell>
          <cell r="F1488">
            <v>0.188356496078907</v>
          </cell>
          <cell r="G1488">
            <v>0.188356496078907</v>
          </cell>
          <cell r="H1488">
            <v>0.188356496078907</v>
          </cell>
          <cell r="I1488">
            <v>0.188356496078907</v>
          </cell>
        </row>
        <row r="1489">
          <cell r="D1489" t="str">
            <v>Specialty WUCSIndiaCentral America</v>
          </cell>
          <cell r="E1489">
            <v>0.17969505</v>
          </cell>
          <cell r="F1489">
            <v>0.17969505</v>
          </cell>
          <cell r="G1489">
            <v>0.17969505</v>
          </cell>
          <cell r="H1489">
            <v>0.17969505</v>
          </cell>
          <cell r="I1489">
            <v>0.17969505</v>
          </cell>
        </row>
        <row r="1490">
          <cell r="D1490" t="str">
            <v>Specialty WUCSIndiaChina</v>
          </cell>
          <cell r="E1490">
            <v>0.20359039137931001</v>
          </cell>
          <cell r="F1490">
            <v>0.20359039137931001</v>
          </cell>
          <cell r="G1490">
            <v>0.20359039137931001</v>
          </cell>
          <cell r="H1490">
            <v>0.20359039137931001</v>
          </cell>
          <cell r="I1490">
            <v>0.20359039137931001</v>
          </cell>
        </row>
        <row r="1491">
          <cell r="D1491" t="str">
            <v>Specialty WUCSIndiaEurope</v>
          </cell>
          <cell r="E1491">
            <v>0.16352955</v>
          </cell>
          <cell r="F1491">
            <v>0.16352955</v>
          </cell>
          <cell r="G1491">
            <v>0.16352955</v>
          </cell>
          <cell r="H1491">
            <v>0.16352955</v>
          </cell>
          <cell r="I1491">
            <v>0.16352955</v>
          </cell>
        </row>
        <row r="1492">
          <cell r="D1492" t="str">
            <v>Specialty WUCSIndiaIndia</v>
          </cell>
          <cell r="E1492">
            <v>5.9370899999999997E-2</v>
          </cell>
          <cell r="F1492">
            <v>5.9370899999999997E-2</v>
          </cell>
          <cell r="G1492">
            <v>5.9370899999999997E-2</v>
          </cell>
          <cell r="H1492">
            <v>5.9370899999999997E-2</v>
          </cell>
          <cell r="I1492">
            <v>5.9370899999999997E-2</v>
          </cell>
        </row>
        <row r="1493">
          <cell r="D1493" t="str">
            <v>Specialty WUCSIndiaJapan</v>
          </cell>
          <cell r="E1493">
            <v>5.0238600000000001E-2</v>
          </cell>
          <cell r="F1493">
            <v>5.0238600000000001E-2</v>
          </cell>
          <cell r="G1493">
            <v>5.0238600000000001E-2</v>
          </cell>
          <cell r="H1493">
            <v>5.0238600000000001E-2</v>
          </cell>
          <cell r="I1493">
            <v>5.0238600000000001E-2</v>
          </cell>
        </row>
        <row r="1494">
          <cell r="D1494" t="str">
            <v>Specialty WUCSIndiaKorea</v>
          </cell>
          <cell r="E1494">
            <v>0.160583427586207</v>
          </cell>
          <cell r="F1494">
            <v>0.160583427586207</v>
          </cell>
          <cell r="G1494">
            <v>0.160583427586207</v>
          </cell>
          <cell r="H1494">
            <v>0.160583427586207</v>
          </cell>
          <cell r="I1494">
            <v>0.160583427586207</v>
          </cell>
        </row>
        <row r="1495">
          <cell r="D1495" t="str">
            <v>Specialty WUCSIndiaMiddle-East</v>
          </cell>
          <cell r="E1495">
            <v>0.112415</v>
          </cell>
          <cell r="F1495">
            <v>0.112415</v>
          </cell>
          <cell r="G1495">
            <v>0.112415</v>
          </cell>
          <cell r="H1495">
            <v>0.112415</v>
          </cell>
          <cell r="I1495">
            <v>0.112415</v>
          </cell>
        </row>
        <row r="1496">
          <cell r="D1496" t="str">
            <v>Specialty WUCSIndiaNorth America</v>
          </cell>
          <cell r="E1496">
            <v>0.17969505</v>
          </cell>
          <cell r="F1496">
            <v>0.17969505</v>
          </cell>
          <cell r="G1496">
            <v>0.17969505</v>
          </cell>
          <cell r="H1496">
            <v>0.17969505</v>
          </cell>
          <cell r="I1496">
            <v>0.17969505</v>
          </cell>
        </row>
        <row r="1497">
          <cell r="D1497" t="str">
            <v>Specialty WUCSIndiaOther Asia</v>
          </cell>
          <cell r="E1497">
            <v>0.18106382413793101</v>
          </cell>
          <cell r="F1497">
            <v>0.18106382413793101</v>
          </cell>
          <cell r="G1497">
            <v>0.18106382413793101</v>
          </cell>
          <cell r="H1497">
            <v>0.18106382413793101</v>
          </cell>
          <cell r="I1497">
            <v>0.18106382413793101</v>
          </cell>
        </row>
        <row r="1498">
          <cell r="D1498" t="str">
            <v>Specialty WUCSIndiaRussia</v>
          </cell>
          <cell r="E1498">
            <v>0.11759205</v>
          </cell>
          <cell r="F1498">
            <v>0.11759205</v>
          </cell>
          <cell r="G1498">
            <v>0.11759205</v>
          </cell>
          <cell r="H1498">
            <v>0.11759205</v>
          </cell>
          <cell r="I1498">
            <v>0.11759205</v>
          </cell>
        </row>
        <row r="1499">
          <cell r="D1499" t="str">
            <v>Specialty WUCSIndiaSouth America</v>
          </cell>
          <cell r="E1499">
            <v>0.21237505000000001</v>
          </cell>
          <cell r="F1499">
            <v>0.21237505000000001</v>
          </cell>
          <cell r="G1499">
            <v>0.21237505000000001</v>
          </cell>
          <cell r="H1499">
            <v>0.21237505000000001</v>
          </cell>
          <cell r="I1499">
            <v>0.21237505000000001</v>
          </cell>
        </row>
        <row r="1500">
          <cell r="D1500" t="str">
            <v>Specialty WUCSJapanCentral America</v>
          </cell>
          <cell r="E1500">
            <v>0.24878955</v>
          </cell>
          <cell r="F1500">
            <v>0.24878955</v>
          </cell>
          <cell r="G1500">
            <v>0.24878955</v>
          </cell>
          <cell r="H1500">
            <v>0.24878955</v>
          </cell>
          <cell r="I1500">
            <v>0.24878955</v>
          </cell>
        </row>
        <row r="1501">
          <cell r="D1501" t="str">
            <v>Specialty WUCSJapanChina</v>
          </cell>
          <cell r="E1501">
            <v>0.24928474137931</v>
          </cell>
          <cell r="F1501">
            <v>0.24928474137931</v>
          </cell>
          <cell r="G1501">
            <v>0.24928474137931</v>
          </cell>
          <cell r="H1501">
            <v>0.24928474137931</v>
          </cell>
          <cell r="I1501">
            <v>0.24928474137931</v>
          </cell>
        </row>
        <row r="1502">
          <cell r="D1502" t="str">
            <v>Specialty WUCSJapanEurope</v>
          </cell>
          <cell r="E1502">
            <v>0.23514255000000001</v>
          </cell>
          <cell r="F1502">
            <v>0.23514255000000001</v>
          </cell>
          <cell r="G1502">
            <v>0.23514255000000001</v>
          </cell>
          <cell r="H1502">
            <v>0.23514255000000001</v>
          </cell>
          <cell r="I1502">
            <v>0.23514255000000001</v>
          </cell>
        </row>
        <row r="1503">
          <cell r="D1503" t="str">
            <v>Specialty WUCSJapanIndia</v>
          </cell>
          <cell r="E1503">
            <v>0.29066405172413801</v>
          </cell>
          <cell r="F1503">
            <v>0.29066405172413801</v>
          </cell>
          <cell r="G1503">
            <v>0.29066405172413801</v>
          </cell>
          <cell r="H1503">
            <v>0.29066405172413801</v>
          </cell>
          <cell r="I1503">
            <v>0.29066405172413801</v>
          </cell>
        </row>
        <row r="1504">
          <cell r="D1504" t="str">
            <v>Specialty WUCSJapanJapan</v>
          </cell>
          <cell r="E1504">
            <v>6.9160200000000005E-2</v>
          </cell>
          <cell r="F1504">
            <v>6.9160200000000005E-2</v>
          </cell>
          <cell r="G1504">
            <v>6.9160200000000005E-2</v>
          </cell>
          <cell r="H1504">
            <v>6.9160200000000005E-2</v>
          </cell>
          <cell r="I1504">
            <v>6.9160200000000005E-2</v>
          </cell>
        </row>
        <row r="1505">
          <cell r="D1505" t="str">
            <v>Specialty WUCSJapanKorea</v>
          </cell>
          <cell r="E1505">
            <v>0.194112327586207</v>
          </cell>
          <cell r="F1505">
            <v>0.194112327586207</v>
          </cell>
          <cell r="G1505">
            <v>0.194112327586207</v>
          </cell>
          <cell r="H1505">
            <v>0.194112327586207</v>
          </cell>
          <cell r="I1505">
            <v>0.194112327586207</v>
          </cell>
        </row>
        <row r="1506">
          <cell r="D1506" t="str">
            <v>Specialty WUCSJapanMiddle-East</v>
          </cell>
          <cell r="E1506">
            <v>0.26772980000000002</v>
          </cell>
          <cell r="F1506">
            <v>0.26772980000000002</v>
          </cell>
          <cell r="G1506">
            <v>0.26772980000000002</v>
          </cell>
          <cell r="H1506">
            <v>0.26772980000000002</v>
          </cell>
          <cell r="I1506">
            <v>0.26772980000000002</v>
          </cell>
        </row>
        <row r="1507">
          <cell r="D1507" t="str">
            <v>Specialty WUCSJapanNorth America</v>
          </cell>
          <cell r="E1507">
            <v>0.28624949999999999</v>
          </cell>
          <cell r="F1507">
            <v>0.28624949999999999</v>
          </cell>
          <cell r="G1507">
            <v>0.28624949999999999</v>
          </cell>
          <cell r="H1507">
            <v>0.28624949999999999</v>
          </cell>
          <cell r="I1507">
            <v>0.28624949999999999</v>
          </cell>
        </row>
        <row r="1508">
          <cell r="D1508" t="str">
            <v>Specialty WUCSJapanOther Asia</v>
          </cell>
          <cell r="E1508">
            <v>0.25724297413793101</v>
          </cell>
          <cell r="F1508">
            <v>0.25724297413793101</v>
          </cell>
          <cell r="G1508">
            <v>0.25724297413793101</v>
          </cell>
          <cell r="H1508">
            <v>0.25724297413793101</v>
          </cell>
          <cell r="I1508">
            <v>0.25724297413793101</v>
          </cell>
        </row>
        <row r="1509">
          <cell r="D1509" t="str">
            <v>Specialty WUCSJapanRussia</v>
          </cell>
          <cell r="E1509">
            <v>0.18920505000000001</v>
          </cell>
          <cell r="F1509">
            <v>0.18920505000000001</v>
          </cell>
          <cell r="G1509">
            <v>0.18920505000000001</v>
          </cell>
          <cell r="H1509">
            <v>0.18920505000000001</v>
          </cell>
          <cell r="I1509">
            <v>0.18920505000000001</v>
          </cell>
        </row>
        <row r="1510">
          <cell r="D1510" t="str">
            <v>Specialty WUCSJapanSouth America</v>
          </cell>
          <cell r="E1510">
            <v>0.28146955000000001</v>
          </cell>
          <cell r="F1510">
            <v>0.28146955000000001</v>
          </cell>
          <cell r="G1510">
            <v>0.28146955000000001</v>
          </cell>
          <cell r="H1510">
            <v>0.28146955000000001</v>
          </cell>
          <cell r="I1510">
            <v>0.28146955000000001</v>
          </cell>
        </row>
        <row r="1511">
          <cell r="D1511" t="str">
            <v>Specialty WUCSKoreaCentral America</v>
          </cell>
          <cell r="E1511">
            <v>0.24878955</v>
          </cell>
          <cell r="F1511">
            <v>0.24878955</v>
          </cell>
          <cell r="G1511">
            <v>0.24878955</v>
          </cell>
          <cell r="H1511">
            <v>0.24878955</v>
          </cell>
          <cell r="I1511">
            <v>0.24878955</v>
          </cell>
        </row>
        <row r="1512">
          <cell r="D1512" t="str">
            <v>Specialty WUCSKoreaChina</v>
          </cell>
          <cell r="E1512">
            <v>0.21790204137930999</v>
          </cell>
          <cell r="F1512">
            <v>0.21790204137930999</v>
          </cell>
          <cell r="G1512">
            <v>0.21790204137930999</v>
          </cell>
          <cell r="H1512">
            <v>0.21790204137930999</v>
          </cell>
          <cell r="I1512">
            <v>0.21790204137930999</v>
          </cell>
        </row>
        <row r="1513">
          <cell r="D1513" t="str">
            <v>Specialty WUCSKoreaEurope</v>
          </cell>
          <cell r="E1513">
            <v>0.23514255000000001</v>
          </cell>
          <cell r="F1513">
            <v>0.23514255000000001</v>
          </cell>
          <cell r="G1513">
            <v>0.23514255000000001</v>
          </cell>
          <cell r="H1513">
            <v>0.23514255000000001</v>
          </cell>
          <cell r="I1513">
            <v>0.23514255000000001</v>
          </cell>
        </row>
        <row r="1514">
          <cell r="D1514" t="str">
            <v>Specialty WUCSKoreaIndia</v>
          </cell>
          <cell r="E1514">
            <v>0.29066405172413801</v>
          </cell>
          <cell r="F1514">
            <v>0.29066405172413801</v>
          </cell>
          <cell r="G1514">
            <v>0.29066405172413801</v>
          </cell>
          <cell r="H1514">
            <v>0.29066405172413801</v>
          </cell>
          <cell r="I1514">
            <v>0.29066405172413801</v>
          </cell>
        </row>
        <row r="1515">
          <cell r="D1515" t="str">
            <v>Specialty WUCSKoreaJapan</v>
          </cell>
          <cell r="E1515">
            <v>0.1085802</v>
          </cell>
          <cell r="F1515">
            <v>0.1085802</v>
          </cell>
          <cell r="G1515">
            <v>0.1085802</v>
          </cell>
          <cell r="H1515">
            <v>0.1085802</v>
          </cell>
          <cell r="I1515">
            <v>0.1085802</v>
          </cell>
        </row>
        <row r="1516">
          <cell r="D1516" t="str">
            <v>Specialty WUCSKoreaKorea</v>
          </cell>
          <cell r="E1516">
            <v>4.6219950000000003E-2</v>
          </cell>
          <cell r="F1516">
            <v>4.6219950000000003E-2</v>
          </cell>
          <cell r="G1516">
            <v>4.6219950000000003E-2</v>
          </cell>
          <cell r="H1516">
            <v>4.6219950000000003E-2</v>
          </cell>
          <cell r="I1516">
            <v>4.6219950000000003E-2</v>
          </cell>
        </row>
        <row r="1517">
          <cell r="D1517" t="str">
            <v>Specialty WUCSKoreaMiddle-East</v>
          </cell>
          <cell r="E1517">
            <v>0.26772980000000002</v>
          </cell>
          <cell r="F1517">
            <v>0.26772980000000002</v>
          </cell>
          <cell r="G1517">
            <v>0.26772980000000002</v>
          </cell>
          <cell r="H1517">
            <v>0.26772980000000002</v>
          </cell>
          <cell r="I1517">
            <v>0.26772980000000002</v>
          </cell>
        </row>
        <row r="1518">
          <cell r="D1518" t="str">
            <v>Specialty WUCSKoreaNorth America</v>
          </cell>
          <cell r="E1518">
            <v>0.28624949999999999</v>
          </cell>
          <cell r="F1518">
            <v>0.28624949999999999</v>
          </cell>
          <cell r="G1518">
            <v>0.28624949999999999</v>
          </cell>
          <cell r="H1518">
            <v>0.28624949999999999</v>
          </cell>
          <cell r="I1518">
            <v>0.28624949999999999</v>
          </cell>
        </row>
        <row r="1519">
          <cell r="D1519" t="str">
            <v>Specialty WUCSKoreaOther Asia</v>
          </cell>
          <cell r="E1519">
            <v>0.244770924137931</v>
          </cell>
          <cell r="F1519">
            <v>0.244770924137931</v>
          </cell>
          <cell r="G1519">
            <v>0.244770924137931</v>
          </cell>
          <cell r="H1519">
            <v>0.244770924137931</v>
          </cell>
          <cell r="I1519">
            <v>0.244770924137931</v>
          </cell>
        </row>
        <row r="1520">
          <cell r="D1520" t="str">
            <v>Specialty WUCSKoreaRussia</v>
          </cell>
          <cell r="E1520">
            <v>0.18920505000000001</v>
          </cell>
          <cell r="F1520">
            <v>0.18920505000000001</v>
          </cell>
          <cell r="G1520">
            <v>0.18920505000000001</v>
          </cell>
          <cell r="H1520">
            <v>0.18920505000000001</v>
          </cell>
          <cell r="I1520">
            <v>0.18920505000000001</v>
          </cell>
        </row>
        <row r="1521">
          <cell r="D1521" t="str">
            <v>Specialty WUCSKoreaSouth America</v>
          </cell>
          <cell r="E1521">
            <v>0.28146955000000001</v>
          </cell>
          <cell r="F1521">
            <v>0.28146955000000001</v>
          </cell>
          <cell r="G1521">
            <v>0.28146955000000001</v>
          </cell>
          <cell r="H1521">
            <v>0.28146955000000001</v>
          </cell>
          <cell r="I1521">
            <v>0.28146955000000001</v>
          </cell>
        </row>
        <row r="1522">
          <cell r="D1522" t="str">
            <v>Specialty WUCSMiddle-EastCentral America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</row>
        <row r="1523">
          <cell r="D1523" t="str">
            <v>Specialty WUCSMiddle-EastChina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</row>
        <row r="1524">
          <cell r="D1524" t="str">
            <v>Specialty WUCSMiddle-EastEurope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</row>
        <row r="1525">
          <cell r="D1525" t="str">
            <v>Specialty WUCSMiddle-EastIndia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</row>
        <row r="1526">
          <cell r="D1526" t="str">
            <v>Specialty WUCSMiddle-EastJapan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D1527" t="str">
            <v>Specialty WUCSMiddle-EastKorea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</row>
        <row r="1528">
          <cell r="D1528" t="str">
            <v>Specialty WUCSMiddle-EastMiddle-East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</row>
        <row r="1529">
          <cell r="D1529" t="str">
            <v>Specialty WUCSMiddle-EastNorth America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</row>
        <row r="1530">
          <cell r="D1530" t="str">
            <v>Specialty WUCSMiddle-EastOther Asia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</row>
        <row r="1531">
          <cell r="D1531" t="str">
            <v>Specialty WUCSMiddle-EastRussia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</row>
        <row r="1532">
          <cell r="D1532" t="str">
            <v>Specialty WUCSMiddle-EastSouth America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</row>
        <row r="1533">
          <cell r="D1533" t="str">
            <v>Specialty WUCSNorth AmericaCentral America</v>
          </cell>
          <cell r="E1533">
            <v>0.12496504999999999</v>
          </cell>
          <cell r="F1533">
            <v>0.12496504999999999</v>
          </cell>
          <cell r="G1533">
            <v>0.12496504999999999</v>
          </cell>
          <cell r="H1533">
            <v>0.12496504999999999</v>
          </cell>
          <cell r="I1533">
            <v>0.12496504999999999</v>
          </cell>
        </row>
        <row r="1534">
          <cell r="D1534" t="str">
            <v>Specialty WUCSNorth AmericaChina</v>
          </cell>
          <cell r="E1534">
            <v>0.24778824137930999</v>
          </cell>
          <cell r="F1534">
            <v>0.24778824137930999</v>
          </cell>
          <cell r="G1534">
            <v>0.24778824137930999</v>
          </cell>
          <cell r="H1534">
            <v>0.24778824137930999</v>
          </cell>
          <cell r="I1534">
            <v>0.24778824137930999</v>
          </cell>
        </row>
        <row r="1535">
          <cell r="D1535" t="str">
            <v>Specialty WUCSNorth AmericaEurope</v>
          </cell>
          <cell r="E1535">
            <v>0.209249875</v>
          </cell>
          <cell r="F1535">
            <v>0.209249875</v>
          </cell>
          <cell r="G1535">
            <v>0.209249875</v>
          </cell>
          <cell r="H1535">
            <v>0.209249875</v>
          </cell>
          <cell r="I1535">
            <v>0.209249875</v>
          </cell>
        </row>
        <row r="1536">
          <cell r="D1536" t="str">
            <v>Specialty WUCSNorth AmericaIndia</v>
          </cell>
          <cell r="E1536">
            <v>0.37638065172413798</v>
          </cell>
          <cell r="F1536">
            <v>0.37638065172413798</v>
          </cell>
          <cell r="G1536">
            <v>0.37638065172413798</v>
          </cell>
          <cell r="H1536">
            <v>0.37638065172413798</v>
          </cell>
          <cell r="I1536">
            <v>0.37638065172413798</v>
          </cell>
        </row>
        <row r="1537">
          <cell r="D1537" t="str">
            <v>Specialty WUCSNorth AmericaJapan</v>
          </cell>
          <cell r="E1537">
            <v>0.179278875</v>
          </cell>
          <cell r="F1537">
            <v>0.179278875</v>
          </cell>
          <cell r="G1537">
            <v>0.179278875</v>
          </cell>
          <cell r="H1537">
            <v>0.179278875</v>
          </cell>
          <cell r="I1537">
            <v>0.179278875</v>
          </cell>
        </row>
        <row r="1538">
          <cell r="D1538" t="str">
            <v>Specialty WUCSNorth AmericaKorea</v>
          </cell>
          <cell r="E1538">
            <v>0.21393547758620701</v>
          </cell>
          <cell r="F1538">
            <v>0.21393547758620701</v>
          </cell>
          <cell r="G1538">
            <v>0.21393547758620701</v>
          </cell>
          <cell r="H1538">
            <v>0.21393547758620701</v>
          </cell>
          <cell r="I1538">
            <v>0.21393547758620701</v>
          </cell>
        </row>
        <row r="1539">
          <cell r="D1539" t="str">
            <v>Specialty WUCSNorth AmericaMiddle-East</v>
          </cell>
          <cell r="E1539">
            <v>0.26779732499999997</v>
          </cell>
          <cell r="F1539">
            <v>0.26779732499999997</v>
          </cell>
          <cell r="G1539">
            <v>0.26779732499999997</v>
          </cell>
          <cell r="H1539">
            <v>0.26779732499999997</v>
          </cell>
          <cell r="I1539">
            <v>0.26779732499999997</v>
          </cell>
        </row>
        <row r="1540">
          <cell r="D1540" t="str">
            <v>Specialty WUCSNorth AmericaNorth America</v>
          </cell>
          <cell r="E1540">
            <v>6.6178150000000005E-2</v>
          </cell>
          <cell r="F1540">
            <v>6.6178150000000005E-2</v>
          </cell>
          <cell r="G1540">
            <v>6.6178150000000005E-2</v>
          </cell>
          <cell r="H1540">
            <v>6.6178150000000005E-2</v>
          </cell>
          <cell r="I1540">
            <v>6.6178150000000005E-2</v>
          </cell>
        </row>
        <row r="1541">
          <cell r="D1541" t="str">
            <v>Specialty WUCSNorth AmericaOther Asia</v>
          </cell>
          <cell r="E1541">
            <v>0.35587692413793098</v>
          </cell>
          <cell r="F1541">
            <v>0.35587692413793098</v>
          </cell>
          <cell r="G1541">
            <v>0.35587692413793098</v>
          </cell>
          <cell r="H1541">
            <v>0.35587692413793098</v>
          </cell>
          <cell r="I1541">
            <v>0.35587692413793098</v>
          </cell>
        </row>
        <row r="1542">
          <cell r="D1542" t="str">
            <v>Specialty WUCSNorth AmericaRussia</v>
          </cell>
          <cell r="E1542">
            <v>0.117374875</v>
          </cell>
          <cell r="F1542">
            <v>0.117374875</v>
          </cell>
          <cell r="G1542">
            <v>0.117374875</v>
          </cell>
          <cell r="H1542">
            <v>0.117374875</v>
          </cell>
          <cell r="I1542">
            <v>0.117374875</v>
          </cell>
        </row>
        <row r="1543">
          <cell r="D1543" t="str">
            <v>Specialty WUCSNorth AmericaSouth America</v>
          </cell>
          <cell r="E1543">
            <v>0.17512505</v>
          </cell>
          <cell r="F1543">
            <v>0.17512505</v>
          </cell>
          <cell r="G1543">
            <v>0.17512505</v>
          </cell>
          <cell r="H1543">
            <v>0.17512505</v>
          </cell>
          <cell r="I1543">
            <v>0.17512505</v>
          </cell>
        </row>
        <row r="1544">
          <cell r="D1544" t="str">
            <v>Specialty WUCSOther AsiaCentral America</v>
          </cell>
          <cell r="E1544">
            <v>0.21230955000000001</v>
          </cell>
          <cell r="F1544">
            <v>0.21230955000000001</v>
          </cell>
          <cell r="G1544">
            <v>0.21230955000000001</v>
          </cell>
          <cell r="H1544">
            <v>0.21230955000000001</v>
          </cell>
          <cell r="I1544">
            <v>0.21230955000000001</v>
          </cell>
        </row>
        <row r="1545">
          <cell r="D1545" t="str">
            <v>Specialty WUCSOther AsiaChina</v>
          </cell>
          <cell r="E1545">
            <v>5.2384800000000002E-2</v>
          </cell>
          <cell r="F1545">
            <v>5.2384800000000002E-2</v>
          </cell>
          <cell r="G1545">
            <v>5.2384800000000002E-2</v>
          </cell>
          <cell r="H1545">
            <v>5.2384800000000002E-2</v>
          </cell>
          <cell r="I1545">
            <v>5.2384800000000002E-2</v>
          </cell>
        </row>
        <row r="1546">
          <cell r="D1546" t="str">
            <v>Specialty WUCSOther AsiaEurope</v>
          </cell>
          <cell r="E1546">
            <v>0.18920505000000001</v>
          </cell>
          <cell r="F1546">
            <v>0.18920505000000001</v>
          </cell>
          <cell r="G1546">
            <v>0.18920505000000001</v>
          </cell>
          <cell r="H1546">
            <v>0.18920505000000001</v>
          </cell>
          <cell r="I1546">
            <v>0.18920505000000001</v>
          </cell>
        </row>
        <row r="1547">
          <cell r="D1547" t="str">
            <v>Specialty WUCSOther AsiaIndia</v>
          </cell>
          <cell r="E1547">
            <v>8.3767499999999995E-2</v>
          </cell>
          <cell r="F1547">
            <v>8.3767499999999995E-2</v>
          </cell>
          <cell r="G1547">
            <v>8.3767499999999995E-2</v>
          </cell>
          <cell r="H1547">
            <v>8.3767499999999995E-2</v>
          </cell>
          <cell r="I1547">
            <v>8.3767499999999995E-2</v>
          </cell>
        </row>
        <row r="1548">
          <cell r="D1548" t="str">
            <v>Specialty WUCSOther AsiaJapan</v>
          </cell>
          <cell r="E1548">
            <v>0.1085802</v>
          </cell>
          <cell r="F1548">
            <v>0.1085802</v>
          </cell>
          <cell r="G1548">
            <v>0.1085802</v>
          </cell>
          <cell r="H1548">
            <v>0.1085802</v>
          </cell>
          <cell r="I1548">
            <v>0.1085802</v>
          </cell>
        </row>
        <row r="1549">
          <cell r="D1549" t="str">
            <v>Specialty WUCSOther AsiaKorea</v>
          </cell>
          <cell r="E1549">
            <v>4.6219950000000003E-2</v>
          </cell>
          <cell r="F1549">
            <v>4.6219950000000003E-2</v>
          </cell>
          <cell r="G1549">
            <v>4.6219950000000003E-2</v>
          </cell>
          <cell r="H1549">
            <v>4.6219950000000003E-2</v>
          </cell>
          <cell r="I1549">
            <v>4.6219950000000003E-2</v>
          </cell>
        </row>
        <row r="1550">
          <cell r="D1550" t="str">
            <v>Specialty WUCSOther AsiaMiddle-East</v>
          </cell>
          <cell r="E1550">
            <v>0.2177298</v>
          </cell>
          <cell r="F1550">
            <v>0.2177298</v>
          </cell>
          <cell r="G1550">
            <v>0.2177298</v>
          </cell>
          <cell r="H1550">
            <v>0.2177298</v>
          </cell>
          <cell r="I1550">
            <v>0.2177298</v>
          </cell>
        </row>
        <row r="1551">
          <cell r="D1551" t="str">
            <v>Specialty WUCSOther AsiaNorth America</v>
          </cell>
          <cell r="E1551">
            <v>0.24976950000000001</v>
          </cell>
          <cell r="F1551">
            <v>0.24976950000000001</v>
          </cell>
          <cell r="G1551">
            <v>0.24976950000000001</v>
          </cell>
          <cell r="H1551">
            <v>0.24976950000000001</v>
          </cell>
          <cell r="I1551">
            <v>0.24976950000000001</v>
          </cell>
        </row>
        <row r="1552">
          <cell r="D1552" t="str">
            <v>Specialty WUCSOther AsiaOther Asia</v>
          </cell>
          <cell r="E1552">
            <v>0.1482192</v>
          </cell>
          <cell r="F1552">
            <v>0.1482192</v>
          </cell>
          <cell r="G1552">
            <v>0.1482192</v>
          </cell>
          <cell r="H1552">
            <v>0.1482192</v>
          </cell>
          <cell r="I1552">
            <v>0.1482192</v>
          </cell>
        </row>
        <row r="1553">
          <cell r="D1553" t="str">
            <v>Specialty WUCSOther AsiaRussia</v>
          </cell>
          <cell r="E1553">
            <v>0.18920505000000001</v>
          </cell>
          <cell r="F1553">
            <v>0.18920505000000001</v>
          </cell>
          <cell r="G1553">
            <v>0.18920505000000001</v>
          </cell>
          <cell r="H1553">
            <v>0.18920505000000001</v>
          </cell>
          <cell r="I1553">
            <v>0.18920505000000001</v>
          </cell>
        </row>
        <row r="1554">
          <cell r="D1554" t="str">
            <v>Specialty WUCSOther AsiaSouth America</v>
          </cell>
          <cell r="E1554">
            <v>0.21230955000000001</v>
          </cell>
          <cell r="F1554">
            <v>0.21230955000000001</v>
          </cell>
          <cell r="G1554">
            <v>0.21230955000000001</v>
          </cell>
          <cell r="H1554">
            <v>0.21230955000000001</v>
          </cell>
          <cell r="I1554">
            <v>0.21230955000000001</v>
          </cell>
        </row>
        <row r="1555">
          <cell r="D1555" t="str">
            <v>Specialty WUCSRussiaCentral America</v>
          </cell>
          <cell r="E1555">
            <v>0.186401780257094</v>
          </cell>
          <cell r="F1555">
            <v>0.186401780257094</v>
          </cell>
          <cell r="G1555">
            <v>0.186401780257094</v>
          </cell>
          <cell r="H1555">
            <v>0.186401780257094</v>
          </cell>
          <cell r="I1555">
            <v>0.186401780257094</v>
          </cell>
        </row>
        <row r="1556">
          <cell r="D1556" t="str">
            <v>Specialty WUCSRussiaChina</v>
          </cell>
          <cell r="E1556">
            <v>0.258869775941522</v>
          </cell>
          <cell r="F1556">
            <v>0.258869775941522</v>
          </cell>
          <cell r="G1556">
            <v>0.258869775941522</v>
          </cell>
          <cell r="H1556">
            <v>0.258869775941522</v>
          </cell>
          <cell r="I1556">
            <v>0.258869775941522</v>
          </cell>
        </row>
        <row r="1557">
          <cell r="D1557" t="str">
            <v>Specialty WUCSRussiaEurope</v>
          </cell>
          <cell r="E1557">
            <v>0.11910570276497701</v>
          </cell>
          <cell r="F1557">
            <v>0.11910570276497701</v>
          </cell>
          <cell r="G1557">
            <v>0.11910570276497701</v>
          </cell>
          <cell r="H1557">
            <v>0.11910570276497701</v>
          </cell>
          <cell r="I1557">
            <v>0.11910570276497701</v>
          </cell>
        </row>
        <row r="1558">
          <cell r="D1558" t="str">
            <v>Specialty WUCSRussiaIndia</v>
          </cell>
          <cell r="E1558">
            <v>0.33484131282042701</v>
          </cell>
          <cell r="F1558">
            <v>0.33484131282042701</v>
          </cell>
          <cell r="G1558">
            <v>0.33484131282042701</v>
          </cell>
          <cell r="H1558">
            <v>0.33484131282042701</v>
          </cell>
          <cell r="I1558">
            <v>0.33484131282042701</v>
          </cell>
        </row>
        <row r="1559">
          <cell r="D1559" t="str">
            <v>Specialty WUCSRussiaJapan</v>
          </cell>
          <cell r="E1559">
            <v>0.15350715498423501</v>
          </cell>
          <cell r="F1559">
            <v>0.15350715498423501</v>
          </cell>
          <cell r="G1559">
            <v>0.15350715498423501</v>
          </cell>
          <cell r="H1559">
            <v>0.15350715498423501</v>
          </cell>
          <cell r="I1559">
            <v>0.15350715498423501</v>
          </cell>
        </row>
        <row r="1560">
          <cell r="D1560" t="str">
            <v>Specialty WUCSRussiaKorea</v>
          </cell>
          <cell r="E1560">
            <v>0.239006663627924</v>
          </cell>
          <cell r="F1560">
            <v>0.239006663627924</v>
          </cell>
          <cell r="G1560">
            <v>0.239006663627924</v>
          </cell>
          <cell r="H1560">
            <v>0.239006663627924</v>
          </cell>
          <cell r="I1560">
            <v>0.239006663627924</v>
          </cell>
        </row>
        <row r="1561">
          <cell r="D1561" t="str">
            <v>Specialty WUCSRussiaMiddle-East</v>
          </cell>
          <cell r="E1561">
            <v>0.17512692214407</v>
          </cell>
          <cell r="F1561">
            <v>0.17512692214407</v>
          </cell>
          <cell r="G1561">
            <v>0.17512692214407</v>
          </cell>
          <cell r="H1561">
            <v>0.17512692214407</v>
          </cell>
          <cell r="I1561">
            <v>0.17512692214407</v>
          </cell>
        </row>
        <row r="1562">
          <cell r="D1562" t="str">
            <v>Specialty WUCSRussiaNorth America</v>
          </cell>
          <cell r="E1562">
            <v>0.212349269949066</v>
          </cell>
          <cell r="F1562">
            <v>0.212349269949066</v>
          </cell>
          <cell r="G1562">
            <v>0.212349269949066</v>
          </cell>
          <cell r="H1562">
            <v>0.212349269949066</v>
          </cell>
          <cell r="I1562">
            <v>0.212349269949066</v>
          </cell>
        </row>
        <row r="1563">
          <cell r="D1563" t="str">
            <v>Specialty WUCSRussiaOther Asia</v>
          </cell>
          <cell r="E1563">
            <v>0.27355144945929899</v>
          </cell>
          <cell r="F1563">
            <v>0.27355144945929899</v>
          </cell>
          <cell r="G1563">
            <v>0.27355144945929899</v>
          </cell>
          <cell r="H1563">
            <v>0.27355144945929899</v>
          </cell>
          <cell r="I1563">
            <v>0.27355144945929899</v>
          </cell>
        </row>
        <row r="1564">
          <cell r="D1564" t="str">
            <v>Specialty WUCSRussiaRussia</v>
          </cell>
          <cell r="E1564">
            <v>6.5599078341013806E-2</v>
          </cell>
          <cell r="F1564">
            <v>6.5599078341013806E-2</v>
          </cell>
          <cell r="G1564">
            <v>6.5599078341013806E-2</v>
          </cell>
          <cell r="H1564">
            <v>6.5599078341013806E-2</v>
          </cell>
          <cell r="I1564">
            <v>6.5599078341013806E-2</v>
          </cell>
        </row>
        <row r="1565">
          <cell r="D1565" t="str">
            <v>Specialty WUCSRussiaSouth America</v>
          </cell>
          <cell r="E1565">
            <v>0.200081780257094</v>
          </cell>
          <cell r="F1565">
            <v>0.200081780257094</v>
          </cell>
          <cell r="G1565">
            <v>0.200081780257094</v>
          </cell>
          <cell r="H1565">
            <v>0.200081780257094</v>
          </cell>
          <cell r="I1565">
            <v>0.200081780257094</v>
          </cell>
        </row>
        <row r="1566">
          <cell r="D1566" t="str">
            <v>Specialty WUCSSouth AmericaCentral America</v>
          </cell>
          <cell r="E1566">
            <v>5.7629850000000003E-2</v>
          </cell>
          <cell r="F1566">
            <v>5.7629850000000003E-2</v>
          </cell>
          <cell r="G1566">
            <v>5.7629850000000003E-2</v>
          </cell>
          <cell r="H1566">
            <v>5.7629850000000003E-2</v>
          </cell>
          <cell r="I1566">
            <v>5.7629850000000003E-2</v>
          </cell>
        </row>
        <row r="1567">
          <cell r="D1567" t="str">
            <v>Specialty WUCSSouth AmericaChina</v>
          </cell>
          <cell r="E1567">
            <v>0.34993714137930998</v>
          </cell>
          <cell r="F1567">
            <v>0.34993714137930998</v>
          </cell>
          <cell r="G1567">
            <v>0.34993714137930998</v>
          </cell>
          <cell r="H1567">
            <v>0.34993714137930998</v>
          </cell>
          <cell r="I1567">
            <v>0.34993714137930998</v>
          </cell>
        </row>
        <row r="1568">
          <cell r="D1568" t="str">
            <v>Specialty WUCSSouth AmericaEurope</v>
          </cell>
          <cell r="E1568">
            <v>0.25139234999999999</v>
          </cell>
          <cell r="F1568">
            <v>0.25139234999999999</v>
          </cell>
          <cell r="G1568">
            <v>0.25139234999999999</v>
          </cell>
          <cell r="H1568">
            <v>0.25139234999999999</v>
          </cell>
          <cell r="I1568">
            <v>0.25139234999999999</v>
          </cell>
        </row>
        <row r="1569">
          <cell r="D1569" t="str">
            <v>Specialty WUCSSouth AmericaIndia</v>
          </cell>
          <cell r="E1569">
            <v>0.50369630172413804</v>
          </cell>
          <cell r="F1569">
            <v>0.50369630172413804</v>
          </cell>
          <cell r="G1569">
            <v>0.50369630172413804</v>
          </cell>
          <cell r="H1569">
            <v>0.50369630172413804</v>
          </cell>
          <cell r="I1569">
            <v>0.50369630172413804</v>
          </cell>
        </row>
        <row r="1570">
          <cell r="D1570" t="str">
            <v>Specialty WUCSSouth AmericaJapan</v>
          </cell>
          <cell r="E1570">
            <v>0.27087014999999998</v>
          </cell>
          <cell r="F1570">
            <v>0.27087014999999998</v>
          </cell>
          <cell r="G1570">
            <v>0.27087014999999998</v>
          </cell>
          <cell r="H1570">
            <v>0.27087014999999998</v>
          </cell>
          <cell r="I1570">
            <v>0.27087014999999998</v>
          </cell>
        </row>
        <row r="1571">
          <cell r="D1571" t="str">
            <v>Specialty WUCSSouth AmericaKorea</v>
          </cell>
          <cell r="E1571">
            <v>0.34375502758620702</v>
          </cell>
          <cell r="F1571">
            <v>0.34375502758620702</v>
          </cell>
          <cell r="G1571">
            <v>0.34375502758620702</v>
          </cell>
          <cell r="H1571">
            <v>0.34375502758620702</v>
          </cell>
          <cell r="I1571">
            <v>0.34375502758620702</v>
          </cell>
        </row>
        <row r="1572">
          <cell r="D1572" t="str">
            <v>Specialty WUCSSouth AmericaMiddle-East</v>
          </cell>
          <cell r="E1572">
            <v>0.33355024999999999</v>
          </cell>
          <cell r="F1572">
            <v>0.33355024999999999</v>
          </cell>
          <cell r="G1572">
            <v>0.33355024999999999</v>
          </cell>
          <cell r="H1572">
            <v>0.33355024999999999</v>
          </cell>
          <cell r="I1572">
            <v>0.33355024999999999</v>
          </cell>
        </row>
        <row r="1573">
          <cell r="D1573" t="str">
            <v>Specialty WUCSSouth AmericaNorth America</v>
          </cell>
          <cell r="E1573">
            <v>0.23570969999999999</v>
          </cell>
          <cell r="F1573">
            <v>0.23570969999999999</v>
          </cell>
          <cell r="G1573">
            <v>0.23570969999999999</v>
          </cell>
          <cell r="H1573">
            <v>0.23570969999999999</v>
          </cell>
          <cell r="I1573">
            <v>0.23570969999999999</v>
          </cell>
        </row>
        <row r="1574">
          <cell r="D1574" t="str">
            <v>Specialty WUCSSouth AmericaOther Asia</v>
          </cell>
          <cell r="E1574">
            <v>0.41032944913793101</v>
          </cell>
          <cell r="F1574">
            <v>0.41032944913793101</v>
          </cell>
          <cell r="G1574">
            <v>0.41032944913793101</v>
          </cell>
          <cell r="H1574">
            <v>0.41032944913793101</v>
          </cell>
          <cell r="I1574">
            <v>0.41032944913793101</v>
          </cell>
        </row>
        <row r="1575">
          <cell r="D1575" t="str">
            <v>Specialty WUCSSouth AmericaRussia</v>
          </cell>
          <cell r="E1575">
            <v>0.20545484999999999</v>
          </cell>
          <cell r="F1575">
            <v>0.20545484999999999</v>
          </cell>
          <cell r="G1575">
            <v>0.20545484999999999</v>
          </cell>
          <cell r="H1575">
            <v>0.20545484999999999</v>
          </cell>
          <cell r="I1575">
            <v>0.20545484999999999</v>
          </cell>
        </row>
        <row r="1576">
          <cell r="D1576" t="str">
            <v>Specialty WUCSSouth AmericaSouth America</v>
          </cell>
          <cell r="E1576">
            <v>5.7629850000000003E-2</v>
          </cell>
          <cell r="F1576">
            <v>5.7629850000000003E-2</v>
          </cell>
          <cell r="G1576">
            <v>5.7629850000000003E-2</v>
          </cell>
          <cell r="H1576">
            <v>5.7629850000000003E-2</v>
          </cell>
          <cell r="I1576">
            <v>5.7629850000000003E-2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>
        <row r="3">
          <cell r="A3" t="str">
            <v>Alcala</v>
          </cell>
          <cell r="B3" t="str">
            <v>Europe</v>
          </cell>
          <cell r="C3" t="str">
            <v>Europe</v>
          </cell>
          <cell r="D3" t="str">
            <v>EUR</v>
          </cell>
          <cell r="E3" t="str">
            <v>V</v>
          </cell>
          <cell r="F3" t="str">
            <v>Espana</v>
          </cell>
          <cell r="G3">
            <v>0.35</v>
          </cell>
          <cell r="H3" t="str">
            <v>Alcala (S)</v>
          </cell>
        </row>
        <row r="4">
          <cell r="A4" t="str">
            <v>Amarillo</v>
          </cell>
          <cell r="B4" t="str">
            <v>North America</v>
          </cell>
          <cell r="C4" t="str">
            <v>Americas</v>
          </cell>
          <cell r="D4" t="str">
            <v>USD</v>
          </cell>
          <cell r="E4" t="str">
            <v>OC</v>
          </cell>
          <cell r="F4" t="str">
            <v>OC</v>
          </cell>
          <cell r="G4">
            <v>0.4</v>
          </cell>
          <cell r="H4" t="str">
            <v>Amarillo, TX</v>
          </cell>
        </row>
        <row r="5">
          <cell r="A5" t="str">
            <v>Anderson</v>
          </cell>
          <cell r="B5" t="str">
            <v>North America</v>
          </cell>
          <cell r="C5" t="str">
            <v>Americas</v>
          </cell>
          <cell r="D5" t="str">
            <v>USD</v>
          </cell>
          <cell r="E5" t="str">
            <v>OC</v>
          </cell>
          <cell r="F5" t="str">
            <v>OC</v>
          </cell>
          <cell r="G5">
            <v>0.4</v>
          </cell>
          <cell r="H5" t="str">
            <v>Anderson, SC</v>
          </cell>
        </row>
        <row r="6">
          <cell r="A6" t="str">
            <v>Bangpakong</v>
          </cell>
          <cell r="B6" t="str">
            <v>Other Asia</v>
          </cell>
          <cell r="C6" t="str">
            <v>Asia Pacific</v>
          </cell>
          <cell r="D6" t="str">
            <v>THB</v>
          </cell>
          <cell r="E6" t="str">
            <v>V</v>
          </cell>
          <cell r="F6" t="str">
            <v>Thailand</v>
          </cell>
          <cell r="G6">
            <v>0.3</v>
          </cell>
          <cell r="H6" t="str">
            <v>Bangpakong (THA)</v>
          </cell>
        </row>
        <row r="7">
          <cell r="A7" t="str">
            <v>Battice</v>
          </cell>
          <cell r="B7" t="str">
            <v>Europe</v>
          </cell>
          <cell r="C7" t="str">
            <v>Europe</v>
          </cell>
          <cell r="D7" t="str">
            <v>EUR</v>
          </cell>
          <cell r="E7" t="str">
            <v>OC</v>
          </cell>
          <cell r="F7" t="str">
            <v>OC</v>
          </cell>
          <cell r="G7">
            <v>0.34</v>
          </cell>
          <cell r="H7" t="str">
            <v>Battice, BE</v>
          </cell>
        </row>
        <row r="8">
          <cell r="A8" t="str">
            <v>Besana</v>
          </cell>
          <cell r="B8" t="str">
            <v>Europe</v>
          </cell>
          <cell r="C8" t="str">
            <v>Europe</v>
          </cell>
          <cell r="D8" t="str">
            <v>EUR</v>
          </cell>
          <cell r="E8" t="str">
            <v>V</v>
          </cell>
          <cell r="F8" t="str">
            <v>Italia</v>
          </cell>
          <cell r="G8">
            <v>0.33</v>
          </cell>
          <cell r="H8" t="str">
            <v>Besana (I)</v>
          </cell>
        </row>
        <row r="9">
          <cell r="A9" t="str">
            <v>Birkeland</v>
          </cell>
          <cell r="B9" t="str">
            <v>Europe</v>
          </cell>
          <cell r="C9" t="str">
            <v>Europe</v>
          </cell>
          <cell r="D9" t="str">
            <v>NOK</v>
          </cell>
          <cell r="E9" t="str">
            <v>OC</v>
          </cell>
          <cell r="F9" t="str">
            <v>OC</v>
          </cell>
          <cell r="G9">
            <v>0.28000000000000003</v>
          </cell>
          <cell r="H9" t="str">
            <v>Birkeland, NO</v>
          </cell>
        </row>
        <row r="10">
          <cell r="A10" t="str">
            <v>Capivari</v>
          </cell>
          <cell r="B10" t="str">
            <v>South America</v>
          </cell>
          <cell r="C10" t="str">
            <v>Americas</v>
          </cell>
          <cell r="D10" t="str">
            <v>BRL</v>
          </cell>
          <cell r="E10" t="str">
            <v>V</v>
          </cell>
          <cell r="F10" t="str">
            <v>Vidros</v>
          </cell>
          <cell r="G10">
            <v>0.34</v>
          </cell>
          <cell r="H10" t="str">
            <v>Capivari (BR)</v>
          </cell>
        </row>
        <row r="11">
          <cell r="A11" t="str">
            <v>Chambery</v>
          </cell>
          <cell r="B11" t="str">
            <v>Europe</v>
          </cell>
          <cell r="C11" t="str">
            <v>Europe</v>
          </cell>
          <cell r="D11" t="str">
            <v>EUR</v>
          </cell>
          <cell r="E11" t="str">
            <v>V</v>
          </cell>
          <cell r="F11" t="str">
            <v>France</v>
          </cell>
          <cell r="G11">
            <v>0.34399999999999997</v>
          </cell>
          <cell r="H11" t="str">
            <v>Chambery (F)</v>
          </cell>
        </row>
        <row r="12">
          <cell r="A12" t="str">
            <v>Doudian</v>
          </cell>
          <cell r="B12" t="str">
            <v>China</v>
          </cell>
          <cell r="C12" t="str">
            <v>Asia Pacific</v>
          </cell>
          <cell r="D12" t="str">
            <v>CNY</v>
          </cell>
          <cell r="E12" t="str">
            <v>V</v>
          </cell>
          <cell r="F12" t="str">
            <v>Beijing</v>
          </cell>
          <cell r="G12">
            <v>0.33</v>
          </cell>
          <cell r="H12" t="str">
            <v>Beijing (PRC)</v>
          </cell>
        </row>
        <row r="13">
          <cell r="A13" t="str">
            <v>Doudian_2</v>
          </cell>
          <cell r="B13" t="str">
            <v>China</v>
          </cell>
          <cell r="C13" t="str">
            <v>Asia Pacific</v>
          </cell>
          <cell r="D13" t="str">
            <v>CNY</v>
          </cell>
          <cell r="E13" t="str">
            <v>JV</v>
          </cell>
          <cell r="F13" t="str">
            <v>OCV</v>
          </cell>
          <cell r="G13">
            <v>0.33</v>
          </cell>
          <cell r="H13" t="str">
            <v>Doudian_2</v>
          </cell>
        </row>
        <row r="14">
          <cell r="A14" t="str">
            <v>Gous_Khroustalny</v>
          </cell>
          <cell r="B14" t="str">
            <v>Russia</v>
          </cell>
          <cell r="C14" t="str">
            <v>Europe</v>
          </cell>
          <cell r="D14" t="str">
            <v>RUB</v>
          </cell>
          <cell r="E14" t="str">
            <v>V</v>
          </cell>
          <cell r="F14" t="str">
            <v>Guss</v>
          </cell>
          <cell r="G14">
            <v>0.22</v>
          </cell>
          <cell r="H14" t="str">
            <v>Gus (RUS)</v>
          </cell>
        </row>
        <row r="15">
          <cell r="A15" t="str">
            <v>Guelph</v>
          </cell>
          <cell r="B15" t="str">
            <v>North America</v>
          </cell>
          <cell r="C15" t="str">
            <v>Americas</v>
          </cell>
          <cell r="D15" t="str">
            <v>CAD</v>
          </cell>
          <cell r="E15" t="str">
            <v>OC</v>
          </cell>
          <cell r="F15" t="str">
            <v>OC</v>
          </cell>
          <cell r="G15">
            <v>0.34</v>
          </cell>
          <cell r="H15" t="str">
            <v>Guelph, ON, CA</v>
          </cell>
        </row>
        <row r="16">
          <cell r="A16" t="str">
            <v>Hangzhou</v>
          </cell>
          <cell r="B16" t="str">
            <v>China</v>
          </cell>
          <cell r="C16" t="str">
            <v>Asia Pacific</v>
          </cell>
          <cell r="D16" t="str">
            <v>CNY</v>
          </cell>
          <cell r="E16" t="str">
            <v>V</v>
          </cell>
          <cell r="F16" t="str">
            <v>Hangzhou</v>
          </cell>
          <cell r="G16">
            <v>0.34</v>
          </cell>
          <cell r="H16" t="str">
            <v>Hangzhou (PRC)</v>
          </cell>
        </row>
        <row r="17">
          <cell r="A17" t="str">
            <v>Hodonice</v>
          </cell>
          <cell r="B17" t="str">
            <v>Europe</v>
          </cell>
          <cell r="C17" t="str">
            <v>Europe</v>
          </cell>
          <cell r="D17" t="str">
            <v>CZK</v>
          </cell>
          <cell r="E17" t="str">
            <v>V</v>
          </cell>
          <cell r="F17" t="str">
            <v>Vertex</v>
          </cell>
          <cell r="G17">
            <v>0.24</v>
          </cell>
          <cell r="H17" t="str">
            <v>Hodonice (CZ)</v>
          </cell>
        </row>
        <row r="18">
          <cell r="A18" t="str">
            <v>Ibaraki</v>
          </cell>
          <cell r="B18" t="str">
            <v>Japan</v>
          </cell>
          <cell r="C18" t="str">
            <v>Asia Pacific</v>
          </cell>
          <cell r="D18" t="str">
            <v>USD</v>
          </cell>
          <cell r="E18" t="str">
            <v>OC</v>
          </cell>
          <cell r="F18" t="str">
            <v>OC</v>
          </cell>
          <cell r="G18">
            <v>0.42</v>
          </cell>
          <cell r="H18" t="str">
            <v>Ibaraki, JP</v>
          </cell>
        </row>
        <row r="19">
          <cell r="A19" t="str">
            <v>Jackson</v>
          </cell>
          <cell r="B19" t="str">
            <v>North America</v>
          </cell>
          <cell r="C19" t="str">
            <v>Americas</v>
          </cell>
          <cell r="D19" t="str">
            <v>USD</v>
          </cell>
          <cell r="E19" t="str">
            <v>OC</v>
          </cell>
          <cell r="F19" t="str">
            <v>OC</v>
          </cell>
          <cell r="G19">
            <v>0.4</v>
          </cell>
          <cell r="H19" t="str">
            <v>Jackson, TN</v>
          </cell>
        </row>
        <row r="20">
          <cell r="A20" t="str">
            <v>Kimchon</v>
          </cell>
          <cell r="B20" t="str">
            <v>Korea</v>
          </cell>
          <cell r="C20" t="str">
            <v>Asia Pacific</v>
          </cell>
          <cell r="D20" t="str">
            <v>KRW</v>
          </cell>
          <cell r="E20" t="str">
            <v>OC</v>
          </cell>
          <cell r="F20" t="str">
            <v>OC</v>
          </cell>
          <cell r="G20">
            <v>0.27500000000000002</v>
          </cell>
          <cell r="H20" t="str">
            <v>Kimchon, KR</v>
          </cell>
        </row>
        <row r="21">
          <cell r="A21" t="str">
            <v>Kunsan</v>
          </cell>
          <cell r="B21" t="str">
            <v>Korea</v>
          </cell>
          <cell r="C21" t="str">
            <v>Asia Pacific</v>
          </cell>
          <cell r="D21" t="str">
            <v>KRW</v>
          </cell>
          <cell r="E21" t="str">
            <v>V</v>
          </cell>
          <cell r="F21" t="str">
            <v>Korea</v>
          </cell>
          <cell r="G21">
            <v>0.27500000000000002</v>
          </cell>
          <cell r="H21" t="str">
            <v>Kunsan (K)</v>
          </cell>
        </row>
        <row r="22">
          <cell r="A22" t="str">
            <v>lArdoise</v>
          </cell>
          <cell r="B22" t="str">
            <v>Europe</v>
          </cell>
          <cell r="C22" t="str">
            <v>Europe</v>
          </cell>
          <cell r="D22" t="str">
            <v>EUR</v>
          </cell>
          <cell r="E22" t="str">
            <v>OC</v>
          </cell>
          <cell r="F22" t="str">
            <v>OC</v>
          </cell>
          <cell r="G22">
            <v>0.34399999999999997</v>
          </cell>
          <cell r="H22" t="str">
            <v>l'Ardoise, FR</v>
          </cell>
        </row>
        <row r="23">
          <cell r="A23" t="str">
            <v>Litomysl</v>
          </cell>
          <cell r="B23" t="str">
            <v>Europe</v>
          </cell>
          <cell r="C23" t="str">
            <v>Europe</v>
          </cell>
          <cell r="D23" t="str">
            <v>CZK</v>
          </cell>
          <cell r="E23" t="str">
            <v>V</v>
          </cell>
          <cell r="F23" t="str">
            <v>Vertex</v>
          </cell>
          <cell r="G23">
            <v>0.24</v>
          </cell>
          <cell r="H23" t="str">
            <v>Litomysl (CZ)</v>
          </cell>
        </row>
        <row r="24">
          <cell r="A24" t="str">
            <v>Mexico_City</v>
          </cell>
          <cell r="B24" t="str">
            <v>Central America</v>
          </cell>
          <cell r="C24" t="str">
            <v>Americas</v>
          </cell>
          <cell r="D24" t="str">
            <v>MXN</v>
          </cell>
          <cell r="E24" t="str">
            <v>OC</v>
          </cell>
          <cell r="F24" t="str">
            <v>OC</v>
          </cell>
          <cell r="G24">
            <v>0.28000000000000003</v>
          </cell>
          <cell r="H24" t="str">
            <v>Mexico City, MX</v>
          </cell>
        </row>
        <row r="25">
          <cell r="A25" t="str">
            <v>Rio_Claro</v>
          </cell>
          <cell r="B25" t="str">
            <v>South America</v>
          </cell>
          <cell r="C25" t="str">
            <v>Americas</v>
          </cell>
          <cell r="D25" t="str">
            <v>USD</v>
          </cell>
          <cell r="E25" t="str">
            <v>OC</v>
          </cell>
          <cell r="F25" t="str">
            <v>OC</v>
          </cell>
          <cell r="G25">
            <v>0.34</v>
          </cell>
          <cell r="H25" t="str">
            <v>Rio Claro, BZ</v>
          </cell>
        </row>
        <row r="26">
          <cell r="A26" t="str">
            <v>Taloja</v>
          </cell>
          <cell r="B26" t="str">
            <v>India</v>
          </cell>
          <cell r="C26" t="str">
            <v>Asia Pacific</v>
          </cell>
          <cell r="D26" t="str">
            <v>INR</v>
          </cell>
          <cell r="E26" t="str">
            <v>OC</v>
          </cell>
          <cell r="F26" t="str">
            <v>OC</v>
          </cell>
          <cell r="G26">
            <v>0.32600000000000001</v>
          </cell>
          <cell r="H26" t="str">
            <v>Taloja, IN</v>
          </cell>
        </row>
        <row r="27">
          <cell r="A27" t="str">
            <v>Thimmapur</v>
          </cell>
          <cell r="B27" t="str">
            <v>India</v>
          </cell>
          <cell r="C27" t="str">
            <v>Asia Pacific</v>
          </cell>
          <cell r="D27" t="str">
            <v>INR</v>
          </cell>
          <cell r="E27" t="str">
            <v>V</v>
          </cell>
          <cell r="F27" t="str">
            <v>India</v>
          </cell>
          <cell r="G27">
            <v>0.32600000000000001</v>
          </cell>
          <cell r="H27" t="str">
            <v>Hyderabad (IND)</v>
          </cell>
        </row>
        <row r="28">
          <cell r="A28" t="str">
            <v>Tlaxcala</v>
          </cell>
          <cell r="B28" t="str">
            <v>Central America</v>
          </cell>
          <cell r="C28" t="str">
            <v>Americas</v>
          </cell>
          <cell r="D28" t="str">
            <v>MXN</v>
          </cell>
          <cell r="E28" t="str">
            <v>JV</v>
          </cell>
          <cell r="F28" t="str">
            <v>Thailand</v>
          </cell>
          <cell r="G28">
            <v>0.28000000000000003</v>
          </cell>
          <cell r="H28" t="str">
            <v>Tlaxcala (MEX)</v>
          </cell>
        </row>
        <row r="29">
          <cell r="A29" t="str">
            <v>Tlaxcala_2</v>
          </cell>
          <cell r="B29" t="str">
            <v>Central America</v>
          </cell>
          <cell r="C29" t="str">
            <v>Americas</v>
          </cell>
          <cell r="D29" t="str">
            <v>MXN</v>
          </cell>
          <cell r="E29" t="str">
            <v>JV</v>
          </cell>
          <cell r="F29" t="str">
            <v>OCV</v>
          </cell>
          <cell r="G29">
            <v>0.28000000000000003</v>
          </cell>
          <cell r="H29" t="str">
            <v>Tlaxcala (MEX)</v>
          </cell>
        </row>
        <row r="30">
          <cell r="A30" t="str">
            <v>Tsu_Mie</v>
          </cell>
          <cell r="B30" t="str">
            <v>Japan</v>
          </cell>
          <cell r="C30" t="str">
            <v>Asia Pacific</v>
          </cell>
          <cell r="D30" t="str">
            <v>JPY</v>
          </cell>
          <cell r="E30" t="str">
            <v>V</v>
          </cell>
          <cell r="F30" t="str">
            <v>NSG</v>
          </cell>
          <cell r="G30">
            <v>0.42</v>
          </cell>
          <cell r="H30" t="str">
            <v>Tsu (JAP)</v>
          </cell>
        </row>
        <row r="31">
          <cell r="A31" t="str">
            <v>Vado_Ligure</v>
          </cell>
          <cell r="B31" t="str">
            <v>Europe</v>
          </cell>
          <cell r="C31" t="str">
            <v>Europe</v>
          </cell>
          <cell r="D31" t="str">
            <v>EUR</v>
          </cell>
          <cell r="E31" t="str">
            <v>V</v>
          </cell>
          <cell r="F31" t="str">
            <v>Italia</v>
          </cell>
          <cell r="G31">
            <v>0.33</v>
          </cell>
          <cell r="H31" t="str">
            <v>Vado (I)</v>
          </cell>
        </row>
      </sheetData>
      <sheetData sheetId="83" refreshError="1"/>
      <sheetData sheetId="84" refreshError="1"/>
      <sheetData sheetId="8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P Graph"/>
      <sheetName val="OTP Graphplnt"/>
      <sheetName val="Sales_plant"/>
      <sheetName val="Stock_Replen"/>
      <sheetName val="Bus_Seg"/>
      <sheetName val="DaysLate_Ack"/>
      <sheetName val="DaysLate_Crd"/>
      <sheetName val="DaysLate_PRD"/>
      <sheetName val="PromiseDateChanges"/>
      <sheetName val="Samples"/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QA"/>
      <sheetName val="QB"/>
      <sheetName val="QE"/>
      <sheetName val="QC"/>
      <sheetName val="QD"/>
      <sheetName val="QF"/>
      <sheetName val="QAA"/>
      <sheetName val="QBB"/>
      <sheetName val="QEE"/>
      <sheetName val="QJ"/>
      <sheetName val="Qa_sAMPLES"/>
      <sheetName val="Qb_Samples"/>
      <sheetName val="QH1"/>
      <sheetName val="QI1"/>
      <sheetName val="OTP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2095</v>
          </cell>
          <cell r="E2">
            <v>2863</v>
          </cell>
          <cell r="F2">
            <v>2593</v>
          </cell>
          <cell r="G2">
            <v>270</v>
          </cell>
          <cell r="H2">
            <v>0</v>
          </cell>
          <cell r="I2">
            <v>0</v>
          </cell>
          <cell r="J2">
            <v>851</v>
          </cell>
          <cell r="K2">
            <v>835</v>
          </cell>
          <cell r="L2">
            <v>907</v>
          </cell>
          <cell r="M2">
            <v>270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2499</v>
          </cell>
          <cell r="E3">
            <v>2605</v>
          </cell>
          <cell r="F3">
            <v>2366</v>
          </cell>
          <cell r="G3">
            <v>239</v>
          </cell>
          <cell r="H3">
            <v>0</v>
          </cell>
          <cell r="I3">
            <v>0</v>
          </cell>
          <cell r="J3">
            <v>764</v>
          </cell>
          <cell r="K3">
            <v>720</v>
          </cell>
          <cell r="L3">
            <v>882</v>
          </cell>
          <cell r="M3">
            <v>239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392</v>
          </cell>
          <cell r="E4">
            <v>417</v>
          </cell>
          <cell r="F4">
            <v>366</v>
          </cell>
          <cell r="G4">
            <v>51</v>
          </cell>
          <cell r="H4">
            <v>0</v>
          </cell>
          <cell r="I4">
            <v>0</v>
          </cell>
          <cell r="J4">
            <v>91</v>
          </cell>
          <cell r="K4">
            <v>115</v>
          </cell>
          <cell r="L4">
            <v>160</v>
          </cell>
          <cell r="M4">
            <v>51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5461</v>
          </cell>
          <cell r="E5">
            <v>5300</v>
          </cell>
          <cell r="F5">
            <v>4726</v>
          </cell>
          <cell r="G5">
            <v>574</v>
          </cell>
          <cell r="H5">
            <v>0</v>
          </cell>
          <cell r="I5">
            <v>0</v>
          </cell>
          <cell r="J5">
            <v>1315</v>
          </cell>
          <cell r="K5">
            <v>1417</v>
          </cell>
          <cell r="L5">
            <v>1994</v>
          </cell>
          <cell r="M5">
            <v>574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2042</v>
          </cell>
          <cell r="E6">
            <v>1965</v>
          </cell>
          <cell r="F6">
            <v>1807</v>
          </cell>
          <cell r="G6">
            <v>158</v>
          </cell>
          <cell r="H6">
            <v>0</v>
          </cell>
          <cell r="I6">
            <v>0</v>
          </cell>
          <cell r="J6">
            <v>585</v>
          </cell>
          <cell r="K6">
            <v>563</v>
          </cell>
          <cell r="L6">
            <v>659</v>
          </cell>
          <cell r="M6">
            <v>158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4033</v>
          </cell>
          <cell r="E7">
            <v>6132</v>
          </cell>
          <cell r="F7">
            <v>5395</v>
          </cell>
          <cell r="G7">
            <v>737</v>
          </cell>
          <cell r="H7">
            <v>0</v>
          </cell>
          <cell r="I7">
            <v>0</v>
          </cell>
          <cell r="J7">
            <v>1724</v>
          </cell>
          <cell r="K7">
            <v>1708</v>
          </cell>
          <cell r="L7">
            <v>1963</v>
          </cell>
          <cell r="M7">
            <v>737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1253</v>
          </cell>
          <cell r="E8">
            <v>1198</v>
          </cell>
          <cell r="F8">
            <v>1084</v>
          </cell>
          <cell r="G8">
            <v>114</v>
          </cell>
          <cell r="H8">
            <v>0</v>
          </cell>
          <cell r="I8">
            <v>0</v>
          </cell>
          <cell r="J8">
            <v>353</v>
          </cell>
          <cell r="K8">
            <v>344</v>
          </cell>
          <cell r="L8">
            <v>387</v>
          </cell>
          <cell r="M8">
            <v>114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217</v>
          </cell>
          <cell r="E9">
            <v>196</v>
          </cell>
          <cell r="F9">
            <v>164</v>
          </cell>
          <cell r="G9">
            <v>32</v>
          </cell>
          <cell r="H9">
            <v>0</v>
          </cell>
          <cell r="I9">
            <v>0</v>
          </cell>
          <cell r="J9">
            <v>45</v>
          </cell>
          <cell r="K9">
            <v>50</v>
          </cell>
          <cell r="L9">
            <v>69</v>
          </cell>
          <cell r="M9">
            <v>32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17915</v>
          </cell>
          <cell r="E10">
            <v>17879</v>
          </cell>
          <cell r="F10">
            <v>16281</v>
          </cell>
          <cell r="G10">
            <v>1598</v>
          </cell>
          <cell r="H10">
            <v>0</v>
          </cell>
          <cell r="I10">
            <v>0</v>
          </cell>
          <cell r="J10">
            <v>4872</v>
          </cell>
          <cell r="K10">
            <v>4797</v>
          </cell>
          <cell r="L10">
            <v>6612</v>
          </cell>
          <cell r="M10">
            <v>1598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316</v>
          </cell>
          <cell r="E11">
            <v>526</v>
          </cell>
          <cell r="F11">
            <v>500</v>
          </cell>
          <cell r="G11">
            <v>26</v>
          </cell>
          <cell r="H11">
            <v>0</v>
          </cell>
          <cell r="I11">
            <v>0</v>
          </cell>
          <cell r="J11">
            <v>187</v>
          </cell>
          <cell r="K11">
            <v>172</v>
          </cell>
          <cell r="L11">
            <v>141</v>
          </cell>
          <cell r="M11">
            <v>26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234</v>
          </cell>
          <cell r="E12">
            <v>297</v>
          </cell>
          <cell r="F12">
            <v>287</v>
          </cell>
          <cell r="G12">
            <v>10</v>
          </cell>
          <cell r="H12">
            <v>0</v>
          </cell>
          <cell r="I12">
            <v>0</v>
          </cell>
          <cell r="J12">
            <v>121</v>
          </cell>
          <cell r="K12">
            <v>73</v>
          </cell>
          <cell r="L12">
            <v>93</v>
          </cell>
          <cell r="M12">
            <v>10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188</v>
          </cell>
          <cell r="E14">
            <v>178</v>
          </cell>
          <cell r="F14">
            <v>161</v>
          </cell>
          <cell r="G14">
            <v>17</v>
          </cell>
          <cell r="H14">
            <v>0</v>
          </cell>
          <cell r="I14">
            <v>0</v>
          </cell>
          <cell r="J14">
            <v>50</v>
          </cell>
          <cell r="K14">
            <v>46</v>
          </cell>
          <cell r="L14">
            <v>65</v>
          </cell>
          <cell r="M14">
            <v>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332</v>
          </cell>
          <cell r="F15">
            <v>296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80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124</v>
          </cell>
          <cell r="E16">
            <v>151</v>
          </cell>
          <cell r="F16">
            <v>142</v>
          </cell>
          <cell r="G16">
            <v>9</v>
          </cell>
          <cell r="H16">
            <v>0</v>
          </cell>
          <cell r="I16">
            <v>0</v>
          </cell>
          <cell r="J16">
            <v>43</v>
          </cell>
          <cell r="K16">
            <v>50</v>
          </cell>
          <cell r="L16">
            <v>49</v>
          </cell>
          <cell r="M16">
            <v>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940</v>
          </cell>
          <cell r="E17">
            <v>1653</v>
          </cell>
          <cell r="F17">
            <v>1530</v>
          </cell>
          <cell r="G17">
            <v>123</v>
          </cell>
          <cell r="H17">
            <v>0</v>
          </cell>
          <cell r="I17">
            <v>0</v>
          </cell>
          <cell r="J17">
            <v>436</v>
          </cell>
          <cell r="K17">
            <v>470</v>
          </cell>
          <cell r="L17">
            <v>624</v>
          </cell>
          <cell r="M17">
            <v>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11</v>
          </cell>
          <cell r="E19">
            <v>11</v>
          </cell>
          <cell r="F19">
            <v>10</v>
          </cell>
          <cell r="G19">
            <v>1</v>
          </cell>
          <cell r="H19">
            <v>0</v>
          </cell>
          <cell r="I19">
            <v>0</v>
          </cell>
          <cell r="J19">
            <v>3</v>
          </cell>
          <cell r="K19">
            <v>4</v>
          </cell>
          <cell r="L19">
            <v>3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76</v>
          </cell>
          <cell r="E20">
            <v>86</v>
          </cell>
          <cell r="F20">
            <v>73</v>
          </cell>
          <cell r="G20">
            <v>13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35</v>
          </cell>
          <cell r="M20">
            <v>13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88</v>
          </cell>
          <cell r="E21">
            <v>78</v>
          </cell>
          <cell r="F21">
            <v>68</v>
          </cell>
          <cell r="G21">
            <v>10</v>
          </cell>
          <cell r="H21">
            <v>0</v>
          </cell>
          <cell r="I21">
            <v>0</v>
          </cell>
          <cell r="J21">
            <v>13</v>
          </cell>
          <cell r="K21">
            <v>19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1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1624</v>
          </cell>
          <cell r="E2">
            <v>2142</v>
          </cell>
          <cell r="F2">
            <v>1960</v>
          </cell>
          <cell r="G2">
            <v>182</v>
          </cell>
          <cell r="H2">
            <v>0</v>
          </cell>
          <cell r="I2">
            <v>0</v>
          </cell>
          <cell r="J2">
            <v>643</v>
          </cell>
          <cell r="K2">
            <v>616</v>
          </cell>
          <cell r="L2">
            <v>701</v>
          </cell>
          <cell r="M2">
            <v>182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2228</v>
          </cell>
          <cell r="E3">
            <v>2240</v>
          </cell>
          <cell r="F3">
            <v>2024</v>
          </cell>
          <cell r="G3">
            <v>216</v>
          </cell>
          <cell r="H3">
            <v>0</v>
          </cell>
          <cell r="I3">
            <v>0</v>
          </cell>
          <cell r="J3">
            <v>668</v>
          </cell>
          <cell r="K3">
            <v>615</v>
          </cell>
          <cell r="L3">
            <v>741</v>
          </cell>
          <cell r="M3">
            <v>216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329</v>
          </cell>
          <cell r="E4">
            <v>324</v>
          </cell>
          <cell r="F4">
            <v>280</v>
          </cell>
          <cell r="G4">
            <v>44</v>
          </cell>
          <cell r="H4">
            <v>0</v>
          </cell>
          <cell r="I4">
            <v>0</v>
          </cell>
          <cell r="J4">
            <v>57</v>
          </cell>
          <cell r="K4">
            <v>90</v>
          </cell>
          <cell r="L4">
            <v>133</v>
          </cell>
          <cell r="M4">
            <v>44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4446</v>
          </cell>
          <cell r="E5">
            <v>4075</v>
          </cell>
          <cell r="F5">
            <v>3624</v>
          </cell>
          <cell r="G5">
            <v>451</v>
          </cell>
          <cell r="H5">
            <v>0</v>
          </cell>
          <cell r="I5">
            <v>0</v>
          </cell>
          <cell r="J5">
            <v>1005</v>
          </cell>
          <cell r="K5">
            <v>1091</v>
          </cell>
          <cell r="L5">
            <v>1528</v>
          </cell>
          <cell r="M5">
            <v>451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1817</v>
          </cell>
          <cell r="E6">
            <v>1544</v>
          </cell>
          <cell r="F6">
            <v>1421</v>
          </cell>
          <cell r="G6">
            <v>123</v>
          </cell>
          <cell r="H6">
            <v>0</v>
          </cell>
          <cell r="I6">
            <v>0</v>
          </cell>
          <cell r="J6">
            <v>451</v>
          </cell>
          <cell r="K6">
            <v>445</v>
          </cell>
          <cell r="L6">
            <v>525</v>
          </cell>
          <cell r="M6">
            <v>123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3499</v>
          </cell>
          <cell r="E7">
            <v>4535</v>
          </cell>
          <cell r="F7">
            <v>4053</v>
          </cell>
          <cell r="G7">
            <v>482</v>
          </cell>
          <cell r="H7">
            <v>0</v>
          </cell>
          <cell r="I7">
            <v>0</v>
          </cell>
          <cell r="J7">
            <v>1292</v>
          </cell>
          <cell r="K7">
            <v>1299</v>
          </cell>
          <cell r="L7">
            <v>1462</v>
          </cell>
          <cell r="M7">
            <v>482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1148</v>
          </cell>
          <cell r="E8">
            <v>1054</v>
          </cell>
          <cell r="F8">
            <v>944</v>
          </cell>
          <cell r="G8">
            <v>110</v>
          </cell>
          <cell r="H8">
            <v>0</v>
          </cell>
          <cell r="I8">
            <v>0</v>
          </cell>
          <cell r="J8">
            <v>305</v>
          </cell>
          <cell r="K8">
            <v>287</v>
          </cell>
          <cell r="L8">
            <v>352</v>
          </cell>
          <cell r="M8">
            <v>110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179</v>
          </cell>
          <cell r="E9">
            <v>114</v>
          </cell>
          <cell r="F9">
            <v>100</v>
          </cell>
          <cell r="G9">
            <v>14</v>
          </cell>
          <cell r="H9">
            <v>0</v>
          </cell>
          <cell r="I9">
            <v>0</v>
          </cell>
          <cell r="J9">
            <v>25</v>
          </cell>
          <cell r="K9">
            <v>33</v>
          </cell>
          <cell r="L9">
            <v>42</v>
          </cell>
          <cell r="M9">
            <v>14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14296</v>
          </cell>
          <cell r="E10">
            <v>14723</v>
          </cell>
          <cell r="F10">
            <v>13264</v>
          </cell>
          <cell r="G10">
            <v>1459</v>
          </cell>
          <cell r="H10">
            <v>0</v>
          </cell>
          <cell r="I10">
            <v>0</v>
          </cell>
          <cell r="J10">
            <v>4025</v>
          </cell>
          <cell r="K10">
            <v>3757</v>
          </cell>
          <cell r="L10">
            <v>5482</v>
          </cell>
          <cell r="M10">
            <v>1459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522</v>
          </cell>
          <cell r="E11">
            <v>635</v>
          </cell>
          <cell r="F11">
            <v>605</v>
          </cell>
          <cell r="G11">
            <v>30</v>
          </cell>
          <cell r="H11">
            <v>0</v>
          </cell>
          <cell r="I11">
            <v>0</v>
          </cell>
          <cell r="J11">
            <v>239</v>
          </cell>
          <cell r="K11">
            <v>194</v>
          </cell>
          <cell r="L11">
            <v>172</v>
          </cell>
          <cell r="M11">
            <v>30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315</v>
          </cell>
          <cell r="E12">
            <v>348</v>
          </cell>
          <cell r="F12">
            <v>337</v>
          </cell>
          <cell r="G12">
            <v>11</v>
          </cell>
          <cell r="H12">
            <v>0</v>
          </cell>
          <cell r="I12">
            <v>0</v>
          </cell>
          <cell r="J12">
            <v>151</v>
          </cell>
          <cell r="K12">
            <v>85</v>
          </cell>
          <cell r="L12">
            <v>101</v>
          </cell>
          <cell r="M12">
            <v>11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188</v>
          </cell>
          <cell r="E14">
            <v>178</v>
          </cell>
          <cell r="F14">
            <v>161</v>
          </cell>
          <cell r="G14">
            <v>17</v>
          </cell>
          <cell r="H14">
            <v>0</v>
          </cell>
          <cell r="I14">
            <v>0</v>
          </cell>
          <cell r="J14">
            <v>50</v>
          </cell>
          <cell r="K14">
            <v>46</v>
          </cell>
          <cell r="L14">
            <v>65</v>
          </cell>
          <cell r="M14">
            <v>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332</v>
          </cell>
          <cell r="F15">
            <v>296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80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211</v>
          </cell>
          <cell r="E16">
            <v>209</v>
          </cell>
          <cell r="F16">
            <v>191</v>
          </cell>
          <cell r="G16">
            <v>18</v>
          </cell>
          <cell r="H16">
            <v>0</v>
          </cell>
          <cell r="I16">
            <v>0</v>
          </cell>
          <cell r="J16">
            <v>64</v>
          </cell>
          <cell r="K16">
            <v>64</v>
          </cell>
          <cell r="L16">
            <v>63</v>
          </cell>
          <cell r="M16">
            <v>18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1645</v>
          </cell>
          <cell r="E17">
            <v>2197</v>
          </cell>
          <cell r="F17">
            <v>1995</v>
          </cell>
          <cell r="G17">
            <v>202</v>
          </cell>
          <cell r="H17">
            <v>0</v>
          </cell>
          <cell r="I17">
            <v>0</v>
          </cell>
          <cell r="J17">
            <v>580</v>
          </cell>
          <cell r="K17">
            <v>587</v>
          </cell>
          <cell r="L17">
            <v>828</v>
          </cell>
          <cell r="M17">
            <v>202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17</v>
          </cell>
          <cell r="E19">
            <v>18</v>
          </cell>
          <cell r="F19">
            <v>16</v>
          </cell>
          <cell r="G19">
            <v>2</v>
          </cell>
          <cell r="H19">
            <v>0</v>
          </cell>
          <cell r="I19">
            <v>0</v>
          </cell>
          <cell r="J19">
            <v>5</v>
          </cell>
          <cell r="K19">
            <v>5</v>
          </cell>
          <cell r="L19">
            <v>6</v>
          </cell>
          <cell r="M19">
            <v>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114</v>
          </cell>
          <cell r="E20">
            <v>85</v>
          </cell>
          <cell r="F20">
            <v>72</v>
          </cell>
          <cell r="G20">
            <v>13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34</v>
          </cell>
          <cell r="M20">
            <v>13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110</v>
          </cell>
          <cell r="E21">
            <v>80</v>
          </cell>
          <cell r="F21">
            <v>70</v>
          </cell>
          <cell r="G21">
            <v>10</v>
          </cell>
          <cell r="H21">
            <v>0</v>
          </cell>
          <cell r="I21">
            <v>0</v>
          </cell>
          <cell r="J21">
            <v>14</v>
          </cell>
          <cell r="K21">
            <v>20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2">
        <row r="1">
          <cell r="A1" t="str">
            <v>OT</v>
          </cell>
          <cell r="B1" t="str">
            <v>SDMCU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2586</v>
          </cell>
          <cell r="E2">
            <v>2879</v>
          </cell>
          <cell r="F2">
            <v>2601</v>
          </cell>
          <cell r="G2">
            <v>278</v>
          </cell>
          <cell r="H2">
            <v>0</v>
          </cell>
          <cell r="I2">
            <v>0</v>
          </cell>
          <cell r="J2">
            <v>794</v>
          </cell>
          <cell r="K2">
            <v>879</v>
          </cell>
          <cell r="L2">
            <v>928</v>
          </cell>
          <cell r="M2">
            <v>278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3488</v>
          </cell>
          <cell r="W2">
            <v>3256</v>
          </cell>
          <cell r="X2">
            <v>2951</v>
          </cell>
          <cell r="Y2">
            <v>305</v>
          </cell>
          <cell r="Z2">
            <v>0</v>
          </cell>
          <cell r="AA2">
            <v>0</v>
          </cell>
          <cell r="AB2">
            <v>1018</v>
          </cell>
          <cell r="AC2">
            <v>943</v>
          </cell>
          <cell r="AD2">
            <v>990</v>
          </cell>
          <cell r="AE2">
            <v>305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2508</v>
          </cell>
          <cell r="E3">
            <v>2685</v>
          </cell>
          <cell r="F3">
            <v>2442</v>
          </cell>
          <cell r="G3">
            <v>243</v>
          </cell>
          <cell r="H3">
            <v>0</v>
          </cell>
          <cell r="I3">
            <v>0</v>
          </cell>
          <cell r="J3">
            <v>786</v>
          </cell>
          <cell r="K3">
            <v>733</v>
          </cell>
          <cell r="L3">
            <v>923</v>
          </cell>
          <cell r="M3">
            <v>243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2869</v>
          </cell>
          <cell r="W3">
            <v>2824</v>
          </cell>
          <cell r="X3">
            <v>2561</v>
          </cell>
          <cell r="Y3">
            <v>263</v>
          </cell>
          <cell r="Z3">
            <v>0</v>
          </cell>
          <cell r="AA3">
            <v>0</v>
          </cell>
          <cell r="AB3">
            <v>841</v>
          </cell>
          <cell r="AC3">
            <v>758</v>
          </cell>
          <cell r="AD3">
            <v>962</v>
          </cell>
          <cell r="AE3">
            <v>263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392</v>
          </cell>
          <cell r="E4">
            <v>423</v>
          </cell>
          <cell r="F4">
            <v>369</v>
          </cell>
          <cell r="G4">
            <v>54</v>
          </cell>
          <cell r="H4">
            <v>0</v>
          </cell>
          <cell r="I4">
            <v>0</v>
          </cell>
          <cell r="J4">
            <v>91</v>
          </cell>
          <cell r="K4">
            <v>116</v>
          </cell>
          <cell r="L4">
            <v>162</v>
          </cell>
          <cell r="M4">
            <v>54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547</v>
          </cell>
          <cell r="W4">
            <v>582</v>
          </cell>
          <cell r="X4">
            <v>470</v>
          </cell>
          <cell r="Y4">
            <v>112</v>
          </cell>
          <cell r="Z4">
            <v>0</v>
          </cell>
          <cell r="AA4">
            <v>0</v>
          </cell>
          <cell r="AB4">
            <v>122</v>
          </cell>
          <cell r="AC4">
            <v>136</v>
          </cell>
          <cell r="AD4">
            <v>212</v>
          </cell>
          <cell r="AE4">
            <v>112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5591</v>
          </cell>
          <cell r="E5">
            <v>6453</v>
          </cell>
          <cell r="F5">
            <v>5710</v>
          </cell>
          <cell r="G5">
            <v>743</v>
          </cell>
          <cell r="H5">
            <v>0</v>
          </cell>
          <cell r="I5">
            <v>0</v>
          </cell>
          <cell r="J5">
            <v>1597</v>
          </cell>
          <cell r="K5">
            <v>1726</v>
          </cell>
          <cell r="L5">
            <v>2387</v>
          </cell>
          <cell r="M5">
            <v>743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9110</v>
          </cell>
          <cell r="W5">
            <v>8192</v>
          </cell>
          <cell r="X5">
            <v>7261</v>
          </cell>
          <cell r="Y5">
            <v>931</v>
          </cell>
          <cell r="Z5">
            <v>0</v>
          </cell>
          <cell r="AA5">
            <v>0</v>
          </cell>
          <cell r="AB5">
            <v>2068</v>
          </cell>
          <cell r="AC5">
            <v>2186</v>
          </cell>
          <cell r="AD5">
            <v>3007</v>
          </cell>
          <cell r="AE5">
            <v>931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2295</v>
          </cell>
          <cell r="E6">
            <v>2496</v>
          </cell>
          <cell r="F6">
            <v>2306</v>
          </cell>
          <cell r="G6">
            <v>190</v>
          </cell>
          <cell r="H6">
            <v>0</v>
          </cell>
          <cell r="I6">
            <v>0</v>
          </cell>
          <cell r="J6">
            <v>737</v>
          </cell>
          <cell r="K6">
            <v>704</v>
          </cell>
          <cell r="L6">
            <v>865</v>
          </cell>
          <cell r="M6">
            <v>190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2486</v>
          </cell>
          <cell r="W6">
            <v>2553</v>
          </cell>
          <cell r="X6">
            <v>2355</v>
          </cell>
          <cell r="Y6">
            <v>198</v>
          </cell>
          <cell r="Z6">
            <v>0</v>
          </cell>
          <cell r="AA6">
            <v>0</v>
          </cell>
          <cell r="AB6">
            <v>751</v>
          </cell>
          <cell r="AC6">
            <v>719</v>
          </cell>
          <cell r="AD6">
            <v>885</v>
          </cell>
          <cell r="AE6">
            <v>198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4030</v>
          </cell>
          <cell r="E7">
            <v>6198</v>
          </cell>
          <cell r="F7">
            <v>5453</v>
          </cell>
          <cell r="G7">
            <v>745</v>
          </cell>
          <cell r="H7">
            <v>0</v>
          </cell>
          <cell r="I7">
            <v>0</v>
          </cell>
          <cell r="J7">
            <v>1743</v>
          </cell>
          <cell r="K7">
            <v>1734</v>
          </cell>
          <cell r="L7">
            <v>1976</v>
          </cell>
          <cell r="M7">
            <v>745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5503</v>
          </cell>
          <cell r="W7">
            <v>6384</v>
          </cell>
          <cell r="X7">
            <v>5639</v>
          </cell>
          <cell r="Y7">
            <v>745</v>
          </cell>
          <cell r="Z7">
            <v>0</v>
          </cell>
          <cell r="AA7">
            <v>0</v>
          </cell>
          <cell r="AB7">
            <v>1862</v>
          </cell>
          <cell r="AC7">
            <v>1770</v>
          </cell>
          <cell r="AD7">
            <v>2007</v>
          </cell>
          <cell r="AE7">
            <v>745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C8" t="str">
            <v>PS</v>
          </cell>
          <cell r="D8">
            <v>1255</v>
          </cell>
          <cell r="E8">
            <v>1202</v>
          </cell>
          <cell r="F8">
            <v>1088</v>
          </cell>
          <cell r="G8">
            <v>114</v>
          </cell>
          <cell r="H8">
            <v>0</v>
          </cell>
          <cell r="I8">
            <v>0</v>
          </cell>
          <cell r="J8">
            <v>355</v>
          </cell>
          <cell r="K8">
            <v>345</v>
          </cell>
          <cell r="L8">
            <v>388</v>
          </cell>
          <cell r="M8">
            <v>114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1602</v>
          </cell>
          <cell r="W8">
            <v>1346</v>
          </cell>
          <cell r="X8">
            <v>1229</v>
          </cell>
          <cell r="Y8">
            <v>117</v>
          </cell>
          <cell r="Z8">
            <v>0</v>
          </cell>
          <cell r="AA8">
            <v>0</v>
          </cell>
          <cell r="AB8">
            <v>411</v>
          </cell>
          <cell r="AC8">
            <v>370</v>
          </cell>
          <cell r="AD8">
            <v>448</v>
          </cell>
          <cell r="AE8">
            <v>117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SO</v>
          </cell>
          <cell r="B9" t="str">
            <v>WHSE</v>
          </cell>
          <cell r="C9" t="str">
            <v>PTOD</v>
          </cell>
          <cell r="D9">
            <v>220</v>
          </cell>
          <cell r="E9">
            <v>226</v>
          </cell>
          <cell r="F9">
            <v>193</v>
          </cell>
          <cell r="G9">
            <v>33</v>
          </cell>
          <cell r="H9">
            <v>0</v>
          </cell>
          <cell r="I9">
            <v>0</v>
          </cell>
          <cell r="J9">
            <v>46</v>
          </cell>
          <cell r="K9">
            <v>74</v>
          </cell>
          <cell r="L9">
            <v>73</v>
          </cell>
          <cell r="M9">
            <v>33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393</v>
          </cell>
          <cell r="W9">
            <v>354</v>
          </cell>
          <cell r="X9">
            <v>305</v>
          </cell>
          <cell r="Y9">
            <v>49</v>
          </cell>
          <cell r="Z9">
            <v>0</v>
          </cell>
          <cell r="AA9">
            <v>0</v>
          </cell>
          <cell r="AB9">
            <v>71</v>
          </cell>
          <cell r="AC9">
            <v>97</v>
          </cell>
          <cell r="AD9">
            <v>137</v>
          </cell>
          <cell r="AE9">
            <v>49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SO</v>
          </cell>
          <cell r="B10" t="str">
            <v>WHSE</v>
          </cell>
          <cell r="C10" t="str">
            <v>ST</v>
          </cell>
          <cell r="D10">
            <v>17759</v>
          </cell>
          <cell r="E10">
            <v>17958</v>
          </cell>
          <cell r="F10">
            <v>16291</v>
          </cell>
          <cell r="G10">
            <v>1667</v>
          </cell>
          <cell r="H10">
            <v>0</v>
          </cell>
          <cell r="I10">
            <v>0</v>
          </cell>
          <cell r="J10">
            <v>4874</v>
          </cell>
          <cell r="K10">
            <v>4799</v>
          </cell>
          <cell r="L10">
            <v>6618</v>
          </cell>
          <cell r="M10">
            <v>1667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22876</v>
          </cell>
          <cell r="W10">
            <v>20349</v>
          </cell>
          <cell r="X10">
            <v>18533</v>
          </cell>
          <cell r="Y10">
            <v>1816</v>
          </cell>
          <cell r="Z10">
            <v>0</v>
          </cell>
          <cell r="AA10">
            <v>0</v>
          </cell>
          <cell r="AB10">
            <v>5584</v>
          </cell>
          <cell r="AC10">
            <v>5483</v>
          </cell>
          <cell r="AD10">
            <v>7466</v>
          </cell>
          <cell r="AE10">
            <v>1816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ST</v>
          </cell>
          <cell r="B11" t="str">
            <v>LAREDO</v>
          </cell>
          <cell r="C11" t="str">
            <v>PS</v>
          </cell>
          <cell r="D11">
            <v>546</v>
          </cell>
          <cell r="E11">
            <v>558</v>
          </cell>
          <cell r="F11">
            <v>531</v>
          </cell>
          <cell r="G11">
            <v>27</v>
          </cell>
          <cell r="H11">
            <v>0</v>
          </cell>
          <cell r="I11">
            <v>0</v>
          </cell>
          <cell r="J11">
            <v>202</v>
          </cell>
          <cell r="K11">
            <v>176</v>
          </cell>
          <cell r="L11">
            <v>153</v>
          </cell>
          <cell r="M11">
            <v>27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826</v>
          </cell>
          <cell r="W11">
            <v>681</v>
          </cell>
          <cell r="X11">
            <v>651</v>
          </cell>
          <cell r="Y11">
            <v>30</v>
          </cell>
          <cell r="Z11">
            <v>0</v>
          </cell>
          <cell r="AA11">
            <v>0</v>
          </cell>
          <cell r="AB11">
            <v>272</v>
          </cell>
          <cell r="AC11">
            <v>201</v>
          </cell>
          <cell r="AD11">
            <v>178</v>
          </cell>
          <cell r="AE11">
            <v>30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ST</v>
          </cell>
          <cell r="B12" t="str">
            <v>LAREDO</v>
          </cell>
          <cell r="C12" t="str">
            <v>ST</v>
          </cell>
          <cell r="D12">
            <v>302</v>
          </cell>
          <cell r="E12">
            <v>312</v>
          </cell>
          <cell r="F12">
            <v>302</v>
          </cell>
          <cell r="G12">
            <v>10</v>
          </cell>
          <cell r="H12">
            <v>0</v>
          </cell>
          <cell r="I12">
            <v>0</v>
          </cell>
          <cell r="J12">
            <v>137</v>
          </cell>
          <cell r="K12">
            <v>72</v>
          </cell>
          <cell r="L12">
            <v>93</v>
          </cell>
          <cell r="M12">
            <v>10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424</v>
          </cell>
          <cell r="W12">
            <v>362</v>
          </cell>
          <cell r="X12">
            <v>351</v>
          </cell>
          <cell r="Y12">
            <v>11</v>
          </cell>
          <cell r="Z12">
            <v>0</v>
          </cell>
          <cell r="AA12">
            <v>0</v>
          </cell>
          <cell r="AB12">
            <v>162</v>
          </cell>
          <cell r="AC12">
            <v>85</v>
          </cell>
          <cell r="AD12">
            <v>104</v>
          </cell>
          <cell r="AE12">
            <v>11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ST</v>
          </cell>
          <cell r="B13" t="str">
            <v>LAV1</v>
          </cell>
          <cell r="C13" t="str">
            <v>PS</v>
          </cell>
          <cell r="D13">
            <v>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ST</v>
          </cell>
          <cell r="B14" t="str">
            <v>LAV1</v>
          </cell>
          <cell r="C14" t="str">
            <v>ST</v>
          </cell>
          <cell r="D14">
            <v>192</v>
          </cell>
          <cell r="E14">
            <v>202</v>
          </cell>
          <cell r="F14">
            <v>180</v>
          </cell>
          <cell r="G14">
            <v>22</v>
          </cell>
          <cell r="H14">
            <v>0</v>
          </cell>
          <cell r="I14">
            <v>0</v>
          </cell>
          <cell r="J14">
            <v>53</v>
          </cell>
          <cell r="K14">
            <v>57</v>
          </cell>
          <cell r="L14">
            <v>70</v>
          </cell>
          <cell r="M14">
            <v>22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302</v>
          </cell>
          <cell r="W14">
            <v>217</v>
          </cell>
          <cell r="X14">
            <v>193</v>
          </cell>
          <cell r="Y14">
            <v>24</v>
          </cell>
          <cell r="Z14">
            <v>0</v>
          </cell>
          <cell r="AA14">
            <v>0</v>
          </cell>
          <cell r="AB14">
            <v>58</v>
          </cell>
          <cell r="AC14">
            <v>61</v>
          </cell>
          <cell r="AD14">
            <v>74</v>
          </cell>
          <cell r="AE14">
            <v>24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ST</v>
          </cell>
          <cell r="B15" t="str">
            <v>MURF</v>
          </cell>
          <cell r="C15" t="str">
            <v>ST</v>
          </cell>
          <cell r="D15">
            <v>451</v>
          </cell>
          <cell r="E15">
            <v>331</v>
          </cell>
          <cell r="F15">
            <v>295</v>
          </cell>
          <cell r="G15">
            <v>36</v>
          </cell>
          <cell r="H15">
            <v>0</v>
          </cell>
          <cell r="I15">
            <v>0</v>
          </cell>
          <cell r="J15">
            <v>83</v>
          </cell>
          <cell r="K15">
            <v>79</v>
          </cell>
          <cell r="L15">
            <v>133</v>
          </cell>
          <cell r="M15">
            <v>36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684</v>
          </cell>
          <cell r="W15">
            <v>411</v>
          </cell>
          <cell r="X15">
            <v>368</v>
          </cell>
          <cell r="Y15">
            <v>43</v>
          </cell>
          <cell r="Z15">
            <v>0</v>
          </cell>
          <cell r="AA15">
            <v>0</v>
          </cell>
          <cell r="AB15">
            <v>115</v>
          </cell>
          <cell r="AC15">
            <v>91</v>
          </cell>
          <cell r="AD15">
            <v>162</v>
          </cell>
          <cell r="AE15">
            <v>43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ST</v>
          </cell>
          <cell r="B16" t="str">
            <v>OGDEN</v>
          </cell>
          <cell r="C16" t="str">
            <v>PS</v>
          </cell>
          <cell r="D16">
            <v>186</v>
          </cell>
          <cell r="E16">
            <v>209</v>
          </cell>
          <cell r="F16">
            <v>192</v>
          </cell>
          <cell r="G16">
            <v>17</v>
          </cell>
          <cell r="H16">
            <v>0</v>
          </cell>
          <cell r="I16">
            <v>0</v>
          </cell>
          <cell r="J16">
            <v>62</v>
          </cell>
          <cell r="K16">
            <v>65</v>
          </cell>
          <cell r="L16">
            <v>65</v>
          </cell>
          <cell r="M16">
            <v>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311</v>
          </cell>
          <cell r="W16">
            <v>241</v>
          </cell>
          <cell r="X16">
            <v>220</v>
          </cell>
          <cell r="Y16">
            <v>21</v>
          </cell>
          <cell r="Z16">
            <v>0</v>
          </cell>
          <cell r="AA16">
            <v>0</v>
          </cell>
          <cell r="AB16">
            <v>72</v>
          </cell>
          <cell r="AC16">
            <v>68</v>
          </cell>
          <cell r="AD16">
            <v>80</v>
          </cell>
          <cell r="AE16">
            <v>21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ST</v>
          </cell>
          <cell r="B17" t="str">
            <v>OGDEN</v>
          </cell>
          <cell r="C17" t="str">
            <v>ST</v>
          </cell>
          <cell r="D17">
            <v>1452</v>
          </cell>
          <cell r="E17">
            <v>2097</v>
          </cell>
          <cell r="F17">
            <v>1890</v>
          </cell>
          <cell r="G17">
            <v>207</v>
          </cell>
          <cell r="H17">
            <v>0</v>
          </cell>
          <cell r="I17">
            <v>0</v>
          </cell>
          <cell r="J17">
            <v>584</v>
          </cell>
          <cell r="K17">
            <v>550</v>
          </cell>
          <cell r="L17">
            <v>756</v>
          </cell>
          <cell r="M17">
            <v>207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2548</v>
          </cell>
          <cell r="W17">
            <v>2498</v>
          </cell>
          <cell r="X17">
            <v>2248</v>
          </cell>
          <cell r="Y17">
            <v>250</v>
          </cell>
          <cell r="Z17">
            <v>0</v>
          </cell>
          <cell r="AA17">
            <v>0</v>
          </cell>
          <cell r="AB17">
            <v>694</v>
          </cell>
          <cell r="AC17">
            <v>637</v>
          </cell>
          <cell r="AD17">
            <v>917</v>
          </cell>
          <cell r="AE17">
            <v>250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ST</v>
          </cell>
          <cell r="B18" t="str">
            <v>OMC-PA</v>
          </cell>
          <cell r="C18" t="str">
            <v>PS</v>
          </cell>
          <cell r="D18">
            <v>3</v>
          </cell>
          <cell r="E18">
            <v>2</v>
          </cell>
          <cell r="F18">
            <v>2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</v>
          </cell>
          <cell r="W18">
            <v>2</v>
          </cell>
          <cell r="X18">
            <v>2</v>
          </cell>
          <cell r="Y18">
            <v>0</v>
          </cell>
          <cell r="Z18">
            <v>0</v>
          </cell>
          <cell r="AA18">
            <v>0</v>
          </cell>
          <cell r="AB18">
            <v>1</v>
          </cell>
          <cell r="AC18">
            <v>1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ST</v>
          </cell>
          <cell r="B19" t="str">
            <v>OMC-PA</v>
          </cell>
          <cell r="C19" t="str">
            <v>ST</v>
          </cell>
          <cell r="D19">
            <v>21</v>
          </cell>
          <cell r="E19">
            <v>20</v>
          </cell>
          <cell r="F19">
            <v>17</v>
          </cell>
          <cell r="G19">
            <v>3</v>
          </cell>
          <cell r="H19">
            <v>0</v>
          </cell>
          <cell r="I19">
            <v>0</v>
          </cell>
          <cell r="J19">
            <v>6</v>
          </cell>
          <cell r="K19">
            <v>5</v>
          </cell>
          <cell r="L19">
            <v>6</v>
          </cell>
          <cell r="M19">
            <v>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21</v>
          </cell>
          <cell r="W19">
            <v>20</v>
          </cell>
          <cell r="X19">
            <v>17</v>
          </cell>
          <cell r="Y19">
            <v>3</v>
          </cell>
          <cell r="Z19">
            <v>0</v>
          </cell>
          <cell r="AA19">
            <v>0</v>
          </cell>
          <cell r="AB19">
            <v>6</v>
          </cell>
          <cell r="AC19">
            <v>5</v>
          </cell>
          <cell r="AD19">
            <v>6</v>
          </cell>
          <cell r="AE19">
            <v>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ST</v>
          </cell>
          <cell r="B20" t="str">
            <v>OMC-WI</v>
          </cell>
          <cell r="C20" t="str">
            <v>PS</v>
          </cell>
          <cell r="D20">
            <v>114</v>
          </cell>
          <cell r="E20">
            <v>88</v>
          </cell>
          <cell r="F20">
            <v>73</v>
          </cell>
          <cell r="G20">
            <v>15</v>
          </cell>
          <cell r="H20">
            <v>0</v>
          </cell>
          <cell r="I20">
            <v>0</v>
          </cell>
          <cell r="J20">
            <v>20</v>
          </cell>
          <cell r="K20">
            <v>18</v>
          </cell>
          <cell r="L20">
            <v>35</v>
          </cell>
          <cell r="M20">
            <v>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143</v>
          </cell>
          <cell r="W20">
            <v>88</v>
          </cell>
          <cell r="X20">
            <v>73</v>
          </cell>
          <cell r="Y20">
            <v>15</v>
          </cell>
          <cell r="Z20">
            <v>0</v>
          </cell>
          <cell r="AA20">
            <v>0</v>
          </cell>
          <cell r="AB20">
            <v>20</v>
          </cell>
          <cell r="AC20">
            <v>18</v>
          </cell>
          <cell r="AD20">
            <v>35</v>
          </cell>
          <cell r="AE20">
            <v>15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ST</v>
          </cell>
          <cell r="B21" t="str">
            <v>OMC-WI</v>
          </cell>
          <cell r="C21" t="str">
            <v>ST</v>
          </cell>
          <cell r="D21">
            <v>110</v>
          </cell>
          <cell r="E21">
            <v>80</v>
          </cell>
          <cell r="F21">
            <v>70</v>
          </cell>
          <cell r="G21">
            <v>10</v>
          </cell>
          <cell r="H21">
            <v>0</v>
          </cell>
          <cell r="I21">
            <v>0</v>
          </cell>
          <cell r="J21">
            <v>14</v>
          </cell>
          <cell r="K21">
            <v>20</v>
          </cell>
          <cell r="L21">
            <v>36</v>
          </cell>
          <cell r="M21">
            <v>10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113</v>
          </cell>
          <cell r="W21">
            <v>80</v>
          </cell>
          <cell r="X21">
            <v>70</v>
          </cell>
          <cell r="Y21">
            <v>10</v>
          </cell>
          <cell r="Z21">
            <v>0</v>
          </cell>
          <cell r="AA21">
            <v>0</v>
          </cell>
          <cell r="AB21">
            <v>14</v>
          </cell>
          <cell r="AC21">
            <v>20</v>
          </cell>
          <cell r="AD21">
            <v>36</v>
          </cell>
          <cell r="AE21">
            <v>10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</sheetData>
      <sheetData sheetId="23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97</v>
          </cell>
          <cell r="D2">
            <v>74420.19</v>
          </cell>
        </row>
        <row r="3">
          <cell r="A3" t="str">
            <v>LAREDO</v>
          </cell>
          <cell r="B3" t="str">
            <v>01_2006Over 7 early</v>
          </cell>
          <cell r="C3">
            <v>76</v>
          </cell>
          <cell r="D3">
            <v>55531.85</v>
          </cell>
        </row>
        <row r="4">
          <cell r="A4" t="str">
            <v>LAREDO</v>
          </cell>
          <cell r="B4" t="str">
            <v>02_20051-7  Early</v>
          </cell>
          <cell r="C4">
            <v>218</v>
          </cell>
          <cell r="D4">
            <v>139202.64000000001</v>
          </cell>
        </row>
        <row r="5">
          <cell r="A5" t="str">
            <v>LAREDO</v>
          </cell>
          <cell r="B5" t="str">
            <v>02_20061-7  Early</v>
          </cell>
          <cell r="C5">
            <v>144</v>
          </cell>
          <cell r="D5">
            <v>122535.35</v>
          </cell>
        </row>
        <row r="6">
          <cell r="A6" t="str">
            <v>LAREDO</v>
          </cell>
          <cell r="B6" t="str">
            <v>03_2005on time</v>
          </cell>
          <cell r="C6">
            <v>90</v>
          </cell>
          <cell r="D6">
            <v>90461.94</v>
          </cell>
        </row>
        <row r="7">
          <cell r="A7" t="str">
            <v>LAREDO</v>
          </cell>
          <cell r="B7" t="str">
            <v>03_2006on time</v>
          </cell>
          <cell r="C7">
            <v>50</v>
          </cell>
          <cell r="D7">
            <v>44607.75</v>
          </cell>
        </row>
        <row r="8">
          <cell r="A8" t="str">
            <v>LAREDO</v>
          </cell>
          <cell r="B8" t="str">
            <v>04_20051-5 late</v>
          </cell>
          <cell r="C8">
            <v>183</v>
          </cell>
          <cell r="D8">
            <v>138707.32999999999</v>
          </cell>
        </row>
        <row r="9">
          <cell r="A9" t="str">
            <v>LAREDO</v>
          </cell>
          <cell r="B9" t="str">
            <v>04_20061-5 late</v>
          </cell>
          <cell r="C9">
            <v>14</v>
          </cell>
          <cell r="D9">
            <v>11332.01</v>
          </cell>
        </row>
        <row r="10">
          <cell r="A10" t="str">
            <v>LAREDO</v>
          </cell>
          <cell r="B10" t="str">
            <v>05_20056-14 late</v>
          </cell>
          <cell r="C10">
            <v>157</v>
          </cell>
          <cell r="D10">
            <v>117500.45</v>
          </cell>
        </row>
        <row r="11">
          <cell r="A11" t="str">
            <v>LAREDO</v>
          </cell>
          <cell r="B11" t="str">
            <v>05_20066-14 late</v>
          </cell>
          <cell r="C11">
            <v>11</v>
          </cell>
          <cell r="D11">
            <v>13675.49</v>
          </cell>
        </row>
        <row r="12">
          <cell r="A12" t="str">
            <v>LAREDO</v>
          </cell>
          <cell r="B12" t="str">
            <v>06_200515-21 late</v>
          </cell>
          <cell r="C12">
            <v>60</v>
          </cell>
          <cell r="D12">
            <v>37179.160000000003</v>
          </cell>
        </row>
        <row r="13">
          <cell r="A13" t="str">
            <v>LAREDO</v>
          </cell>
          <cell r="B13" t="str">
            <v>06_200615-21 late</v>
          </cell>
          <cell r="C13">
            <v>5</v>
          </cell>
          <cell r="D13">
            <v>7476.42</v>
          </cell>
        </row>
        <row r="14">
          <cell r="A14" t="str">
            <v>LAREDO</v>
          </cell>
          <cell r="B14" t="str">
            <v>07_200521+ late</v>
          </cell>
          <cell r="C14">
            <v>122</v>
          </cell>
          <cell r="D14">
            <v>50615.94</v>
          </cell>
        </row>
        <row r="15">
          <cell r="A15" t="str">
            <v>LAREDO</v>
          </cell>
          <cell r="B15" t="str">
            <v>07_200621+ late</v>
          </cell>
          <cell r="C15">
            <v>5</v>
          </cell>
          <cell r="D15">
            <v>3219.5</v>
          </cell>
        </row>
        <row r="16">
          <cell r="A16" t="str">
            <v>LAV1</v>
          </cell>
          <cell r="B16" t="str">
            <v>01_2005Over 7 early</v>
          </cell>
          <cell r="C16">
            <v>130</v>
          </cell>
          <cell r="D16">
            <v>103522.18</v>
          </cell>
        </row>
        <row r="17">
          <cell r="A17" t="str">
            <v>LAV1</v>
          </cell>
          <cell r="B17" t="str">
            <v>01_2006Over 7 early</v>
          </cell>
          <cell r="C17">
            <v>34</v>
          </cell>
          <cell r="D17">
            <v>35032</v>
          </cell>
        </row>
        <row r="18">
          <cell r="A18" t="str">
            <v>LAV1</v>
          </cell>
          <cell r="B18" t="str">
            <v>02_20051-7  Early</v>
          </cell>
          <cell r="C18">
            <v>166</v>
          </cell>
          <cell r="D18">
            <v>100428.78</v>
          </cell>
        </row>
        <row r="19">
          <cell r="A19" t="str">
            <v>LAV1</v>
          </cell>
          <cell r="B19" t="str">
            <v>02_20061-7  Early</v>
          </cell>
          <cell r="C19">
            <v>67</v>
          </cell>
          <cell r="D19">
            <v>40871.14</v>
          </cell>
        </row>
        <row r="20">
          <cell r="A20" t="str">
            <v>LAV1</v>
          </cell>
          <cell r="B20" t="str">
            <v>03_2005on time</v>
          </cell>
          <cell r="C20">
            <v>344</v>
          </cell>
          <cell r="D20">
            <v>571668.34</v>
          </cell>
        </row>
        <row r="21">
          <cell r="A21" t="str">
            <v>LAV1</v>
          </cell>
          <cell r="B21" t="str">
            <v>03_2006on time</v>
          </cell>
          <cell r="C21">
            <v>138</v>
          </cell>
          <cell r="D21">
            <v>161474.73000000001</v>
          </cell>
        </row>
        <row r="22">
          <cell r="A22" t="str">
            <v>LAV1</v>
          </cell>
          <cell r="B22" t="str">
            <v>04_20051-5 late</v>
          </cell>
          <cell r="C22">
            <v>45</v>
          </cell>
          <cell r="D22">
            <v>66559.759999999995</v>
          </cell>
        </row>
        <row r="23">
          <cell r="A23" t="str">
            <v>LAV1</v>
          </cell>
          <cell r="B23" t="str">
            <v>04_20061-5 late</v>
          </cell>
          <cell r="C23">
            <v>12</v>
          </cell>
          <cell r="D23">
            <v>17600</v>
          </cell>
        </row>
        <row r="24">
          <cell r="A24" t="str">
            <v>LAV1</v>
          </cell>
          <cell r="B24" t="str">
            <v>05_20056-14 late</v>
          </cell>
          <cell r="C24">
            <v>32</v>
          </cell>
          <cell r="D24">
            <v>142932.4</v>
          </cell>
        </row>
        <row r="25">
          <cell r="A25" t="str">
            <v>LAV1</v>
          </cell>
          <cell r="B25" t="str">
            <v>05_20066-14 late</v>
          </cell>
          <cell r="C25">
            <v>0</v>
          </cell>
          <cell r="D25">
            <v>0</v>
          </cell>
        </row>
        <row r="26">
          <cell r="A26" t="str">
            <v>LAV1</v>
          </cell>
          <cell r="B26" t="str">
            <v>06_200515-21 late</v>
          </cell>
          <cell r="C26">
            <v>4</v>
          </cell>
          <cell r="D26">
            <v>14821</v>
          </cell>
        </row>
        <row r="27">
          <cell r="A27" t="str">
            <v>LAV1</v>
          </cell>
          <cell r="B27" t="str">
            <v>06_200615-21 late</v>
          </cell>
          <cell r="C27">
            <v>0</v>
          </cell>
          <cell r="D27">
            <v>0</v>
          </cell>
        </row>
        <row r="28">
          <cell r="A28" t="str">
            <v>LAV1</v>
          </cell>
          <cell r="B28" t="str">
            <v>07_200521+ late</v>
          </cell>
          <cell r="C28">
            <v>9</v>
          </cell>
          <cell r="D28">
            <v>15764.95</v>
          </cell>
        </row>
        <row r="29">
          <cell r="A29" t="str">
            <v>LAV1</v>
          </cell>
          <cell r="B29" t="str">
            <v>07_200621+ late</v>
          </cell>
          <cell r="C29">
            <v>12</v>
          </cell>
          <cell r="D29">
            <v>195</v>
          </cell>
        </row>
        <row r="30">
          <cell r="A30" t="str">
            <v>MURF</v>
          </cell>
          <cell r="B30" t="str">
            <v>01_2005Over 7 early</v>
          </cell>
          <cell r="C30">
            <v>10</v>
          </cell>
          <cell r="D30">
            <v>93653.8</v>
          </cell>
        </row>
        <row r="31">
          <cell r="A31" t="str">
            <v>MURF</v>
          </cell>
          <cell r="B31" t="str">
            <v>01_2006Over 7 early</v>
          </cell>
          <cell r="C31">
            <v>6</v>
          </cell>
          <cell r="D31">
            <v>13909.5</v>
          </cell>
        </row>
        <row r="32">
          <cell r="A32" t="str">
            <v>MURF</v>
          </cell>
          <cell r="B32" t="str">
            <v>02_20051-7  Early</v>
          </cell>
          <cell r="C32">
            <v>41</v>
          </cell>
          <cell r="D32">
            <v>14699.67</v>
          </cell>
        </row>
        <row r="33">
          <cell r="A33" t="str">
            <v>MURF</v>
          </cell>
          <cell r="B33" t="str">
            <v>02_20061-7  Early</v>
          </cell>
          <cell r="C33">
            <v>31</v>
          </cell>
          <cell r="D33">
            <v>60450.3</v>
          </cell>
        </row>
        <row r="34">
          <cell r="A34" t="str">
            <v>MURF</v>
          </cell>
          <cell r="B34" t="str">
            <v>03_2005on time</v>
          </cell>
          <cell r="C34">
            <v>24</v>
          </cell>
          <cell r="D34">
            <v>34374.800000000003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2800.8</v>
          </cell>
        </row>
        <row r="36">
          <cell r="A36" t="str">
            <v>MURF</v>
          </cell>
          <cell r="B36" t="str">
            <v>04_20051-5 late</v>
          </cell>
          <cell r="C36">
            <v>23</v>
          </cell>
          <cell r="D36">
            <v>18223.650000000001</v>
          </cell>
        </row>
        <row r="37">
          <cell r="A37" t="str">
            <v>MURF</v>
          </cell>
          <cell r="B37" t="str">
            <v>04_20061-5 late</v>
          </cell>
          <cell r="C37">
            <v>17</v>
          </cell>
          <cell r="D37">
            <v>21826.91</v>
          </cell>
        </row>
        <row r="38">
          <cell r="A38" t="str">
            <v>MURF</v>
          </cell>
          <cell r="B38" t="str">
            <v>05_20056-14 late</v>
          </cell>
          <cell r="C38">
            <v>23</v>
          </cell>
          <cell r="D38">
            <v>11660.23</v>
          </cell>
        </row>
        <row r="39">
          <cell r="A39" t="str">
            <v>MURF</v>
          </cell>
          <cell r="B39" t="str">
            <v>05_20066-14 late</v>
          </cell>
          <cell r="C39">
            <v>14</v>
          </cell>
          <cell r="D39">
            <v>6704.2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3060.28</v>
          </cell>
        </row>
        <row r="41">
          <cell r="A41" t="str">
            <v>MURF</v>
          </cell>
          <cell r="B41" t="str">
            <v>06_200615-21 late</v>
          </cell>
          <cell r="C41">
            <v>11</v>
          </cell>
          <cell r="D41">
            <v>3674.75</v>
          </cell>
        </row>
        <row r="42">
          <cell r="A42" t="str">
            <v>MURF</v>
          </cell>
          <cell r="B42" t="str">
            <v>07_200521+ late</v>
          </cell>
          <cell r="C42">
            <v>7</v>
          </cell>
          <cell r="D42">
            <v>2748.5</v>
          </cell>
        </row>
        <row r="43">
          <cell r="A43" t="str">
            <v>MURF</v>
          </cell>
          <cell r="B43" t="str">
            <v>07_200621+ late</v>
          </cell>
          <cell r="C43">
            <v>19</v>
          </cell>
          <cell r="D43">
            <v>8856.27</v>
          </cell>
        </row>
        <row r="44">
          <cell r="A44" t="str">
            <v>OGDEN</v>
          </cell>
          <cell r="B44" t="str">
            <v>01_2005Over 7 early</v>
          </cell>
          <cell r="C44">
            <v>218</v>
          </cell>
          <cell r="D44">
            <v>336878.1</v>
          </cell>
        </row>
        <row r="45">
          <cell r="A45" t="str">
            <v>OGDEN</v>
          </cell>
          <cell r="B45" t="str">
            <v>01_2006Over 7 early</v>
          </cell>
          <cell r="C45">
            <v>61</v>
          </cell>
          <cell r="D45">
            <v>74490.81</v>
          </cell>
        </row>
        <row r="46">
          <cell r="A46" t="str">
            <v>OGDEN</v>
          </cell>
          <cell r="B46" t="str">
            <v>02_20051-7  Early</v>
          </cell>
          <cell r="C46">
            <v>855</v>
          </cell>
          <cell r="D46">
            <v>586888.39</v>
          </cell>
        </row>
        <row r="47">
          <cell r="A47" t="str">
            <v>OGDEN</v>
          </cell>
          <cell r="B47" t="str">
            <v>02_20061-7  Early</v>
          </cell>
          <cell r="C47">
            <v>245</v>
          </cell>
          <cell r="D47">
            <v>193513.56</v>
          </cell>
        </row>
        <row r="48">
          <cell r="A48" t="str">
            <v>OGDEN</v>
          </cell>
          <cell r="B48" t="str">
            <v>03_2005on time</v>
          </cell>
          <cell r="C48">
            <v>456</v>
          </cell>
          <cell r="D48">
            <v>568590.97</v>
          </cell>
        </row>
        <row r="49">
          <cell r="A49" t="str">
            <v>OGDEN</v>
          </cell>
          <cell r="B49" t="str">
            <v>03_2006on time</v>
          </cell>
          <cell r="C49">
            <v>268</v>
          </cell>
          <cell r="D49">
            <v>229765.97</v>
          </cell>
        </row>
        <row r="50">
          <cell r="A50" t="str">
            <v>OGDEN</v>
          </cell>
          <cell r="B50" t="str">
            <v>04_20051-5 late</v>
          </cell>
          <cell r="C50">
            <v>592</v>
          </cell>
          <cell r="D50">
            <v>717117.08</v>
          </cell>
        </row>
        <row r="51">
          <cell r="A51" t="str">
            <v>OGDEN</v>
          </cell>
          <cell r="B51" t="str">
            <v>04_20061-5 late</v>
          </cell>
          <cell r="C51">
            <v>231</v>
          </cell>
          <cell r="D51">
            <v>363650.77</v>
          </cell>
        </row>
        <row r="52">
          <cell r="A52" t="str">
            <v>OGDEN</v>
          </cell>
          <cell r="B52" t="str">
            <v>05_20056-14 late</v>
          </cell>
          <cell r="C52">
            <v>294</v>
          </cell>
          <cell r="D52">
            <v>507534.32</v>
          </cell>
        </row>
        <row r="53">
          <cell r="A53" t="str">
            <v>OGDEN</v>
          </cell>
          <cell r="B53" t="str">
            <v>05_20066-14 late</v>
          </cell>
          <cell r="C53">
            <v>89</v>
          </cell>
          <cell r="D53">
            <v>174764.99</v>
          </cell>
        </row>
        <row r="54">
          <cell r="A54" t="str">
            <v>OGDEN</v>
          </cell>
          <cell r="B54" t="str">
            <v>06_200515-21 late</v>
          </cell>
          <cell r="C54">
            <v>44</v>
          </cell>
          <cell r="D54">
            <v>133366.76999999999</v>
          </cell>
        </row>
        <row r="55">
          <cell r="A55" t="str">
            <v>OGDEN</v>
          </cell>
          <cell r="B55" t="str">
            <v>06_200615-21 late</v>
          </cell>
          <cell r="C55">
            <v>18</v>
          </cell>
          <cell r="D55">
            <v>29027.91</v>
          </cell>
        </row>
        <row r="56">
          <cell r="A56" t="str">
            <v>OGDEN</v>
          </cell>
          <cell r="B56" t="str">
            <v>07_200521+ late</v>
          </cell>
          <cell r="C56">
            <v>78</v>
          </cell>
          <cell r="D56">
            <v>198879.64</v>
          </cell>
        </row>
        <row r="57">
          <cell r="A57" t="str">
            <v>OGDEN</v>
          </cell>
          <cell r="B57" t="str">
            <v>07_200621+ late</v>
          </cell>
          <cell r="C57">
            <v>19</v>
          </cell>
          <cell r="D57">
            <v>44593.26</v>
          </cell>
        </row>
        <row r="58">
          <cell r="A58" t="str">
            <v>OMC-PA</v>
          </cell>
          <cell r="B58" t="str">
            <v>01_2005Over 7 early</v>
          </cell>
          <cell r="C58">
            <v>143</v>
          </cell>
          <cell r="D58">
            <v>126781.15</v>
          </cell>
        </row>
        <row r="59">
          <cell r="A59" t="str">
            <v>OMC-PA</v>
          </cell>
          <cell r="B59" t="str">
            <v>01_2006Over 7 early</v>
          </cell>
          <cell r="C59">
            <v>23</v>
          </cell>
          <cell r="D59">
            <v>19414.77</v>
          </cell>
        </row>
        <row r="60">
          <cell r="A60" t="str">
            <v>OMC-PA</v>
          </cell>
          <cell r="B60" t="str">
            <v>02_20051-7  Early</v>
          </cell>
          <cell r="C60">
            <v>195</v>
          </cell>
          <cell r="D60">
            <v>223066.32</v>
          </cell>
        </row>
        <row r="61">
          <cell r="A61" t="str">
            <v>OMC-PA</v>
          </cell>
          <cell r="B61" t="str">
            <v>02_20061-7  Early</v>
          </cell>
          <cell r="C61">
            <v>68</v>
          </cell>
          <cell r="D61">
            <v>48879.72</v>
          </cell>
        </row>
        <row r="62">
          <cell r="A62" t="str">
            <v>OMC-PA</v>
          </cell>
          <cell r="B62" t="str">
            <v>03_2005on time</v>
          </cell>
          <cell r="C62">
            <v>175</v>
          </cell>
          <cell r="D62">
            <v>210752.63</v>
          </cell>
        </row>
        <row r="63">
          <cell r="A63" t="str">
            <v>OMC-PA</v>
          </cell>
          <cell r="B63" t="str">
            <v>03_2006on time</v>
          </cell>
          <cell r="C63">
            <v>67</v>
          </cell>
          <cell r="D63">
            <v>69247.89</v>
          </cell>
        </row>
        <row r="64">
          <cell r="A64" t="str">
            <v>OMC-PA</v>
          </cell>
          <cell r="B64" t="str">
            <v>04_20051-5 late</v>
          </cell>
          <cell r="C64">
            <v>87</v>
          </cell>
          <cell r="D64">
            <v>151115.88</v>
          </cell>
        </row>
        <row r="65">
          <cell r="A65" t="str">
            <v>OMC-PA</v>
          </cell>
          <cell r="B65" t="str">
            <v>04_20061-5 late</v>
          </cell>
          <cell r="C65">
            <v>16</v>
          </cell>
          <cell r="D65">
            <v>33716.379999999997</v>
          </cell>
        </row>
        <row r="66">
          <cell r="A66" t="str">
            <v>OMC-PA</v>
          </cell>
          <cell r="B66" t="str">
            <v>05_20056-14 late</v>
          </cell>
          <cell r="C66">
            <v>39</v>
          </cell>
          <cell r="D66">
            <v>120427.82</v>
          </cell>
        </row>
        <row r="67">
          <cell r="A67" t="str">
            <v>OMC-PA</v>
          </cell>
          <cell r="B67" t="str">
            <v>05_20066-14 late</v>
          </cell>
          <cell r="C67">
            <v>10</v>
          </cell>
          <cell r="D67">
            <v>45924.45</v>
          </cell>
        </row>
        <row r="68">
          <cell r="A68" t="str">
            <v>OMC-PA</v>
          </cell>
          <cell r="B68" t="str">
            <v>06_200515-21 late</v>
          </cell>
          <cell r="C68">
            <v>6</v>
          </cell>
          <cell r="D68">
            <v>5301.38</v>
          </cell>
        </row>
        <row r="69">
          <cell r="A69" t="str">
            <v>OMC-PA</v>
          </cell>
          <cell r="B69" t="str">
            <v>06_200615-21 late</v>
          </cell>
          <cell r="C69">
            <v>4</v>
          </cell>
          <cell r="D69">
            <v>951.57</v>
          </cell>
        </row>
        <row r="70">
          <cell r="A70" t="str">
            <v>OMC-PA</v>
          </cell>
          <cell r="B70" t="str">
            <v>07_200521+ late</v>
          </cell>
          <cell r="C70">
            <v>10</v>
          </cell>
          <cell r="D70">
            <v>39609.07</v>
          </cell>
        </row>
        <row r="71">
          <cell r="A71" t="str">
            <v>OMC-PA</v>
          </cell>
          <cell r="B71" t="str">
            <v>07_200621+ late</v>
          </cell>
          <cell r="C71">
            <v>10</v>
          </cell>
          <cell r="D71">
            <v>750.87</v>
          </cell>
        </row>
        <row r="72">
          <cell r="A72" t="str">
            <v>OMC-WI</v>
          </cell>
          <cell r="B72" t="str">
            <v>01_2005Over 7 early</v>
          </cell>
          <cell r="C72">
            <v>132</v>
          </cell>
          <cell r="D72">
            <v>164586.37</v>
          </cell>
        </row>
        <row r="73">
          <cell r="A73" t="str">
            <v>OMC-WI</v>
          </cell>
          <cell r="B73" t="str">
            <v>01_2006Over 7 early</v>
          </cell>
          <cell r="C73">
            <v>27</v>
          </cell>
          <cell r="D73">
            <v>17707.400000000001</v>
          </cell>
        </row>
        <row r="74">
          <cell r="A74" t="str">
            <v>OMC-WI</v>
          </cell>
          <cell r="B74" t="str">
            <v>02_20051-7  Early</v>
          </cell>
          <cell r="C74">
            <v>255</v>
          </cell>
          <cell r="D74">
            <v>142620.13</v>
          </cell>
        </row>
        <row r="75">
          <cell r="A75" t="str">
            <v>OMC-WI</v>
          </cell>
          <cell r="B75" t="str">
            <v>02_20061-7  Early</v>
          </cell>
          <cell r="C75">
            <v>222</v>
          </cell>
          <cell r="D75">
            <v>59331.9</v>
          </cell>
        </row>
        <row r="76">
          <cell r="A76" t="str">
            <v>OMC-WI</v>
          </cell>
          <cell r="B76" t="str">
            <v>03_2005on time</v>
          </cell>
          <cell r="C76">
            <v>420</v>
          </cell>
          <cell r="D76">
            <v>133091.84</v>
          </cell>
        </row>
        <row r="77">
          <cell r="A77" t="str">
            <v>OMC-WI</v>
          </cell>
          <cell r="B77" t="str">
            <v>03_2006on time</v>
          </cell>
          <cell r="C77">
            <v>488</v>
          </cell>
          <cell r="D77">
            <v>161261.60999999999</v>
          </cell>
        </row>
        <row r="78">
          <cell r="A78" t="str">
            <v>OMC-WI</v>
          </cell>
          <cell r="B78" t="str">
            <v>04_20051-5 late</v>
          </cell>
          <cell r="C78">
            <v>397</v>
          </cell>
          <cell r="D78">
            <v>174905.97</v>
          </cell>
        </row>
        <row r="79">
          <cell r="A79" t="str">
            <v>OMC-WI</v>
          </cell>
          <cell r="B79" t="str">
            <v>04_20061-5 late</v>
          </cell>
          <cell r="C79">
            <v>6</v>
          </cell>
          <cell r="D79">
            <v>10798.28</v>
          </cell>
        </row>
        <row r="80">
          <cell r="A80" t="str">
            <v>OMC-WI</v>
          </cell>
          <cell r="B80" t="str">
            <v>05_20056-14 late</v>
          </cell>
          <cell r="C80">
            <v>140</v>
          </cell>
          <cell r="D80">
            <v>124400.97</v>
          </cell>
        </row>
        <row r="81">
          <cell r="A81" t="str">
            <v>OMC-WI</v>
          </cell>
          <cell r="B81" t="str">
            <v>05_20066-14 late</v>
          </cell>
          <cell r="C81">
            <v>2</v>
          </cell>
          <cell r="D81">
            <v>631.17999999999995</v>
          </cell>
        </row>
        <row r="82">
          <cell r="A82" t="str">
            <v>OMC-WI</v>
          </cell>
          <cell r="B82" t="str">
            <v>06_200515-21 late</v>
          </cell>
          <cell r="C82">
            <v>17</v>
          </cell>
          <cell r="D82">
            <v>8809.36</v>
          </cell>
        </row>
        <row r="83">
          <cell r="A83" t="str">
            <v>OMC-WI</v>
          </cell>
          <cell r="B83" t="str">
            <v>06_200615-21 late</v>
          </cell>
          <cell r="C83">
            <v>0</v>
          </cell>
          <cell r="D83">
            <v>0</v>
          </cell>
        </row>
        <row r="84">
          <cell r="A84" t="str">
            <v>OMC-WI</v>
          </cell>
          <cell r="B84" t="str">
            <v>07_200521+ late</v>
          </cell>
          <cell r="C84">
            <v>7</v>
          </cell>
          <cell r="D84">
            <v>11776.91</v>
          </cell>
        </row>
        <row r="85">
          <cell r="A85" t="str">
            <v>OMC-WI</v>
          </cell>
          <cell r="B85" t="str">
            <v>07_200621+ late</v>
          </cell>
          <cell r="C85">
            <v>0</v>
          </cell>
          <cell r="D85">
            <v>0</v>
          </cell>
        </row>
        <row r="86">
          <cell r="A86" t="str">
            <v>WHSE</v>
          </cell>
          <cell r="B86" t="str">
            <v>01_2005Over 7 early</v>
          </cell>
          <cell r="C86">
            <v>271</v>
          </cell>
          <cell r="D86">
            <v>178996.67</v>
          </cell>
        </row>
        <row r="87">
          <cell r="A87" t="str">
            <v>WHSE</v>
          </cell>
          <cell r="B87" t="str">
            <v>01_2006Over 7 early</v>
          </cell>
          <cell r="C87">
            <v>73</v>
          </cell>
          <cell r="D87">
            <v>56899.45</v>
          </cell>
        </row>
        <row r="88">
          <cell r="A88" t="str">
            <v>WHSE</v>
          </cell>
          <cell r="B88" t="str">
            <v>02_20051-7  Early</v>
          </cell>
          <cell r="C88">
            <v>749</v>
          </cell>
          <cell r="D88">
            <v>371880.88</v>
          </cell>
        </row>
        <row r="89">
          <cell r="A89" t="str">
            <v>WHSE</v>
          </cell>
          <cell r="B89" t="str">
            <v>02_20061-7  Early</v>
          </cell>
          <cell r="C89">
            <v>741</v>
          </cell>
          <cell r="D89">
            <v>335366.63</v>
          </cell>
        </row>
        <row r="90">
          <cell r="A90" t="str">
            <v>WHSE</v>
          </cell>
          <cell r="B90" t="str">
            <v>03_2005on time</v>
          </cell>
          <cell r="C90">
            <v>4288</v>
          </cell>
          <cell r="D90">
            <v>1710399.72</v>
          </cell>
        </row>
        <row r="91">
          <cell r="A91" t="str">
            <v>WHSE</v>
          </cell>
          <cell r="B91" t="str">
            <v>03_2006on time</v>
          </cell>
          <cell r="C91">
            <v>930</v>
          </cell>
          <cell r="D91">
            <v>383007.07</v>
          </cell>
        </row>
        <row r="92">
          <cell r="A92" t="str">
            <v>WHSE</v>
          </cell>
          <cell r="B92" t="str">
            <v>04_20051-5 late</v>
          </cell>
          <cell r="C92">
            <v>424</v>
          </cell>
          <cell r="D92">
            <v>172875.59</v>
          </cell>
        </row>
        <row r="93">
          <cell r="A93" t="str">
            <v>WHSE</v>
          </cell>
          <cell r="B93" t="str">
            <v>04_20061-5 late</v>
          </cell>
          <cell r="C93">
            <v>137</v>
          </cell>
          <cell r="D93">
            <v>55044.06</v>
          </cell>
        </row>
        <row r="94">
          <cell r="A94" t="str">
            <v>WHSE</v>
          </cell>
          <cell r="B94" t="str">
            <v>05_20056-14 late</v>
          </cell>
          <cell r="C94">
            <v>240</v>
          </cell>
          <cell r="D94">
            <v>121252.8</v>
          </cell>
        </row>
        <row r="95">
          <cell r="A95" t="str">
            <v>WHSE</v>
          </cell>
          <cell r="B95" t="str">
            <v>05_20066-14 late</v>
          </cell>
          <cell r="C95">
            <v>62</v>
          </cell>
          <cell r="D95">
            <v>23218.22</v>
          </cell>
        </row>
        <row r="96">
          <cell r="A96" t="str">
            <v>WHSE</v>
          </cell>
          <cell r="B96" t="str">
            <v>06_200515-21 late</v>
          </cell>
          <cell r="C96">
            <v>47</v>
          </cell>
          <cell r="D96">
            <v>22856.55</v>
          </cell>
        </row>
        <row r="97">
          <cell r="A97" t="str">
            <v>WHSE</v>
          </cell>
          <cell r="B97" t="str">
            <v>06_200615-21 late</v>
          </cell>
          <cell r="C97">
            <v>18</v>
          </cell>
          <cell r="D97">
            <v>14474.57</v>
          </cell>
        </row>
        <row r="98">
          <cell r="A98" t="str">
            <v>WHSE</v>
          </cell>
          <cell r="B98" t="str">
            <v>07_200521+ late</v>
          </cell>
          <cell r="C98">
            <v>103</v>
          </cell>
          <cell r="D98">
            <v>114274.87</v>
          </cell>
        </row>
        <row r="99">
          <cell r="A99" t="str">
            <v>WHSE</v>
          </cell>
          <cell r="B99" t="str">
            <v>07_200621+ late</v>
          </cell>
          <cell r="C99">
            <v>21</v>
          </cell>
          <cell r="D99">
            <v>10711.27</v>
          </cell>
        </row>
      </sheetData>
      <sheetData sheetId="24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66</v>
          </cell>
          <cell r="D2">
            <v>47199.25</v>
          </cell>
        </row>
        <row r="3">
          <cell r="A3" t="str">
            <v>LAREDO</v>
          </cell>
          <cell r="B3" t="str">
            <v>01_2006Over 7 early</v>
          </cell>
          <cell r="C3">
            <v>64</v>
          </cell>
          <cell r="D3">
            <v>29927.45</v>
          </cell>
        </row>
        <row r="4">
          <cell r="A4" t="str">
            <v>LAREDO</v>
          </cell>
          <cell r="B4" t="str">
            <v>02_20051-7  Early</v>
          </cell>
          <cell r="C4">
            <v>159</v>
          </cell>
          <cell r="D4">
            <v>90853.53</v>
          </cell>
        </row>
        <row r="5">
          <cell r="A5" t="str">
            <v>LAREDO</v>
          </cell>
          <cell r="B5" t="str">
            <v>02_20061-7  Early</v>
          </cell>
          <cell r="C5">
            <v>95</v>
          </cell>
          <cell r="D5">
            <v>100899.08</v>
          </cell>
        </row>
        <row r="6">
          <cell r="A6" t="str">
            <v>LAREDO</v>
          </cell>
          <cell r="B6" t="str">
            <v>03_2005on time</v>
          </cell>
          <cell r="C6">
            <v>52</v>
          </cell>
          <cell r="D6">
            <v>55012.37</v>
          </cell>
        </row>
        <row r="7">
          <cell r="A7" t="str">
            <v>LAREDO</v>
          </cell>
          <cell r="B7" t="str">
            <v>03_2006on time</v>
          </cell>
          <cell r="C7">
            <v>23</v>
          </cell>
          <cell r="D7">
            <v>23483.919999999998</v>
          </cell>
        </row>
        <row r="8">
          <cell r="A8" t="str">
            <v>LAREDO</v>
          </cell>
          <cell r="B8" t="str">
            <v>04_20051-5 late</v>
          </cell>
          <cell r="C8">
            <v>141</v>
          </cell>
          <cell r="D8">
            <v>133695.07999999999</v>
          </cell>
        </row>
        <row r="9">
          <cell r="A9" t="str">
            <v>LAREDO</v>
          </cell>
          <cell r="B9" t="str">
            <v>04_20061-5 late</v>
          </cell>
          <cell r="C9">
            <v>23</v>
          </cell>
          <cell r="D9">
            <v>15537.72</v>
          </cell>
        </row>
        <row r="10">
          <cell r="A10" t="str">
            <v>LAREDO</v>
          </cell>
          <cell r="B10" t="str">
            <v>05_20056-14 late</v>
          </cell>
          <cell r="C10">
            <v>217</v>
          </cell>
          <cell r="D10">
            <v>142157.21</v>
          </cell>
        </row>
        <row r="11">
          <cell r="A11" t="str">
            <v>LAREDO</v>
          </cell>
          <cell r="B11" t="str">
            <v>05_20066-14 late</v>
          </cell>
          <cell r="C11">
            <v>46</v>
          </cell>
          <cell r="D11">
            <v>44886.12</v>
          </cell>
        </row>
        <row r="12">
          <cell r="A12" t="str">
            <v>LAREDO</v>
          </cell>
          <cell r="B12" t="str">
            <v>06_200515-21 late</v>
          </cell>
          <cell r="C12">
            <v>80</v>
          </cell>
          <cell r="D12">
            <v>60530.21</v>
          </cell>
        </row>
        <row r="13">
          <cell r="A13" t="str">
            <v>LAREDO</v>
          </cell>
          <cell r="B13" t="str">
            <v>06_200615-21 late</v>
          </cell>
          <cell r="C13">
            <v>8</v>
          </cell>
          <cell r="D13">
            <v>8653.36</v>
          </cell>
        </row>
        <row r="14">
          <cell r="A14" t="str">
            <v>LAREDO</v>
          </cell>
          <cell r="B14" t="str">
            <v>07_200521+ late</v>
          </cell>
          <cell r="C14">
            <v>212</v>
          </cell>
          <cell r="D14">
            <v>118640</v>
          </cell>
        </row>
        <row r="15">
          <cell r="A15" t="str">
            <v>LAREDO</v>
          </cell>
          <cell r="B15" t="str">
            <v>07_200621+ late</v>
          </cell>
          <cell r="C15">
            <v>46</v>
          </cell>
          <cell r="D15">
            <v>34990.720000000001</v>
          </cell>
        </row>
        <row r="16">
          <cell r="A16" t="str">
            <v>LAV1</v>
          </cell>
          <cell r="B16" t="str">
            <v>01_2005Over 7 early</v>
          </cell>
          <cell r="C16">
            <v>88</v>
          </cell>
          <cell r="D16">
            <v>70745.179999999993</v>
          </cell>
        </row>
        <row r="17">
          <cell r="A17" t="str">
            <v>LAV1</v>
          </cell>
          <cell r="B17" t="str">
            <v>01_2006Over 7 early</v>
          </cell>
          <cell r="C17">
            <v>29</v>
          </cell>
          <cell r="D17">
            <v>8522</v>
          </cell>
        </row>
        <row r="18">
          <cell r="A18" t="str">
            <v>LAV1</v>
          </cell>
          <cell r="B18" t="str">
            <v>02_20051-7  Early</v>
          </cell>
          <cell r="C18">
            <v>123</v>
          </cell>
          <cell r="D18">
            <v>61775.42</v>
          </cell>
        </row>
        <row r="19">
          <cell r="A19" t="str">
            <v>LAV1</v>
          </cell>
          <cell r="B19" t="str">
            <v>02_20061-7  Early</v>
          </cell>
          <cell r="C19">
            <v>60</v>
          </cell>
          <cell r="D19">
            <v>44440.5</v>
          </cell>
        </row>
        <row r="20">
          <cell r="A20" t="str">
            <v>LAV1</v>
          </cell>
          <cell r="B20" t="str">
            <v>03_2005on time</v>
          </cell>
          <cell r="C20">
            <v>336</v>
          </cell>
          <cell r="D20">
            <v>542787.47</v>
          </cell>
        </row>
        <row r="21">
          <cell r="A21" t="str">
            <v>LAV1</v>
          </cell>
          <cell r="B21" t="str">
            <v>03_2006on time</v>
          </cell>
          <cell r="C21">
            <v>127</v>
          </cell>
          <cell r="D21">
            <v>156666.09</v>
          </cell>
        </row>
        <row r="22">
          <cell r="A22" t="str">
            <v>LAV1</v>
          </cell>
          <cell r="B22" t="str">
            <v>04_20051-5 late</v>
          </cell>
          <cell r="C22">
            <v>81</v>
          </cell>
          <cell r="D22">
            <v>99895.02</v>
          </cell>
        </row>
        <row r="23">
          <cell r="A23" t="str">
            <v>LAV1</v>
          </cell>
          <cell r="B23" t="str">
            <v>04_20061-5 late</v>
          </cell>
          <cell r="C23">
            <v>24</v>
          </cell>
          <cell r="D23">
            <v>19003.580000000002</v>
          </cell>
        </row>
        <row r="24">
          <cell r="A24" t="str">
            <v>LAV1</v>
          </cell>
          <cell r="B24" t="str">
            <v>05_20056-14 late</v>
          </cell>
          <cell r="C24">
            <v>62</v>
          </cell>
          <cell r="D24">
            <v>153168.85</v>
          </cell>
        </row>
        <row r="25">
          <cell r="A25" t="str">
            <v>LAV1</v>
          </cell>
          <cell r="B25" t="str">
            <v>05_20066-14 late</v>
          </cell>
          <cell r="C25">
            <v>4</v>
          </cell>
          <cell r="D25">
            <v>2191.65</v>
          </cell>
        </row>
        <row r="26">
          <cell r="A26" t="str">
            <v>LAV1</v>
          </cell>
          <cell r="B26" t="str">
            <v>06_200515-21 late</v>
          </cell>
          <cell r="C26">
            <v>16</v>
          </cell>
          <cell r="D26">
            <v>46407.35</v>
          </cell>
        </row>
        <row r="27">
          <cell r="A27" t="str">
            <v>LAV1</v>
          </cell>
          <cell r="B27" t="str">
            <v>06_200615-21 late</v>
          </cell>
          <cell r="C27">
            <v>2</v>
          </cell>
          <cell r="D27">
            <v>1225</v>
          </cell>
        </row>
        <row r="28">
          <cell r="A28" t="str">
            <v>LAV1</v>
          </cell>
          <cell r="B28" t="str">
            <v>07_200521+ late</v>
          </cell>
          <cell r="C28">
            <v>24</v>
          </cell>
          <cell r="D28">
            <v>40918.120000000003</v>
          </cell>
        </row>
        <row r="29">
          <cell r="A29" t="str">
            <v>LAV1</v>
          </cell>
          <cell r="B29" t="str">
            <v>07_200621+ late</v>
          </cell>
          <cell r="C29">
            <v>17</v>
          </cell>
          <cell r="D29">
            <v>23124.05</v>
          </cell>
        </row>
        <row r="30">
          <cell r="A30" t="str">
            <v>MURF</v>
          </cell>
          <cell r="B30" t="str">
            <v>01_2005Over 7 early</v>
          </cell>
          <cell r="C30">
            <v>11</v>
          </cell>
          <cell r="D30">
            <v>29239.5</v>
          </cell>
        </row>
        <row r="31">
          <cell r="A31" t="str">
            <v>MURF</v>
          </cell>
          <cell r="B31" t="str">
            <v>01_2006Over 7 early</v>
          </cell>
          <cell r="C31">
            <v>2</v>
          </cell>
          <cell r="D31">
            <v>1262.5</v>
          </cell>
        </row>
        <row r="32">
          <cell r="A32" t="str">
            <v>MURF</v>
          </cell>
          <cell r="B32" t="str">
            <v>02_20051-7  Early</v>
          </cell>
          <cell r="C32">
            <v>29</v>
          </cell>
          <cell r="D32">
            <v>8564.6299999999992</v>
          </cell>
        </row>
        <row r="33">
          <cell r="A33" t="str">
            <v>MURF</v>
          </cell>
          <cell r="B33" t="str">
            <v>02_20061-7  Early</v>
          </cell>
          <cell r="C33">
            <v>28</v>
          </cell>
          <cell r="D33">
            <v>51194.22</v>
          </cell>
        </row>
        <row r="34">
          <cell r="A34" t="str">
            <v>MURF</v>
          </cell>
          <cell r="B34" t="str">
            <v>03_2005on time</v>
          </cell>
          <cell r="C34">
            <v>27</v>
          </cell>
          <cell r="D34">
            <v>35218.589999999997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9307.4</v>
          </cell>
        </row>
        <row r="36">
          <cell r="A36" t="str">
            <v>MURF</v>
          </cell>
          <cell r="B36" t="str">
            <v>04_20051-5 late</v>
          </cell>
          <cell r="C36">
            <v>28</v>
          </cell>
          <cell r="D36">
            <v>13969.92</v>
          </cell>
        </row>
        <row r="37">
          <cell r="A37" t="str">
            <v>MURF</v>
          </cell>
          <cell r="B37" t="str">
            <v>04_20061-5 late</v>
          </cell>
          <cell r="C37">
            <v>22</v>
          </cell>
          <cell r="D37">
            <v>26413.71</v>
          </cell>
        </row>
        <row r="38">
          <cell r="A38" t="str">
            <v>MURF</v>
          </cell>
          <cell r="B38" t="str">
            <v>05_20056-14 late</v>
          </cell>
          <cell r="C38">
            <v>21</v>
          </cell>
          <cell r="D38">
            <v>75337.23</v>
          </cell>
        </row>
        <row r="39">
          <cell r="A39" t="str">
            <v>MURF</v>
          </cell>
          <cell r="B39" t="str">
            <v>05_20066-14 late</v>
          </cell>
          <cell r="C39">
            <v>15</v>
          </cell>
          <cell r="D39">
            <v>10114.200000000001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3777.8</v>
          </cell>
        </row>
        <row r="41">
          <cell r="A41" t="str">
            <v>MURF</v>
          </cell>
          <cell r="B41" t="str">
            <v>06_200615-21 late</v>
          </cell>
          <cell r="C41">
            <v>11</v>
          </cell>
          <cell r="D41">
            <v>3674.75</v>
          </cell>
        </row>
        <row r="42">
          <cell r="A42" t="str">
            <v>MURF</v>
          </cell>
          <cell r="B42" t="str">
            <v>07_200521+ late</v>
          </cell>
          <cell r="C42">
            <v>12</v>
          </cell>
          <cell r="D42">
            <v>12313.26</v>
          </cell>
        </row>
        <row r="43">
          <cell r="A43" t="str">
            <v>MURF</v>
          </cell>
          <cell r="B43" t="str">
            <v>07_200621+ late</v>
          </cell>
          <cell r="C43">
            <v>20</v>
          </cell>
          <cell r="D43">
            <v>16255.95</v>
          </cell>
        </row>
        <row r="44">
          <cell r="A44" t="str">
            <v>OGDEN</v>
          </cell>
          <cell r="B44" t="str">
            <v>01_2005Over 7 early</v>
          </cell>
          <cell r="C44">
            <v>144</v>
          </cell>
          <cell r="D44">
            <v>267505.3</v>
          </cell>
        </row>
        <row r="45">
          <cell r="A45" t="str">
            <v>OGDEN</v>
          </cell>
          <cell r="B45" t="str">
            <v>01_2006Over 7 early</v>
          </cell>
          <cell r="C45">
            <v>37</v>
          </cell>
          <cell r="D45">
            <v>28140.32</v>
          </cell>
        </row>
        <row r="46">
          <cell r="A46" t="str">
            <v>OGDEN</v>
          </cell>
          <cell r="B46" t="str">
            <v>02_20051-7  Early</v>
          </cell>
          <cell r="C46">
            <v>689</v>
          </cell>
          <cell r="D46">
            <v>438738.16</v>
          </cell>
        </row>
        <row r="47">
          <cell r="A47" t="str">
            <v>OGDEN</v>
          </cell>
          <cell r="B47" t="str">
            <v>02_20061-7  Early</v>
          </cell>
          <cell r="C47">
            <v>193</v>
          </cell>
          <cell r="D47">
            <v>118906.12</v>
          </cell>
        </row>
        <row r="48">
          <cell r="A48" t="str">
            <v>OGDEN</v>
          </cell>
          <cell r="B48" t="str">
            <v>03_2005on time</v>
          </cell>
          <cell r="C48">
            <v>416</v>
          </cell>
          <cell r="D48">
            <v>468761.32</v>
          </cell>
        </row>
        <row r="49">
          <cell r="A49" t="str">
            <v>OGDEN</v>
          </cell>
          <cell r="B49" t="str">
            <v>03_2006on time</v>
          </cell>
          <cell r="C49">
            <v>221</v>
          </cell>
          <cell r="D49">
            <v>172390.31</v>
          </cell>
        </row>
        <row r="50">
          <cell r="A50" t="str">
            <v>OGDEN</v>
          </cell>
          <cell r="B50" t="str">
            <v>04_20051-5 late</v>
          </cell>
          <cell r="C50">
            <v>602</v>
          </cell>
          <cell r="D50">
            <v>661464.29</v>
          </cell>
        </row>
        <row r="51">
          <cell r="A51" t="str">
            <v>OGDEN</v>
          </cell>
          <cell r="B51" t="str">
            <v>04_20061-5 late</v>
          </cell>
          <cell r="C51">
            <v>219</v>
          </cell>
          <cell r="D51">
            <v>332238.48</v>
          </cell>
        </row>
        <row r="52">
          <cell r="A52" t="str">
            <v>OGDEN</v>
          </cell>
          <cell r="B52" t="str">
            <v>05_20056-14 late</v>
          </cell>
          <cell r="C52">
            <v>389</v>
          </cell>
          <cell r="D52">
            <v>527747.06000000006</v>
          </cell>
        </row>
        <row r="53">
          <cell r="A53" t="str">
            <v>OGDEN</v>
          </cell>
          <cell r="B53" t="str">
            <v>05_20066-14 late</v>
          </cell>
          <cell r="C53">
            <v>137</v>
          </cell>
          <cell r="D53">
            <v>177544.24</v>
          </cell>
        </row>
        <row r="54">
          <cell r="A54" t="str">
            <v>OGDEN</v>
          </cell>
          <cell r="B54" t="str">
            <v>06_200515-21 late</v>
          </cell>
          <cell r="C54">
            <v>94</v>
          </cell>
          <cell r="D54">
            <v>203369.22</v>
          </cell>
        </row>
        <row r="55">
          <cell r="A55" t="str">
            <v>OGDEN</v>
          </cell>
          <cell r="B55" t="str">
            <v>06_200615-21 late</v>
          </cell>
          <cell r="C55">
            <v>32</v>
          </cell>
          <cell r="D55">
            <v>52633.55</v>
          </cell>
        </row>
        <row r="56">
          <cell r="A56" t="str">
            <v>OGDEN</v>
          </cell>
          <cell r="B56" t="str">
            <v>07_200521+ late</v>
          </cell>
          <cell r="C56">
            <v>203</v>
          </cell>
          <cell r="D56">
            <v>481669.92</v>
          </cell>
        </row>
        <row r="57">
          <cell r="A57" t="str">
            <v>OGDEN</v>
          </cell>
          <cell r="B57" t="str">
            <v>07_200621+ late</v>
          </cell>
          <cell r="C57">
            <v>92</v>
          </cell>
          <cell r="D57">
            <v>227954.25</v>
          </cell>
        </row>
        <row r="58">
          <cell r="A58" t="str">
            <v>OMC-PA</v>
          </cell>
          <cell r="B58" t="str">
            <v>01_2005Over 7 early</v>
          </cell>
          <cell r="C58">
            <v>111</v>
          </cell>
          <cell r="D58">
            <v>83654.77</v>
          </cell>
        </row>
        <row r="59">
          <cell r="A59" t="str">
            <v>OMC-PA</v>
          </cell>
          <cell r="B59" t="str">
            <v>01_2006Over 7 early</v>
          </cell>
          <cell r="C59">
            <v>21</v>
          </cell>
          <cell r="D59">
            <v>19081.650000000001</v>
          </cell>
        </row>
        <row r="60">
          <cell r="A60" t="str">
            <v>OMC-PA</v>
          </cell>
          <cell r="B60" t="str">
            <v>02_20051-7  Early</v>
          </cell>
          <cell r="C60">
            <v>177</v>
          </cell>
          <cell r="D60">
            <v>202658.91</v>
          </cell>
        </row>
        <row r="61">
          <cell r="A61" t="str">
            <v>OMC-PA</v>
          </cell>
          <cell r="B61" t="str">
            <v>02_20061-7  Early</v>
          </cell>
          <cell r="C61">
            <v>45</v>
          </cell>
          <cell r="D61">
            <v>40167.99</v>
          </cell>
        </row>
        <row r="62">
          <cell r="A62" t="str">
            <v>OMC-PA</v>
          </cell>
          <cell r="B62" t="str">
            <v>03_2005on time</v>
          </cell>
          <cell r="C62">
            <v>162</v>
          </cell>
          <cell r="D62">
            <v>203492.84</v>
          </cell>
        </row>
        <row r="63">
          <cell r="A63" t="str">
            <v>OMC-PA</v>
          </cell>
          <cell r="B63" t="str">
            <v>03_2006on time</v>
          </cell>
          <cell r="C63">
            <v>57</v>
          </cell>
          <cell r="D63">
            <v>52654.09</v>
          </cell>
        </row>
        <row r="64">
          <cell r="A64" t="str">
            <v>OMC-PA</v>
          </cell>
          <cell r="B64" t="str">
            <v>04_20051-5 late</v>
          </cell>
          <cell r="C64">
            <v>84</v>
          </cell>
          <cell r="D64">
            <v>135018.04</v>
          </cell>
        </row>
        <row r="65">
          <cell r="A65" t="str">
            <v>OMC-PA</v>
          </cell>
          <cell r="B65" t="str">
            <v>04_20061-5 late</v>
          </cell>
          <cell r="C65">
            <v>23</v>
          </cell>
          <cell r="D65">
            <v>34724.67</v>
          </cell>
        </row>
        <row r="66">
          <cell r="A66" t="str">
            <v>OMC-PA</v>
          </cell>
          <cell r="B66" t="str">
            <v>05_20056-14 late</v>
          </cell>
          <cell r="C66">
            <v>67</v>
          </cell>
          <cell r="D66">
            <v>130299.04</v>
          </cell>
        </row>
        <row r="67">
          <cell r="A67" t="str">
            <v>OMC-PA</v>
          </cell>
          <cell r="B67" t="str">
            <v>05_20066-14 late</v>
          </cell>
          <cell r="C67">
            <v>16</v>
          </cell>
          <cell r="D67">
            <v>58963.61</v>
          </cell>
        </row>
        <row r="68">
          <cell r="A68" t="str">
            <v>OMC-PA</v>
          </cell>
          <cell r="B68" t="str">
            <v>06_200515-21 late</v>
          </cell>
          <cell r="C68">
            <v>17</v>
          </cell>
          <cell r="D68">
            <v>34277.49</v>
          </cell>
        </row>
        <row r="69">
          <cell r="A69" t="str">
            <v>OMC-PA</v>
          </cell>
          <cell r="B69" t="str">
            <v>06_200615-21 late</v>
          </cell>
          <cell r="C69">
            <v>10</v>
          </cell>
          <cell r="D69">
            <v>2571.65</v>
          </cell>
        </row>
        <row r="70">
          <cell r="A70" t="str">
            <v>OMC-PA</v>
          </cell>
          <cell r="B70" t="str">
            <v>07_200521+ late</v>
          </cell>
          <cell r="C70">
            <v>37</v>
          </cell>
          <cell r="D70">
            <v>87653.16</v>
          </cell>
        </row>
        <row r="71">
          <cell r="A71" t="str">
            <v>OMC-PA</v>
          </cell>
          <cell r="B71" t="str">
            <v>07_200621+ late</v>
          </cell>
          <cell r="C71">
            <v>26</v>
          </cell>
          <cell r="D71">
            <v>10721.99</v>
          </cell>
        </row>
        <row r="72">
          <cell r="A72" t="str">
            <v>OMC-WI</v>
          </cell>
          <cell r="B72" t="str">
            <v>01_2005Over 7 early</v>
          </cell>
          <cell r="C72">
            <v>61</v>
          </cell>
          <cell r="D72">
            <v>78619</v>
          </cell>
        </row>
        <row r="73">
          <cell r="A73" t="str">
            <v>OMC-WI</v>
          </cell>
          <cell r="B73" t="str">
            <v>01_2006Over 7 early</v>
          </cell>
          <cell r="C73">
            <v>11</v>
          </cell>
          <cell r="D73">
            <v>5411.71</v>
          </cell>
        </row>
        <row r="74">
          <cell r="A74" t="str">
            <v>OMC-WI</v>
          </cell>
          <cell r="B74" t="str">
            <v>02_20051-7  Early</v>
          </cell>
          <cell r="C74">
            <v>218</v>
          </cell>
          <cell r="D74">
            <v>135155.79999999999</v>
          </cell>
        </row>
        <row r="75">
          <cell r="A75" t="str">
            <v>OMC-WI</v>
          </cell>
          <cell r="B75" t="str">
            <v>02_20061-7  Early</v>
          </cell>
          <cell r="C75">
            <v>139</v>
          </cell>
          <cell r="D75">
            <v>37276.99</v>
          </cell>
        </row>
        <row r="76">
          <cell r="A76" t="str">
            <v>OMC-WI</v>
          </cell>
          <cell r="B76" t="str">
            <v>03_2005on time</v>
          </cell>
          <cell r="C76">
            <v>409</v>
          </cell>
          <cell r="D76">
            <v>128106.01</v>
          </cell>
        </row>
        <row r="77">
          <cell r="A77" t="str">
            <v>OMC-WI</v>
          </cell>
          <cell r="B77" t="str">
            <v>03_2006on time</v>
          </cell>
          <cell r="C77">
            <v>332</v>
          </cell>
          <cell r="D77">
            <v>122116.26</v>
          </cell>
        </row>
        <row r="78">
          <cell r="A78" t="str">
            <v>OMC-WI</v>
          </cell>
          <cell r="B78" t="str">
            <v>04_20051-5 late</v>
          </cell>
          <cell r="C78">
            <v>412</v>
          </cell>
          <cell r="D78">
            <v>179035.88</v>
          </cell>
        </row>
        <row r="79">
          <cell r="A79" t="str">
            <v>OMC-WI</v>
          </cell>
          <cell r="B79" t="str">
            <v>04_20061-5 late</v>
          </cell>
          <cell r="C79">
            <v>103</v>
          </cell>
          <cell r="D79">
            <v>36054.51</v>
          </cell>
        </row>
        <row r="80">
          <cell r="A80" t="str">
            <v>OMC-WI</v>
          </cell>
          <cell r="B80" t="str">
            <v>05_20056-14 late</v>
          </cell>
          <cell r="C80">
            <v>173</v>
          </cell>
          <cell r="D80">
            <v>142258.63</v>
          </cell>
        </row>
        <row r="81">
          <cell r="A81" t="str">
            <v>OMC-WI</v>
          </cell>
          <cell r="B81" t="str">
            <v>05_20066-14 late</v>
          </cell>
          <cell r="C81">
            <v>79</v>
          </cell>
          <cell r="D81">
            <v>32528.959999999999</v>
          </cell>
        </row>
        <row r="82">
          <cell r="A82" t="str">
            <v>OMC-WI</v>
          </cell>
          <cell r="B82" t="str">
            <v>06_200515-21 late</v>
          </cell>
          <cell r="C82">
            <v>43</v>
          </cell>
          <cell r="D82">
            <v>21918.880000000001</v>
          </cell>
        </row>
        <row r="83">
          <cell r="A83" t="str">
            <v>OMC-WI</v>
          </cell>
          <cell r="B83" t="str">
            <v>06_200615-21 late</v>
          </cell>
          <cell r="C83">
            <v>17</v>
          </cell>
          <cell r="D83">
            <v>2451.0700000000002</v>
          </cell>
        </row>
        <row r="84">
          <cell r="A84" t="str">
            <v>OMC-WI</v>
          </cell>
          <cell r="B84" t="str">
            <v>07_200521+ late</v>
          </cell>
          <cell r="C84">
            <v>52</v>
          </cell>
          <cell r="D84">
            <v>75097.350000000006</v>
          </cell>
        </row>
        <row r="85">
          <cell r="A85" t="str">
            <v>OMC-WI</v>
          </cell>
          <cell r="B85" t="str">
            <v>07_200621+ late</v>
          </cell>
          <cell r="C85">
            <v>64</v>
          </cell>
          <cell r="D85">
            <v>13890.87</v>
          </cell>
        </row>
        <row r="86">
          <cell r="A86" t="str">
            <v>WHSE</v>
          </cell>
          <cell r="B86" t="str">
            <v>01_2005Over 7 early</v>
          </cell>
          <cell r="C86">
            <v>11</v>
          </cell>
          <cell r="D86">
            <v>3669.9</v>
          </cell>
        </row>
        <row r="87">
          <cell r="A87" t="str">
            <v>WHSE</v>
          </cell>
          <cell r="B87" t="str">
            <v>01_2006Over 7 early</v>
          </cell>
          <cell r="C87">
            <v>0</v>
          </cell>
          <cell r="D87">
            <v>0</v>
          </cell>
        </row>
        <row r="88">
          <cell r="A88" t="str">
            <v>WHSE</v>
          </cell>
          <cell r="B88" t="str">
            <v>02_20051-7  Early</v>
          </cell>
          <cell r="C88">
            <v>390</v>
          </cell>
          <cell r="D88">
            <v>222079.32</v>
          </cell>
        </row>
        <row r="89">
          <cell r="A89" t="str">
            <v>WHSE</v>
          </cell>
          <cell r="B89" t="str">
            <v>02_20061-7  Early</v>
          </cell>
          <cell r="C89">
            <v>704</v>
          </cell>
          <cell r="D89">
            <v>285863.01</v>
          </cell>
        </row>
        <row r="90">
          <cell r="A90" t="str">
            <v>WHSE</v>
          </cell>
          <cell r="B90" t="str">
            <v>03_2005on time</v>
          </cell>
          <cell r="C90">
            <v>3900</v>
          </cell>
          <cell r="D90">
            <v>1595009.02</v>
          </cell>
        </row>
        <row r="91">
          <cell r="A91" t="str">
            <v>WHSE</v>
          </cell>
          <cell r="B91" t="str">
            <v>03_2006on time</v>
          </cell>
          <cell r="C91">
            <v>879</v>
          </cell>
          <cell r="D91">
            <v>384463.53</v>
          </cell>
        </row>
        <row r="92">
          <cell r="A92" t="str">
            <v>WHSE</v>
          </cell>
          <cell r="B92" t="str">
            <v>04_20051-5 late</v>
          </cell>
          <cell r="C92">
            <v>1184</v>
          </cell>
          <cell r="D92">
            <v>454169.2</v>
          </cell>
        </row>
        <row r="93">
          <cell r="A93" t="str">
            <v>WHSE</v>
          </cell>
          <cell r="B93" t="str">
            <v>04_20061-5 late</v>
          </cell>
          <cell r="C93">
            <v>191</v>
          </cell>
          <cell r="D93">
            <v>114530.17</v>
          </cell>
        </row>
        <row r="94">
          <cell r="A94" t="str">
            <v>WHSE</v>
          </cell>
          <cell r="B94" t="str">
            <v>05_20056-14 late</v>
          </cell>
          <cell r="C94">
            <v>363</v>
          </cell>
          <cell r="D94">
            <v>181890.73</v>
          </cell>
        </row>
        <row r="95">
          <cell r="A95" t="str">
            <v>WHSE</v>
          </cell>
          <cell r="B95" t="str">
            <v>05_20066-14 late</v>
          </cell>
          <cell r="C95">
            <v>81</v>
          </cell>
          <cell r="D95">
            <v>37831.599999999999</v>
          </cell>
        </row>
        <row r="96">
          <cell r="A96" t="str">
            <v>WHSE</v>
          </cell>
          <cell r="B96" t="str">
            <v>06_200515-21 late</v>
          </cell>
          <cell r="C96">
            <v>75</v>
          </cell>
          <cell r="D96">
            <v>54652.66</v>
          </cell>
        </row>
        <row r="97">
          <cell r="A97" t="str">
            <v>WHSE</v>
          </cell>
          <cell r="B97" t="str">
            <v>06_200615-21 late</v>
          </cell>
          <cell r="C97">
            <v>40</v>
          </cell>
          <cell r="D97">
            <v>21415.85</v>
          </cell>
        </row>
        <row r="98">
          <cell r="A98" t="str">
            <v>WHSE</v>
          </cell>
          <cell r="B98" t="str">
            <v>07_200521+ late</v>
          </cell>
          <cell r="C98">
            <v>199</v>
          </cell>
          <cell r="D98">
            <v>181066.25</v>
          </cell>
        </row>
        <row r="99">
          <cell r="A99" t="str">
            <v>WHSE</v>
          </cell>
          <cell r="B99" t="str">
            <v>07_200621+ late</v>
          </cell>
          <cell r="C99">
            <v>87</v>
          </cell>
          <cell r="D99">
            <v>34617.11</v>
          </cell>
        </row>
      </sheetData>
      <sheetData sheetId="25">
        <row r="1">
          <cell r="A1" t="str">
            <v>Plant</v>
          </cell>
          <cell r="B1" t="str">
            <v>sq</v>
          </cell>
          <cell r="C1" t="str">
            <v>Lines</v>
          </cell>
          <cell r="D1" t="str">
            <v>Value</v>
          </cell>
        </row>
        <row r="2">
          <cell r="A2" t="str">
            <v>LAREDO</v>
          </cell>
          <cell r="B2" t="str">
            <v>01_2005Over 7 early</v>
          </cell>
          <cell r="C2">
            <v>196</v>
          </cell>
          <cell r="D2">
            <v>124253.89</v>
          </cell>
        </row>
        <row r="3">
          <cell r="A3" t="str">
            <v>LAREDO</v>
          </cell>
          <cell r="B3" t="str">
            <v>01_2006Over 7 early</v>
          </cell>
          <cell r="C3">
            <v>74</v>
          </cell>
          <cell r="D3">
            <v>54662.45</v>
          </cell>
        </row>
        <row r="4">
          <cell r="A4" t="str">
            <v>LAREDO</v>
          </cell>
          <cell r="B4" t="str">
            <v>02_20051-7  Early</v>
          </cell>
          <cell r="C4">
            <v>324</v>
          </cell>
          <cell r="D4">
            <v>224637.03</v>
          </cell>
        </row>
        <row r="5">
          <cell r="A5" t="str">
            <v>LAREDO</v>
          </cell>
          <cell r="B5" t="str">
            <v>02_20061-7  Early</v>
          </cell>
          <cell r="C5">
            <v>151</v>
          </cell>
          <cell r="D5">
            <v>129887.07</v>
          </cell>
        </row>
        <row r="6">
          <cell r="A6" t="str">
            <v>LAREDO</v>
          </cell>
          <cell r="B6" t="str">
            <v>03_2005on time</v>
          </cell>
          <cell r="C6">
            <v>119</v>
          </cell>
          <cell r="D6">
            <v>108196.94</v>
          </cell>
        </row>
        <row r="7">
          <cell r="A7" t="str">
            <v>LAREDO</v>
          </cell>
          <cell r="B7" t="str">
            <v>03_2006on time</v>
          </cell>
          <cell r="C7">
            <v>53</v>
          </cell>
          <cell r="D7">
            <v>46029.93</v>
          </cell>
        </row>
        <row r="8">
          <cell r="A8" t="str">
            <v>LAREDO</v>
          </cell>
          <cell r="B8" t="str">
            <v>04_20051-5 late</v>
          </cell>
          <cell r="C8">
            <v>131</v>
          </cell>
          <cell r="D8">
            <v>95037.85</v>
          </cell>
        </row>
        <row r="9">
          <cell r="A9" t="str">
            <v>LAREDO</v>
          </cell>
          <cell r="B9" t="str">
            <v>04_20061-5 late</v>
          </cell>
          <cell r="C9">
            <v>14</v>
          </cell>
          <cell r="D9">
            <v>11332.01</v>
          </cell>
        </row>
        <row r="10">
          <cell r="A10" t="str">
            <v>LAREDO</v>
          </cell>
          <cell r="B10" t="str">
            <v>05_20056-14 late</v>
          </cell>
          <cell r="C10">
            <v>85</v>
          </cell>
          <cell r="D10">
            <v>58352.77</v>
          </cell>
        </row>
        <row r="11">
          <cell r="A11" t="str">
            <v>LAREDO</v>
          </cell>
          <cell r="B11" t="str">
            <v>05_20066-14 late</v>
          </cell>
          <cell r="C11">
            <v>8</v>
          </cell>
          <cell r="D11">
            <v>9590.17</v>
          </cell>
        </row>
        <row r="12">
          <cell r="A12" t="str">
            <v>LAREDO</v>
          </cell>
          <cell r="B12" t="str">
            <v>06_200515-21 late</v>
          </cell>
          <cell r="C12">
            <v>19</v>
          </cell>
          <cell r="D12">
            <v>13762.92</v>
          </cell>
        </row>
        <row r="13">
          <cell r="A13" t="str">
            <v>LAREDO</v>
          </cell>
          <cell r="B13" t="str">
            <v>06_200615-21 late</v>
          </cell>
          <cell r="C13">
            <v>4</v>
          </cell>
          <cell r="D13">
            <v>6876.74</v>
          </cell>
        </row>
        <row r="14">
          <cell r="A14" t="str">
            <v>LAREDO</v>
          </cell>
          <cell r="B14" t="str">
            <v>07_200521+ late</v>
          </cell>
          <cell r="C14">
            <v>53</v>
          </cell>
          <cell r="D14">
            <v>23846.25</v>
          </cell>
        </row>
        <row r="15">
          <cell r="A15" t="str">
            <v>LAREDO</v>
          </cell>
          <cell r="B15" t="str">
            <v>07_200621+ late</v>
          </cell>
          <cell r="C15">
            <v>1</v>
          </cell>
          <cell r="D15">
            <v>0</v>
          </cell>
        </row>
        <row r="16">
          <cell r="A16" t="str">
            <v>LAV1</v>
          </cell>
          <cell r="B16" t="str">
            <v>01_2005Over 7 early</v>
          </cell>
          <cell r="C16">
            <v>130</v>
          </cell>
          <cell r="D16">
            <v>103522.18</v>
          </cell>
        </row>
        <row r="17">
          <cell r="A17" t="str">
            <v>LAV1</v>
          </cell>
          <cell r="B17" t="str">
            <v>01_2006Over 7 early</v>
          </cell>
          <cell r="C17">
            <v>36</v>
          </cell>
          <cell r="D17">
            <v>36622</v>
          </cell>
        </row>
        <row r="18">
          <cell r="A18" t="str">
            <v>LAV1</v>
          </cell>
          <cell r="B18" t="str">
            <v>02_20051-7  Early</v>
          </cell>
          <cell r="C18">
            <v>168</v>
          </cell>
          <cell r="D18">
            <v>114303.78</v>
          </cell>
        </row>
        <row r="19">
          <cell r="A19" t="str">
            <v>LAV1</v>
          </cell>
          <cell r="B19" t="str">
            <v>02_20061-7  Early</v>
          </cell>
          <cell r="C19">
            <v>67</v>
          </cell>
          <cell r="D19">
            <v>47188.54</v>
          </cell>
        </row>
        <row r="20">
          <cell r="A20" t="str">
            <v>LAV1</v>
          </cell>
          <cell r="B20" t="str">
            <v>03_2005on time</v>
          </cell>
          <cell r="C20">
            <v>345</v>
          </cell>
          <cell r="D20">
            <v>576462.09</v>
          </cell>
        </row>
        <row r="21">
          <cell r="A21" t="str">
            <v>LAV1</v>
          </cell>
          <cell r="B21" t="str">
            <v>03_2006on time</v>
          </cell>
          <cell r="C21">
            <v>140</v>
          </cell>
          <cell r="D21">
            <v>165555.09</v>
          </cell>
        </row>
        <row r="22">
          <cell r="A22" t="str">
            <v>LAV1</v>
          </cell>
          <cell r="B22" t="str">
            <v>04_20051-5 late</v>
          </cell>
          <cell r="C22">
            <v>43</v>
          </cell>
          <cell r="D22">
            <v>57881.01</v>
          </cell>
        </row>
        <row r="23">
          <cell r="A23" t="str">
            <v>LAV1</v>
          </cell>
          <cell r="B23" t="str">
            <v>04_20061-5 late</v>
          </cell>
          <cell r="C23">
            <v>8</v>
          </cell>
          <cell r="D23">
            <v>5612.24</v>
          </cell>
        </row>
        <row r="24">
          <cell r="A24" t="str">
            <v>LAV1</v>
          </cell>
          <cell r="B24" t="str">
            <v>05_20056-14 late</v>
          </cell>
          <cell r="C24">
            <v>31</v>
          </cell>
          <cell r="D24">
            <v>132942.39999999999</v>
          </cell>
        </row>
        <row r="25">
          <cell r="A25" t="str">
            <v>LAV1</v>
          </cell>
          <cell r="B25" t="str">
            <v>05_20066-14 late</v>
          </cell>
          <cell r="C25">
            <v>0</v>
          </cell>
          <cell r="D25">
            <v>0</v>
          </cell>
        </row>
        <row r="26">
          <cell r="A26" t="str">
            <v>LAV1</v>
          </cell>
          <cell r="B26" t="str">
            <v>06_200515-21 late</v>
          </cell>
          <cell r="C26">
            <v>4</v>
          </cell>
          <cell r="D26">
            <v>14821</v>
          </cell>
        </row>
        <row r="27">
          <cell r="A27" t="str">
            <v>LAV1</v>
          </cell>
          <cell r="B27" t="str">
            <v>06_200615-21 late</v>
          </cell>
          <cell r="C27">
            <v>0</v>
          </cell>
          <cell r="D27">
            <v>0</v>
          </cell>
        </row>
        <row r="28">
          <cell r="A28" t="str">
            <v>LAV1</v>
          </cell>
          <cell r="B28" t="str">
            <v>07_200521+ late</v>
          </cell>
          <cell r="C28">
            <v>9</v>
          </cell>
          <cell r="D28">
            <v>15764.95</v>
          </cell>
        </row>
        <row r="29">
          <cell r="A29" t="str">
            <v>LAV1</v>
          </cell>
          <cell r="B29" t="str">
            <v>07_200621+ late</v>
          </cell>
          <cell r="C29">
            <v>12</v>
          </cell>
          <cell r="D29">
            <v>195</v>
          </cell>
        </row>
        <row r="30">
          <cell r="A30" t="str">
            <v>MURF</v>
          </cell>
          <cell r="B30" t="str">
            <v>01_2005Over 7 early</v>
          </cell>
          <cell r="C30">
            <v>10</v>
          </cell>
          <cell r="D30">
            <v>93653.8</v>
          </cell>
        </row>
        <row r="31">
          <cell r="A31" t="str">
            <v>MURF</v>
          </cell>
          <cell r="B31" t="str">
            <v>01_2006Over 7 early</v>
          </cell>
          <cell r="C31">
            <v>9</v>
          </cell>
          <cell r="D31">
            <v>18480.5</v>
          </cell>
        </row>
        <row r="32">
          <cell r="A32" t="str">
            <v>MURF</v>
          </cell>
          <cell r="B32" t="str">
            <v>02_20051-7  Early</v>
          </cell>
          <cell r="C32">
            <v>41</v>
          </cell>
          <cell r="D32">
            <v>14699.67</v>
          </cell>
        </row>
        <row r="33">
          <cell r="A33" t="str">
            <v>MURF</v>
          </cell>
          <cell r="B33" t="str">
            <v>02_20061-7  Early</v>
          </cell>
          <cell r="C33">
            <v>31</v>
          </cell>
          <cell r="D33">
            <v>60450.3</v>
          </cell>
        </row>
        <row r="34">
          <cell r="A34" t="str">
            <v>MURF</v>
          </cell>
          <cell r="B34" t="str">
            <v>03_2005on time</v>
          </cell>
          <cell r="C34">
            <v>24</v>
          </cell>
          <cell r="D34">
            <v>34374.800000000003</v>
          </cell>
        </row>
        <row r="35">
          <cell r="A35" t="str">
            <v>MURF</v>
          </cell>
          <cell r="B35" t="str">
            <v>03_2006on time</v>
          </cell>
          <cell r="C35">
            <v>14</v>
          </cell>
          <cell r="D35">
            <v>2800.8</v>
          </cell>
        </row>
        <row r="36">
          <cell r="A36" t="str">
            <v>MURF</v>
          </cell>
          <cell r="B36" t="str">
            <v>04_20051-5 late</v>
          </cell>
          <cell r="C36">
            <v>23</v>
          </cell>
          <cell r="D36">
            <v>18223.650000000001</v>
          </cell>
        </row>
        <row r="37">
          <cell r="A37" t="str">
            <v>MURF</v>
          </cell>
          <cell r="B37" t="str">
            <v>04_20061-5 late</v>
          </cell>
          <cell r="C37">
            <v>16</v>
          </cell>
          <cell r="D37">
            <v>18451.91</v>
          </cell>
        </row>
        <row r="38">
          <cell r="A38" t="str">
            <v>MURF</v>
          </cell>
          <cell r="B38" t="str">
            <v>05_20056-14 late</v>
          </cell>
          <cell r="C38">
            <v>23</v>
          </cell>
          <cell r="D38">
            <v>11660.23</v>
          </cell>
        </row>
        <row r="39">
          <cell r="A39" t="str">
            <v>MURF</v>
          </cell>
          <cell r="B39" t="str">
            <v>05_20066-14 late</v>
          </cell>
          <cell r="C39">
            <v>13</v>
          </cell>
          <cell r="D39">
            <v>6188.2</v>
          </cell>
        </row>
        <row r="40">
          <cell r="A40" t="str">
            <v>MURF</v>
          </cell>
          <cell r="B40" t="str">
            <v>06_200515-21 late</v>
          </cell>
          <cell r="C40">
            <v>7</v>
          </cell>
          <cell r="D40">
            <v>3060.28</v>
          </cell>
        </row>
        <row r="41">
          <cell r="A41" t="str">
            <v>MURF</v>
          </cell>
          <cell r="B41" t="str">
            <v>06_200615-21 late</v>
          </cell>
          <cell r="C41">
            <v>10</v>
          </cell>
          <cell r="D41">
            <v>2994.75</v>
          </cell>
        </row>
        <row r="42">
          <cell r="A42" t="str">
            <v>MURF</v>
          </cell>
          <cell r="B42" t="str">
            <v>07_200521+ late</v>
          </cell>
          <cell r="C42">
            <v>7</v>
          </cell>
          <cell r="D42">
            <v>2748.5</v>
          </cell>
        </row>
        <row r="43">
          <cell r="A43" t="str">
            <v>MURF</v>
          </cell>
          <cell r="B43" t="str">
            <v>07_200621+ late</v>
          </cell>
          <cell r="C43">
            <v>19</v>
          </cell>
          <cell r="D43">
            <v>8856.27</v>
          </cell>
        </row>
        <row r="44">
          <cell r="A44" t="str">
            <v>OGDEN</v>
          </cell>
          <cell r="B44" t="str">
            <v>01_2005Over 7 early</v>
          </cell>
          <cell r="C44">
            <v>209</v>
          </cell>
          <cell r="D44">
            <v>327111.89</v>
          </cell>
        </row>
        <row r="45">
          <cell r="A45" t="str">
            <v>OGDEN</v>
          </cell>
          <cell r="B45" t="str">
            <v>01_2006Over 7 early</v>
          </cell>
          <cell r="C45">
            <v>53</v>
          </cell>
          <cell r="D45">
            <v>70733.960000000006</v>
          </cell>
        </row>
        <row r="46">
          <cell r="A46" t="str">
            <v>OGDEN</v>
          </cell>
          <cell r="B46" t="str">
            <v>02_20051-7  Early</v>
          </cell>
          <cell r="C46">
            <v>858</v>
          </cell>
          <cell r="D46">
            <v>601614.64</v>
          </cell>
        </row>
        <row r="47">
          <cell r="A47" t="str">
            <v>OGDEN</v>
          </cell>
          <cell r="B47" t="str">
            <v>02_20061-7  Early</v>
          </cell>
          <cell r="C47">
            <v>292</v>
          </cell>
          <cell r="D47">
            <v>340835.9</v>
          </cell>
        </row>
        <row r="48">
          <cell r="A48" t="str">
            <v>OGDEN</v>
          </cell>
          <cell r="B48" t="str">
            <v>03_2005on time</v>
          </cell>
          <cell r="C48">
            <v>476</v>
          </cell>
          <cell r="D48">
            <v>588401.79</v>
          </cell>
        </row>
        <row r="49">
          <cell r="A49" t="str">
            <v>OGDEN</v>
          </cell>
          <cell r="B49" t="str">
            <v>03_2006on time</v>
          </cell>
          <cell r="C49">
            <v>398</v>
          </cell>
          <cell r="D49">
            <v>434192.09</v>
          </cell>
        </row>
        <row r="50">
          <cell r="A50" t="str">
            <v>OGDEN</v>
          </cell>
          <cell r="B50" t="str">
            <v>04_20051-5 late</v>
          </cell>
          <cell r="C50">
            <v>609</v>
          </cell>
          <cell r="D50">
            <v>769242.46</v>
          </cell>
        </row>
        <row r="51">
          <cell r="A51" t="str">
            <v>OGDEN</v>
          </cell>
          <cell r="B51" t="str">
            <v>04_20061-5 late</v>
          </cell>
          <cell r="C51">
            <v>151</v>
          </cell>
          <cell r="D51">
            <v>241137.47</v>
          </cell>
        </row>
        <row r="52">
          <cell r="A52" t="str">
            <v>OGDEN</v>
          </cell>
          <cell r="B52" t="str">
            <v>05_20056-14 late</v>
          </cell>
          <cell r="C52">
            <v>281</v>
          </cell>
          <cell r="D52">
            <v>494452.55</v>
          </cell>
        </row>
        <row r="53">
          <cell r="A53" t="str">
            <v>OGDEN</v>
          </cell>
          <cell r="B53" t="str">
            <v>05_20066-14 late</v>
          </cell>
          <cell r="C53">
            <v>24</v>
          </cell>
          <cell r="D53">
            <v>12061.64</v>
          </cell>
        </row>
        <row r="54">
          <cell r="A54" t="str">
            <v>OGDEN</v>
          </cell>
          <cell r="B54" t="str">
            <v>06_200515-21 late</v>
          </cell>
          <cell r="C54">
            <v>36</v>
          </cell>
          <cell r="D54">
            <v>114183.44</v>
          </cell>
        </row>
        <row r="55">
          <cell r="A55" t="str">
            <v>OGDEN</v>
          </cell>
          <cell r="B55" t="str">
            <v>06_200615-21 late</v>
          </cell>
          <cell r="C55">
            <v>6</v>
          </cell>
          <cell r="D55">
            <v>2940.16</v>
          </cell>
        </row>
        <row r="56">
          <cell r="A56" t="str">
            <v>OGDEN</v>
          </cell>
          <cell r="B56" t="str">
            <v>07_200521+ late</v>
          </cell>
          <cell r="C56">
            <v>68</v>
          </cell>
          <cell r="D56">
            <v>154248.5</v>
          </cell>
        </row>
        <row r="57">
          <cell r="A57" t="str">
            <v>OGDEN</v>
          </cell>
          <cell r="B57" t="str">
            <v>07_200621+ late</v>
          </cell>
          <cell r="C57">
            <v>7</v>
          </cell>
          <cell r="D57">
            <v>7906.05</v>
          </cell>
        </row>
        <row r="58">
          <cell r="A58" t="str">
            <v>OMC-PA</v>
          </cell>
          <cell r="B58" t="str">
            <v>01_2005Over 7 early</v>
          </cell>
          <cell r="C58">
            <v>147</v>
          </cell>
          <cell r="D58">
            <v>157745.97</v>
          </cell>
        </row>
        <row r="59">
          <cell r="A59" t="str">
            <v>OMC-PA</v>
          </cell>
          <cell r="B59" t="str">
            <v>01_2006Over 7 early</v>
          </cell>
          <cell r="C59">
            <v>31</v>
          </cell>
          <cell r="D59">
            <v>29488.79</v>
          </cell>
        </row>
        <row r="60">
          <cell r="A60" t="str">
            <v>OMC-PA</v>
          </cell>
          <cell r="B60" t="str">
            <v>02_20051-7  Early</v>
          </cell>
          <cell r="C60">
            <v>249</v>
          </cell>
          <cell r="D60">
            <v>370955.12</v>
          </cell>
        </row>
        <row r="61">
          <cell r="A61" t="str">
            <v>OMC-PA</v>
          </cell>
          <cell r="B61" t="str">
            <v>02_20061-7  Early</v>
          </cell>
          <cell r="C61">
            <v>93</v>
          </cell>
          <cell r="D61">
            <v>114556.03</v>
          </cell>
        </row>
        <row r="62">
          <cell r="A62" t="str">
            <v>OMC-PA</v>
          </cell>
          <cell r="B62" t="str">
            <v>03_2005on time</v>
          </cell>
          <cell r="C62">
            <v>210</v>
          </cell>
          <cell r="D62">
            <v>265742.09000000003</v>
          </cell>
        </row>
        <row r="63">
          <cell r="A63" t="str">
            <v>OMC-PA</v>
          </cell>
          <cell r="B63" t="str">
            <v>03_2006on time</v>
          </cell>
          <cell r="C63">
            <v>66</v>
          </cell>
          <cell r="D63">
            <v>74840.83</v>
          </cell>
        </row>
        <row r="64">
          <cell r="A64" t="str">
            <v>OMC-PA</v>
          </cell>
          <cell r="B64" t="str">
            <v>04_20051-5 late</v>
          </cell>
          <cell r="C64">
            <v>47</v>
          </cell>
          <cell r="D64">
            <v>77458.53</v>
          </cell>
        </row>
        <row r="65">
          <cell r="A65" t="str">
            <v>OMC-PA</v>
          </cell>
          <cell r="B65" t="str">
            <v>04_20061-5 late</v>
          </cell>
          <cell r="C65">
            <v>0</v>
          </cell>
          <cell r="D65">
            <v>0</v>
          </cell>
        </row>
        <row r="66">
          <cell r="A66" t="str">
            <v>OMC-PA</v>
          </cell>
          <cell r="B66" t="str">
            <v>05_20056-14 late</v>
          </cell>
          <cell r="C66">
            <v>1</v>
          </cell>
          <cell r="D66">
            <v>5041</v>
          </cell>
        </row>
        <row r="67">
          <cell r="A67" t="str">
            <v>OMC-PA</v>
          </cell>
          <cell r="B67" t="str">
            <v>05_20066-14 late</v>
          </cell>
          <cell r="C67">
            <v>0</v>
          </cell>
          <cell r="D67">
            <v>0</v>
          </cell>
        </row>
        <row r="68">
          <cell r="A68" t="str">
            <v>OMC-PA</v>
          </cell>
          <cell r="B68" t="str">
            <v>06_200515-21 late</v>
          </cell>
          <cell r="C68">
            <v>0</v>
          </cell>
          <cell r="D68">
            <v>0</v>
          </cell>
        </row>
        <row r="69">
          <cell r="A69" t="str">
            <v>OMC-PA</v>
          </cell>
          <cell r="B69" t="str">
            <v>06_200615-21 late</v>
          </cell>
          <cell r="C69">
            <v>4</v>
          </cell>
          <cell r="D69">
            <v>0</v>
          </cell>
        </row>
        <row r="70">
          <cell r="A70" t="str">
            <v>OMC-PA</v>
          </cell>
          <cell r="B70" t="str">
            <v>07_200521+ late</v>
          </cell>
          <cell r="C70">
            <v>1</v>
          </cell>
          <cell r="D70">
            <v>111.54</v>
          </cell>
        </row>
        <row r="71">
          <cell r="A71" t="str">
            <v>OMC-PA</v>
          </cell>
          <cell r="B71" t="str">
            <v>07_200621+ late</v>
          </cell>
          <cell r="C71">
            <v>4</v>
          </cell>
          <cell r="D71">
            <v>0</v>
          </cell>
        </row>
        <row r="72">
          <cell r="A72" t="str">
            <v>OMC-WI</v>
          </cell>
          <cell r="B72" t="str">
            <v>01_2005Over 7 early</v>
          </cell>
          <cell r="C72">
            <v>132</v>
          </cell>
          <cell r="D72">
            <v>164586.37</v>
          </cell>
        </row>
        <row r="73">
          <cell r="A73" t="str">
            <v>OMC-WI</v>
          </cell>
          <cell r="B73" t="str">
            <v>01_2006Over 7 early</v>
          </cell>
          <cell r="C73">
            <v>28</v>
          </cell>
          <cell r="D73">
            <v>17875.38</v>
          </cell>
        </row>
        <row r="74">
          <cell r="A74" t="str">
            <v>OMC-WI</v>
          </cell>
          <cell r="B74" t="str">
            <v>02_20051-7  Early</v>
          </cell>
          <cell r="C74">
            <v>251</v>
          </cell>
          <cell r="D74">
            <v>141084.85999999999</v>
          </cell>
        </row>
        <row r="75">
          <cell r="A75" t="str">
            <v>OMC-WI</v>
          </cell>
          <cell r="B75" t="str">
            <v>02_20061-7  Early</v>
          </cell>
          <cell r="C75">
            <v>227</v>
          </cell>
          <cell r="D75">
            <v>70538.38</v>
          </cell>
        </row>
        <row r="76">
          <cell r="A76" t="str">
            <v>OMC-WI</v>
          </cell>
          <cell r="B76" t="str">
            <v>03_2005on time</v>
          </cell>
          <cell r="C76">
            <v>422</v>
          </cell>
          <cell r="D76">
            <v>134178.66</v>
          </cell>
        </row>
        <row r="77">
          <cell r="A77" t="str">
            <v>OMC-WI</v>
          </cell>
          <cell r="B77" t="str">
            <v>03_2006on time</v>
          </cell>
          <cell r="C77">
            <v>490</v>
          </cell>
          <cell r="D77">
            <v>161316.60999999999</v>
          </cell>
        </row>
        <row r="78">
          <cell r="A78" t="str">
            <v>OMC-WI</v>
          </cell>
          <cell r="B78" t="str">
            <v>04_20051-5 late</v>
          </cell>
          <cell r="C78">
            <v>399</v>
          </cell>
          <cell r="D78">
            <v>175354.42</v>
          </cell>
        </row>
        <row r="79">
          <cell r="A79" t="str">
            <v>OMC-WI</v>
          </cell>
          <cell r="B79" t="str">
            <v>04_20061-5 late</v>
          </cell>
          <cell r="C79">
            <v>0</v>
          </cell>
          <cell r="D79">
            <v>0</v>
          </cell>
        </row>
        <row r="80">
          <cell r="A80" t="str">
            <v>OMC-WI</v>
          </cell>
          <cell r="B80" t="str">
            <v>05_20056-14 late</v>
          </cell>
          <cell r="C80">
            <v>140</v>
          </cell>
          <cell r="D80">
            <v>124400.97</v>
          </cell>
        </row>
        <row r="81">
          <cell r="A81" t="str">
            <v>OMC-WI</v>
          </cell>
          <cell r="B81" t="str">
            <v>05_20066-14 late</v>
          </cell>
          <cell r="C81">
            <v>0</v>
          </cell>
          <cell r="D81">
            <v>0</v>
          </cell>
        </row>
        <row r="82">
          <cell r="A82" t="str">
            <v>OMC-WI</v>
          </cell>
          <cell r="B82" t="str">
            <v>06_200515-21 late</v>
          </cell>
          <cell r="C82">
            <v>17</v>
          </cell>
          <cell r="D82">
            <v>8809.36</v>
          </cell>
        </row>
        <row r="83">
          <cell r="A83" t="str">
            <v>OMC-WI</v>
          </cell>
          <cell r="B83" t="str">
            <v>06_200615-21 late</v>
          </cell>
          <cell r="C83">
            <v>0</v>
          </cell>
          <cell r="D83">
            <v>0</v>
          </cell>
        </row>
        <row r="84">
          <cell r="A84" t="str">
            <v>OMC-WI</v>
          </cell>
          <cell r="B84" t="str">
            <v>07_200521+ late</v>
          </cell>
          <cell r="C84">
            <v>7</v>
          </cell>
          <cell r="D84">
            <v>11776.91</v>
          </cell>
        </row>
        <row r="85">
          <cell r="A85" t="str">
            <v>OMC-WI</v>
          </cell>
          <cell r="B85" t="str">
            <v>07_200621+ late</v>
          </cell>
          <cell r="C85">
            <v>0</v>
          </cell>
          <cell r="D85">
            <v>0</v>
          </cell>
        </row>
        <row r="86">
          <cell r="A86" t="str">
            <v>WHSE</v>
          </cell>
          <cell r="B86" t="str">
            <v>01_2005Over 7 early</v>
          </cell>
          <cell r="C86">
            <v>272</v>
          </cell>
          <cell r="D86">
            <v>178369.42</v>
          </cell>
        </row>
        <row r="87">
          <cell r="A87" t="str">
            <v>WHSE</v>
          </cell>
          <cell r="B87" t="str">
            <v>01_2006Over 7 early</v>
          </cell>
          <cell r="C87">
            <v>86</v>
          </cell>
          <cell r="D87">
            <v>65599.3</v>
          </cell>
        </row>
        <row r="88">
          <cell r="A88" t="str">
            <v>WHSE</v>
          </cell>
          <cell r="B88" t="str">
            <v>02_20051-7  Early</v>
          </cell>
          <cell r="C88">
            <v>749</v>
          </cell>
          <cell r="D88">
            <v>371880.88</v>
          </cell>
        </row>
        <row r="89">
          <cell r="A89" t="str">
            <v>WHSE</v>
          </cell>
          <cell r="B89" t="str">
            <v>02_20061-7  Early</v>
          </cell>
          <cell r="C89">
            <v>792</v>
          </cell>
          <cell r="D89">
            <v>364087.6</v>
          </cell>
        </row>
        <row r="90">
          <cell r="A90" t="str">
            <v>WHSE</v>
          </cell>
          <cell r="B90" t="str">
            <v>03_2005on time</v>
          </cell>
          <cell r="C90">
            <v>4312</v>
          </cell>
          <cell r="D90">
            <v>1714824.73</v>
          </cell>
        </row>
        <row r="91">
          <cell r="A91" t="str">
            <v>WHSE</v>
          </cell>
          <cell r="B91" t="str">
            <v>03_2006on time</v>
          </cell>
          <cell r="C91">
            <v>936</v>
          </cell>
          <cell r="D91">
            <v>383227.13</v>
          </cell>
        </row>
        <row r="92">
          <cell r="A92" t="str">
            <v>WHSE</v>
          </cell>
          <cell r="B92" t="str">
            <v>04_20051-5 late</v>
          </cell>
          <cell r="C92">
            <v>398</v>
          </cell>
          <cell r="D92">
            <v>168414.83</v>
          </cell>
        </row>
        <row r="93">
          <cell r="A93" t="str">
            <v>WHSE</v>
          </cell>
          <cell r="B93" t="str">
            <v>04_20061-5 late</v>
          </cell>
          <cell r="C93">
            <v>133</v>
          </cell>
          <cell r="D93">
            <v>54649.73</v>
          </cell>
        </row>
        <row r="94">
          <cell r="A94" t="str">
            <v>WHSE</v>
          </cell>
          <cell r="B94" t="str">
            <v>05_20056-14 late</v>
          </cell>
          <cell r="C94">
            <v>241</v>
          </cell>
          <cell r="D94">
            <v>121915.8</v>
          </cell>
        </row>
        <row r="95">
          <cell r="A95" t="str">
            <v>WHSE</v>
          </cell>
          <cell r="B95" t="str">
            <v>05_20066-14 late</v>
          </cell>
          <cell r="C95">
            <v>27</v>
          </cell>
          <cell r="D95">
            <v>9629.76</v>
          </cell>
        </row>
        <row r="96">
          <cell r="A96" t="str">
            <v>WHSE</v>
          </cell>
          <cell r="B96" t="str">
            <v>06_200515-21 late</v>
          </cell>
          <cell r="C96">
            <v>47</v>
          </cell>
          <cell r="D96">
            <v>22856.55</v>
          </cell>
        </row>
        <row r="97">
          <cell r="A97" t="str">
            <v>WHSE</v>
          </cell>
          <cell r="B97" t="str">
            <v>06_200615-21 late</v>
          </cell>
          <cell r="C97">
            <v>2</v>
          </cell>
          <cell r="D97">
            <v>515.5</v>
          </cell>
        </row>
        <row r="98">
          <cell r="A98" t="str">
            <v>WHSE</v>
          </cell>
          <cell r="B98" t="str">
            <v>07_200521+ late</v>
          </cell>
          <cell r="C98">
            <v>103</v>
          </cell>
          <cell r="D98">
            <v>114274.87</v>
          </cell>
        </row>
        <row r="99">
          <cell r="A99" t="str">
            <v>WHSE</v>
          </cell>
          <cell r="B99" t="str">
            <v>07_200621+ late</v>
          </cell>
          <cell r="C99">
            <v>6</v>
          </cell>
          <cell r="D99">
            <v>1012.25</v>
          </cell>
        </row>
      </sheetData>
      <sheetData sheetId="26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0</v>
          </cell>
          <cell r="E2">
            <v>13373</v>
          </cell>
          <cell r="F2">
            <v>10064</v>
          </cell>
          <cell r="G2">
            <v>3309</v>
          </cell>
          <cell r="H2">
            <v>0</v>
          </cell>
          <cell r="I2">
            <v>0</v>
          </cell>
          <cell r="J2">
            <v>3124</v>
          </cell>
          <cell r="K2">
            <v>3323</v>
          </cell>
          <cell r="L2">
            <v>3617</v>
          </cell>
          <cell r="M2">
            <v>3309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18599</v>
          </cell>
          <cell r="X2">
            <v>13779</v>
          </cell>
          <cell r="Y2">
            <v>4820</v>
          </cell>
          <cell r="Z2">
            <v>0</v>
          </cell>
          <cell r="AA2">
            <v>0</v>
          </cell>
          <cell r="AB2">
            <v>4332</v>
          </cell>
          <cell r="AC2">
            <v>4558</v>
          </cell>
          <cell r="AD2">
            <v>4889</v>
          </cell>
          <cell r="AE2">
            <v>4820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0</v>
          </cell>
          <cell r="E3">
            <v>4614</v>
          </cell>
          <cell r="F3">
            <v>3356</v>
          </cell>
          <cell r="G3">
            <v>1258</v>
          </cell>
          <cell r="H3">
            <v>0</v>
          </cell>
          <cell r="I3">
            <v>0</v>
          </cell>
          <cell r="J3">
            <v>923</v>
          </cell>
          <cell r="K3">
            <v>1092</v>
          </cell>
          <cell r="L3">
            <v>1341</v>
          </cell>
          <cell r="M3">
            <v>1258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7092</v>
          </cell>
          <cell r="X3">
            <v>5251</v>
          </cell>
          <cell r="Y3">
            <v>1841</v>
          </cell>
          <cell r="Z3">
            <v>0</v>
          </cell>
          <cell r="AA3">
            <v>0</v>
          </cell>
          <cell r="AB3">
            <v>1620</v>
          </cell>
          <cell r="AC3">
            <v>1619</v>
          </cell>
          <cell r="AD3">
            <v>2012</v>
          </cell>
          <cell r="AE3">
            <v>1841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0</v>
          </cell>
          <cell r="E4">
            <v>2477</v>
          </cell>
          <cell r="F4">
            <v>1700</v>
          </cell>
          <cell r="G4">
            <v>777</v>
          </cell>
          <cell r="H4">
            <v>0</v>
          </cell>
          <cell r="I4">
            <v>0</v>
          </cell>
          <cell r="J4">
            <v>416</v>
          </cell>
          <cell r="K4">
            <v>540</v>
          </cell>
          <cell r="L4">
            <v>744</v>
          </cell>
          <cell r="M4">
            <v>777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3683</v>
          </cell>
          <cell r="X4">
            <v>2611</v>
          </cell>
          <cell r="Y4">
            <v>1072</v>
          </cell>
          <cell r="Z4">
            <v>0</v>
          </cell>
          <cell r="AA4">
            <v>0</v>
          </cell>
          <cell r="AB4">
            <v>749</v>
          </cell>
          <cell r="AC4">
            <v>762</v>
          </cell>
          <cell r="AD4">
            <v>1100</v>
          </cell>
          <cell r="AE4">
            <v>1072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0</v>
          </cell>
          <cell r="E5">
            <v>780</v>
          </cell>
          <cell r="F5">
            <v>605</v>
          </cell>
          <cell r="G5">
            <v>175</v>
          </cell>
          <cell r="H5">
            <v>0</v>
          </cell>
          <cell r="I5">
            <v>0</v>
          </cell>
          <cell r="J5">
            <v>153</v>
          </cell>
          <cell r="K5">
            <v>200</v>
          </cell>
          <cell r="L5">
            <v>252</v>
          </cell>
          <cell r="M5">
            <v>175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1363</v>
          </cell>
          <cell r="X5">
            <v>1036</v>
          </cell>
          <cell r="Y5">
            <v>327</v>
          </cell>
          <cell r="Z5">
            <v>0</v>
          </cell>
          <cell r="AA5">
            <v>0</v>
          </cell>
          <cell r="AB5">
            <v>295</v>
          </cell>
          <cell r="AC5">
            <v>320</v>
          </cell>
          <cell r="AD5">
            <v>421</v>
          </cell>
          <cell r="AE5">
            <v>327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0</v>
          </cell>
          <cell r="E6">
            <v>7007</v>
          </cell>
          <cell r="F6">
            <v>5254</v>
          </cell>
          <cell r="G6">
            <v>1753</v>
          </cell>
          <cell r="H6">
            <v>0</v>
          </cell>
          <cell r="I6">
            <v>0</v>
          </cell>
          <cell r="J6">
            <v>1491</v>
          </cell>
          <cell r="K6">
            <v>1733</v>
          </cell>
          <cell r="L6">
            <v>2030</v>
          </cell>
          <cell r="M6">
            <v>1753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8769</v>
          </cell>
          <cell r="X6">
            <v>6829</v>
          </cell>
          <cell r="Y6">
            <v>1940</v>
          </cell>
          <cell r="Z6">
            <v>0</v>
          </cell>
          <cell r="AA6">
            <v>0</v>
          </cell>
          <cell r="AB6">
            <v>2158</v>
          </cell>
          <cell r="AC6">
            <v>2114</v>
          </cell>
          <cell r="AD6">
            <v>2557</v>
          </cell>
          <cell r="AE6">
            <v>1940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0</v>
          </cell>
          <cell r="E7">
            <v>4635</v>
          </cell>
          <cell r="F7">
            <v>3429</v>
          </cell>
          <cell r="G7">
            <v>1206</v>
          </cell>
          <cell r="H7">
            <v>0</v>
          </cell>
          <cell r="I7">
            <v>0</v>
          </cell>
          <cell r="J7">
            <v>1060</v>
          </cell>
          <cell r="K7">
            <v>1093</v>
          </cell>
          <cell r="L7">
            <v>1276</v>
          </cell>
          <cell r="M7">
            <v>1206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5530</v>
          </cell>
          <cell r="X7">
            <v>4112</v>
          </cell>
          <cell r="Y7">
            <v>1418</v>
          </cell>
          <cell r="Z7">
            <v>0</v>
          </cell>
          <cell r="AA7">
            <v>0</v>
          </cell>
          <cell r="AB7">
            <v>1324</v>
          </cell>
          <cell r="AC7">
            <v>1294</v>
          </cell>
          <cell r="AD7">
            <v>1494</v>
          </cell>
          <cell r="AE7">
            <v>1418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0</v>
          </cell>
          <cell r="E8">
            <v>3021</v>
          </cell>
          <cell r="F8">
            <v>2222</v>
          </cell>
          <cell r="G8">
            <v>799</v>
          </cell>
          <cell r="H8">
            <v>0</v>
          </cell>
          <cell r="I8">
            <v>0</v>
          </cell>
          <cell r="J8">
            <v>624</v>
          </cell>
          <cell r="K8">
            <v>681</v>
          </cell>
          <cell r="L8">
            <v>917</v>
          </cell>
          <cell r="M8">
            <v>799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3838</v>
          </cell>
          <cell r="X8">
            <v>2782</v>
          </cell>
          <cell r="Y8">
            <v>1056</v>
          </cell>
          <cell r="Z8">
            <v>0</v>
          </cell>
          <cell r="AA8">
            <v>0</v>
          </cell>
          <cell r="AB8">
            <v>755</v>
          </cell>
          <cell r="AC8">
            <v>869</v>
          </cell>
          <cell r="AD8">
            <v>1158</v>
          </cell>
          <cell r="AE8">
            <v>1056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7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11109</v>
          </cell>
          <cell r="E2">
            <v>12314</v>
          </cell>
          <cell r="F2">
            <v>11090</v>
          </cell>
          <cell r="G2">
            <v>1224</v>
          </cell>
          <cell r="H2">
            <v>0</v>
          </cell>
          <cell r="I2">
            <v>0</v>
          </cell>
          <cell r="J2">
            <v>3657</v>
          </cell>
          <cell r="K2">
            <v>3412</v>
          </cell>
          <cell r="L2">
            <v>4021</v>
          </cell>
          <cell r="M2">
            <v>1224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18599</v>
          </cell>
          <cell r="W2">
            <v>18015</v>
          </cell>
          <cell r="X2">
            <v>16172</v>
          </cell>
          <cell r="Y2">
            <v>1843</v>
          </cell>
          <cell r="Z2">
            <v>0</v>
          </cell>
          <cell r="AA2">
            <v>0</v>
          </cell>
          <cell r="AB2">
            <v>5409</v>
          </cell>
          <cell r="AC2">
            <v>4978</v>
          </cell>
          <cell r="AD2">
            <v>5785</v>
          </cell>
          <cell r="AE2">
            <v>1843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3824</v>
          </cell>
          <cell r="E3">
            <v>3800</v>
          </cell>
          <cell r="F3">
            <v>3362</v>
          </cell>
          <cell r="G3">
            <v>438</v>
          </cell>
          <cell r="H3">
            <v>0</v>
          </cell>
          <cell r="I3">
            <v>0</v>
          </cell>
          <cell r="J3">
            <v>943</v>
          </cell>
          <cell r="K3">
            <v>975</v>
          </cell>
          <cell r="L3">
            <v>1444</v>
          </cell>
          <cell r="M3">
            <v>438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7092</v>
          </cell>
          <cell r="W3">
            <v>6622</v>
          </cell>
          <cell r="X3">
            <v>5920</v>
          </cell>
          <cell r="Y3">
            <v>702</v>
          </cell>
          <cell r="Z3">
            <v>0</v>
          </cell>
          <cell r="AA3">
            <v>0</v>
          </cell>
          <cell r="AB3">
            <v>1727</v>
          </cell>
          <cell r="AC3">
            <v>1791</v>
          </cell>
          <cell r="AD3">
            <v>2402</v>
          </cell>
          <cell r="AE3">
            <v>702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2023</v>
          </cell>
          <cell r="E4">
            <v>2236</v>
          </cell>
          <cell r="F4">
            <v>2011</v>
          </cell>
          <cell r="G4">
            <v>225</v>
          </cell>
          <cell r="H4">
            <v>0</v>
          </cell>
          <cell r="I4">
            <v>0</v>
          </cell>
          <cell r="J4">
            <v>468</v>
          </cell>
          <cell r="K4">
            <v>540</v>
          </cell>
          <cell r="L4">
            <v>1003</v>
          </cell>
          <cell r="M4">
            <v>225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3683</v>
          </cell>
          <cell r="W4">
            <v>3624</v>
          </cell>
          <cell r="X4">
            <v>3175</v>
          </cell>
          <cell r="Y4">
            <v>449</v>
          </cell>
          <cell r="Z4">
            <v>0</v>
          </cell>
          <cell r="AA4">
            <v>0</v>
          </cell>
          <cell r="AB4">
            <v>736</v>
          </cell>
          <cell r="AC4">
            <v>864</v>
          </cell>
          <cell r="AD4">
            <v>1575</v>
          </cell>
          <cell r="AE4">
            <v>449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638</v>
          </cell>
          <cell r="E5">
            <v>763</v>
          </cell>
          <cell r="F5">
            <v>690</v>
          </cell>
          <cell r="G5">
            <v>73</v>
          </cell>
          <cell r="H5">
            <v>0</v>
          </cell>
          <cell r="I5">
            <v>0</v>
          </cell>
          <cell r="J5">
            <v>243</v>
          </cell>
          <cell r="K5">
            <v>199</v>
          </cell>
          <cell r="L5">
            <v>248</v>
          </cell>
          <cell r="M5">
            <v>73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1363</v>
          </cell>
          <cell r="W5">
            <v>1358</v>
          </cell>
          <cell r="X5">
            <v>1226</v>
          </cell>
          <cell r="Y5">
            <v>132</v>
          </cell>
          <cell r="Z5">
            <v>0</v>
          </cell>
          <cell r="AA5">
            <v>0</v>
          </cell>
          <cell r="AB5">
            <v>406</v>
          </cell>
          <cell r="AC5">
            <v>322</v>
          </cell>
          <cell r="AD5">
            <v>498</v>
          </cell>
          <cell r="AE5">
            <v>132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5298</v>
          </cell>
          <cell r="E6">
            <v>5747</v>
          </cell>
          <cell r="F6">
            <v>5251</v>
          </cell>
          <cell r="G6">
            <v>496</v>
          </cell>
          <cell r="H6">
            <v>0</v>
          </cell>
          <cell r="I6">
            <v>0</v>
          </cell>
          <cell r="J6">
            <v>1529</v>
          </cell>
          <cell r="K6">
            <v>1542</v>
          </cell>
          <cell r="L6">
            <v>2180</v>
          </cell>
          <cell r="M6">
            <v>496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8769</v>
          </cell>
          <cell r="W6">
            <v>8082</v>
          </cell>
          <cell r="X6">
            <v>7476</v>
          </cell>
          <cell r="Y6">
            <v>606</v>
          </cell>
          <cell r="Z6">
            <v>0</v>
          </cell>
          <cell r="AA6">
            <v>0</v>
          </cell>
          <cell r="AB6">
            <v>2194</v>
          </cell>
          <cell r="AC6">
            <v>2329</v>
          </cell>
          <cell r="AD6">
            <v>2953</v>
          </cell>
          <cell r="AE6">
            <v>606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4010</v>
          </cell>
          <cell r="E7">
            <v>3801</v>
          </cell>
          <cell r="F7">
            <v>3423</v>
          </cell>
          <cell r="G7">
            <v>378</v>
          </cell>
          <cell r="H7">
            <v>0</v>
          </cell>
          <cell r="I7">
            <v>0</v>
          </cell>
          <cell r="J7">
            <v>1103</v>
          </cell>
          <cell r="K7">
            <v>1013</v>
          </cell>
          <cell r="L7">
            <v>1307</v>
          </cell>
          <cell r="M7">
            <v>378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5530</v>
          </cell>
          <cell r="W7">
            <v>5115</v>
          </cell>
          <cell r="X7">
            <v>4635</v>
          </cell>
          <cell r="Y7">
            <v>480</v>
          </cell>
          <cell r="Z7">
            <v>0</v>
          </cell>
          <cell r="AA7">
            <v>0</v>
          </cell>
          <cell r="AB7">
            <v>1479</v>
          </cell>
          <cell r="AC7">
            <v>1393</v>
          </cell>
          <cell r="AD7">
            <v>1763</v>
          </cell>
          <cell r="AE7">
            <v>480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2664</v>
          </cell>
          <cell r="E8">
            <v>2090</v>
          </cell>
          <cell r="F8">
            <v>1843</v>
          </cell>
          <cell r="G8">
            <v>247</v>
          </cell>
          <cell r="H8">
            <v>0</v>
          </cell>
          <cell r="I8">
            <v>0</v>
          </cell>
          <cell r="J8">
            <v>528</v>
          </cell>
          <cell r="K8">
            <v>552</v>
          </cell>
          <cell r="L8">
            <v>763</v>
          </cell>
          <cell r="M8">
            <v>247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3838</v>
          </cell>
          <cell r="W8">
            <v>3024</v>
          </cell>
          <cell r="X8">
            <v>2700</v>
          </cell>
          <cell r="Y8">
            <v>324</v>
          </cell>
          <cell r="Z8">
            <v>0</v>
          </cell>
          <cell r="AA8">
            <v>0</v>
          </cell>
          <cell r="AB8">
            <v>777</v>
          </cell>
          <cell r="AC8">
            <v>785</v>
          </cell>
          <cell r="AD8">
            <v>1138</v>
          </cell>
          <cell r="AE8">
            <v>324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8">
        <row r="1">
          <cell r="A1" t="str">
            <v>OT</v>
          </cell>
          <cell r="B1" t="str">
            <v>bs</v>
          </cell>
          <cell r="C1" t="str">
            <v>SS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01 -Components</v>
          </cell>
          <cell r="D2">
            <v>14003</v>
          </cell>
          <cell r="E2">
            <v>16613</v>
          </cell>
          <cell r="F2">
            <v>14852</v>
          </cell>
          <cell r="G2">
            <v>1761</v>
          </cell>
          <cell r="H2">
            <v>0</v>
          </cell>
          <cell r="I2">
            <v>0</v>
          </cell>
          <cell r="J2">
            <v>4802</v>
          </cell>
          <cell r="K2">
            <v>4699</v>
          </cell>
          <cell r="L2">
            <v>5351</v>
          </cell>
          <cell r="M2">
            <v>1761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18599</v>
          </cell>
          <cell r="W2">
            <v>18015</v>
          </cell>
          <cell r="X2">
            <v>16172</v>
          </cell>
          <cell r="Y2">
            <v>1843</v>
          </cell>
          <cell r="Z2">
            <v>0</v>
          </cell>
          <cell r="AA2">
            <v>0</v>
          </cell>
          <cell r="AB2">
            <v>5409</v>
          </cell>
          <cell r="AC2">
            <v>4978</v>
          </cell>
          <cell r="AD2">
            <v>5785</v>
          </cell>
          <cell r="AE2">
            <v>1843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02 -Process/Immersion</v>
          </cell>
          <cell r="D3">
            <v>4648</v>
          </cell>
          <cell r="E3">
            <v>5374</v>
          </cell>
          <cell r="F3">
            <v>4765</v>
          </cell>
          <cell r="G3">
            <v>609</v>
          </cell>
          <cell r="H3">
            <v>0</v>
          </cell>
          <cell r="I3">
            <v>0</v>
          </cell>
          <cell r="J3">
            <v>1365</v>
          </cell>
          <cell r="K3">
            <v>1431</v>
          </cell>
          <cell r="L3">
            <v>1969</v>
          </cell>
          <cell r="M3">
            <v>609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7092</v>
          </cell>
          <cell r="W3">
            <v>6622</v>
          </cell>
          <cell r="X3">
            <v>5920</v>
          </cell>
          <cell r="Y3">
            <v>702</v>
          </cell>
          <cell r="Z3">
            <v>0</v>
          </cell>
          <cell r="AA3">
            <v>0</v>
          </cell>
          <cell r="AB3">
            <v>1727</v>
          </cell>
          <cell r="AC3">
            <v>1791</v>
          </cell>
          <cell r="AD3">
            <v>2402</v>
          </cell>
          <cell r="AE3">
            <v>702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03 -Comfort</v>
          </cell>
          <cell r="D4">
            <v>2474</v>
          </cell>
          <cell r="E4">
            <v>2940</v>
          </cell>
          <cell r="F4">
            <v>2613</v>
          </cell>
          <cell r="G4">
            <v>327</v>
          </cell>
          <cell r="H4">
            <v>0</v>
          </cell>
          <cell r="I4">
            <v>0</v>
          </cell>
          <cell r="J4">
            <v>584</v>
          </cell>
          <cell r="K4">
            <v>702</v>
          </cell>
          <cell r="L4">
            <v>1327</v>
          </cell>
          <cell r="M4">
            <v>327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3683</v>
          </cell>
          <cell r="W4">
            <v>3624</v>
          </cell>
          <cell r="X4">
            <v>3175</v>
          </cell>
          <cell r="Y4">
            <v>449</v>
          </cell>
          <cell r="Z4">
            <v>0</v>
          </cell>
          <cell r="AA4">
            <v>0</v>
          </cell>
          <cell r="AB4">
            <v>736</v>
          </cell>
          <cell r="AC4">
            <v>864</v>
          </cell>
          <cell r="AD4">
            <v>1575</v>
          </cell>
          <cell r="AE4">
            <v>449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04 -Systems</v>
          </cell>
          <cell r="D5">
            <v>840</v>
          </cell>
          <cell r="E5">
            <v>1225</v>
          </cell>
          <cell r="F5">
            <v>1103</v>
          </cell>
          <cell r="G5">
            <v>122</v>
          </cell>
          <cell r="H5">
            <v>0</v>
          </cell>
          <cell r="I5">
            <v>0</v>
          </cell>
          <cell r="J5">
            <v>368</v>
          </cell>
          <cell r="K5">
            <v>293</v>
          </cell>
          <cell r="L5">
            <v>442</v>
          </cell>
          <cell r="M5">
            <v>122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1363</v>
          </cell>
          <cell r="W5">
            <v>1358</v>
          </cell>
          <cell r="X5">
            <v>1226</v>
          </cell>
          <cell r="Y5">
            <v>132</v>
          </cell>
          <cell r="Z5">
            <v>0</v>
          </cell>
          <cell r="AA5">
            <v>0</v>
          </cell>
          <cell r="AB5">
            <v>406</v>
          </cell>
          <cell r="AC5">
            <v>322</v>
          </cell>
          <cell r="AD5">
            <v>498</v>
          </cell>
          <cell r="AE5">
            <v>132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05 -Surface Heat</v>
          </cell>
          <cell r="D6">
            <v>6970</v>
          </cell>
          <cell r="E6">
            <v>7212</v>
          </cell>
          <cell r="F6">
            <v>6667</v>
          </cell>
          <cell r="G6">
            <v>545</v>
          </cell>
          <cell r="H6">
            <v>0</v>
          </cell>
          <cell r="I6">
            <v>0</v>
          </cell>
          <cell r="J6">
            <v>1934</v>
          </cell>
          <cell r="K6">
            <v>2044</v>
          </cell>
          <cell r="L6">
            <v>2689</v>
          </cell>
          <cell r="M6">
            <v>545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8769</v>
          </cell>
          <cell r="W6">
            <v>8082</v>
          </cell>
          <cell r="X6">
            <v>7476</v>
          </cell>
          <cell r="Y6">
            <v>606</v>
          </cell>
          <cell r="Z6">
            <v>0</v>
          </cell>
          <cell r="AA6">
            <v>0</v>
          </cell>
          <cell r="AB6">
            <v>2194</v>
          </cell>
          <cell r="AC6">
            <v>2329</v>
          </cell>
          <cell r="AD6">
            <v>2953</v>
          </cell>
          <cell r="AE6">
            <v>606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06 -Controls</v>
          </cell>
          <cell r="D7">
            <v>4636</v>
          </cell>
          <cell r="E7">
            <v>4627</v>
          </cell>
          <cell r="F7">
            <v>4198</v>
          </cell>
          <cell r="G7">
            <v>429</v>
          </cell>
          <cell r="H7">
            <v>0</v>
          </cell>
          <cell r="I7">
            <v>0</v>
          </cell>
          <cell r="J7">
            <v>1327</v>
          </cell>
          <cell r="K7">
            <v>1264</v>
          </cell>
          <cell r="L7">
            <v>1607</v>
          </cell>
          <cell r="M7">
            <v>429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5530</v>
          </cell>
          <cell r="W7">
            <v>5115</v>
          </cell>
          <cell r="X7">
            <v>4635</v>
          </cell>
          <cell r="Y7">
            <v>480</v>
          </cell>
          <cell r="Z7">
            <v>0</v>
          </cell>
          <cell r="AA7">
            <v>0</v>
          </cell>
          <cell r="AB7">
            <v>1479</v>
          </cell>
          <cell r="AC7">
            <v>1393</v>
          </cell>
          <cell r="AD7">
            <v>1763</v>
          </cell>
          <cell r="AE7">
            <v>480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07 -Service/Misc</v>
          </cell>
          <cell r="D8">
            <v>3065</v>
          </cell>
          <cell r="E8">
            <v>2529</v>
          </cell>
          <cell r="F8">
            <v>2255</v>
          </cell>
          <cell r="G8">
            <v>274</v>
          </cell>
          <cell r="H8">
            <v>0</v>
          </cell>
          <cell r="I8">
            <v>0</v>
          </cell>
          <cell r="J8">
            <v>643</v>
          </cell>
          <cell r="K8">
            <v>677</v>
          </cell>
          <cell r="L8">
            <v>935</v>
          </cell>
          <cell r="M8">
            <v>274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3838</v>
          </cell>
          <cell r="W8">
            <v>3024</v>
          </cell>
          <cell r="X8">
            <v>2700</v>
          </cell>
          <cell r="Y8">
            <v>324</v>
          </cell>
          <cell r="Z8">
            <v>0</v>
          </cell>
          <cell r="AA8">
            <v>0</v>
          </cell>
          <cell r="AB8">
            <v>777</v>
          </cell>
          <cell r="AC8">
            <v>785</v>
          </cell>
          <cell r="AD8">
            <v>1138</v>
          </cell>
          <cell r="AE8">
            <v>324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29">
        <row r="1">
          <cell r="A1" t="str">
            <v>MY</v>
          </cell>
          <cell r="B1" t="str">
            <v>Plant</v>
          </cell>
          <cell r="C1" t="str">
            <v>Lines</v>
          </cell>
          <cell r="D1" t="str">
            <v>AKDot</v>
          </cell>
          <cell r="E1" t="str">
            <v>AKDLTE</v>
          </cell>
          <cell r="F1" t="str">
            <v>psdot</v>
          </cell>
          <cell r="G1" t="str">
            <v>PSDcHG</v>
          </cell>
          <cell r="H1" t="str">
            <v>tIMEScHG</v>
          </cell>
          <cell r="I1" t="str">
            <v>MaxOfTimesChanged</v>
          </cell>
          <cell r="J1" t="str">
            <v>dAYSnTCE</v>
          </cell>
          <cell r="K1" t="str">
            <v>OTPSDchg</v>
          </cell>
        </row>
        <row r="2">
          <cell r="A2" t="str">
            <v>01-2006</v>
          </cell>
          <cell r="B2" t="str">
            <v>LAREDO</v>
          </cell>
          <cell r="C2">
            <v>305</v>
          </cell>
          <cell r="D2">
            <v>270</v>
          </cell>
          <cell r="E2">
            <v>35</v>
          </cell>
          <cell r="F2">
            <v>278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01-2006</v>
          </cell>
          <cell r="B3" t="str">
            <v>LAV1</v>
          </cell>
          <cell r="C3">
            <v>262</v>
          </cell>
          <cell r="D3">
            <v>238</v>
          </cell>
          <cell r="E3">
            <v>24</v>
          </cell>
          <cell r="F3">
            <v>242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A4" t="str">
            <v>01-2006</v>
          </cell>
          <cell r="B4" t="str">
            <v>MURF</v>
          </cell>
          <cell r="C4">
            <v>112</v>
          </cell>
          <cell r="D4">
            <v>51</v>
          </cell>
          <cell r="E4">
            <v>61</v>
          </cell>
          <cell r="F4">
            <v>54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01-2006</v>
          </cell>
          <cell r="B5" t="str">
            <v>OGDEN</v>
          </cell>
          <cell r="C5">
            <v>931</v>
          </cell>
          <cell r="D5">
            <v>574</v>
          </cell>
          <cell r="E5">
            <v>357</v>
          </cell>
          <cell r="F5">
            <v>743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 t="str">
            <v>01-2006</v>
          </cell>
          <cell r="B6" t="str">
            <v>OMC-PA</v>
          </cell>
          <cell r="C6">
            <v>198</v>
          </cell>
          <cell r="D6">
            <v>158</v>
          </cell>
          <cell r="E6">
            <v>40</v>
          </cell>
          <cell r="F6">
            <v>190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01-2006</v>
          </cell>
          <cell r="B7" t="str">
            <v>OMC-WI</v>
          </cell>
          <cell r="C7">
            <v>745</v>
          </cell>
          <cell r="D7">
            <v>737</v>
          </cell>
          <cell r="E7">
            <v>8</v>
          </cell>
          <cell r="F7">
            <v>745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01-2006</v>
          </cell>
          <cell r="B8" t="str">
            <v>PTOD</v>
          </cell>
          <cell r="C8">
            <v>50</v>
          </cell>
          <cell r="D8">
            <v>33</v>
          </cell>
          <cell r="E8">
            <v>17</v>
          </cell>
          <cell r="F8">
            <v>34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A9" t="str">
            <v>01-2006</v>
          </cell>
          <cell r="B9" t="str">
            <v>WHSE</v>
          </cell>
          <cell r="C9">
            <v>1933</v>
          </cell>
          <cell r="D9">
            <v>1712</v>
          </cell>
          <cell r="E9">
            <v>221</v>
          </cell>
          <cell r="F9">
            <v>1781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12-2005</v>
          </cell>
          <cell r="B10" t="str">
            <v>LAREDO</v>
          </cell>
          <cell r="C10">
            <v>990</v>
          </cell>
          <cell r="D10">
            <v>907</v>
          </cell>
          <cell r="E10">
            <v>83</v>
          </cell>
          <cell r="F10">
            <v>928</v>
          </cell>
          <cell r="G10">
            <v>22</v>
          </cell>
          <cell r="H10">
            <v>25</v>
          </cell>
          <cell r="I10">
            <v>25</v>
          </cell>
          <cell r="J10">
            <v>31</v>
          </cell>
          <cell r="K10">
            <v>18</v>
          </cell>
        </row>
        <row r="11">
          <cell r="A11" t="str">
            <v>12-2005</v>
          </cell>
          <cell r="B11" t="str">
            <v>LAV1</v>
          </cell>
          <cell r="C11">
            <v>961</v>
          </cell>
          <cell r="D11">
            <v>881</v>
          </cell>
          <cell r="E11">
            <v>80</v>
          </cell>
          <cell r="F11">
            <v>922</v>
          </cell>
          <cell r="G11">
            <v>58</v>
          </cell>
          <cell r="H11">
            <v>99</v>
          </cell>
          <cell r="I11">
            <v>72</v>
          </cell>
          <cell r="J11">
            <v>418</v>
          </cell>
          <cell r="K11">
            <v>44</v>
          </cell>
        </row>
        <row r="12">
          <cell r="A12" t="str">
            <v>12-2005</v>
          </cell>
          <cell r="B12" t="str">
            <v>MURF</v>
          </cell>
          <cell r="C12">
            <v>211</v>
          </cell>
          <cell r="D12">
            <v>159</v>
          </cell>
          <cell r="E12">
            <v>52</v>
          </cell>
          <cell r="F12">
            <v>161</v>
          </cell>
          <cell r="G12">
            <v>4</v>
          </cell>
          <cell r="H12">
            <v>8</v>
          </cell>
          <cell r="I12">
            <v>8</v>
          </cell>
          <cell r="J12">
            <v>0</v>
          </cell>
          <cell r="K12">
            <v>2</v>
          </cell>
        </row>
        <row r="13">
          <cell r="A13" t="str">
            <v>12-2005</v>
          </cell>
          <cell r="B13" t="str">
            <v>OGDEN</v>
          </cell>
          <cell r="C13">
            <v>3006</v>
          </cell>
          <cell r="D13">
            <v>1994</v>
          </cell>
          <cell r="E13">
            <v>1012</v>
          </cell>
          <cell r="F13">
            <v>2387</v>
          </cell>
          <cell r="G13">
            <v>507</v>
          </cell>
          <cell r="H13">
            <v>912</v>
          </cell>
          <cell r="I13">
            <v>398</v>
          </cell>
          <cell r="J13">
            <v>1902</v>
          </cell>
          <cell r="K13">
            <v>386</v>
          </cell>
        </row>
        <row r="14">
          <cell r="A14" t="str">
            <v>12-2005</v>
          </cell>
          <cell r="B14" t="str">
            <v>OMC-PA</v>
          </cell>
          <cell r="C14">
            <v>885</v>
          </cell>
          <cell r="D14">
            <v>659</v>
          </cell>
          <cell r="E14">
            <v>226</v>
          </cell>
          <cell r="F14">
            <v>865</v>
          </cell>
          <cell r="G14">
            <v>198</v>
          </cell>
          <cell r="H14">
            <v>282</v>
          </cell>
          <cell r="I14">
            <v>164</v>
          </cell>
          <cell r="J14">
            <v>508</v>
          </cell>
          <cell r="K14">
            <v>196</v>
          </cell>
        </row>
        <row r="15">
          <cell r="A15" t="str">
            <v>12-2005</v>
          </cell>
          <cell r="B15" t="str">
            <v>OMC-WI</v>
          </cell>
          <cell r="C15">
            <v>2007</v>
          </cell>
          <cell r="D15">
            <v>1963</v>
          </cell>
          <cell r="E15">
            <v>44</v>
          </cell>
          <cell r="F15">
            <v>1976</v>
          </cell>
          <cell r="G15">
            <v>19</v>
          </cell>
          <cell r="H15">
            <v>25</v>
          </cell>
          <cell r="I15">
            <v>21</v>
          </cell>
          <cell r="J15">
            <v>16</v>
          </cell>
          <cell r="K15">
            <v>19</v>
          </cell>
        </row>
        <row r="16">
          <cell r="A16" t="str">
            <v>12-2005</v>
          </cell>
          <cell r="B16" t="str">
            <v>PTOD</v>
          </cell>
          <cell r="C16">
            <v>140</v>
          </cell>
          <cell r="D16">
            <v>71</v>
          </cell>
          <cell r="E16">
            <v>69</v>
          </cell>
          <cell r="F16">
            <v>75</v>
          </cell>
          <cell r="G16">
            <v>9</v>
          </cell>
          <cell r="H16">
            <v>12</v>
          </cell>
          <cell r="I16">
            <v>6</v>
          </cell>
          <cell r="J16">
            <v>177</v>
          </cell>
          <cell r="K16">
            <v>3</v>
          </cell>
        </row>
        <row r="17">
          <cell r="A17" t="str">
            <v>12-2005</v>
          </cell>
          <cell r="B17" t="str">
            <v>WHSE</v>
          </cell>
          <cell r="C17">
            <v>7914</v>
          </cell>
          <cell r="D17">
            <v>6999</v>
          </cell>
          <cell r="E17">
            <v>915</v>
          </cell>
          <cell r="F17">
            <v>7006</v>
          </cell>
          <cell r="G17">
            <v>20</v>
          </cell>
          <cell r="H17">
            <v>20</v>
          </cell>
          <cell r="I17">
            <v>11</v>
          </cell>
          <cell r="J17">
            <v>29</v>
          </cell>
          <cell r="K17">
            <v>3</v>
          </cell>
        </row>
      </sheetData>
      <sheetData sheetId="30">
        <row r="1">
          <cell r="A1" t="str">
            <v>OT</v>
          </cell>
          <cell r="B1" t="str">
            <v>SDMCU</v>
          </cell>
          <cell r="C1" t="str">
            <v>SS1</v>
          </cell>
          <cell r="D1" t="str">
            <v>ly_YtdOT</v>
          </cell>
          <cell r="E1" t="str">
            <v>YtdOT</v>
          </cell>
          <cell r="F1" t="str">
            <v>otq1</v>
          </cell>
          <cell r="G1" t="str">
            <v>otq2</v>
          </cell>
          <cell r="H1" t="str">
            <v>otq3</v>
          </cell>
          <cell r="I1" t="str">
            <v>otq4</v>
          </cell>
          <cell r="J1" t="str">
            <v>otakd01</v>
          </cell>
          <cell r="K1" t="str">
            <v>otakd02</v>
          </cell>
          <cell r="L1" t="str">
            <v>otakd03</v>
          </cell>
          <cell r="M1" t="str">
            <v>otakd04</v>
          </cell>
          <cell r="N1" t="str">
            <v>otakd05</v>
          </cell>
          <cell r="O1" t="str">
            <v>otakd06</v>
          </cell>
          <cell r="P1" t="str">
            <v>otakd07</v>
          </cell>
          <cell r="Q1" t="str">
            <v>otakd08</v>
          </cell>
          <cell r="R1" t="str">
            <v>otakd09</v>
          </cell>
          <cell r="S1" t="str">
            <v>otakd10</v>
          </cell>
          <cell r="T1" t="str">
            <v>otakd11</v>
          </cell>
          <cell r="U1" t="str">
            <v>otakd12</v>
          </cell>
          <cell r="V1" t="str">
            <v>nbrlines_ly</v>
          </cell>
          <cell r="W1" t="str">
            <v>nbrlines_CY</v>
          </cell>
          <cell r="X1" t="str">
            <v>NRQ1</v>
          </cell>
          <cell r="Y1" t="str">
            <v>NRQ2</v>
          </cell>
          <cell r="Z1" t="str">
            <v>NRQ3</v>
          </cell>
          <cell r="AA1" t="str">
            <v>NRQ4</v>
          </cell>
          <cell r="AB1" t="str">
            <v>NR01</v>
          </cell>
          <cell r="AC1" t="str">
            <v>NR02</v>
          </cell>
          <cell r="AD1" t="str">
            <v>NR03</v>
          </cell>
          <cell r="AE1" t="str">
            <v>NR04</v>
          </cell>
          <cell r="AF1" t="str">
            <v>NR05</v>
          </cell>
          <cell r="AG1" t="str">
            <v>NR06</v>
          </cell>
          <cell r="AH1" t="str">
            <v>NR07</v>
          </cell>
          <cell r="AI1" t="str">
            <v>NR08</v>
          </cell>
          <cell r="AJ1" t="str">
            <v>NR09</v>
          </cell>
          <cell r="AK1" t="str">
            <v>NR10</v>
          </cell>
          <cell r="AL1" t="str">
            <v>NR11</v>
          </cell>
          <cell r="AM1" t="str">
            <v>NR12</v>
          </cell>
        </row>
        <row r="2">
          <cell r="A2" t="str">
            <v>SO</v>
          </cell>
          <cell r="B2" t="str">
            <v>LAREDO</v>
          </cell>
          <cell r="D2">
            <v>35</v>
          </cell>
          <cell r="E2">
            <v>79</v>
          </cell>
          <cell r="F2">
            <v>70</v>
          </cell>
          <cell r="G2">
            <v>9</v>
          </cell>
          <cell r="H2">
            <v>0</v>
          </cell>
          <cell r="I2">
            <v>0</v>
          </cell>
          <cell r="J2">
            <v>7</v>
          </cell>
          <cell r="K2">
            <v>15</v>
          </cell>
          <cell r="L2">
            <v>27</v>
          </cell>
          <cell r="M2">
            <v>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95</v>
          </cell>
          <cell r="W2">
            <v>90</v>
          </cell>
          <cell r="X2">
            <v>81</v>
          </cell>
          <cell r="Y2">
            <v>9</v>
          </cell>
          <cell r="Z2">
            <v>0</v>
          </cell>
          <cell r="AA2">
            <v>0</v>
          </cell>
          <cell r="AB2">
            <v>38</v>
          </cell>
          <cell r="AC2">
            <v>16</v>
          </cell>
          <cell r="AD2">
            <v>27</v>
          </cell>
          <cell r="AE2">
            <v>9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SO</v>
          </cell>
          <cell r="B3" t="str">
            <v>LAV1</v>
          </cell>
          <cell r="D3">
            <v>2</v>
          </cell>
          <cell r="E3">
            <v>7</v>
          </cell>
          <cell r="F3">
            <v>6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2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7</v>
          </cell>
          <cell r="X3">
            <v>6</v>
          </cell>
          <cell r="Y3">
            <v>1</v>
          </cell>
          <cell r="Z3">
            <v>0</v>
          </cell>
          <cell r="AA3">
            <v>0</v>
          </cell>
          <cell r="AB3">
            <v>2</v>
          </cell>
          <cell r="AC3">
            <v>2</v>
          </cell>
          <cell r="AD3">
            <v>2</v>
          </cell>
          <cell r="AE3">
            <v>1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SO</v>
          </cell>
          <cell r="B4" t="str">
            <v>MURF</v>
          </cell>
          <cell r="D4">
            <v>9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6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9</v>
          </cell>
          <cell r="W4">
            <v>1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1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SO</v>
          </cell>
          <cell r="B5" t="str">
            <v>OGDEN</v>
          </cell>
          <cell r="D5">
            <v>13</v>
          </cell>
          <cell r="E5">
            <v>16</v>
          </cell>
          <cell r="F5">
            <v>15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6</v>
          </cell>
          <cell r="L5">
            <v>4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26</v>
          </cell>
          <cell r="W5">
            <v>24</v>
          </cell>
          <cell r="X5">
            <v>23</v>
          </cell>
          <cell r="Y5">
            <v>1</v>
          </cell>
          <cell r="Z5">
            <v>0</v>
          </cell>
          <cell r="AA5">
            <v>0</v>
          </cell>
          <cell r="AB5">
            <v>10</v>
          </cell>
          <cell r="AC5">
            <v>6</v>
          </cell>
          <cell r="AD5">
            <v>7</v>
          </cell>
          <cell r="AE5">
            <v>1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SO</v>
          </cell>
          <cell r="B6" t="str">
            <v>OMC-PA</v>
          </cell>
          <cell r="D6">
            <v>8</v>
          </cell>
          <cell r="E6">
            <v>7</v>
          </cell>
          <cell r="F6">
            <v>6</v>
          </cell>
          <cell r="G6">
            <v>1</v>
          </cell>
          <cell r="H6">
            <v>0</v>
          </cell>
          <cell r="I6">
            <v>0</v>
          </cell>
          <cell r="J6">
            <v>6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18</v>
          </cell>
          <cell r="W6">
            <v>7</v>
          </cell>
          <cell r="X6">
            <v>6</v>
          </cell>
          <cell r="Y6">
            <v>1</v>
          </cell>
          <cell r="Z6">
            <v>0</v>
          </cell>
          <cell r="AA6">
            <v>0</v>
          </cell>
          <cell r="AB6">
            <v>4</v>
          </cell>
          <cell r="AC6">
            <v>0</v>
          </cell>
          <cell r="AD6">
            <v>2</v>
          </cell>
          <cell r="AE6">
            <v>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SO</v>
          </cell>
          <cell r="B7" t="str">
            <v>OMC-WI</v>
          </cell>
          <cell r="D7">
            <v>1</v>
          </cell>
          <cell r="E7">
            <v>26</v>
          </cell>
          <cell r="F7">
            <v>24</v>
          </cell>
          <cell r="G7">
            <v>2</v>
          </cell>
          <cell r="H7">
            <v>0</v>
          </cell>
          <cell r="I7">
            <v>0</v>
          </cell>
          <cell r="J7">
            <v>0</v>
          </cell>
          <cell r="K7">
            <v>6</v>
          </cell>
          <cell r="L7">
            <v>11</v>
          </cell>
          <cell r="M7">
            <v>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2</v>
          </cell>
          <cell r="W7">
            <v>31</v>
          </cell>
          <cell r="X7">
            <v>29</v>
          </cell>
          <cell r="Y7">
            <v>2</v>
          </cell>
          <cell r="Z7">
            <v>0</v>
          </cell>
          <cell r="AA7">
            <v>0</v>
          </cell>
          <cell r="AB7">
            <v>9</v>
          </cell>
          <cell r="AC7">
            <v>8</v>
          </cell>
          <cell r="AD7">
            <v>12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SO</v>
          </cell>
          <cell r="B8" t="str">
            <v>WHSE</v>
          </cell>
          <cell r="D8">
            <v>45</v>
          </cell>
          <cell r="E8">
            <v>62</v>
          </cell>
          <cell r="F8">
            <v>58</v>
          </cell>
          <cell r="G8">
            <v>4</v>
          </cell>
          <cell r="H8">
            <v>0</v>
          </cell>
          <cell r="I8">
            <v>0</v>
          </cell>
          <cell r="J8">
            <v>4</v>
          </cell>
          <cell r="K8">
            <v>15</v>
          </cell>
          <cell r="L8">
            <v>16</v>
          </cell>
          <cell r="M8">
            <v>4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52</v>
          </cell>
          <cell r="W8">
            <v>62</v>
          </cell>
          <cell r="X8">
            <v>58</v>
          </cell>
          <cell r="Y8">
            <v>4</v>
          </cell>
          <cell r="Z8">
            <v>0</v>
          </cell>
          <cell r="AA8">
            <v>0</v>
          </cell>
          <cell r="AB8">
            <v>27</v>
          </cell>
          <cell r="AC8">
            <v>15</v>
          </cell>
          <cell r="AD8">
            <v>16</v>
          </cell>
          <cell r="AE8">
            <v>4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</sheetData>
      <sheetData sheetId="31">
        <row r="1">
          <cell r="A1" t="str">
            <v>SDMCU</v>
          </cell>
          <cell r="B1" t="str">
            <v>Period</v>
          </cell>
          <cell r="C1" t="str">
            <v>AvgCycTime</v>
          </cell>
          <cell r="D1" t="str">
            <v>avgPromCycTime</v>
          </cell>
        </row>
        <row r="2">
          <cell r="A2" t="str">
            <v>LAREDO</v>
          </cell>
          <cell r="B2">
            <v>1</v>
          </cell>
          <cell r="C2">
            <v>21</v>
          </cell>
          <cell r="D2">
            <v>21</v>
          </cell>
        </row>
        <row r="3">
          <cell r="A3" t="str">
            <v>LAREDO</v>
          </cell>
          <cell r="B3">
            <v>2</v>
          </cell>
          <cell r="C3">
            <v>15</v>
          </cell>
          <cell r="D3">
            <v>17</v>
          </cell>
        </row>
        <row r="4">
          <cell r="A4" t="str">
            <v>LAREDO</v>
          </cell>
          <cell r="B4">
            <v>3</v>
          </cell>
          <cell r="C4">
            <v>18</v>
          </cell>
          <cell r="D4">
            <v>23</v>
          </cell>
        </row>
        <row r="5">
          <cell r="A5" t="str">
            <v>LAREDO</v>
          </cell>
          <cell r="B5">
            <v>4</v>
          </cell>
          <cell r="C5">
            <v>24</v>
          </cell>
          <cell r="D5">
            <v>28</v>
          </cell>
        </row>
        <row r="6">
          <cell r="A6" t="str">
            <v>LAV1</v>
          </cell>
          <cell r="B6">
            <v>1</v>
          </cell>
          <cell r="C6">
            <v>0</v>
          </cell>
          <cell r="D6">
            <v>0</v>
          </cell>
        </row>
        <row r="7">
          <cell r="A7" t="str">
            <v>LAV1</v>
          </cell>
          <cell r="B7">
            <v>2</v>
          </cell>
          <cell r="C7">
            <v>0</v>
          </cell>
          <cell r="D7">
            <v>0</v>
          </cell>
        </row>
        <row r="8">
          <cell r="A8" t="str">
            <v>LAV1</v>
          </cell>
          <cell r="B8">
            <v>3</v>
          </cell>
          <cell r="C8">
            <v>2</v>
          </cell>
          <cell r="D8">
            <v>2</v>
          </cell>
        </row>
        <row r="9">
          <cell r="A9" t="str">
            <v>LAV1</v>
          </cell>
          <cell r="B9">
            <v>4</v>
          </cell>
          <cell r="C9">
            <v>1</v>
          </cell>
          <cell r="D9">
            <v>1</v>
          </cell>
        </row>
        <row r="10">
          <cell r="A10" t="str">
            <v>MURF</v>
          </cell>
          <cell r="B10">
            <v>3</v>
          </cell>
          <cell r="C10">
            <v>16</v>
          </cell>
          <cell r="D10">
            <v>16</v>
          </cell>
        </row>
        <row r="11">
          <cell r="A11" t="str">
            <v>OGDEN</v>
          </cell>
          <cell r="B11">
            <v>1</v>
          </cell>
          <cell r="C11">
            <v>35</v>
          </cell>
          <cell r="D11">
            <v>27</v>
          </cell>
        </row>
        <row r="12">
          <cell r="A12" t="str">
            <v>OGDEN</v>
          </cell>
          <cell r="B12">
            <v>2</v>
          </cell>
          <cell r="C12">
            <v>15</v>
          </cell>
          <cell r="D12">
            <v>21</v>
          </cell>
        </row>
        <row r="13">
          <cell r="A13" t="str">
            <v>OGDEN</v>
          </cell>
          <cell r="B13">
            <v>3</v>
          </cell>
          <cell r="C13">
            <v>14</v>
          </cell>
          <cell r="D13">
            <v>16</v>
          </cell>
        </row>
        <row r="14">
          <cell r="A14" t="str">
            <v>OGDEN</v>
          </cell>
          <cell r="B14">
            <v>4</v>
          </cell>
          <cell r="C14">
            <v>35</v>
          </cell>
          <cell r="D14">
            <v>56</v>
          </cell>
        </row>
        <row r="15">
          <cell r="A15" t="str">
            <v>OMC-PA</v>
          </cell>
          <cell r="B15">
            <v>1</v>
          </cell>
          <cell r="C15">
            <v>17</v>
          </cell>
          <cell r="D15">
            <v>28</v>
          </cell>
        </row>
        <row r="16">
          <cell r="A16" t="str">
            <v>OMC-PA</v>
          </cell>
          <cell r="B16">
            <v>3</v>
          </cell>
          <cell r="C16">
            <v>20</v>
          </cell>
          <cell r="D16">
            <v>34</v>
          </cell>
        </row>
        <row r="17">
          <cell r="A17" t="str">
            <v>OMC-PA</v>
          </cell>
          <cell r="B17">
            <v>4</v>
          </cell>
          <cell r="C17">
            <v>21</v>
          </cell>
          <cell r="D17">
            <v>21</v>
          </cell>
        </row>
        <row r="18">
          <cell r="A18" t="str">
            <v>OMC-WI</v>
          </cell>
          <cell r="B18">
            <v>1</v>
          </cell>
          <cell r="C18">
            <v>13</v>
          </cell>
          <cell r="D18">
            <v>16</v>
          </cell>
        </row>
        <row r="19">
          <cell r="A19" t="str">
            <v>OMC-WI</v>
          </cell>
          <cell r="B19">
            <v>2</v>
          </cell>
          <cell r="C19">
            <v>9</v>
          </cell>
          <cell r="D19">
            <v>8</v>
          </cell>
        </row>
        <row r="20">
          <cell r="A20" t="str">
            <v>OMC-WI</v>
          </cell>
          <cell r="B20">
            <v>3</v>
          </cell>
          <cell r="C20">
            <v>16</v>
          </cell>
          <cell r="D20">
            <v>17</v>
          </cell>
        </row>
        <row r="21">
          <cell r="A21" t="str">
            <v>OMC-WI</v>
          </cell>
          <cell r="B21">
            <v>4</v>
          </cell>
          <cell r="C21">
            <v>11</v>
          </cell>
          <cell r="D21">
            <v>14</v>
          </cell>
        </row>
        <row r="22">
          <cell r="A22" t="str">
            <v>WHSE</v>
          </cell>
          <cell r="B22">
            <v>1</v>
          </cell>
          <cell r="C22">
            <v>0</v>
          </cell>
          <cell r="D22">
            <v>1</v>
          </cell>
        </row>
        <row r="23">
          <cell r="A23" t="str">
            <v>WHSE</v>
          </cell>
          <cell r="B23">
            <v>2</v>
          </cell>
          <cell r="C23">
            <v>4</v>
          </cell>
          <cell r="D23">
            <v>8</v>
          </cell>
        </row>
        <row r="24">
          <cell r="A24" t="str">
            <v>WHSE</v>
          </cell>
          <cell r="B24">
            <v>3</v>
          </cell>
          <cell r="C24">
            <v>1</v>
          </cell>
          <cell r="D24">
            <v>6</v>
          </cell>
        </row>
        <row r="25">
          <cell r="A25" t="str">
            <v>WHSE</v>
          </cell>
          <cell r="B25">
            <v>4</v>
          </cell>
          <cell r="C25">
            <v>0</v>
          </cell>
          <cell r="D25">
            <v>0</v>
          </cell>
        </row>
      </sheetData>
      <sheetData sheetId="32">
        <row r="1">
          <cell r="A1" t="str">
            <v>SDMCU</v>
          </cell>
          <cell r="B1" t="str">
            <v>Total Of otakd</v>
          </cell>
          <cell r="C1" t="str">
            <v>2005-01</v>
          </cell>
          <cell r="D1" t="str">
            <v>2005-02</v>
          </cell>
          <cell r="E1" t="str">
            <v>2005-03</v>
          </cell>
          <cell r="F1" t="str">
            <v>2005-04</v>
          </cell>
          <cell r="G1" t="str">
            <v>2005-05</v>
          </cell>
          <cell r="H1" t="str">
            <v>2005-06</v>
          </cell>
          <cell r="I1" t="str">
            <v>2005-07</v>
          </cell>
          <cell r="J1" t="str">
            <v>2005-08</v>
          </cell>
          <cell r="K1" t="str">
            <v>2005-09</v>
          </cell>
          <cell r="L1" t="str">
            <v>2005-10</v>
          </cell>
          <cell r="M1" t="str">
            <v>2005-11</v>
          </cell>
          <cell r="N1" t="str">
            <v>2005-12</v>
          </cell>
          <cell r="O1" t="str">
            <v>2006-01</v>
          </cell>
          <cell r="P1" t="str">
            <v>2006-02</v>
          </cell>
          <cell r="Q1" t="str">
            <v>2006-03</v>
          </cell>
          <cell r="R1" t="str">
            <v>2006-04</v>
          </cell>
        </row>
        <row r="2">
          <cell r="A2" t="str">
            <v>LAREDO</v>
          </cell>
          <cell r="B2">
            <v>9985</v>
          </cell>
          <cell r="C2">
            <v>641</v>
          </cell>
          <cell r="D2">
            <v>535</v>
          </cell>
          <cell r="E2">
            <v>514</v>
          </cell>
          <cell r="F2">
            <v>405</v>
          </cell>
          <cell r="G2">
            <v>387</v>
          </cell>
          <cell r="H2">
            <v>508</v>
          </cell>
          <cell r="I2">
            <v>606</v>
          </cell>
          <cell r="J2">
            <v>577</v>
          </cell>
          <cell r="K2">
            <v>704</v>
          </cell>
          <cell r="L2">
            <v>558</v>
          </cell>
          <cell r="M2">
            <v>705</v>
          </cell>
          <cell r="N2">
            <v>982</v>
          </cell>
          <cell r="O2">
            <v>851</v>
          </cell>
          <cell r="P2">
            <v>835</v>
          </cell>
          <cell r="Q2">
            <v>907</v>
          </cell>
          <cell r="R2">
            <v>270</v>
          </cell>
        </row>
        <row r="3">
          <cell r="A3" t="str">
            <v>LAV1</v>
          </cell>
          <cell r="B3">
            <v>11278</v>
          </cell>
          <cell r="C3">
            <v>642</v>
          </cell>
          <cell r="D3">
            <v>598</v>
          </cell>
          <cell r="E3">
            <v>619</v>
          </cell>
          <cell r="F3">
            <v>640</v>
          </cell>
          <cell r="G3">
            <v>742</v>
          </cell>
          <cell r="H3">
            <v>828</v>
          </cell>
          <cell r="I3">
            <v>820</v>
          </cell>
          <cell r="J3">
            <v>753</v>
          </cell>
          <cell r="K3">
            <v>788</v>
          </cell>
          <cell r="L3">
            <v>675</v>
          </cell>
          <cell r="M3">
            <v>673</v>
          </cell>
          <cell r="N3">
            <v>895</v>
          </cell>
          <cell r="O3">
            <v>764</v>
          </cell>
          <cell r="P3">
            <v>720</v>
          </cell>
          <cell r="Q3">
            <v>882</v>
          </cell>
          <cell r="R3">
            <v>239</v>
          </cell>
        </row>
        <row r="4">
          <cell r="A4" t="str">
            <v>MURF</v>
          </cell>
          <cell r="B4">
            <v>1402</v>
          </cell>
          <cell r="C4">
            <v>102</v>
          </cell>
          <cell r="D4">
            <v>96</v>
          </cell>
          <cell r="E4">
            <v>119</v>
          </cell>
          <cell r="F4">
            <v>75</v>
          </cell>
          <cell r="G4">
            <v>119</v>
          </cell>
          <cell r="H4">
            <v>117</v>
          </cell>
          <cell r="I4">
            <v>72</v>
          </cell>
          <cell r="J4">
            <v>40</v>
          </cell>
          <cell r="K4">
            <v>71</v>
          </cell>
          <cell r="L4">
            <v>53</v>
          </cell>
          <cell r="M4">
            <v>37</v>
          </cell>
          <cell r="N4">
            <v>84</v>
          </cell>
          <cell r="O4">
            <v>91</v>
          </cell>
          <cell r="P4">
            <v>115</v>
          </cell>
          <cell r="Q4">
            <v>160</v>
          </cell>
          <cell r="R4">
            <v>51</v>
          </cell>
        </row>
        <row r="5">
          <cell r="A5" t="str">
            <v>OGDEN</v>
          </cell>
          <cell r="B5">
            <v>21832</v>
          </cell>
          <cell r="C5">
            <v>1005</v>
          </cell>
          <cell r="D5">
            <v>1298</v>
          </cell>
          <cell r="E5">
            <v>1629</v>
          </cell>
          <cell r="F5">
            <v>1529</v>
          </cell>
          <cell r="G5">
            <v>1525</v>
          </cell>
          <cell r="H5">
            <v>1873</v>
          </cell>
          <cell r="I5">
            <v>1214</v>
          </cell>
          <cell r="J5">
            <v>1409</v>
          </cell>
          <cell r="K5">
            <v>1575</v>
          </cell>
          <cell r="L5">
            <v>1081</v>
          </cell>
          <cell r="M5">
            <v>1095</v>
          </cell>
          <cell r="N5">
            <v>1299</v>
          </cell>
          <cell r="O5">
            <v>1315</v>
          </cell>
          <cell r="P5">
            <v>1417</v>
          </cell>
          <cell r="Q5">
            <v>1994</v>
          </cell>
          <cell r="R5">
            <v>574</v>
          </cell>
        </row>
        <row r="6">
          <cell r="A6" t="str">
            <v>OMC-PA</v>
          </cell>
          <cell r="B6">
            <v>9114</v>
          </cell>
          <cell r="C6">
            <v>448</v>
          </cell>
          <cell r="D6">
            <v>504</v>
          </cell>
          <cell r="E6">
            <v>577</v>
          </cell>
          <cell r="F6">
            <v>513</v>
          </cell>
          <cell r="G6">
            <v>608</v>
          </cell>
          <cell r="H6">
            <v>625</v>
          </cell>
          <cell r="I6">
            <v>554</v>
          </cell>
          <cell r="J6">
            <v>648</v>
          </cell>
          <cell r="K6">
            <v>785</v>
          </cell>
          <cell r="L6">
            <v>600</v>
          </cell>
          <cell r="M6">
            <v>544</v>
          </cell>
          <cell r="N6">
            <v>743</v>
          </cell>
          <cell r="O6">
            <v>585</v>
          </cell>
          <cell r="P6">
            <v>563</v>
          </cell>
          <cell r="Q6">
            <v>659</v>
          </cell>
          <cell r="R6">
            <v>158</v>
          </cell>
        </row>
        <row r="7">
          <cell r="A7" t="str">
            <v>OMC-WI</v>
          </cell>
          <cell r="B7">
            <v>22348</v>
          </cell>
          <cell r="C7">
            <v>1068</v>
          </cell>
          <cell r="D7">
            <v>1049</v>
          </cell>
          <cell r="E7">
            <v>1109</v>
          </cell>
          <cell r="F7">
            <v>807</v>
          </cell>
          <cell r="G7">
            <v>982</v>
          </cell>
          <cell r="H7">
            <v>1206</v>
          </cell>
          <cell r="I7">
            <v>1482</v>
          </cell>
          <cell r="J7">
            <v>1611</v>
          </cell>
          <cell r="K7">
            <v>1752</v>
          </cell>
          <cell r="L7">
            <v>1599</v>
          </cell>
          <cell r="M7">
            <v>1693</v>
          </cell>
          <cell r="N7">
            <v>1858</v>
          </cell>
          <cell r="O7">
            <v>1724</v>
          </cell>
          <cell r="P7">
            <v>1708</v>
          </cell>
          <cell r="Q7">
            <v>1963</v>
          </cell>
          <cell r="R7">
            <v>737</v>
          </cell>
        </row>
        <row r="8">
          <cell r="A8" t="str">
            <v>WHSE</v>
          </cell>
          <cell r="B8">
            <v>72378</v>
          </cell>
          <cell r="C8">
            <v>3885</v>
          </cell>
          <cell r="D8">
            <v>4582</v>
          </cell>
          <cell r="E8">
            <v>5610</v>
          </cell>
          <cell r="F8">
            <v>5308</v>
          </cell>
          <cell r="G8">
            <v>4722</v>
          </cell>
          <cell r="H8">
            <v>5203</v>
          </cell>
          <cell r="I8">
            <v>3595</v>
          </cell>
          <cell r="J8">
            <v>3644</v>
          </cell>
          <cell r="K8">
            <v>4341</v>
          </cell>
          <cell r="L8">
            <v>3417</v>
          </cell>
          <cell r="M8">
            <v>3819</v>
          </cell>
          <cell r="N8">
            <v>4979</v>
          </cell>
          <cell r="O8">
            <v>5270</v>
          </cell>
          <cell r="P8">
            <v>5191</v>
          </cell>
          <cell r="Q8">
            <v>7068</v>
          </cell>
          <cell r="R8">
            <v>1744</v>
          </cell>
        </row>
      </sheetData>
      <sheetData sheetId="33">
        <row r="1">
          <cell r="A1" t="str">
            <v>SDMCU</v>
          </cell>
          <cell r="B1" t="str">
            <v>otalofNord</v>
          </cell>
          <cell r="C1" t="str">
            <v>2005-01</v>
          </cell>
          <cell r="D1" t="str">
            <v>2005-02</v>
          </cell>
          <cell r="E1" t="str">
            <v>2005-03</v>
          </cell>
          <cell r="F1" t="str">
            <v>2005-04</v>
          </cell>
          <cell r="G1" t="str">
            <v>2005-05</v>
          </cell>
          <cell r="H1" t="str">
            <v>2005-06</v>
          </cell>
          <cell r="I1" t="str">
            <v>2005-07</v>
          </cell>
          <cell r="J1" t="str">
            <v>2005-08</v>
          </cell>
          <cell r="K1" t="str">
            <v>2005-09</v>
          </cell>
          <cell r="L1" t="str">
            <v>2005-10</v>
          </cell>
          <cell r="M1" t="str">
            <v>2005-11</v>
          </cell>
          <cell r="N1" t="str">
            <v>2005-12</v>
          </cell>
          <cell r="O1" t="str">
            <v>2006-01</v>
          </cell>
          <cell r="P1" t="str">
            <v>2006-02</v>
          </cell>
          <cell r="Q1" t="str">
            <v>2006-03</v>
          </cell>
          <cell r="R1" t="str">
            <v>2006-04</v>
          </cell>
        </row>
        <row r="2">
          <cell r="A2" t="str">
            <v>LAREDO</v>
          </cell>
          <cell r="B2">
            <v>15885</v>
          </cell>
          <cell r="C2">
            <v>845</v>
          </cell>
          <cell r="D2">
            <v>823</v>
          </cell>
          <cell r="E2">
            <v>893</v>
          </cell>
          <cell r="F2">
            <v>927</v>
          </cell>
          <cell r="G2">
            <v>1128</v>
          </cell>
          <cell r="H2">
            <v>1329</v>
          </cell>
          <cell r="I2">
            <v>1227</v>
          </cell>
          <cell r="J2">
            <v>1101</v>
          </cell>
          <cell r="K2">
            <v>1206</v>
          </cell>
          <cell r="L2">
            <v>961</v>
          </cell>
          <cell r="M2">
            <v>986</v>
          </cell>
          <cell r="N2">
            <v>1203</v>
          </cell>
          <cell r="O2">
            <v>1018</v>
          </cell>
          <cell r="P2">
            <v>943</v>
          </cell>
          <cell r="Q2">
            <v>990</v>
          </cell>
          <cell r="R2">
            <v>305</v>
          </cell>
        </row>
        <row r="3">
          <cell r="A3" t="str">
            <v>LAV1</v>
          </cell>
          <cell r="B3">
            <v>12482</v>
          </cell>
          <cell r="C3">
            <v>734</v>
          </cell>
          <cell r="D3">
            <v>678</v>
          </cell>
          <cell r="E3">
            <v>727</v>
          </cell>
          <cell r="F3">
            <v>730</v>
          </cell>
          <cell r="G3">
            <v>829</v>
          </cell>
          <cell r="H3">
            <v>933</v>
          </cell>
          <cell r="I3">
            <v>888</v>
          </cell>
          <cell r="J3">
            <v>825</v>
          </cell>
          <cell r="K3">
            <v>877</v>
          </cell>
          <cell r="L3">
            <v>732</v>
          </cell>
          <cell r="M3">
            <v>735</v>
          </cell>
          <cell r="N3">
            <v>970</v>
          </cell>
          <cell r="O3">
            <v>841</v>
          </cell>
          <cell r="P3">
            <v>758</v>
          </cell>
          <cell r="Q3">
            <v>962</v>
          </cell>
          <cell r="R3">
            <v>263</v>
          </cell>
        </row>
        <row r="4">
          <cell r="A4" t="str">
            <v>MURF</v>
          </cell>
          <cell r="B4">
            <v>1923</v>
          </cell>
          <cell r="C4">
            <v>122</v>
          </cell>
          <cell r="D4">
            <v>117</v>
          </cell>
          <cell r="E4">
            <v>173</v>
          </cell>
          <cell r="F4">
            <v>135</v>
          </cell>
          <cell r="G4">
            <v>159</v>
          </cell>
          <cell r="H4">
            <v>130</v>
          </cell>
          <cell r="I4">
            <v>91</v>
          </cell>
          <cell r="J4">
            <v>57</v>
          </cell>
          <cell r="K4">
            <v>110</v>
          </cell>
          <cell r="L4">
            <v>69</v>
          </cell>
          <cell r="M4">
            <v>62</v>
          </cell>
          <cell r="N4">
            <v>116</v>
          </cell>
          <cell r="O4">
            <v>122</v>
          </cell>
          <cell r="P4">
            <v>136</v>
          </cell>
          <cell r="Q4">
            <v>212</v>
          </cell>
          <cell r="R4">
            <v>112</v>
          </cell>
        </row>
        <row r="5">
          <cell r="A5" t="str">
            <v>OGDEN</v>
          </cell>
          <cell r="B5">
            <v>34862</v>
          </cell>
          <cell r="C5">
            <v>1894</v>
          </cell>
          <cell r="D5">
            <v>2148</v>
          </cell>
          <cell r="E5">
            <v>2531</v>
          </cell>
          <cell r="F5">
            <v>2537</v>
          </cell>
          <cell r="G5">
            <v>2552</v>
          </cell>
          <cell r="H5">
            <v>2848</v>
          </cell>
          <cell r="I5">
            <v>1996</v>
          </cell>
          <cell r="J5">
            <v>2120</v>
          </cell>
          <cell r="K5">
            <v>2299</v>
          </cell>
          <cell r="L5">
            <v>1665</v>
          </cell>
          <cell r="M5">
            <v>1843</v>
          </cell>
          <cell r="N5">
            <v>2237</v>
          </cell>
          <cell r="O5">
            <v>2068</v>
          </cell>
          <cell r="P5">
            <v>2186</v>
          </cell>
          <cell r="Q5">
            <v>3007</v>
          </cell>
          <cell r="R5">
            <v>931</v>
          </cell>
        </row>
        <row r="6">
          <cell r="A6" t="str">
            <v>OMC-PA</v>
          </cell>
          <cell r="B6">
            <v>11067</v>
          </cell>
          <cell r="C6">
            <v>531</v>
          </cell>
          <cell r="D6">
            <v>579</v>
          </cell>
          <cell r="E6">
            <v>721</v>
          </cell>
          <cell r="F6">
            <v>655</v>
          </cell>
          <cell r="G6">
            <v>682</v>
          </cell>
          <cell r="H6">
            <v>754</v>
          </cell>
          <cell r="I6">
            <v>773</v>
          </cell>
          <cell r="J6">
            <v>761</v>
          </cell>
          <cell r="K6">
            <v>893</v>
          </cell>
          <cell r="L6">
            <v>652</v>
          </cell>
          <cell r="M6">
            <v>640</v>
          </cell>
          <cell r="N6">
            <v>873</v>
          </cell>
          <cell r="O6">
            <v>751</v>
          </cell>
          <cell r="P6">
            <v>719</v>
          </cell>
          <cell r="Q6">
            <v>885</v>
          </cell>
          <cell r="R6">
            <v>198</v>
          </cell>
        </row>
        <row r="7">
          <cell r="A7" t="str">
            <v>OMC-WI</v>
          </cell>
          <cell r="B7">
            <v>26770</v>
          </cell>
          <cell r="C7">
            <v>1329</v>
          </cell>
          <cell r="D7">
            <v>1336</v>
          </cell>
          <cell r="E7">
            <v>1470</v>
          </cell>
          <cell r="F7">
            <v>1368</v>
          </cell>
          <cell r="G7">
            <v>1575</v>
          </cell>
          <cell r="H7">
            <v>1833</v>
          </cell>
          <cell r="I7">
            <v>1917</v>
          </cell>
          <cell r="J7">
            <v>1982</v>
          </cell>
          <cell r="K7">
            <v>2192</v>
          </cell>
          <cell r="L7">
            <v>1700</v>
          </cell>
          <cell r="M7">
            <v>1781</v>
          </cell>
          <cell r="N7">
            <v>1903</v>
          </cell>
          <cell r="O7">
            <v>1862</v>
          </cell>
          <cell r="P7">
            <v>1770</v>
          </cell>
          <cell r="Q7">
            <v>2007</v>
          </cell>
          <cell r="R7">
            <v>745</v>
          </cell>
        </row>
        <row r="8">
          <cell r="A8" t="str">
            <v>WHSE</v>
          </cell>
          <cell r="B8">
            <v>85684</v>
          </cell>
          <cell r="C8">
            <v>5778</v>
          </cell>
          <cell r="D8">
            <v>5855</v>
          </cell>
          <cell r="E8">
            <v>7116</v>
          </cell>
          <cell r="F8">
            <v>6122</v>
          </cell>
          <cell r="G8">
            <v>5472</v>
          </cell>
          <cell r="H8">
            <v>5890</v>
          </cell>
          <cell r="I8">
            <v>4068</v>
          </cell>
          <cell r="J8">
            <v>4211</v>
          </cell>
          <cell r="K8">
            <v>4951</v>
          </cell>
          <cell r="L8">
            <v>3817</v>
          </cell>
          <cell r="M8">
            <v>4403</v>
          </cell>
          <cell r="N8">
            <v>5952</v>
          </cell>
          <cell r="O8">
            <v>6066</v>
          </cell>
          <cell r="P8">
            <v>5950</v>
          </cell>
          <cell r="Q8">
            <v>8051</v>
          </cell>
          <cell r="R8">
            <v>1982</v>
          </cell>
        </row>
      </sheetData>
      <sheetData sheetId="3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 MULTIPLES"/>
      <sheetName val="Trans. Value"/>
      <sheetName val="Capital Structure"/>
      <sheetName val="Cash Position"/>
      <sheetName val="Cash 2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>
        <row r="2">
          <cell r="A2" t="str">
            <v>Famous Dave's</v>
          </cell>
        </row>
        <row r="6">
          <cell r="A6" t="str">
            <v>ENTERPRISE VALUE MULTIPLES OF COMPARABLE SELECTED HIGH GROWTH RESTAURANTS</v>
          </cell>
        </row>
        <row r="8">
          <cell r="A8" t="str">
            <v>(in thousands)</v>
          </cell>
          <cell r="X8" t="str">
            <v>Enterprise Value Multiples</v>
          </cell>
        </row>
        <row r="9">
          <cell r="D9" t="str">
            <v>Latest B/S</v>
          </cell>
          <cell r="F9" t="str">
            <v>Market</v>
          </cell>
          <cell r="L9" t="str">
            <v>Enterprise</v>
          </cell>
          <cell r="P9" t="str">
            <v>LTM</v>
          </cell>
          <cell r="T9" t="str">
            <v>CY '97</v>
          </cell>
          <cell r="V9" t="str">
            <v>CY '98</v>
          </cell>
          <cell r="X9" t="str">
            <v>LTM</v>
          </cell>
          <cell r="Z9" t="str">
            <v>LTM</v>
          </cell>
          <cell r="AB9" t="str">
            <v>CY 97</v>
          </cell>
          <cell r="AF9" t="str">
            <v>CY 98</v>
          </cell>
        </row>
        <row r="10">
          <cell r="D10" t="str">
            <v>Date</v>
          </cell>
          <cell r="F10" t="str">
            <v>Cap.</v>
          </cell>
          <cell r="H10" t="str">
            <v>Debt (1)</v>
          </cell>
          <cell r="J10" t="str">
            <v>Cash</v>
          </cell>
          <cell r="L10" t="str">
            <v>Value</v>
          </cell>
          <cell r="N10" t="str">
            <v>Rev.</v>
          </cell>
          <cell r="P10" t="str">
            <v>EBIT (2)</v>
          </cell>
          <cell r="R10" t="str">
            <v>EBITDA (3)</v>
          </cell>
          <cell r="T10" t="str">
            <v>Revenue (4)</v>
          </cell>
          <cell r="V10" t="str">
            <v>EBITDA (4)</v>
          </cell>
          <cell r="X10" t="str">
            <v>EBIT</v>
          </cell>
          <cell r="Z10" t="str">
            <v>EBITDA</v>
          </cell>
          <cell r="AB10" t="str">
            <v>Revenue</v>
          </cell>
          <cell r="AF10" t="str">
            <v>EBITDA</v>
          </cell>
        </row>
        <row r="12">
          <cell r="B12" t="str">
            <v>Famous Dave's of America, Inc.</v>
          </cell>
          <cell r="D12">
            <v>35610</v>
          </cell>
          <cell r="F12">
            <v>160320.815</v>
          </cell>
          <cell r="H12">
            <v>820.58500000000004</v>
          </cell>
          <cell r="J12">
            <v>7635.4070000000002</v>
          </cell>
          <cell r="L12">
            <v>153505.99299999999</v>
          </cell>
          <cell r="N12">
            <v>9783.1129999999994</v>
          </cell>
          <cell r="P12">
            <v>-2207.1990000000001</v>
          </cell>
          <cell r="R12">
            <v>-1.6494599999999999</v>
          </cell>
          <cell r="T12">
            <v>18694</v>
          </cell>
          <cell r="V12">
            <v>7063</v>
          </cell>
          <cell r="W12">
            <v>1371</v>
          </cell>
          <cell r="X12" t="str">
            <v>NM</v>
          </cell>
          <cell r="Z12" t="str">
            <v>NM</v>
          </cell>
          <cell r="AA12">
            <v>8.2115113405370703</v>
          </cell>
          <cell r="AB12">
            <v>8.2115113405370703</v>
          </cell>
          <cell r="AF12">
            <v>21.733823162961901</v>
          </cell>
        </row>
        <row r="13">
          <cell r="A13" t="str">
            <v>Comparable Companies</v>
          </cell>
        </row>
        <row r="14">
          <cell r="B14" t="str">
            <v>Applebee's International, Inc.</v>
          </cell>
          <cell r="D14">
            <v>35610</v>
          </cell>
          <cell r="F14">
            <v>769831.35600000003</v>
          </cell>
          <cell r="H14">
            <v>29376</v>
          </cell>
          <cell r="J14">
            <v>9427</v>
          </cell>
          <cell r="L14">
            <v>789780.35600000003</v>
          </cell>
          <cell r="N14">
            <v>460449</v>
          </cell>
          <cell r="P14">
            <v>70333</v>
          </cell>
          <cell r="R14">
            <v>88178</v>
          </cell>
          <cell r="T14">
            <v>517014</v>
          </cell>
          <cell r="V14">
            <v>121008</v>
          </cell>
          <cell r="X14">
            <v>11.229157806435101</v>
          </cell>
          <cell r="Z14">
            <v>8.9566598924901903</v>
          </cell>
          <cell r="AA14">
            <v>1.52758021252809</v>
          </cell>
          <cell r="AB14">
            <v>1.52758021252809</v>
          </cell>
          <cell r="AF14">
            <v>6.5266788642073301</v>
          </cell>
        </row>
        <row r="15">
          <cell r="B15" t="str">
            <v>Lone Star Steakhouse &amp; Saloon, Inc.</v>
          </cell>
          <cell r="D15">
            <v>35611</v>
          </cell>
          <cell r="F15">
            <v>797386.63463999995</v>
          </cell>
          <cell r="H15">
            <v>0</v>
          </cell>
          <cell r="J15">
            <v>148450.66099999999</v>
          </cell>
          <cell r="L15">
            <v>648935.97363999998</v>
          </cell>
          <cell r="N15">
            <v>517345.76199999999</v>
          </cell>
          <cell r="P15">
            <v>108429.454</v>
          </cell>
          <cell r="R15">
            <v>137339.57699999999</v>
          </cell>
          <cell r="T15">
            <v>773113</v>
          </cell>
          <cell r="V15">
            <v>177385</v>
          </cell>
          <cell r="X15">
            <v>5.9848680381624</v>
          </cell>
          <cell r="Z15">
            <v>4.7250471263647498</v>
          </cell>
          <cell r="AA15">
            <v>0.83938049630519695</v>
          </cell>
          <cell r="AB15">
            <v>0.83938049630519695</v>
          </cell>
          <cell r="AF15">
            <v>3.6583475132621102</v>
          </cell>
        </row>
        <row r="16">
          <cell r="B16" t="str">
            <v>Outback Steakhouse, Inc.</v>
          </cell>
          <cell r="D16">
            <v>35611</v>
          </cell>
          <cell r="F16">
            <v>1324511.6640000001</v>
          </cell>
          <cell r="H16">
            <v>1804</v>
          </cell>
          <cell r="J16">
            <v>9749</v>
          </cell>
          <cell r="L16">
            <v>1316566.6640000001</v>
          </cell>
          <cell r="N16">
            <v>1043583</v>
          </cell>
          <cell r="P16">
            <v>134371</v>
          </cell>
          <cell r="R16">
            <v>159015</v>
          </cell>
          <cell r="T16">
            <v>1134323</v>
          </cell>
          <cell r="V16">
            <v>210489</v>
          </cell>
          <cell r="X16">
            <v>9.7979970678196899</v>
          </cell>
          <cell r="Z16">
            <v>8.2795123982014296</v>
          </cell>
          <cell r="AA16">
            <v>1.1606629363946599</v>
          </cell>
          <cell r="AB16">
            <v>1.1606629363946599</v>
          </cell>
          <cell r="AF16">
            <v>6.2548003173562501</v>
          </cell>
        </row>
        <row r="17">
          <cell r="B17" t="str">
            <v>Papa John's International, Inc.</v>
          </cell>
          <cell r="D17">
            <v>35610</v>
          </cell>
          <cell r="F17">
            <v>959374.19996999996</v>
          </cell>
          <cell r="H17">
            <v>1505</v>
          </cell>
          <cell r="J17">
            <v>9424</v>
          </cell>
          <cell r="L17">
            <v>951455.19996999996</v>
          </cell>
          <cell r="N17">
            <v>400747</v>
          </cell>
          <cell r="P17">
            <v>32386</v>
          </cell>
          <cell r="R17">
            <v>48601</v>
          </cell>
          <cell r="T17">
            <v>504000</v>
          </cell>
          <cell r="V17">
            <v>73467</v>
          </cell>
          <cell r="X17">
            <v>29.378595688569099</v>
          </cell>
          <cell r="Z17">
            <v>19.5768646729491</v>
          </cell>
          <cell r="AA17">
            <v>1.8878079364484099</v>
          </cell>
          <cell r="AB17">
            <v>1.8878079364484099</v>
          </cell>
          <cell r="AF17">
            <v>12.9507833444948</v>
          </cell>
        </row>
        <row r="18">
          <cell r="B18" t="str">
            <v>Rainforest Café, Inc.</v>
          </cell>
          <cell r="D18">
            <v>35611</v>
          </cell>
          <cell r="F18">
            <v>496088.25770000002</v>
          </cell>
          <cell r="H18">
            <v>0</v>
          </cell>
          <cell r="J18">
            <v>57483</v>
          </cell>
          <cell r="L18">
            <v>438605.25770000002</v>
          </cell>
          <cell r="N18">
            <v>81353</v>
          </cell>
          <cell r="P18">
            <v>14525</v>
          </cell>
          <cell r="R18">
            <v>21309</v>
          </cell>
          <cell r="T18">
            <v>108551</v>
          </cell>
          <cell r="V18">
            <v>46195</v>
          </cell>
          <cell r="X18">
            <v>30.1965754010327</v>
          </cell>
          <cell r="Z18">
            <v>20.5830990520437</v>
          </cell>
          <cell r="AA18">
            <v>4.04054552882977</v>
          </cell>
          <cell r="AB18">
            <v>4.04054552882977</v>
          </cell>
          <cell r="AF18">
            <v>9.4946478558285605</v>
          </cell>
        </row>
        <row r="20">
          <cell r="T20" t="str">
            <v>Mean:</v>
          </cell>
          <cell r="X20">
            <v>17.317438800403799</v>
          </cell>
          <cell r="Z20">
            <v>12.424236628409799</v>
          </cell>
          <cell r="AA20">
            <v>1.8911954221012299</v>
          </cell>
          <cell r="AB20">
            <v>1.8911954221012299</v>
          </cell>
          <cell r="AF20">
            <v>7.77705157902981</v>
          </cell>
        </row>
        <row r="22">
          <cell r="T22" t="str">
            <v>Median:</v>
          </cell>
          <cell r="X22">
            <v>11.229157806435101</v>
          </cell>
          <cell r="Z22">
            <v>8.9566598924901903</v>
          </cell>
          <cell r="AA22">
            <v>1.52758021252809</v>
          </cell>
          <cell r="AB22">
            <v>1.52758021252809</v>
          </cell>
          <cell r="AF22">
            <v>6.5266788642073301</v>
          </cell>
        </row>
        <row r="28">
          <cell r="A28" t="str">
            <v>Notes</v>
          </cell>
        </row>
        <row r="29">
          <cell r="A29" t="str">
            <v>(1)  Debt includes short-term debt, current portion of long-term debt, deferred rent, current portion of capital leases, notes payable and revolving credit facility/line of credit.</v>
          </cell>
        </row>
        <row r="30">
          <cell r="A30" t="str">
            <v>(2)  EBIT excludes net interest income/(expense) and any non-recurring charges.</v>
          </cell>
        </row>
        <row r="31">
          <cell r="A31" t="str">
            <v>(3)  EBITDA excludes net interest income/(expense), any non-recurring charges and depreciation and amortization.</v>
          </cell>
        </row>
        <row r="32">
          <cell r="A32" t="str">
            <v>(4)  CY 97 Revenue and CY 98 EBITDA projections from WA&amp;H Institutional Research.</v>
          </cell>
        </row>
        <row r="38">
          <cell r="F38" t="str">
            <v>10K ended 12/29/96</v>
          </cell>
        </row>
        <row r="39">
          <cell r="F39" t="str">
            <v>10Q ended 6/29/97</v>
          </cell>
        </row>
        <row r="40">
          <cell r="B40" t="str">
            <v>Company</v>
          </cell>
          <cell r="D40" t="str">
            <v>(in thousands)</v>
          </cell>
        </row>
        <row r="41">
          <cell r="D41">
            <v>35428</v>
          </cell>
          <cell r="F41">
            <v>35610</v>
          </cell>
          <cell r="H41">
            <v>35246</v>
          </cell>
        </row>
        <row r="42">
          <cell r="B42" t="str">
            <v>Applebees</v>
          </cell>
          <cell r="D42" t="str">
            <v>Full Year</v>
          </cell>
          <cell r="F42" t="str">
            <v>Current</v>
          </cell>
          <cell r="H42" t="str">
            <v>Previous</v>
          </cell>
          <cell r="J42" t="str">
            <v>Total</v>
          </cell>
        </row>
        <row r="43">
          <cell r="B43" t="str">
            <v>Revenues</v>
          </cell>
          <cell r="D43">
            <v>413131</v>
          </cell>
          <cell r="F43">
            <v>246944</v>
          </cell>
          <cell r="H43">
            <v>199626</v>
          </cell>
          <cell r="J43">
            <v>460449</v>
          </cell>
          <cell r="L43" t="str">
            <v>Shares Outstanding</v>
          </cell>
          <cell r="O43">
            <v>31421688</v>
          </cell>
        </row>
        <row r="45">
          <cell r="B45" t="str">
            <v>EBIT</v>
          </cell>
          <cell r="D45">
            <v>62151</v>
          </cell>
          <cell r="F45">
            <v>36603</v>
          </cell>
          <cell r="H45">
            <v>28421</v>
          </cell>
          <cell r="J45">
            <v>70333</v>
          </cell>
          <cell r="L45" t="str">
            <v>current price</v>
          </cell>
          <cell r="O45">
            <v>24.5</v>
          </cell>
          <cell r="Q45" t="str">
            <v>APPB</v>
          </cell>
        </row>
        <row r="46">
          <cell r="B46" t="str">
            <v>Depreciation</v>
          </cell>
          <cell r="D46">
            <v>15652</v>
          </cell>
          <cell r="F46">
            <v>9529</v>
          </cell>
          <cell r="H46">
            <v>7336</v>
          </cell>
          <cell r="J46">
            <v>17845</v>
          </cell>
          <cell r="L46" t="str">
            <v>Market Cap.</v>
          </cell>
          <cell r="O46">
            <v>769831356</v>
          </cell>
        </row>
        <row r="47">
          <cell r="B47" t="str">
            <v>EBITDA</v>
          </cell>
          <cell r="D47">
            <v>77803</v>
          </cell>
          <cell r="F47">
            <v>46132</v>
          </cell>
          <cell r="H47">
            <v>35757</v>
          </cell>
          <cell r="J47">
            <v>88178</v>
          </cell>
        </row>
        <row r="48">
          <cell r="B48" t="str">
            <v>Capital Exp.</v>
          </cell>
          <cell r="D48">
            <v>65672</v>
          </cell>
          <cell r="F48">
            <v>43750</v>
          </cell>
          <cell r="H48">
            <v>28775</v>
          </cell>
          <cell r="J48">
            <v>80647</v>
          </cell>
        </row>
        <row r="49">
          <cell r="B49" t="str">
            <v>*Cap Exp. exclues Process from sale of assets</v>
          </cell>
        </row>
        <row r="50">
          <cell r="B50">
            <v>35392</v>
          </cell>
          <cell r="D50" t="str">
            <v>Cash</v>
          </cell>
          <cell r="F50">
            <v>9427</v>
          </cell>
        </row>
        <row r="51">
          <cell r="D51" t="str">
            <v>Debt</v>
          </cell>
          <cell r="F51" t="str">
            <v>Long-Term Debt</v>
          </cell>
          <cell r="J51">
            <v>29376</v>
          </cell>
        </row>
        <row r="52">
          <cell r="J52">
            <v>29376</v>
          </cell>
        </row>
        <row r="54">
          <cell r="D54" t="str">
            <v>Total Assets</v>
          </cell>
          <cell r="F54">
            <v>340481</v>
          </cell>
        </row>
        <row r="55">
          <cell r="D55" t="str">
            <v>Book Value</v>
          </cell>
          <cell r="F55">
            <v>269617</v>
          </cell>
        </row>
        <row r="59">
          <cell r="F59" t="str">
            <v>10K from  6/14/97</v>
          </cell>
        </row>
        <row r="60">
          <cell r="B60" t="str">
            <v>Company</v>
          </cell>
          <cell r="D60" t="str">
            <v>(in thousands)</v>
          </cell>
          <cell r="F60" t="str">
            <v>10Q from 8/1/97</v>
          </cell>
        </row>
        <row r="61">
          <cell r="D61">
            <v>35430</v>
          </cell>
          <cell r="F61">
            <v>35598</v>
          </cell>
          <cell r="H61">
            <v>35227</v>
          </cell>
        </row>
        <row r="62">
          <cell r="B62" t="str">
            <v>Lone star</v>
          </cell>
          <cell r="D62" t="str">
            <v>Full Year</v>
          </cell>
          <cell r="F62" t="str">
            <v>Current</v>
          </cell>
          <cell r="H62" t="str">
            <v>Previous</v>
          </cell>
          <cell r="J62" t="str">
            <v>Total</v>
          </cell>
        </row>
        <row r="64">
          <cell r="B64" t="str">
            <v>Revenues</v>
          </cell>
          <cell r="D64">
            <v>491754.27</v>
          </cell>
          <cell r="F64">
            <v>133359.88</v>
          </cell>
          <cell r="H64">
            <v>107768.38800000001</v>
          </cell>
          <cell r="J64">
            <v>517345.76199999999</v>
          </cell>
          <cell r="L64" t="str">
            <v>Shares Outstanding</v>
          </cell>
          <cell r="O64">
            <v>41017831</v>
          </cell>
          <cell r="P64" t="str">
            <v>STAR</v>
          </cell>
        </row>
        <row r="65">
          <cell r="B65" t="str">
            <v>EBIT</v>
          </cell>
          <cell r="D65">
            <v>101876.46799999999</v>
          </cell>
          <cell r="F65">
            <v>28105.677</v>
          </cell>
          <cell r="H65">
            <v>21552.690999999999</v>
          </cell>
          <cell r="J65">
            <v>108429.454</v>
          </cell>
          <cell r="L65" t="str">
            <v>current price</v>
          </cell>
          <cell r="O65">
            <v>19.440000000000001</v>
          </cell>
        </row>
        <row r="66">
          <cell r="B66" t="str">
            <v>Depreciation</v>
          </cell>
          <cell r="D66">
            <v>28384.168000000001</v>
          </cell>
          <cell r="F66">
            <v>13289.044</v>
          </cell>
          <cell r="H66">
            <v>12763.089</v>
          </cell>
          <cell r="J66">
            <v>28910.123</v>
          </cell>
          <cell r="L66" t="str">
            <v>Market Cap.</v>
          </cell>
          <cell r="O66">
            <v>797386634.63999999</v>
          </cell>
        </row>
        <row r="67">
          <cell r="B67" t="str">
            <v>EBITDA</v>
          </cell>
          <cell r="D67">
            <v>130260.636</v>
          </cell>
          <cell r="F67">
            <v>41394.720999999998</v>
          </cell>
          <cell r="H67">
            <v>34315.78</v>
          </cell>
          <cell r="J67">
            <v>137339.57699999999</v>
          </cell>
        </row>
        <row r="68">
          <cell r="B68" t="str">
            <v>Capital Exp.</v>
          </cell>
          <cell r="D68">
            <v>126703.36</v>
          </cell>
          <cell r="F68">
            <v>40612.78</v>
          </cell>
          <cell r="H68">
            <v>47767.875</v>
          </cell>
          <cell r="J68">
            <v>119548.265</v>
          </cell>
        </row>
        <row r="69">
          <cell r="D69" t="str">
            <v>Cash</v>
          </cell>
          <cell r="F69">
            <v>148450.66099999999</v>
          </cell>
        </row>
        <row r="70">
          <cell r="F70" t="str">
            <v>Revolving credit faciltiy</v>
          </cell>
          <cell r="J70">
            <v>0</v>
          </cell>
        </row>
        <row r="71">
          <cell r="D71" t="str">
            <v>Debt</v>
          </cell>
          <cell r="F71" t="str">
            <v>Long-Term Debt</v>
          </cell>
          <cell r="J71">
            <v>0</v>
          </cell>
        </row>
        <row r="72">
          <cell r="J72">
            <v>0</v>
          </cell>
        </row>
        <row r="74">
          <cell r="D74" t="str">
            <v>Total Assets</v>
          </cell>
          <cell r="F74">
            <v>581139.90099999995</v>
          </cell>
        </row>
        <row r="75">
          <cell r="D75" t="str">
            <v>Book Value</v>
          </cell>
          <cell r="F75">
            <v>537655.22499999998</v>
          </cell>
        </row>
        <row r="78">
          <cell r="F78" t="str">
            <v>10K dated 6/30/97</v>
          </cell>
        </row>
        <row r="79">
          <cell r="B79" t="str">
            <v>Company</v>
          </cell>
          <cell r="D79" t="str">
            <v>(in thousands)</v>
          </cell>
          <cell r="F79" t="str">
            <v>10Q dated 5/15/97</v>
          </cell>
        </row>
        <row r="80">
          <cell r="D80">
            <v>35430</v>
          </cell>
          <cell r="F80">
            <v>35611</v>
          </cell>
          <cell r="H80">
            <v>35246</v>
          </cell>
        </row>
        <row r="81">
          <cell r="B81" t="str">
            <v>Outback</v>
          </cell>
          <cell r="D81" t="str">
            <v>Full Year</v>
          </cell>
          <cell r="F81" t="str">
            <v>Current</v>
          </cell>
          <cell r="H81" t="str">
            <v>Previous</v>
          </cell>
          <cell r="J81" t="str">
            <v>Total</v>
          </cell>
        </row>
        <row r="83">
          <cell r="B83" t="str">
            <v>Revenues</v>
          </cell>
          <cell r="D83">
            <v>937400</v>
          </cell>
          <cell r="F83">
            <v>558766</v>
          </cell>
          <cell r="H83">
            <v>452583</v>
          </cell>
          <cell r="J83">
            <v>1043583</v>
          </cell>
          <cell r="L83" t="str">
            <v>Shares Outstanding</v>
          </cell>
          <cell r="O83">
            <v>47303988</v>
          </cell>
          <cell r="P83" t="str">
            <v>OSSI</v>
          </cell>
        </row>
        <row r="84">
          <cell r="B84" t="str">
            <v>EBIT</v>
          </cell>
          <cell r="D84">
            <v>131019</v>
          </cell>
          <cell r="F84">
            <v>68686</v>
          </cell>
          <cell r="H84">
            <v>65334</v>
          </cell>
          <cell r="J84">
            <v>134371</v>
          </cell>
          <cell r="L84" t="str">
            <v>current price</v>
          </cell>
          <cell r="O84">
            <v>28</v>
          </cell>
        </row>
        <row r="85">
          <cell r="B85" t="str">
            <v>Depreciation</v>
          </cell>
          <cell r="D85">
            <v>35528</v>
          </cell>
          <cell r="F85">
            <v>11294</v>
          </cell>
          <cell r="H85">
            <v>22178</v>
          </cell>
          <cell r="J85">
            <v>17545</v>
          </cell>
          <cell r="L85" t="str">
            <v>Market Cap.</v>
          </cell>
          <cell r="O85">
            <v>1324511664</v>
          </cell>
        </row>
        <row r="86">
          <cell r="B86" t="str">
            <v>EBITDA</v>
          </cell>
          <cell r="D86">
            <v>166547</v>
          </cell>
          <cell r="F86">
            <v>79980</v>
          </cell>
          <cell r="H86">
            <v>87512</v>
          </cell>
          <cell r="J86">
            <v>159015</v>
          </cell>
        </row>
        <row r="87">
          <cell r="B87" t="str">
            <v>Capital Exp.</v>
          </cell>
          <cell r="D87">
            <v>130987</v>
          </cell>
          <cell r="F87">
            <v>58202</v>
          </cell>
          <cell r="H87">
            <v>54728</v>
          </cell>
          <cell r="J87">
            <v>134461</v>
          </cell>
          <cell r="L87" t="str">
            <v>.</v>
          </cell>
        </row>
        <row r="89">
          <cell r="D89" t="str">
            <v>Cash</v>
          </cell>
          <cell r="F89">
            <v>9749</v>
          </cell>
        </row>
        <row r="90">
          <cell r="D90" t="str">
            <v>Debt</v>
          </cell>
          <cell r="H90">
            <v>1804</v>
          </cell>
        </row>
        <row r="91">
          <cell r="D91" t="str">
            <v>Total Assets</v>
          </cell>
          <cell r="F91">
            <v>504529</v>
          </cell>
        </row>
        <row r="92">
          <cell r="D92" t="str">
            <v>Book Value</v>
          </cell>
          <cell r="F92">
            <v>366398</v>
          </cell>
        </row>
        <row r="102">
          <cell r="F102" t="str">
            <v>10Q ended 6/29/97</v>
          </cell>
        </row>
        <row r="103">
          <cell r="B103" t="str">
            <v>Company</v>
          </cell>
          <cell r="D103" t="str">
            <v>(in millions)</v>
          </cell>
          <cell r="F103" t="str">
            <v>10K ended 12/29/96</v>
          </cell>
        </row>
        <row r="104">
          <cell r="D104" t="str">
            <v>1/28/96</v>
          </cell>
          <cell r="F104">
            <v>35610</v>
          </cell>
          <cell r="H104">
            <v>35246</v>
          </cell>
        </row>
        <row r="105">
          <cell r="B105" t="str">
            <v>Papa johns</v>
          </cell>
          <cell r="D105" t="str">
            <v>Full Year</v>
          </cell>
          <cell r="F105" t="str">
            <v>Current</v>
          </cell>
          <cell r="H105" t="str">
            <v>Previous</v>
          </cell>
          <cell r="J105" t="str">
            <v>Total</v>
          </cell>
        </row>
        <row r="107">
          <cell r="B107" t="str">
            <v>Revenues</v>
          </cell>
          <cell r="D107">
            <v>360.05200000000002</v>
          </cell>
          <cell r="F107">
            <v>116.46899999999999</v>
          </cell>
          <cell r="H107">
            <v>75.774000000000001</v>
          </cell>
          <cell r="J107">
            <v>400.74700000000001</v>
          </cell>
          <cell r="L107" t="str">
            <v>Shares Outstanding</v>
          </cell>
          <cell r="O107">
            <v>28957869</v>
          </cell>
          <cell r="P107" t="str">
            <v>PZZA</v>
          </cell>
        </row>
        <row r="108">
          <cell r="B108" t="str">
            <v>EBIT</v>
          </cell>
          <cell r="D108">
            <v>25.629000000000001</v>
          </cell>
          <cell r="F108">
            <v>17.582000000000001</v>
          </cell>
          <cell r="H108">
            <v>10.824999999999999</v>
          </cell>
          <cell r="J108">
            <v>32.386000000000003</v>
          </cell>
          <cell r="L108" t="str">
            <v>current price</v>
          </cell>
          <cell r="O108">
            <v>33.130000000000003</v>
          </cell>
        </row>
        <row r="109">
          <cell r="B109" t="str">
            <v>Depreciation</v>
          </cell>
          <cell r="D109">
            <v>13.657999999999999</v>
          </cell>
          <cell r="F109">
            <v>8.7919999999999998</v>
          </cell>
          <cell r="H109">
            <v>6.2350000000000003</v>
          </cell>
          <cell r="J109">
            <v>16.215</v>
          </cell>
          <cell r="L109" t="str">
            <v>Market Cap.</v>
          </cell>
          <cell r="O109">
            <v>959374199.97000003</v>
          </cell>
        </row>
        <row r="110">
          <cell r="B110" t="str">
            <v>EBITDA</v>
          </cell>
          <cell r="D110">
            <v>39.286999999999999</v>
          </cell>
          <cell r="F110">
            <v>26.373999999999999</v>
          </cell>
          <cell r="H110">
            <v>17.059999999999999</v>
          </cell>
          <cell r="J110">
            <v>48.600999999999999</v>
          </cell>
        </row>
        <row r="111">
          <cell r="B111" t="str">
            <v>Capital Exp.</v>
          </cell>
          <cell r="D111">
            <v>28.792000000000002</v>
          </cell>
          <cell r="F111">
            <v>21.568000000000001</v>
          </cell>
          <cell r="H111">
            <v>11.465</v>
          </cell>
          <cell r="J111">
            <v>38.895000000000003</v>
          </cell>
        </row>
        <row r="113">
          <cell r="B113" t="str">
            <v>10/27/96</v>
          </cell>
          <cell r="D113" t="str">
            <v>Cash</v>
          </cell>
          <cell r="F113">
            <v>9.4239999999999995</v>
          </cell>
        </row>
        <row r="114">
          <cell r="D114" t="str">
            <v>Debt</v>
          </cell>
          <cell r="F114" t="str">
            <v>Short-Term Debt</v>
          </cell>
          <cell r="J114">
            <v>0.185</v>
          </cell>
        </row>
        <row r="115">
          <cell r="F115" t="str">
            <v>Long-Term Debt</v>
          </cell>
          <cell r="J115">
            <v>1.32</v>
          </cell>
        </row>
        <row r="116">
          <cell r="J116">
            <v>1.5049999999999999</v>
          </cell>
        </row>
        <row r="118">
          <cell r="D118" t="str">
            <v>Total Assets</v>
          </cell>
          <cell r="F118">
            <v>226.584</v>
          </cell>
        </row>
        <row r="119">
          <cell r="D119" t="str">
            <v>Book Value</v>
          </cell>
          <cell r="F119">
            <v>194.64</v>
          </cell>
        </row>
        <row r="123">
          <cell r="F123" t="str">
            <v>10Q dated 6/29/97</v>
          </cell>
        </row>
        <row r="124">
          <cell r="B124" t="str">
            <v>Company</v>
          </cell>
          <cell r="D124" t="str">
            <v>(in thousands)</v>
          </cell>
          <cell r="F124" t="str">
            <v>10K dated 3/31/97</v>
          </cell>
        </row>
        <row r="125">
          <cell r="D125" t="str">
            <v>12/29/96</v>
          </cell>
          <cell r="F125">
            <v>35610</v>
          </cell>
          <cell r="H125">
            <v>35246</v>
          </cell>
        </row>
        <row r="126">
          <cell r="B126" t="str">
            <v>Rainforest</v>
          </cell>
          <cell r="D126" t="str">
            <v>Full Year</v>
          </cell>
          <cell r="F126" t="str">
            <v>Current</v>
          </cell>
          <cell r="H126" t="str">
            <v>Previous</v>
          </cell>
          <cell r="J126" t="str">
            <v>Total</v>
          </cell>
        </row>
        <row r="128">
          <cell r="B128" t="str">
            <v>Revenues</v>
          </cell>
          <cell r="D128">
            <v>48706</v>
          </cell>
          <cell r="F128">
            <v>45460</v>
          </cell>
          <cell r="H128">
            <v>12813</v>
          </cell>
          <cell r="J128">
            <v>81353</v>
          </cell>
          <cell r="L128" t="str">
            <v>Shares Outstanding</v>
          </cell>
          <cell r="O128">
            <v>17291330</v>
          </cell>
          <cell r="P128" t="str">
            <v>RAIN</v>
          </cell>
        </row>
        <row r="129">
          <cell r="B129" t="str">
            <v>EBIT</v>
          </cell>
          <cell r="D129">
            <v>5051</v>
          </cell>
          <cell r="F129">
            <v>13541</v>
          </cell>
          <cell r="H129">
            <v>4067</v>
          </cell>
          <cell r="J129">
            <v>14525</v>
          </cell>
          <cell r="L129" t="str">
            <v>current price</v>
          </cell>
          <cell r="O129">
            <v>28.69</v>
          </cell>
        </row>
        <row r="130">
          <cell r="B130" t="str">
            <v>Depreciation</v>
          </cell>
          <cell r="D130">
            <v>7093</v>
          </cell>
          <cell r="F130">
            <v>3589</v>
          </cell>
          <cell r="H130">
            <v>3898</v>
          </cell>
          <cell r="J130">
            <v>6784</v>
          </cell>
          <cell r="L130" t="str">
            <v>Market Cap.</v>
          </cell>
          <cell r="O130">
            <v>496088257.69999999</v>
          </cell>
        </row>
        <row r="131">
          <cell r="B131" t="str">
            <v>EBITDA</v>
          </cell>
          <cell r="D131">
            <v>12144</v>
          </cell>
          <cell r="F131">
            <v>17130</v>
          </cell>
          <cell r="H131">
            <v>7965</v>
          </cell>
          <cell r="J131">
            <v>21309</v>
          </cell>
        </row>
        <row r="132">
          <cell r="B132" t="str">
            <v>Capital Exp.</v>
          </cell>
          <cell r="D132">
            <v>39937</v>
          </cell>
          <cell r="F132">
            <v>39401</v>
          </cell>
          <cell r="H132">
            <v>21728</v>
          </cell>
          <cell r="J132">
            <v>57610</v>
          </cell>
        </row>
        <row r="134">
          <cell r="D134" t="str">
            <v>Cash</v>
          </cell>
          <cell r="F134">
            <v>57483</v>
          </cell>
        </row>
        <row r="135">
          <cell r="D135" t="str">
            <v>Debt</v>
          </cell>
          <cell r="F135" t="str">
            <v>Current portion of capital lease</v>
          </cell>
          <cell r="J135">
            <v>0</v>
          </cell>
        </row>
        <row r="136">
          <cell r="F136" t="str">
            <v>Capital lease obligation</v>
          </cell>
          <cell r="J136">
            <v>0</v>
          </cell>
        </row>
        <row r="137">
          <cell r="F137" t="str">
            <v>Senior subordinated notes</v>
          </cell>
          <cell r="J137">
            <v>0</v>
          </cell>
        </row>
        <row r="138">
          <cell r="J138">
            <v>0</v>
          </cell>
        </row>
        <row r="139">
          <cell r="D139" t="str">
            <v>Total Assets</v>
          </cell>
          <cell r="F139">
            <v>240445</v>
          </cell>
        </row>
        <row r="140">
          <cell r="D140" t="str">
            <v>Book Value</v>
          </cell>
          <cell r="F140">
            <v>210382</v>
          </cell>
        </row>
        <row r="145">
          <cell r="F145" t="str">
            <v>10Q dated 6/29/97</v>
          </cell>
        </row>
        <row r="146">
          <cell r="B146" t="str">
            <v>Company</v>
          </cell>
          <cell r="D146" t="str">
            <v>(in thousands)</v>
          </cell>
          <cell r="F146" t="str">
            <v>10K dated 3/31/97</v>
          </cell>
        </row>
        <row r="147">
          <cell r="D147" t="str">
            <v>12/29/96</v>
          </cell>
          <cell r="F147">
            <v>35610</v>
          </cell>
          <cell r="H147">
            <v>35429</v>
          </cell>
        </row>
        <row r="148">
          <cell r="B148" t="str">
            <v>Daves</v>
          </cell>
          <cell r="D148" t="str">
            <v>Full Year</v>
          </cell>
          <cell r="F148" t="str">
            <v>Current</v>
          </cell>
          <cell r="H148" t="str">
            <v>Previous</v>
          </cell>
          <cell r="J148" t="str">
            <v>Total</v>
          </cell>
        </row>
        <row r="150">
          <cell r="B150" t="str">
            <v>Revenues</v>
          </cell>
          <cell r="D150">
            <v>4751.835</v>
          </cell>
          <cell r="F150">
            <v>6038.1450000000004</v>
          </cell>
          <cell r="H150">
            <v>1006.867</v>
          </cell>
          <cell r="J150">
            <v>9783.1129999999994</v>
          </cell>
          <cell r="L150" t="str">
            <v>Shares Outstanding</v>
          </cell>
          <cell r="O150">
            <v>8665990</v>
          </cell>
          <cell r="P150" t="str">
            <v>DAVE</v>
          </cell>
        </row>
        <row r="151">
          <cell r="B151" t="str">
            <v>EBIT</v>
          </cell>
          <cell r="D151">
            <v>-773.024</v>
          </cell>
          <cell r="F151">
            <v>-1799.8869999999999</v>
          </cell>
          <cell r="H151">
            <v>-365.71199999999999</v>
          </cell>
          <cell r="J151">
            <v>-2207.1990000000001</v>
          </cell>
          <cell r="L151" t="str">
            <v>current price</v>
          </cell>
          <cell r="O151">
            <v>18.5</v>
          </cell>
        </row>
        <row r="152">
          <cell r="B152" t="str">
            <v>Depreciation</v>
          </cell>
          <cell r="D152">
            <v>273.15199999999999</v>
          </cell>
          <cell r="F152">
            <v>320.87599999999998</v>
          </cell>
          <cell r="H152">
            <v>36.289000000000001</v>
          </cell>
          <cell r="J152">
            <v>557.73900000000003</v>
          </cell>
          <cell r="L152" t="str">
            <v>Market Cap.</v>
          </cell>
          <cell r="O152">
            <v>160320815</v>
          </cell>
        </row>
        <row r="153">
          <cell r="B153" t="str">
            <v>EBITDA</v>
          </cell>
          <cell r="D153">
            <v>-499.87200000000001</v>
          </cell>
          <cell r="F153">
            <v>-1479.011</v>
          </cell>
          <cell r="H153">
            <v>-329.423</v>
          </cell>
          <cell r="J153">
            <v>-1649.46</v>
          </cell>
        </row>
        <row r="154">
          <cell r="B154" t="str">
            <v>Capital Exp.</v>
          </cell>
          <cell r="D154">
            <v>4241.5959999999995</v>
          </cell>
          <cell r="F154">
            <v>5136.0060000000003</v>
          </cell>
          <cell r="H154">
            <v>991.41499999999996</v>
          </cell>
          <cell r="J154">
            <v>8386.1869999999999</v>
          </cell>
        </row>
        <row r="156">
          <cell r="D156" t="str">
            <v>Cash</v>
          </cell>
          <cell r="F156">
            <v>7635.4070000000002</v>
          </cell>
        </row>
        <row r="157">
          <cell r="D157" t="str">
            <v>Debt</v>
          </cell>
          <cell r="F157" t="str">
            <v>Current portion of capital lease</v>
          </cell>
          <cell r="J157">
            <v>0</v>
          </cell>
        </row>
        <row r="158">
          <cell r="F158" t="str">
            <v>Capital lease obligation</v>
          </cell>
          <cell r="J158">
            <v>170.62200000000001</v>
          </cell>
        </row>
        <row r="159">
          <cell r="F159" t="str">
            <v>Senior subordinated notes</v>
          </cell>
          <cell r="J159">
            <v>649.96299999999997</v>
          </cell>
        </row>
        <row r="160">
          <cell r="J160">
            <v>820.58500000000004</v>
          </cell>
        </row>
        <row r="161">
          <cell r="D161" t="str">
            <v>Total Assets</v>
          </cell>
          <cell r="F161">
            <v>20498.713</v>
          </cell>
        </row>
        <row r="162">
          <cell r="D162" t="str">
            <v>Book Value</v>
          </cell>
          <cell r="F162">
            <v>17797.189999999999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9-10"/>
      <sheetName val="Actual 2010-11BS"/>
      <sheetName val="1 A"/>
      <sheetName val="indirect expense not  use 1"/>
      <sheetName val="Sheet6-back up"/>
      <sheetName val="Monthly P&amp;L Version I"/>
      <sheetName val="Budget veriosn 2"/>
      <sheetName val="Version 3 Monthly P&amp;L"/>
      <sheetName val="Monthly P&amp;L-Version4 "/>
      <sheetName val="Summary Assumption"/>
      <sheetName val="raf"/>
      <sheetName val="Salary Working"/>
      <sheetName val="travellinf exp"/>
      <sheetName val="indirect expense 12-13"/>
      <sheetName val="FCMIT"/>
      <sheetName val="interest income  &amp; expenses"/>
      <sheetName val="Exch gain"/>
      <sheetName val="CPI interest 12-13"/>
      <sheetName val="indirect expense 12-13 (2)"/>
      <sheetName val="Depreciation "/>
      <sheetName val="Advertisement"/>
      <sheetName val="Exim bank Interest"/>
      <sheetName val="syendicate bank interest"/>
      <sheetName val="Managt Fees &amp; royalty"/>
      <sheetName val="Annexure 1 A"/>
      <sheetName val="CPI Interest"/>
      <sheetName val="Comparison"/>
      <sheetName val="HamletProject interets cost"/>
      <sheetName val="interest reco "/>
      <sheetName val="reconciliation of royalty"/>
      <sheetName val="Summary of expenses"/>
      <sheetName val="Sumamry"/>
      <sheetName val="TB Till Oct"/>
      <sheetName val="Annexure 1"/>
      <sheetName val="Cash Flow Old"/>
      <sheetName val="Indirect Expenses for sept'11"/>
      <sheetName val="Balance Sheet"/>
      <sheetName val="Cash Flow Final"/>
      <sheetName val="Annexure 4"/>
      <sheetName val="tb Dec 11"/>
      <sheetName val="tb- Oct"/>
      <sheetName val="Contract List"/>
      <sheetName val="tb till Sept11"/>
      <sheetName val="Annexure 2"/>
      <sheetName val="Annexure 3"/>
      <sheetName val="March 11Trial Balance"/>
      <sheetName val="mARCH sALARY"/>
      <sheetName val="Budgeted BS"/>
      <sheetName val="Budgeted P &amp; L"/>
      <sheetName val="FINAL - Option - 1"/>
      <sheetName val="FINAL Option - 2"/>
      <sheetName val="AGREEMENT 10-11"/>
      <sheetName val="Scretarial"/>
      <sheetName val="Sheet2"/>
      <sheetName val="Actual 2010-11MIS"/>
      <sheetName val="Interest Cal. Sheet"/>
      <sheetName val="Travelling Exp."/>
      <sheetName val="Projected P &amp; L"/>
      <sheetName val="Sheet1"/>
      <sheetName val="Sheet3"/>
      <sheetName val="Indirect Expenses dEC - fEB'11"/>
      <sheetName val="Prof Fees"/>
      <sheetName val="RMC Employees"/>
      <sheetName val="Mar'11 Salary"/>
      <sheetName val="Professional Fees "/>
      <sheetName val="Summary"/>
      <sheetName val="TRF to BIL Infra"/>
      <sheetName val="Salary"/>
      <sheetName val="Projection"/>
      <sheetName val="Back up"/>
      <sheetName val="Projected"/>
      <sheetName val="Indirect Expenses"/>
      <sheetName val="Brief"/>
      <sheetName val="Sheet5"/>
      <sheetName val="tb- Spet"/>
      <sheetName val="Sheet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27">
          <cell r="L27">
            <v>100000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1">
          <cell r="C1">
            <v>100000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Mill-Calc"/>
      <sheetName val="HMB"/>
      <sheetName val="Atox-VRM"/>
      <sheetName val="Pic"/>
      <sheetName val="Aux-Pages"/>
      <sheetName val="Mon-Form"/>
      <sheetName val="Noz-Calc"/>
      <sheetName val="ATOX-Forml"/>
      <sheetName val="Stop-List"/>
      <sheetName val="Mot&amp;Gea-Dat"/>
      <sheetName val="Pitot"/>
      <sheetName val="Gas-Flow"/>
      <sheetName val="Week-Repo"/>
      <sheetName val="Page_1S"/>
      <sheetName val="Page_2S"/>
      <sheetName val="Const_and_macro"/>
      <sheetName val="Hel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 IV- 10"/>
      <sheetName val="Op. Report"/>
      <sheetName val="Related party"/>
      <sheetName val="10% or more"/>
      <sheetName val="PL SCH VI BOARD"/>
      <sheetName val="NOTES PL BOARD"/>
      <sheetName val="BS SCH VI BOARD"/>
      <sheetName val="NOTES BS BOARD"/>
      <sheetName val="BIL COnsol Link "/>
      <sheetName val="Results"/>
      <sheetName val="NOTES BS"/>
      <sheetName val="Cash Flow "/>
      <sheetName val="letter"/>
      <sheetName val="BS SCH VI"/>
      <sheetName val="Note 8 BOARD"/>
      <sheetName val="PL SCH VI"/>
      <sheetName val="NOTES PL"/>
      <sheetName val="Note 8"/>
      <sheetName val="Loan Working"/>
      <sheetName val="Cash Flow - BOARD"/>
      <sheetName val="bs"/>
      <sheetName val="pl"/>
      <sheetName val="dep"/>
      <sheetName val="CORP DEP"/>
      <sheetName val="Cash Flow - Final "/>
      <sheetName val="corp"/>
      <sheetName val="link pl"/>
      <sheetName val="link bs"/>
      <sheetName val="tb Jan 12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T1">
            <v>100000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stiges"/>
      <sheetName val="Pers.aufw. ohne GSMR DB  Case"/>
    </sheetNames>
    <sheetDataSet>
      <sheetData sheetId="0" refreshError="1">
        <row r="9">
          <cell r="A9" t="str">
            <v>Sonstiger Materialaufwand</v>
          </cell>
        </row>
      </sheetData>
      <sheetData sheetId="1" refreshError="1">
        <row r="3">
          <cell r="A3" t="str">
            <v>Personalaufwand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  <sheetName val="Report"/>
      <sheetName val="Data"/>
      <sheetName val="Sheet4"/>
      <sheetName val="Sheet2"/>
      <sheetName val="Sheet3"/>
      <sheetName val="Croping"/>
      <sheetName val="Store"/>
      <sheetName val="FA"/>
    </sheetNames>
    <sheetDataSet>
      <sheetData sheetId="0" refreshError="1"/>
      <sheetData sheetId="1" refreshError="1"/>
      <sheetData sheetId="2" refreshError="1">
        <row r="2">
          <cell r="D2" t="str">
            <v>JHT</v>
          </cell>
          <cell r="E2" t="str">
            <v>JHT</v>
          </cell>
          <cell r="F2" t="str">
            <v>JHB</v>
          </cell>
          <cell r="G2" t="str">
            <v>JDP</v>
          </cell>
          <cell r="H2" t="str">
            <v>JDP</v>
          </cell>
          <cell r="I2" t="str">
            <v>JDP</v>
          </cell>
          <cell r="J2" t="str">
            <v>JWP</v>
          </cell>
          <cell r="K2" t="str">
            <v>JHF</v>
          </cell>
          <cell r="L2" t="str">
            <v>JVV</v>
          </cell>
          <cell r="M2" t="str">
            <v>JVV</v>
          </cell>
          <cell r="N2" t="str">
            <v>JRP</v>
          </cell>
          <cell r="O2" t="str">
            <v>JLV</v>
          </cell>
          <cell r="P2" t="str">
            <v>JLV</v>
          </cell>
          <cell r="Q2" t="str">
            <v>JLV</v>
          </cell>
          <cell r="R2" t="str">
            <v>JAV</v>
          </cell>
          <cell r="S2" t="str">
            <v>JRS</v>
          </cell>
          <cell r="T2" t="str">
            <v>JRS</v>
          </cell>
          <cell r="U2" t="str">
            <v>JRB</v>
          </cell>
          <cell r="V2" t="str">
            <v>JRB</v>
          </cell>
          <cell r="W2" t="str">
            <v>JRC</v>
          </cell>
          <cell r="X2" t="str">
            <v>JRC</v>
          </cell>
          <cell r="Y2" t="str">
            <v>JRC</v>
          </cell>
          <cell r="Z2" t="str">
            <v>JPF</v>
          </cell>
          <cell r="AA2" t="str">
            <v>JFG</v>
          </cell>
          <cell r="AB2" t="str">
            <v>JFM</v>
          </cell>
          <cell r="AC2" t="str">
            <v>JFP</v>
          </cell>
          <cell r="AD2" t="str">
            <v>JFV</v>
          </cell>
          <cell r="AE2" t="str">
            <v>JFV</v>
          </cell>
          <cell r="AF2" t="str">
            <v>JFV</v>
          </cell>
          <cell r="AG2" t="str">
            <v>KHS</v>
          </cell>
          <cell r="AH2" t="str">
            <v>JWS</v>
          </cell>
        </row>
        <row r="3">
          <cell r="D3" t="str">
            <v>JHT</v>
          </cell>
          <cell r="E3" t="str">
            <v>Gram</v>
          </cell>
          <cell r="F3" t="str">
            <v>JHB</v>
          </cell>
          <cell r="G3" t="str">
            <v>JDP</v>
          </cell>
          <cell r="H3" t="str">
            <v>Dham</v>
          </cell>
          <cell r="I3" t="str">
            <v>SBC</v>
          </cell>
          <cell r="J3" t="str">
            <v>JWP</v>
          </cell>
          <cell r="K3" t="str">
            <v>SBJ</v>
          </cell>
          <cell r="L3" t="str">
            <v>Dadi</v>
          </cell>
          <cell r="M3" t="str">
            <v>JVV</v>
          </cell>
          <cell r="N3" t="str">
            <v>JRP</v>
          </cell>
          <cell r="O3" t="str">
            <v>JLV</v>
          </cell>
          <cell r="P3" t="str">
            <v>SBC</v>
          </cell>
          <cell r="Q3" t="str">
            <v>Shashi</v>
          </cell>
          <cell r="R3" t="str">
            <v>JAV</v>
          </cell>
          <cell r="S3" t="str">
            <v>JRS</v>
          </cell>
          <cell r="T3" t="str">
            <v>JBI</v>
          </cell>
          <cell r="U3" t="str">
            <v>JRB</v>
          </cell>
          <cell r="V3" t="str">
            <v>Other</v>
          </cell>
          <cell r="W3" t="str">
            <v>JRC</v>
          </cell>
          <cell r="X3" t="str">
            <v>Vaijnath</v>
          </cell>
          <cell r="Y3" t="str">
            <v>Other</v>
          </cell>
          <cell r="Z3" t="str">
            <v>JPF</v>
          </cell>
          <cell r="AA3" t="str">
            <v>JFG</v>
          </cell>
          <cell r="AB3" t="str">
            <v>SBJ</v>
          </cell>
          <cell r="AC3" t="str">
            <v>JFP</v>
          </cell>
          <cell r="AD3" t="str">
            <v>JFV</v>
          </cell>
          <cell r="AE3" t="str">
            <v>JFV</v>
          </cell>
          <cell r="AF3" t="str">
            <v>DHO</v>
          </cell>
          <cell r="AG3" t="str">
            <v>KHS</v>
          </cell>
          <cell r="AH3" t="str">
            <v>JWS</v>
          </cell>
        </row>
        <row r="4">
          <cell r="D4" t="str">
            <v>JISL</v>
          </cell>
          <cell r="E4" t="str">
            <v>Lease</v>
          </cell>
          <cell r="F4" t="str">
            <v>JISL</v>
          </cell>
          <cell r="G4" t="str">
            <v>JISL</v>
          </cell>
          <cell r="H4" t="str">
            <v>Firm</v>
          </cell>
          <cell r="I4" t="str">
            <v>Lease</v>
          </cell>
          <cell r="J4" t="str">
            <v>Personal</v>
          </cell>
          <cell r="K4" t="str">
            <v>Lease</v>
          </cell>
          <cell r="L4" t="str">
            <v>JISL</v>
          </cell>
          <cell r="M4" t="str">
            <v>JISL</v>
          </cell>
          <cell r="N4" t="str">
            <v>JISL</v>
          </cell>
          <cell r="O4" t="str">
            <v>personal</v>
          </cell>
          <cell r="P4" t="str">
            <v>Lease</v>
          </cell>
          <cell r="Q4" t="str">
            <v>Lease</v>
          </cell>
          <cell r="R4" t="str">
            <v>JISL</v>
          </cell>
          <cell r="S4" t="str">
            <v>JISL</v>
          </cell>
          <cell r="T4" t="str">
            <v>Firm</v>
          </cell>
          <cell r="U4" t="str">
            <v>JISL</v>
          </cell>
          <cell r="V4" t="str">
            <v>Lease</v>
          </cell>
          <cell r="W4" t="str">
            <v>JISL</v>
          </cell>
          <cell r="X4" t="str">
            <v>JISL</v>
          </cell>
          <cell r="Y4" t="str">
            <v>Lease</v>
          </cell>
          <cell r="Z4" t="str">
            <v>JISL</v>
          </cell>
          <cell r="AA4" t="str">
            <v>Lease</v>
          </cell>
          <cell r="AB4" t="str">
            <v>Lease</v>
          </cell>
          <cell r="AC4" t="str">
            <v>Lease</v>
          </cell>
          <cell r="AD4" t="str">
            <v>JISL</v>
          </cell>
          <cell r="AE4" t="str">
            <v>Trust</v>
          </cell>
          <cell r="AF4" t="str">
            <v>Lease</v>
          </cell>
          <cell r="AG4" t="str">
            <v>Lease</v>
          </cell>
          <cell r="AH4" t="str">
            <v>JISL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io Società"/>
      <sheetName val="Descr"/>
      <sheetName val="Informazioni (2)"/>
      <sheetName val="RiclPatr"/>
      <sheetName val="RiclCE"/>
      <sheetName val="PFN"/>
      <sheetName val="Rapporti Infragruppo"/>
      <sheetName val="Riepilogo"/>
      <sheetName val="Informazioni"/>
      <sheetName val="Cartel5"/>
      <sheetName val="30 06 2002"/>
      <sheetName val="#RIF"/>
      <sheetName val="Bilancio"/>
    </sheetNames>
    <sheetDataSet>
      <sheetData sheetId="0" refreshError="1">
        <row r="2">
          <cell r="A2" t="str">
            <v>Ricl</v>
          </cell>
          <cell r="B2" t="str">
            <v>RiclPFN</v>
          </cell>
          <cell r="C2" t="str">
            <v>Conto</v>
          </cell>
          <cell r="E2" t="str">
            <v>Dare</v>
          </cell>
          <cell r="F2" t="str">
            <v>Avere</v>
          </cell>
        </row>
        <row r="3">
          <cell r="A3" t="str">
            <v>Attivo</v>
          </cell>
          <cell r="C3" t="str">
            <v>A</v>
          </cell>
          <cell r="D3" t="str">
            <v>Attivo</v>
          </cell>
          <cell r="E3">
            <v>0</v>
          </cell>
          <cell r="F3">
            <v>0</v>
          </cell>
        </row>
        <row r="4">
          <cell r="A4" t="str">
            <v>Fin</v>
          </cell>
          <cell r="C4" t="str">
            <v>AA</v>
          </cell>
          <cell r="D4" t="str">
            <v>Crediti verso soci</v>
          </cell>
          <cell r="E4">
            <v>0</v>
          </cell>
          <cell r="F4">
            <v>0</v>
          </cell>
        </row>
        <row r="5">
          <cell r="C5" t="str">
            <v>AA101</v>
          </cell>
          <cell r="D5" t="str">
            <v>Crediti verso soci per versamenti ancora dovuti</v>
          </cell>
          <cell r="E5">
            <v>0</v>
          </cell>
          <cell r="F5">
            <v>0</v>
          </cell>
        </row>
        <row r="6">
          <cell r="C6" t="str">
            <v>AA10101</v>
          </cell>
          <cell r="D6" t="str">
            <v>Crediti verso soci per versamenti ancora dovuti</v>
          </cell>
          <cell r="E6">
            <v>0</v>
          </cell>
          <cell r="F6">
            <v>0</v>
          </cell>
        </row>
        <row r="7">
          <cell r="C7" t="str">
            <v>AA201</v>
          </cell>
          <cell r="D7" t="str">
            <v>Crediti verso soci per versamenti già richiamati</v>
          </cell>
          <cell r="E7">
            <v>0</v>
          </cell>
          <cell r="F7">
            <v>0</v>
          </cell>
        </row>
        <row r="8">
          <cell r="C8" t="str">
            <v>AA20101</v>
          </cell>
          <cell r="D8" t="str">
            <v>Crediti verso soci per versamenti già richiamati</v>
          </cell>
          <cell r="E8">
            <v>0</v>
          </cell>
          <cell r="F8">
            <v>0</v>
          </cell>
        </row>
        <row r="9">
          <cell r="C9" t="str">
            <v>AB</v>
          </cell>
          <cell r="D9" t="str">
            <v>Immobilizzazioni</v>
          </cell>
          <cell r="E9">
            <v>0</v>
          </cell>
          <cell r="F9">
            <v>0</v>
          </cell>
        </row>
        <row r="10">
          <cell r="A10" t="str">
            <v>Immat</v>
          </cell>
          <cell r="C10" t="str">
            <v>AB1</v>
          </cell>
          <cell r="D10" t="str">
            <v>Immobilizzazioni immateriali</v>
          </cell>
          <cell r="E10">
            <v>0</v>
          </cell>
          <cell r="F10">
            <v>0</v>
          </cell>
        </row>
        <row r="11">
          <cell r="C11" t="str">
            <v>AB101</v>
          </cell>
          <cell r="D11" t="str">
            <v>Costi di impianto e ampliamento</v>
          </cell>
          <cell r="E11">
            <v>0</v>
          </cell>
          <cell r="F11">
            <v>0</v>
          </cell>
        </row>
        <row r="12">
          <cell r="C12" t="str">
            <v>AB10101</v>
          </cell>
          <cell r="D12" t="str">
            <v>Costi di impianto e ampliamento</v>
          </cell>
          <cell r="E12">
            <v>0</v>
          </cell>
          <cell r="F12">
            <v>0</v>
          </cell>
        </row>
        <row r="13">
          <cell r="C13" t="str">
            <v>AB10151</v>
          </cell>
          <cell r="D13" t="str">
            <v>F.do amm.to costi di impianto e ampliamento</v>
          </cell>
          <cell r="E13">
            <v>0</v>
          </cell>
          <cell r="F13">
            <v>0</v>
          </cell>
        </row>
        <row r="14">
          <cell r="C14" t="str">
            <v>AB102</v>
          </cell>
          <cell r="D14" t="str">
            <v>Costi di ricerca sviluppo e pubblicità</v>
          </cell>
          <cell r="E14">
            <v>0</v>
          </cell>
          <cell r="F14">
            <v>0</v>
          </cell>
        </row>
        <row r="15">
          <cell r="C15" t="str">
            <v>AB10201</v>
          </cell>
          <cell r="D15" t="str">
            <v>Costi di pubblicità</v>
          </cell>
          <cell r="E15">
            <v>0</v>
          </cell>
          <cell r="F15">
            <v>0</v>
          </cell>
        </row>
        <row r="16">
          <cell r="C16" t="str">
            <v>AB10202</v>
          </cell>
          <cell r="D16" t="str">
            <v>Costi di ricerca sviluppo</v>
          </cell>
          <cell r="E16">
            <v>0</v>
          </cell>
          <cell r="F16">
            <v>0</v>
          </cell>
        </row>
        <row r="17">
          <cell r="C17" t="str">
            <v>AB10251</v>
          </cell>
          <cell r="D17" t="str">
            <v>F.do amm.to costi di pubblicità</v>
          </cell>
          <cell r="E17">
            <v>0</v>
          </cell>
          <cell r="F17">
            <v>0</v>
          </cell>
        </row>
        <row r="18">
          <cell r="C18" t="str">
            <v>AB10252</v>
          </cell>
          <cell r="D18" t="str">
            <v>F.do amm.to costi di ricerca sviluppo</v>
          </cell>
          <cell r="E18">
            <v>0</v>
          </cell>
          <cell r="F18">
            <v>0</v>
          </cell>
        </row>
        <row r="19">
          <cell r="C19" t="str">
            <v>AB103</v>
          </cell>
          <cell r="D19" t="str">
            <v>Diritti di brevetto e diritti di utilizzazione del</v>
          </cell>
          <cell r="E19">
            <v>0</v>
          </cell>
          <cell r="F19">
            <v>0</v>
          </cell>
        </row>
        <row r="20">
          <cell r="C20" t="str">
            <v>AB10301</v>
          </cell>
          <cell r="D20" t="str">
            <v>Diritti di brevetto e diritti di utilizzazione del</v>
          </cell>
          <cell r="E20">
            <v>0</v>
          </cell>
          <cell r="F20">
            <v>0</v>
          </cell>
        </row>
        <row r="21">
          <cell r="C21" t="str">
            <v>AB10351</v>
          </cell>
          <cell r="D21" t="str">
            <v>F.do amm.to diritti di brevetto e diritti di utili</v>
          </cell>
          <cell r="E21">
            <v>0</v>
          </cell>
          <cell r="F21">
            <v>0</v>
          </cell>
        </row>
        <row r="22">
          <cell r="C22" t="str">
            <v>AB104</v>
          </cell>
          <cell r="D22" t="str">
            <v>Concessioni, licenze, marchi e diritti simili</v>
          </cell>
          <cell r="E22">
            <v>0</v>
          </cell>
          <cell r="F22">
            <v>0</v>
          </cell>
        </row>
        <row r="23">
          <cell r="C23" t="str">
            <v>AB10401</v>
          </cell>
          <cell r="D23" t="str">
            <v>Concessioni, licenze, marchi e diritti simili</v>
          </cell>
          <cell r="E23">
            <v>0</v>
          </cell>
          <cell r="F23">
            <v>0</v>
          </cell>
        </row>
        <row r="24">
          <cell r="C24" t="str">
            <v>AB10402</v>
          </cell>
          <cell r="D24" t="str">
            <v>Differenze di consolidamento attribuite ai marchi</v>
          </cell>
          <cell r="E24">
            <v>0</v>
          </cell>
          <cell r="F24">
            <v>0</v>
          </cell>
        </row>
        <row r="25">
          <cell r="C25" t="str">
            <v>AB10451</v>
          </cell>
          <cell r="D25" t="str">
            <v>F.do amm.to concessioni, licenze, marchi e diritti</v>
          </cell>
          <cell r="E25">
            <v>0</v>
          </cell>
          <cell r="F25">
            <v>0</v>
          </cell>
        </row>
        <row r="26">
          <cell r="C26" t="str">
            <v>AB10452</v>
          </cell>
          <cell r="D26" t="str">
            <v>F.do amm.to differenze di consolidamento attribuit</v>
          </cell>
          <cell r="E26">
            <v>0</v>
          </cell>
          <cell r="F26">
            <v>0</v>
          </cell>
        </row>
        <row r="27">
          <cell r="C27" t="str">
            <v>AB105</v>
          </cell>
          <cell r="D27" t="str">
            <v>Avviamento</v>
          </cell>
          <cell r="E27">
            <v>0</v>
          </cell>
          <cell r="F27">
            <v>0</v>
          </cell>
        </row>
        <row r="28">
          <cell r="C28" t="str">
            <v>AB10501</v>
          </cell>
          <cell r="D28" t="str">
            <v>Avviamento</v>
          </cell>
          <cell r="E28">
            <v>0</v>
          </cell>
          <cell r="F28">
            <v>0</v>
          </cell>
        </row>
        <row r="29">
          <cell r="C29" t="str">
            <v>AB10551</v>
          </cell>
          <cell r="D29" t="str">
            <v>F.do amm.to avviamento</v>
          </cell>
          <cell r="E29">
            <v>0</v>
          </cell>
          <cell r="F29">
            <v>0</v>
          </cell>
        </row>
        <row r="30">
          <cell r="C30" t="str">
            <v>AB106</v>
          </cell>
          <cell r="D30" t="str">
            <v>Immobilizzazioni immateriali in corso e acconti</v>
          </cell>
          <cell r="E30">
            <v>0</v>
          </cell>
          <cell r="F30">
            <v>0</v>
          </cell>
        </row>
        <row r="31">
          <cell r="C31" t="str">
            <v>AB10601</v>
          </cell>
          <cell r="D31" t="str">
            <v>Immobilizzazioni immateriali in corso e acconti</v>
          </cell>
          <cell r="E31">
            <v>0</v>
          </cell>
          <cell r="F31">
            <v>0</v>
          </cell>
        </row>
        <row r="32">
          <cell r="C32" t="str">
            <v>AB107</v>
          </cell>
          <cell r="D32" t="str">
            <v>Differenze di consolidamento</v>
          </cell>
          <cell r="E32">
            <v>0</v>
          </cell>
          <cell r="F32">
            <v>0</v>
          </cell>
        </row>
        <row r="33">
          <cell r="C33" t="str">
            <v>AB10701</v>
          </cell>
          <cell r="D33" t="str">
            <v>Differenze di consolidamento</v>
          </cell>
          <cell r="E33">
            <v>0</v>
          </cell>
          <cell r="F33">
            <v>0</v>
          </cell>
        </row>
        <row r="34">
          <cell r="C34" t="str">
            <v>AB10751</v>
          </cell>
          <cell r="D34" t="str">
            <v>F.do amm.to differenze di consolidamento</v>
          </cell>
          <cell r="E34">
            <v>0</v>
          </cell>
          <cell r="F34">
            <v>0</v>
          </cell>
        </row>
        <row r="35">
          <cell r="C35" t="str">
            <v>AB108</v>
          </cell>
          <cell r="D35" t="str">
            <v>Altre immobilizzazioni immateriali</v>
          </cell>
          <cell r="E35">
            <v>0</v>
          </cell>
          <cell r="F35">
            <v>0</v>
          </cell>
        </row>
        <row r="36">
          <cell r="C36" t="str">
            <v>AB10801</v>
          </cell>
          <cell r="D36" t="str">
            <v>Altre immobilizzazioni immateriali</v>
          </cell>
          <cell r="E36">
            <v>0</v>
          </cell>
          <cell r="F36">
            <v>0</v>
          </cell>
        </row>
        <row r="37">
          <cell r="C37" t="str">
            <v>AB10851</v>
          </cell>
          <cell r="D37" t="str">
            <v>F.do amm.to altre immobilizzazioni immateriali</v>
          </cell>
          <cell r="E37">
            <v>0</v>
          </cell>
          <cell r="F37">
            <v>0</v>
          </cell>
        </row>
        <row r="38">
          <cell r="A38" t="str">
            <v>Mat</v>
          </cell>
          <cell r="C38" t="str">
            <v>AB2</v>
          </cell>
          <cell r="D38" t="str">
            <v>Immobilizzazioni materiali</v>
          </cell>
          <cell r="E38">
            <v>0</v>
          </cell>
          <cell r="F38">
            <v>0</v>
          </cell>
        </row>
        <row r="39">
          <cell r="C39" t="str">
            <v>AB201</v>
          </cell>
          <cell r="D39" t="str">
            <v>Terreni e fabbricati</v>
          </cell>
          <cell r="E39">
            <v>0</v>
          </cell>
          <cell r="F39">
            <v>0</v>
          </cell>
        </row>
        <row r="40">
          <cell r="C40" t="str">
            <v>AB20101</v>
          </cell>
          <cell r="D40" t="str">
            <v>Terreni</v>
          </cell>
          <cell r="E40">
            <v>0</v>
          </cell>
          <cell r="F40">
            <v>0</v>
          </cell>
        </row>
        <row r="41">
          <cell r="C41" t="str">
            <v>AB20102</v>
          </cell>
          <cell r="D41" t="str">
            <v>Immobili civili</v>
          </cell>
          <cell r="E41">
            <v>0</v>
          </cell>
          <cell r="F41">
            <v>0</v>
          </cell>
        </row>
        <row r="42">
          <cell r="C42" t="str">
            <v>AB20103</v>
          </cell>
          <cell r="D42" t="str">
            <v>Immobili industriali</v>
          </cell>
          <cell r="E42">
            <v>0</v>
          </cell>
          <cell r="F42">
            <v>0</v>
          </cell>
        </row>
        <row r="43">
          <cell r="C43" t="str">
            <v>AB20104</v>
          </cell>
          <cell r="D43" t="str">
            <v>Differenze di consolidamento attribuite agli immob</v>
          </cell>
          <cell r="E43">
            <v>0</v>
          </cell>
          <cell r="F43">
            <v>0</v>
          </cell>
        </row>
        <row r="44">
          <cell r="C44" t="str">
            <v>AB251</v>
          </cell>
          <cell r="D44" t="str">
            <v>F.do amm.to fabbricati</v>
          </cell>
          <cell r="E44">
            <v>0</v>
          </cell>
          <cell r="F44">
            <v>0</v>
          </cell>
        </row>
        <row r="45">
          <cell r="C45" t="str">
            <v>AB25101</v>
          </cell>
          <cell r="D45" t="str">
            <v>F.do amm.to immobili civili</v>
          </cell>
          <cell r="E45">
            <v>0</v>
          </cell>
          <cell r="F45">
            <v>0</v>
          </cell>
        </row>
        <row r="46">
          <cell r="C46" t="str">
            <v>AB25102</v>
          </cell>
          <cell r="D46" t="str">
            <v>F.do amm.to immobili industriali</v>
          </cell>
          <cell r="E46">
            <v>0</v>
          </cell>
          <cell r="F46">
            <v>0</v>
          </cell>
        </row>
        <row r="47">
          <cell r="C47" t="str">
            <v>AB25103</v>
          </cell>
          <cell r="D47" t="str">
            <v>F.do amm.to differenze di consolidamento attribuit</v>
          </cell>
          <cell r="E47">
            <v>0</v>
          </cell>
          <cell r="F47">
            <v>0</v>
          </cell>
        </row>
        <row r="48">
          <cell r="C48" t="str">
            <v>AB202</v>
          </cell>
          <cell r="D48" t="str">
            <v>Impianti</v>
          </cell>
          <cell r="E48">
            <v>0</v>
          </cell>
          <cell r="F48">
            <v>0</v>
          </cell>
        </row>
        <row r="49">
          <cell r="C49" t="str">
            <v>AB20201</v>
          </cell>
          <cell r="D49" t="str">
            <v>Impianti generici</v>
          </cell>
          <cell r="E49">
            <v>0</v>
          </cell>
          <cell r="F49">
            <v>0</v>
          </cell>
        </row>
        <row r="50">
          <cell r="C50" t="str">
            <v>AB20202</v>
          </cell>
          <cell r="D50" t="str">
            <v>Impianti specifici</v>
          </cell>
          <cell r="E50">
            <v>0</v>
          </cell>
          <cell r="F50">
            <v>0</v>
          </cell>
        </row>
        <row r="51">
          <cell r="C51" t="str">
            <v>AB252</v>
          </cell>
          <cell r="D51" t="str">
            <v>F.do amm.to impianti</v>
          </cell>
          <cell r="E51">
            <v>0</v>
          </cell>
          <cell r="F51">
            <v>0</v>
          </cell>
        </row>
        <row r="52">
          <cell r="C52" t="str">
            <v>AB25201</v>
          </cell>
          <cell r="D52" t="str">
            <v>F.do amm.to impianti generici</v>
          </cell>
          <cell r="E52">
            <v>0</v>
          </cell>
          <cell r="F52">
            <v>0</v>
          </cell>
        </row>
        <row r="53">
          <cell r="C53" t="str">
            <v>AB25202</v>
          </cell>
          <cell r="D53" t="str">
            <v>F.do amm.to impianti specifici</v>
          </cell>
          <cell r="E53">
            <v>0</v>
          </cell>
          <cell r="F53">
            <v>0</v>
          </cell>
        </row>
        <row r="54">
          <cell r="C54" t="str">
            <v>AB203</v>
          </cell>
          <cell r="D54" t="str">
            <v>Attrezzature industriali e commerciali</v>
          </cell>
          <cell r="E54">
            <v>0</v>
          </cell>
          <cell r="F54">
            <v>0</v>
          </cell>
        </row>
        <row r="55">
          <cell r="C55" t="str">
            <v>AB20301</v>
          </cell>
          <cell r="D55" t="str">
            <v>Attrezzature industriali e commerciali</v>
          </cell>
          <cell r="E55">
            <v>0</v>
          </cell>
          <cell r="F55">
            <v>0</v>
          </cell>
        </row>
        <row r="56">
          <cell r="C56" t="str">
            <v>AB253</v>
          </cell>
          <cell r="D56" t="str">
            <v>F.do amm.to attrezzature industriali e commerciali</v>
          </cell>
          <cell r="E56">
            <v>0</v>
          </cell>
          <cell r="F56">
            <v>0</v>
          </cell>
        </row>
        <row r="57">
          <cell r="C57" t="str">
            <v>AB25301</v>
          </cell>
          <cell r="D57" t="str">
            <v>F.do amm.to attrezzature industriali e commerciali</v>
          </cell>
          <cell r="E57">
            <v>0</v>
          </cell>
          <cell r="F57">
            <v>0</v>
          </cell>
        </row>
        <row r="58">
          <cell r="C58" t="str">
            <v>AB204</v>
          </cell>
          <cell r="D58" t="str">
            <v>Altri beni</v>
          </cell>
          <cell r="E58">
            <v>0</v>
          </cell>
          <cell r="F58">
            <v>0</v>
          </cell>
        </row>
        <row r="59">
          <cell r="C59" t="str">
            <v>AB20401</v>
          </cell>
          <cell r="D59" t="str">
            <v>Mobili e arredi</v>
          </cell>
          <cell r="E59">
            <v>0</v>
          </cell>
          <cell r="F59">
            <v>0</v>
          </cell>
        </row>
        <row r="60">
          <cell r="C60" t="str">
            <v>AB20402</v>
          </cell>
          <cell r="D60" t="str">
            <v>Macchine ufficio</v>
          </cell>
          <cell r="E60">
            <v>0</v>
          </cell>
          <cell r="F60">
            <v>0</v>
          </cell>
        </row>
        <row r="61">
          <cell r="C61" t="str">
            <v>AB20403</v>
          </cell>
          <cell r="D61" t="str">
            <v>Automezzi</v>
          </cell>
          <cell r="E61">
            <v>0</v>
          </cell>
          <cell r="F61">
            <v>0</v>
          </cell>
        </row>
        <row r="62">
          <cell r="C62" t="str">
            <v>AB20404</v>
          </cell>
          <cell r="D62" t="str">
            <v>Altri beni</v>
          </cell>
          <cell r="E62">
            <v>0</v>
          </cell>
          <cell r="F62">
            <v>0</v>
          </cell>
        </row>
        <row r="63">
          <cell r="C63" t="str">
            <v>AB254</v>
          </cell>
          <cell r="D63" t="str">
            <v>F.do amm.to altri beni</v>
          </cell>
          <cell r="E63">
            <v>0</v>
          </cell>
          <cell r="F63">
            <v>0</v>
          </cell>
        </row>
        <row r="64">
          <cell r="C64" t="str">
            <v>AB25401</v>
          </cell>
          <cell r="D64" t="str">
            <v>F.do amm.to mobili e arredi</v>
          </cell>
          <cell r="E64">
            <v>0</v>
          </cell>
          <cell r="F64">
            <v>0</v>
          </cell>
        </row>
        <row r="65">
          <cell r="C65" t="str">
            <v>AB25402</v>
          </cell>
          <cell r="D65" t="str">
            <v>F.do amm.to macchine ufficio</v>
          </cell>
          <cell r="E65">
            <v>0</v>
          </cell>
          <cell r="F65">
            <v>0</v>
          </cell>
        </row>
        <row r="66">
          <cell r="C66" t="str">
            <v>AB25403</v>
          </cell>
          <cell r="D66" t="str">
            <v>F.do amm.to automezzi</v>
          </cell>
          <cell r="E66">
            <v>0</v>
          </cell>
          <cell r="F66">
            <v>0</v>
          </cell>
        </row>
        <row r="67">
          <cell r="C67" t="str">
            <v>AB25404</v>
          </cell>
          <cell r="D67" t="str">
            <v>F.do amm.to altri beni</v>
          </cell>
          <cell r="E67">
            <v>0</v>
          </cell>
          <cell r="F67">
            <v>0</v>
          </cell>
        </row>
        <row r="68">
          <cell r="C68" t="str">
            <v>AB205</v>
          </cell>
          <cell r="D68" t="str">
            <v>Immobilizzazioni in corso</v>
          </cell>
          <cell r="E68">
            <v>0</v>
          </cell>
          <cell r="F68">
            <v>0</v>
          </cell>
        </row>
        <row r="69">
          <cell r="C69" t="str">
            <v>AB20501</v>
          </cell>
          <cell r="D69" t="str">
            <v>Immobili</v>
          </cell>
          <cell r="E69">
            <v>0</v>
          </cell>
          <cell r="F69">
            <v>0</v>
          </cell>
        </row>
        <row r="70">
          <cell r="C70" t="str">
            <v>AB20502</v>
          </cell>
          <cell r="D70" t="str">
            <v>Impianti</v>
          </cell>
          <cell r="E70">
            <v>0</v>
          </cell>
          <cell r="F70">
            <v>0</v>
          </cell>
        </row>
        <row r="71">
          <cell r="C71" t="str">
            <v>AB20503</v>
          </cell>
          <cell r="D71" t="str">
            <v>Attrezzature industriali e commerciali</v>
          </cell>
          <cell r="E71">
            <v>0</v>
          </cell>
          <cell r="F71">
            <v>0</v>
          </cell>
        </row>
        <row r="72">
          <cell r="C72" t="str">
            <v>AB20504</v>
          </cell>
          <cell r="D72" t="str">
            <v>Altri beni</v>
          </cell>
          <cell r="E72">
            <v>0</v>
          </cell>
          <cell r="F72">
            <v>0</v>
          </cell>
        </row>
        <row r="73">
          <cell r="C73" t="str">
            <v>AB3</v>
          </cell>
          <cell r="D73" t="str">
            <v>Immobilizzazioni finanziarie</v>
          </cell>
          <cell r="E73">
            <v>0</v>
          </cell>
          <cell r="F73">
            <v>0</v>
          </cell>
        </row>
        <row r="74">
          <cell r="A74" t="str">
            <v>Fin</v>
          </cell>
          <cell r="C74" t="str">
            <v>AB301</v>
          </cell>
          <cell r="D74" t="str">
            <v>Partecipazioni</v>
          </cell>
          <cell r="E74">
            <v>0</v>
          </cell>
          <cell r="F74">
            <v>0</v>
          </cell>
        </row>
        <row r="75">
          <cell r="C75" t="str">
            <v>AB301A</v>
          </cell>
          <cell r="D75" t="str">
            <v>Partecipazioni in imprese controllate - netto</v>
          </cell>
          <cell r="E75">
            <v>0</v>
          </cell>
          <cell r="F75">
            <v>0</v>
          </cell>
        </row>
        <row r="76">
          <cell r="C76" t="str">
            <v>AB30101</v>
          </cell>
          <cell r="D76" t="str">
            <v>Partecipazioni in imprese controllate</v>
          </cell>
          <cell r="E76">
            <v>0</v>
          </cell>
          <cell r="F76">
            <v>0</v>
          </cell>
        </row>
        <row r="77">
          <cell r="C77" t="str">
            <v>AB30151</v>
          </cell>
          <cell r="D77" t="str">
            <v>F.do svalutazione partecipazioni in imprese contro</v>
          </cell>
          <cell r="E77">
            <v>0</v>
          </cell>
          <cell r="F77">
            <v>0</v>
          </cell>
        </row>
        <row r="78">
          <cell r="C78" t="str">
            <v>AB301B</v>
          </cell>
          <cell r="D78" t="str">
            <v>Partecipazioni in imprese collegate - netto</v>
          </cell>
          <cell r="E78">
            <v>0</v>
          </cell>
          <cell r="F78">
            <v>0</v>
          </cell>
        </row>
        <row r="79">
          <cell r="C79" t="str">
            <v>AB30102</v>
          </cell>
          <cell r="D79" t="str">
            <v>Partecipazioni in imprese collegate</v>
          </cell>
          <cell r="E79">
            <v>0</v>
          </cell>
          <cell r="F79">
            <v>0</v>
          </cell>
        </row>
        <row r="80">
          <cell r="C80" t="str">
            <v>AB30152</v>
          </cell>
          <cell r="D80" t="str">
            <v>F.do svalutazione partecipazioni in imprese colleg</v>
          </cell>
          <cell r="E80">
            <v>0</v>
          </cell>
          <cell r="F80">
            <v>0</v>
          </cell>
        </row>
        <row r="81">
          <cell r="C81" t="str">
            <v>AB30103</v>
          </cell>
          <cell r="D81" t="str">
            <v>Partecipazioni valutate a patrimonio netto</v>
          </cell>
          <cell r="E81">
            <v>0</v>
          </cell>
          <cell r="F81">
            <v>0</v>
          </cell>
        </row>
        <row r="82">
          <cell r="C82" t="str">
            <v>AB301C</v>
          </cell>
          <cell r="D82" t="str">
            <v>Partecipazioni in imprese del Gruppo - netto</v>
          </cell>
          <cell r="E82">
            <v>0</v>
          </cell>
          <cell r="F82">
            <v>0</v>
          </cell>
        </row>
        <row r="83">
          <cell r="C83" t="str">
            <v>AB30104</v>
          </cell>
          <cell r="D83" t="str">
            <v>Partecipazioni in imprese del Gruppo</v>
          </cell>
          <cell r="E83">
            <v>0</v>
          </cell>
          <cell r="F83">
            <v>0</v>
          </cell>
        </row>
        <row r="84">
          <cell r="C84" t="str">
            <v>AB30154</v>
          </cell>
          <cell r="D84" t="str">
            <v>F.do svalutazione partecipazioni in imprese del Gr</v>
          </cell>
          <cell r="E84">
            <v>0</v>
          </cell>
          <cell r="F84">
            <v>0</v>
          </cell>
        </row>
        <row r="85">
          <cell r="C85" t="str">
            <v>AB301D</v>
          </cell>
          <cell r="D85" t="str">
            <v>Partecipazioni in altre imprese - netto</v>
          </cell>
          <cell r="E85">
            <v>0</v>
          </cell>
          <cell r="F85">
            <v>0</v>
          </cell>
        </row>
        <row r="86">
          <cell r="C86" t="str">
            <v>AB30105</v>
          </cell>
          <cell r="D86" t="str">
            <v>Partecipazioni in altre imprese</v>
          </cell>
          <cell r="E86">
            <v>0</v>
          </cell>
          <cell r="F86">
            <v>0</v>
          </cell>
        </row>
        <row r="87">
          <cell r="C87" t="str">
            <v>AB30155</v>
          </cell>
          <cell r="D87" t="str">
            <v>F.do svalutazione partecipazioni in altre imprese</v>
          </cell>
          <cell r="E87">
            <v>0</v>
          </cell>
          <cell r="F87">
            <v>0</v>
          </cell>
        </row>
        <row r="88">
          <cell r="C88" t="str">
            <v>AB302</v>
          </cell>
          <cell r="D88" t="str">
            <v>Crediti immobilizzati</v>
          </cell>
          <cell r="E88">
            <v>0</v>
          </cell>
          <cell r="F88">
            <v>0</v>
          </cell>
        </row>
        <row r="89">
          <cell r="A89" t="str">
            <v>PFNAttMTinter</v>
          </cell>
          <cell r="B89" t="str">
            <v>PFNAttMTinter</v>
          </cell>
          <cell r="C89" t="str">
            <v>AB30201</v>
          </cell>
          <cell r="D89" t="str">
            <v>Crediti finanziari vs. impresa controllante</v>
          </cell>
          <cell r="E89">
            <v>0</v>
          </cell>
          <cell r="F89">
            <v>0</v>
          </cell>
        </row>
        <row r="90">
          <cell r="A90" t="str">
            <v>PFNAttMTinter</v>
          </cell>
          <cell r="B90" t="str">
            <v>PFNAttMTinter</v>
          </cell>
          <cell r="C90" t="str">
            <v>AB30202</v>
          </cell>
          <cell r="D90" t="str">
            <v>Crediti finanziari vs. imprese controllate</v>
          </cell>
          <cell r="E90">
            <v>0</v>
          </cell>
          <cell r="F90">
            <v>0</v>
          </cell>
        </row>
        <row r="91">
          <cell r="A91" t="str">
            <v>PFNAttMTinter</v>
          </cell>
          <cell r="B91" t="str">
            <v>PFNAttMTinter</v>
          </cell>
          <cell r="C91" t="str">
            <v>AB30203</v>
          </cell>
          <cell r="D91" t="str">
            <v>Crediti finanziari vs. imprese collegate</v>
          </cell>
          <cell r="E91">
            <v>0</v>
          </cell>
          <cell r="F91">
            <v>0</v>
          </cell>
        </row>
        <row r="92">
          <cell r="A92" t="str">
            <v>PFNAttMTinter</v>
          </cell>
          <cell r="B92" t="str">
            <v>PFNAttMTinter</v>
          </cell>
          <cell r="C92" t="str">
            <v>AB30204</v>
          </cell>
          <cell r="D92" t="str">
            <v>Crediti finanziari vs. imprese del Gruppo</v>
          </cell>
          <cell r="E92">
            <v>0</v>
          </cell>
          <cell r="F92">
            <v>0</v>
          </cell>
        </row>
        <row r="93">
          <cell r="A93" t="str">
            <v>PFNAttMTterzi</v>
          </cell>
          <cell r="B93" t="str">
            <v>PFNAttMTdiv</v>
          </cell>
          <cell r="C93" t="str">
            <v>AB30205</v>
          </cell>
          <cell r="D93" t="str">
            <v>Crediti finanziari vs. altri</v>
          </cell>
          <cell r="E93">
            <v>0</v>
          </cell>
          <cell r="F93">
            <v>0</v>
          </cell>
        </row>
        <row r="94">
          <cell r="A94" t="str">
            <v>Fin</v>
          </cell>
          <cell r="C94" t="str">
            <v>AB30206</v>
          </cell>
          <cell r="D94" t="str">
            <v>Depositi cauzionali in denaro</v>
          </cell>
          <cell r="E94">
            <v>0</v>
          </cell>
          <cell r="F94">
            <v>0</v>
          </cell>
        </row>
        <row r="95">
          <cell r="A95" t="str">
            <v>Fin</v>
          </cell>
          <cell r="C95" t="str">
            <v>AB30207</v>
          </cell>
          <cell r="D95" t="str">
            <v>Depositi cauzionali in titoli</v>
          </cell>
          <cell r="E95">
            <v>0</v>
          </cell>
          <cell r="F95">
            <v>0</v>
          </cell>
        </row>
        <row r="96">
          <cell r="A96" t="str">
            <v>Fin</v>
          </cell>
          <cell r="C96" t="str">
            <v>AB30208</v>
          </cell>
          <cell r="D96" t="str">
            <v>Erario anticipo IRPEF su TFR ex Lege 662/96</v>
          </cell>
          <cell r="E96">
            <v>0</v>
          </cell>
          <cell r="F96">
            <v>0</v>
          </cell>
        </row>
        <row r="97">
          <cell r="A97" t="str">
            <v>PFNAttMTterzi</v>
          </cell>
          <cell r="B97" t="str">
            <v>PFNAttMTtit</v>
          </cell>
          <cell r="C97" t="str">
            <v>AB303</v>
          </cell>
          <cell r="D97" t="str">
            <v>Altri titoli immobilizzati</v>
          </cell>
          <cell r="E97">
            <v>0</v>
          </cell>
          <cell r="F97">
            <v>0</v>
          </cell>
        </row>
        <row r="98">
          <cell r="C98" t="str">
            <v>AB30301</v>
          </cell>
          <cell r="D98" t="str">
            <v>Titoli di Stato</v>
          </cell>
          <cell r="E98">
            <v>0</v>
          </cell>
          <cell r="F98">
            <v>0</v>
          </cell>
        </row>
        <row r="99">
          <cell r="C99" t="str">
            <v>AB30302</v>
          </cell>
          <cell r="D99" t="str">
            <v>Titoli azionari</v>
          </cell>
          <cell r="E99">
            <v>0</v>
          </cell>
          <cell r="F99">
            <v>0</v>
          </cell>
        </row>
        <row r="100">
          <cell r="C100" t="str">
            <v>AB30303</v>
          </cell>
          <cell r="D100" t="str">
            <v>Obbligazioni</v>
          </cell>
          <cell r="E100">
            <v>0</v>
          </cell>
          <cell r="F100">
            <v>0</v>
          </cell>
        </row>
        <row r="101">
          <cell r="C101" t="str">
            <v>AB30304</v>
          </cell>
          <cell r="D101" t="str">
            <v>Quote di fondi comuni di investimento</v>
          </cell>
          <cell r="E101">
            <v>0</v>
          </cell>
          <cell r="F101">
            <v>0</v>
          </cell>
        </row>
        <row r="102">
          <cell r="C102" t="str">
            <v>AB30351</v>
          </cell>
          <cell r="D102" t="str">
            <v>Fondo oscillazione titoli di Stato</v>
          </cell>
          <cell r="E102">
            <v>0</v>
          </cell>
          <cell r="F102">
            <v>0</v>
          </cell>
        </row>
        <row r="103">
          <cell r="C103" t="str">
            <v>AB30352</v>
          </cell>
          <cell r="D103" t="str">
            <v>Fondo oscillazione titoli azionari</v>
          </cell>
          <cell r="E103">
            <v>0</v>
          </cell>
          <cell r="F103">
            <v>0</v>
          </cell>
        </row>
        <row r="104">
          <cell r="C104" t="str">
            <v>AB30353</v>
          </cell>
          <cell r="D104" t="str">
            <v>Fondo oscillazione obbligazioni</v>
          </cell>
          <cell r="E104">
            <v>0</v>
          </cell>
          <cell r="F104">
            <v>0</v>
          </cell>
        </row>
        <row r="105">
          <cell r="C105" t="str">
            <v>AB30354</v>
          </cell>
          <cell r="D105" t="str">
            <v>Fondo oscillazione fondi comuni di investimento</v>
          </cell>
          <cell r="E105">
            <v>0</v>
          </cell>
          <cell r="F105">
            <v>0</v>
          </cell>
        </row>
        <row r="106">
          <cell r="A106" t="str">
            <v>(PN)</v>
          </cell>
          <cell r="C106" t="str">
            <v>AB304</v>
          </cell>
          <cell r="D106" t="str">
            <v>Azioni proprie</v>
          </cell>
          <cell r="E106">
            <v>0</v>
          </cell>
          <cell r="F106">
            <v>0</v>
          </cell>
        </row>
        <row r="107">
          <cell r="C107" t="str">
            <v>AB30401</v>
          </cell>
          <cell r="D107" t="str">
            <v>Azioni proprie</v>
          </cell>
          <cell r="E107">
            <v>0</v>
          </cell>
          <cell r="F107">
            <v>0</v>
          </cell>
        </row>
        <row r="108">
          <cell r="C108" t="str">
            <v>AB30402</v>
          </cell>
          <cell r="D108" t="str">
            <v>Azioni della controllante</v>
          </cell>
          <cell r="E108">
            <v>0</v>
          </cell>
          <cell r="F108">
            <v>0</v>
          </cell>
        </row>
        <row r="109">
          <cell r="C109" t="str">
            <v>AC</v>
          </cell>
          <cell r="D109" t="str">
            <v>ATTIVO CORRENTE</v>
          </cell>
          <cell r="E109">
            <v>0</v>
          </cell>
          <cell r="F109">
            <v>0</v>
          </cell>
        </row>
        <row r="110">
          <cell r="A110" t="str">
            <v>Rim</v>
          </cell>
          <cell r="C110" t="str">
            <v>AC1</v>
          </cell>
          <cell r="D110" t="str">
            <v>Rimanenze</v>
          </cell>
          <cell r="E110">
            <v>0</v>
          </cell>
          <cell r="F110">
            <v>0</v>
          </cell>
        </row>
        <row r="111">
          <cell r="C111" t="str">
            <v>AC101</v>
          </cell>
          <cell r="D111" t="str">
            <v>Materie prime, sussidiarie, di consumo</v>
          </cell>
          <cell r="E111">
            <v>0</v>
          </cell>
          <cell r="F111">
            <v>0</v>
          </cell>
        </row>
        <row r="112">
          <cell r="C112" t="str">
            <v>AC10101</v>
          </cell>
          <cell r="D112" t="str">
            <v>Materiali di produzione</v>
          </cell>
          <cell r="E112">
            <v>0</v>
          </cell>
          <cell r="F112">
            <v>0</v>
          </cell>
        </row>
        <row r="113">
          <cell r="C113" t="str">
            <v>AC10102</v>
          </cell>
          <cell r="D113" t="str">
            <v>Materiali di manutenzione</v>
          </cell>
          <cell r="E113">
            <v>0</v>
          </cell>
          <cell r="F113">
            <v>0</v>
          </cell>
        </row>
        <row r="114">
          <cell r="C114" t="str">
            <v>AC10103</v>
          </cell>
          <cell r="D114" t="str">
            <v>Materiali di consumo</v>
          </cell>
          <cell r="E114">
            <v>0</v>
          </cell>
          <cell r="F114">
            <v>0</v>
          </cell>
        </row>
        <row r="115">
          <cell r="C115" t="str">
            <v>AC10104</v>
          </cell>
          <cell r="D115" t="str">
            <v>Combustibili</v>
          </cell>
          <cell r="E115">
            <v>0</v>
          </cell>
          <cell r="F115">
            <v>0</v>
          </cell>
        </row>
        <row r="116">
          <cell r="C116" t="str">
            <v>AC10105</v>
          </cell>
          <cell r="D116" t="str">
            <v>Imballaggi</v>
          </cell>
          <cell r="E116">
            <v>0</v>
          </cell>
          <cell r="F116">
            <v>0</v>
          </cell>
        </row>
        <row r="117">
          <cell r="C117" t="str">
            <v>AC10106</v>
          </cell>
          <cell r="D117" t="str">
            <v>Generi alimentari e di cantina</v>
          </cell>
          <cell r="E117">
            <v>0</v>
          </cell>
          <cell r="F117">
            <v>0</v>
          </cell>
        </row>
        <row r="118">
          <cell r="C118" t="str">
            <v>AC10151</v>
          </cell>
          <cell r="D118" t="str">
            <v>F.do svalutazione magazzino materie prime</v>
          </cell>
          <cell r="E118">
            <v>0</v>
          </cell>
          <cell r="F118">
            <v>0</v>
          </cell>
        </row>
        <row r="119">
          <cell r="C119" t="str">
            <v>AC102</v>
          </cell>
          <cell r="D119" t="str">
            <v>Prodotti in corso di lavorazione e semilavorati</v>
          </cell>
          <cell r="E119">
            <v>0</v>
          </cell>
          <cell r="F119">
            <v>0</v>
          </cell>
        </row>
        <row r="120">
          <cell r="C120" t="str">
            <v>AC10201</v>
          </cell>
          <cell r="D120" t="str">
            <v>Prodotti in corso di lavorazione</v>
          </cell>
          <cell r="E120">
            <v>0</v>
          </cell>
          <cell r="F120">
            <v>0</v>
          </cell>
        </row>
        <row r="121">
          <cell r="C121" t="str">
            <v>AC10202</v>
          </cell>
          <cell r="D121" t="str">
            <v>Semilavorati</v>
          </cell>
          <cell r="E121">
            <v>0</v>
          </cell>
          <cell r="F121">
            <v>0</v>
          </cell>
        </row>
        <row r="122">
          <cell r="C122" t="str">
            <v>AC10251</v>
          </cell>
          <cell r="D122" t="str">
            <v>F.do svalutazione magazzino prodotti in corso di l</v>
          </cell>
          <cell r="E122">
            <v>0</v>
          </cell>
          <cell r="F122">
            <v>0</v>
          </cell>
        </row>
        <row r="123">
          <cell r="C123" t="str">
            <v>AC10252</v>
          </cell>
          <cell r="D123" t="str">
            <v>F.do svalutazione magazzino semilavorati</v>
          </cell>
          <cell r="E123">
            <v>0</v>
          </cell>
          <cell r="F123">
            <v>0</v>
          </cell>
        </row>
        <row r="124">
          <cell r="C124" t="str">
            <v>AC103</v>
          </cell>
          <cell r="D124" t="str">
            <v>Lavori in corso su ordinazione</v>
          </cell>
          <cell r="E124">
            <v>0</v>
          </cell>
          <cell r="F124">
            <v>0</v>
          </cell>
        </row>
        <row r="125">
          <cell r="C125" t="str">
            <v>AC10301</v>
          </cell>
          <cell r="D125" t="str">
            <v>Lavori in corso su ordinazione</v>
          </cell>
          <cell r="E125">
            <v>0</v>
          </cell>
          <cell r="F125">
            <v>0</v>
          </cell>
        </row>
        <row r="126">
          <cell r="C126" t="str">
            <v>AC10351</v>
          </cell>
          <cell r="D126" t="str">
            <v>F.do rischi contrattuali lavori in corso su ordina</v>
          </cell>
          <cell r="E126">
            <v>0</v>
          </cell>
          <cell r="F126">
            <v>0</v>
          </cell>
        </row>
        <row r="127">
          <cell r="C127" t="str">
            <v>AC104</v>
          </cell>
          <cell r="D127" t="str">
            <v>Prodotti finiti e merci</v>
          </cell>
          <cell r="E127">
            <v>0</v>
          </cell>
          <cell r="F127">
            <v>0</v>
          </cell>
        </row>
        <row r="128">
          <cell r="C128" t="str">
            <v>AC10401</v>
          </cell>
          <cell r="D128" t="str">
            <v>Prodotti finiti</v>
          </cell>
          <cell r="E128">
            <v>0</v>
          </cell>
          <cell r="F128">
            <v>0</v>
          </cell>
        </row>
        <row r="129">
          <cell r="C129" t="str">
            <v>AC10402</v>
          </cell>
          <cell r="D129" t="str">
            <v>Merci destinate alla vendita</v>
          </cell>
          <cell r="E129">
            <v>0</v>
          </cell>
          <cell r="F129">
            <v>0</v>
          </cell>
        </row>
        <row r="130">
          <cell r="C130" t="str">
            <v>AC10451</v>
          </cell>
          <cell r="D130" t="str">
            <v>F.do svalutazione magazzino prodotti finiti e merc</v>
          </cell>
          <cell r="E130">
            <v>0</v>
          </cell>
          <cell r="F130">
            <v>0</v>
          </cell>
        </row>
        <row r="131">
          <cell r="C131" t="str">
            <v>AC105</v>
          </cell>
          <cell r="D131" t="str">
            <v>Acconti</v>
          </cell>
          <cell r="E131">
            <v>0</v>
          </cell>
          <cell r="F131">
            <v>0</v>
          </cell>
        </row>
        <row r="132">
          <cell r="C132" t="str">
            <v>AC10501</v>
          </cell>
          <cell r="D132" t="str">
            <v>Acconti a fornitori</v>
          </cell>
          <cell r="E132">
            <v>0</v>
          </cell>
          <cell r="F132">
            <v>0</v>
          </cell>
        </row>
        <row r="133">
          <cell r="C133" t="str">
            <v>AC2</v>
          </cell>
          <cell r="D133" t="str">
            <v>Crediti dell'Attivo circolante</v>
          </cell>
          <cell r="E133">
            <v>0</v>
          </cell>
          <cell r="F133">
            <v>0</v>
          </cell>
        </row>
        <row r="134">
          <cell r="A134" t="str">
            <v>CrComm</v>
          </cell>
          <cell r="C134" t="str">
            <v>AC201</v>
          </cell>
          <cell r="D134" t="str">
            <v>Crediti verso clienti</v>
          </cell>
          <cell r="E134">
            <v>0</v>
          </cell>
          <cell r="F134">
            <v>0</v>
          </cell>
        </row>
        <row r="135">
          <cell r="C135" t="str">
            <v>AC20101</v>
          </cell>
          <cell r="D135" t="str">
            <v>Clienti Italia</v>
          </cell>
          <cell r="E135">
            <v>0</v>
          </cell>
          <cell r="F135">
            <v>0</v>
          </cell>
        </row>
        <row r="136">
          <cell r="C136" t="str">
            <v>AC20102</v>
          </cell>
          <cell r="D136" t="str">
            <v>Clienti U.E.</v>
          </cell>
          <cell r="E136">
            <v>0</v>
          </cell>
          <cell r="F136">
            <v>0</v>
          </cell>
        </row>
        <row r="137">
          <cell r="C137" t="str">
            <v>AC20103</v>
          </cell>
          <cell r="D137" t="str">
            <v>Clienti extra - U.E.</v>
          </cell>
          <cell r="E137">
            <v>0</v>
          </cell>
          <cell r="F137">
            <v>0</v>
          </cell>
        </row>
        <row r="138">
          <cell r="C138" t="str">
            <v>AC20104</v>
          </cell>
          <cell r="D138" t="str">
            <v>Clienti al contenzioso Italia</v>
          </cell>
          <cell r="E138">
            <v>0</v>
          </cell>
          <cell r="F138">
            <v>0</v>
          </cell>
        </row>
        <row r="139">
          <cell r="C139" t="str">
            <v>AC20105</v>
          </cell>
          <cell r="D139" t="str">
            <v>Clienti al contenzioso U.E.</v>
          </cell>
          <cell r="E139">
            <v>0</v>
          </cell>
          <cell r="F139">
            <v>0</v>
          </cell>
        </row>
        <row r="140">
          <cell r="C140" t="str">
            <v>AC20106</v>
          </cell>
          <cell r="D140" t="str">
            <v>Clienti al contenzioso extra - U.E.</v>
          </cell>
          <cell r="E140">
            <v>0</v>
          </cell>
          <cell r="F140">
            <v>0</v>
          </cell>
        </row>
        <row r="141">
          <cell r="C141" t="str">
            <v>AC20107</v>
          </cell>
          <cell r="D141" t="str">
            <v>Effetti attivi in portafoglio</v>
          </cell>
          <cell r="E141">
            <v>0</v>
          </cell>
          <cell r="F141">
            <v>0</v>
          </cell>
        </row>
        <row r="142">
          <cell r="C142" t="str">
            <v>AC20108</v>
          </cell>
          <cell r="D142" t="str">
            <v>Effetti attivi presso banche</v>
          </cell>
          <cell r="E142">
            <v>0</v>
          </cell>
          <cell r="F142">
            <v>0</v>
          </cell>
        </row>
        <row r="143">
          <cell r="C143" t="str">
            <v>AC20151</v>
          </cell>
          <cell r="D143" t="str">
            <v>F.do svalutazione crediti Italia</v>
          </cell>
          <cell r="E143">
            <v>0</v>
          </cell>
          <cell r="F143">
            <v>0</v>
          </cell>
        </row>
        <row r="144">
          <cell r="C144" t="str">
            <v>AC20152</v>
          </cell>
          <cell r="D144" t="str">
            <v>F.do svalutazione crediti U.E.</v>
          </cell>
          <cell r="E144">
            <v>0</v>
          </cell>
          <cell r="F144">
            <v>0</v>
          </cell>
        </row>
        <row r="145">
          <cell r="C145" t="str">
            <v>AC20153</v>
          </cell>
          <cell r="D145" t="str">
            <v>F.do svalutazione crediti extra - U.E.</v>
          </cell>
          <cell r="E145">
            <v>0</v>
          </cell>
          <cell r="F145">
            <v>0</v>
          </cell>
        </row>
        <row r="146">
          <cell r="C146" t="str">
            <v>AC202</v>
          </cell>
          <cell r="D146" t="str">
            <v>Crediti verso imprese controllate esigibili entro</v>
          </cell>
          <cell r="E146">
            <v>0</v>
          </cell>
          <cell r="F146">
            <v>0</v>
          </cell>
        </row>
        <row r="147">
          <cell r="A147" t="str">
            <v>CrComm</v>
          </cell>
          <cell r="C147" t="str">
            <v>AC20201</v>
          </cell>
          <cell r="D147" t="str">
            <v>Crediti commerciali vs. imprese controllate</v>
          </cell>
          <cell r="E147">
            <v>0</v>
          </cell>
          <cell r="F147">
            <v>0</v>
          </cell>
        </row>
        <row r="148">
          <cell r="A148" t="str">
            <v>PFNAttBTinter</v>
          </cell>
          <cell r="B148" t="str">
            <v>PFNAttBTinter</v>
          </cell>
          <cell r="C148" t="str">
            <v>AC20202</v>
          </cell>
          <cell r="D148" t="str">
            <v>Crediti finanziari vs. imprese controllate</v>
          </cell>
          <cell r="E148">
            <v>0</v>
          </cell>
          <cell r="F148">
            <v>0</v>
          </cell>
        </row>
        <row r="149">
          <cell r="A149" t="str">
            <v>AACorr</v>
          </cell>
          <cell r="C149" t="str">
            <v>AC20203</v>
          </cell>
          <cell r="D149" t="str">
            <v>Altri crediti vs. imprese controllate</v>
          </cell>
          <cell r="E149">
            <v>0</v>
          </cell>
          <cell r="F149">
            <v>0</v>
          </cell>
        </row>
        <row r="150">
          <cell r="C150" t="str">
            <v>AC203</v>
          </cell>
          <cell r="D150" t="str">
            <v>Crediti verso imprese controllate esigibili oltre</v>
          </cell>
          <cell r="E150">
            <v>0</v>
          </cell>
          <cell r="F150">
            <v>0</v>
          </cell>
        </row>
        <row r="151">
          <cell r="A151" t="str">
            <v>CrComm</v>
          </cell>
          <cell r="C151" t="str">
            <v>AC20301</v>
          </cell>
          <cell r="D151" t="str">
            <v>Crediti commerciali vs. imprese controllate</v>
          </cell>
          <cell r="E151">
            <v>0</v>
          </cell>
          <cell r="F151">
            <v>0</v>
          </cell>
        </row>
        <row r="152">
          <cell r="A152" t="str">
            <v>PFNAttMTinter</v>
          </cell>
          <cell r="B152" t="str">
            <v>PFNAttMTinter</v>
          </cell>
          <cell r="C152" t="str">
            <v>AC20302</v>
          </cell>
          <cell r="D152" t="str">
            <v>Crediti finanziari vs. imprese controllate</v>
          </cell>
          <cell r="E152">
            <v>0</v>
          </cell>
          <cell r="F152">
            <v>0</v>
          </cell>
        </row>
        <row r="153">
          <cell r="A153" t="str">
            <v>AACorr</v>
          </cell>
          <cell r="C153" t="str">
            <v>AC20303</v>
          </cell>
          <cell r="D153" t="str">
            <v>Altri crediti vs. imprese controllate</v>
          </cell>
          <cell r="E153">
            <v>0</v>
          </cell>
          <cell r="F153">
            <v>0</v>
          </cell>
        </row>
        <row r="154">
          <cell r="C154" t="str">
            <v>AC204</v>
          </cell>
          <cell r="D154" t="str">
            <v>Crediti verso imprese collegate esigibili entro l'</v>
          </cell>
          <cell r="E154">
            <v>0</v>
          </cell>
          <cell r="F154">
            <v>0</v>
          </cell>
        </row>
        <row r="155">
          <cell r="A155" t="str">
            <v>CrComm</v>
          </cell>
          <cell r="C155" t="str">
            <v>AC20401</v>
          </cell>
          <cell r="D155" t="str">
            <v>Crediti commerciali vs. imprese collegate</v>
          </cell>
          <cell r="E155">
            <v>0</v>
          </cell>
          <cell r="F155">
            <v>0</v>
          </cell>
        </row>
        <row r="156">
          <cell r="A156" t="str">
            <v>PFNAttBTinter</v>
          </cell>
          <cell r="B156" t="str">
            <v>PFNAttBTinter</v>
          </cell>
          <cell r="C156" t="str">
            <v>AC20402</v>
          </cell>
          <cell r="D156" t="str">
            <v>Crediti finanziari vs. imprese collegate</v>
          </cell>
          <cell r="E156">
            <v>0</v>
          </cell>
          <cell r="F156">
            <v>0</v>
          </cell>
        </row>
        <row r="157">
          <cell r="A157" t="str">
            <v>AACorr</v>
          </cell>
          <cell r="C157" t="str">
            <v>AC20403</v>
          </cell>
          <cell r="D157" t="str">
            <v>Altri crediti vs. imprese collegate</v>
          </cell>
          <cell r="E157">
            <v>0</v>
          </cell>
          <cell r="F157">
            <v>0</v>
          </cell>
        </row>
        <row r="158">
          <cell r="C158" t="str">
            <v>AC205</v>
          </cell>
          <cell r="D158" t="str">
            <v>Crediti verso imprese collegate esigibili oltre l'</v>
          </cell>
          <cell r="E158">
            <v>0</v>
          </cell>
          <cell r="F158">
            <v>0</v>
          </cell>
        </row>
        <row r="159">
          <cell r="A159" t="str">
            <v>CrComm</v>
          </cell>
          <cell r="C159" t="str">
            <v>AC20501</v>
          </cell>
          <cell r="D159" t="str">
            <v>Crediti commerciali vs. imprese collegate</v>
          </cell>
          <cell r="E159">
            <v>0</v>
          </cell>
          <cell r="F159">
            <v>0</v>
          </cell>
        </row>
        <row r="160">
          <cell r="A160" t="str">
            <v>PFNAttMTinter</v>
          </cell>
          <cell r="B160" t="str">
            <v>PFNAttMTinter</v>
          </cell>
          <cell r="C160" t="str">
            <v>AC20502</v>
          </cell>
          <cell r="D160" t="str">
            <v>Crediti finanziari vs. imprese collegate</v>
          </cell>
          <cell r="E160">
            <v>0</v>
          </cell>
          <cell r="F160">
            <v>0</v>
          </cell>
        </row>
        <row r="161">
          <cell r="A161" t="str">
            <v>AACorr</v>
          </cell>
          <cell r="C161" t="str">
            <v>AC20503</v>
          </cell>
          <cell r="D161" t="str">
            <v>Altri crediti vs. imprese collegate</v>
          </cell>
          <cell r="E161">
            <v>0</v>
          </cell>
          <cell r="F161">
            <v>0</v>
          </cell>
        </row>
        <row r="162">
          <cell r="C162" t="str">
            <v>AC206</v>
          </cell>
          <cell r="D162" t="str">
            <v>Crediti verso imprese del Gruppo esigibili entro l</v>
          </cell>
          <cell r="E162">
            <v>0</v>
          </cell>
          <cell r="F162">
            <v>0</v>
          </cell>
        </row>
        <row r="163">
          <cell r="A163" t="str">
            <v>CrComm</v>
          </cell>
          <cell r="C163" t="str">
            <v>AC20601</v>
          </cell>
          <cell r="D163" t="str">
            <v>Crediti commerciali vs. imprese del Gruppo</v>
          </cell>
          <cell r="E163">
            <v>0</v>
          </cell>
          <cell r="F163">
            <v>0</v>
          </cell>
        </row>
        <row r="164">
          <cell r="A164" t="str">
            <v>PFNAttBTinter</v>
          </cell>
          <cell r="B164" t="str">
            <v>PFNAttBTinter</v>
          </cell>
          <cell r="C164" t="str">
            <v>AC20602</v>
          </cell>
          <cell r="D164" t="str">
            <v>Crediti finanziari vs. imprese del Gruppo</v>
          </cell>
          <cell r="E164">
            <v>0</v>
          </cell>
          <cell r="F164">
            <v>0</v>
          </cell>
        </row>
        <row r="165">
          <cell r="A165" t="str">
            <v>AACorr</v>
          </cell>
          <cell r="C165" t="str">
            <v>AC20603</v>
          </cell>
          <cell r="D165" t="str">
            <v>Altri crediti vs. imprese del Gruppo</v>
          </cell>
          <cell r="E165">
            <v>0</v>
          </cell>
          <cell r="F165">
            <v>0</v>
          </cell>
        </row>
        <row r="166">
          <cell r="C166" t="str">
            <v>AC207</v>
          </cell>
          <cell r="D166" t="str">
            <v>Crediti verso imprese del Gruppo esigibili oltre l</v>
          </cell>
          <cell r="E166">
            <v>0</v>
          </cell>
          <cell r="F166">
            <v>0</v>
          </cell>
        </row>
        <row r="167">
          <cell r="A167" t="str">
            <v>CrComm</v>
          </cell>
          <cell r="C167" t="str">
            <v>AC20701</v>
          </cell>
          <cell r="D167" t="str">
            <v>Crediti commerciali vs. imprese del Gruppo</v>
          </cell>
          <cell r="E167">
            <v>0</v>
          </cell>
          <cell r="F167">
            <v>0</v>
          </cell>
        </row>
        <row r="168">
          <cell r="A168" t="str">
            <v>PFNAttMTinter</v>
          </cell>
          <cell r="B168" t="str">
            <v>PFNAttMTinter</v>
          </cell>
          <cell r="C168" t="str">
            <v>AC20702</v>
          </cell>
          <cell r="D168" t="str">
            <v>Crediti finanziari vs. imprese del Gruppo</v>
          </cell>
          <cell r="E168">
            <v>0</v>
          </cell>
          <cell r="F168">
            <v>0</v>
          </cell>
        </row>
        <row r="169">
          <cell r="A169" t="str">
            <v>AACorr</v>
          </cell>
          <cell r="C169" t="str">
            <v>AC20703</v>
          </cell>
          <cell r="D169" t="str">
            <v>Altri crediti vs. imprese del Gruppo</v>
          </cell>
          <cell r="E169">
            <v>0</v>
          </cell>
          <cell r="F169">
            <v>0</v>
          </cell>
        </row>
        <row r="170">
          <cell r="C170" t="str">
            <v>AC208</v>
          </cell>
          <cell r="D170" t="str">
            <v>Crediti verso imprese controllante esigibili entro</v>
          </cell>
          <cell r="E170">
            <v>0</v>
          </cell>
          <cell r="F170">
            <v>0</v>
          </cell>
        </row>
        <row r="171">
          <cell r="A171" t="str">
            <v>CrComm</v>
          </cell>
          <cell r="C171" t="str">
            <v>AC20801</v>
          </cell>
          <cell r="D171" t="str">
            <v>Crediti commerciali vs. imprese controllante</v>
          </cell>
          <cell r="E171">
            <v>0</v>
          </cell>
          <cell r="F171">
            <v>0</v>
          </cell>
        </row>
        <row r="172">
          <cell r="A172" t="str">
            <v>PFNAttBTinter</v>
          </cell>
          <cell r="B172" t="str">
            <v>PFNAttBTinter</v>
          </cell>
          <cell r="C172" t="str">
            <v>AC20802</v>
          </cell>
          <cell r="D172" t="str">
            <v>Crediti finanziari vs. imprese controllante</v>
          </cell>
          <cell r="E172">
            <v>0</v>
          </cell>
          <cell r="F172">
            <v>0</v>
          </cell>
        </row>
        <row r="173">
          <cell r="A173" t="str">
            <v>AACorr</v>
          </cell>
          <cell r="C173" t="str">
            <v>AC20803</v>
          </cell>
          <cell r="D173" t="str">
            <v>Altri crediti vs. imprese controllante</v>
          </cell>
          <cell r="E173">
            <v>0</v>
          </cell>
          <cell r="F173">
            <v>0</v>
          </cell>
        </row>
        <row r="174">
          <cell r="C174" t="str">
            <v>AC209</v>
          </cell>
          <cell r="D174" t="str">
            <v>Crediti verso imprese controllante esigibili oltre</v>
          </cell>
          <cell r="E174">
            <v>0</v>
          </cell>
          <cell r="F174">
            <v>0</v>
          </cell>
        </row>
        <row r="175">
          <cell r="A175" t="str">
            <v>CrComm</v>
          </cell>
          <cell r="C175" t="str">
            <v>AC20901</v>
          </cell>
          <cell r="D175" t="str">
            <v>Crediti commerciali vs. imprese controllante</v>
          </cell>
          <cell r="E175">
            <v>0</v>
          </cell>
          <cell r="F175">
            <v>0</v>
          </cell>
        </row>
        <row r="176">
          <cell r="A176" t="str">
            <v>PFNAttMTinter</v>
          </cell>
          <cell r="B176" t="str">
            <v>PFNAttMTinter</v>
          </cell>
          <cell r="C176" t="str">
            <v>AC20902</v>
          </cell>
          <cell r="D176" t="str">
            <v>Crediti finanziari vs. imprese controllante</v>
          </cell>
          <cell r="E176">
            <v>0</v>
          </cell>
          <cell r="F176">
            <v>0</v>
          </cell>
        </row>
        <row r="177">
          <cell r="A177" t="str">
            <v>AACorr</v>
          </cell>
          <cell r="C177" t="str">
            <v>AC20903</v>
          </cell>
          <cell r="D177" t="str">
            <v>Altri crediti vs. imprese controllante</v>
          </cell>
          <cell r="E177">
            <v>0</v>
          </cell>
          <cell r="F177">
            <v>0</v>
          </cell>
        </row>
        <row r="178">
          <cell r="C178" t="str">
            <v>AC210</v>
          </cell>
          <cell r="D178" t="str">
            <v>Altri crediti esigibili entro l'anno</v>
          </cell>
          <cell r="E178">
            <v>0</v>
          </cell>
          <cell r="F178">
            <v>0</v>
          </cell>
        </row>
        <row r="179">
          <cell r="A179" t="str">
            <v>AACorr</v>
          </cell>
          <cell r="C179" t="str">
            <v>AC21001</v>
          </cell>
          <cell r="D179" t="str">
            <v>Crediti verso Erario per IVA</v>
          </cell>
          <cell r="E179">
            <v>0</v>
          </cell>
          <cell r="F179">
            <v>0</v>
          </cell>
        </row>
        <row r="180">
          <cell r="A180" t="str">
            <v>AACorr</v>
          </cell>
          <cell r="C180" t="str">
            <v>AC21002</v>
          </cell>
          <cell r="D180" t="str">
            <v>Crediti verso Erario per Imposte chieste a rimbors</v>
          </cell>
          <cell r="E180">
            <v>0</v>
          </cell>
          <cell r="F180">
            <v>0</v>
          </cell>
        </row>
        <row r="181">
          <cell r="A181" t="str">
            <v>AACorr</v>
          </cell>
          <cell r="C181" t="str">
            <v>AC21003</v>
          </cell>
          <cell r="D181" t="str">
            <v>Crediti verso Erario per Imposte riportate a nuovo</v>
          </cell>
          <cell r="E181">
            <v>0</v>
          </cell>
          <cell r="F181">
            <v>0</v>
          </cell>
        </row>
        <row r="182">
          <cell r="A182" t="str">
            <v>AACorr</v>
          </cell>
          <cell r="C182" t="str">
            <v>AC21004</v>
          </cell>
          <cell r="D182" t="str">
            <v>Crediti verso Erario per acconto d'imposte</v>
          </cell>
          <cell r="E182">
            <v>0</v>
          </cell>
          <cell r="F182">
            <v>0</v>
          </cell>
        </row>
        <row r="183">
          <cell r="A183" t="str">
            <v>AACorr</v>
          </cell>
          <cell r="C183" t="str">
            <v>AC21005</v>
          </cell>
          <cell r="D183" t="str">
            <v>Crediti verso Erario per imposte differite attive</v>
          </cell>
          <cell r="E183">
            <v>0</v>
          </cell>
          <cell r="F183">
            <v>0</v>
          </cell>
        </row>
        <row r="184">
          <cell r="A184" t="str">
            <v>AACorr</v>
          </cell>
          <cell r="C184" t="str">
            <v>AC21006</v>
          </cell>
          <cell r="D184" t="str">
            <v>Crediti d'imposta su dividendi</v>
          </cell>
          <cell r="E184">
            <v>0</v>
          </cell>
          <cell r="F184">
            <v>0</v>
          </cell>
        </row>
        <row r="185">
          <cell r="A185" t="str">
            <v>AACorr</v>
          </cell>
          <cell r="C185" t="str">
            <v>AC21007</v>
          </cell>
          <cell r="D185" t="str">
            <v>Crediti d'imposta per ritenute d'acconto</v>
          </cell>
          <cell r="E185">
            <v>0</v>
          </cell>
          <cell r="F185">
            <v>0</v>
          </cell>
        </row>
        <row r="186">
          <cell r="A186" t="str">
            <v>AACorr</v>
          </cell>
          <cell r="C186" t="str">
            <v>AC21008</v>
          </cell>
          <cell r="D186" t="str">
            <v>Crediti verso dipendenti</v>
          </cell>
          <cell r="E186">
            <v>0</v>
          </cell>
          <cell r="F186">
            <v>0</v>
          </cell>
        </row>
        <row r="187">
          <cell r="A187" t="str">
            <v>AACorr</v>
          </cell>
          <cell r="C187" t="str">
            <v>AC21009</v>
          </cell>
          <cell r="D187" t="str">
            <v>Crediti verso Enti previdenziali</v>
          </cell>
          <cell r="E187">
            <v>0</v>
          </cell>
          <cell r="F187">
            <v>0</v>
          </cell>
        </row>
        <row r="188">
          <cell r="A188" t="str">
            <v>CrComm</v>
          </cell>
          <cell r="C188" t="str">
            <v>AC21010</v>
          </cell>
          <cell r="D188" t="str">
            <v>Crediti verso fornitori</v>
          </cell>
          <cell r="E188">
            <v>0</v>
          </cell>
          <cell r="F188">
            <v>0</v>
          </cell>
        </row>
        <row r="189">
          <cell r="A189" t="str">
            <v>PFNAttBTterzi</v>
          </cell>
          <cell r="B189" t="str">
            <v>PFNAttBTdiv</v>
          </cell>
          <cell r="C189" t="str">
            <v>AC21011</v>
          </cell>
          <cell r="D189" t="str">
            <v>Crediti per interessi e dividendi</v>
          </cell>
          <cell r="E189">
            <v>0</v>
          </cell>
          <cell r="F189">
            <v>0</v>
          </cell>
        </row>
        <row r="190">
          <cell r="A190" t="str">
            <v>CrComm</v>
          </cell>
          <cell r="C190" t="str">
            <v>AC21012</v>
          </cell>
          <cell r="D190" t="str">
            <v>Crediti per anticipi</v>
          </cell>
          <cell r="E190">
            <v>0</v>
          </cell>
          <cell r="F190">
            <v>0</v>
          </cell>
        </row>
        <row r="191">
          <cell r="A191" t="str">
            <v>AACorr</v>
          </cell>
          <cell r="C191" t="str">
            <v>AC21013</v>
          </cell>
          <cell r="D191" t="str">
            <v>Crediti verso emittenti carte di credito</v>
          </cell>
          <cell r="E191">
            <v>0</v>
          </cell>
          <cell r="F191">
            <v>0</v>
          </cell>
        </row>
        <row r="192">
          <cell r="A192" t="str">
            <v>AACorr</v>
          </cell>
          <cell r="C192" t="str">
            <v>AC21014</v>
          </cell>
          <cell r="D192" t="str">
            <v>Altri crediti</v>
          </cell>
          <cell r="E192">
            <v>0</v>
          </cell>
          <cell r="F192">
            <v>0</v>
          </cell>
        </row>
        <row r="193">
          <cell r="A193" t="str">
            <v>PFNAttBTterzi</v>
          </cell>
          <cell r="B193" t="str">
            <v>PFNAttBTdiv</v>
          </cell>
          <cell r="C193" t="str">
            <v>AC21015</v>
          </cell>
          <cell r="D193" t="str">
            <v>Altri crediti finanziari entro l'anno</v>
          </cell>
          <cell r="E193">
            <v>0</v>
          </cell>
          <cell r="F193">
            <v>0</v>
          </cell>
        </row>
        <row r="194">
          <cell r="C194" t="str">
            <v>AC211</v>
          </cell>
          <cell r="D194" t="str">
            <v>Altri crediti esigibili oltre l'anno</v>
          </cell>
          <cell r="E194">
            <v>0</v>
          </cell>
          <cell r="F194">
            <v>0</v>
          </cell>
        </row>
        <row r="195">
          <cell r="A195" t="str">
            <v>AACorr</v>
          </cell>
          <cell r="C195" t="str">
            <v>AC21101</v>
          </cell>
          <cell r="D195" t="str">
            <v>Crediti verso Erario per IVA</v>
          </cell>
          <cell r="E195">
            <v>0</v>
          </cell>
          <cell r="F195">
            <v>0</v>
          </cell>
        </row>
        <row r="196">
          <cell r="A196" t="str">
            <v>AACorr</v>
          </cell>
          <cell r="C196" t="str">
            <v>AC21102</v>
          </cell>
          <cell r="D196" t="str">
            <v>Crediti verso Erario per Imposte chieste a rimbors</v>
          </cell>
          <cell r="E196">
            <v>0</v>
          </cell>
          <cell r="F196">
            <v>0</v>
          </cell>
        </row>
        <row r="197">
          <cell r="A197" t="str">
            <v>AACorr</v>
          </cell>
          <cell r="C197" t="str">
            <v>AC21103</v>
          </cell>
          <cell r="D197" t="str">
            <v>Crediti verso Erario per Imposte riportate a nuovo</v>
          </cell>
          <cell r="E197">
            <v>0</v>
          </cell>
          <cell r="F197">
            <v>0</v>
          </cell>
        </row>
        <row r="198">
          <cell r="A198" t="str">
            <v>AACorr</v>
          </cell>
          <cell r="C198" t="str">
            <v>AC21104</v>
          </cell>
          <cell r="D198" t="str">
            <v>Crediti verso Erario per acconto d'imposte</v>
          </cell>
          <cell r="E198">
            <v>0</v>
          </cell>
          <cell r="F198">
            <v>0</v>
          </cell>
        </row>
        <row r="199">
          <cell r="A199" t="str">
            <v>AACorr</v>
          </cell>
          <cell r="C199" t="str">
            <v>AC21105</v>
          </cell>
          <cell r="D199" t="str">
            <v>Crediti verso Erario per imposte differite attive</v>
          </cell>
          <cell r="E199">
            <v>0</v>
          </cell>
          <cell r="F199">
            <v>0</v>
          </cell>
        </row>
        <row r="200">
          <cell r="A200" t="str">
            <v>AACorr</v>
          </cell>
          <cell r="C200" t="str">
            <v>AC21106</v>
          </cell>
          <cell r="D200" t="str">
            <v>Crediti d'imposta su dividendi</v>
          </cell>
          <cell r="E200">
            <v>0</v>
          </cell>
          <cell r="F200">
            <v>0</v>
          </cell>
        </row>
        <row r="201">
          <cell r="A201" t="str">
            <v>AACorr</v>
          </cell>
          <cell r="C201" t="str">
            <v>AC21107</v>
          </cell>
          <cell r="D201" t="str">
            <v>Crediti d'imposta per ritenute d'acconto</v>
          </cell>
          <cell r="E201">
            <v>0</v>
          </cell>
          <cell r="F201">
            <v>0</v>
          </cell>
        </row>
        <row r="202">
          <cell r="A202" t="str">
            <v>AACorr</v>
          </cell>
          <cell r="C202" t="str">
            <v>AC21108</v>
          </cell>
          <cell r="D202" t="str">
            <v>Crediti verso dipendenti</v>
          </cell>
          <cell r="E202">
            <v>0</v>
          </cell>
          <cell r="F202">
            <v>0</v>
          </cell>
        </row>
        <row r="203">
          <cell r="A203" t="str">
            <v>AACorr</v>
          </cell>
          <cell r="C203" t="str">
            <v>AC21109</v>
          </cell>
          <cell r="D203" t="str">
            <v>Crediti verso Enti previdenziali</v>
          </cell>
          <cell r="E203">
            <v>0</v>
          </cell>
          <cell r="F203">
            <v>0</v>
          </cell>
        </row>
        <row r="204">
          <cell r="A204" t="str">
            <v>CrComm</v>
          </cell>
          <cell r="C204" t="str">
            <v>AC21110</v>
          </cell>
          <cell r="D204" t="str">
            <v>Crediti verso fornitori</v>
          </cell>
          <cell r="E204">
            <v>0</v>
          </cell>
          <cell r="F204">
            <v>0</v>
          </cell>
        </row>
        <row r="205">
          <cell r="A205" t="str">
            <v>PFNAttMTterzi</v>
          </cell>
          <cell r="B205" t="str">
            <v>PFNAttMTdiv</v>
          </cell>
          <cell r="C205" t="str">
            <v>AC21111</v>
          </cell>
          <cell r="D205" t="str">
            <v>Crediti per interessi e dividendi</v>
          </cell>
          <cell r="E205">
            <v>0</v>
          </cell>
          <cell r="F205">
            <v>0</v>
          </cell>
        </row>
        <row r="206">
          <cell r="A206" t="str">
            <v>CrComm</v>
          </cell>
          <cell r="C206" t="str">
            <v>AC21112</v>
          </cell>
          <cell r="D206" t="str">
            <v>Crediti per anticipi</v>
          </cell>
          <cell r="E206">
            <v>0</v>
          </cell>
          <cell r="F206">
            <v>0</v>
          </cell>
        </row>
        <row r="207">
          <cell r="A207" t="str">
            <v>AACorr</v>
          </cell>
          <cell r="C207" t="str">
            <v>AC21113</v>
          </cell>
          <cell r="D207" t="str">
            <v>Crediti verso emittenti carte di credito</v>
          </cell>
          <cell r="E207">
            <v>0</v>
          </cell>
          <cell r="F207">
            <v>0</v>
          </cell>
        </row>
        <row r="208">
          <cell r="A208" t="str">
            <v>AACorr</v>
          </cell>
          <cell r="C208" t="str">
            <v>AC21114</v>
          </cell>
          <cell r="D208" t="str">
            <v>Altri crediti</v>
          </cell>
          <cell r="E208">
            <v>0</v>
          </cell>
          <cell r="F208">
            <v>0</v>
          </cell>
        </row>
        <row r="209">
          <cell r="A209" t="str">
            <v>PFNAttMTterzi</v>
          </cell>
          <cell r="B209" t="str">
            <v>PFNAttMTdiv</v>
          </cell>
          <cell r="C209" t="str">
            <v>AC21115</v>
          </cell>
          <cell r="D209" t="str">
            <v>Altri crediti finanziari oltre l'anno</v>
          </cell>
          <cell r="E209">
            <v>0</v>
          </cell>
          <cell r="F209">
            <v>0</v>
          </cell>
        </row>
        <row r="210">
          <cell r="C210" t="str">
            <v>AC3</v>
          </cell>
          <cell r="D210" t="str">
            <v>Attività finanziarie che non costituiscono immobil</v>
          </cell>
          <cell r="E210">
            <v>0</v>
          </cell>
          <cell r="F210">
            <v>0</v>
          </cell>
        </row>
        <row r="211">
          <cell r="A211" t="str">
            <v>AACorr</v>
          </cell>
          <cell r="C211" t="str">
            <v>AC301</v>
          </cell>
          <cell r="D211" t="str">
            <v>Partecipazioni in imprese controllate</v>
          </cell>
          <cell r="E211">
            <v>0</v>
          </cell>
          <cell r="F211">
            <v>0</v>
          </cell>
        </row>
        <row r="212">
          <cell r="C212" t="str">
            <v>AC30101</v>
          </cell>
          <cell r="D212" t="str">
            <v>Partecipazioni in imprese controllate</v>
          </cell>
          <cell r="E212">
            <v>0</v>
          </cell>
          <cell r="F212">
            <v>0</v>
          </cell>
        </row>
        <row r="213">
          <cell r="C213" t="str">
            <v>AC30151</v>
          </cell>
          <cell r="D213" t="str">
            <v>F.do svalutazione partecipazione in imprese contro</v>
          </cell>
          <cell r="E213">
            <v>0</v>
          </cell>
          <cell r="F213">
            <v>0</v>
          </cell>
        </row>
        <row r="214">
          <cell r="A214" t="str">
            <v>AACorr</v>
          </cell>
          <cell r="C214" t="str">
            <v>AC302</v>
          </cell>
          <cell r="D214" t="str">
            <v>Partecipazioni in imprese collegate</v>
          </cell>
          <cell r="E214">
            <v>0</v>
          </cell>
          <cell r="F214">
            <v>0</v>
          </cell>
        </row>
        <row r="215">
          <cell r="C215" t="str">
            <v>AC30201</v>
          </cell>
          <cell r="D215" t="str">
            <v>Partecipazioni in imprese collegate</v>
          </cell>
          <cell r="E215">
            <v>0</v>
          </cell>
          <cell r="F215">
            <v>0</v>
          </cell>
        </row>
        <row r="216">
          <cell r="C216" t="str">
            <v>AC30251</v>
          </cell>
          <cell r="D216" t="str">
            <v>F.do svalutazione partecipazione in imprese colleg</v>
          </cell>
          <cell r="E216">
            <v>0</v>
          </cell>
          <cell r="F216">
            <v>0</v>
          </cell>
        </row>
        <row r="217">
          <cell r="A217" t="str">
            <v>AACorr</v>
          </cell>
          <cell r="C217" t="str">
            <v>AC303</v>
          </cell>
          <cell r="D217" t="str">
            <v>Partecipazioni in imprese del Gruppo</v>
          </cell>
          <cell r="E217">
            <v>0</v>
          </cell>
          <cell r="F217">
            <v>0</v>
          </cell>
        </row>
        <row r="218">
          <cell r="C218" t="str">
            <v>AC30301</v>
          </cell>
          <cell r="D218" t="str">
            <v>Partecipazioni in imprese del Gruppo</v>
          </cell>
          <cell r="E218">
            <v>0</v>
          </cell>
          <cell r="F218">
            <v>0</v>
          </cell>
        </row>
        <row r="219">
          <cell r="C219" t="str">
            <v>AC30351</v>
          </cell>
          <cell r="D219" t="str">
            <v>F.do svalutazione partecipazione in imprese del Gr</v>
          </cell>
          <cell r="E219">
            <v>0</v>
          </cell>
          <cell r="F219">
            <v>0</v>
          </cell>
        </row>
        <row r="220">
          <cell r="A220" t="str">
            <v>AACorr</v>
          </cell>
          <cell r="C220" t="str">
            <v>AC304</v>
          </cell>
          <cell r="D220" t="str">
            <v>Altre partecipazioni</v>
          </cell>
          <cell r="E220">
            <v>0</v>
          </cell>
          <cell r="F220">
            <v>0</v>
          </cell>
        </row>
        <row r="221">
          <cell r="C221" t="str">
            <v>AC30401</v>
          </cell>
          <cell r="D221" t="str">
            <v>Partecipazioni in altre imprese</v>
          </cell>
          <cell r="E221">
            <v>0</v>
          </cell>
          <cell r="F221">
            <v>0</v>
          </cell>
        </row>
        <row r="222">
          <cell r="C222" t="str">
            <v>AC30451</v>
          </cell>
          <cell r="D222" t="str">
            <v>F.do svalutazione altre partecipazioni</v>
          </cell>
          <cell r="E222">
            <v>0</v>
          </cell>
          <cell r="F222">
            <v>0</v>
          </cell>
        </row>
        <row r="223">
          <cell r="A223" t="str">
            <v>(PN)</v>
          </cell>
          <cell r="C223" t="str">
            <v>AC305</v>
          </cell>
          <cell r="D223" t="str">
            <v>Azioni Proprie</v>
          </cell>
          <cell r="E223">
            <v>0</v>
          </cell>
          <cell r="F223">
            <v>0</v>
          </cell>
        </row>
        <row r="224">
          <cell r="C224" t="str">
            <v>AC30501</v>
          </cell>
          <cell r="D224" t="str">
            <v>Azioni Proprie</v>
          </cell>
          <cell r="E224">
            <v>0</v>
          </cell>
          <cell r="F224">
            <v>0</v>
          </cell>
        </row>
        <row r="225">
          <cell r="C225" t="str">
            <v>AC30551</v>
          </cell>
          <cell r="D225" t="str">
            <v>F.do svalutazione azioni proprie</v>
          </cell>
          <cell r="E225">
            <v>0</v>
          </cell>
          <cell r="F225">
            <v>0</v>
          </cell>
        </row>
        <row r="226">
          <cell r="A226" t="str">
            <v>PFNAttBTterzi</v>
          </cell>
          <cell r="B226" t="str">
            <v>PFNAttBTtit</v>
          </cell>
          <cell r="C226" t="str">
            <v>AC306</v>
          </cell>
          <cell r="D226" t="str">
            <v>Altri titoli</v>
          </cell>
          <cell r="E226">
            <v>0</v>
          </cell>
          <cell r="F226">
            <v>0</v>
          </cell>
        </row>
        <row r="227">
          <cell r="C227" t="str">
            <v>AC30601</v>
          </cell>
          <cell r="D227" t="str">
            <v>Titoli di Stato</v>
          </cell>
          <cell r="E227">
            <v>0</v>
          </cell>
          <cell r="F227">
            <v>0</v>
          </cell>
        </row>
        <row r="228">
          <cell r="C228" t="str">
            <v>AC30602</v>
          </cell>
          <cell r="D228" t="str">
            <v>Titoli azionari</v>
          </cell>
          <cell r="E228">
            <v>0</v>
          </cell>
          <cell r="F228">
            <v>0</v>
          </cell>
        </row>
        <row r="229">
          <cell r="C229" t="str">
            <v>AC30603</v>
          </cell>
          <cell r="D229" t="str">
            <v>Obbligazioni</v>
          </cell>
          <cell r="E229">
            <v>0</v>
          </cell>
          <cell r="F229">
            <v>0</v>
          </cell>
        </row>
        <row r="230">
          <cell r="C230" t="str">
            <v>AC30604</v>
          </cell>
          <cell r="D230" t="str">
            <v>Quote di fondi comuni di investimento</v>
          </cell>
          <cell r="E230">
            <v>0</v>
          </cell>
          <cell r="F230">
            <v>0</v>
          </cell>
        </row>
        <row r="231">
          <cell r="C231" t="str">
            <v>AC30651</v>
          </cell>
          <cell r="D231" t="str">
            <v>Fondo oscillazione titoli di Stato</v>
          </cell>
          <cell r="E231">
            <v>0</v>
          </cell>
          <cell r="F231">
            <v>0</v>
          </cell>
        </row>
        <row r="232">
          <cell r="C232" t="str">
            <v>AC30652</v>
          </cell>
          <cell r="D232" t="str">
            <v>Fondo oscillazione titoli azionari</v>
          </cell>
          <cell r="E232">
            <v>0</v>
          </cell>
          <cell r="F232">
            <v>0</v>
          </cell>
        </row>
        <row r="233">
          <cell r="C233" t="str">
            <v>AC30653</v>
          </cell>
          <cell r="D233" t="str">
            <v>Fondo oscillazione obbligazioni</v>
          </cell>
          <cell r="E233">
            <v>0</v>
          </cell>
          <cell r="F233">
            <v>0</v>
          </cell>
        </row>
        <row r="234">
          <cell r="C234" t="str">
            <v>AC30654</v>
          </cell>
          <cell r="D234" t="str">
            <v>Fondo oscillazione fondi comuni di investimento</v>
          </cell>
          <cell r="E234">
            <v>0</v>
          </cell>
          <cell r="F234">
            <v>0</v>
          </cell>
        </row>
        <row r="235">
          <cell r="A235" t="str">
            <v>PFNAttBTterzi</v>
          </cell>
          <cell r="C235" t="str">
            <v>AC4</v>
          </cell>
          <cell r="D235" t="str">
            <v>Disponibilità liquide</v>
          </cell>
          <cell r="E235">
            <v>0</v>
          </cell>
          <cell r="F235">
            <v>0</v>
          </cell>
        </row>
        <row r="236">
          <cell r="B236" t="str">
            <v>PFNAttBTcc</v>
          </cell>
          <cell r="C236" t="str">
            <v>AC401</v>
          </cell>
          <cell r="D236" t="str">
            <v>Banche c/c attivi</v>
          </cell>
          <cell r="E236">
            <v>0</v>
          </cell>
          <cell r="F236">
            <v>0</v>
          </cell>
        </row>
        <row r="237">
          <cell r="C237" t="str">
            <v>AC40101</v>
          </cell>
          <cell r="D237" t="str">
            <v>Banche c/c attivi</v>
          </cell>
          <cell r="E237">
            <v>0</v>
          </cell>
          <cell r="F237">
            <v>0</v>
          </cell>
        </row>
        <row r="238">
          <cell r="B238" t="str">
            <v>PFNAttBTdisp</v>
          </cell>
          <cell r="C238" t="str">
            <v>AC402</v>
          </cell>
          <cell r="D238" t="str">
            <v>Depositi postali</v>
          </cell>
          <cell r="E238">
            <v>0</v>
          </cell>
          <cell r="F238">
            <v>0</v>
          </cell>
        </row>
        <row r="239">
          <cell r="C239" t="str">
            <v>AC40201</v>
          </cell>
          <cell r="D239" t="str">
            <v>Depositi postali</v>
          </cell>
          <cell r="E239">
            <v>0</v>
          </cell>
          <cell r="F239">
            <v>0</v>
          </cell>
        </row>
        <row r="240">
          <cell r="B240" t="str">
            <v>PFNAttBTdisp</v>
          </cell>
          <cell r="C240" t="str">
            <v>AC403</v>
          </cell>
          <cell r="D240" t="str">
            <v>Assegni</v>
          </cell>
          <cell r="E240">
            <v>0</v>
          </cell>
          <cell r="F240">
            <v>0</v>
          </cell>
        </row>
        <row r="241">
          <cell r="C241" t="str">
            <v>AC40301</v>
          </cell>
          <cell r="D241" t="str">
            <v>Assegni</v>
          </cell>
          <cell r="E241">
            <v>0</v>
          </cell>
          <cell r="F241">
            <v>0</v>
          </cell>
        </row>
        <row r="242">
          <cell r="B242" t="str">
            <v>PFNAttBTdisp</v>
          </cell>
          <cell r="C242" t="str">
            <v>AC404</v>
          </cell>
          <cell r="D242" t="str">
            <v>Denaro e valori in cassa</v>
          </cell>
          <cell r="E242">
            <v>0</v>
          </cell>
          <cell r="F242">
            <v>0</v>
          </cell>
        </row>
        <row r="243">
          <cell r="C243" t="str">
            <v>AC40401</v>
          </cell>
          <cell r="D243" t="str">
            <v>Denaro e valori in cassa</v>
          </cell>
          <cell r="E243">
            <v>0</v>
          </cell>
          <cell r="F243">
            <v>0</v>
          </cell>
        </row>
        <row r="244">
          <cell r="A244" t="str">
            <v>AACorr</v>
          </cell>
          <cell r="C244" t="str">
            <v>AD</v>
          </cell>
          <cell r="D244" t="str">
            <v>RATEI E RISCONTI ATTTIVI</v>
          </cell>
          <cell r="E244">
            <v>0</v>
          </cell>
          <cell r="F244">
            <v>0</v>
          </cell>
        </row>
        <row r="245">
          <cell r="C245" t="str">
            <v>AD1</v>
          </cell>
          <cell r="D245" t="str">
            <v>Ratei e risconti attivi</v>
          </cell>
          <cell r="E245">
            <v>0</v>
          </cell>
          <cell r="F245">
            <v>0</v>
          </cell>
        </row>
        <row r="246">
          <cell r="C246" t="str">
            <v>AD101</v>
          </cell>
          <cell r="D246" t="str">
            <v>Ratei attivi</v>
          </cell>
          <cell r="E246">
            <v>0</v>
          </cell>
          <cell r="F246">
            <v>0</v>
          </cell>
        </row>
        <row r="247">
          <cell r="C247" t="str">
            <v>AD10101</v>
          </cell>
          <cell r="D247" t="str">
            <v>Ratei interessi attivi e altri proventi</v>
          </cell>
          <cell r="E247">
            <v>0</v>
          </cell>
          <cell r="F247">
            <v>0</v>
          </cell>
        </row>
        <row r="248">
          <cell r="C248" t="str">
            <v>AD10102</v>
          </cell>
          <cell r="D248" t="str">
            <v>Ratei royalties attive</v>
          </cell>
          <cell r="E248">
            <v>0</v>
          </cell>
          <cell r="F248">
            <v>0</v>
          </cell>
        </row>
        <row r="249">
          <cell r="C249" t="str">
            <v>AD10103</v>
          </cell>
          <cell r="D249" t="str">
            <v>Altri ratei attivi</v>
          </cell>
          <cell r="E249">
            <v>0</v>
          </cell>
          <cell r="F249">
            <v>0</v>
          </cell>
        </row>
        <row r="250">
          <cell r="C250" t="str">
            <v>AD102</v>
          </cell>
          <cell r="D250" t="str">
            <v>Risconti attivi</v>
          </cell>
          <cell r="E250">
            <v>0</v>
          </cell>
          <cell r="F250">
            <v>0</v>
          </cell>
        </row>
        <row r="251">
          <cell r="C251" t="str">
            <v>AD10201</v>
          </cell>
          <cell r="D251" t="str">
            <v>Risconti attivi per interessi passivi</v>
          </cell>
          <cell r="E251">
            <v>0</v>
          </cell>
          <cell r="F251">
            <v>0</v>
          </cell>
        </row>
        <row r="252">
          <cell r="C252" t="str">
            <v>AD10202</v>
          </cell>
          <cell r="D252" t="str">
            <v>Risconti attivi per commissioni bancarie e garanzi</v>
          </cell>
          <cell r="E252">
            <v>0</v>
          </cell>
          <cell r="F252">
            <v>0</v>
          </cell>
        </row>
        <row r="253">
          <cell r="C253" t="str">
            <v>AD10203</v>
          </cell>
          <cell r="D253" t="str">
            <v>Risconti attivi per canoni e premi assicurativi</v>
          </cell>
          <cell r="E253">
            <v>0</v>
          </cell>
          <cell r="F253">
            <v>0</v>
          </cell>
        </row>
        <row r="254">
          <cell r="C254" t="str">
            <v>AD10204</v>
          </cell>
          <cell r="D254" t="str">
            <v>Risconti attivi per affitti passivi</v>
          </cell>
          <cell r="E254">
            <v>0</v>
          </cell>
          <cell r="F254">
            <v>0</v>
          </cell>
        </row>
        <row r="255">
          <cell r="C255" t="str">
            <v>AD10205</v>
          </cell>
          <cell r="D255" t="str">
            <v>Risconti attivi per imposte e tasse</v>
          </cell>
          <cell r="E255">
            <v>0</v>
          </cell>
          <cell r="F255">
            <v>0</v>
          </cell>
        </row>
        <row r="256">
          <cell r="C256" t="str">
            <v>AD10206</v>
          </cell>
          <cell r="D256" t="str">
            <v>Risconti attivi per prestazioni di servizi e consu</v>
          </cell>
          <cell r="E256">
            <v>0</v>
          </cell>
          <cell r="F256">
            <v>0</v>
          </cell>
        </row>
        <row r="257">
          <cell r="C257" t="str">
            <v>AD10207</v>
          </cell>
          <cell r="D257" t="str">
            <v>Risconti attivi per leasing</v>
          </cell>
          <cell r="E257">
            <v>0</v>
          </cell>
          <cell r="F257">
            <v>0</v>
          </cell>
        </row>
        <row r="258">
          <cell r="C258" t="str">
            <v>AD10208</v>
          </cell>
          <cell r="D258" t="str">
            <v>Altri risconti attivi</v>
          </cell>
          <cell r="E258">
            <v>0</v>
          </cell>
          <cell r="F258">
            <v>0</v>
          </cell>
        </row>
        <row r="259">
          <cell r="C259" t="str">
            <v>AD10209</v>
          </cell>
          <cell r="D259" t="str">
            <v>Costi sospesi</v>
          </cell>
          <cell r="E259">
            <v>0</v>
          </cell>
          <cell r="F259">
            <v>0</v>
          </cell>
        </row>
        <row r="260">
          <cell r="C260" t="str">
            <v>DIFFCD</v>
          </cell>
          <cell r="D260" t="str">
            <v>Differenza eliminazione crediti/debiti infragruppo</v>
          </cell>
          <cell r="E260">
            <v>0</v>
          </cell>
          <cell r="F260">
            <v>0</v>
          </cell>
        </row>
        <row r="261">
          <cell r="C261" t="str">
            <v>DIFPRP</v>
          </cell>
          <cell r="D261" t="str">
            <v>Differenza eliminazione proporzionale</v>
          </cell>
          <cell r="E261">
            <v>0</v>
          </cell>
          <cell r="F261">
            <v>0</v>
          </cell>
        </row>
        <row r="262">
          <cell r="C262" t="str">
            <v>N</v>
          </cell>
          <cell r="D262" t="str">
            <v>PATRIMONIO NETTO</v>
          </cell>
          <cell r="E262">
            <v>0</v>
          </cell>
          <cell r="F262">
            <v>0</v>
          </cell>
        </row>
        <row r="263">
          <cell r="A263" t="str">
            <v>PN</v>
          </cell>
          <cell r="C263" t="str">
            <v>NA</v>
          </cell>
          <cell r="D263" t="str">
            <v>PATRIMONIO NETTO</v>
          </cell>
          <cell r="E263">
            <v>0</v>
          </cell>
          <cell r="F263">
            <v>0</v>
          </cell>
        </row>
        <row r="264">
          <cell r="C264" t="str">
            <v>NA1</v>
          </cell>
          <cell r="D264" t="str">
            <v>Patrimonio netto Gruppo</v>
          </cell>
          <cell r="E264">
            <v>0</v>
          </cell>
          <cell r="F264">
            <v>0</v>
          </cell>
        </row>
        <row r="265">
          <cell r="C265" t="str">
            <v>NA101</v>
          </cell>
          <cell r="D265" t="str">
            <v>Capitale sociale</v>
          </cell>
          <cell r="E265">
            <v>0</v>
          </cell>
          <cell r="F265">
            <v>0</v>
          </cell>
        </row>
        <row r="266">
          <cell r="C266" t="str">
            <v>NA10101</v>
          </cell>
          <cell r="D266" t="str">
            <v>Azioni ordinarie</v>
          </cell>
          <cell r="E266">
            <v>0</v>
          </cell>
          <cell r="F266">
            <v>0</v>
          </cell>
        </row>
        <row r="267">
          <cell r="C267" t="str">
            <v>NA10102</v>
          </cell>
          <cell r="D267" t="str">
            <v>Azioni privilegiate</v>
          </cell>
          <cell r="E267">
            <v>0</v>
          </cell>
          <cell r="F267">
            <v>0</v>
          </cell>
        </row>
        <row r="268">
          <cell r="C268" t="str">
            <v>NA10103</v>
          </cell>
          <cell r="D268" t="str">
            <v>Azioni di risparmio</v>
          </cell>
          <cell r="E268">
            <v>0</v>
          </cell>
          <cell r="F268">
            <v>0</v>
          </cell>
        </row>
        <row r="269">
          <cell r="C269" t="str">
            <v>NA102</v>
          </cell>
          <cell r="D269" t="str">
            <v>Riserva da sovrapprezzo azioni</v>
          </cell>
          <cell r="E269">
            <v>0</v>
          </cell>
          <cell r="F269">
            <v>0</v>
          </cell>
        </row>
        <row r="270">
          <cell r="C270" t="str">
            <v>NA10201</v>
          </cell>
          <cell r="D270" t="str">
            <v>Riserva da sovrapprezzo azioni</v>
          </cell>
          <cell r="E270">
            <v>0</v>
          </cell>
          <cell r="F270">
            <v>0</v>
          </cell>
        </row>
        <row r="271">
          <cell r="C271" t="str">
            <v>NA103</v>
          </cell>
          <cell r="D271" t="str">
            <v>Riserva di rivalutazione</v>
          </cell>
          <cell r="E271">
            <v>0</v>
          </cell>
          <cell r="F271">
            <v>0</v>
          </cell>
        </row>
        <row r="272">
          <cell r="C272" t="str">
            <v>NA10301</v>
          </cell>
          <cell r="D272" t="str">
            <v>F.do rivalutazione Legge 576/1975</v>
          </cell>
          <cell r="E272">
            <v>0</v>
          </cell>
          <cell r="F272">
            <v>0</v>
          </cell>
        </row>
        <row r="273">
          <cell r="C273" t="str">
            <v>NA10302</v>
          </cell>
          <cell r="D273" t="str">
            <v>F.do rivalutazione Legge 72/1983</v>
          </cell>
          <cell r="E273">
            <v>0</v>
          </cell>
          <cell r="F273">
            <v>0</v>
          </cell>
        </row>
        <row r="274">
          <cell r="C274" t="str">
            <v>NA10303</v>
          </cell>
          <cell r="D274" t="str">
            <v>F.do rivalutazione Legge 408/1990</v>
          </cell>
          <cell r="E274">
            <v>0</v>
          </cell>
          <cell r="F274">
            <v>0</v>
          </cell>
        </row>
        <row r="275">
          <cell r="C275" t="str">
            <v>NA10304</v>
          </cell>
          <cell r="D275" t="str">
            <v>F.do rivalutazione Legge 413/1994</v>
          </cell>
          <cell r="E275">
            <v>0</v>
          </cell>
          <cell r="F275">
            <v>0</v>
          </cell>
        </row>
        <row r="276">
          <cell r="C276" t="str">
            <v>NA104</v>
          </cell>
          <cell r="D276" t="str">
            <v>Riserva legale</v>
          </cell>
          <cell r="E276">
            <v>0</v>
          </cell>
          <cell r="F276">
            <v>0</v>
          </cell>
        </row>
        <row r="277">
          <cell r="C277" t="str">
            <v>NA10401</v>
          </cell>
          <cell r="D277" t="str">
            <v>Riserva legale</v>
          </cell>
          <cell r="E277">
            <v>0</v>
          </cell>
          <cell r="F277">
            <v>0</v>
          </cell>
        </row>
        <row r="278">
          <cell r="C278" t="str">
            <v>NA105</v>
          </cell>
          <cell r="D278" t="str">
            <v>Riserva per azioni proprie in portafoglio</v>
          </cell>
          <cell r="E278">
            <v>0</v>
          </cell>
          <cell r="F278">
            <v>0</v>
          </cell>
        </row>
        <row r="279">
          <cell r="C279" t="str">
            <v>NA10501</v>
          </cell>
          <cell r="D279" t="str">
            <v>Riserva acquisto proprie azioni</v>
          </cell>
          <cell r="E279">
            <v>0</v>
          </cell>
          <cell r="F279">
            <v>0</v>
          </cell>
        </row>
        <row r="280">
          <cell r="C280" t="str">
            <v>NA10502</v>
          </cell>
          <cell r="D280" t="str">
            <v>Riserva acquisto azioni della controllante</v>
          </cell>
          <cell r="E280">
            <v>0</v>
          </cell>
          <cell r="F280">
            <v>0</v>
          </cell>
        </row>
        <row r="281">
          <cell r="C281" t="str">
            <v>NA106</v>
          </cell>
          <cell r="D281" t="str">
            <v>Riserve statutarie</v>
          </cell>
          <cell r="E281">
            <v>0</v>
          </cell>
          <cell r="F281">
            <v>0</v>
          </cell>
        </row>
        <row r="282">
          <cell r="C282" t="str">
            <v>NA10601</v>
          </cell>
          <cell r="D282" t="str">
            <v>Riserve statutarie</v>
          </cell>
          <cell r="E282">
            <v>0</v>
          </cell>
          <cell r="F282">
            <v>0</v>
          </cell>
        </row>
        <row r="283">
          <cell r="C283" t="str">
            <v>NA107</v>
          </cell>
          <cell r="D283" t="str">
            <v>Altre riserve</v>
          </cell>
          <cell r="E283">
            <v>0</v>
          </cell>
          <cell r="F283">
            <v>0</v>
          </cell>
        </row>
        <row r="284">
          <cell r="C284" t="str">
            <v>NA10701</v>
          </cell>
          <cell r="D284" t="str">
            <v>Riserva straordinaria</v>
          </cell>
          <cell r="E284">
            <v>0</v>
          </cell>
          <cell r="F284">
            <v>0</v>
          </cell>
        </row>
        <row r="285">
          <cell r="C285" t="str">
            <v>NA10702</v>
          </cell>
          <cell r="D285" t="str">
            <v>Riserva facoltativa</v>
          </cell>
          <cell r="E285">
            <v>0</v>
          </cell>
          <cell r="F285">
            <v>0</v>
          </cell>
        </row>
        <row r="286">
          <cell r="C286" t="str">
            <v>NA10703</v>
          </cell>
          <cell r="D286" t="str">
            <v>Avanzo di fusione</v>
          </cell>
          <cell r="E286">
            <v>0</v>
          </cell>
          <cell r="F286">
            <v>0</v>
          </cell>
        </row>
        <row r="287">
          <cell r="C287" t="str">
            <v>NA10704</v>
          </cell>
          <cell r="D287" t="str">
            <v>Altre riserve</v>
          </cell>
          <cell r="E287">
            <v>0</v>
          </cell>
          <cell r="F287">
            <v>0</v>
          </cell>
        </row>
        <row r="288">
          <cell r="C288" t="str">
            <v>NA10705</v>
          </cell>
          <cell r="D288" t="str">
            <v>Riserve per elisione dividendi del gruppo</v>
          </cell>
          <cell r="E288">
            <v>0</v>
          </cell>
          <cell r="F288">
            <v>0</v>
          </cell>
        </row>
        <row r="289">
          <cell r="C289" t="str">
            <v>NA108</v>
          </cell>
          <cell r="D289" t="str">
            <v>Riserva di consolidamento</v>
          </cell>
          <cell r="E289">
            <v>0</v>
          </cell>
          <cell r="F289">
            <v>0</v>
          </cell>
        </row>
        <row r="290">
          <cell r="C290" t="str">
            <v>NA10801</v>
          </cell>
          <cell r="D290" t="str">
            <v>Differenze negative di consolidamento</v>
          </cell>
          <cell r="E290">
            <v>0</v>
          </cell>
          <cell r="F290">
            <v>0</v>
          </cell>
        </row>
        <row r="291">
          <cell r="C291" t="str">
            <v>NA10802</v>
          </cell>
          <cell r="D291" t="str">
            <v>Riserva utili indivisi</v>
          </cell>
          <cell r="E291">
            <v>0</v>
          </cell>
          <cell r="F291">
            <v>0</v>
          </cell>
        </row>
        <row r="292">
          <cell r="C292" t="str">
            <v>NA10803</v>
          </cell>
          <cell r="D292" t="str">
            <v>Riserva conversione bilanci esteri</v>
          </cell>
          <cell r="E292">
            <v>0</v>
          </cell>
          <cell r="F292">
            <v>0</v>
          </cell>
        </row>
        <row r="293">
          <cell r="C293" t="str">
            <v>NA109</v>
          </cell>
          <cell r="D293" t="str">
            <v>Utili o perdite portate a nuovo</v>
          </cell>
          <cell r="E293">
            <v>0</v>
          </cell>
          <cell r="F293">
            <v>0</v>
          </cell>
        </row>
        <row r="294">
          <cell r="C294" t="str">
            <v>NA10901</v>
          </cell>
          <cell r="D294" t="str">
            <v>Utili esercizi precedenti</v>
          </cell>
          <cell r="E294">
            <v>0</v>
          </cell>
          <cell r="F294">
            <v>0</v>
          </cell>
        </row>
        <row r="295">
          <cell r="C295" t="str">
            <v>NA10902</v>
          </cell>
          <cell r="D295" t="str">
            <v>Perdite esercizi precedenti</v>
          </cell>
          <cell r="E295">
            <v>0</v>
          </cell>
          <cell r="F295">
            <v>0</v>
          </cell>
        </row>
        <row r="296">
          <cell r="C296" t="str">
            <v>NA110</v>
          </cell>
          <cell r="D296" t="str">
            <v>Utile o perdita dell'esercizio</v>
          </cell>
          <cell r="E296">
            <v>0</v>
          </cell>
          <cell r="F296">
            <v>0</v>
          </cell>
        </row>
        <row r="297">
          <cell r="C297" t="str">
            <v>NA11001</v>
          </cell>
          <cell r="D297" t="str">
            <v>Risultato dell'esercizio</v>
          </cell>
          <cell r="E297">
            <v>0</v>
          </cell>
          <cell r="F297">
            <v>0</v>
          </cell>
        </row>
        <row r="298">
          <cell r="C298" t="str">
            <v>NA112</v>
          </cell>
          <cell r="D298" t="str">
            <v>Patrimonio netto di Terzi</v>
          </cell>
          <cell r="E298">
            <v>0</v>
          </cell>
          <cell r="F298">
            <v>0</v>
          </cell>
        </row>
        <row r="299">
          <cell r="C299" t="str">
            <v>NA11201</v>
          </cell>
          <cell r="D299" t="str">
            <v>Capitale e riserve di terzi</v>
          </cell>
          <cell r="E299">
            <v>0</v>
          </cell>
          <cell r="F299">
            <v>0</v>
          </cell>
        </row>
        <row r="300">
          <cell r="C300" t="str">
            <v>NA10706</v>
          </cell>
          <cell r="D300" t="str">
            <v>Riserve per elisione dividendi di terzi</v>
          </cell>
          <cell r="E300">
            <v>0</v>
          </cell>
          <cell r="F300">
            <v>0</v>
          </cell>
        </row>
        <row r="301">
          <cell r="C301" t="str">
            <v>NA113</v>
          </cell>
          <cell r="D301" t="str">
            <v>Utile o perdita di competenza di terzi</v>
          </cell>
          <cell r="E301">
            <v>0</v>
          </cell>
          <cell r="F301">
            <v>0</v>
          </cell>
        </row>
        <row r="302">
          <cell r="C302" t="str">
            <v>P</v>
          </cell>
          <cell r="D302" t="str">
            <v>PASSIVO</v>
          </cell>
          <cell r="E302">
            <v>0</v>
          </cell>
          <cell r="F302">
            <v>0</v>
          </cell>
        </row>
        <row r="303">
          <cell r="C303" t="str">
            <v>PB</v>
          </cell>
          <cell r="D303" t="str">
            <v>FONDI RISCHI</v>
          </cell>
          <cell r="E303">
            <v>0</v>
          </cell>
          <cell r="F303">
            <v>0</v>
          </cell>
        </row>
        <row r="304">
          <cell r="C304" t="str">
            <v>PB1</v>
          </cell>
          <cell r="D304" t="str">
            <v>Fondi per rischi ed oneri</v>
          </cell>
          <cell r="E304">
            <v>0</v>
          </cell>
          <cell r="F304">
            <v>0</v>
          </cell>
        </row>
        <row r="305">
          <cell r="A305" t="str">
            <v>AAcc</v>
          </cell>
          <cell r="C305" t="str">
            <v>PB101</v>
          </cell>
          <cell r="D305" t="str">
            <v>Fondi per trattamento di quiescenza e obblighi sim</v>
          </cell>
          <cell r="E305">
            <v>0</v>
          </cell>
          <cell r="F305">
            <v>0</v>
          </cell>
        </row>
        <row r="306">
          <cell r="C306" t="str">
            <v>PB10101</v>
          </cell>
          <cell r="D306" t="str">
            <v>Fondo indennità clientela agenti</v>
          </cell>
          <cell r="E306">
            <v>0</v>
          </cell>
          <cell r="F306">
            <v>0</v>
          </cell>
        </row>
        <row r="307">
          <cell r="C307" t="str">
            <v>PB10102</v>
          </cell>
          <cell r="D307" t="str">
            <v>Fondo quiescenza società estere</v>
          </cell>
          <cell r="E307">
            <v>0</v>
          </cell>
          <cell r="F307">
            <v>0</v>
          </cell>
        </row>
        <row r="308">
          <cell r="A308" t="str">
            <v>FdoImpDiff</v>
          </cell>
          <cell r="C308" t="str">
            <v>PB102</v>
          </cell>
          <cell r="D308" t="str">
            <v>Fondi per imposte</v>
          </cell>
          <cell r="E308">
            <v>0</v>
          </cell>
          <cell r="F308">
            <v>0</v>
          </cell>
        </row>
        <row r="309">
          <cell r="C309" t="str">
            <v>PB10201</v>
          </cell>
          <cell r="D309" t="str">
            <v>Fondo imposte differite passive</v>
          </cell>
          <cell r="E309">
            <v>0</v>
          </cell>
          <cell r="F309">
            <v>0</v>
          </cell>
        </row>
        <row r="310">
          <cell r="C310" t="str">
            <v>PB10202</v>
          </cell>
          <cell r="D310" t="str">
            <v>Fondo rischi su contenziosi fiscali</v>
          </cell>
          <cell r="E310">
            <v>0</v>
          </cell>
          <cell r="F310">
            <v>0</v>
          </cell>
        </row>
        <row r="311">
          <cell r="A311" t="str">
            <v>AAcc</v>
          </cell>
          <cell r="C311" t="str">
            <v>PB103</v>
          </cell>
          <cell r="D311" t="str">
            <v>Altri fondi</v>
          </cell>
          <cell r="E311">
            <v>0</v>
          </cell>
          <cell r="F311">
            <v>0</v>
          </cell>
        </row>
        <row r="312">
          <cell r="C312" t="str">
            <v>PB10301</v>
          </cell>
          <cell r="D312" t="str">
            <v>Fondo rischi su contenziosi civili</v>
          </cell>
          <cell r="E312">
            <v>0</v>
          </cell>
          <cell r="F312">
            <v>0</v>
          </cell>
        </row>
        <row r="313">
          <cell r="C313" t="str">
            <v>PB10302</v>
          </cell>
          <cell r="D313" t="str">
            <v>Fondo resi futuri</v>
          </cell>
          <cell r="E313">
            <v>0</v>
          </cell>
          <cell r="F313">
            <v>0</v>
          </cell>
        </row>
        <row r="314">
          <cell r="C314" t="str">
            <v>PB10303</v>
          </cell>
          <cell r="D314" t="str">
            <v>Fondo operazioni a premio</v>
          </cell>
          <cell r="E314">
            <v>0</v>
          </cell>
          <cell r="F314">
            <v>0</v>
          </cell>
        </row>
        <row r="315">
          <cell r="C315" t="str">
            <v>PB10304</v>
          </cell>
          <cell r="D315" t="str">
            <v>Fondo perdite su partecipazioni eccedenti il valor</v>
          </cell>
          <cell r="E315">
            <v>0</v>
          </cell>
          <cell r="F315">
            <v>0</v>
          </cell>
        </row>
        <row r="316">
          <cell r="C316" t="str">
            <v>PB10305</v>
          </cell>
          <cell r="D316" t="str">
            <v>Fondo per altri rischi ed oneri futuri</v>
          </cell>
          <cell r="E316">
            <v>0</v>
          </cell>
          <cell r="F316">
            <v>0</v>
          </cell>
        </row>
        <row r="317">
          <cell r="A317" t="str">
            <v>TFR</v>
          </cell>
          <cell r="C317" t="str">
            <v>PC</v>
          </cell>
          <cell r="D317" t="str">
            <v>TRATTAMENTO FINE RAPPORTO</v>
          </cell>
          <cell r="E317">
            <v>0</v>
          </cell>
          <cell r="F317">
            <v>0</v>
          </cell>
        </row>
        <row r="318">
          <cell r="C318" t="str">
            <v>PC1</v>
          </cell>
          <cell r="D318" t="str">
            <v>Trattamento di fine rapporto lavoro</v>
          </cell>
          <cell r="E318">
            <v>0</v>
          </cell>
          <cell r="F318">
            <v>0</v>
          </cell>
        </row>
        <row r="319">
          <cell r="C319" t="str">
            <v>PC101</v>
          </cell>
          <cell r="D319" t="str">
            <v>Fondo T.F.R.</v>
          </cell>
          <cell r="E319">
            <v>0</v>
          </cell>
          <cell r="F319">
            <v>0</v>
          </cell>
        </row>
        <row r="320">
          <cell r="C320" t="str">
            <v>PC10101</v>
          </cell>
          <cell r="D320" t="str">
            <v>Fondo T.F.R.</v>
          </cell>
          <cell r="E320">
            <v>0</v>
          </cell>
          <cell r="F320">
            <v>0</v>
          </cell>
        </row>
        <row r="321">
          <cell r="C321" t="str">
            <v>PD</v>
          </cell>
          <cell r="D321" t="str">
            <v>DEBITI</v>
          </cell>
          <cell r="E321">
            <v>0</v>
          </cell>
          <cell r="F321">
            <v>0</v>
          </cell>
        </row>
        <row r="322">
          <cell r="C322" t="str">
            <v>PD1</v>
          </cell>
          <cell r="D322" t="str">
            <v>Debiti</v>
          </cell>
          <cell r="E322">
            <v>0</v>
          </cell>
          <cell r="F322">
            <v>0</v>
          </cell>
        </row>
        <row r="323">
          <cell r="A323" t="str">
            <v>PFNPassBTterzi</v>
          </cell>
          <cell r="B323" t="str">
            <v>PFNPassBTobbl</v>
          </cell>
          <cell r="C323" t="str">
            <v>PD101</v>
          </cell>
          <cell r="D323" t="str">
            <v>Obbligazioni pagabili entro l'anno</v>
          </cell>
          <cell r="E323">
            <v>0</v>
          </cell>
          <cell r="F323">
            <v>0</v>
          </cell>
        </row>
        <row r="324">
          <cell r="C324" t="str">
            <v>PD10101</v>
          </cell>
          <cell r="D324" t="str">
            <v>Prestito obbligazionario a breve</v>
          </cell>
          <cell r="E324">
            <v>0</v>
          </cell>
          <cell r="F324">
            <v>0</v>
          </cell>
        </row>
        <row r="325">
          <cell r="A325" t="str">
            <v>PFNPassMTterzi</v>
          </cell>
          <cell r="B325" t="str">
            <v>PFNPassMTobbl</v>
          </cell>
          <cell r="C325" t="str">
            <v>PD102</v>
          </cell>
          <cell r="D325" t="str">
            <v>Obbligazioni pagabili oltre l'anno</v>
          </cell>
          <cell r="E325">
            <v>0</v>
          </cell>
          <cell r="F325">
            <v>0</v>
          </cell>
        </row>
        <row r="326">
          <cell r="C326" t="str">
            <v>PD10201</v>
          </cell>
          <cell r="D326" t="str">
            <v>Prestito obbligazionario a medio-lungo termine</v>
          </cell>
          <cell r="E326">
            <v>0</v>
          </cell>
          <cell r="F326">
            <v>0</v>
          </cell>
        </row>
        <row r="327">
          <cell r="A327" t="str">
            <v>PFNPassBTterzi</v>
          </cell>
          <cell r="C327" t="str">
            <v>PD103</v>
          </cell>
          <cell r="D327" t="str">
            <v>Debiti verso banche pagabili entro l'anno</v>
          </cell>
          <cell r="E327">
            <v>0</v>
          </cell>
          <cell r="F327">
            <v>0</v>
          </cell>
        </row>
        <row r="328">
          <cell r="B328" t="str">
            <v>PFNPassBTcc</v>
          </cell>
          <cell r="C328" t="str">
            <v>PD10301</v>
          </cell>
          <cell r="D328" t="str">
            <v>Debiti in c/c</v>
          </cell>
          <cell r="E328">
            <v>0</v>
          </cell>
          <cell r="F328">
            <v>0</v>
          </cell>
        </row>
        <row r="329">
          <cell r="B329" t="str">
            <v>PFNPassBTsbf</v>
          </cell>
          <cell r="C329" t="str">
            <v>PD10302</v>
          </cell>
          <cell r="D329" t="str">
            <v>Debiti per anticipazioni (Riba, ecc.)</v>
          </cell>
          <cell r="E329">
            <v>0</v>
          </cell>
          <cell r="F329">
            <v>0</v>
          </cell>
        </row>
        <row r="330">
          <cell r="B330" t="str">
            <v>PFNPassBTsbf</v>
          </cell>
          <cell r="C330" t="str">
            <v>PD10303</v>
          </cell>
          <cell r="D330" t="str">
            <v>Finanziamenti (import e export)</v>
          </cell>
          <cell r="E330">
            <v>0</v>
          </cell>
          <cell r="F330">
            <v>0</v>
          </cell>
        </row>
        <row r="331">
          <cell r="B331" t="str">
            <v>PFNPassBTmutui</v>
          </cell>
          <cell r="C331" t="str">
            <v>PD10304</v>
          </cell>
          <cell r="D331" t="str">
            <v>Mutui e finanziamenti con garanzie reali</v>
          </cell>
          <cell r="E331">
            <v>0</v>
          </cell>
          <cell r="F331">
            <v>0</v>
          </cell>
        </row>
        <row r="332">
          <cell r="B332" t="str">
            <v>PFNPassBTmutui</v>
          </cell>
          <cell r="C332" t="str">
            <v>PD10305</v>
          </cell>
          <cell r="D332" t="str">
            <v>Altri finanziamenti</v>
          </cell>
          <cell r="E332">
            <v>0</v>
          </cell>
          <cell r="F332">
            <v>0</v>
          </cell>
        </row>
        <row r="333">
          <cell r="A333" t="str">
            <v>PFNPassMTterzi</v>
          </cell>
          <cell r="C333" t="str">
            <v>PD104</v>
          </cell>
          <cell r="D333" t="str">
            <v>Debiti verso banche pagabili oltre l'anno</v>
          </cell>
          <cell r="E333">
            <v>0</v>
          </cell>
          <cell r="F333">
            <v>0</v>
          </cell>
        </row>
        <row r="334">
          <cell r="B334" t="str">
            <v>PFNPassMTcc</v>
          </cell>
          <cell r="C334" t="str">
            <v>PD10401</v>
          </cell>
          <cell r="D334" t="str">
            <v>Debiti in c/c</v>
          </cell>
          <cell r="E334">
            <v>0</v>
          </cell>
          <cell r="F334">
            <v>0</v>
          </cell>
        </row>
        <row r="335">
          <cell r="B335" t="str">
            <v>PFNPassMTsbf</v>
          </cell>
          <cell r="C335" t="str">
            <v>PD10402</v>
          </cell>
          <cell r="D335" t="str">
            <v>Debiti per anticipazioni (Riba, ecc.)</v>
          </cell>
          <cell r="E335">
            <v>0</v>
          </cell>
          <cell r="F335">
            <v>0</v>
          </cell>
        </row>
        <row r="336">
          <cell r="B336" t="str">
            <v>PFNPassMTsbf</v>
          </cell>
          <cell r="C336" t="str">
            <v>PD10403</v>
          </cell>
          <cell r="D336" t="str">
            <v>Finanziamenti (import e export)</v>
          </cell>
          <cell r="E336">
            <v>0</v>
          </cell>
          <cell r="F336">
            <v>0</v>
          </cell>
        </row>
        <row r="337">
          <cell r="B337" t="str">
            <v>PFNPassMTmutui</v>
          </cell>
          <cell r="C337" t="str">
            <v>PD10404</v>
          </cell>
          <cell r="D337" t="str">
            <v>Mutui e finanziamenti con garanzie reali</v>
          </cell>
          <cell r="E337">
            <v>0</v>
          </cell>
          <cell r="F337">
            <v>0</v>
          </cell>
        </row>
        <row r="338">
          <cell r="B338" t="str">
            <v>PFNPassMTmutui</v>
          </cell>
          <cell r="C338" t="str">
            <v>PD10405</v>
          </cell>
          <cell r="D338" t="str">
            <v>Altri finanziamenti</v>
          </cell>
          <cell r="E338">
            <v>0</v>
          </cell>
          <cell r="F338">
            <v>0</v>
          </cell>
        </row>
        <row r="339">
          <cell r="A339" t="str">
            <v>PFNPassBTterzi</v>
          </cell>
          <cell r="C339" t="str">
            <v>PD105</v>
          </cell>
          <cell r="D339" t="str">
            <v>Debiti verso altri finanziatori pagabili entro l'a</v>
          </cell>
          <cell r="E339">
            <v>0</v>
          </cell>
          <cell r="F339">
            <v>0</v>
          </cell>
        </row>
        <row r="340">
          <cell r="B340" t="str">
            <v>PFNPassBTalt</v>
          </cell>
          <cell r="C340" t="str">
            <v>PD10501</v>
          </cell>
          <cell r="D340" t="str">
            <v>Debiti verso soci</v>
          </cell>
          <cell r="E340">
            <v>0</v>
          </cell>
          <cell r="F340">
            <v>0</v>
          </cell>
        </row>
        <row r="341">
          <cell r="B341" t="str">
            <v>PFNPassBTalt</v>
          </cell>
          <cell r="C341" t="str">
            <v>PD10502</v>
          </cell>
          <cell r="D341" t="str">
            <v>Debiti per anticipazioni su crediti (factoring)</v>
          </cell>
          <cell r="E341">
            <v>0</v>
          </cell>
          <cell r="F341">
            <v>0</v>
          </cell>
        </row>
        <row r="342">
          <cell r="B342" t="str">
            <v>PFNPassBTleas</v>
          </cell>
          <cell r="C342" t="str">
            <v>PD10503</v>
          </cell>
          <cell r="D342" t="str">
            <v>Debiti per contratti di locazione finanziaria (IAS</v>
          </cell>
          <cell r="E342">
            <v>0</v>
          </cell>
          <cell r="F342">
            <v>0</v>
          </cell>
        </row>
        <row r="343">
          <cell r="A343" t="str">
            <v>PFNPassMTterzi</v>
          </cell>
          <cell r="C343" t="str">
            <v>PD106</v>
          </cell>
          <cell r="D343" t="str">
            <v>Debiti verso altri finanziatori pagabili oltre l'a</v>
          </cell>
          <cell r="E343">
            <v>0</v>
          </cell>
          <cell r="F343">
            <v>0</v>
          </cell>
        </row>
        <row r="344">
          <cell r="B344" t="str">
            <v>PFNPassMTalt</v>
          </cell>
          <cell r="C344" t="str">
            <v>PD10601</v>
          </cell>
          <cell r="D344" t="str">
            <v>Debiti verso soci</v>
          </cell>
          <cell r="E344">
            <v>0</v>
          </cell>
          <cell r="F344">
            <v>0</v>
          </cell>
        </row>
        <row r="345">
          <cell r="B345" t="str">
            <v>PFNPassMTalt</v>
          </cell>
          <cell r="C345" t="str">
            <v>PD10602</v>
          </cell>
          <cell r="D345" t="str">
            <v>Debiti per anticipazioni su crediti (factoring)</v>
          </cell>
          <cell r="E345">
            <v>0</v>
          </cell>
          <cell r="F345">
            <v>0</v>
          </cell>
        </row>
        <row r="346">
          <cell r="B346" t="str">
            <v>PFNPassMTleas</v>
          </cell>
          <cell r="C346" t="str">
            <v>PD10603</v>
          </cell>
          <cell r="D346" t="str">
            <v>Debiti per contratti di locazione finanziaria (IAS</v>
          </cell>
          <cell r="E346">
            <v>0</v>
          </cell>
          <cell r="F346">
            <v>0</v>
          </cell>
        </row>
        <row r="347">
          <cell r="A347" t="str">
            <v>DebComm</v>
          </cell>
          <cell r="C347" t="str">
            <v>PD107</v>
          </cell>
          <cell r="D347" t="str">
            <v>Acconti pagabili entro l'anno</v>
          </cell>
          <cell r="E347">
            <v>0</v>
          </cell>
          <cell r="F347">
            <v>0</v>
          </cell>
        </row>
        <row r="348">
          <cell r="C348" t="str">
            <v>PD10701</v>
          </cell>
          <cell r="D348" t="str">
            <v>Acconti ricevuti da clienti</v>
          </cell>
          <cell r="E348">
            <v>0</v>
          </cell>
          <cell r="F348">
            <v>0</v>
          </cell>
        </row>
        <row r="349">
          <cell r="C349" t="str">
            <v>PD10702</v>
          </cell>
          <cell r="D349" t="str">
            <v>Royalties anticipate</v>
          </cell>
          <cell r="E349">
            <v>0</v>
          </cell>
          <cell r="F349">
            <v>0</v>
          </cell>
        </row>
        <row r="350">
          <cell r="A350" t="str">
            <v>DebComm</v>
          </cell>
          <cell r="C350" t="str">
            <v>PD108</v>
          </cell>
          <cell r="D350" t="str">
            <v>Acconti pagabili oltre l'anno</v>
          </cell>
          <cell r="E350">
            <v>0</v>
          </cell>
          <cell r="F350">
            <v>0</v>
          </cell>
        </row>
        <row r="351">
          <cell r="C351" t="str">
            <v>PD10801</v>
          </cell>
          <cell r="D351" t="str">
            <v>Acconti ricevuti da clienti</v>
          </cell>
          <cell r="E351">
            <v>0</v>
          </cell>
          <cell r="F351">
            <v>0</v>
          </cell>
        </row>
        <row r="352">
          <cell r="C352" t="str">
            <v>PD10802</v>
          </cell>
          <cell r="D352" t="str">
            <v>Royalties anticipate</v>
          </cell>
          <cell r="E352">
            <v>0</v>
          </cell>
          <cell r="F352">
            <v>0</v>
          </cell>
        </row>
        <row r="353">
          <cell r="A353" t="str">
            <v>DebComm</v>
          </cell>
          <cell r="C353" t="str">
            <v>PD109</v>
          </cell>
          <cell r="D353" t="str">
            <v>Debiti verso fornitori pagabili entro l'anno</v>
          </cell>
          <cell r="E353">
            <v>0</v>
          </cell>
          <cell r="F353">
            <v>0</v>
          </cell>
        </row>
        <row r="354">
          <cell r="C354" t="str">
            <v>PD10901</v>
          </cell>
          <cell r="D354" t="str">
            <v>Debiti verso fornitori Italia</v>
          </cell>
          <cell r="E354">
            <v>0</v>
          </cell>
          <cell r="F354">
            <v>0</v>
          </cell>
        </row>
        <row r="355">
          <cell r="C355" t="str">
            <v>PD10902</v>
          </cell>
          <cell r="D355" t="str">
            <v>Debiti verso fornitori U.E.</v>
          </cell>
          <cell r="E355">
            <v>0</v>
          </cell>
          <cell r="F355">
            <v>0</v>
          </cell>
        </row>
        <row r="356">
          <cell r="C356" t="str">
            <v>PD10903</v>
          </cell>
          <cell r="D356" t="str">
            <v>Debiti verso fornitori extra - U.E.</v>
          </cell>
          <cell r="E356">
            <v>0</v>
          </cell>
          <cell r="F356">
            <v>0</v>
          </cell>
        </row>
        <row r="357">
          <cell r="A357" t="str">
            <v>DebComm</v>
          </cell>
          <cell r="C357" t="str">
            <v>PD110</v>
          </cell>
          <cell r="D357" t="str">
            <v>Debiti verso fornitori pagabili oltre l'anno</v>
          </cell>
          <cell r="E357">
            <v>0</v>
          </cell>
          <cell r="F357">
            <v>0</v>
          </cell>
        </row>
        <row r="358">
          <cell r="C358" t="str">
            <v>PD11001</v>
          </cell>
          <cell r="D358" t="str">
            <v>Debiti verso fornitori Italia</v>
          </cell>
          <cell r="E358">
            <v>0</v>
          </cell>
          <cell r="F358">
            <v>0</v>
          </cell>
        </row>
        <row r="359">
          <cell r="C359" t="str">
            <v>PD11002</v>
          </cell>
          <cell r="D359" t="str">
            <v>Debiti verso fornitori U.E.</v>
          </cell>
          <cell r="E359">
            <v>0</v>
          </cell>
          <cell r="F359">
            <v>0</v>
          </cell>
        </row>
        <row r="360">
          <cell r="C360" t="str">
            <v>PD11003</v>
          </cell>
          <cell r="D360" t="str">
            <v>Debiti verso fornitori extra - U.E.</v>
          </cell>
          <cell r="E360">
            <v>0</v>
          </cell>
          <cell r="F360">
            <v>0</v>
          </cell>
        </row>
        <row r="361">
          <cell r="C361" t="str">
            <v>PD111</v>
          </cell>
          <cell r="D361" t="str">
            <v>Debiti rappresentati da titoli di credito pagabili</v>
          </cell>
          <cell r="E361">
            <v>0</v>
          </cell>
          <cell r="F361">
            <v>0</v>
          </cell>
        </row>
        <row r="362">
          <cell r="A362" t="str">
            <v>DebComm</v>
          </cell>
          <cell r="C362" t="str">
            <v>PD11101</v>
          </cell>
          <cell r="D362" t="str">
            <v>Effetti passivi commerciali</v>
          </cell>
          <cell r="E362">
            <v>0</v>
          </cell>
          <cell r="F362">
            <v>0</v>
          </cell>
        </row>
        <row r="363">
          <cell r="A363" t="str">
            <v>PFNPassBTterzi</v>
          </cell>
          <cell r="B363" t="str">
            <v>PFNPassBTdiv</v>
          </cell>
          <cell r="C363" t="str">
            <v>PD11102</v>
          </cell>
          <cell r="D363" t="str">
            <v>Effetti passivi finanziari</v>
          </cell>
          <cell r="E363">
            <v>0</v>
          </cell>
          <cell r="F363">
            <v>0</v>
          </cell>
        </row>
        <row r="364">
          <cell r="C364" t="str">
            <v>PD112</v>
          </cell>
          <cell r="D364" t="str">
            <v>Debiti rappresentati da titoli di credito pagabili</v>
          </cell>
          <cell r="E364">
            <v>0</v>
          </cell>
          <cell r="F364">
            <v>0</v>
          </cell>
        </row>
        <row r="365">
          <cell r="A365" t="str">
            <v>APass</v>
          </cell>
          <cell r="C365" t="str">
            <v>PD11201</v>
          </cell>
          <cell r="D365" t="str">
            <v>Effetti passivi commerciali</v>
          </cell>
          <cell r="E365">
            <v>0</v>
          </cell>
          <cell r="F365">
            <v>0</v>
          </cell>
        </row>
        <row r="366">
          <cell r="A366" t="str">
            <v>PFNPassMTterzi</v>
          </cell>
          <cell r="B366" t="str">
            <v>PFNPassMTdiv</v>
          </cell>
          <cell r="C366" t="str">
            <v>PD11202</v>
          </cell>
          <cell r="D366" t="str">
            <v>Effetti passivi finanziari</v>
          </cell>
          <cell r="E366">
            <v>0</v>
          </cell>
          <cell r="F366">
            <v>0</v>
          </cell>
        </row>
        <row r="367">
          <cell r="C367" t="str">
            <v>PD113</v>
          </cell>
          <cell r="D367" t="str">
            <v>Debiti verso imprese controllate pagabili entro l'</v>
          </cell>
          <cell r="E367">
            <v>0</v>
          </cell>
          <cell r="F367">
            <v>0</v>
          </cell>
        </row>
        <row r="368">
          <cell r="A368" t="str">
            <v>DebComm</v>
          </cell>
          <cell r="C368" t="str">
            <v>PD11301</v>
          </cell>
          <cell r="D368" t="str">
            <v>Debiti commerciali verso imprese controllate</v>
          </cell>
          <cell r="E368">
            <v>0</v>
          </cell>
          <cell r="F368">
            <v>0</v>
          </cell>
        </row>
        <row r="369">
          <cell r="A369" t="str">
            <v>PFNPassBTinter</v>
          </cell>
          <cell r="B369" t="str">
            <v>PFNPassBTinter</v>
          </cell>
          <cell r="C369" t="str">
            <v>PD11302</v>
          </cell>
          <cell r="D369" t="str">
            <v>Debiti finanziari verso imprese controllate</v>
          </cell>
          <cell r="E369">
            <v>0</v>
          </cell>
          <cell r="F369">
            <v>0</v>
          </cell>
        </row>
        <row r="370">
          <cell r="C370" t="str">
            <v>PD114</v>
          </cell>
          <cell r="D370" t="str">
            <v>Debiti verso imprese controllate pagabili oltre l'</v>
          </cell>
          <cell r="E370">
            <v>0</v>
          </cell>
          <cell r="F370">
            <v>0</v>
          </cell>
        </row>
        <row r="371">
          <cell r="A371" t="str">
            <v>DebComm</v>
          </cell>
          <cell r="C371" t="str">
            <v>PD11401</v>
          </cell>
          <cell r="D371" t="str">
            <v>Debiti commerciali verso imprese controllate</v>
          </cell>
          <cell r="E371">
            <v>0</v>
          </cell>
          <cell r="F371">
            <v>0</v>
          </cell>
        </row>
        <row r="372">
          <cell r="A372" t="str">
            <v>PFNPassMTinter</v>
          </cell>
          <cell r="B372" t="str">
            <v>PFNPassMTinter</v>
          </cell>
          <cell r="C372" t="str">
            <v>PD11402</v>
          </cell>
          <cell r="D372" t="str">
            <v>Debiti finanziari verso imprese controllate</v>
          </cell>
          <cell r="E372">
            <v>0</v>
          </cell>
          <cell r="F372">
            <v>0</v>
          </cell>
        </row>
        <row r="373">
          <cell r="C373" t="str">
            <v>PD115</v>
          </cell>
          <cell r="D373" t="str">
            <v>Debiti verso imprese collegate pagabili entro l'an</v>
          </cell>
          <cell r="E373">
            <v>0</v>
          </cell>
          <cell r="F373">
            <v>0</v>
          </cell>
        </row>
        <row r="374">
          <cell r="A374" t="str">
            <v>DebComm</v>
          </cell>
          <cell r="C374" t="str">
            <v>PD11501</v>
          </cell>
          <cell r="D374" t="str">
            <v>Debiti commerciali verso imprese collegate</v>
          </cell>
          <cell r="E374">
            <v>0</v>
          </cell>
          <cell r="F374">
            <v>0</v>
          </cell>
        </row>
        <row r="375">
          <cell r="A375" t="str">
            <v>PFNPassBTinter</v>
          </cell>
          <cell r="B375" t="str">
            <v>PFNPassBTinter</v>
          </cell>
          <cell r="C375" t="str">
            <v>PD11502</v>
          </cell>
          <cell r="D375" t="str">
            <v>Debiti finanziari verso imprese collegate</v>
          </cell>
          <cell r="E375">
            <v>0</v>
          </cell>
          <cell r="F375">
            <v>0</v>
          </cell>
        </row>
        <row r="376">
          <cell r="C376" t="str">
            <v>PD116</v>
          </cell>
          <cell r="D376" t="str">
            <v>Debiti verso imprese collegate pagabili oltre l'an</v>
          </cell>
          <cell r="E376">
            <v>0</v>
          </cell>
          <cell r="F376">
            <v>0</v>
          </cell>
        </row>
        <row r="377">
          <cell r="A377" t="str">
            <v>DebComm</v>
          </cell>
          <cell r="C377" t="str">
            <v>PD11601</v>
          </cell>
          <cell r="D377" t="str">
            <v>Debiti commerciali verso imprese collegate</v>
          </cell>
          <cell r="E377">
            <v>0</v>
          </cell>
          <cell r="F377">
            <v>0</v>
          </cell>
        </row>
        <row r="378">
          <cell r="A378" t="str">
            <v>PFNPassMTinter</v>
          </cell>
          <cell r="B378" t="str">
            <v>PFNPassMTinter</v>
          </cell>
          <cell r="C378" t="str">
            <v>PD11602</v>
          </cell>
          <cell r="D378" t="str">
            <v>Debiti finanziari verso imprese collegate</v>
          </cell>
          <cell r="E378">
            <v>0</v>
          </cell>
          <cell r="F378">
            <v>0</v>
          </cell>
        </row>
        <row r="379">
          <cell r="C379" t="str">
            <v>PD117</v>
          </cell>
          <cell r="D379" t="str">
            <v>Debiti verso imprese controllanti pagabili entro l</v>
          </cell>
          <cell r="E379">
            <v>0</v>
          </cell>
          <cell r="F379">
            <v>0</v>
          </cell>
        </row>
        <row r="380">
          <cell r="A380" t="str">
            <v>DebComm</v>
          </cell>
          <cell r="C380" t="str">
            <v>PD11701</v>
          </cell>
          <cell r="D380" t="str">
            <v>Debiti commerciali verso imprese controllanti</v>
          </cell>
          <cell r="E380">
            <v>0</v>
          </cell>
          <cell r="F380">
            <v>0</v>
          </cell>
        </row>
        <row r="381">
          <cell r="A381" t="str">
            <v>PFNPassBTinter</v>
          </cell>
          <cell r="B381" t="str">
            <v>PFNPassBTinter</v>
          </cell>
          <cell r="C381" t="str">
            <v>PD11702</v>
          </cell>
          <cell r="D381" t="str">
            <v>Debiti finanziari verso imprese controllanti</v>
          </cell>
          <cell r="E381">
            <v>0</v>
          </cell>
          <cell r="F381">
            <v>0</v>
          </cell>
        </row>
        <row r="382">
          <cell r="C382" t="str">
            <v>PD118</v>
          </cell>
          <cell r="D382" t="str">
            <v>Debiti verso imprese controllanti pagabili oltre l</v>
          </cell>
          <cell r="E382">
            <v>0</v>
          </cell>
          <cell r="F382">
            <v>0</v>
          </cell>
        </row>
        <row r="383">
          <cell r="A383" t="str">
            <v>DebComm</v>
          </cell>
          <cell r="C383" t="str">
            <v>PD11801</v>
          </cell>
          <cell r="D383" t="str">
            <v>Debiti commerciali verso imprese controllanti</v>
          </cell>
          <cell r="E383">
            <v>0</v>
          </cell>
          <cell r="F383">
            <v>0</v>
          </cell>
        </row>
        <row r="384">
          <cell r="A384" t="str">
            <v>PFNPassMTinter</v>
          </cell>
          <cell r="B384" t="str">
            <v>PFNPassMTinter</v>
          </cell>
          <cell r="C384" t="str">
            <v>PD11802</v>
          </cell>
          <cell r="D384" t="str">
            <v>Debiti finanziari verso imprese controllanti</v>
          </cell>
          <cell r="E384">
            <v>0</v>
          </cell>
          <cell r="F384">
            <v>0</v>
          </cell>
        </row>
        <row r="385">
          <cell r="C385" t="str">
            <v>PD119</v>
          </cell>
          <cell r="D385" t="str">
            <v>Debiti verso imprese del Gruppo pagabili entro l'a</v>
          </cell>
          <cell r="E385">
            <v>0</v>
          </cell>
          <cell r="F385">
            <v>0</v>
          </cell>
        </row>
        <row r="386">
          <cell r="A386" t="str">
            <v>DebComm</v>
          </cell>
          <cell r="C386" t="str">
            <v>PD11901</v>
          </cell>
          <cell r="D386" t="str">
            <v>Debiti commerciali verso imprese del Gruppo</v>
          </cell>
          <cell r="E386">
            <v>0</v>
          </cell>
          <cell r="F386">
            <v>0</v>
          </cell>
        </row>
        <row r="387">
          <cell r="A387" t="str">
            <v>PFNPassBTinter</v>
          </cell>
          <cell r="B387" t="str">
            <v>PFNPassBTinter</v>
          </cell>
          <cell r="C387" t="str">
            <v>PD11902</v>
          </cell>
          <cell r="D387" t="str">
            <v>Debiti finanziari verso imprese del Gruppo</v>
          </cell>
          <cell r="E387">
            <v>0</v>
          </cell>
          <cell r="F387">
            <v>0</v>
          </cell>
        </row>
        <row r="388">
          <cell r="C388" t="str">
            <v>PD120</v>
          </cell>
          <cell r="D388" t="str">
            <v>Debiti verso imprese del Gruppo pagabili oltre l'a</v>
          </cell>
          <cell r="E388">
            <v>0</v>
          </cell>
          <cell r="F388">
            <v>0</v>
          </cell>
        </row>
        <row r="389">
          <cell r="A389" t="str">
            <v>DebComm</v>
          </cell>
          <cell r="C389" t="str">
            <v>PD12001</v>
          </cell>
          <cell r="D389" t="str">
            <v>Debiti commerciali verso imprese del Gruppo</v>
          </cell>
          <cell r="E389">
            <v>0</v>
          </cell>
          <cell r="F389">
            <v>0</v>
          </cell>
        </row>
        <row r="390">
          <cell r="A390" t="str">
            <v>PFNPassMTinter</v>
          </cell>
          <cell r="B390" t="str">
            <v>PFNPassMTinter</v>
          </cell>
          <cell r="C390" t="str">
            <v>PD12002</v>
          </cell>
          <cell r="D390" t="str">
            <v>Debiti finanziari verso imprese del Gruppo</v>
          </cell>
          <cell r="E390">
            <v>0</v>
          </cell>
          <cell r="F390">
            <v>0</v>
          </cell>
        </row>
        <row r="391">
          <cell r="A391" t="str">
            <v>APCorr</v>
          </cell>
          <cell r="C391" t="str">
            <v>PD121</v>
          </cell>
          <cell r="D391" t="str">
            <v>Debiti tributari entro l'anno</v>
          </cell>
          <cell r="E391">
            <v>0</v>
          </cell>
          <cell r="F391">
            <v>0</v>
          </cell>
        </row>
        <row r="392">
          <cell r="C392" t="str">
            <v>PD12101</v>
          </cell>
          <cell r="D392" t="str">
            <v>Debiti per imposte sul reddito</v>
          </cell>
          <cell r="E392">
            <v>0</v>
          </cell>
          <cell r="F392">
            <v>0</v>
          </cell>
        </row>
        <row r="393">
          <cell r="C393" t="str">
            <v>PD12102</v>
          </cell>
          <cell r="D393" t="str">
            <v>IVA c/erario</v>
          </cell>
          <cell r="E393">
            <v>0</v>
          </cell>
          <cell r="F393">
            <v>0</v>
          </cell>
        </row>
        <row r="394">
          <cell r="C394" t="str">
            <v>PD12103</v>
          </cell>
          <cell r="D394" t="str">
            <v>Erario c/ritenute su redditi di lavoro dipendente</v>
          </cell>
          <cell r="E394">
            <v>0</v>
          </cell>
          <cell r="F394">
            <v>0</v>
          </cell>
        </row>
        <row r="395">
          <cell r="C395" t="str">
            <v>PD12104</v>
          </cell>
          <cell r="D395" t="str">
            <v>Erario c/ritenute su redditi di lavoro autonomo</v>
          </cell>
          <cell r="E395">
            <v>0</v>
          </cell>
          <cell r="F395">
            <v>0</v>
          </cell>
        </row>
        <row r="396">
          <cell r="C396" t="str">
            <v>PD12105</v>
          </cell>
          <cell r="D396" t="str">
            <v>Erario c/ritenute su redditi di capitale</v>
          </cell>
          <cell r="E396">
            <v>0</v>
          </cell>
          <cell r="F396">
            <v>0</v>
          </cell>
        </row>
        <row r="397">
          <cell r="C397" t="str">
            <v>PD12106</v>
          </cell>
          <cell r="D397" t="str">
            <v>Erario c/ritenute su altri redditi</v>
          </cell>
          <cell r="E397">
            <v>0</v>
          </cell>
          <cell r="F397">
            <v>0</v>
          </cell>
        </row>
        <row r="398">
          <cell r="C398" t="str">
            <v>PD12107</v>
          </cell>
          <cell r="D398" t="str">
            <v>Debiti per tributi minori</v>
          </cell>
          <cell r="E398">
            <v>0</v>
          </cell>
          <cell r="F398">
            <v>0</v>
          </cell>
        </row>
        <row r="399">
          <cell r="A399" t="str">
            <v>APass</v>
          </cell>
          <cell r="C399" t="str">
            <v>PD122</v>
          </cell>
          <cell r="D399" t="str">
            <v>Debiti tributari oltre l'anno</v>
          </cell>
          <cell r="E399">
            <v>0</v>
          </cell>
          <cell r="F399">
            <v>0</v>
          </cell>
        </row>
        <row r="400">
          <cell r="C400" t="str">
            <v>PD12201</v>
          </cell>
          <cell r="D400" t="str">
            <v>Debiti per imposte sul reddito</v>
          </cell>
          <cell r="E400">
            <v>0</v>
          </cell>
          <cell r="F400">
            <v>0</v>
          </cell>
        </row>
        <row r="401">
          <cell r="C401" t="str">
            <v>PD12202</v>
          </cell>
          <cell r="D401" t="str">
            <v>IVA c/erario</v>
          </cell>
          <cell r="E401">
            <v>0</v>
          </cell>
          <cell r="F401">
            <v>0</v>
          </cell>
        </row>
        <row r="402">
          <cell r="C402" t="str">
            <v>PD12203</v>
          </cell>
          <cell r="D402" t="str">
            <v>Erario c/ritenute su redditi di lavoro dipendente</v>
          </cell>
          <cell r="E402">
            <v>0</v>
          </cell>
          <cell r="F402">
            <v>0</v>
          </cell>
        </row>
        <row r="403">
          <cell r="C403" t="str">
            <v>PD12204</v>
          </cell>
          <cell r="D403" t="str">
            <v>Erario c/ritenute su redditi di lavoro autonomo</v>
          </cell>
          <cell r="E403">
            <v>0</v>
          </cell>
          <cell r="F403">
            <v>0</v>
          </cell>
        </row>
        <row r="404">
          <cell r="C404" t="str">
            <v>PD12205</v>
          </cell>
          <cell r="D404" t="str">
            <v>Erario c/ritenute su redditi di capitale</v>
          </cell>
          <cell r="E404">
            <v>0</v>
          </cell>
          <cell r="F404">
            <v>0</v>
          </cell>
        </row>
        <row r="405">
          <cell r="C405" t="str">
            <v>PD12206</v>
          </cell>
          <cell r="D405" t="str">
            <v>Erario c/ritenute su altri redditi</v>
          </cell>
          <cell r="E405">
            <v>0</v>
          </cell>
          <cell r="F405">
            <v>0</v>
          </cell>
        </row>
        <row r="406">
          <cell r="C406" t="str">
            <v>PD12207</v>
          </cell>
          <cell r="D406" t="str">
            <v>Debiti per tributi minori</v>
          </cell>
          <cell r="E406">
            <v>0</v>
          </cell>
          <cell r="F406">
            <v>0</v>
          </cell>
        </row>
        <row r="407">
          <cell r="A407" t="str">
            <v>APCorr</v>
          </cell>
          <cell r="C407" t="str">
            <v>PD123</v>
          </cell>
          <cell r="D407" t="str">
            <v>Debiti verso istituti di previdenza e sicurezza so</v>
          </cell>
          <cell r="E407">
            <v>0</v>
          </cell>
          <cell r="F407">
            <v>0</v>
          </cell>
        </row>
        <row r="408">
          <cell r="C408" t="str">
            <v>PD12301</v>
          </cell>
          <cell r="D408" t="str">
            <v>Debiti verso INPS</v>
          </cell>
          <cell r="E408">
            <v>0</v>
          </cell>
          <cell r="F408">
            <v>0</v>
          </cell>
        </row>
        <row r="409">
          <cell r="C409" t="str">
            <v>PD12302</v>
          </cell>
          <cell r="D409" t="str">
            <v>Debiti verso INAIL</v>
          </cell>
          <cell r="E409">
            <v>0</v>
          </cell>
          <cell r="F409">
            <v>0</v>
          </cell>
        </row>
        <row r="410">
          <cell r="C410" t="str">
            <v>PD12303</v>
          </cell>
          <cell r="D410" t="str">
            <v>Debiti verso altri enti previdenziali ed assistenz</v>
          </cell>
          <cell r="E410">
            <v>0</v>
          </cell>
          <cell r="F410">
            <v>0</v>
          </cell>
        </row>
        <row r="411">
          <cell r="A411" t="str">
            <v>APass</v>
          </cell>
          <cell r="C411" t="str">
            <v>PD124</v>
          </cell>
          <cell r="D411" t="str">
            <v>Debiti verso istituti di previdenza e sicurezza so</v>
          </cell>
          <cell r="E411">
            <v>0</v>
          </cell>
          <cell r="F411">
            <v>0</v>
          </cell>
        </row>
        <row r="412">
          <cell r="C412" t="str">
            <v>PD12401</v>
          </cell>
          <cell r="D412" t="str">
            <v>Debiti verso INPS</v>
          </cell>
          <cell r="E412">
            <v>0</v>
          </cell>
          <cell r="F412">
            <v>0</v>
          </cell>
        </row>
        <row r="413">
          <cell r="C413" t="str">
            <v>PD12402</v>
          </cell>
          <cell r="D413" t="str">
            <v>Debiti verso INAIL</v>
          </cell>
          <cell r="E413">
            <v>0</v>
          </cell>
          <cell r="F413">
            <v>0</v>
          </cell>
        </row>
        <row r="414">
          <cell r="C414" t="str">
            <v>PD12403</v>
          </cell>
          <cell r="D414" t="str">
            <v>Debiti verso altri enti previdenziali ed assistenz</v>
          </cell>
          <cell r="E414">
            <v>0</v>
          </cell>
          <cell r="F414">
            <v>0</v>
          </cell>
        </row>
        <row r="415">
          <cell r="C415" t="str">
            <v>PD125</v>
          </cell>
          <cell r="D415" t="str">
            <v>Altri debiti pagabili entro l'anno</v>
          </cell>
          <cell r="E415">
            <v>0</v>
          </cell>
          <cell r="F415">
            <v>0</v>
          </cell>
        </row>
        <row r="416">
          <cell r="A416" t="str">
            <v>APCorr</v>
          </cell>
          <cell r="C416" t="str">
            <v>PD12501</v>
          </cell>
          <cell r="D416" t="str">
            <v>Debiti verso dipendenti</v>
          </cell>
          <cell r="E416">
            <v>0</v>
          </cell>
          <cell r="F416">
            <v>0</v>
          </cell>
        </row>
        <row r="417">
          <cell r="A417" t="str">
            <v>APCorr</v>
          </cell>
          <cell r="C417" t="str">
            <v>PD12502</v>
          </cell>
          <cell r="D417" t="str">
            <v>Debiti verso agenti per commissioni e provvigioni</v>
          </cell>
          <cell r="E417">
            <v>0</v>
          </cell>
          <cell r="F417">
            <v>0</v>
          </cell>
        </row>
        <row r="418">
          <cell r="A418" t="str">
            <v>APCorr</v>
          </cell>
          <cell r="C418" t="str">
            <v>PD12503</v>
          </cell>
          <cell r="D418" t="str">
            <v>Debiti per acquisto di partecipazioni e titoli</v>
          </cell>
          <cell r="E418">
            <v>0</v>
          </cell>
          <cell r="F418">
            <v>0</v>
          </cell>
        </row>
        <row r="419">
          <cell r="A419" t="str">
            <v>APCorr</v>
          </cell>
          <cell r="C419" t="str">
            <v>PD12504</v>
          </cell>
          <cell r="D419" t="str">
            <v>Debiti verso azionisti per dividendi</v>
          </cell>
          <cell r="E419">
            <v>0</v>
          </cell>
          <cell r="F419">
            <v>0</v>
          </cell>
        </row>
        <row r="420">
          <cell r="A420" t="str">
            <v>APCorr</v>
          </cell>
          <cell r="C420" t="str">
            <v>PD12505</v>
          </cell>
          <cell r="D420" t="str">
            <v>Altri debiti verso azionisti</v>
          </cell>
          <cell r="E420">
            <v>0</v>
          </cell>
          <cell r="F420">
            <v>0</v>
          </cell>
        </row>
        <row r="421">
          <cell r="A421" t="str">
            <v>APCorr</v>
          </cell>
          <cell r="C421" t="str">
            <v>PD12506</v>
          </cell>
          <cell r="D421" t="str">
            <v>Depositi cauzionali passivi</v>
          </cell>
          <cell r="E421">
            <v>0</v>
          </cell>
          <cell r="F421">
            <v>0</v>
          </cell>
        </row>
        <row r="422">
          <cell r="A422" t="str">
            <v>APCorr</v>
          </cell>
          <cell r="C422" t="str">
            <v>PD12507</v>
          </cell>
          <cell r="D422" t="str">
            <v>Altri debiti diversi</v>
          </cell>
          <cell r="E422">
            <v>0</v>
          </cell>
          <cell r="F422">
            <v>0</v>
          </cell>
        </row>
        <row r="423">
          <cell r="A423" t="str">
            <v>PFNPassBTterzi</v>
          </cell>
          <cell r="B423" t="str">
            <v>PFNPassBTdiv</v>
          </cell>
          <cell r="C423" t="str">
            <v>PD12508</v>
          </cell>
          <cell r="D423" t="str">
            <v>Altri debiti finanziari entro l'anno</v>
          </cell>
          <cell r="E423">
            <v>0</v>
          </cell>
          <cell r="F423">
            <v>0</v>
          </cell>
        </row>
        <row r="424">
          <cell r="C424" t="str">
            <v>PD126</v>
          </cell>
          <cell r="D424" t="str">
            <v>Altri debiti pagabili oltre l'anno</v>
          </cell>
          <cell r="E424">
            <v>0</v>
          </cell>
          <cell r="F424">
            <v>0</v>
          </cell>
        </row>
        <row r="425">
          <cell r="A425" t="str">
            <v>APass</v>
          </cell>
          <cell r="C425" t="str">
            <v>PD12601</v>
          </cell>
          <cell r="D425" t="str">
            <v>Debiti verso dipendenti</v>
          </cell>
          <cell r="E425">
            <v>0</v>
          </cell>
          <cell r="F425">
            <v>0</v>
          </cell>
        </row>
        <row r="426">
          <cell r="A426" t="str">
            <v>APass</v>
          </cell>
          <cell r="C426" t="str">
            <v>PD12602</v>
          </cell>
          <cell r="D426" t="str">
            <v>Debiti verso agenti per commissioni e provvigioni</v>
          </cell>
          <cell r="E426">
            <v>0</v>
          </cell>
          <cell r="F426">
            <v>0</v>
          </cell>
        </row>
        <row r="427">
          <cell r="A427" t="str">
            <v>APass</v>
          </cell>
          <cell r="C427" t="str">
            <v>PD12603</v>
          </cell>
          <cell r="D427" t="str">
            <v>Debiti per acquisto di partecipazioni e titoli</v>
          </cell>
          <cell r="E427">
            <v>0</v>
          </cell>
          <cell r="F427">
            <v>0</v>
          </cell>
        </row>
        <row r="428">
          <cell r="A428" t="str">
            <v>APass</v>
          </cell>
          <cell r="C428" t="str">
            <v>PD12604</v>
          </cell>
          <cell r="D428" t="str">
            <v>Debiti verso azionisti per dividendi</v>
          </cell>
          <cell r="E428">
            <v>0</v>
          </cell>
          <cell r="F428">
            <v>0</v>
          </cell>
        </row>
        <row r="429">
          <cell r="A429" t="str">
            <v>APass</v>
          </cell>
          <cell r="C429" t="str">
            <v>PD12605</v>
          </cell>
          <cell r="D429" t="str">
            <v>Altri debiti verso azionisti</v>
          </cell>
          <cell r="E429">
            <v>0</v>
          </cell>
          <cell r="F429">
            <v>0</v>
          </cell>
        </row>
        <row r="430">
          <cell r="A430" t="str">
            <v>APass</v>
          </cell>
          <cell r="C430" t="str">
            <v>PD12606</v>
          </cell>
          <cell r="D430" t="str">
            <v>Depositi cauzionali passivi</v>
          </cell>
          <cell r="E430">
            <v>0</v>
          </cell>
          <cell r="F430">
            <v>0</v>
          </cell>
        </row>
        <row r="431">
          <cell r="A431" t="str">
            <v>APass</v>
          </cell>
          <cell r="C431" t="str">
            <v>PD12607</v>
          </cell>
          <cell r="D431" t="str">
            <v>Altri debiti diversi</v>
          </cell>
          <cell r="E431">
            <v>0</v>
          </cell>
          <cell r="F431">
            <v>0</v>
          </cell>
        </row>
        <row r="432">
          <cell r="A432" t="str">
            <v>PFNPassMTterzi</v>
          </cell>
          <cell r="B432" t="str">
            <v>PFNPassMTdiv</v>
          </cell>
          <cell r="C432" t="str">
            <v>PD12608</v>
          </cell>
          <cell r="D432" t="str">
            <v>Altri debiti finanziari oltre l'anno</v>
          </cell>
          <cell r="E432">
            <v>0</v>
          </cell>
          <cell r="F432">
            <v>0</v>
          </cell>
        </row>
        <row r="433">
          <cell r="A433" t="str">
            <v>APCorr</v>
          </cell>
          <cell r="C433" t="str">
            <v>PE</v>
          </cell>
          <cell r="D433" t="str">
            <v>RATEI E RISCONTI PASSIVI</v>
          </cell>
          <cell r="E433">
            <v>0</v>
          </cell>
          <cell r="F433">
            <v>0</v>
          </cell>
        </row>
        <row r="434">
          <cell r="C434" t="str">
            <v>PE1</v>
          </cell>
          <cell r="D434" t="str">
            <v>Ratei e risconti passivi</v>
          </cell>
          <cell r="E434">
            <v>0</v>
          </cell>
          <cell r="F434">
            <v>0</v>
          </cell>
        </row>
        <row r="435">
          <cell r="C435" t="str">
            <v>PE101</v>
          </cell>
          <cell r="D435" t="str">
            <v>Ratei passivi</v>
          </cell>
          <cell r="E435">
            <v>0</v>
          </cell>
          <cell r="F435">
            <v>0</v>
          </cell>
        </row>
        <row r="436">
          <cell r="C436" t="str">
            <v>PE10101</v>
          </cell>
          <cell r="D436" t="str">
            <v>Ratei oneri finanziari</v>
          </cell>
          <cell r="E436">
            <v>0</v>
          </cell>
          <cell r="F436">
            <v>0</v>
          </cell>
        </row>
        <row r="437">
          <cell r="C437" t="str">
            <v>PE10102</v>
          </cell>
          <cell r="D437" t="str">
            <v>Ratei tasse e contributi</v>
          </cell>
          <cell r="E437">
            <v>0</v>
          </cell>
          <cell r="F437">
            <v>0</v>
          </cell>
        </row>
        <row r="438">
          <cell r="C438" t="str">
            <v>PE10103</v>
          </cell>
          <cell r="D438" t="str">
            <v>Ratei premi assicurativi</v>
          </cell>
          <cell r="E438">
            <v>0</v>
          </cell>
          <cell r="F438">
            <v>0</v>
          </cell>
        </row>
        <row r="439">
          <cell r="C439" t="str">
            <v>PE10104</v>
          </cell>
          <cell r="D439" t="str">
            <v>Ratei royalties</v>
          </cell>
          <cell r="E439">
            <v>0</v>
          </cell>
          <cell r="F439">
            <v>0</v>
          </cell>
        </row>
        <row r="440">
          <cell r="C440" t="str">
            <v>PE10105</v>
          </cell>
          <cell r="D440" t="str">
            <v>Ratei spese per prestazioni</v>
          </cell>
          <cell r="E440">
            <v>0</v>
          </cell>
          <cell r="F440">
            <v>0</v>
          </cell>
        </row>
        <row r="441">
          <cell r="C441" t="str">
            <v>PE10106</v>
          </cell>
          <cell r="D441" t="str">
            <v>Ratei costi di lavoro</v>
          </cell>
          <cell r="E441">
            <v>0</v>
          </cell>
          <cell r="F441">
            <v>0</v>
          </cell>
        </row>
        <row r="442">
          <cell r="C442" t="str">
            <v>PE10107</v>
          </cell>
          <cell r="D442" t="str">
            <v>Altri ratei passivi</v>
          </cell>
          <cell r="E442">
            <v>0</v>
          </cell>
          <cell r="F442">
            <v>0</v>
          </cell>
        </row>
        <row r="443">
          <cell r="C443" t="str">
            <v>PE102</v>
          </cell>
          <cell r="D443" t="str">
            <v>Risconti passivi</v>
          </cell>
          <cell r="E443">
            <v>0</v>
          </cell>
          <cell r="F443">
            <v>0</v>
          </cell>
        </row>
        <row r="444">
          <cell r="C444" t="str">
            <v>PE10201</v>
          </cell>
          <cell r="D444" t="str">
            <v>Royalties</v>
          </cell>
          <cell r="E444">
            <v>0</v>
          </cell>
          <cell r="F444">
            <v>0</v>
          </cell>
        </row>
        <row r="445">
          <cell r="C445" t="str">
            <v>PE10202</v>
          </cell>
          <cell r="D445" t="str">
            <v>Ricavi sospesi</v>
          </cell>
          <cell r="E445">
            <v>0</v>
          </cell>
          <cell r="F445">
            <v>0</v>
          </cell>
        </row>
        <row r="446">
          <cell r="C446" t="str">
            <v>PE10203</v>
          </cell>
          <cell r="D446" t="str">
            <v>Altri risconti passivi</v>
          </cell>
          <cell r="E446">
            <v>0</v>
          </cell>
          <cell r="F446">
            <v>0</v>
          </cell>
        </row>
        <row r="447">
          <cell r="C447" t="str">
            <v>A-(PN+P)</v>
          </cell>
          <cell r="D447" t="str">
            <v>Quadratura Stato Patrimoniale</v>
          </cell>
          <cell r="E447">
            <v>0</v>
          </cell>
          <cell r="F447">
            <v>0</v>
          </cell>
        </row>
        <row r="448">
          <cell r="A448" t="str">
            <v>Passivo</v>
          </cell>
          <cell r="C448" t="str">
            <v>PN+P</v>
          </cell>
          <cell r="D448" t="str">
            <v>PATRIMONIO + PASSIVO</v>
          </cell>
          <cell r="E448">
            <v>0</v>
          </cell>
          <cell r="F448">
            <v>0</v>
          </cell>
        </row>
        <row r="449">
          <cell r="C449" t="str">
            <v>G</v>
          </cell>
          <cell r="D449" t="str">
            <v>Conti d'ordine</v>
          </cell>
          <cell r="E449">
            <v>0</v>
          </cell>
          <cell r="F449">
            <v>0</v>
          </cell>
        </row>
        <row r="450">
          <cell r="C450" t="str">
            <v>GA</v>
          </cell>
          <cell r="D450" t="str">
            <v>Garanzie rilasciate</v>
          </cell>
          <cell r="E450">
            <v>0</v>
          </cell>
          <cell r="F450">
            <v>0</v>
          </cell>
        </row>
        <row r="451">
          <cell r="C451" t="str">
            <v>GA1</v>
          </cell>
          <cell r="D451" t="str">
            <v>Garanzie rilasciate (conti dare)</v>
          </cell>
          <cell r="E451">
            <v>0</v>
          </cell>
          <cell r="F451">
            <v>0</v>
          </cell>
        </row>
        <row r="452">
          <cell r="C452" t="str">
            <v>GA101</v>
          </cell>
          <cell r="D452" t="str">
            <v>Garanzie reali (conti dare)</v>
          </cell>
          <cell r="E452">
            <v>0</v>
          </cell>
          <cell r="F452">
            <v>0</v>
          </cell>
        </row>
        <row r="453">
          <cell r="C453" t="str">
            <v>GA10101</v>
          </cell>
          <cell r="D453" t="str">
            <v>Garanzie reali prestate a imprese controllate</v>
          </cell>
          <cell r="E453">
            <v>0</v>
          </cell>
          <cell r="F453">
            <v>0</v>
          </cell>
        </row>
        <row r="454">
          <cell r="C454" t="str">
            <v>GA10102</v>
          </cell>
          <cell r="D454" t="str">
            <v>Garanzie reali prestate a imprese collegate</v>
          </cell>
          <cell r="E454">
            <v>0</v>
          </cell>
          <cell r="F454">
            <v>0</v>
          </cell>
        </row>
        <row r="455">
          <cell r="C455" t="str">
            <v>GA10103</v>
          </cell>
          <cell r="D455" t="str">
            <v>Garanzie reali prestate a imprese del Gruppo</v>
          </cell>
          <cell r="E455">
            <v>0</v>
          </cell>
          <cell r="F455">
            <v>0</v>
          </cell>
        </row>
        <row r="456">
          <cell r="C456" t="str">
            <v>GA10104</v>
          </cell>
          <cell r="D456" t="str">
            <v>Garanzie reali prestate a imprese controllanti</v>
          </cell>
          <cell r="E456">
            <v>0</v>
          </cell>
          <cell r="F456">
            <v>0</v>
          </cell>
        </row>
        <row r="457">
          <cell r="C457" t="str">
            <v>GA10105</v>
          </cell>
          <cell r="D457" t="str">
            <v>Garanzie reali prestate a terzi</v>
          </cell>
          <cell r="E457">
            <v>0</v>
          </cell>
          <cell r="F457">
            <v>0</v>
          </cell>
        </row>
        <row r="458">
          <cell r="C458" t="str">
            <v>GA102</v>
          </cell>
          <cell r="D458" t="str">
            <v>Garanzie personali (conti dare)</v>
          </cell>
          <cell r="E458">
            <v>0</v>
          </cell>
          <cell r="F458">
            <v>0</v>
          </cell>
        </row>
        <row r="459">
          <cell r="C459" t="str">
            <v>GA10201</v>
          </cell>
          <cell r="D459" t="str">
            <v>Garanzie personali prestate a imprese controllate</v>
          </cell>
          <cell r="E459">
            <v>0</v>
          </cell>
          <cell r="F459">
            <v>0</v>
          </cell>
        </row>
        <row r="460">
          <cell r="C460" t="str">
            <v>GA10202</v>
          </cell>
          <cell r="D460" t="str">
            <v>Garanzie personali prestate a imprese collegate</v>
          </cell>
          <cell r="E460">
            <v>0</v>
          </cell>
          <cell r="F460">
            <v>0</v>
          </cell>
        </row>
        <row r="461">
          <cell r="C461" t="str">
            <v>GA10203</v>
          </cell>
          <cell r="D461" t="str">
            <v>Garanzie personali prestate a imprese del Gruppo</v>
          </cell>
          <cell r="E461">
            <v>0</v>
          </cell>
          <cell r="F461">
            <v>0</v>
          </cell>
        </row>
        <row r="462">
          <cell r="C462" t="str">
            <v>GA10204</v>
          </cell>
          <cell r="D462" t="str">
            <v>Garanzie personali prestate a imprese controllanti</v>
          </cell>
          <cell r="E462">
            <v>0</v>
          </cell>
          <cell r="F462">
            <v>0</v>
          </cell>
        </row>
        <row r="463">
          <cell r="C463" t="str">
            <v>GA10205</v>
          </cell>
          <cell r="D463" t="str">
            <v>Garanzie personali prestate a terzi</v>
          </cell>
          <cell r="E463">
            <v>0</v>
          </cell>
          <cell r="F463">
            <v>0</v>
          </cell>
        </row>
        <row r="464">
          <cell r="C464" t="str">
            <v>GA2</v>
          </cell>
          <cell r="D464" t="str">
            <v>Garanzie rilasciate (conti avere)</v>
          </cell>
          <cell r="E464">
            <v>0</v>
          </cell>
          <cell r="F464">
            <v>0</v>
          </cell>
        </row>
        <row r="465">
          <cell r="C465" t="str">
            <v>GA251</v>
          </cell>
          <cell r="D465" t="str">
            <v>Garanzie reali (conti avere)</v>
          </cell>
          <cell r="E465">
            <v>0</v>
          </cell>
          <cell r="F465">
            <v>0</v>
          </cell>
        </row>
        <row r="466">
          <cell r="C466" t="str">
            <v>GA25101</v>
          </cell>
          <cell r="D466" t="str">
            <v>Garanzie reali prestate a imprese controllate</v>
          </cell>
          <cell r="E466">
            <v>0</v>
          </cell>
          <cell r="F466">
            <v>0</v>
          </cell>
        </row>
        <row r="467">
          <cell r="C467" t="str">
            <v>GA25102</v>
          </cell>
          <cell r="D467" t="str">
            <v>Garanzie reali prestate a imprese collegate</v>
          </cell>
          <cell r="E467">
            <v>0</v>
          </cell>
          <cell r="F467">
            <v>0</v>
          </cell>
        </row>
        <row r="468">
          <cell r="C468" t="str">
            <v>GA25103</v>
          </cell>
          <cell r="D468" t="str">
            <v>Garanzie reali prestate a imprese del Gruppo</v>
          </cell>
          <cell r="E468">
            <v>0</v>
          </cell>
          <cell r="F468">
            <v>0</v>
          </cell>
        </row>
        <row r="469">
          <cell r="C469" t="str">
            <v>GA25104</v>
          </cell>
          <cell r="D469" t="str">
            <v>Garanzie reali prestate a imprese controllanti</v>
          </cell>
          <cell r="E469">
            <v>0</v>
          </cell>
          <cell r="F469">
            <v>0</v>
          </cell>
        </row>
        <row r="470">
          <cell r="C470" t="str">
            <v>GA25105</v>
          </cell>
          <cell r="D470" t="str">
            <v>Garanzie reali prestate a terzi</v>
          </cell>
          <cell r="E470">
            <v>0</v>
          </cell>
          <cell r="F470">
            <v>0</v>
          </cell>
        </row>
        <row r="471">
          <cell r="C471" t="str">
            <v>GA252</v>
          </cell>
          <cell r="D471" t="str">
            <v>Garanzie personali (conti avere)</v>
          </cell>
          <cell r="E471">
            <v>0</v>
          </cell>
          <cell r="F471">
            <v>0</v>
          </cell>
        </row>
        <row r="472">
          <cell r="C472" t="str">
            <v>GA25201</v>
          </cell>
          <cell r="D472" t="str">
            <v>Garanzie personali prestate a imprese controllate</v>
          </cell>
          <cell r="E472">
            <v>0</v>
          </cell>
          <cell r="F472">
            <v>0</v>
          </cell>
        </row>
        <row r="473">
          <cell r="C473" t="str">
            <v>GA25202</v>
          </cell>
          <cell r="D473" t="str">
            <v>Garanzie personali prestate a imprese collegate</v>
          </cell>
          <cell r="E473">
            <v>0</v>
          </cell>
          <cell r="F473">
            <v>0</v>
          </cell>
        </row>
        <row r="474">
          <cell r="C474" t="str">
            <v>GA25203</v>
          </cell>
          <cell r="D474" t="str">
            <v>Garanzie personali prestate a imprese del Gruppo</v>
          </cell>
          <cell r="E474">
            <v>0</v>
          </cell>
          <cell r="F474">
            <v>0</v>
          </cell>
        </row>
        <row r="475">
          <cell r="C475" t="str">
            <v>GA25204</v>
          </cell>
          <cell r="D475" t="str">
            <v>Garanzie personali prestate a imprese controllanti</v>
          </cell>
          <cell r="E475">
            <v>0</v>
          </cell>
          <cell r="F475">
            <v>0</v>
          </cell>
        </row>
        <row r="476">
          <cell r="C476" t="str">
            <v>GA25205</v>
          </cell>
          <cell r="D476" t="str">
            <v>Garanzie personali prestate a terzi</v>
          </cell>
          <cell r="E476">
            <v>0</v>
          </cell>
          <cell r="F476">
            <v>0</v>
          </cell>
        </row>
        <row r="477">
          <cell r="C477" t="str">
            <v>GB</v>
          </cell>
          <cell r="D477" t="str">
            <v>Garanzie ricevute</v>
          </cell>
          <cell r="E477">
            <v>0</v>
          </cell>
          <cell r="F477">
            <v>0</v>
          </cell>
        </row>
        <row r="478">
          <cell r="C478" t="str">
            <v>GB1</v>
          </cell>
          <cell r="D478" t="str">
            <v>Garanzie ricevute (conti dare)</v>
          </cell>
          <cell r="E478">
            <v>0</v>
          </cell>
          <cell r="F478">
            <v>0</v>
          </cell>
        </row>
        <row r="479">
          <cell r="C479" t="str">
            <v>GB101</v>
          </cell>
          <cell r="D479" t="str">
            <v>Garanzie reali (conti dare)</v>
          </cell>
          <cell r="E479">
            <v>0</v>
          </cell>
          <cell r="F479">
            <v>0</v>
          </cell>
        </row>
        <row r="480">
          <cell r="C480" t="str">
            <v>GB10101</v>
          </cell>
          <cell r="D480" t="str">
            <v>Garanzie reali ricevute da imprese controllate</v>
          </cell>
          <cell r="E480">
            <v>0</v>
          </cell>
          <cell r="F480">
            <v>0</v>
          </cell>
        </row>
        <row r="481">
          <cell r="C481" t="str">
            <v>GB10102</v>
          </cell>
          <cell r="D481" t="str">
            <v>Garanzie reali ricevute d imprese collegate</v>
          </cell>
          <cell r="E481">
            <v>0</v>
          </cell>
          <cell r="F481">
            <v>0</v>
          </cell>
        </row>
        <row r="482">
          <cell r="C482" t="str">
            <v>GB10103</v>
          </cell>
          <cell r="D482" t="str">
            <v>Garanzie reali ricevute d imprese del Gruppo</v>
          </cell>
          <cell r="E482">
            <v>0</v>
          </cell>
          <cell r="F482">
            <v>0</v>
          </cell>
        </row>
        <row r="483">
          <cell r="C483" t="str">
            <v>GB10104</v>
          </cell>
          <cell r="D483" t="str">
            <v>Garanzie reali ricevute d imprese controllanti</v>
          </cell>
          <cell r="E483">
            <v>0</v>
          </cell>
          <cell r="F483">
            <v>0</v>
          </cell>
        </row>
        <row r="484">
          <cell r="C484" t="str">
            <v>GB10105</v>
          </cell>
          <cell r="D484" t="str">
            <v>Garanzie reali ricevute d terzi</v>
          </cell>
          <cell r="E484">
            <v>0</v>
          </cell>
          <cell r="F484">
            <v>0</v>
          </cell>
        </row>
        <row r="485">
          <cell r="C485" t="str">
            <v>GB102</v>
          </cell>
          <cell r="D485" t="str">
            <v>Garanzie personali (conti dare)</v>
          </cell>
          <cell r="E485">
            <v>0</v>
          </cell>
          <cell r="F485">
            <v>0</v>
          </cell>
        </row>
        <row r="486">
          <cell r="C486" t="str">
            <v>GB10201</v>
          </cell>
          <cell r="D486" t="str">
            <v>Garanzie personali ricevute d imprese controllate</v>
          </cell>
          <cell r="E486">
            <v>0</v>
          </cell>
          <cell r="F486">
            <v>0</v>
          </cell>
        </row>
        <row r="487">
          <cell r="C487" t="str">
            <v>GB10202</v>
          </cell>
          <cell r="D487" t="str">
            <v>Garanzie personali ricevute d imprese collegate</v>
          </cell>
          <cell r="E487">
            <v>0</v>
          </cell>
          <cell r="F487">
            <v>0</v>
          </cell>
        </row>
        <row r="488">
          <cell r="C488" t="str">
            <v>GB10203</v>
          </cell>
          <cell r="D488" t="str">
            <v>Garanzie personali ricevute d imprese del Gruppo</v>
          </cell>
          <cell r="E488">
            <v>0</v>
          </cell>
          <cell r="F488">
            <v>0</v>
          </cell>
        </row>
        <row r="489">
          <cell r="C489" t="str">
            <v>GB10204</v>
          </cell>
          <cell r="D489" t="str">
            <v>Garanzie personali ricevute d imprese controllanti</v>
          </cell>
          <cell r="E489">
            <v>0</v>
          </cell>
          <cell r="F489">
            <v>0</v>
          </cell>
        </row>
        <row r="490">
          <cell r="C490" t="str">
            <v>GB10205</v>
          </cell>
          <cell r="D490" t="str">
            <v>Garanzie personali ricevute d terzi</v>
          </cell>
          <cell r="E490">
            <v>0</v>
          </cell>
          <cell r="F490">
            <v>0</v>
          </cell>
        </row>
        <row r="491">
          <cell r="C491" t="str">
            <v>GB2</v>
          </cell>
          <cell r="D491" t="str">
            <v>Garanzie ricevute (conti avere)</v>
          </cell>
          <cell r="E491">
            <v>0</v>
          </cell>
          <cell r="F491">
            <v>0</v>
          </cell>
        </row>
        <row r="492">
          <cell r="C492" t="str">
            <v>GB251</v>
          </cell>
          <cell r="D492" t="str">
            <v>Garanzie reali (conti avere)</v>
          </cell>
          <cell r="E492">
            <v>0</v>
          </cell>
          <cell r="F492">
            <v>0</v>
          </cell>
        </row>
        <row r="493">
          <cell r="C493" t="str">
            <v>GB25101</v>
          </cell>
          <cell r="D493" t="str">
            <v>Garanzie reali ricevute da imprese controllate</v>
          </cell>
          <cell r="E493">
            <v>0</v>
          </cell>
          <cell r="F493">
            <v>0</v>
          </cell>
        </row>
        <row r="494">
          <cell r="C494" t="str">
            <v>GB25102</v>
          </cell>
          <cell r="D494" t="str">
            <v>Garanzie reali ricevute d imprese collegate</v>
          </cell>
          <cell r="E494">
            <v>0</v>
          </cell>
          <cell r="F494">
            <v>0</v>
          </cell>
        </row>
        <row r="495">
          <cell r="C495" t="str">
            <v>GB25103</v>
          </cell>
          <cell r="D495" t="str">
            <v>Garanzie reali ricevute d imprese del Gruppo</v>
          </cell>
          <cell r="E495">
            <v>0</v>
          </cell>
          <cell r="F495">
            <v>0</v>
          </cell>
        </row>
        <row r="496">
          <cell r="C496" t="str">
            <v>GB25104</v>
          </cell>
          <cell r="D496" t="str">
            <v>Garanzie reali ricevute d imprese controllanti</v>
          </cell>
          <cell r="E496">
            <v>0</v>
          </cell>
          <cell r="F496">
            <v>0</v>
          </cell>
        </row>
        <row r="497">
          <cell r="C497" t="str">
            <v>GB25105</v>
          </cell>
          <cell r="D497" t="str">
            <v>Garanzie reali ricevute d terzi</v>
          </cell>
          <cell r="E497">
            <v>0</v>
          </cell>
          <cell r="F497">
            <v>0</v>
          </cell>
        </row>
        <row r="498">
          <cell r="C498" t="str">
            <v>GB252</v>
          </cell>
          <cell r="D498" t="str">
            <v>Garanzie personali (conti avere)</v>
          </cell>
          <cell r="E498">
            <v>0</v>
          </cell>
          <cell r="F498">
            <v>0</v>
          </cell>
        </row>
        <row r="499">
          <cell r="C499" t="str">
            <v>GB25201</v>
          </cell>
          <cell r="D499" t="str">
            <v>Garanzie personali ricevute d imprese controllate</v>
          </cell>
          <cell r="E499">
            <v>0</v>
          </cell>
          <cell r="F499">
            <v>0</v>
          </cell>
        </row>
        <row r="500">
          <cell r="C500" t="str">
            <v>GB25202</v>
          </cell>
          <cell r="D500" t="str">
            <v>Garanzie personali ricevute d imprese collegate</v>
          </cell>
          <cell r="E500">
            <v>0</v>
          </cell>
          <cell r="F500">
            <v>0</v>
          </cell>
        </row>
        <row r="501">
          <cell r="C501" t="str">
            <v>GB25203</v>
          </cell>
          <cell r="D501" t="str">
            <v>Garanzie personali ricevute d imprese del Gruppo</v>
          </cell>
          <cell r="E501">
            <v>0</v>
          </cell>
          <cell r="F501">
            <v>0</v>
          </cell>
        </row>
        <row r="502">
          <cell r="C502" t="str">
            <v>GB25204</v>
          </cell>
          <cell r="D502" t="str">
            <v>Garanzie personali ricevute d imprese controllanti</v>
          </cell>
          <cell r="E502">
            <v>0</v>
          </cell>
          <cell r="F502">
            <v>0</v>
          </cell>
        </row>
        <row r="503">
          <cell r="C503" t="str">
            <v>GB25205</v>
          </cell>
          <cell r="D503" t="str">
            <v>Garanzie personali ricevute d terzi</v>
          </cell>
          <cell r="E503">
            <v>0</v>
          </cell>
          <cell r="F503">
            <v>0</v>
          </cell>
        </row>
        <row r="504">
          <cell r="C504" t="str">
            <v>GC</v>
          </cell>
          <cell r="D504" t="str">
            <v>Altri conti d'ordine</v>
          </cell>
          <cell r="E504">
            <v>0</v>
          </cell>
          <cell r="F504">
            <v>0</v>
          </cell>
        </row>
        <row r="505">
          <cell r="C505" t="str">
            <v>GC1</v>
          </cell>
          <cell r="D505" t="str">
            <v>Altri conti d'ordine (conti dare)</v>
          </cell>
          <cell r="E505">
            <v>0</v>
          </cell>
          <cell r="F505">
            <v>0</v>
          </cell>
        </row>
        <row r="506">
          <cell r="C506" t="str">
            <v>GC101</v>
          </cell>
          <cell r="D506" t="str">
            <v>Beni di terzi presso ns. stabilimenti (conti dare)</v>
          </cell>
          <cell r="E506">
            <v>0</v>
          </cell>
          <cell r="F506">
            <v>0</v>
          </cell>
        </row>
        <row r="507">
          <cell r="C507" t="str">
            <v>GC10101</v>
          </cell>
          <cell r="D507" t="str">
            <v>Beni di terzi presso ns. stabilimenti</v>
          </cell>
          <cell r="E507">
            <v>0</v>
          </cell>
          <cell r="F507">
            <v>0</v>
          </cell>
        </row>
        <row r="508">
          <cell r="C508" t="str">
            <v>GC102</v>
          </cell>
          <cell r="D508" t="str">
            <v>Impegni per contratti di leasing (conti dare)</v>
          </cell>
          <cell r="E508">
            <v>0</v>
          </cell>
          <cell r="F508">
            <v>0</v>
          </cell>
        </row>
        <row r="509">
          <cell r="C509" t="str">
            <v>GC10201</v>
          </cell>
          <cell r="D509" t="str">
            <v>Impegni per contratti di leasing</v>
          </cell>
          <cell r="E509">
            <v>0</v>
          </cell>
          <cell r="F509">
            <v>0</v>
          </cell>
        </row>
        <row r="510">
          <cell r="C510" t="str">
            <v>GC103</v>
          </cell>
          <cell r="D510" t="str">
            <v>Impegni di acquisto valuta a termine (conti dare)</v>
          </cell>
          <cell r="E510">
            <v>0</v>
          </cell>
          <cell r="F510">
            <v>0</v>
          </cell>
        </row>
        <row r="511">
          <cell r="C511" t="str">
            <v>GC10301</v>
          </cell>
          <cell r="D511" t="str">
            <v>Impegni di acquisto valuta a termine</v>
          </cell>
          <cell r="E511">
            <v>0</v>
          </cell>
          <cell r="F511">
            <v>0</v>
          </cell>
        </row>
        <row r="512">
          <cell r="C512" t="str">
            <v>GC104</v>
          </cell>
          <cell r="D512" t="str">
            <v>Altri impegni di acquisto (conti dare)</v>
          </cell>
          <cell r="E512">
            <v>0</v>
          </cell>
          <cell r="F512">
            <v>0</v>
          </cell>
        </row>
        <row r="513">
          <cell r="C513" t="str">
            <v>GC10401</v>
          </cell>
          <cell r="D513" t="str">
            <v>Altri impegni di acquisto</v>
          </cell>
          <cell r="E513">
            <v>0</v>
          </cell>
          <cell r="F513">
            <v>0</v>
          </cell>
        </row>
        <row r="514">
          <cell r="C514" t="str">
            <v>GC2</v>
          </cell>
          <cell r="D514" t="str">
            <v>Altri conti d'ordine (conti avere)</v>
          </cell>
          <cell r="E514">
            <v>0</v>
          </cell>
          <cell r="F514">
            <v>0</v>
          </cell>
        </row>
        <row r="515">
          <cell r="C515" t="str">
            <v>GC251</v>
          </cell>
          <cell r="D515" t="str">
            <v>Beni di terzi presso ns. stabilimenti (conti avere</v>
          </cell>
          <cell r="E515">
            <v>0</v>
          </cell>
          <cell r="F515">
            <v>0</v>
          </cell>
        </row>
        <row r="516">
          <cell r="C516" t="str">
            <v>GC25101</v>
          </cell>
          <cell r="D516" t="str">
            <v>Beni di terzi presso ns. stabilimenti</v>
          </cell>
          <cell r="E516">
            <v>0</v>
          </cell>
          <cell r="F516">
            <v>0</v>
          </cell>
        </row>
        <row r="517">
          <cell r="C517" t="str">
            <v>GC252</v>
          </cell>
          <cell r="D517" t="str">
            <v>Impegni per contratti di leasing (conti avere)</v>
          </cell>
          <cell r="E517">
            <v>0</v>
          </cell>
          <cell r="F517">
            <v>0</v>
          </cell>
        </row>
        <row r="518">
          <cell r="C518" t="str">
            <v>GC25201</v>
          </cell>
          <cell r="D518" t="str">
            <v>Impegni per contratti di leasing</v>
          </cell>
          <cell r="E518">
            <v>0</v>
          </cell>
          <cell r="F518">
            <v>0</v>
          </cell>
        </row>
        <row r="519">
          <cell r="C519" t="str">
            <v>GC253</v>
          </cell>
          <cell r="D519" t="str">
            <v>Impegni di acquisto valuta a termine (conti avere)</v>
          </cell>
          <cell r="E519">
            <v>0</v>
          </cell>
          <cell r="F519">
            <v>0</v>
          </cell>
        </row>
        <row r="520">
          <cell r="C520" t="str">
            <v>GC25301</v>
          </cell>
          <cell r="D520" t="str">
            <v>Impegni di acquisto valuta a termine</v>
          </cell>
          <cell r="E520">
            <v>0</v>
          </cell>
          <cell r="F520">
            <v>0</v>
          </cell>
        </row>
        <row r="521">
          <cell r="C521" t="str">
            <v>GC254</v>
          </cell>
          <cell r="D521" t="str">
            <v>Altri impegni di acquisto (conti avere)</v>
          </cell>
          <cell r="E521">
            <v>0</v>
          </cell>
          <cell r="F521">
            <v>0</v>
          </cell>
        </row>
        <row r="522">
          <cell r="C522" t="str">
            <v>GC25401</v>
          </cell>
          <cell r="D522" t="str">
            <v>Altri impegni di acquisto</v>
          </cell>
          <cell r="E522">
            <v>0</v>
          </cell>
          <cell r="F522">
            <v>0</v>
          </cell>
        </row>
        <row r="523">
          <cell r="C523" t="str">
            <v>C</v>
          </cell>
          <cell r="D523" t="str">
            <v>CONTO ECONOMICO</v>
          </cell>
          <cell r="E523">
            <v>0</v>
          </cell>
          <cell r="F523">
            <v>0</v>
          </cell>
        </row>
        <row r="524">
          <cell r="A524" t="str">
            <v>RicLor</v>
          </cell>
          <cell r="C524" t="str">
            <v>C01</v>
          </cell>
          <cell r="D524" t="str">
            <v>RICAVI DELLE VENDITE E DELLE PRESTAZIONI</v>
          </cell>
          <cell r="E524">
            <v>0</v>
          </cell>
          <cell r="F524">
            <v>0</v>
          </cell>
        </row>
        <row r="525">
          <cell r="C525" t="str">
            <v>C011</v>
          </cell>
          <cell r="D525" t="str">
            <v>Vendite Prodotti</v>
          </cell>
          <cell r="E525">
            <v>0</v>
          </cell>
          <cell r="F525">
            <v>0</v>
          </cell>
        </row>
        <row r="526">
          <cell r="C526" t="str">
            <v>C0110101</v>
          </cell>
          <cell r="D526" t="str">
            <v>Vendite Prodotti Italia</v>
          </cell>
          <cell r="E526">
            <v>0</v>
          </cell>
          <cell r="F526">
            <v>0</v>
          </cell>
        </row>
        <row r="527">
          <cell r="A527" t="str">
            <v>RLCamp</v>
          </cell>
          <cell r="C527" t="str">
            <v>C0110131</v>
          </cell>
          <cell r="D527" t="str">
            <v>Vendita campionari Italia</v>
          </cell>
          <cell r="E527">
            <v>0</v>
          </cell>
          <cell r="F527">
            <v>0</v>
          </cell>
        </row>
        <row r="528">
          <cell r="C528" t="str">
            <v>C0110201</v>
          </cell>
          <cell r="D528" t="str">
            <v>Vendite Prodotti Paesi UE</v>
          </cell>
          <cell r="E528">
            <v>0</v>
          </cell>
          <cell r="F528">
            <v>0</v>
          </cell>
        </row>
        <row r="529">
          <cell r="A529" t="str">
            <v>RLCamp</v>
          </cell>
          <cell r="C529" t="str">
            <v>C0110231</v>
          </cell>
          <cell r="D529" t="str">
            <v>Vendita campionari Paesi UE</v>
          </cell>
          <cell r="E529">
            <v>0</v>
          </cell>
          <cell r="F529">
            <v>0</v>
          </cell>
        </row>
        <row r="530">
          <cell r="C530" t="str">
            <v>C0110301</v>
          </cell>
          <cell r="D530" t="str">
            <v>Vendite Prodotti Paesi extra UE</v>
          </cell>
          <cell r="E530">
            <v>0</v>
          </cell>
          <cell r="F530">
            <v>0</v>
          </cell>
        </row>
        <row r="531">
          <cell r="A531" t="str">
            <v>RLCamp</v>
          </cell>
          <cell r="C531" t="str">
            <v>C0110331</v>
          </cell>
          <cell r="D531" t="str">
            <v>Vendita campionari Paesi extra UE</v>
          </cell>
          <cell r="E531">
            <v>0</v>
          </cell>
          <cell r="F531">
            <v>0</v>
          </cell>
        </row>
        <row r="532">
          <cell r="C532" t="str">
            <v>C012</v>
          </cell>
          <cell r="D532" t="str">
            <v>Prestazioni di servizi</v>
          </cell>
          <cell r="E532">
            <v>0</v>
          </cell>
          <cell r="F532">
            <v>0</v>
          </cell>
        </row>
        <row r="533">
          <cell r="C533" t="str">
            <v>C01201</v>
          </cell>
          <cell r="D533" t="str">
            <v>Prestazioni di servizi Italia</v>
          </cell>
          <cell r="E533">
            <v>0</v>
          </cell>
          <cell r="F533">
            <v>0</v>
          </cell>
        </row>
        <row r="534">
          <cell r="C534" t="str">
            <v>C0120101</v>
          </cell>
          <cell r="D534" t="str">
            <v>Appartamenti hotels</v>
          </cell>
          <cell r="E534">
            <v>0</v>
          </cell>
          <cell r="F534">
            <v>0</v>
          </cell>
        </row>
        <row r="535">
          <cell r="C535" t="str">
            <v>C0120102</v>
          </cell>
          <cell r="D535" t="str">
            <v>Ristorazione</v>
          </cell>
          <cell r="E535">
            <v>0</v>
          </cell>
          <cell r="F535">
            <v>0</v>
          </cell>
        </row>
        <row r="536">
          <cell r="C536" t="str">
            <v>C0120103</v>
          </cell>
          <cell r="D536" t="str">
            <v>Altri servizi complementari</v>
          </cell>
          <cell r="E536">
            <v>0</v>
          </cell>
          <cell r="F536">
            <v>0</v>
          </cell>
        </row>
        <row r="537">
          <cell r="C537" t="str">
            <v>C0120104</v>
          </cell>
          <cell r="D537" t="str">
            <v>Corrispettivi contrattuali garantiti</v>
          </cell>
          <cell r="E537">
            <v>0</v>
          </cell>
          <cell r="F537">
            <v>0</v>
          </cell>
        </row>
        <row r="538">
          <cell r="C538" t="str">
            <v>C0120105</v>
          </cell>
          <cell r="D538" t="str">
            <v>Lavorazioni per conto di terzi</v>
          </cell>
          <cell r="E538">
            <v>0</v>
          </cell>
          <cell r="F538">
            <v>0</v>
          </cell>
        </row>
        <row r="539">
          <cell r="C539" t="str">
            <v>C01202</v>
          </cell>
          <cell r="D539" t="str">
            <v>Prestazioni di servizi Paesi UE</v>
          </cell>
          <cell r="E539">
            <v>0</v>
          </cell>
          <cell r="F539">
            <v>0</v>
          </cell>
        </row>
        <row r="540">
          <cell r="C540" t="str">
            <v>C0120201</v>
          </cell>
          <cell r="D540" t="str">
            <v>Appartamenti hotels</v>
          </cell>
          <cell r="E540">
            <v>0</v>
          </cell>
          <cell r="F540">
            <v>0</v>
          </cell>
        </row>
        <row r="541">
          <cell r="C541" t="str">
            <v>C0120202</v>
          </cell>
          <cell r="D541" t="str">
            <v>Ristorazione</v>
          </cell>
          <cell r="E541">
            <v>0</v>
          </cell>
          <cell r="F541">
            <v>0</v>
          </cell>
        </row>
        <row r="542">
          <cell r="C542" t="str">
            <v>C0120203</v>
          </cell>
          <cell r="D542" t="str">
            <v>Altri servizi complementari</v>
          </cell>
          <cell r="E542">
            <v>0</v>
          </cell>
          <cell r="F542">
            <v>0</v>
          </cell>
        </row>
        <row r="543">
          <cell r="C543" t="str">
            <v>C0120204</v>
          </cell>
          <cell r="D543" t="str">
            <v>Corrispettivi contrattuali garantiti</v>
          </cell>
          <cell r="E543">
            <v>0</v>
          </cell>
          <cell r="F543">
            <v>0</v>
          </cell>
        </row>
        <row r="544">
          <cell r="C544" t="str">
            <v>C0120205</v>
          </cell>
          <cell r="D544" t="str">
            <v>Lavorazioni per conto di terzi</v>
          </cell>
          <cell r="E544">
            <v>0</v>
          </cell>
          <cell r="F544">
            <v>0</v>
          </cell>
        </row>
        <row r="545">
          <cell r="C545" t="str">
            <v>C01203</v>
          </cell>
          <cell r="D545" t="str">
            <v>Prestazioni di servizi Paesi extra UE</v>
          </cell>
          <cell r="E545">
            <v>0</v>
          </cell>
          <cell r="F545">
            <v>0</v>
          </cell>
        </row>
        <row r="546">
          <cell r="C546" t="str">
            <v>C0120301</v>
          </cell>
          <cell r="D546" t="str">
            <v>Appartamenti hotels</v>
          </cell>
          <cell r="E546">
            <v>0</v>
          </cell>
          <cell r="F546">
            <v>0</v>
          </cell>
        </row>
        <row r="547">
          <cell r="C547" t="str">
            <v>C0120302</v>
          </cell>
          <cell r="D547" t="str">
            <v>Ristorazione</v>
          </cell>
          <cell r="E547">
            <v>0</v>
          </cell>
          <cell r="F547">
            <v>0</v>
          </cell>
        </row>
        <row r="548">
          <cell r="C548" t="str">
            <v>C0120303</v>
          </cell>
          <cell r="D548" t="str">
            <v>Altri servizi complementari</v>
          </cell>
          <cell r="E548">
            <v>0</v>
          </cell>
          <cell r="F548">
            <v>0</v>
          </cell>
        </row>
        <row r="549">
          <cell r="C549" t="str">
            <v>C0120304</v>
          </cell>
          <cell r="D549" t="str">
            <v>Corrispettivi contrattuali garantiti</v>
          </cell>
          <cell r="E549">
            <v>0</v>
          </cell>
          <cell r="F549">
            <v>0</v>
          </cell>
        </row>
        <row r="550">
          <cell r="C550" t="str">
            <v>C0120305</v>
          </cell>
          <cell r="D550" t="str">
            <v>Lavorazioni per conto di terzi</v>
          </cell>
          <cell r="E550">
            <v>0</v>
          </cell>
          <cell r="F550">
            <v>0</v>
          </cell>
        </row>
        <row r="551">
          <cell r="C551" t="str">
            <v>C02</v>
          </cell>
          <cell r="D551" t="str">
            <v>VARIAZIONI DELLE RIMANENZE DI PRODOTTI IN CORSO DI</v>
          </cell>
          <cell r="E551">
            <v>0</v>
          </cell>
          <cell r="F551">
            <v>0</v>
          </cell>
        </row>
        <row r="552">
          <cell r="C552" t="str">
            <v>C021</v>
          </cell>
          <cell r="D552" t="str">
            <v>Rimanenze iniziali</v>
          </cell>
          <cell r="E552">
            <v>0</v>
          </cell>
          <cell r="F552">
            <v>0</v>
          </cell>
        </row>
        <row r="553">
          <cell r="A553" t="str">
            <v>MagSemLav</v>
          </cell>
          <cell r="C553" t="str">
            <v>C0210101</v>
          </cell>
          <cell r="D553" t="str">
            <v>Rimanenze iniziali prodotti in corso di lavorazion</v>
          </cell>
          <cell r="E553">
            <v>0</v>
          </cell>
          <cell r="F553">
            <v>0</v>
          </cell>
        </row>
        <row r="554">
          <cell r="A554" t="str">
            <v>MagSemLav</v>
          </cell>
          <cell r="C554" t="str">
            <v>C0210102</v>
          </cell>
          <cell r="D554" t="str">
            <v>Rimanenze iniziali semilavorati</v>
          </cell>
          <cell r="E554">
            <v>0</v>
          </cell>
          <cell r="F554">
            <v>0</v>
          </cell>
        </row>
        <row r="555">
          <cell r="A555" t="str">
            <v>MagPF</v>
          </cell>
          <cell r="C555" t="str">
            <v>C0210103</v>
          </cell>
          <cell r="D555" t="str">
            <v>Rimanenze iniziali prodotti finiti</v>
          </cell>
          <cell r="E555">
            <v>0</v>
          </cell>
          <cell r="F555">
            <v>0</v>
          </cell>
        </row>
        <row r="556">
          <cell r="A556" t="str">
            <v>MagPFCamp</v>
          </cell>
          <cell r="C556" t="str">
            <v>C0210133</v>
          </cell>
          <cell r="D556" t="str">
            <v>Rimanenze iniziali campionari</v>
          </cell>
          <cell r="E556">
            <v>0</v>
          </cell>
          <cell r="F556">
            <v>0</v>
          </cell>
        </row>
        <row r="557">
          <cell r="C557" t="str">
            <v>C022</v>
          </cell>
          <cell r="D557" t="str">
            <v>Rimanenze finali</v>
          </cell>
          <cell r="E557">
            <v>0</v>
          </cell>
          <cell r="F557">
            <v>0</v>
          </cell>
        </row>
        <row r="558">
          <cell r="A558" t="str">
            <v>MagSemLav</v>
          </cell>
          <cell r="C558" t="str">
            <v>C0220101</v>
          </cell>
          <cell r="D558" t="str">
            <v>Rimanenze finali prodotti in corso di lavorazione</v>
          </cell>
          <cell r="E558">
            <v>0</v>
          </cell>
          <cell r="F558">
            <v>0</v>
          </cell>
        </row>
        <row r="559">
          <cell r="A559" t="str">
            <v>MagSemLav</v>
          </cell>
          <cell r="C559" t="str">
            <v>C0220102</v>
          </cell>
          <cell r="D559" t="str">
            <v>Rimanenze finali semilavorati</v>
          </cell>
          <cell r="E559">
            <v>0</v>
          </cell>
          <cell r="F559">
            <v>0</v>
          </cell>
        </row>
        <row r="560">
          <cell r="A560" t="str">
            <v>MagPF</v>
          </cell>
          <cell r="C560" t="str">
            <v>C0220103</v>
          </cell>
          <cell r="D560" t="str">
            <v>Rimanenze finali prodotti finiti</v>
          </cell>
          <cell r="E560">
            <v>0</v>
          </cell>
          <cell r="F560">
            <v>0</v>
          </cell>
        </row>
        <row r="561">
          <cell r="A561" t="str">
            <v>MagPFCamp</v>
          </cell>
          <cell r="C561" t="str">
            <v>C0220133</v>
          </cell>
          <cell r="D561" t="str">
            <v>Rimanenze finali campionari</v>
          </cell>
          <cell r="E561">
            <v>0</v>
          </cell>
          <cell r="F561">
            <v>0</v>
          </cell>
        </row>
        <row r="562">
          <cell r="C562" t="str">
            <v>C023</v>
          </cell>
          <cell r="D562" t="str">
            <v>Accantonamento fondo obsolescenza</v>
          </cell>
          <cell r="E562">
            <v>0</v>
          </cell>
          <cell r="F562">
            <v>0</v>
          </cell>
        </row>
        <row r="563">
          <cell r="A563" t="str">
            <v>MagSemLav</v>
          </cell>
          <cell r="C563" t="str">
            <v>C0230101</v>
          </cell>
          <cell r="D563" t="str">
            <v>Accantonamento fondo obsolescenza magazzino prodot</v>
          </cell>
          <cell r="E563">
            <v>0</v>
          </cell>
          <cell r="F563">
            <v>0</v>
          </cell>
        </row>
        <row r="564">
          <cell r="A564" t="str">
            <v>MagSemLav</v>
          </cell>
          <cell r="C564" t="str">
            <v>C0230102</v>
          </cell>
          <cell r="D564" t="str">
            <v>Accantonamento fondo obsolescenza magazzino semila</v>
          </cell>
          <cell r="E564">
            <v>0</v>
          </cell>
          <cell r="F564">
            <v>0</v>
          </cell>
        </row>
        <row r="565">
          <cell r="A565" t="str">
            <v>MagPF</v>
          </cell>
          <cell r="C565" t="str">
            <v>C0230103</v>
          </cell>
          <cell r="D565" t="str">
            <v>Accantonamento fondo obsolescenza magazzino prodot</v>
          </cell>
          <cell r="E565">
            <v>0</v>
          </cell>
          <cell r="F565">
            <v>0</v>
          </cell>
        </row>
        <row r="566">
          <cell r="A566" t="str">
            <v>MagPFCamp</v>
          </cell>
          <cell r="C566" t="str">
            <v>C0230133</v>
          </cell>
          <cell r="D566" t="str">
            <v>Accant. fdo obsolescenza magazz.campionari</v>
          </cell>
          <cell r="E566">
            <v>0</v>
          </cell>
          <cell r="F566">
            <v>0</v>
          </cell>
        </row>
        <row r="567">
          <cell r="C567" t="str">
            <v>C024</v>
          </cell>
          <cell r="D567" t="str">
            <v>Utilizzo fondo obsolescenza</v>
          </cell>
          <cell r="E567">
            <v>0</v>
          </cell>
          <cell r="F567">
            <v>0</v>
          </cell>
        </row>
        <row r="568">
          <cell r="A568" t="str">
            <v>MagSemLav</v>
          </cell>
          <cell r="C568" t="str">
            <v>C0240101</v>
          </cell>
          <cell r="D568" t="str">
            <v>Utilizzo fondo obsolescenza magazzino prodotti in</v>
          </cell>
          <cell r="E568">
            <v>0</v>
          </cell>
          <cell r="F568">
            <v>0</v>
          </cell>
        </row>
        <row r="569">
          <cell r="A569" t="str">
            <v>MagSemLav</v>
          </cell>
          <cell r="C569" t="str">
            <v>C0240102</v>
          </cell>
          <cell r="D569" t="str">
            <v>Utilizzo fondo obsolescenza magazzino semilavorati</v>
          </cell>
          <cell r="E569">
            <v>0</v>
          </cell>
          <cell r="F569">
            <v>0</v>
          </cell>
        </row>
        <row r="570">
          <cell r="A570" t="str">
            <v>MagPF</v>
          </cell>
          <cell r="C570" t="str">
            <v>C0240103</v>
          </cell>
          <cell r="D570" t="str">
            <v>Utilizzo fondo obsolescenza magazzino prodotti fin</v>
          </cell>
          <cell r="E570">
            <v>0</v>
          </cell>
          <cell r="F570">
            <v>0</v>
          </cell>
        </row>
        <row r="571">
          <cell r="A571" t="str">
            <v>MagPFCamp</v>
          </cell>
          <cell r="C571" t="str">
            <v>C0240133</v>
          </cell>
          <cell r="D571" t="str">
            <v>Utilizzo fdo obsolescenza magazz.campionari</v>
          </cell>
          <cell r="E571">
            <v>0</v>
          </cell>
          <cell r="F571">
            <v>0</v>
          </cell>
        </row>
        <row r="572">
          <cell r="A572" t="str">
            <v>MagSemLav</v>
          </cell>
          <cell r="C572" t="str">
            <v>C03</v>
          </cell>
          <cell r="D572" t="str">
            <v>VARIAZIONE DEI LAVORI IN CORSO SU ORDINAZIONE</v>
          </cell>
          <cell r="E572">
            <v>0</v>
          </cell>
          <cell r="F572">
            <v>0</v>
          </cell>
        </row>
        <row r="573">
          <cell r="C573" t="str">
            <v>C031</v>
          </cell>
          <cell r="D573" t="str">
            <v>Rimanenze iniziali lavori in corso su ordinazione</v>
          </cell>
          <cell r="E573">
            <v>0</v>
          </cell>
          <cell r="F573">
            <v>0</v>
          </cell>
        </row>
        <row r="574">
          <cell r="C574" t="str">
            <v>C0310101</v>
          </cell>
          <cell r="D574" t="str">
            <v>Rimanenze iniziali lavori in corso su ordinazione</v>
          </cell>
          <cell r="E574">
            <v>0</v>
          </cell>
          <cell r="F574">
            <v>0</v>
          </cell>
        </row>
        <row r="575">
          <cell r="C575" t="str">
            <v>C032</v>
          </cell>
          <cell r="D575" t="str">
            <v>Rimanenze finali lavori in corso su ordinazione</v>
          </cell>
          <cell r="E575">
            <v>0</v>
          </cell>
          <cell r="F575">
            <v>0</v>
          </cell>
        </row>
        <row r="576">
          <cell r="C576" t="str">
            <v>C0320101</v>
          </cell>
          <cell r="D576" t="str">
            <v>Rimanenze finali lavori in corso su ordinazione</v>
          </cell>
          <cell r="E576">
            <v>0</v>
          </cell>
          <cell r="F576">
            <v>0</v>
          </cell>
        </row>
        <row r="577">
          <cell r="C577" t="str">
            <v>C04</v>
          </cell>
          <cell r="D577" t="str">
            <v>INCREMENTI DI IMMOBILIZZAZIONI PER LAVORI INTERNI</v>
          </cell>
          <cell r="E577">
            <v>0</v>
          </cell>
          <cell r="F577">
            <v>0</v>
          </cell>
        </row>
        <row r="578">
          <cell r="A578" t="str">
            <v>(CPersInd)</v>
          </cell>
          <cell r="C578" t="str">
            <v>C0410101</v>
          </cell>
          <cell r="D578" t="str">
            <v>Costo del lavoro</v>
          </cell>
          <cell r="E578">
            <v>0</v>
          </cell>
          <cell r="F578">
            <v>0</v>
          </cell>
        </row>
        <row r="579">
          <cell r="A579" t="str">
            <v>(IntPass)</v>
          </cell>
          <cell r="C579" t="str">
            <v>C0410201</v>
          </cell>
          <cell r="D579" t="str">
            <v>Oneri finanziari</v>
          </cell>
          <cell r="E579">
            <v>0</v>
          </cell>
          <cell r="F579">
            <v>0</v>
          </cell>
        </row>
        <row r="580">
          <cell r="A580" t="str">
            <v>(Acq)</v>
          </cell>
          <cell r="C580" t="str">
            <v>C0410301</v>
          </cell>
          <cell r="D580" t="str">
            <v>Materie prime</v>
          </cell>
          <cell r="E580">
            <v>0</v>
          </cell>
          <cell r="F580">
            <v>0</v>
          </cell>
        </row>
        <row r="581">
          <cell r="A581" t="str">
            <v>(Acq)</v>
          </cell>
          <cell r="C581" t="str">
            <v>C0410401</v>
          </cell>
          <cell r="D581" t="str">
            <v>Semilavorati e prodotti finiti</v>
          </cell>
          <cell r="E581">
            <v>0</v>
          </cell>
          <cell r="F581">
            <v>0</v>
          </cell>
        </row>
        <row r="582">
          <cell r="A582" t="str">
            <v>(CGen)</v>
          </cell>
          <cell r="C582" t="str">
            <v>C0410501</v>
          </cell>
          <cell r="D582" t="str">
            <v>Altri costi</v>
          </cell>
          <cell r="E582">
            <v>0</v>
          </cell>
          <cell r="F582">
            <v>0</v>
          </cell>
        </row>
        <row r="583">
          <cell r="A583" t="str">
            <v>ARic</v>
          </cell>
          <cell r="C583" t="str">
            <v>C05</v>
          </cell>
          <cell r="D583" t="str">
            <v>ALTRI RICAVI E PROVENTI</v>
          </cell>
          <cell r="E583">
            <v>0</v>
          </cell>
          <cell r="F583">
            <v>0</v>
          </cell>
        </row>
        <row r="584">
          <cell r="C584" t="str">
            <v>C0510101</v>
          </cell>
          <cell r="D584" t="str">
            <v>Contributi in conto esercizio</v>
          </cell>
          <cell r="E584">
            <v>0</v>
          </cell>
          <cell r="F584">
            <v>0</v>
          </cell>
        </row>
        <row r="585">
          <cell r="C585" t="str">
            <v>C0510201</v>
          </cell>
          <cell r="D585" t="str">
            <v>Affitti attivi</v>
          </cell>
          <cell r="E585">
            <v>0</v>
          </cell>
          <cell r="F585">
            <v>0</v>
          </cell>
        </row>
        <row r="586">
          <cell r="C586" t="str">
            <v>C0510301</v>
          </cell>
          <cell r="D586" t="str">
            <v>Provvigioni attive</v>
          </cell>
          <cell r="E586">
            <v>0</v>
          </cell>
          <cell r="F586">
            <v>0</v>
          </cell>
        </row>
        <row r="587">
          <cell r="C587" t="str">
            <v>C0510401</v>
          </cell>
          <cell r="D587" t="str">
            <v>Royalties attive</v>
          </cell>
          <cell r="E587">
            <v>0</v>
          </cell>
          <cell r="F587">
            <v>0</v>
          </cell>
        </row>
        <row r="588">
          <cell r="C588" t="str">
            <v>C0510501</v>
          </cell>
          <cell r="D588" t="str">
            <v>Plusvalenze da alienazione cespiti (di natura non</v>
          </cell>
          <cell r="E588">
            <v>0</v>
          </cell>
          <cell r="F588">
            <v>0</v>
          </cell>
        </row>
        <row r="589">
          <cell r="C589" t="str">
            <v>C0510601</v>
          </cell>
          <cell r="D589" t="str">
            <v>Abbuoni attivi</v>
          </cell>
          <cell r="E589">
            <v>0</v>
          </cell>
          <cell r="F589">
            <v>0</v>
          </cell>
        </row>
        <row r="590">
          <cell r="C590" t="str">
            <v>C0510701</v>
          </cell>
          <cell r="D590" t="str">
            <v>Arrotondamenti attivi Euro</v>
          </cell>
          <cell r="E590">
            <v>0</v>
          </cell>
          <cell r="F590">
            <v>0</v>
          </cell>
        </row>
        <row r="591">
          <cell r="C591" t="str">
            <v>C0510801</v>
          </cell>
          <cell r="D591" t="str">
            <v>Recupero star del credere</v>
          </cell>
          <cell r="E591">
            <v>0</v>
          </cell>
          <cell r="F591">
            <v>0</v>
          </cell>
        </row>
        <row r="592">
          <cell r="C592" t="str">
            <v>C0510901</v>
          </cell>
          <cell r="D592" t="str">
            <v>Recupero spese da clienti</v>
          </cell>
          <cell r="E592">
            <v>0</v>
          </cell>
          <cell r="F592">
            <v>0</v>
          </cell>
        </row>
        <row r="593">
          <cell r="C593" t="str">
            <v>C0511001</v>
          </cell>
          <cell r="D593" t="str">
            <v>Recupero spese da dipendenti</v>
          </cell>
          <cell r="E593">
            <v>0</v>
          </cell>
          <cell r="F593">
            <v>0</v>
          </cell>
        </row>
        <row r="594">
          <cell r="C594" t="str">
            <v>C0511101</v>
          </cell>
          <cell r="D594" t="str">
            <v>Recupero spese da controllate</v>
          </cell>
          <cell r="E594">
            <v>0</v>
          </cell>
          <cell r="F594">
            <v>0</v>
          </cell>
        </row>
        <row r="595">
          <cell r="C595" t="str">
            <v>C0511151</v>
          </cell>
          <cell r="D595" t="str">
            <v>Riaddebito costi a società del Gruppo</v>
          </cell>
          <cell r="E595">
            <v>0</v>
          </cell>
          <cell r="F595">
            <v>0</v>
          </cell>
        </row>
        <row r="596">
          <cell r="C596" t="str">
            <v>C0511201</v>
          </cell>
          <cell r="D596" t="str">
            <v>Addebiti diversi</v>
          </cell>
          <cell r="E596">
            <v>0</v>
          </cell>
          <cell r="F596">
            <v>0</v>
          </cell>
        </row>
        <row r="597">
          <cell r="A597" t="str">
            <v>CF</v>
          </cell>
          <cell r="C597" t="str">
            <v>C0511251</v>
          </cell>
          <cell r="D597" t="str">
            <v>Utilizzo f.do svalutaz.crediti</v>
          </cell>
          <cell r="E597">
            <v>0</v>
          </cell>
          <cell r="F597">
            <v>0</v>
          </cell>
        </row>
        <row r="598">
          <cell r="A598" t="str">
            <v>CF</v>
          </cell>
          <cell r="C598" t="str">
            <v>C0511261</v>
          </cell>
          <cell r="D598" t="str">
            <v>Utlizzo fondo rischi</v>
          </cell>
          <cell r="E598">
            <v>0</v>
          </cell>
          <cell r="F598">
            <v>0</v>
          </cell>
        </row>
        <row r="599">
          <cell r="C599" t="str">
            <v>C0511301</v>
          </cell>
          <cell r="D599" t="str">
            <v>Risarcimenti assicurativi (di natura non straordin</v>
          </cell>
          <cell r="E599">
            <v>0</v>
          </cell>
          <cell r="F599">
            <v>0</v>
          </cell>
        </row>
        <row r="600">
          <cell r="C600" t="str">
            <v>C0511401</v>
          </cell>
          <cell r="D600" t="str">
            <v>Altri ricavi e proventi</v>
          </cell>
          <cell r="E600">
            <v>0</v>
          </cell>
          <cell r="F600">
            <v>0</v>
          </cell>
        </row>
        <row r="601">
          <cell r="C601" t="str">
            <v>C0511501</v>
          </cell>
          <cell r="D601" t="str">
            <v>Addebiti a società controllate (management fees)</v>
          </cell>
          <cell r="E601">
            <v>0</v>
          </cell>
          <cell r="F601">
            <v>0</v>
          </cell>
        </row>
        <row r="602">
          <cell r="C602" t="str">
            <v>C06</v>
          </cell>
          <cell r="D602" t="str">
            <v>COSTI PER MATERIE PRIME, SUSSIDIARIE, DI CONSUMO E</v>
          </cell>
          <cell r="E602">
            <v>0</v>
          </cell>
          <cell r="F602">
            <v>0</v>
          </cell>
        </row>
        <row r="603">
          <cell r="A603" t="str">
            <v>Acq</v>
          </cell>
          <cell r="C603" t="str">
            <v>C0610101</v>
          </cell>
          <cell r="D603" t="str">
            <v>Acquisto materie prime</v>
          </cell>
          <cell r="E603">
            <v>0</v>
          </cell>
          <cell r="F603">
            <v>0</v>
          </cell>
        </row>
        <row r="604">
          <cell r="A604" t="str">
            <v>Acq</v>
          </cell>
          <cell r="C604" t="str">
            <v>C0610201</v>
          </cell>
          <cell r="D604" t="str">
            <v>Acquisto imballi in distinta base</v>
          </cell>
          <cell r="E604">
            <v>0</v>
          </cell>
          <cell r="F604">
            <v>0</v>
          </cell>
        </row>
        <row r="605">
          <cell r="A605" t="str">
            <v>VarVen</v>
          </cell>
          <cell r="C605" t="str">
            <v>C0610251</v>
          </cell>
          <cell r="D605" t="str">
            <v>Acquisto imballi non in distinta base</v>
          </cell>
          <cell r="E605">
            <v>0</v>
          </cell>
          <cell r="F605">
            <v>0</v>
          </cell>
        </row>
        <row r="606">
          <cell r="A606" t="str">
            <v>Acq</v>
          </cell>
          <cell r="C606" t="str">
            <v>C0610301</v>
          </cell>
          <cell r="D606" t="str">
            <v>Acquisto semilavorati</v>
          </cell>
          <cell r="E606">
            <v>0</v>
          </cell>
          <cell r="F606">
            <v>0</v>
          </cell>
        </row>
        <row r="607">
          <cell r="A607" t="str">
            <v>Acq</v>
          </cell>
          <cell r="C607" t="str">
            <v>C0610401</v>
          </cell>
          <cell r="D607" t="str">
            <v>Acquisto prodotti finiti</v>
          </cell>
          <cell r="E607">
            <v>0</v>
          </cell>
          <cell r="F607">
            <v>0</v>
          </cell>
        </row>
        <row r="608">
          <cell r="A608" t="str">
            <v>AcqCamp</v>
          </cell>
          <cell r="C608" t="str">
            <v>C0610431</v>
          </cell>
          <cell r="D608" t="str">
            <v>Acquisi per campionari</v>
          </cell>
          <cell r="E608">
            <v>0</v>
          </cell>
          <cell r="F608">
            <v>0</v>
          </cell>
        </row>
        <row r="609">
          <cell r="A609" t="str">
            <v>Acq</v>
          </cell>
          <cell r="C609" t="str">
            <v>C0610501</v>
          </cell>
          <cell r="D609" t="str">
            <v>Acq.  materiali di consumo di produzione</v>
          </cell>
          <cell r="E609">
            <v>0</v>
          </cell>
          <cell r="F609">
            <v>0</v>
          </cell>
        </row>
        <row r="610">
          <cell r="A610" t="str">
            <v>CGen</v>
          </cell>
          <cell r="C610" t="str">
            <v>C0610551</v>
          </cell>
          <cell r="D610" t="str">
            <v>Acq.materiali di consumo non di produzione</v>
          </cell>
          <cell r="E610">
            <v>0</v>
          </cell>
          <cell r="F610">
            <v>0</v>
          </cell>
        </row>
        <row r="611">
          <cell r="A611" t="str">
            <v>VarProd</v>
          </cell>
          <cell r="C611" t="str">
            <v>C0610601</v>
          </cell>
          <cell r="D611" t="str">
            <v>Altri costi accessori su acquisti</v>
          </cell>
          <cell r="E611">
            <v>0</v>
          </cell>
          <cell r="F611">
            <v>0</v>
          </cell>
        </row>
        <row r="612">
          <cell r="C612" t="str">
            <v>C07</v>
          </cell>
          <cell r="D612" t="str">
            <v>COSTI PER SERVIZI</v>
          </cell>
          <cell r="E612">
            <v>0</v>
          </cell>
          <cell r="F612">
            <v>0</v>
          </cell>
        </row>
        <row r="613">
          <cell r="A613" t="str">
            <v>LavT</v>
          </cell>
          <cell r="C613" t="str">
            <v>C0710101</v>
          </cell>
          <cell r="D613" t="str">
            <v>Lavorazioni esterne</v>
          </cell>
          <cell r="E613">
            <v>0</v>
          </cell>
          <cell r="F613">
            <v>0</v>
          </cell>
        </row>
        <row r="614">
          <cell r="A614" t="str">
            <v>TrVen</v>
          </cell>
          <cell r="C614" t="str">
            <v>C0710151</v>
          </cell>
          <cell r="D614" t="str">
            <v>Servizi logistici affidati a terzi su vendite</v>
          </cell>
          <cell r="E614">
            <v>0</v>
          </cell>
          <cell r="F614">
            <v>0</v>
          </cell>
        </row>
        <row r="615">
          <cell r="A615" t="str">
            <v>LavT</v>
          </cell>
          <cell r="C615" t="str">
            <v>C0710161</v>
          </cell>
          <cell r="D615" t="str">
            <v>Servizi logistici affidati a terzi su acquisti</v>
          </cell>
          <cell r="E615">
            <v>0</v>
          </cell>
          <cell r="F615">
            <v>0</v>
          </cell>
        </row>
        <row r="616">
          <cell r="A616" t="str">
            <v>Provv</v>
          </cell>
          <cell r="C616" t="str">
            <v>C0710201</v>
          </cell>
          <cell r="D616" t="str">
            <v>Provvigioni</v>
          </cell>
          <cell r="E616">
            <v>0</v>
          </cell>
          <cell r="F616">
            <v>0</v>
          </cell>
        </row>
        <row r="617">
          <cell r="A617" t="str">
            <v>Provv</v>
          </cell>
          <cell r="C617" t="str">
            <v>C0710301</v>
          </cell>
          <cell r="D617" t="str">
            <v>Premi ad agenti</v>
          </cell>
          <cell r="E617">
            <v>0</v>
          </cell>
          <cell r="F617">
            <v>0</v>
          </cell>
        </row>
        <row r="618">
          <cell r="A618" t="str">
            <v>TrVen</v>
          </cell>
          <cell r="C618" t="str">
            <v>C0710401</v>
          </cell>
          <cell r="D618" t="str">
            <v>Spese di trasporto</v>
          </cell>
          <cell r="E618">
            <v>0</v>
          </cell>
          <cell r="F618">
            <v>0</v>
          </cell>
        </row>
        <row r="619">
          <cell r="C619" t="str">
            <v>C07105</v>
          </cell>
          <cell r="D619" t="str">
            <v>Utenze varie</v>
          </cell>
          <cell r="E619">
            <v>0</v>
          </cell>
          <cell r="F619">
            <v>0</v>
          </cell>
        </row>
        <row r="620">
          <cell r="A620" t="str">
            <v>CProd</v>
          </cell>
          <cell r="C620" t="str">
            <v>C0710501</v>
          </cell>
          <cell r="D620" t="str">
            <v>Gas e combustibili, acqua, ecc.</v>
          </cell>
          <cell r="E620">
            <v>0</v>
          </cell>
          <cell r="F620">
            <v>0</v>
          </cell>
        </row>
        <row r="621">
          <cell r="A621" t="str">
            <v>VarProd</v>
          </cell>
          <cell r="C621" t="str">
            <v>C0710521</v>
          </cell>
          <cell r="D621" t="str">
            <v>Gas,combustibili,acqua, ecc. diretti di produzione</v>
          </cell>
          <cell r="E621">
            <v>0</v>
          </cell>
          <cell r="F621">
            <v>0</v>
          </cell>
        </row>
        <row r="622">
          <cell r="A622" t="str">
            <v>CProd</v>
          </cell>
          <cell r="C622" t="str">
            <v>C0710502</v>
          </cell>
          <cell r="D622" t="str">
            <v>Energia elettrica e forza motrice</v>
          </cell>
          <cell r="E622">
            <v>0</v>
          </cell>
          <cell r="F622">
            <v>0</v>
          </cell>
        </row>
        <row r="623">
          <cell r="A623" t="str">
            <v>VarProd</v>
          </cell>
          <cell r="C623" t="str">
            <v>C0710522</v>
          </cell>
          <cell r="D623" t="str">
            <v>Energia elettr. e forza motrice diretta di produz.</v>
          </cell>
          <cell r="E623">
            <v>0</v>
          </cell>
          <cell r="F623">
            <v>0</v>
          </cell>
        </row>
        <row r="624">
          <cell r="A624" t="str">
            <v>CGen</v>
          </cell>
          <cell r="C624" t="str">
            <v>C0710503</v>
          </cell>
          <cell r="D624" t="str">
            <v>Telefoniche</v>
          </cell>
          <cell r="E624">
            <v>0</v>
          </cell>
          <cell r="F624">
            <v>0</v>
          </cell>
        </row>
        <row r="625">
          <cell r="A625" t="str">
            <v>CGen</v>
          </cell>
          <cell r="C625" t="str">
            <v>C0710601</v>
          </cell>
          <cell r="D625" t="str">
            <v>Assicurazioni</v>
          </cell>
          <cell r="E625">
            <v>0</v>
          </cell>
          <cell r="F625">
            <v>0</v>
          </cell>
        </row>
        <row r="626">
          <cell r="A626" t="str">
            <v>Comun</v>
          </cell>
          <cell r="C626" t="str">
            <v>C0710701</v>
          </cell>
          <cell r="D626" t="str">
            <v>Spese pubblicitarie e cataloghi</v>
          </cell>
          <cell r="E626">
            <v>0</v>
          </cell>
          <cell r="F626">
            <v>0</v>
          </cell>
        </row>
        <row r="627">
          <cell r="A627" t="str">
            <v>Comun</v>
          </cell>
          <cell r="C627" t="str">
            <v>C0710751</v>
          </cell>
          <cell r="D627" t="str">
            <v>Contributi pubblicitari a clienti</v>
          </cell>
          <cell r="E627">
            <v>0</v>
          </cell>
          <cell r="F627">
            <v>0</v>
          </cell>
        </row>
        <row r="628">
          <cell r="A628" t="str">
            <v>CVen</v>
          </cell>
          <cell r="C628" t="str">
            <v>C0710801</v>
          </cell>
          <cell r="D628" t="str">
            <v>Spese di rappresentanza e di vendita</v>
          </cell>
          <cell r="E628">
            <v>0</v>
          </cell>
          <cell r="F628">
            <v>0</v>
          </cell>
        </row>
        <row r="629">
          <cell r="A629" t="str">
            <v>Comun</v>
          </cell>
          <cell r="C629" t="str">
            <v>C0710851</v>
          </cell>
          <cell r="D629" t="str">
            <v>Pubbliche relazioni ed eventi</v>
          </cell>
          <cell r="E629">
            <v>0</v>
          </cell>
          <cell r="F629">
            <v>0</v>
          </cell>
        </row>
        <row r="630">
          <cell r="A630" t="str">
            <v>Comun</v>
          </cell>
          <cell r="C630" t="str">
            <v>C0710871</v>
          </cell>
          <cell r="D630" t="str">
            <v>Sfilate ed esposizioni</v>
          </cell>
          <cell r="E630">
            <v>0</v>
          </cell>
          <cell r="F630">
            <v>0</v>
          </cell>
        </row>
        <row r="631">
          <cell r="A631" t="str">
            <v>CVen</v>
          </cell>
          <cell r="C631" t="str">
            <v>C0710901</v>
          </cell>
          <cell r="D631" t="str">
            <v>Fiere</v>
          </cell>
          <cell r="E631">
            <v>0</v>
          </cell>
          <cell r="F631">
            <v>0</v>
          </cell>
        </row>
        <row r="632">
          <cell r="A632" t="str">
            <v>CGen</v>
          </cell>
          <cell r="C632" t="str">
            <v>C0711001</v>
          </cell>
          <cell r="D632" t="str">
            <v>Spese viaggio</v>
          </cell>
          <cell r="E632">
            <v>0</v>
          </cell>
          <cell r="F632">
            <v>0</v>
          </cell>
        </row>
        <row r="633">
          <cell r="A633" t="str">
            <v>CGen</v>
          </cell>
          <cell r="C633" t="str">
            <v>C0711101</v>
          </cell>
          <cell r="D633" t="str">
            <v>Emolumenti ad amministratori</v>
          </cell>
          <cell r="E633">
            <v>0</v>
          </cell>
          <cell r="F633">
            <v>0</v>
          </cell>
        </row>
        <row r="634">
          <cell r="A634" t="str">
            <v>CGen</v>
          </cell>
          <cell r="C634" t="str">
            <v>C0711201</v>
          </cell>
          <cell r="D634" t="str">
            <v>Emolumenti a sindaci</v>
          </cell>
          <cell r="E634">
            <v>0</v>
          </cell>
          <cell r="F634">
            <v>0</v>
          </cell>
        </row>
        <row r="635">
          <cell r="A635" t="str">
            <v>CGen</v>
          </cell>
          <cell r="C635" t="str">
            <v>C0711301</v>
          </cell>
          <cell r="D635" t="str">
            <v>Revisione contabile</v>
          </cell>
          <cell r="E635">
            <v>0</v>
          </cell>
          <cell r="F635">
            <v>0</v>
          </cell>
        </row>
        <row r="636">
          <cell r="A636" t="str">
            <v>CGen</v>
          </cell>
          <cell r="C636" t="str">
            <v>C0711401</v>
          </cell>
          <cell r="D636" t="str">
            <v>Consulenze tributarie e amministrative</v>
          </cell>
          <cell r="E636">
            <v>0</v>
          </cell>
          <cell r="F636">
            <v>0</v>
          </cell>
        </row>
        <row r="637">
          <cell r="A637" t="str">
            <v>CGen</v>
          </cell>
          <cell r="C637" t="str">
            <v>C0711501</v>
          </cell>
          <cell r="D637" t="str">
            <v>Consulenze legali e notarili</v>
          </cell>
          <cell r="E637">
            <v>0</v>
          </cell>
          <cell r="F637">
            <v>0</v>
          </cell>
        </row>
        <row r="638">
          <cell r="A638" t="str">
            <v>CRD</v>
          </cell>
          <cell r="C638" t="str">
            <v>C0711601</v>
          </cell>
          <cell r="D638" t="str">
            <v>Consulenze stilistiche</v>
          </cell>
          <cell r="E638">
            <v>0</v>
          </cell>
          <cell r="F638">
            <v>0</v>
          </cell>
        </row>
        <row r="639">
          <cell r="A639" t="str">
            <v>CVen</v>
          </cell>
          <cell r="C639" t="str">
            <v>C0711701</v>
          </cell>
          <cell r="D639" t="str">
            <v>Consulenze commerciali</v>
          </cell>
          <cell r="E639">
            <v>0</v>
          </cell>
          <cell r="F639">
            <v>0</v>
          </cell>
        </row>
        <row r="640">
          <cell r="A640" t="str">
            <v>CGen</v>
          </cell>
          <cell r="C640" t="str">
            <v>C0711801</v>
          </cell>
          <cell r="D640" t="str">
            <v>Consulenze EDP</v>
          </cell>
          <cell r="E640">
            <v>0</v>
          </cell>
          <cell r="F640">
            <v>0</v>
          </cell>
        </row>
        <row r="641">
          <cell r="A641" t="str">
            <v>CGen</v>
          </cell>
          <cell r="C641" t="str">
            <v>C0711851</v>
          </cell>
          <cell r="D641" t="str">
            <v>Altre consulenze</v>
          </cell>
          <cell r="E641">
            <v>0</v>
          </cell>
          <cell r="F641">
            <v>0</v>
          </cell>
        </row>
        <row r="642">
          <cell r="A642" t="str">
            <v>CPersInd</v>
          </cell>
          <cell r="C642" t="str">
            <v>C0711901</v>
          </cell>
          <cell r="D642" t="str">
            <v>Compensi a prestatori d'opera (lavoro interinale,</v>
          </cell>
          <cell r="E642">
            <v>0</v>
          </cell>
          <cell r="F642">
            <v>0</v>
          </cell>
        </row>
        <row r="643">
          <cell r="A643" t="str">
            <v>CGen</v>
          </cell>
          <cell r="C643" t="str">
            <v>C0712001</v>
          </cell>
          <cell r="D643" t="str">
            <v>Aggiornamento personale</v>
          </cell>
          <cell r="E643">
            <v>0</v>
          </cell>
          <cell r="F643">
            <v>0</v>
          </cell>
        </row>
        <row r="644">
          <cell r="A644" t="str">
            <v>CGen</v>
          </cell>
          <cell r="C644" t="str">
            <v>C0712101</v>
          </cell>
          <cell r="D644" t="str">
            <v>Ricerca e selezione personale</v>
          </cell>
          <cell r="E644">
            <v>0</v>
          </cell>
          <cell r="F644">
            <v>0</v>
          </cell>
        </row>
        <row r="645">
          <cell r="A645" t="str">
            <v>CPersInd</v>
          </cell>
          <cell r="C645" t="str">
            <v>C0712201</v>
          </cell>
          <cell r="D645" t="str">
            <v>Spese per mensa</v>
          </cell>
          <cell r="E645">
            <v>0</v>
          </cell>
          <cell r="F645">
            <v>0</v>
          </cell>
        </row>
        <row r="646">
          <cell r="A646" t="str">
            <v>CProd</v>
          </cell>
          <cell r="C646" t="str">
            <v>C0712301</v>
          </cell>
          <cell r="D646" t="str">
            <v>Manutenzioni</v>
          </cell>
          <cell r="E646">
            <v>0</v>
          </cell>
          <cell r="F646">
            <v>0</v>
          </cell>
        </row>
        <row r="647">
          <cell r="A647" t="str">
            <v>Roy</v>
          </cell>
          <cell r="C647" t="str">
            <v>C0712401</v>
          </cell>
          <cell r="D647" t="str">
            <v>Management fees alla controllante</v>
          </cell>
          <cell r="E647">
            <v>0</v>
          </cell>
          <cell r="F647">
            <v>0</v>
          </cell>
        </row>
        <row r="648">
          <cell r="A648" t="str">
            <v>VarVen</v>
          </cell>
          <cell r="C648" t="str">
            <v>C0712501</v>
          </cell>
          <cell r="D648" t="str">
            <v>Commissioni su carte di credito</v>
          </cell>
          <cell r="E648">
            <v>0</v>
          </cell>
          <cell r="F648">
            <v>0</v>
          </cell>
        </row>
        <row r="649">
          <cell r="A649" t="str">
            <v>CVen</v>
          </cell>
          <cell r="C649" t="str">
            <v>C0712601</v>
          </cell>
          <cell r="D649" t="str">
            <v>Registrazione e protezione marchi</v>
          </cell>
          <cell r="E649">
            <v>0</v>
          </cell>
          <cell r="F649">
            <v>0</v>
          </cell>
        </row>
        <row r="650">
          <cell r="A650" t="str">
            <v>CGen</v>
          </cell>
          <cell r="C650" t="str">
            <v>C0712701</v>
          </cell>
          <cell r="D650" t="str">
            <v>Informazioni commerciali e spese per recupero cred</v>
          </cell>
          <cell r="E650">
            <v>0</v>
          </cell>
          <cell r="F650">
            <v>0</v>
          </cell>
        </row>
        <row r="651">
          <cell r="A651" t="str">
            <v>CVen</v>
          </cell>
          <cell r="C651" t="str">
            <v>C0712801</v>
          </cell>
          <cell r="D651" t="str">
            <v>Omaggi a clienti</v>
          </cell>
          <cell r="E651">
            <v>0</v>
          </cell>
          <cell r="F651">
            <v>0</v>
          </cell>
        </row>
        <row r="652">
          <cell r="A652" t="str">
            <v>CGen</v>
          </cell>
          <cell r="C652" t="str">
            <v>C0712901</v>
          </cell>
          <cell r="D652" t="str">
            <v>Vigilanza</v>
          </cell>
          <cell r="E652">
            <v>0</v>
          </cell>
          <cell r="F652">
            <v>0</v>
          </cell>
        </row>
        <row r="653">
          <cell r="A653" t="str">
            <v>CVen</v>
          </cell>
          <cell r="C653" t="str">
            <v>C0713001</v>
          </cell>
          <cell r="D653" t="str">
            <v>Allestimento vetrine</v>
          </cell>
          <cell r="E653">
            <v>0</v>
          </cell>
          <cell r="F653">
            <v>0</v>
          </cell>
        </row>
        <row r="654">
          <cell r="A654" t="str">
            <v>CGen</v>
          </cell>
          <cell r="C654" t="str">
            <v>C0713051</v>
          </cell>
          <cell r="D654" t="str">
            <v>Spese per pulizia</v>
          </cell>
          <cell r="E654">
            <v>0</v>
          </cell>
          <cell r="F654">
            <v>0</v>
          </cell>
        </row>
        <row r="655">
          <cell r="A655" t="str">
            <v>LavTCamp</v>
          </cell>
          <cell r="C655" t="str">
            <v>C0713101</v>
          </cell>
          <cell r="D655" t="str">
            <v>Lavorazione e spese per predisposizione campionari</v>
          </cell>
          <cell r="E655">
            <v>0</v>
          </cell>
          <cell r="F655">
            <v>0</v>
          </cell>
        </row>
        <row r="656">
          <cell r="A656" t="str">
            <v>CGen</v>
          </cell>
          <cell r="C656" t="str">
            <v>C0713151</v>
          </cell>
          <cell r="D656" t="str">
            <v>Spese postali</v>
          </cell>
          <cell r="E656">
            <v>0</v>
          </cell>
          <cell r="F656">
            <v>0</v>
          </cell>
        </row>
        <row r="657">
          <cell r="A657" t="str">
            <v>CGen</v>
          </cell>
          <cell r="C657" t="str">
            <v>C0713201</v>
          </cell>
          <cell r="D657" t="str">
            <v>Altri costi per servizi</v>
          </cell>
          <cell r="E657">
            <v>0</v>
          </cell>
          <cell r="F657">
            <v>0</v>
          </cell>
        </row>
        <row r="658">
          <cell r="A658" t="str">
            <v>VarProd</v>
          </cell>
          <cell r="C658" t="str">
            <v>C0713251</v>
          </cell>
          <cell r="D658" t="str">
            <v>Altri costi per servizi diretti di produzione</v>
          </cell>
          <cell r="E658">
            <v>0</v>
          </cell>
          <cell r="F658">
            <v>0</v>
          </cell>
        </row>
        <row r="659">
          <cell r="A659" t="str">
            <v>CGen</v>
          </cell>
          <cell r="C659" t="str">
            <v>C0713301</v>
          </cell>
          <cell r="D659" t="str">
            <v>Spese varie da addebitare a controllate</v>
          </cell>
          <cell r="E659">
            <v>0</v>
          </cell>
          <cell r="F659">
            <v>0</v>
          </cell>
        </row>
        <row r="660">
          <cell r="A660" t="str">
            <v>CGen</v>
          </cell>
          <cell r="C660" t="str">
            <v>C0713401</v>
          </cell>
          <cell r="D660" t="str">
            <v>Spese varie da addebitare a soc. del Gruppo</v>
          </cell>
          <cell r="E660">
            <v>0</v>
          </cell>
          <cell r="F660">
            <v>0</v>
          </cell>
        </row>
        <row r="661">
          <cell r="C661" t="str">
            <v>C08</v>
          </cell>
          <cell r="D661" t="str">
            <v>GODIMENTO BENI DI TERZI</v>
          </cell>
          <cell r="E661">
            <v>0</v>
          </cell>
          <cell r="F661">
            <v>0</v>
          </cell>
        </row>
        <row r="662">
          <cell r="A662" t="str">
            <v>Canoni</v>
          </cell>
          <cell r="C662" t="str">
            <v>C0810101</v>
          </cell>
          <cell r="D662" t="str">
            <v>Affitti passivi</v>
          </cell>
          <cell r="E662">
            <v>0</v>
          </cell>
          <cell r="F662">
            <v>0</v>
          </cell>
        </row>
        <row r="663">
          <cell r="A663" t="str">
            <v>Canoni</v>
          </cell>
          <cell r="C663" t="str">
            <v>C0810102</v>
          </cell>
          <cell r="D663" t="str">
            <v>Spese accessorie di locazione</v>
          </cell>
          <cell r="E663">
            <v>0</v>
          </cell>
          <cell r="F663">
            <v>0</v>
          </cell>
        </row>
        <row r="664">
          <cell r="A664" t="str">
            <v>Canoni</v>
          </cell>
          <cell r="C664" t="str">
            <v>C0810201</v>
          </cell>
          <cell r="D664" t="str">
            <v>Canoni di leasing</v>
          </cell>
          <cell r="E664">
            <v>0</v>
          </cell>
          <cell r="F664">
            <v>0</v>
          </cell>
        </row>
        <row r="665">
          <cell r="A665" t="str">
            <v>CGen</v>
          </cell>
          <cell r="C665" t="str">
            <v>C0810301</v>
          </cell>
          <cell r="D665" t="str">
            <v>Canoni di noleggio</v>
          </cell>
          <cell r="E665">
            <v>0</v>
          </cell>
          <cell r="F665">
            <v>0</v>
          </cell>
        </row>
        <row r="666">
          <cell r="A666" t="str">
            <v>Roy</v>
          </cell>
          <cell r="C666" t="str">
            <v>C0710351</v>
          </cell>
          <cell r="D666" t="str">
            <v>Royalties passive</v>
          </cell>
          <cell r="E666">
            <v>0</v>
          </cell>
          <cell r="F666">
            <v>0</v>
          </cell>
        </row>
        <row r="667">
          <cell r="A667" t="str">
            <v>CPersInd</v>
          </cell>
          <cell r="C667" t="str">
            <v>C09</v>
          </cell>
          <cell r="D667" t="str">
            <v>COSTI PER IL PERSONALE</v>
          </cell>
          <cell r="E667">
            <v>0</v>
          </cell>
          <cell r="F667">
            <v>0</v>
          </cell>
        </row>
        <row r="668">
          <cell r="C668" t="str">
            <v>C09101</v>
          </cell>
          <cell r="D668" t="str">
            <v>Salari e stipendi</v>
          </cell>
          <cell r="E668">
            <v>0</v>
          </cell>
          <cell r="F668">
            <v>0</v>
          </cell>
        </row>
        <row r="669">
          <cell r="C669" t="str">
            <v>C0910101</v>
          </cell>
          <cell r="D669" t="str">
            <v>Retribuzioni</v>
          </cell>
          <cell r="E669">
            <v>0</v>
          </cell>
          <cell r="F669">
            <v>0</v>
          </cell>
        </row>
        <row r="670">
          <cell r="C670" t="str">
            <v>C0910102</v>
          </cell>
          <cell r="D670" t="str">
            <v>Ferie non godute</v>
          </cell>
          <cell r="E670">
            <v>0</v>
          </cell>
          <cell r="F670">
            <v>0</v>
          </cell>
        </row>
        <row r="671">
          <cell r="C671" t="str">
            <v>C09102</v>
          </cell>
          <cell r="D671" t="str">
            <v>Oneri sociali</v>
          </cell>
          <cell r="E671">
            <v>0</v>
          </cell>
          <cell r="F671">
            <v>0</v>
          </cell>
        </row>
        <row r="672">
          <cell r="C672" t="str">
            <v>C0910201</v>
          </cell>
          <cell r="D672" t="str">
            <v>Oneri sociali</v>
          </cell>
          <cell r="E672">
            <v>0</v>
          </cell>
          <cell r="F672">
            <v>0</v>
          </cell>
        </row>
        <row r="673">
          <cell r="C673" t="str">
            <v>C0910202</v>
          </cell>
          <cell r="D673" t="str">
            <v>Oneri sociali su ferie non godute</v>
          </cell>
          <cell r="E673">
            <v>0</v>
          </cell>
          <cell r="F673">
            <v>0</v>
          </cell>
        </row>
        <row r="674">
          <cell r="A674" t="str">
            <v>CF</v>
          </cell>
          <cell r="C674" t="str">
            <v>C09103</v>
          </cell>
          <cell r="D674" t="str">
            <v>Trattamento di fine rapporto</v>
          </cell>
          <cell r="E674">
            <v>0</v>
          </cell>
          <cell r="F674">
            <v>0</v>
          </cell>
        </row>
        <row r="675">
          <cell r="C675" t="str">
            <v>C0910301</v>
          </cell>
          <cell r="D675" t="str">
            <v>Trattamento di fine rapporto</v>
          </cell>
          <cell r="E675">
            <v>0</v>
          </cell>
          <cell r="F675">
            <v>0</v>
          </cell>
        </row>
        <row r="676">
          <cell r="A676" t="str">
            <v>CF</v>
          </cell>
          <cell r="C676" t="str">
            <v>C09104</v>
          </cell>
          <cell r="D676" t="str">
            <v>Trattamento di quiescenza e simili</v>
          </cell>
          <cell r="E676">
            <v>0</v>
          </cell>
          <cell r="F676">
            <v>0</v>
          </cell>
        </row>
        <row r="677">
          <cell r="C677" t="str">
            <v>C0910401</v>
          </cell>
          <cell r="D677" t="str">
            <v>Trattamento di quiescenza e simili</v>
          </cell>
          <cell r="E677">
            <v>0</v>
          </cell>
          <cell r="F677">
            <v>0</v>
          </cell>
        </row>
        <row r="678">
          <cell r="C678" t="str">
            <v>C09105</v>
          </cell>
          <cell r="D678" t="str">
            <v>Altri costi</v>
          </cell>
          <cell r="E678">
            <v>0</v>
          </cell>
          <cell r="F678">
            <v>0</v>
          </cell>
        </row>
        <row r="679">
          <cell r="C679" t="str">
            <v>C0910501</v>
          </cell>
          <cell r="D679" t="str">
            <v>Elargizioni liberali a dipendenti</v>
          </cell>
          <cell r="E679">
            <v>0</v>
          </cell>
          <cell r="F679">
            <v>0</v>
          </cell>
        </row>
        <row r="680">
          <cell r="C680" t="str">
            <v>C0910502</v>
          </cell>
          <cell r="D680" t="str">
            <v>Indumenti da lavoro</v>
          </cell>
          <cell r="E680">
            <v>0</v>
          </cell>
          <cell r="F680">
            <v>0</v>
          </cell>
        </row>
        <row r="681">
          <cell r="C681" t="str">
            <v>C0910503</v>
          </cell>
          <cell r="D681" t="str">
            <v>Altro</v>
          </cell>
          <cell r="E681">
            <v>0</v>
          </cell>
          <cell r="F681">
            <v>0</v>
          </cell>
        </row>
        <row r="682">
          <cell r="C682" t="str">
            <v>C10</v>
          </cell>
          <cell r="D682" t="str">
            <v>AMMORTAMENTI E SVALUTAZIONI</v>
          </cell>
          <cell r="E682">
            <v>0</v>
          </cell>
          <cell r="F682">
            <v>0</v>
          </cell>
        </row>
        <row r="683">
          <cell r="C683" t="str">
            <v>C101</v>
          </cell>
          <cell r="D683" t="str">
            <v>Ammortamento delle immobilizzazioni immateriali</v>
          </cell>
          <cell r="E683">
            <v>0</v>
          </cell>
          <cell r="F683">
            <v>0</v>
          </cell>
        </row>
        <row r="684">
          <cell r="A684" t="str">
            <v>AmmOp</v>
          </cell>
          <cell r="C684" t="str">
            <v>C1010101</v>
          </cell>
          <cell r="D684" t="str">
            <v>Amm. Costi impianto e ampliamento</v>
          </cell>
          <cell r="E684">
            <v>0</v>
          </cell>
          <cell r="F684">
            <v>0</v>
          </cell>
        </row>
        <row r="685">
          <cell r="A685" t="str">
            <v>AmmOp</v>
          </cell>
          <cell r="C685" t="str">
            <v>C1010201</v>
          </cell>
          <cell r="D685" t="str">
            <v>Amm. Costi ricerca, sviluppo e pubblicità</v>
          </cell>
          <cell r="E685">
            <v>0</v>
          </cell>
          <cell r="F685">
            <v>0</v>
          </cell>
        </row>
        <row r="686">
          <cell r="A686" t="str">
            <v>AmmOp</v>
          </cell>
          <cell r="C686" t="str">
            <v>C1010251</v>
          </cell>
          <cell r="D686" t="str">
            <v>Amm. Diritti di brevetto e diritti di utilizzazion</v>
          </cell>
          <cell r="E686">
            <v>0</v>
          </cell>
          <cell r="F686">
            <v>0</v>
          </cell>
        </row>
        <row r="687">
          <cell r="A687" t="str">
            <v>AmmOp</v>
          </cell>
          <cell r="C687" t="str">
            <v>C1010301</v>
          </cell>
          <cell r="D687" t="str">
            <v>Amm. Concessioni, licenze e marchi</v>
          </cell>
          <cell r="E687">
            <v>0</v>
          </cell>
          <cell r="F687">
            <v>0</v>
          </cell>
        </row>
        <row r="688">
          <cell r="A688" t="str">
            <v>AmmGood</v>
          </cell>
          <cell r="C688" t="str">
            <v>C1010351</v>
          </cell>
          <cell r="D688" t="str">
            <v>Amm. Diff.di consoild. attrib. ai marchi</v>
          </cell>
          <cell r="E688">
            <v>0</v>
          </cell>
          <cell r="F688">
            <v>0</v>
          </cell>
        </row>
        <row r="689">
          <cell r="A689" t="str">
            <v>AmmOp</v>
          </cell>
          <cell r="C689" t="str">
            <v>C1010401</v>
          </cell>
          <cell r="D689" t="str">
            <v>Amm. Avviamento</v>
          </cell>
          <cell r="E689">
            <v>0</v>
          </cell>
          <cell r="F689">
            <v>0</v>
          </cell>
        </row>
        <row r="690">
          <cell r="A690" t="str">
            <v>AmmGood</v>
          </cell>
          <cell r="C690" t="str">
            <v>C1010501</v>
          </cell>
          <cell r="D690" t="str">
            <v>Amm. Differenze di consolidamento</v>
          </cell>
          <cell r="E690">
            <v>0</v>
          </cell>
          <cell r="F690">
            <v>0</v>
          </cell>
        </row>
        <row r="691">
          <cell r="A691" t="str">
            <v>AmmOp</v>
          </cell>
          <cell r="C691" t="str">
            <v>C1010601</v>
          </cell>
          <cell r="D691" t="str">
            <v>Amm. Altre immobilizzazioni immateriali</v>
          </cell>
          <cell r="E691">
            <v>0</v>
          </cell>
          <cell r="F691">
            <v>0</v>
          </cell>
        </row>
        <row r="692">
          <cell r="C692" t="str">
            <v>C102</v>
          </cell>
          <cell r="D692" t="str">
            <v>Ammortamento delle immobilizzazioni materiali</v>
          </cell>
          <cell r="E692">
            <v>0</v>
          </cell>
          <cell r="F692">
            <v>0</v>
          </cell>
        </row>
        <row r="693">
          <cell r="C693" t="str">
            <v>C10201</v>
          </cell>
          <cell r="D693" t="str">
            <v>Amm. Fabbricati</v>
          </cell>
          <cell r="E693">
            <v>0</v>
          </cell>
          <cell r="F693">
            <v>0</v>
          </cell>
        </row>
        <row r="694">
          <cell r="A694" t="str">
            <v>AmmOp</v>
          </cell>
          <cell r="C694" t="str">
            <v>C1020101</v>
          </cell>
          <cell r="D694" t="str">
            <v>Amm. Immobili civili</v>
          </cell>
          <cell r="E694">
            <v>0</v>
          </cell>
          <cell r="F694">
            <v>0</v>
          </cell>
        </row>
        <row r="695">
          <cell r="A695" t="str">
            <v>AmmOp</v>
          </cell>
          <cell r="C695" t="str">
            <v>C1020102</v>
          </cell>
          <cell r="D695" t="str">
            <v>Amm. Immobili industriali</v>
          </cell>
          <cell r="E695">
            <v>0</v>
          </cell>
          <cell r="F695">
            <v>0</v>
          </cell>
        </row>
        <row r="696">
          <cell r="A696" t="str">
            <v>AmmGood</v>
          </cell>
          <cell r="C696" t="str">
            <v>C1020103</v>
          </cell>
          <cell r="D696" t="str">
            <v>Amm. Differenze di consolid. attribuite agli immob</v>
          </cell>
          <cell r="E696">
            <v>0</v>
          </cell>
          <cell r="F696">
            <v>0</v>
          </cell>
        </row>
        <row r="697">
          <cell r="A697" t="str">
            <v>AmmOp</v>
          </cell>
          <cell r="C697" t="str">
            <v>C10202</v>
          </cell>
          <cell r="D697" t="str">
            <v>Amm. Impianti e macchinari</v>
          </cell>
          <cell r="E697">
            <v>0</v>
          </cell>
          <cell r="F697">
            <v>0</v>
          </cell>
        </row>
        <row r="698">
          <cell r="A698" t="str">
            <v>AmmOp</v>
          </cell>
          <cell r="C698" t="str">
            <v>C10203</v>
          </cell>
          <cell r="D698" t="str">
            <v>Amm. Attrezzature</v>
          </cell>
          <cell r="E698">
            <v>0</v>
          </cell>
          <cell r="F698">
            <v>0</v>
          </cell>
        </row>
        <row r="699">
          <cell r="A699" t="str">
            <v>AmmOp</v>
          </cell>
          <cell r="C699" t="str">
            <v>C10204</v>
          </cell>
          <cell r="D699" t="str">
            <v>Amm. Altri beni</v>
          </cell>
          <cell r="E699">
            <v>0</v>
          </cell>
          <cell r="F699">
            <v>0</v>
          </cell>
        </row>
        <row r="700">
          <cell r="C700" t="str">
            <v>C103</v>
          </cell>
          <cell r="D700" t="str">
            <v>Altre svalutazioni delle immobilizzazioni</v>
          </cell>
          <cell r="E700">
            <v>0</v>
          </cell>
          <cell r="F700">
            <v>0</v>
          </cell>
        </row>
        <row r="701">
          <cell r="C701" t="str">
            <v>C10301</v>
          </cell>
          <cell r="D701" t="str">
            <v>Svalutaz. Immateriali</v>
          </cell>
          <cell r="E701">
            <v>0</v>
          </cell>
          <cell r="F701">
            <v>0</v>
          </cell>
        </row>
        <row r="702">
          <cell r="A702" t="str">
            <v>AmmOp</v>
          </cell>
          <cell r="C702" t="str">
            <v>C1030101</v>
          </cell>
          <cell r="D702" t="str">
            <v>Svalutaz. Costi impianto e ampliamento</v>
          </cell>
          <cell r="E702">
            <v>0</v>
          </cell>
          <cell r="F702">
            <v>0</v>
          </cell>
        </row>
        <row r="703">
          <cell r="A703" t="str">
            <v>AmmOp</v>
          </cell>
          <cell r="C703" t="str">
            <v>C1030102</v>
          </cell>
          <cell r="D703" t="str">
            <v>Svalutaz. Costi ricerca, sviluppo e pubblicità</v>
          </cell>
          <cell r="E703">
            <v>0</v>
          </cell>
          <cell r="F703">
            <v>0</v>
          </cell>
        </row>
        <row r="704">
          <cell r="A704" t="str">
            <v>AmmOp</v>
          </cell>
          <cell r="C704" t="str">
            <v>C1030103</v>
          </cell>
          <cell r="D704" t="str">
            <v>Svalutaz. Concessioni, licenze e marchi</v>
          </cell>
          <cell r="E704">
            <v>0</v>
          </cell>
          <cell r="F704">
            <v>0</v>
          </cell>
        </row>
        <row r="705">
          <cell r="A705" t="str">
            <v>AmmOp</v>
          </cell>
          <cell r="C705" t="str">
            <v>C1030104</v>
          </cell>
          <cell r="D705" t="str">
            <v>Svalutaz. Avviamento</v>
          </cell>
          <cell r="E705">
            <v>0</v>
          </cell>
          <cell r="F705">
            <v>0</v>
          </cell>
        </row>
        <row r="706">
          <cell r="A706" t="str">
            <v>AmmGood</v>
          </cell>
          <cell r="C706" t="str">
            <v>C1030105</v>
          </cell>
          <cell r="D706" t="str">
            <v>Svalutaz. Differenze di consolidamento</v>
          </cell>
          <cell r="E706">
            <v>0</v>
          </cell>
          <cell r="F706">
            <v>0</v>
          </cell>
        </row>
        <row r="707">
          <cell r="A707" t="str">
            <v>AmmOp</v>
          </cell>
          <cell r="C707" t="str">
            <v>C1030106</v>
          </cell>
          <cell r="D707" t="str">
            <v>Svalutaz. Altre immobilizzazioni immateriali</v>
          </cell>
          <cell r="E707">
            <v>0</v>
          </cell>
          <cell r="F707">
            <v>0</v>
          </cell>
        </row>
        <row r="708">
          <cell r="A708" t="str">
            <v>AmmGood</v>
          </cell>
          <cell r="C708" t="str">
            <v>C1030107</v>
          </cell>
          <cell r="D708" t="str">
            <v>Svalutaz.Diff.di consolid.attrib.ai marchi</v>
          </cell>
          <cell r="E708">
            <v>0</v>
          </cell>
          <cell r="F708">
            <v>0</v>
          </cell>
        </row>
        <row r="709">
          <cell r="C709" t="str">
            <v>C10302</v>
          </cell>
          <cell r="D709" t="str">
            <v>Svalutaz. Materiali</v>
          </cell>
          <cell r="E709">
            <v>0</v>
          </cell>
          <cell r="F709">
            <v>0</v>
          </cell>
        </row>
        <row r="710">
          <cell r="C710" t="str">
            <v>C1030201</v>
          </cell>
          <cell r="D710" t="str">
            <v>Svalutaz. Fabbricati</v>
          </cell>
          <cell r="E710">
            <v>0</v>
          </cell>
          <cell r="F710">
            <v>0</v>
          </cell>
        </row>
        <row r="711">
          <cell r="A711" t="str">
            <v>AmmOp</v>
          </cell>
          <cell r="C711" t="str">
            <v>C103020101</v>
          </cell>
          <cell r="D711" t="str">
            <v>Svalutaz. Immobili civili</v>
          </cell>
          <cell r="E711">
            <v>0</v>
          </cell>
          <cell r="F711">
            <v>0</v>
          </cell>
        </row>
        <row r="712">
          <cell r="A712" t="str">
            <v>AmmOp</v>
          </cell>
          <cell r="C712" t="str">
            <v>C103020102</v>
          </cell>
          <cell r="D712" t="str">
            <v>Svalutaz. Immobili industriali</v>
          </cell>
          <cell r="E712">
            <v>0</v>
          </cell>
          <cell r="F712">
            <v>0</v>
          </cell>
        </row>
        <row r="713">
          <cell r="A713" t="str">
            <v>AmmGood</v>
          </cell>
          <cell r="C713" t="str">
            <v>C103020103</v>
          </cell>
          <cell r="D713" t="str">
            <v>Svalutaz. Diff. di consolid. attribuite agli immob</v>
          </cell>
          <cell r="E713">
            <v>0</v>
          </cell>
          <cell r="F713">
            <v>0</v>
          </cell>
        </row>
        <row r="714">
          <cell r="A714" t="str">
            <v>AmmOp</v>
          </cell>
          <cell r="C714" t="str">
            <v>C1030202</v>
          </cell>
          <cell r="D714" t="str">
            <v>Svalutaz. Impianti e macchinari</v>
          </cell>
          <cell r="E714">
            <v>0</v>
          </cell>
          <cell r="F714">
            <v>0</v>
          </cell>
        </row>
        <row r="715">
          <cell r="A715" t="str">
            <v>AmmOp</v>
          </cell>
          <cell r="C715" t="str">
            <v>C1030203</v>
          </cell>
          <cell r="D715" t="str">
            <v>Svalutaz. Attrezzature</v>
          </cell>
          <cell r="E715">
            <v>0</v>
          </cell>
          <cell r="F715">
            <v>0</v>
          </cell>
        </row>
        <row r="716">
          <cell r="A716" t="str">
            <v>AmmOp</v>
          </cell>
          <cell r="C716" t="str">
            <v>C1030204</v>
          </cell>
          <cell r="D716" t="str">
            <v>Svalutaz. Altri beni</v>
          </cell>
          <cell r="E716">
            <v>0</v>
          </cell>
          <cell r="F716">
            <v>0</v>
          </cell>
        </row>
        <row r="717">
          <cell r="A717" t="str">
            <v>AmmOp</v>
          </cell>
          <cell r="C717" t="str">
            <v>C1030205</v>
          </cell>
          <cell r="D717" t="str">
            <v>Svalutaz. Immobilizzazioni in corso</v>
          </cell>
          <cell r="E717">
            <v>0</v>
          </cell>
          <cell r="F717">
            <v>0</v>
          </cell>
        </row>
        <row r="718">
          <cell r="A718" t="str">
            <v>AccPerd</v>
          </cell>
          <cell r="C718" t="str">
            <v>C104</v>
          </cell>
          <cell r="D718" t="str">
            <v>Svalutazione dei crediti compresi nell'attivo circ</v>
          </cell>
          <cell r="E718">
            <v>0</v>
          </cell>
          <cell r="F718">
            <v>0</v>
          </cell>
        </row>
        <row r="719">
          <cell r="C719" t="str">
            <v>C1040101</v>
          </cell>
          <cell r="D719" t="str">
            <v>Accantonamento al fondo svalutazione crediti</v>
          </cell>
          <cell r="E719">
            <v>0</v>
          </cell>
          <cell r="F719">
            <v>0</v>
          </cell>
        </row>
        <row r="720">
          <cell r="C720" t="str">
            <v>C1040102</v>
          </cell>
          <cell r="D720" t="str">
            <v>Utilizzo del fondo svalutazione crediti</v>
          </cell>
          <cell r="E720">
            <v>0</v>
          </cell>
          <cell r="F720">
            <v>0</v>
          </cell>
        </row>
        <row r="721">
          <cell r="C721" t="str">
            <v>C1040103</v>
          </cell>
          <cell r="D721" t="str">
            <v>Accantonamento al fondo interessi di mora</v>
          </cell>
          <cell r="E721">
            <v>0</v>
          </cell>
          <cell r="F721">
            <v>0</v>
          </cell>
        </row>
        <row r="722">
          <cell r="C722" t="str">
            <v>C1040104</v>
          </cell>
          <cell r="D722" t="str">
            <v>Utilizzo del fondo interessi di mora</v>
          </cell>
          <cell r="E722">
            <v>0</v>
          </cell>
          <cell r="F722">
            <v>0</v>
          </cell>
        </row>
        <row r="723">
          <cell r="C723" t="str">
            <v>C1040105</v>
          </cell>
          <cell r="D723" t="str">
            <v>Perdite su crediti</v>
          </cell>
          <cell r="E723">
            <v>0</v>
          </cell>
          <cell r="F723">
            <v>0</v>
          </cell>
        </row>
        <row r="724">
          <cell r="A724" t="str">
            <v>MagMP</v>
          </cell>
          <cell r="C724" t="str">
            <v>C11</v>
          </cell>
          <cell r="D724" t="str">
            <v>VARIAZIONE DELLE RIMANENZE DI MATERIE PRIME, SUSSI</v>
          </cell>
          <cell r="E724">
            <v>0</v>
          </cell>
          <cell r="F724">
            <v>0</v>
          </cell>
        </row>
        <row r="725">
          <cell r="C725" t="str">
            <v>C1110101</v>
          </cell>
          <cell r="D725" t="str">
            <v>Rimanenze iniziali di materie prime e sussidiarie</v>
          </cell>
          <cell r="E725">
            <v>0</v>
          </cell>
          <cell r="F725">
            <v>0</v>
          </cell>
        </row>
        <row r="726">
          <cell r="A726" t="str">
            <v>MMPCamp</v>
          </cell>
          <cell r="C726" t="str">
            <v>C1110131</v>
          </cell>
          <cell r="D726" t="str">
            <v>Rimanenze iniziali di materie prime per campionari</v>
          </cell>
          <cell r="E726">
            <v>0</v>
          </cell>
          <cell r="F726">
            <v>0</v>
          </cell>
        </row>
        <row r="727">
          <cell r="C727" t="str">
            <v>C1110201</v>
          </cell>
          <cell r="D727" t="str">
            <v>Rimanenze finali di materie prime e sussidiarie</v>
          </cell>
          <cell r="E727">
            <v>0</v>
          </cell>
          <cell r="F727">
            <v>0</v>
          </cell>
        </row>
        <row r="728">
          <cell r="A728" t="str">
            <v>MMPCamp</v>
          </cell>
          <cell r="C728" t="str">
            <v>C1110231</v>
          </cell>
          <cell r="D728" t="str">
            <v>Rimanenze finali di materie prime per campionari</v>
          </cell>
          <cell r="E728">
            <v>0</v>
          </cell>
          <cell r="F728">
            <v>0</v>
          </cell>
        </row>
        <row r="729">
          <cell r="C729" t="str">
            <v>C1110301</v>
          </cell>
          <cell r="D729" t="str">
            <v>Accantonamento fondo obsolescenza magazzino materi</v>
          </cell>
          <cell r="E729">
            <v>0</v>
          </cell>
          <cell r="F729">
            <v>0</v>
          </cell>
        </row>
        <row r="730">
          <cell r="A730" t="str">
            <v>MMPCamp</v>
          </cell>
          <cell r="C730" t="str">
            <v>C1110331</v>
          </cell>
          <cell r="D730" t="str">
            <v>Accant.fdo obsol.magazz.mat.prime per campionari</v>
          </cell>
          <cell r="E730">
            <v>0</v>
          </cell>
          <cell r="F730">
            <v>0</v>
          </cell>
        </row>
        <row r="731">
          <cell r="C731" t="str">
            <v>C1110401</v>
          </cell>
          <cell r="D731" t="str">
            <v>Utilizzo fondo obsolescenza magazzino materie prim</v>
          </cell>
          <cell r="E731">
            <v>0</v>
          </cell>
          <cell r="F731">
            <v>0</v>
          </cell>
        </row>
        <row r="732">
          <cell r="A732" t="str">
            <v>MMPCamp</v>
          </cell>
          <cell r="C732" t="str">
            <v>C1110431</v>
          </cell>
          <cell r="D732" t="str">
            <v>Utilizzo fdo obsol.magazz.mat.prime per campionari</v>
          </cell>
          <cell r="E732">
            <v>0</v>
          </cell>
          <cell r="F732">
            <v>0</v>
          </cell>
        </row>
        <row r="733">
          <cell r="A733" t="str">
            <v>AmmAcc</v>
          </cell>
          <cell r="C733" t="str">
            <v>C12</v>
          </cell>
          <cell r="D733" t="str">
            <v>ACCANTONAMENTI PER RISCHI</v>
          </cell>
          <cell r="E733">
            <v>0</v>
          </cell>
          <cell r="F733">
            <v>0</v>
          </cell>
        </row>
        <row r="734">
          <cell r="C734" t="str">
            <v>C121</v>
          </cell>
          <cell r="D734" t="str">
            <v>Accantonamenti fondo rischi</v>
          </cell>
          <cell r="E734">
            <v>0</v>
          </cell>
          <cell r="F734">
            <v>0</v>
          </cell>
        </row>
        <row r="735">
          <cell r="C735" t="str">
            <v>C1210101</v>
          </cell>
          <cell r="D735" t="str">
            <v>Accantonamento fondo rischi contenziosi fiscali</v>
          </cell>
          <cell r="E735">
            <v>0</v>
          </cell>
          <cell r="F735">
            <v>0</v>
          </cell>
        </row>
        <row r="736">
          <cell r="C736" t="str">
            <v>C1210201</v>
          </cell>
          <cell r="D736" t="str">
            <v>Accantonamento fondo rischi contenziosi civili</v>
          </cell>
          <cell r="E736">
            <v>0</v>
          </cell>
          <cell r="F736">
            <v>0</v>
          </cell>
        </row>
        <row r="737">
          <cell r="C737" t="str">
            <v>C1210301</v>
          </cell>
          <cell r="D737" t="str">
            <v>Accantonamento fondo operazioni a premio</v>
          </cell>
          <cell r="E737">
            <v>0</v>
          </cell>
          <cell r="F737">
            <v>0</v>
          </cell>
        </row>
        <row r="738">
          <cell r="C738" t="str">
            <v>C1210401</v>
          </cell>
          <cell r="D738" t="str">
            <v>Accantonamento fondo per altri rischi</v>
          </cell>
          <cell r="E738">
            <v>0</v>
          </cell>
          <cell r="F738">
            <v>0</v>
          </cell>
        </row>
        <row r="739">
          <cell r="C739" t="str">
            <v>C122</v>
          </cell>
          <cell r="D739" t="str">
            <v>Utilizzi fondo rischi</v>
          </cell>
          <cell r="E739">
            <v>0</v>
          </cell>
          <cell r="F739">
            <v>0</v>
          </cell>
        </row>
        <row r="740">
          <cell r="C740" t="str">
            <v>C1220101</v>
          </cell>
          <cell r="D740" t="str">
            <v>Utilizzo fondo rischi contenziosi fiscali</v>
          </cell>
          <cell r="E740">
            <v>0</v>
          </cell>
          <cell r="F740">
            <v>0</v>
          </cell>
        </row>
        <row r="741">
          <cell r="C741" t="str">
            <v>C1220201</v>
          </cell>
          <cell r="D741" t="str">
            <v>Utilizzo fondo rischi contenziosi civili</v>
          </cell>
          <cell r="E741">
            <v>0</v>
          </cell>
          <cell r="F741">
            <v>0</v>
          </cell>
        </row>
        <row r="742">
          <cell r="C742" t="str">
            <v>C1220301</v>
          </cell>
          <cell r="D742" t="str">
            <v>Utilizzo fondo operazioni a premio</v>
          </cell>
          <cell r="E742">
            <v>0</v>
          </cell>
          <cell r="F742">
            <v>0</v>
          </cell>
        </row>
        <row r="743">
          <cell r="C743" t="str">
            <v>C1220401</v>
          </cell>
          <cell r="D743" t="str">
            <v>Utilizzo fondo altri rischi</v>
          </cell>
          <cell r="E743">
            <v>0</v>
          </cell>
          <cell r="F743">
            <v>0</v>
          </cell>
        </row>
        <row r="744">
          <cell r="A744" t="str">
            <v>AmmAcc</v>
          </cell>
          <cell r="C744" t="str">
            <v>C13</v>
          </cell>
          <cell r="D744" t="str">
            <v>ALTRI ACCANTONAMENTI</v>
          </cell>
          <cell r="E744">
            <v>0</v>
          </cell>
          <cell r="F744">
            <v>0</v>
          </cell>
        </row>
        <row r="745">
          <cell r="C745" t="str">
            <v>C131</v>
          </cell>
          <cell r="D745" t="str">
            <v>Accantonamenti altri fondi</v>
          </cell>
          <cell r="E745">
            <v>0</v>
          </cell>
          <cell r="F745">
            <v>0</v>
          </cell>
        </row>
        <row r="746">
          <cell r="C746" t="str">
            <v>C1310101</v>
          </cell>
          <cell r="D746" t="str">
            <v>Accantonamento per resi futuri</v>
          </cell>
          <cell r="E746">
            <v>0</v>
          </cell>
          <cell r="F746">
            <v>0</v>
          </cell>
        </row>
        <row r="747">
          <cell r="C747" t="str">
            <v>C1310201</v>
          </cell>
          <cell r="D747" t="str">
            <v>Accantonamento indennità suppletiva di clientela</v>
          </cell>
          <cell r="E747">
            <v>0</v>
          </cell>
          <cell r="F747">
            <v>0</v>
          </cell>
        </row>
        <row r="748">
          <cell r="C748" t="str">
            <v>C132</v>
          </cell>
          <cell r="D748" t="str">
            <v>Utilizzi altri fondi</v>
          </cell>
          <cell r="E748">
            <v>0</v>
          </cell>
          <cell r="F748">
            <v>0</v>
          </cell>
        </row>
        <row r="749">
          <cell r="C749" t="str">
            <v>C1320101</v>
          </cell>
          <cell r="D749" t="str">
            <v>Utilizzo fondo resi futuri</v>
          </cell>
          <cell r="E749">
            <v>0</v>
          </cell>
          <cell r="F749">
            <v>0</v>
          </cell>
        </row>
        <row r="750">
          <cell r="C750" t="str">
            <v>C1320201</v>
          </cell>
          <cell r="D750" t="str">
            <v>Utilizzo fondo indennità supplettiva di clientela</v>
          </cell>
          <cell r="E750">
            <v>0</v>
          </cell>
          <cell r="F750">
            <v>0</v>
          </cell>
        </row>
        <row r="751">
          <cell r="C751" t="str">
            <v>C14</v>
          </cell>
          <cell r="D751" t="str">
            <v>ONERI DIVERSI DI GESTIONE</v>
          </cell>
          <cell r="E751">
            <v>0</v>
          </cell>
          <cell r="F751">
            <v>0</v>
          </cell>
        </row>
        <row r="752">
          <cell r="A752" t="str">
            <v>CGen</v>
          </cell>
          <cell r="C752" t="str">
            <v>C1410101</v>
          </cell>
          <cell r="D752" t="str">
            <v>Imposte e tasse dell'esercizio</v>
          </cell>
          <cell r="E752">
            <v>0</v>
          </cell>
          <cell r="F752">
            <v>0</v>
          </cell>
        </row>
        <row r="753">
          <cell r="A753" t="str">
            <v>CGen</v>
          </cell>
          <cell r="C753" t="str">
            <v>C1410201</v>
          </cell>
          <cell r="D753" t="str">
            <v>Elargizioni liberali</v>
          </cell>
          <cell r="E753">
            <v>0</v>
          </cell>
          <cell r="F753">
            <v>0</v>
          </cell>
        </row>
        <row r="754">
          <cell r="A754" t="str">
            <v>CGen</v>
          </cell>
          <cell r="C754" t="str">
            <v>C1410301</v>
          </cell>
          <cell r="D754" t="str">
            <v>Associazioni</v>
          </cell>
          <cell r="E754">
            <v>0</v>
          </cell>
          <cell r="F754">
            <v>0</v>
          </cell>
        </row>
        <row r="755">
          <cell r="A755" t="str">
            <v>CGen</v>
          </cell>
          <cell r="C755" t="str">
            <v>C1410401</v>
          </cell>
          <cell r="D755" t="str">
            <v>Libri, giornali e riviste</v>
          </cell>
          <cell r="E755">
            <v>0</v>
          </cell>
          <cell r="F755">
            <v>0</v>
          </cell>
        </row>
        <row r="756">
          <cell r="A756" t="str">
            <v>CGen</v>
          </cell>
          <cell r="C756" t="str">
            <v>C1410501</v>
          </cell>
          <cell r="D756" t="str">
            <v>Minusvalenze su alienazione cespiti (di natura non</v>
          </cell>
          <cell r="E756">
            <v>0</v>
          </cell>
          <cell r="F756">
            <v>0</v>
          </cell>
        </row>
        <row r="757">
          <cell r="A757" t="str">
            <v>CGen</v>
          </cell>
          <cell r="C757" t="str">
            <v>C1410601</v>
          </cell>
          <cell r="D757" t="str">
            <v>Indennità chilometriche</v>
          </cell>
          <cell r="E757">
            <v>0</v>
          </cell>
          <cell r="F757">
            <v>0</v>
          </cell>
        </row>
        <row r="758">
          <cell r="A758" t="str">
            <v>CGen</v>
          </cell>
          <cell r="C758" t="str">
            <v>C1410701</v>
          </cell>
          <cell r="D758" t="str">
            <v>Valori bollati</v>
          </cell>
          <cell r="E758">
            <v>0</v>
          </cell>
          <cell r="F758">
            <v>0</v>
          </cell>
        </row>
        <row r="759">
          <cell r="A759" t="str">
            <v>CGen</v>
          </cell>
          <cell r="C759" t="str">
            <v>C1410801</v>
          </cell>
          <cell r="D759" t="str">
            <v>Cancelleria</v>
          </cell>
          <cell r="E759">
            <v>0</v>
          </cell>
          <cell r="F759">
            <v>0</v>
          </cell>
        </row>
        <row r="760">
          <cell r="A760" t="str">
            <v>CGen</v>
          </cell>
          <cell r="C760" t="str">
            <v>C1410901</v>
          </cell>
          <cell r="D760" t="str">
            <v>Abbuoni passivi</v>
          </cell>
          <cell r="E760">
            <v>0</v>
          </cell>
          <cell r="F760">
            <v>0</v>
          </cell>
        </row>
        <row r="761">
          <cell r="A761" t="str">
            <v>CGen</v>
          </cell>
          <cell r="C761" t="str">
            <v>C1411001</v>
          </cell>
          <cell r="D761" t="str">
            <v>Arrotondamenti passivi Euro</v>
          </cell>
          <cell r="E761">
            <v>0</v>
          </cell>
          <cell r="F761">
            <v>0</v>
          </cell>
        </row>
        <row r="762">
          <cell r="A762" t="str">
            <v>AccPerd</v>
          </cell>
          <cell r="C762" t="str">
            <v>C1411051</v>
          </cell>
          <cell r="D762" t="str">
            <v>Perdite su crediti (eccedenti il fondo)</v>
          </cell>
          <cell r="E762">
            <v>0</v>
          </cell>
          <cell r="F762">
            <v>0</v>
          </cell>
        </row>
        <row r="763">
          <cell r="A763" t="str">
            <v>CGen</v>
          </cell>
          <cell r="C763" t="str">
            <v>C1411101</v>
          </cell>
          <cell r="D763" t="str">
            <v>Perdite e spese varie</v>
          </cell>
          <cell r="E763">
            <v>0</v>
          </cell>
          <cell r="F763">
            <v>0</v>
          </cell>
        </row>
        <row r="764">
          <cell r="A764" t="str">
            <v>CGen</v>
          </cell>
          <cell r="C764" t="str">
            <v>C1411201</v>
          </cell>
          <cell r="D764" t="str">
            <v>Vidimazioni, certificati camerali e altre spese so</v>
          </cell>
          <cell r="E764">
            <v>0</v>
          </cell>
          <cell r="F764">
            <v>0</v>
          </cell>
        </row>
        <row r="765">
          <cell r="A765" t="str">
            <v>CGen</v>
          </cell>
          <cell r="C765" t="str">
            <v>C1411301</v>
          </cell>
          <cell r="D765" t="str">
            <v>Altri oneri diversi di gestione</v>
          </cell>
          <cell r="E765">
            <v>0</v>
          </cell>
          <cell r="F765">
            <v>0</v>
          </cell>
        </row>
        <row r="766">
          <cell r="C766" t="str">
            <v>C15</v>
          </cell>
          <cell r="D766" t="str">
            <v>PROVENTI DA PARTECIPAZIONI</v>
          </cell>
          <cell r="E766">
            <v>0</v>
          </cell>
          <cell r="F766">
            <v>0</v>
          </cell>
        </row>
        <row r="767">
          <cell r="C767" t="str">
            <v>C151</v>
          </cell>
          <cell r="D767" t="str">
            <v>Proventi da terzi</v>
          </cell>
          <cell r="E767">
            <v>0</v>
          </cell>
          <cell r="F767">
            <v>0</v>
          </cell>
        </row>
        <row r="768">
          <cell r="A768" t="str">
            <v>Div</v>
          </cell>
          <cell r="C768" t="str">
            <v>C1510101</v>
          </cell>
          <cell r="D768" t="str">
            <v>Dividendi da terzi</v>
          </cell>
          <cell r="E768">
            <v>0</v>
          </cell>
          <cell r="F768">
            <v>0</v>
          </cell>
        </row>
        <row r="769">
          <cell r="A769" t="str">
            <v>Div</v>
          </cell>
          <cell r="C769" t="str">
            <v>C1510201</v>
          </cell>
          <cell r="D769" t="str">
            <v>Credito di imposta da terzi</v>
          </cell>
          <cell r="E769">
            <v>0</v>
          </cell>
          <cell r="F769">
            <v>0</v>
          </cell>
        </row>
        <row r="770">
          <cell r="A770" t="str">
            <v>PlusPart</v>
          </cell>
          <cell r="C770" t="str">
            <v>C1510301</v>
          </cell>
          <cell r="D770" t="str">
            <v>Plusvalenze da cessione di partecipazioni non immo</v>
          </cell>
          <cell r="E770">
            <v>0</v>
          </cell>
          <cell r="F770">
            <v>0</v>
          </cell>
        </row>
        <row r="771">
          <cell r="C771" t="str">
            <v>C152</v>
          </cell>
          <cell r="D771" t="str">
            <v>Proventi da controllate</v>
          </cell>
          <cell r="E771">
            <v>0</v>
          </cell>
          <cell r="F771">
            <v>0</v>
          </cell>
        </row>
        <row r="772">
          <cell r="A772" t="str">
            <v>Div</v>
          </cell>
          <cell r="C772" t="str">
            <v>C1520101</v>
          </cell>
          <cell r="D772" t="str">
            <v>Dividendi da controllate</v>
          </cell>
          <cell r="E772">
            <v>0</v>
          </cell>
          <cell r="F772">
            <v>0</v>
          </cell>
        </row>
        <row r="773">
          <cell r="A773" t="str">
            <v>Div</v>
          </cell>
          <cell r="C773" t="str">
            <v>C1520201</v>
          </cell>
          <cell r="D773" t="str">
            <v>Credito di imposta da controllate</v>
          </cell>
          <cell r="E773">
            <v>0</v>
          </cell>
          <cell r="F773">
            <v>0</v>
          </cell>
        </row>
        <row r="774">
          <cell r="A774" t="str">
            <v>PlusPart</v>
          </cell>
          <cell r="C774" t="str">
            <v>C1520301</v>
          </cell>
          <cell r="D774" t="str">
            <v>Plusvalenze da cessione di partecipazioni in socie</v>
          </cell>
          <cell r="E774">
            <v>0</v>
          </cell>
          <cell r="F774">
            <v>0</v>
          </cell>
        </row>
        <row r="775">
          <cell r="C775" t="str">
            <v>C153</v>
          </cell>
          <cell r="D775" t="str">
            <v>Proventi da collegate</v>
          </cell>
          <cell r="E775">
            <v>0</v>
          </cell>
          <cell r="F775">
            <v>0</v>
          </cell>
        </row>
        <row r="776">
          <cell r="A776" t="str">
            <v>Div</v>
          </cell>
          <cell r="C776" t="str">
            <v>C1530101</v>
          </cell>
          <cell r="D776" t="str">
            <v>Dividendi da collegate</v>
          </cell>
          <cell r="E776">
            <v>0</v>
          </cell>
          <cell r="F776">
            <v>0</v>
          </cell>
        </row>
        <row r="777">
          <cell r="A777" t="str">
            <v>Div</v>
          </cell>
          <cell r="C777" t="str">
            <v>C1530201</v>
          </cell>
          <cell r="D777" t="str">
            <v>Credito di imposta da collegate</v>
          </cell>
          <cell r="E777">
            <v>0</v>
          </cell>
          <cell r="F777">
            <v>0</v>
          </cell>
        </row>
        <row r="778">
          <cell r="A778" t="str">
            <v>PlusPart</v>
          </cell>
          <cell r="C778" t="str">
            <v>C1530301</v>
          </cell>
          <cell r="D778" t="str">
            <v>Plusvalenze da cessione di partecipazioni in socie</v>
          </cell>
          <cell r="E778">
            <v>0</v>
          </cell>
          <cell r="F778">
            <v>0</v>
          </cell>
        </row>
        <row r="779">
          <cell r="C779" t="str">
            <v>C16</v>
          </cell>
          <cell r="D779" t="str">
            <v>ALTRI PROVENTI FINANZIARI</v>
          </cell>
          <cell r="E779">
            <v>0</v>
          </cell>
          <cell r="F779">
            <v>0</v>
          </cell>
        </row>
        <row r="780">
          <cell r="A780" t="str">
            <v>IntAtt</v>
          </cell>
          <cell r="C780" t="str">
            <v>C161</v>
          </cell>
          <cell r="D780" t="str">
            <v>Interessi attivi su crediti immobilizzati</v>
          </cell>
          <cell r="E780">
            <v>0</v>
          </cell>
          <cell r="F780">
            <v>0</v>
          </cell>
        </row>
        <row r="781">
          <cell r="C781" t="str">
            <v>C16101</v>
          </cell>
          <cell r="D781" t="str">
            <v>Da terzi</v>
          </cell>
          <cell r="E781">
            <v>0</v>
          </cell>
          <cell r="F781">
            <v>0</v>
          </cell>
        </row>
        <row r="782">
          <cell r="C782" t="str">
            <v>C1610101</v>
          </cell>
          <cell r="D782" t="str">
            <v>Finanziamenti</v>
          </cell>
          <cell r="E782">
            <v>0</v>
          </cell>
          <cell r="F782">
            <v>0</v>
          </cell>
        </row>
        <row r="783">
          <cell r="C783" t="str">
            <v>C1610102</v>
          </cell>
          <cell r="D783" t="str">
            <v>Depositi cauzionali</v>
          </cell>
          <cell r="E783">
            <v>0</v>
          </cell>
          <cell r="F783">
            <v>0</v>
          </cell>
        </row>
        <row r="784">
          <cell r="C784" t="str">
            <v>C1610103</v>
          </cell>
          <cell r="D784" t="str">
            <v>Altri</v>
          </cell>
          <cell r="E784">
            <v>0</v>
          </cell>
          <cell r="F784">
            <v>0</v>
          </cell>
        </row>
        <row r="785">
          <cell r="C785" t="str">
            <v>C16102</v>
          </cell>
          <cell r="D785" t="str">
            <v>Da controllante</v>
          </cell>
          <cell r="E785">
            <v>0</v>
          </cell>
          <cell r="F785">
            <v>0</v>
          </cell>
        </row>
        <row r="786">
          <cell r="C786" t="str">
            <v>C1610201</v>
          </cell>
          <cell r="D786" t="str">
            <v>Finanziamenti</v>
          </cell>
          <cell r="E786">
            <v>0</v>
          </cell>
          <cell r="F786">
            <v>0</v>
          </cell>
        </row>
        <row r="787">
          <cell r="C787" t="str">
            <v>C1610202</v>
          </cell>
          <cell r="D787" t="str">
            <v>Altri</v>
          </cell>
          <cell r="E787">
            <v>0</v>
          </cell>
          <cell r="F787">
            <v>0</v>
          </cell>
        </row>
        <row r="788">
          <cell r="C788" t="str">
            <v>C16103</v>
          </cell>
          <cell r="D788" t="str">
            <v>Da controllate</v>
          </cell>
          <cell r="E788">
            <v>0</v>
          </cell>
          <cell r="F788">
            <v>0</v>
          </cell>
        </row>
        <row r="789">
          <cell r="C789" t="str">
            <v>C1610301</v>
          </cell>
          <cell r="D789" t="str">
            <v>Finanziamenti</v>
          </cell>
          <cell r="E789">
            <v>0</v>
          </cell>
          <cell r="F789">
            <v>0</v>
          </cell>
        </row>
        <row r="790">
          <cell r="C790" t="str">
            <v>C1610302</v>
          </cell>
          <cell r="D790" t="str">
            <v>Altri</v>
          </cell>
          <cell r="E790">
            <v>0</v>
          </cell>
          <cell r="F790">
            <v>0</v>
          </cell>
        </row>
        <row r="791">
          <cell r="C791" t="str">
            <v>C16104</v>
          </cell>
          <cell r="D791" t="str">
            <v>Da collegate</v>
          </cell>
          <cell r="E791">
            <v>0</v>
          </cell>
          <cell r="F791">
            <v>0</v>
          </cell>
        </row>
        <row r="792">
          <cell r="C792" t="str">
            <v>C1610401</v>
          </cell>
          <cell r="D792" t="str">
            <v>Finanziamenti</v>
          </cell>
          <cell r="E792">
            <v>0</v>
          </cell>
          <cell r="F792">
            <v>0</v>
          </cell>
        </row>
        <row r="793">
          <cell r="C793" t="str">
            <v>C1610402</v>
          </cell>
          <cell r="D793" t="str">
            <v>Altri</v>
          </cell>
          <cell r="E793">
            <v>0</v>
          </cell>
          <cell r="F793">
            <v>0</v>
          </cell>
        </row>
        <row r="794">
          <cell r="A794" t="str">
            <v>IntAtt</v>
          </cell>
          <cell r="C794" t="str">
            <v>C162</v>
          </cell>
          <cell r="D794" t="str">
            <v>Interessi attivi su titoli immobilizzati</v>
          </cell>
          <cell r="E794">
            <v>0</v>
          </cell>
          <cell r="F794">
            <v>0</v>
          </cell>
        </row>
        <row r="795">
          <cell r="C795" t="str">
            <v>C1620101</v>
          </cell>
          <cell r="D795" t="str">
            <v>Interessi attivi su titoli immobilizzati</v>
          </cell>
          <cell r="E795">
            <v>0</v>
          </cell>
          <cell r="F795">
            <v>0</v>
          </cell>
        </row>
        <row r="796">
          <cell r="C796" t="str">
            <v>C163</v>
          </cell>
          <cell r="D796" t="str">
            <v>Interessi attivi su titoli iscritti nell'attivo ci</v>
          </cell>
          <cell r="E796">
            <v>0</v>
          </cell>
          <cell r="F796">
            <v>0</v>
          </cell>
        </row>
        <row r="797">
          <cell r="A797" t="str">
            <v>IntAtt</v>
          </cell>
          <cell r="C797" t="str">
            <v>C1630101</v>
          </cell>
          <cell r="D797" t="str">
            <v>Interessi attivi su titoli iscritti nell'attivo ci</v>
          </cell>
          <cell r="E797">
            <v>0</v>
          </cell>
          <cell r="F797">
            <v>0</v>
          </cell>
        </row>
        <row r="798">
          <cell r="A798" t="str">
            <v>PlusTit</v>
          </cell>
          <cell r="C798" t="str">
            <v>C1630151</v>
          </cell>
          <cell r="D798" t="str">
            <v>Utili su negoziazione titoli</v>
          </cell>
          <cell r="E798">
            <v>0</v>
          </cell>
          <cell r="F798">
            <v>0</v>
          </cell>
        </row>
        <row r="799">
          <cell r="A799" t="str">
            <v>IntAtt</v>
          </cell>
          <cell r="C799" t="str">
            <v>C164</v>
          </cell>
          <cell r="D799" t="str">
            <v>Proventi diversi dai precedenti</v>
          </cell>
          <cell r="E799">
            <v>0</v>
          </cell>
          <cell r="F799">
            <v>0</v>
          </cell>
        </row>
        <row r="800">
          <cell r="C800" t="str">
            <v>C1640101</v>
          </cell>
          <cell r="D800" t="str">
            <v>Interessi su crediti verso clienti</v>
          </cell>
          <cell r="E800">
            <v>0</v>
          </cell>
          <cell r="F800">
            <v>0</v>
          </cell>
        </row>
        <row r="801">
          <cell r="C801" t="str">
            <v>C1640201</v>
          </cell>
          <cell r="D801" t="str">
            <v>Interessi attivi su depositi bancari e postali</v>
          </cell>
          <cell r="E801">
            <v>0</v>
          </cell>
          <cell r="F801">
            <v>0</v>
          </cell>
        </row>
        <row r="802">
          <cell r="C802" t="str">
            <v>C16403</v>
          </cell>
          <cell r="D802" t="str">
            <v>Differenze cambio attive</v>
          </cell>
          <cell r="E802">
            <v>0</v>
          </cell>
          <cell r="F802">
            <v>0</v>
          </cell>
        </row>
        <row r="803">
          <cell r="C803" t="str">
            <v>C1640301</v>
          </cell>
          <cell r="D803" t="str">
            <v>Differenze cambio attive realizzate</v>
          </cell>
          <cell r="E803">
            <v>0</v>
          </cell>
          <cell r="F803">
            <v>0</v>
          </cell>
        </row>
        <row r="804">
          <cell r="C804" t="str">
            <v>C1640302</v>
          </cell>
          <cell r="D804" t="str">
            <v>Differenze cambio attive non realizzate</v>
          </cell>
          <cell r="E804">
            <v>0</v>
          </cell>
          <cell r="F804">
            <v>0</v>
          </cell>
        </row>
        <row r="805">
          <cell r="C805" t="str">
            <v>C1640401</v>
          </cell>
          <cell r="D805" t="str">
            <v>Interessi su crediti d'imposta</v>
          </cell>
          <cell r="E805">
            <v>0</v>
          </cell>
          <cell r="F805">
            <v>0</v>
          </cell>
        </row>
        <row r="806">
          <cell r="C806" t="str">
            <v>C1640501</v>
          </cell>
          <cell r="D806" t="str">
            <v>Interessi su crediti verso imprese controllate</v>
          </cell>
          <cell r="E806">
            <v>0</v>
          </cell>
          <cell r="F806">
            <v>0</v>
          </cell>
        </row>
        <row r="807">
          <cell r="C807" t="str">
            <v>C1640601</v>
          </cell>
          <cell r="D807" t="str">
            <v>Interessi su crediti verso imprese collegate</v>
          </cell>
          <cell r="E807">
            <v>0</v>
          </cell>
          <cell r="F807">
            <v>0</v>
          </cell>
        </row>
        <row r="808">
          <cell r="C808" t="str">
            <v>C1640701</v>
          </cell>
          <cell r="D808" t="str">
            <v>Interessi su crediti verso imprese del Gruppo</v>
          </cell>
          <cell r="E808">
            <v>0</v>
          </cell>
          <cell r="F808">
            <v>0</v>
          </cell>
        </row>
        <row r="809">
          <cell r="C809" t="str">
            <v>C1640801</v>
          </cell>
          <cell r="D809" t="str">
            <v>Interessi su crediti verso imprese controllanti</v>
          </cell>
          <cell r="E809">
            <v>0</v>
          </cell>
          <cell r="F809">
            <v>0</v>
          </cell>
        </row>
        <row r="810">
          <cell r="C810" t="str">
            <v>C1640901</v>
          </cell>
          <cell r="D810" t="str">
            <v>Altri proventi finanziari</v>
          </cell>
          <cell r="E810">
            <v>0</v>
          </cell>
          <cell r="F810">
            <v>0</v>
          </cell>
        </row>
        <row r="811">
          <cell r="C811" t="str">
            <v>C17</v>
          </cell>
          <cell r="D811" t="str">
            <v>INTERESSI E ALTRI ONERI FINANZIARI</v>
          </cell>
          <cell r="E811">
            <v>0</v>
          </cell>
          <cell r="F811">
            <v>0</v>
          </cell>
        </row>
        <row r="812">
          <cell r="C812" t="str">
            <v>C171</v>
          </cell>
          <cell r="D812" t="str">
            <v>Interessi ed altri oneri finanziari</v>
          </cell>
          <cell r="E812">
            <v>0</v>
          </cell>
          <cell r="F812">
            <v>0</v>
          </cell>
        </row>
        <row r="813">
          <cell r="A813" t="str">
            <v>IntPass</v>
          </cell>
          <cell r="C813" t="str">
            <v>C1710101</v>
          </cell>
          <cell r="D813" t="str">
            <v>Interessi ed oneri su debiti obbligazionari</v>
          </cell>
          <cell r="E813">
            <v>0</v>
          </cell>
          <cell r="F813">
            <v>0</v>
          </cell>
        </row>
        <row r="814">
          <cell r="A814" t="str">
            <v>IntPass</v>
          </cell>
          <cell r="C814" t="str">
            <v>C1710201</v>
          </cell>
          <cell r="D814" t="str">
            <v>Interessi passivi su mutui</v>
          </cell>
          <cell r="E814">
            <v>0</v>
          </cell>
          <cell r="F814">
            <v>0</v>
          </cell>
        </row>
        <row r="815">
          <cell r="A815" t="str">
            <v>IntPass</v>
          </cell>
          <cell r="C815" t="str">
            <v>C1710301</v>
          </cell>
          <cell r="D815" t="str">
            <v>Interessi passivi su debiti verso banche</v>
          </cell>
          <cell r="E815">
            <v>0</v>
          </cell>
          <cell r="F815">
            <v>0</v>
          </cell>
        </row>
        <row r="816">
          <cell r="A816" t="str">
            <v>IntPass</v>
          </cell>
          <cell r="C816" t="str">
            <v>C1710401</v>
          </cell>
          <cell r="D816" t="str">
            <v>Interessi passivi su debiti verso fornitori</v>
          </cell>
          <cell r="E816">
            <v>0</v>
          </cell>
          <cell r="F816">
            <v>0</v>
          </cell>
        </row>
        <row r="817">
          <cell r="A817" t="str">
            <v>IntPass</v>
          </cell>
          <cell r="C817" t="str">
            <v>C1710501</v>
          </cell>
          <cell r="D817" t="str">
            <v>Interessi passivi su debiti verso altri finanziato</v>
          </cell>
          <cell r="E817">
            <v>0</v>
          </cell>
          <cell r="F817">
            <v>0</v>
          </cell>
        </row>
        <row r="818">
          <cell r="A818" t="str">
            <v>IntPass</v>
          </cell>
          <cell r="C818" t="str">
            <v>C17106</v>
          </cell>
          <cell r="D818" t="str">
            <v>Differenze cambio passive</v>
          </cell>
          <cell r="E818">
            <v>0</v>
          </cell>
          <cell r="F818">
            <v>0</v>
          </cell>
        </row>
        <row r="819">
          <cell r="C819" t="str">
            <v>C1710601</v>
          </cell>
          <cell r="D819" t="str">
            <v>Differenze cambio passive realizzate</v>
          </cell>
          <cell r="E819">
            <v>0</v>
          </cell>
          <cell r="F819">
            <v>0</v>
          </cell>
        </row>
        <row r="820">
          <cell r="C820" t="str">
            <v>C1710602</v>
          </cell>
          <cell r="D820" t="str">
            <v>Differenze cambio passive non realizzate</v>
          </cell>
          <cell r="E820">
            <v>0</v>
          </cell>
          <cell r="F820">
            <v>0</v>
          </cell>
        </row>
        <row r="821">
          <cell r="A821" t="str">
            <v>IntPass</v>
          </cell>
          <cell r="C821" t="str">
            <v>C1710701</v>
          </cell>
          <cell r="D821" t="str">
            <v>Altri oneri finanziari</v>
          </cell>
          <cell r="E821">
            <v>0</v>
          </cell>
          <cell r="F821">
            <v>0</v>
          </cell>
        </row>
        <row r="822">
          <cell r="A822" t="str">
            <v>MinTit</v>
          </cell>
          <cell r="C822" t="str">
            <v>C1710751</v>
          </cell>
          <cell r="D822" t="str">
            <v>Perdite su negoziazione titoli</v>
          </cell>
          <cell r="E822">
            <v>0</v>
          </cell>
          <cell r="F822">
            <v>0</v>
          </cell>
        </row>
        <row r="823">
          <cell r="A823" t="str">
            <v>MinPart</v>
          </cell>
          <cell r="C823" t="str">
            <v>C1710761</v>
          </cell>
          <cell r="D823" t="str">
            <v>Minusvalenze da cessione partecip. non immobilizz.</v>
          </cell>
          <cell r="E823">
            <v>0</v>
          </cell>
          <cell r="F823">
            <v>0</v>
          </cell>
        </row>
        <row r="824">
          <cell r="A824" t="str">
            <v>IntPass</v>
          </cell>
          <cell r="C824" t="str">
            <v>C17108</v>
          </cell>
          <cell r="D824" t="str">
            <v>Oneri finanziari verso controllate</v>
          </cell>
          <cell r="E824">
            <v>0</v>
          </cell>
          <cell r="F824">
            <v>0</v>
          </cell>
        </row>
        <row r="825">
          <cell r="C825" t="str">
            <v>C1710801</v>
          </cell>
          <cell r="D825" t="str">
            <v>Interessi passivi su debiti verso imprese controll</v>
          </cell>
          <cell r="E825">
            <v>0</v>
          </cell>
          <cell r="F825">
            <v>0</v>
          </cell>
        </row>
        <row r="826">
          <cell r="C826" t="str">
            <v>C1710802</v>
          </cell>
          <cell r="D826" t="str">
            <v>Altri oneri finanziari verso imprese controllate</v>
          </cell>
          <cell r="E826">
            <v>0</v>
          </cell>
          <cell r="F826">
            <v>0</v>
          </cell>
        </row>
        <row r="827">
          <cell r="A827" t="str">
            <v>IntPass</v>
          </cell>
          <cell r="C827" t="str">
            <v>C17109</v>
          </cell>
          <cell r="D827" t="str">
            <v>Oneri finanziari verso collegate</v>
          </cell>
          <cell r="E827">
            <v>0</v>
          </cell>
          <cell r="F827">
            <v>0</v>
          </cell>
        </row>
        <row r="828">
          <cell r="C828" t="str">
            <v>C1710901</v>
          </cell>
          <cell r="D828" t="str">
            <v>Interessi passivi su debiti verso imprese collegat</v>
          </cell>
          <cell r="E828">
            <v>0</v>
          </cell>
          <cell r="F828">
            <v>0</v>
          </cell>
        </row>
        <row r="829">
          <cell r="C829" t="str">
            <v>C1710902</v>
          </cell>
          <cell r="D829" t="str">
            <v>Altri oneri finanziari verso imprese collegate</v>
          </cell>
          <cell r="E829">
            <v>0</v>
          </cell>
          <cell r="F829">
            <v>0</v>
          </cell>
        </row>
        <row r="830">
          <cell r="A830" t="str">
            <v>IntPass</v>
          </cell>
          <cell r="C830" t="str">
            <v>C17110</v>
          </cell>
          <cell r="D830" t="str">
            <v>Oneri finanziari verso imprese del Gruppo</v>
          </cell>
          <cell r="E830">
            <v>0</v>
          </cell>
          <cell r="F830">
            <v>0</v>
          </cell>
        </row>
        <row r="831">
          <cell r="C831" t="str">
            <v>C1711001</v>
          </cell>
          <cell r="D831" t="str">
            <v>Interessi passivi su debiti verso imprese del Grup</v>
          </cell>
          <cell r="E831">
            <v>0</v>
          </cell>
          <cell r="F831">
            <v>0</v>
          </cell>
        </row>
        <row r="832">
          <cell r="C832" t="str">
            <v>C1711002</v>
          </cell>
          <cell r="D832" t="str">
            <v>Altri oneri finanziari verso imprese del Gruppo</v>
          </cell>
          <cell r="E832">
            <v>0</v>
          </cell>
          <cell r="F832">
            <v>0</v>
          </cell>
        </row>
        <row r="833">
          <cell r="A833" t="str">
            <v>IntPass</v>
          </cell>
          <cell r="C833" t="str">
            <v>C17111</v>
          </cell>
          <cell r="D833" t="str">
            <v>Oneri finanziari verso controllanti</v>
          </cell>
          <cell r="E833">
            <v>0</v>
          </cell>
          <cell r="F833">
            <v>0</v>
          </cell>
        </row>
        <row r="834">
          <cell r="C834" t="str">
            <v>C1711101</v>
          </cell>
          <cell r="D834" t="str">
            <v>Interessi passivi su debiti verso imprese controll</v>
          </cell>
          <cell r="E834">
            <v>0</v>
          </cell>
          <cell r="F834">
            <v>0</v>
          </cell>
        </row>
        <row r="835">
          <cell r="C835" t="str">
            <v>C1711102</v>
          </cell>
          <cell r="D835" t="str">
            <v>Altri oneri finanziari verso imprese controllanti</v>
          </cell>
          <cell r="E835">
            <v>0</v>
          </cell>
          <cell r="F835">
            <v>0</v>
          </cell>
        </row>
        <row r="836">
          <cell r="A836" t="str">
            <v>IntPass</v>
          </cell>
          <cell r="C836" t="str">
            <v>C1711201</v>
          </cell>
          <cell r="D836" t="str">
            <v>Commissioni e spese bancarie</v>
          </cell>
          <cell r="E836">
            <v>0</v>
          </cell>
          <cell r="F836">
            <v>0</v>
          </cell>
        </row>
        <row r="837">
          <cell r="A837" t="str">
            <v>Riv</v>
          </cell>
          <cell r="C837" t="str">
            <v>C18</v>
          </cell>
          <cell r="D837" t="str">
            <v>RIVALUTAZIONI DI ATTIVITA' FINANZIARIE</v>
          </cell>
          <cell r="E837">
            <v>0</v>
          </cell>
          <cell r="F837">
            <v>0</v>
          </cell>
        </row>
        <row r="838">
          <cell r="C838" t="str">
            <v>C1810101</v>
          </cell>
          <cell r="D838" t="str">
            <v>Rivalutazioni di partecipazioni</v>
          </cell>
          <cell r="E838">
            <v>0</v>
          </cell>
          <cell r="F838">
            <v>0</v>
          </cell>
        </row>
        <row r="839">
          <cell r="C839" t="str">
            <v>C1810202</v>
          </cell>
          <cell r="D839" t="str">
            <v>Rivalutazioni di immobilizzazioni finanziarie che</v>
          </cell>
          <cell r="E839">
            <v>0</v>
          </cell>
          <cell r="F839">
            <v>0</v>
          </cell>
        </row>
        <row r="840">
          <cell r="C840" t="str">
            <v>C1810303</v>
          </cell>
          <cell r="D840" t="str">
            <v>Rivalutazioni di titoli iscritti nell'attivo circo</v>
          </cell>
          <cell r="E840">
            <v>0</v>
          </cell>
          <cell r="F840">
            <v>0</v>
          </cell>
        </row>
        <row r="841">
          <cell r="A841" t="str">
            <v>Sval</v>
          </cell>
          <cell r="C841" t="str">
            <v>C19</v>
          </cell>
          <cell r="D841" t="str">
            <v>SVALUTAZIONI DI ATTIVITA' FINANZIARIE</v>
          </cell>
          <cell r="E841">
            <v>0</v>
          </cell>
          <cell r="F841">
            <v>0</v>
          </cell>
        </row>
        <row r="842">
          <cell r="C842" t="str">
            <v>C1910101</v>
          </cell>
          <cell r="D842" t="str">
            <v>Svalutazioni di partecipazioni</v>
          </cell>
          <cell r="E842">
            <v>0</v>
          </cell>
          <cell r="F842">
            <v>0</v>
          </cell>
        </row>
        <row r="843">
          <cell r="C843" t="str">
            <v>C1910202</v>
          </cell>
          <cell r="D843" t="str">
            <v>Svalutazioni di immobilizzazioni finanziarie che n</v>
          </cell>
          <cell r="E843">
            <v>0</v>
          </cell>
          <cell r="F843">
            <v>0</v>
          </cell>
        </row>
        <row r="844">
          <cell r="C844" t="str">
            <v>C1910303</v>
          </cell>
          <cell r="D844" t="str">
            <v>Svalutazioni di titoli iscritti nell'attivo circol</v>
          </cell>
          <cell r="E844">
            <v>0</v>
          </cell>
          <cell r="F844">
            <v>0</v>
          </cell>
        </row>
        <row r="845">
          <cell r="A845" t="str">
            <v>PrStr</v>
          </cell>
          <cell r="C845" t="str">
            <v>C20</v>
          </cell>
          <cell r="D845" t="str">
            <v>PROVENTI STRAORDINARI</v>
          </cell>
          <cell r="E845">
            <v>0</v>
          </cell>
          <cell r="F845">
            <v>0</v>
          </cell>
        </row>
        <row r="846">
          <cell r="C846" t="str">
            <v>C2010101</v>
          </cell>
          <cell r="D846" t="str">
            <v>Plusvalenze su cessione di partecipazioni immobili</v>
          </cell>
          <cell r="E846">
            <v>0</v>
          </cell>
          <cell r="F846">
            <v>0</v>
          </cell>
        </row>
        <row r="847">
          <cell r="C847" t="str">
            <v>C2010201</v>
          </cell>
          <cell r="D847" t="str">
            <v>Plusvalenze da conferimento</v>
          </cell>
          <cell r="E847">
            <v>0</v>
          </cell>
          <cell r="F847">
            <v>0</v>
          </cell>
        </row>
        <row r="848">
          <cell r="C848" t="str">
            <v>C2010301</v>
          </cell>
          <cell r="D848" t="str">
            <v>Plusvalenze da alienazione cespiti (di natura stra</v>
          </cell>
          <cell r="E848">
            <v>0</v>
          </cell>
          <cell r="F848">
            <v>0</v>
          </cell>
        </row>
        <row r="849">
          <cell r="C849" t="str">
            <v>C2010401</v>
          </cell>
          <cell r="D849" t="str">
            <v>Risarcimenti assicurativi (di natura straordinaria</v>
          </cell>
          <cell r="E849">
            <v>0</v>
          </cell>
          <cell r="F849">
            <v>0</v>
          </cell>
        </row>
        <row r="850">
          <cell r="C850" t="str">
            <v>C2010501</v>
          </cell>
          <cell r="D850" t="str">
            <v>Imposte differite attive di esercizi precedenti</v>
          </cell>
          <cell r="E850">
            <v>0</v>
          </cell>
          <cell r="F850">
            <v>0</v>
          </cell>
        </row>
        <row r="851">
          <cell r="C851" t="str">
            <v>C2010601</v>
          </cell>
          <cell r="D851" t="str">
            <v>Sopravvenienze attive</v>
          </cell>
          <cell r="E851">
            <v>0</v>
          </cell>
          <cell r="F851">
            <v>0</v>
          </cell>
        </row>
        <row r="852">
          <cell r="C852" t="str">
            <v>C2010701</v>
          </cell>
          <cell r="D852" t="str">
            <v>Cambiamenti di principi contabili</v>
          </cell>
          <cell r="E852">
            <v>0</v>
          </cell>
          <cell r="F852">
            <v>0</v>
          </cell>
        </row>
        <row r="853">
          <cell r="C853" t="str">
            <v>C2010801</v>
          </cell>
          <cell r="D853" t="str">
            <v>Altri componenti positivi straordinari</v>
          </cell>
          <cell r="E853">
            <v>0</v>
          </cell>
          <cell r="F853">
            <v>0</v>
          </cell>
        </row>
        <row r="854">
          <cell r="A854" t="str">
            <v>OnStr</v>
          </cell>
          <cell r="C854" t="str">
            <v>C21</v>
          </cell>
          <cell r="D854" t="str">
            <v>ONERI STRAORDINARI</v>
          </cell>
          <cell r="E854">
            <v>0</v>
          </cell>
          <cell r="F854">
            <v>0</v>
          </cell>
        </row>
        <row r="855">
          <cell r="C855" t="str">
            <v>C2110101</v>
          </cell>
          <cell r="D855" t="str">
            <v>Minusvalenze su cessione di partecipazioni immobil</v>
          </cell>
          <cell r="E855">
            <v>0</v>
          </cell>
          <cell r="F855">
            <v>0</v>
          </cell>
        </row>
        <row r="856">
          <cell r="C856" t="str">
            <v>C2110201</v>
          </cell>
          <cell r="D856" t="str">
            <v>Minusvalenze da conferimento</v>
          </cell>
          <cell r="E856">
            <v>0</v>
          </cell>
          <cell r="F856">
            <v>0</v>
          </cell>
        </row>
        <row r="857">
          <cell r="C857" t="str">
            <v>C2110301</v>
          </cell>
          <cell r="D857" t="str">
            <v>Minusvalenze da alienazione cespiti (di natura str</v>
          </cell>
          <cell r="E857">
            <v>0</v>
          </cell>
          <cell r="F857">
            <v>0</v>
          </cell>
        </row>
        <row r="858">
          <cell r="C858" t="str">
            <v>C2110401</v>
          </cell>
          <cell r="D858" t="str">
            <v>Imposte differite passive di esercizi precedenti</v>
          </cell>
          <cell r="E858">
            <v>0</v>
          </cell>
          <cell r="F858">
            <v>0</v>
          </cell>
        </row>
        <row r="859">
          <cell r="C859" t="str">
            <v>C2110501</v>
          </cell>
          <cell r="D859" t="str">
            <v>Imposte e tasse di esercizi precedenti</v>
          </cell>
          <cell r="E859">
            <v>0</v>
          </cell>
          <cell r="F859">
            <v>0</v>
          </cell>
        </row>
        <row r="860">
          <cell r="C860" t="str">
            <v>C2110601</v>
          </cell>
          <cell r="D860" t="str">
            <v>Imposte di esercizi precedenti da contenziosi fisc</v>
          </cell>
          <cell r="E860">
            <v>0</v>
          </cell>
          <cell r="F860">
            <v>0</v>
          </cell>
        </row>
        <row r="861">
          <cell r="C861" t="str">
            <v>C2110701</v>
          </cell>
          <cell r="D861" t="str">
            <v>Sopravvenienze passive</v>
          </cell>
          <cell r="E861">
            <v>0</v>
          </cell>
          <cell r="F861">
            <v>0</v>
          </cell>
        </row>
        <row r="862">
          <cell r="C862" t="str">
            <v>C2110801</v>
          </cell>
          <cell r="D862" t="str">
            <v>Cambiamenti di principi contabili</v>
          </cell>
          <cell r="E862">
            <v>0</v>
          </cell>
          <cell r="F862">
            <v>0</v>
          </cell>
        </row>
        <row r="863">
          <cell r="C863" t="str">
            <v>C2110901</v>
          </cell>
          <cell r="D863" t="str">
            <v>Altri componenti negativi straordinari</v>
          </cell>
          <cell r="E863">
            <v>0</v>
          </cell>
          <cell r="F863">
            <v>0</v>
          </cell>
        </row>
        <row r="864">
          <cell r="C864" t="str">
            <v>C2111001</v>
          </cell>
          <cell r="D864" t="str">
            <v>Oneri per ristrutturazioni aziendali (incentivi al</v>
          </cell>
          <cell r="E864">
            <v>0</v>
          </cell>
          <cell r="F864">
            <v>0</v>
          </cell>
        </row>
        <row r="865">
          <cell r="C865" t="str">
            <v>C22</v>
          </cell>
          <cell r="D865" t="str">
            <v>IMPOSTE SUL REDDITO</v>
          </cell>
          <cell r="E865">
            <v>0</v>
          </cell>
          <cell r="F865">
            <v>0</v>
          </cell>
        </row>
        <row r="866">
          <cell r="C866" t="str">
            <v>C221</v>
          </cell>
          <cell r="D866" t="str">
            <v>Imposte correnti</v>
          </cell>
          <cell r="E866">
            <v>0</v>
          </cell>
          <cell r="F866">
            <v>0</v>
          </cell>
        </row>
        <row r="867">
          <cell r="A867" t="str">
            <v>IRPEG</v>
          </cell>
          <cell r="C867" t="str">
            <v>C2210101</v>
          </cell>
          <cell r="D867" t="str">
            <v>IRPEG corrente</v>
          </cell>
          <cell r="E867">
            <v>0</v>
          </cell>
          <cell r="F867">
            <v>0</v>
          </cell>
        </row>
        <row r="868">
          <cell r="A868" t="str">
            <v>IRAP</v>
          </cell>
          <cell r="C868" t="str">
            <v>C2210102</v>
          </cell>
          <cell r="D868" t="str">
            <v>IRAP corrente</v>
          </cell>
          <cell r="E868">
            <v>0</v>
          </cell>
          <cell r="F868">
            <v>0</v>
          </cell>
        </row>
        <row r="869">
          <cell r="A869" t="str">
            <v>AImp</v>
          </cell>
          <cell r="C869" t="str">
            <v>C2210103</v>
          </cell>
          <cell r="D869" t="str">
            <v>Altre imposte sul reddito corrente</v>
          </cell>
          <cell r="E869">
            <v>0</v>
          </cell>
          <cell r="F869">
            <v>0</v>
          </cell>
        </row>
        <row r="870">
          <cell r="C870" t="str">
            <v>C222</v>
          </cell>
          <cell r="D870" t="str">
            <v>Imposte differite</v>
          </cell>
          <cell r="E870">
            <v>0</v>
          </cell>
          <cell r="F870">
            <v>0</v>
          </cell>
        </row>
        <row r="871">
          <cell r="A871" t="str">
            <v>IRPEG</v>
          </cell>
          <cell r="C871" t="str">
            <v>C22201</v>
          </cell>
          <cell r="D871" t="str">
            <v>IRPEG differita</v>
          </cell>
          <cell r="E871">
            <v>0</v>
          </cell>
          <cell r="F871">
            <v>0</v>
          </cell>
        </row>
        <row r="872">
          <cell r="C872" t="str">
            <v>C2220101</v>
          </cell>
          <cell r="D872" t="str">
            <v>IRPEG differita passiva</v>
          </cell>
          <cell r="E872">
            <v>0</v>
          </cell>
          <cell r="F872">
            <v>0</v>
          </cell>
        </row>
        <row r="873">
          <cell r="C873" t="str">
            <v>C2220102</v>
          </cell>
          <cell r="D873" t="str">
            <v>IRPEG differita attiva</v>
          </cell>
          <cell r="E873">
            <v>0</v>
          </cell>
          <cell r="F873">
            <v>0</v>
          </cell>
        </row>
        <row r="874">
          <cell r="A874" t="str">
            <v>IRAP</v>
          </cell>
          <cell r="C874" t="str">
            <v>C22202</v>
          </cell>
          <cell r="D874" t="str">
            <v>IRAP differita</v>
          </cell>
          <cell r="E874">
            <v>0</v>
          </cell>
          <cell r="F874">
            <v>0</v>
          </cell>
        </row>
        <row r="875">
          <cell r="C875" t="str">
            <v>C2220201</v>
          </cell>
          <cell r="D875" t="str">
            <v>IRAP differita passiva</v>
          </cell>
          <cell r="E875">
            <v>0</v>
          </cell>
          <cell r="F875">
            <v>0</v>
          </cell>
        </row>
        <row r="876">
          <cell r="C876" t="str">
            <v>C2220202</v>
          </cell>
          <cell r="D876" t="str">
            <v>IRAP differita attiva</v>
          </cell>
          <cell r="E876">
            <v>0</v>
          </cell>
          <cell r="F876">
            <v>0</v>
          </cell>
        </row>
        <row r="877">
          <cell r="A877" t="str">
            <v>AImp</v>
          </cell>
          <cell r="C877" t="str">
            <v>C22203</v>
          </cell>
          <cell r="D877" t="str">
            <v>Altre imposte sul reddito differite</v>
          </cell>
          <cell r="E877">
            <v>0</v>
          </cell>
          <cell r="F877">
            <v>0</v>
          </cell>
        </row>
        <row r="878">
          <cell r="C878" t="str">
            <v>C2220301</v>
          </cell>
          <cell r="D878" t="str">
            <v>Altre imposte sul reddito differite passive</v>
          </cell>
          <cell r="E878">
            <v>0</v>
          </cell>
          <cell r="F878">
            <v>0</v>
          </cell>
        </row>
        <row r="879">
          <cell r="C879" t="str">
            <v>C2220302</v>
          </cell>
          <cell r="D879" t="str">
            <v>Altre imposte sul reddito differite attive</v>
          </cell>
          <cell r="E879">
            <v>0</v>
          </cell>
          <cell r="F879">
            <v>0</v>
          </cell>
        </row>
        <row r="880">
          <cell r="C880" t="str">
            <v>DIFFEC</v>
          </cell>
          <cell r="D880" t="str">
            <v>Differenza eliminazione costi/ricavi infragruppo</v>
          </cell>
          <cell r="E880">
            <v>0</v>
          </cell>
          <cell r="F880">
            <v>0</v>
          </cell>
        </row>
        <row r="881">
          <cell r="A881" t="str">
            <v>RIS</v>
          </cell>
          <cell r="C881" t="str">
            <v>C26</v>
          </cell>
          <cell r="D881" t="str">
            <v>Risultato d'esercizio</v>
          </cell>
          <cell r="E881">
            <v>0</v>
          </cell>
          <cell r="F881">
            <v>0</v>
          </cell>
        </row>
        <row r="882">
          <cell r="C882" t="str">
            <v>C2601</v>
          </cell>
          <cell r="D882" t="str">
            <v>Risultato di pertinenza di gruppo</v>
          </cell>
          <cell r="E882">
            <v>0</v>
          </cell>
          <cell r="F882">
            <v>0</v>
          </cell>
        </row>
        <row r="883">
          <cell r="C883" t="str">
            <v>C2602</v>
          </cell>
          <cell r="D883" t="str">
            <v>Risultato di pertinenza di terzi</v>
          </cell>
          <cell r="E883">
            <v>0</v>
          </cell>
          <cell r="F88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Notes"/>
      <sheetName val="Data Input"/>
      <sheetName val="Summary Merger Analysis"/>
      <sheetName val="Transaction Adjustments"/>
      <sheetName val="Purchase ProForma IS"/>
      <sheetName val="Acquiror"/>
      <sheetName val="Target"/>
      <sheetName val="Synergies"/>
      <sheetName val="Pro Forma BS"/>
      <sheetName val="Contrib Analysis"/>
      <sheetName val="Acquiror TSM"/>
      <sheetName val="Target TSM (Current Price)"/>
      <sheetName val="Target TSM (Purch Price)"/>
    </sheetNames>
    <sheetDataSet>
      <sheetData sheetId="0" refreshError="1"/>
      <sheetData sheetId="1" refreshError="1"/>
      <sheetData sheetId="2">
        <row r="8">
          <cell r="E8" t="str">
            <v>Sand Dollar</v>
          </cell>
        </row>
        <row r="9">
          <cell r="E9" t="str">
            <v>Pacific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Spreads"/>
      <sheetName val="simple ipo"/>
      <sheetName val="Acc-Dil"/>
      <sheetName val="WACC"/>
      <sheetName val="DCF"/>
      <sheetName val="LBO"/>
      <sheetName val="Combo"/>
    </sheetNames>
    <sheetDataSet>
      <sheetData sheetId="0">
        <row r="5">
          <cell r="D5">
            <v>39813</v>
          </cell>
        </row>
      </sheetData>
      <sheetData sheetId="1">
        <row r="7">
          <cell r="D7">
            <v>181964.5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>
        <row r="10">
          <cell r="P10" t="str">
            <v>Target</v>
          </cell>
          <cell r="R10" t="str">
            <v>Acquirer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ltproft znm (Jan)"/>
      <sheetName val="basew (Jan)"/>
      <sheetName val="work(jan))"/>
      <sheetName val="smeltproft znm (dec)"/>
      <sheetName val="basew (dec)"/>
      <sheetName val="work(dec) "/>
      <sheetName val="smeltproft znm (nov)"/>
      <sheetName val="basew (nov)"/>
      <sheetName val="work(nov)"/>
      <sheetName val="smeltproft znm (oct)"/>
      <sheetName val="basew (oct)"/>
      <sheetName val="work(oct)"/>
      <sheetName val="smeltproft znm (sept) "/>
      <sheetName val="basew (sep) "/>
      <sheetName val="work(sep) "/>
      <sheetName val="smeltproft znm (aug) "/>
      <sheetName val="basew (aug)"/>
      <sheetName val="work(aug) "/>
      <sheetName val="smeltproft znm (july) (2)"/>
      <sheetName val="basew (july) (2)"/>
      <sheetName val="work(july) (2)"/>
      <sheetName val="smeltproft znm (2)"/>
      <sheetName val="basew (2)"/>
      <sheetName val="Sheet1 (2)"/>
      <sheetName val="smeltproft znm 93) (2)"/>
      <sheetName val="basew (94)"/>
      <sheetName val="work (94)"/>
      <sheetName val="FPNEWXLS (3)"/>
      <sheetName val="FPNEWXLS (4)"/>
      <sheetName val="wip (2)"/>
      <sheetName val="work(aug)"/>
      <sheetName val="smeltproft znm (july)"/>
      <sheetName val="basew (july)"/>
      <sheetName val="work(july)"/>
      <sheetName val="smeltproft znm"/>
      <sheetName val="basew"/>
      <sheetName val="Sheet1"/>
      <sheetName val="smeltproft znm 93)"/>
      <sheetName val="basew (93)"/>
      <sheetName val="work (93)"/>
      <sheetName val="FPNEWXLS"/>
      <sheetName val="FPNEWXLS (2)"/>
      <sheetName val="w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C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"/>
      <sheetName val="capital"/>
      <sheetName val="dcf"/>
      <sheetName val="Internal"/>
    </sheetNames>
    <sheetDataSet>
      <sheetData sheetId="0" refreshError="1">
        <row r="4">
          <cell r="H4">
            <v>1997</v>
          </cell>
        </row>
        <row r="17">
          <cell r="A17" t="str">
            <v>Cable Invest</v>
          </cell>
          <cell r="H17">
            <v>210.314532117217</v>
          </cell>
          <cell r="I17">
            <v>78.704776712887906</v>
          </cell>
          <cell r="J17">
            <v>66.490359575663703</v>
          </cell>
          <cell r="K17">
            <v>35.231542933663299</v>
          </cell>
          <cell r="L17">
            <v>33.222072630701703</v>
          </cell>
          <cell r="M17">
            <v>32.627249569676898</v>
          </cell>
          <cell r="N17">
            <v>29.416347443682099</v>
          </cell>
          <cell r="O17">
            <v>26.518293148314999</v>
          </cell>
          <cell r="P17">
            <v>23.922623897157699</v>
          </cell>
          <cell r="Q17">
            <v>21.573274490709601</v>
          </cell>
        </row>
        <row r="18">
          <cell r="A18" t="str">
            <v>Systems Technology (incl. NMS)</v>
          </cell>
          <cell r="H18">
            <v>172.19919999999999</v>
          </cell>
          <cell r="I18">
            <v>124.66633769030599</v>
          </cell>
          <cell r="J18">
            <v>101.060883930879</v>
          </cell>
          <cell r="K18">
            <v>133.372316133005</v>
          </cell>
          <cell r="L18">
            <v>124.56921184593701</v>
          </cell>
          <cell r="M18">
            <v>121.299332827676</v>
          </cell>
          <cell r="N18">
            <v>211.173400435318</v>
          </cell>
          <cell r="O18">
            <v>168.93178940756499</v>
          </cell>
          <cell r="P18">
            <v>159.874261028766</v>
          </cell>
          <cell r="Q18">
            <v>162.70457025959999</v>
          </cell>
        </row>
        <row r="19">
          <cell r="A19" t="str">
            <v>Access Network</v>
          </cell>
          <cell r="H19">
            <v>8.6005384641114304</v>
          </cell>
          <cell r="I19">
            <v>18.402954810212002</v>
          </cell>
          <cell r="J19">
            <v>20.000225876180298</v>
          </cell>
          <cell r="K19">
            <v>24.576261447718998</v>
          </cell>
          <cell r="L19">
            <v>64.1660241464687</v>
          </cell>
          <cell r="M19">
            <v>65.363208913394601</v>
          </cell>
          <cell r="N19">
            <v>31.158524394753901</v>
          </cell>
          <cell r="O19">
            <v>29.416193742052201</v>
          </cell>
          <cell r="P19">
            <v>29.937177212598598</v>
          </cell>
          <cell r="Q19">
            <v>34.025947579670202</v>
          </cell>
        </row>
        <row r="20">
          <cell r="A20" t="str">
            <v>Customer Equipment</v>
          </cell>
          <cell r="H20">
            <v>54.828151263145102</v>
          </cell>
          <cell r="I20">
            <v>43.468378619474201</v>
          </cell>
          <cell r="J20">
            <v>41.081250056223098</v>
          </cell>
          <cell r="K20">
            <v>71.099497053988102</v>
          </cell>
          <cell r="L20">
            <v>85.492450243911705</v>
          </cell>
          <cell r="M20">
            <v>115.124182600151</v>
          </cell>
          <cell r="N20">
            <v>130.53427717093999</v>
          </cell>
          <cell r="O20">
            <v>139.25807054084601</v>
          </cell>
          <cell r="P20">
            <v>128.45774862972701</v>
          </cell>
          <cell r="Q20">
            <v>123.094340387754</v>
          </cell>
        </row>
        <row r="21">
          <cell r="A21" t="str">
            <v>Customer Care &amp; Billing Systems</v>
          </cell>
          <cell r="H21">
            <v>35.5</v>
          </cell>
          <cell r="I21">
            <v>28</v>
          </cell>
          <cell r="J21">
            <v>50</v>
          </cell>
          <cell r="K21">
            <v>25</v>
          </cell>
          <cell r="L21">
            <v>5</v>
          </cell>
          <cell r="M21">
            <v>10</v>
          </cell>
          <cell r="N21">
            <v>10</v>
          </cell>
          <cell r="O21">
            <v>10</v>
          </cell>
          <cell r="P21">
            <v>10</v>
          </cell>
          <cell r="Q21">
            <v>10</v>
          </cell>
        </row>
        <row r="22">
          <cell r="A22" t="str">
            <v>Information Systems</v>
          </cell>
          <cell r="H22">
            <v>29.428000000000001</v>
          </cell>
          <cell r="I22">
            <v>25.1260668670384</v>
          </cell>
          <cell r="J22">
            <v>9.3623652136717492</v>
          </cell>
          <cell r="K22">
            <v>9.5036119192778905</v>
          </cell>
          <cell r="L22">
            <v>9.3513472332722696</v>
          </cell>
          <cell r="M22">
            <v>8.1140638704690105</v>
          </cell>
          <cell r="N22">
            <v>11.432283667728001</v>
          </cell>
          <cell r="O22">
            <v>10.585672125347999</v>
          </cell>
          <cell r="P22">
            <v>9.1079476539502906</v>
          </cell>
          <cell r="Q22">
            <v>9.0069305803725097</v>
          </cell>
        </row>
        <row r="23">
          <cell r="A23" t="str">
            <v>Office Equipment</v>
          </cell>
          <cell r="H23">
            <v>0.84599999999999997</v>
          </cell>
          <cell r="I23">
            <v>1.8005742888786</v>
          </cell>
          <cell r="J23">
            <v>8.2078658720974005</v>
          </cell>
          <cell r="K23">
            <v>8.6762684147578106</v>
          </cell>
          <cell r="L23">
            <v>9.5653643717295491</v>
          </cell>
          <cell r="M23">
            <v>9.3254838319190991</v>
          </cell>
          <cell r="N23">
            <v>8.0252621187990396</v>
          </cell>
          <cell r="O23">
            <v>13.4190985178803</v>
          </cell>
          <cell r="P23">
            <v>4.8639388232651797</v>
          </cell>
          <cell r="Q23">
            <v>8.4933832170633892</v>
          </cell>
        </row>
      </sheetData>
      <sheetData sheetId="1" refreshError="1">
        <row r="16">
          <cell r="B16" t="str">
            <v>New ST Debt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B17" t="str">
            <v>New LT Debt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21">
          <cell r="G21">
            <v>1</v>
          </cell>
        </row>
        <row r="22">
          <cell r="G22">
            <v>5</v>
          </cell>
        </row>
      </sheetData>
      <sheetData sheetId="2"/>
      <sheetData sheetId="3" refreshError="1">
        <row r="1">
          <cell r="C1">
            <v>1000000</v>
          </cell>
        </row>
        <row r="3">
          <cell r="H3">
            <v>1000000</v>
          </cell>
          <cell r="I3">
            <v>970873.78640776698</v>
          </cell>
          <cell r="J3">
            <v>942595.90913375397</v>
          </cell>
          <cell r="K3">
            <v>915141.65935315995</v>
          </cell>
          <cell r="L3">
            <v>888487.04791568895</v>
          </cell>
          <cell r="M3">
            <v>862608.78438416403</v>
          </cell>
          <cell r="N3">
            <v>837484.25668365404</v>
          </cell>
          <cell r="O3">
            <v>813091.51134335401</v>
          </cell>
          <cell r="P3">
            <v>789409.23431393597</v>
          </cell>
          <cell r="Q3">
            <v>766416.73234362702</v>
          </cell>
          <cell r="R3">
            <v>744093.91489672498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Comp Sheet - 7-10-01"/>
      <sheetName val="#REF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n. Reco(July)"/>
      <sheetName val="April 05 new format"/>
      <sheetName val="Sheet1"/>
      <sheetName val="Sheet2"/>
    </sheetNames>
    <sheetDataSet>
      <sheetData sheetId="0" refreshError="1"/>
      <sheetData sheetId="1" refreshError="1"/>
      <sheetData sheetId="2" refreshError="1">
        <row r="9">
          <cell r="A9" t="str">
            <v>GP</v>
          </cell>
        </row>
        <row r="10">
          <cell r="A10" t="str">
            <v>GP 20</v>
          </cell>
          <cell r="B10" t="str">
            <v>kgs</v>
          </cell>
          <cell r="C10">
            <v>0</v>
          </cell>
          <cell r="D10">
            <v>1</v>
          </cell>
          <cell r="E10">
            <v>14</v>
          </cell>
          <cell r="F10">
            <v>0</v>
          </cell>
          <cell r="G10">
            <v>1</v>
          </cell>
          <cell r="H10">
            <v>0</v>
          </cell>
          <cell r="L10">
            <v>0</v>
          </cell>
          <cell r="M10">
            <v>14</v>
          </cell>
          <cell r="O10">
            <v>1</v>
          </cell>
          <cell r="P10">
            <v>0</v>
          </cell>
          <cell r="R10">
            <v>1</v>
          </cell>
          <cell r="U10">
            <v>1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1</v>
          </cell>
          <cell r="AB10">
            <v>0</v>
          </cell>
          <cell r="AD10">
            <v>1</v>
          </cell>
          <cell r="AF10">
            <v>14</v>
          </cell>
          <cell r="AG10">
            <v>90</v>
          </cell>
          <cell r="AH10">
            <v>1260</v>
          </cell>
          <cell r="AI10">
            <v>205.63200000000001</v>
          </cell>
          <cell r="AJ10">
            <v>1465.6320000000001</v>
          </cell>
        </row>
        <row r="11">
          <cell r="A11" t="str">
            <v>GP 23</v>
          </cell>
          <cell r="C11">
            <v>0</v>
          </cell>
          <cell r="E11">
            <v>0</v>
          </cell>
          <cell r="F11">
            <v>318</v>
          </cell>
          <cell r="H11">
            <v>318</v>
          </cell>
          <cell r="L11">
            <v>318</v>
          </cell>
          <cell r="M11">
            <v>318</v>
          </cell>
          <cell r="P11">
            <v>0</v>
          </cell>
          <cell r="T11">
            <v>318</v>
          </cell>
          <cell r="U11">
            <v>1</v>
          </cell>
          <cell r="V11">
            <v>318</v>
          </cell>
          <cell r="AF11">
            <v>0</v>
          </cell>
        </row>
        <row r="12">
          <cell r="A12" t="str">
            <v>GP 25</v>
          </cell>
          <cell r="B12" t="str">
            <v>Kgs</v>
          </cell>
          <cell r="C12">
            <v>0</v>
          </cell>
          <cell r="D12">
            <v>1</v>
          </cell>
          <cell r="E12">
            <v>88</v>
          </cell>
          <cell r="F12">
            <v>3213</v>
          </cell>
          <cell r="G12">
            <v>1</v>
          </cell>
          <cell r="H12">
            <v>3213</v>
          </cell>
          <cell r="L12">
            <v>3213</v>
          </cell>
          <cell r="M12">
            <v>3301</v>
          </cell>
          <cell r="N12">
            <v>3000</v>
          </cell>
          <cell r="O12">
            <v>1</v>
          </cell>
          <cell r="P12">
            <v>3000</v>
          </cell>
          <cell r="R12">
            <v>1</v>
          </cell>
          <cell r="T12">
            <v>11</v>
          </cell>
          <cell r="U12">
            <v>1</v>
          </cell>
          <cell r="V12">
            <v>11</v>
          </cell>
          <cell r="W12">
            <v>0</v>
          </cell>
          <cell r="X12">
            <v>1</v>
          </cell>
          <cell r="Y12">
            <v>0</v>
          </cell>
          <cell r="AA12">
            <v>1</v>
          </cell>
          <cell r="AB12">
            <v>0</v>
          </cell>
          <cell r="AD12">
            <v>1</v>
          </cell>
          <cell r="AF12">
            <v>290</v>
          </cell>
          <cell r="AG12">
            <v>94</v>
          </cell>
          <cell r="AH12">
            <v>27260</v>
          </cell>
          <cell r="AI12">
            <v>4448.8320000000003</v>
          </cell>
          <cell r="AJ12">
            <v>31708.831999999999</v>
          </cell>
        </row>
        <row r="13">
          <cell r="A13" t="str">
            <v>GP 30</v>
          </cell>
          <cell r="B13" t="str">
            <v>Kgs</v>
          </cell>
          <cell r="C13">
            <v>0</v>
          </cell>
          <cell r="D13">
            <v>1</v>
          </cell>
          <cell r="E13">
            <v>399.6</v>
          </cell>
          <cell r="F13">
            <v>9313</v>
          </cell>
          <cell r="G13">
            <v>1</v>
          </cell>
          <cell r="H13">
            <v>9313</v>
          </cell>
          <cell r="L13">
            <v>9313</v>
          </cell>
          <cell r="M13">
            <v>9712.6</v>
          </cell>
          <cell r="O13">
            <v>1</v>
          </cell>
          <cell r="P13">
            <v>0</v>
          </cell>
          <cell r="R13">
            <v>1</v>
          </cell>
          <cell r="T13">
            <v>9424.7999999999993</v>
          </cell>
          <cell r="U13">
            <v>1</v>
          </cell>
          <cell r="V13">
            <v>9424.7999999999993</v>
          </cell>
          <cell r="X13">
            <v>1</v>
          </cell>
          <cell r="Y13">
            <v>0</v>
          </cell>
          <cell r="AA13">
            <v>1</v>
          </cell>
          <cell r="AB13">
            <v>0</v>
          </cell>
          <cell r="AD13">
            <v>1</v>
          </cell>
          <cell r="AF13">
            <v>287.80000000000098</v>
          </cell>
          <cell r="AG13">
            <v>97</v>
          </cell>
          <cell r="AH13">
            <v>27916.6000000001</v>
          </cell>
          <cell r="AI13">
            <v>4555.9891200000202</v>
          </cell>
          <cell r="AJ13">
            <v>32472.589120000099</v>
          </cell>
        </row>
        <row r="14">
          <cell r="A14" t="str">
            <v>GP 33</v>
          </cell>
          <cell r="B14" t="str">
            <v>Kgs</v>
          </cell>
          <cell r="C14">
            <v>0</v>
          </cell>
          <cell r="D14">
            <v>1</v>
          </cell>
          <cell r="E14">
            <v>5644</v>
          </cell>
          <cell r="F14">
            <v>309</v>
          </cell>
          <cell r="G14">
            <v>1</v>
          </cell>
          <cell r="H14">
            <v>309</v>
          </cell>
          <cell r="L14">
            <v>309</v>
          </cell>
          <cell r="M14">
            <v>5953</v>
          </cell>
          <cell r="O14">
            <v>1</v>
          </cell>
          <cell r="P14">
            <v>0</v>
          </cell>
          <cell r="R14">
            <v>1</v>
          </cell>
          <cell r="T14">
            <v>309</v>
          </cell>
          <cell r="U14">
            <v>1</v>
          </cell>
          <cell r="V14">
            <v>309</v>
          </cell>
          <cell r="X14">
            <v>1</v>
          </cell>
          <cell r="Y14">
            <v>0</v>
          </cell>
          <cell r="AA14">
            <v>1</v>
          </cell>
          <cell r="AB14">
            <v>0</v>
          </cell>
          <cell r="AD14">
            <v>1</v>
          </cell>
          <cell r="AF14">
            <v>5644</v>
          </cell>
          <cell r="AG14">
            <v>83</v>
          </cell>
          <cell r="AH14">
            <v>468452</v>
          </cell>
          <cell r="AI14">
            <v>76451.366399999999</v>
          </cell>
          <cell r="AJ14">
            <v>544903.36640000006</v>
          </cell>
        </row>
        <row r="15">
          <cell r="A15" t="str">
            <v>GP 35</v>
          </cell>
          <cell r="B15" t="str">
            <v>Kgs</v>
          </cell>
          <cell r="C15">
            <v>0</v>
          </cell>
          <cell r="D15">
            <v>1</v>
          </cell>
          <cell r="E15">
            <v>47</v>
          </cell>
          <cell r="F15">
            <v>0</v>
          </cell>
          <cell r="G15">
            <v>1</v>
          </cell>
          <cell r="H15">
            <v>0</v>
          </cell>
          <cell r="L15">
            <v>0</v>
          </cell>
          <cell r="M15">
            <v>47</v>
          </cell>
          <cell r="O15">
            <v>1</v>
          </cell>
          <cell r="P15">
            <v>0</v>
          </cell>
          <cell r="R15">
            <v>1</v>
          </cell>
          <cell r="U15">
            <v>1</v>
          </cell>
          <cell r="V15">
            <v>0</v>
          </cell>
          <cell r="X15">
            <v>1</v>
          </cell>
          <cell r="Y15">
            <v>0</v>
          </cell>
          <cell r="AA15">
            <v>1</v>
          </cell>
          <cell r="AB15">
            <v>0</v>
          </cell>
          <cell r="AD15">
            <v>1</v>
          </cell>
          <cell r="AF15">
            <v>47</v>
          </cell>
          <cell r="AG15">
            <v>85</v>
          </cell>
          <cell r="AH15">
            <v>3995</v>
          </cell>
          <cell r="AI15">
            <v>651.98400000000004</v>
          </cell>
          <cell r="AJ15">
            <v>4646.9840000000004</v>
          </cell>
        </row>
        <row r="16">
          <cell r="A16" t="str">
            <v>GP 40</v>
          </cell>
          <cell r="B16" t="str">
            <v>Kgs</v>
          </cell>
          <cell r="C16">
            <v>0</v>
          </cell>
          <cell r="D16">
            <v>1</v>
          </cell>
          <cell r="E16">
            <v>51.8</v>
          </cell>
          <cell r="F16">
            <v>0</v>
          </cell>
          <cell r="G16">
            <v>1</v>
          </cell>
          <cell r="H16">
            <v>0</v>
          </cell>
          <cell r="L16">
            <v>0</v>
          </cell>
          <cell r="M16">
            <v>51.8</v>
          </cell>
          <cell r="O16">
            <v>1</v>
          </cell>
          <cell r="P16">
            <v>0</v>
          </cell>
          <cell r="R16">
            <v>1</v>
          </cell>
          <cell r="T16">
            <v>49.5</v>
          </cell>
          <cell r="U16">
            <v>1</v>
          </cell>
          <cell r="V16">
            <v>49.5</v>
          </cell>
          <cell r="X16">
            <v>1</v>
          </cell>
          <cell r="Y16">
            <v>0</v>
          </cell>
          <cell r="AA16">
            <v>1</v>
          </cell>
          <cell r="AB16">
            <v>0</v>
          </cell>
          <cell r="AD16">
            <v>1</v>
          </cell>
          <cell r="AF16">
            <v>2.2999999999999998</v>
          </cell>
          <cell r="AG16">
            <v>100</v>
          </cell>
          <cell r="AH16">
            <v>230</v>
          </cell>
          <cell r="AI16">
            <v>37.536000000000001</v>
          </cell>
          <cell r="AJ16">
            <v>267.536</v>
          </cell>
        </row>
        <row r="18">
          <cell r="A18" t="str">
            <v>EG</v>
          </cell>
          <cell r="C18">
            <v>0</v>
          </cell>
          <cell r="L18">
            <v>0</v>
          </cell>
          <cell r="M18">
            <v>0</v>
          </cell>
        </row>
        <row r="19">
          <cell r="A19" t="str">
            <v>EG 18</v>
          </cell>
          <cell r="B19" t="str">
            <v>Kgs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0</v>
          </cell>
          <cell r="L19">
            <v>0</v>
          </cell>
          <cell r="M19">
            <v>0</v>
          </cell>
          <cell r="O19">
            <v>1</v>
          </cell>
          <cell r="P19">
            <v>0</v>
          </cell>
          <cell r="R19">
            <v>1</v>
          </cell>
          <cell r="U19">
            <v>1</v>
          </cell>
          <cell r="V19">
            <v>0</v>
          </cell>
          <cell r="X19">
            <v>1</v>
          </cell>
          <cell r="Y19">
            <v>0</v>
          </cell>
          <cell r="AA19">
            <v>1</v>
          </cell>
          <cell r="AB19">
            <v>0</v>
          </cell>
          <cell r="AD19">
            <v>1</v>
          </cell>
          <cell r="AF19">
            <v>0</v>
          </cell>
          <cell r="AG19">
            <v>83</v>
          </cell>
          <cell r="AH19">
            <v>0</v>
          </cell>
          <cell r="AI19">
            <v>0</v>
          </cell>
          <cell r="AJ19">
            <v>0</v>
          </cell>
        </row>
        <row r="20">
          <cell r="A20" t="str">
            <v>EG 20</v>
          </cell>
          <cell r="B20" t="str">
            <v>Kgs</v>
          </cell>
          <cell r="C20">
            <v>0</v>
          </cell>
          <cell r="D20">
            <v>1</v>
          </cell>
          <cell r="E20">
            <v>0</v>
          </cell>
          <cell r="F20">
            <v>0</v>
          </cell>
          <cell r="G20">
            <v>1</v>
          </cell>
          <cell r="H20">
            <v>0</v>
          </cell>
          <cell r="L20">
            <v>0</v>
          </cell>
          <cell r="M20">
            <v>0</v>
          </cell>
          <cell r="O20">
            <v>1</v>
          </cell>
          <cell r="P20">
            <v>0</v>
          </cell>
          <cell r="R20">
            <v>1</v>
          </cell>
          <cell r="U20">
            <v>1</v>
          </cell>
          <cell r="V20">
            <v>0</v>
          </cell>
          <cell r="X20">
            <v>1</v>
          </cell>
          <cell r="Y20">
            <v>0</v>
          </cell>
          <cell r="AA20">
            <v>1</v>
          </cell>
          <cell r="AB20">
            <v>0</v>
          </cell>
          <cell r="AD20">
            <v>1</v>
          </cell>
          <cell r="AF20">
            <v>0</v>
          </cell>
          <cell r="AG20">
            <v>83.5</v>
          </cell>
          <cell r="AH20">
            <v>0</v>
          </cell>
          <cell r="AI20">
            <v>0</v>
          </cell>
          <cell r="AJ20">
            <v>0</v>
          </cell>
        </row>
        <row r="21">
          <cell r="A21" t="str">
            <v>EG 23</v>
          </cell>
          <cell r="B21" t="str">
            <v>Kgs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  <cell r="L21">
            <v>0</v>
          </cell>
          <cell r="M21">
            <v>0</v>
          </cell>
          <cell r="O21">
            <v>1</v>
          </cell>
          <cell r="P21">
            <v>0</v>
          </cell>
          <cell r="R21">
            <v>1</v>
          </cell>
          <cell r="U21">
            <v>1</v>
          </cell>
          <cell r="V21">
            <v>0</v>
          </cell>
          <cell r="X21">
            <v>1</v>
          </cell>
          <cell r="Y21">
            <v>0</v>
          </cell>
          <cell r="AA21">
            <v>1</v>
          </cell>
          <cell r="AB21">
            <v>0</v>
          </cell>
          <cell r="AD21">
            <v>1</v>
          </cell>
          <cell r="AF21">
            <v>0</v>
          </cell>
          <cell r="AG21">
            <v>84.5</v>
          </cell>
          <cell r="AH21">
            <v>0</v>
          </cell>
          <cell r="AI21">
            <v>0</v>
          </cell>
          <cell r="AJ21">
            <v>0</v>
          </cell>
        </row>
        <row r="22">
          <cell r="A22" t="str">
            <v>EG 25</v>
          </cell>
          <cell r="B22" t="str">
            <v>Kgs</v>
          </cell>
          <cell r="C22">
            <v>0</v>
          </cell>
          <cell r="D22">
            <v>1</v>
          </cell>
          <cell r="E22">
            <v>3862.9</v>
          </cell>
          <cell r="F22">
            <v>2371</v>
          </cell>
          <cell r="G22">
            <v>1</v>
          </cell>
          <cell r="H22">
            <v>2371</v>
          </cell>
          <cell r="L22">
            <v>2371</v>
          </cell>
          <cell r="M22">
            <v>6233.9</v>
          </cell>
          <cell r="O22">
            <v>1</v>
          </cell>
          <cell r="P22">
            <v>0</v>
          </cell>
          <cell r="R22">
            <v>1</v>
          </cell>
          <cell r="S22">
            <v>10</v>
          </cell>
          <cell r="T22">
            <v>2195.3000000000002</v>
          </cell>
          <cell r="U22">
            <v>1</v>
          </cell>
          <cell r="V22">
            <v>2195.3000000000002</v>
          </cell>
          <cell r="W22">
            <v>0</v>
          </cell>
          <cell r="X22">
            <v>1</v>
          </cell>
          <cell r="Y22">
            <v>0</v>
          </cell>
          <cell r="AA22">
            <v>1</v>
          </cell>
          <cell r="AB22">
            <v>0</v>
          </cell>
          <cell r="AD22">
            <v>1</v>
          </cell>
          <cell r="AF22">
            <v>4028.6</v>
          </cell>
          <cell r="AG22">
            <v>83</v>
          </cell>
          <cell r="AH22">
            <v>334373.8</v>
          </cell>
          <cell r="AI22">
            <v>54569.80416</v>
          </cell>
          <cell r="AJ22">
            <v>388943.60415999999</v>
          </cell>
        </row>
        <row r="23">
          <cell r="A23" t="str">
            <v>EG 30</v>
          </cell>
          <cell r="B23" t="str">
            <v>Kgs</v>
          </cell>
          <cell r="C23">
            <v>0</v>
          </cell>
          <cell r="D23">
            <v>1</v>
          </cell>
          <cell r="E23">
            <v>0</v>
          </cell>
          <cell r="F23">
            <v>143</v>
          </cell>
          <cell r="G23">
            <v>1</v>
          </cell>
          <cell r="H23">
            <v>143</v>
          </cell>
          <cell r="L23">
            <v>143</v>
          </cell>
          <cell r="M23">
            <v>143</v>
          </cell>
          <cell r="O23">
            <v>1</v>
          </cell>
          <cell r="P23">
            <v>0</v>
          </cell>
          <cell r="R23">
            <v>1</v>
          </cell>
          <cell r="S23">
            <v>20</v>
          </cell>
          <cell r="U23">
            <v>1</v>
          </cell>
          <cell r="V23">
            <v>0</v>
          </cell>
          <cell r="X23">
            <v>1</v>
          </cell>
          <cell r="Y23">
            <v>0</v>
          </cell>
          <cell r="AA23">
            <v>1</v>
          </cell>
          <cell r="AB23">
            <v>0</v>
          </cell>
          <cell r="AD23">
            <v>1</v>
          </cell>
          <cell r="AF23">
            <v>123</v>
          </cell>
          <cell r="AG23">
            <v>83</v>
          </cell>
          <cell r="AH23">
            <v>10209</v>
          </cell>
          <cell r="AI23">
            <v>1666.1088</v>
          </cell>
          <cell r="AJ23">
            <v>11875.1088</v>
          </cell>
        </row>
        <row r="24">
          <cell r="A24" t="str">
            <v>EG 35</v>
          </cell>
          <cell r="B24" t="str">
            <v>Kgs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1</v>
          </cell>
          <cell r="H24">
            <v>0</v>
          </cell>
          <cell r="L24">
            <v>0</v>
          </cell>
          <cell r="M24">
            <v>0</v>
          </cell>
          <cell r="O24">
            <v>1</v>
          </cell>
          <cell r="P24">
            <v>0</v>
          </cell>
          <cell r="R24">
            <v>1</v>
          </cell>
          <cell r="U24">
            <v>1</v>
          </cell>
          <cell r="V24">
            <v>0</v>
          </cell>
          <cell r="X24">
            <v>1</v>
          </cell>
          <cell r="Y24">
            <v>0</v>
          </cell>
          <cell r="AA24">
            <v>1</v>
          </cell>
          <cell r="AB24">
            <v>0</v>
          </cell>
          <cell r="AD24">
            <v>1</v>
          </cell>
          <cell r="AF24">
            <v>0</v>
          </cell>
          <cell r="AG24">
            <v>83</v>
          </cell>
          <cell r="AH24">
            <v>0</v>
          </cell>
          <cell r="AI24">
            <v>0</v>
          </cell>
          <cell r="AJ24">
            <v>0</v>
          </cell>
        </row>
        <row r="25">
          <cell r="C25">
            <v>0</v>
          </cell>
          <cell r="L25">
            <v>0</v>
          </cell>
          <cell r="M25">
            <v>0</v>
          </cell>
          <cell r="AF25">
            <v>0</v>
          </cell>
        </row>
        <row r="26">
          <cell r="A26" t="str">
            <v>WT</v>
          </cell>
          <cell r="C26">
            <v>0</v>
          </cell>
          <cell r="L26">
            <v>0</v>
          </cell>
          <cell r="M26">
            <v>0</v>
          </cell>
          <cell r="AF26">
            <v>0</v>
          </cell>
        </row>
        <row r="27">
          <cell r="A27" t="str">
            <v>WT 30</v>
          </cell>
          <cell r="B27" t="str">
            <v>Kgs</v>
          </cell>
          <cell r="C27">
            <v>0</v>
          </cell>
          <cell r="D27">
            <v>1</v>
          </cell>
          <cell r="E27">
            <v>2210.6999999999998</v>
          </cell>
          <cell r="F27">
            <v>22408</v>
          </cell>
          <cell r="G27">
            <v>1</v>
          </cell>
          <cell r="H27">
            <v>22408</v>
          </cell>
          <cell r="L27">
            <v>22408</v>
          </cell>
          <cell r="M27">
            <v>24618.7</v>
          </cell>
          <cell r="O27">
            <v>1</v>
          </cell>
          <cell r="P27">
            <v>0</v>
          </cell>
          <cell r="R27">
            <v>1</v>
          </cell>
          <cell r="T27">
            <v>21126.6</v>
          </cell>
          <cell r="U27">
            <v>1</v>
          </cell>
          <cell r="V27">
            <v>21126.6</v>
          </cell>
          <cell r="W27">
            <v>0</v>
          </cell>
          <cell r="X27">
            <v>1</v>
          </cell>
          <cell r="Y27">
            <v>0</v>
          </cell>
          <cell r="AA27">
            <v>1</v>
          </cell>
          <cell r="AB27">
            <v>0</v>
          </cell>
          <cell r="AD27">
            <v>1</v>
          </cell>
          <cell r="AF27">
            <v>3492.1</v>
          </cell>
          <cell r="AG27">
            <v>83</v>
          </cell>
          <cell r="AH27">
            <v>289844.3</v>
          </cell>
          <cell r="AI27">
            <v>47302.589760000003</v>
          </cell>
          <cell r="AJ27">
            <v>337146.88975999999</v>
          </cell>
        </row>
        <row r="28">
          <cell r="A28" t="str">
            <v>WT 33</v>
          </cell>
          <cell r="B28" t="str">
            <v>Kgs</v>
          </cell>
          <cell r="F28">
            <v>0</v>
          </cell>
          <cell r="L28">
            <v>0</v>
          </cell>
          <cell r="M28">
            <v>0</v>
          </cell>
          <cell r="AH28">
            <v>0</v>
          </cell>
          <cell r="AI28">
            <v>0</v>
          </cell>
        </row>
        <row r="29">
          <cell r="A29" t="str">
            <v>WT 40</v>
          </cell>
          <cell r="F29">
            <v>0</v>
          </cell>
          <cell r="L29">
            <v>0</v>
          </cell>
          <cell r="M29">
            <v>0</v>
          </cell>
          <cell r="AH29">
            <v>0</v>
          </cell>
          <cell r="AI29">
            <v>0</v>
          </cell>
        </row>
        <row r="30">
          <cell r="V30">
            <v>0</v>
          </cell>
        </row>
        <row r="31">
          <cell r="A31" t="str">
            <v>KR</v>
          </cell>
          <cell r="V31">
            <v>0</v>
          </cell>
          <cell r="AF31">
            <v>0</v>
          </cell>
        </row>
        <row r="32">
          <cell r="A32" t="str">
            <v>KR  23</v>
          </cell>
          <cell r="B32" t="str">
            <v>KGS</v>
          </cell>
          <cell r="C32">
            <v>0</v>
          </cell>
          <cell r="D32">
            <v>1</v>
          </cell>
          <cell r="E32">
            <v>0</v>
          </cell>
          <cell r="F32">
            <v>310</v>
          </cell>
          <cell r="G32">
            <v>1</v>
          </cell>
          <cell r="H32">
            <v>310</v>
          </cell>
          <cell r="L32">
            <v>310</v>
          </cell>
          <cell r="M32">
            <v>310</v>
          </cell>
          <cell r="O32">
            <v>1</v>
          </cell>
          <cell r="P32">
            <v>0</v>
          </cell>
          <cell r="R32">
            <v>1</v>
          </cell>
          <cell r="S32">
            <v>0</v>
          </cell>
          <cell r="T32">
            <v>310</v>
          </cell>
          <cell r="U32">
            <v>1</v>
          </cell>
          <cell r="V32">
            <v>310</v>
          </cell>
          <cell r="W32">
            <v>0</v>
          </cell>
          <cell r="X32">
            <v>1</v>
          </cell>
          <cell r="Y32">
            <v>0</v>
          </cell>
          <cell r="AA32">
            <v>1</v>
          </cell>
          <cell r="AB32">
            <v>0</v>
          </cell>
          <cell r="AD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L33">
            <v>0</v>
          </cell>
          <cell r="M33">
            <v>0</v>
          </cell>
        </row>
        <row r="34">
          <cell r="A34" t="str">
            <v>Total (A)</v>
          </cell>
          <cell r="C34">
            <v>0</v>
          </cell>
          <cell r="E34">
            <v>12318</v>
          </cell>
          <cell r="F34">
            <v>38385</v>
          </cell>
          <cell r="H34">
            <v>38385</v>
          </cell>
          <cell r="K34">
            <v>0</v>
          </cell>
          <cell r="L34">
            <v>38385</v>
          </cell>
          <cell r="M34">
            <v>50703</v>
          </cell>
          <cell r="N34">
            <v>3000</v>
          </cell>
          <cell r="P34">
            <v>3000</v>
          </cell>
          <cell r="Q34">
            <v>0</v>
          </cell>
          <cell r="S34">
            <v>30</v>
          </cell>
          <cell r="T34">
            <v>33744.199999999997</v>
          </cell>
          <cell r="V34">
            <v>33744.199999999997</v>
          </cell>
          <cell r="W34">
            <v>0</v>
          </cell>
          <cell r="Y34">
            <v>0</v>
          </cell>
          <cell r="Z34">
            <v>0</v>
          </cell>
          <cell r="AB34">
            <v>0</v>
          </cell>
          <cell r="AE34">
            <v>0</v>
          </cell>
          <cell r="AF34">
            <v>13928.8</v>
          </cell>
          <cell r="AH34">
            <v>1163540.7</v>
          </cell>
          <cell r="AI34">
            <v>113584.843134</v>
          </cell>
          <cell r="AJ34">
            <v>1353430.5422400001</v>
          </cell>
        </row>
        <row r="36">
          <cell r="A36" t="str">
            <v>Moulded Products</v>
          </cell>
        </row>
        <row r="38">
          <cell r="A38" t="str">
            <v>400x400x3mm</v>
          </cell>
          <cell r="B38" t="str">
            <v>Nos</v>
          </cell>
          <cell r="AH38">
            <v>0</v>
          </cell>
          <cell r="AI38">
            <v>0</v>
          </cell>
        </row>
        <row r="39">
          <cell r="A39" t="str">
            <v>400x400x3.5mm - STD</v>
          </cell>
          <cell r="B39" t="str">
            <v>Nos</v>
          </cell>
          <cell r="C39">
            <v>151.74</v>
          </cell>
          <cell r="E39">
            <v>151.74</v>
          </cell>
          <cell r="L39">
            <v>151.74</v>
          </cell>
          <cell r="M39">
            <v>151.74</v>
          </cell>
          <cell r="AE39">
            <v>151.74</v>
          </cell>
          <cell r="AF39">
            <v>151.74</v>
          </cell>
          <cell r="AG39">
            <v>90</v>
          </cell>
          <cell r="AH39">
            <v>13656.6</v>
          </cell>
          <cell r="AI39">
            <v>2228.7571200000002</v>
          </cell>
          <cell r="AJ39">
            <v>15885.357120000001</v>
          </cell>
        </row>
        <row r="40">
          <cell r="A40" t="str">
            <v>400x400x4mm-Std</v>
          </cell>
          <cell r="B40" t="str">
            <v>Nos</v>
          </cell>
          <cell r="C40">
            <v>0</v>
          </cell>
          <cell r="D40">
            <v>1</v>
          </cell>
          <cell r="E40">
            <v>0</v>
          </cell>
          <cell r="G40">
            <v>1</v>
          </cell>
          <cell r="I40">
            <v>209</v>
          </cell>
          <cell r="K40">
            <v>223.54</v>
          </cell>
          <cell r="L40">
            <v>209</v>
          </cell>
          <cell r="M40">
            <v>223.54</v>
          </cell>
          <cell r="O40">
            <v>1</v>
          </cell>
          <cell r="P40">
            <v>0</v>
          </cell>
          <cell r="R40">
            <v>1</v>
          </cell>
          <cell r="U40">
            <v>1</v>
          </cell>
          <cell r="V40">
            <v>0</v>
          </cell>
          <cell r="W40">
            <v>0</v>
          </cell>
          <cell r="X40">
            <v>1</v>
          </cell>
          <cell r="Y40">
            <v>0</v>
          </cell>
          <cell r="AA40">
            <v>1</v>
          </cell>
          <cell r="AB40">
            <v>0</v>
          </cell>
          <cell r="AD40">
            <v>1</v>
          </cell>
          <cell r="AE40">
            <v>209</v>
          </cell>
          <cell r="AF40">
            <v>223.54</v>
          </cell>
          <cell r="AG40">
            <v>90</v>
          </cell>
          <cell r="AH40">
            <v>18810</v>
          </cell>
          <cell r="AI40">
            <v>3069.7919999999999</v>
          </cell>
          <cell r="AJ40">
            <v>21879.792000000001</v>
          </cell>
        </row>
        <row r="41">
          <cell r="A41" t="str">
            <v>400x400x4mm-Sec</v>
          </cell>
          <cell r="B41" t="str">
            <v>Nos</v>
          </cell>
          <cell r="C41">
            <v>0</v>
          </cell>
          <cell r="E41">
            <v>0</v>
          </cell>
          <cell r="I41">
            <v>3</v>
          </cell>
          <cell r="K41">
            <v>4.1059999999999999</v>
          </cell>
          <cell r="L41">
            <v>3</v>
          </cell>
          <cell r="M41">
            <v>4.1059999999999999</v>
          </cell>
          <cell r="P41">
            <v>0</v>
          </cell>
          <cell r="V41">
            <v>0</v>
          </cell>
          <cell r="AE41">
            <v>3</v>
          </cell>
          <cell r="AF41">
            <v>4.1059999999999999</v>
          </cell>
          <cell r="AG41">
            <v>90</v>
          </cell>
          <cell r="AH41">
            <v>270</v>
          </cell>
          <cell r="AI41">
            <v>44.064</v>
          </cell>
          <cell r="AJ41">
            <v>314.06400000000002</v>
          </cell>
        </row>
        <row r="42">
          <cell r="A42" t="str">
            <v>400x400x5mm-Std</v>
          </cell>
          <cell r="B42" t="str">
            <v>Nos</v>
          </cell>
          <cell r="C42">
            <v>150.24</v>
          </cell>
          <cell r="D42">
            <v>1</v>
          </cell>
          <cell r="E42">
            <v>150.24</v>
          </cell>
          <cell r="F42">
            <v>0</v>
          </cell>
          <cell r="G42">
            <v>1</v>
          </cell>
          <cell r="H42">
            <v>0</v>
          </cell>
          <cell r="L42">
            <v>150.24</v>
          </cell>
          <cell r="M42">
            <v>150.24</v>
          </cell>
          <cell r="O42">
            <v>1</v>
          </cell>
          <cell r="P42">
            <v>0</v>
          </cell>
          <cell r="R42">
            <v>1</v>
          </cell>
          <cell r="U42">
            <v>1</v>
          </cell>
          <cell r="V42">
            <v>0</v>
          </cell>
          <cell r="X42">
            <v>1</v>
          </cell>
          <cell r="Y42">
            <v>0</v>
          </cell>
          <cell r="AA42">
            <v>1</v>
          </cell>
          <cell r="AB42">
            <v>0</v>
          </cell>
          <cell r="AD42">
            <v>1</v>
          </cell>
          <cell r="AE42">
            <v>150.24</v>
          </cell>
          <cell r="AF42">
            <v>150.24</v>
          </cell>
          <cell r="AG42">
            <v>90</v>
          </cell>
          <cell r="AH42">
            <v>13521.6</v>
          </cell>
          <cell r="AI42">
            <v>2206.7251200000001</v>
          </cell>
          <cell r="AJ42">
            <v>15728.32512</v>
          </cell>
        </row>
        <row r="43">
          <cell r="A43" t="str">
            <v>400x400x6mm - STD</v>
          </cell>
          <cell r="B43" t="str">
            <v>Nos</v>
          </cell>
          <cell r="C43">
            <v>64.48</v>
          </cell>
          <cell r="D43">
            <v>1</v>
          </cell>
          <cell r="E43">
            <v>64.48</v>
          </cell>
          <cell r="F43">
            <v>0</v>
          </cell>
          <cell r="G43">
            <v>1</v>
          </cell>
          <cell r="H43">
            <v>0</v>
          </cell>
          <cell r="L43">
            <v>64.48</v>
          </cell>
          <cell r="M43">
            <v>64.48</v>
          </cell>
          <cell r="O43">
            <v>1</v>
          </cell>
          <cell r="P43">
            <v>0</v>
          </cell>
          <cell r="R43">
            <v>1</v>
          </cell>
          <cell r="U43">
            <v>1</v>
          </cell>
          <cell r="V43">
            <v>0</v>
          </cell>
          <cell r="X43">
            <v>1</v>
          </cell>
          <cell r="Y43">
            <v>0</v>
          </cell>
          <cell r="AA43">
            <v>1</v>
          </cell>
          <cell r="AB43">
            <v>0</v>
          </cell>
          <cell r="AD43">
            <v>1</v>
          </cell>
          <cell r="AE43">
            <v>64.48</v>
          </cell>
          <cell r="AF43">
            <v>64.48</v>
          </cell>
          <cell r="AG43">
            <v>90</v>
          </cell>
          <cell r="AH43">
            <v>5803.2</v>
          </cell>
          <cell r="AI43">
            <v>947.08223999999996</v>
          </cell>
          <cell r="AJ43">
            <v>6750.2822399999995</v>
          </cell>
        </row>
        <row r="44">
          <cell r="A44" t="str">
            <v>400x400x10mm</v>
          </cell>
          <cell r="B44" t="str">
            <v>Nos</v>
          </cell>
          <cell r="C44">
            <v>233.32</v>
          </cell>
          <cell r="D44">
            <v>1</v>
          </cell>
          <cell r="E44">
            <v>233.32</v>
          </cell>
          <cell r="F44">
            <v>0</v>
          </cell>
          <cell r="G44">
            <v>1</v>
          </cell>
          <cell r="H44">
            <v>0</v>
          </cell>
          <cell r="L44">
            <v>233.32</v>
          </cell>
          <cell r="M44">
            <v>233.32</v>
          </cell>
          <cell r="O44">
            <v>1</v>
          </cell>
          <cell r="P44">
            <v>0</v>
          </cell>
          <cell r="R44">
            <v>1</v>
          </cell>
          <cell r="U44">
            <v>1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AA44">
            <v>1</v>
          </cell>
          <cell r="AB44">
            <v>0</v>
          </cell>
          <cell r="AD44">
            <v>1</v>
          </cell>
          <cell r="AE44">
            <v>233.32</v>
          </cell>
          <cell r="AF44">
            <v>233.32</v>
          </cell>
          <cell r="AG44">
            <v>90</v>
          </cell>
          <cell r="AH44">
            <v>20998.799999999999</v>
          </cell>
          <cell r="AI44">
            <v>3427.00416</v>
          </cell>
          <cell r="AJ44">
            <v>24425.80416</v>
          </cell>
        </row>
        <row r="45">
          <cell r="A45" t="str">
            <v>400x400x3mm - STD</v>
          </cell>
          <cell r="B45" t="str">
            <v>Nos</v>
          </cell>
          <cell r="C45">
            <v>23.58</v>
          </cell>
          <cell r="E45">
            <v>23.58</v>
          </cell>
          <cell r="I45">
            <v>11</v>
          </cell>
          <cell r="K45">
            <v>9.0790000000000006</v>
          </cell>
          <cell r="L45">
            <v>34.58</v>
          </cell>
          <cell r="M45">
            <v>32.658999999999999</v>
          </cell>
          <cell r="AD45">
            <v>1</v>
          </cell>
          <cell r="AE45">
            <v>34.58</v>
          </cell>
          <cell r="AF45">
            <v>32.658999999999999</v>
          </cell>
          <cell r="AG45">
            <v>90</v>
          </cell>
          <cell r="AH45">
            <v>3112.2</v>
          </cell>
          <cell r="AI45">
            <v>507.91104000000001</v>
          </cell>
          <cell r="AJ45">
            <v>3620.1110399999998</v>
          </cell>
        </row>
        <row r="46">
          <cell r="A46" t="str">
            <v>400x400x7mm</v>
          </cell>
          <cell r="B46" t="str">
            <v>Nos</v>
          </cell>
          <cell r="C46">
            <v>157.35</v>
          </cell>
          <cell r="E46">
            <v>157.35</v>
          </cell>
          <cell r="F46">
            <v>0</v>
          </cell>
          <cell r="L46">
            <v>157.35</v>
          </cell>
          <cell r="M46">
            <v>157.35</v>
          </cell>
          <cell r="AD46">
            <v>1</v>
          </cell>
          <cell r="AE46">
            <v>157.35</v>
          </cell>
          <cell r="AF46">
            <v>157.35</v>
          </cell>
          <cell r="AG46">
            <v>90</v>
          </cell>
          <cell r="AH46">
            <v>14161.5</v>
          </cell>
          <cell r="AI46">
            <v>2311.1568000000002</v>
          </cell>
          <cell r="AJ46">
            <v>16472.656800000001</v>
          </cell>
        </row>
        <row r="47">
          <cell r="A47" t="str">
            <v>400*400*7 mm (Electrical Laminate)-sec</v>
          </cell>
          <cell r="B47" t="str">
            <v>Nos</v>
          </cell>
          <cell r="C47">
            <v>4.1100000000000003</v>
          </cell>
          <cell r="E47">
            <v>4.1100000000000003</v>
          </cell>
          <cell r="F47">
            <v>0</v>
          </cell>
          <cell r="L47">
            <v>4.1100000000000003</v>
          </cell>
          <cell r="M47">
            <v>4.1100000000000003</v>
          </cell>
          <cell r="AD47">
            <v>1</v>
          </cell>
          <cell r="AE47">
            <v>4.1100000000000003</v>
          </cell>
          <cell r="AF47">
            <v>4.1100000000000003</v>
          </cell>
          <cell r="AG47">
            <v>90</v>
          </cell>
          <cell r="AH47">
            <v>369.9</v>
          </cell>
          <cell r="AI47">
            <v>60.36768</v>
          </cell>
          <cell r="AJ47">
            <v>430.26767999999998</v>
          </cell>
        </row>
        <row r="48">
          <cell r="A48" t="str">
            <v>400x400x10mm</v>
          </cell>
          <cell r="B48" t="str">
            <v>Nos</v>
          </cell>
        </row>
        <row r="49">
          <cell r="AF49">
            <v>0</v>
          </cell>
        </row>
        <row r="50">
          <cell r="A50" t="str">
            <v>Cable Tray</v>
          </cell>
          <cell r="B50" t="str">
            <v>Nos</v>
          </cell>
          <cell r="C50">
            <v>2</v>
          </cell>
          <cell r="D50">
            <v>12.8</v>
          </cell>
          <cell r="E50">
            <v>25.6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12.8</v>
          </cell>
          <cell r="K50">
            <v>0</v>
          </cell>
          <cell r="L50">
            <v>2</v>
          </cell>
          <cell r="M50">
            <v>25.6</v>
          </cell>
          <cell r="O50">
            <v>1</v>
          </cell>
          <cell r="P50">
            <v>0</v>
          </cell>
          <cell r="R50">
            <v>1</v>
          </cell>
          <cell r="U50">
            <v>1</v>
          </cell>
          <cell r="V50">
            <v>0</v>
          </cell>
          <cell r="X50">
            <v>1</v>
          </cell>
          <cell r="Y50">
            <v>0</v>
          </cell>
          <cell r="AA50">
            <v>1</v>
          </cell>
          <cell r="AB50">
            <v>0</v>
          </cell>
          <cell r="AD50">
            <v>1</v>
          </cell>
          <cell r="AE50">
            <v>2</v>
          </cell>
          <cell r="AF50">
            <v>25.6</v>
          </cell>
          <cell r="AG50">
            <v>100</v>
          </cell>
          <cell r="AH50">
            <v>450</v>
          </cell>
          <cell r="AI50">
            <v>73.44</v>
          </cell>
          <cell r="AJ50">
            <v>523.44000000000005</v>
          </cell>
        </row>
        <row r="51">
          <cell r="C51">
            <v>0</v>
          </cell>
          <cell r="L51">
            <v>0</v>
          </cell>
          <cell r="M51">
            <v>0</v>
          </cell>
          <cell r="AE51">
            <v>0</v>
          </cell>
          <cell r="AF51">
            <v>0</v>
          </cell>
        </row>
        <row r="52">
          <cell r="A52" t="str">
            <v>1000x1000x10mm</v>
          </cell>
          <cell r="B52" t="str">
            <v>Nos</v>
          </cell>
          <cell r="C52">
            <v>213.8</v>
          </cell>
          <cell r="D52">
            <v>1</v>
          </cell>
          <cell r="E52">
            <v>213.8</v>
          </cell>
          <cell r="F52">
            <v>0</v>
          </cell>
          <cell r="G52">
            <v>1</v>
          </cell>
          <cell r="H52">
            <v>0</v>
          </cell>
          <cell r="L52">
            <v>213.8</v>
          </cell>
          <cell r="M52">
            <v>213.8</v>
          </cell>
          <cell r="O52">
            <v>1</v>
          </cell>
          <cell r="P52">
            <v>0</v>
          </cell>
          <cell r="R52">
            <v>1</v>
          </cell>
          <cell r="U52">
            <v>1</v>
          </cell>
          <cell r="V52">
            <v>0</v>
          </cell>
          <cell r="X52">
            <v>1</v>
          </cell>
          <cell r="Y52">
            <v>0</v>
          </cell>
          <cell r="AA52">
            <v>1</v>
          </cell>
          <cell r="AB52">
            <v>0</v>
          </cell>
          <cell r="AD52">
            <v>1</v>
          </cell>
          <cell r="AE52">
            <v>213.8</v>
          </cell>
          <cell r="AF52">
            <v>213.8</v>
          </cell>
          <cell r="AG52">
            <v>90</v>
          </cell>
          <cell r="AH52">
            <v>19242</v>
          </cell>
          <cell r="AI52">
            <v>3140.2944000000002</v>
          </cell>
          <cell r="AJ52">
            <v>22382.294399999999</v>
          </cell>
        </row>
        <row r="53">
          <cell r="C53">
            <v>0</v>
          </cell>
          <cell r="L53">
            <v>0</v>
          </cell>
          <cell r="M53">
            <v>0</v>
          </cell>
          <cell r="AE53">
            <v>0</v>
          </cell>
        </row>
        <row r="54">
          <cell r="A54" t="str">
            <v>Food Tray With Lid</v>
          </cell>
          <cell r="B54" t="str">
            <v>Nos</v>
          </cell>
          <cell r="C54">
            <v>0</v>
          </cell>
          <cell r="D54">
            <v>0.43</v>
          </cell>
          <cell r="E54">
            <v>0</v>
          </cell>
          <cell r="F54">
            <v>0</v>
          </cell>
          <cell r="G54">
            <v>0.45</v>
          </cell>
          <cell r="H54">
            <v>0</v>
          </cell>
          <cell r="I54">
            <v>620</v>
          </cell>
          <cell r="K54">
            <v>279.17</v>
          </cell>
          <cell r="L54">
            <v>620</v>
          </cell>
          <cell r="M54">
            <v>279.17</v>
          </cell>
          <cell r="N54">
            <v>200</v>
          </cell>
          <cell r="O54">
            <v>0.45027419354838699</v>
          </cell>
          <cell r="P54">
            <v>90.054838709677398</v>
          </cell>
          <cell r="R54">
            <v>0.42</v>
          </cell>
          <cell r="U54">
            <v>0.42</v>
          </cell>
          <cell r="V54">
            <v>0</v>
          </cell>
          <cell r="X54">
            <v>0.42</v>
          </cell>
          <cell r="Y54">
            <v>0</v>
          </cell>
          <cell r="AA54">
            <v>0.42</v>
          </cell>
          <cell r="AB54">
            <v>0</v>
          </cell>
          <cell r="AD54">
            <v>0.42</v>
          </cell>
          <cell r="AE54">
            <v>420</v>
          </cell>
          <cell r="AF54">
            <v>189.11516129032299</v>
          </cell>
          <cell r="AG54">
            <v>86</v>
          </cell>
          <cell r="AH54">
            <v>36120</v>
          </cell>
          <cell r="AI54">
            <v>5894.7839999999997</v>
          </cell>
          <cell r="AJ54">
            <v>42014.784</v>
          </cell>
        </row>
        <row r="55">
          <cell r="C55">
            <v>0</v>
          </cell>
          <cell r="H55">
            <v>0</v>
          </cell>
          <cell r="L55">
            <v>0</v>
          </cell>
          <cell r="M55">
            <v>0</v>
          </cell>
          <cell r="AE55">
            <v>0</v>
          </cell>
        </row>
        <row r="56">
          <cell r="A56" t="str">
            <v>Panel /Door Skin</v>
          </cell>
          <cell r="B56" t="str">
            <v>Nos</v>
          </cell>
          <cell r="C56">
            <v>5814.53</v>
          </cell>
          <cell r="D56">
            <v>1</v>
          </cell>
          <cell r="E56">
            <v>5814.53</v>
          </cell>
          <cell r="F56">
            <v>0</v>
          </cell>
          <cell r="G56">
            <v>1</v>
          </cell>
          <cell r="H56">
            <v>0</v>
          </cell>
          <cell r="I56">
            <v>31855.9</v>
          </cell>
          <cell r="J56">
            <v>1</v>
          </cell>
          <cell r="K56">
            <v>31855.9</v>
          </cell>
          <cell r="L56">
            <v>37670.43</v>
          </cell>
          <cell r="M56">
            <v>37670.43</v>
          </cell>
          <cell r="N56">
            <v>21726</v>
          </cell>
          <cell r="O56">
            <v>1</v>
          </cell>
          <cell r="P56">
            <v>21726</v>
          </cell>
          <cell r="R56">
            <v>1</v>
          </cell>
          <cell r="S56">
            <v>14.95</v>
          </cell>
          <cell r="T56">
            <v>3590.9879999999998</v>
          </cell>
          <cell r="U56">
            <v>1</v>
          </cell>
          <cell r="V56">
            <v>3590.9879999999998</v>
          </cell>
          <cell r="W56">
            <v>1.0000000002037301E-3</v>
          </cell>
          <cell r="X56">
            <v>1</v>
          </cell>
          <cell r="Y56">
            <v>1.0000000002037301E-3</v>
          </cell>
          <cell r="AA56">
            <v>1</v>
          </cell>
          <cell r="AB56">
            <v>0</v>
          </cell>
          <cell r="AD56">
            <v>1</v>
          </cell>
          <cell r="AE56">
            <v>12353.441000000001</v>
          </cell>
          <cell r="AF56">
            <v>12338.491</v>
          </cell>
          <cell r="AG56">
            <v>90</v>
          </cell>
          <cell r="AH56">
            <v>1111809.69</v>
          </cell>
          <cell r="AI56">
            <v>181447.34140800001</v>
          </cell>
          <cell r="AJ56">
            <v>1293257.031408</v>
          </cell>
        </row>
        <row r="57">
          <cell r="C57">
            <v>0</v>
          </cell>
          <cell r="L57">
            <v>0</v>
          </cell>
          <cell r="M57">
            <v>0</v>
          </cell>
          <cell r="P57">
            <v>0</v>
          </cell>
          <cell r="AE57">
            <v>0</v>
          </cell>
        </row>
        <row r="58">
          <cell r="A58" t="str">
            <v>Meter Box</v>
          </cell>
          <cell r="B58" t="str">
            <v>Nos</v>
          </cell>
          <cell r="C58">
            <v>1106</v>
          </cell>
          <cell r="D58">
            <v>1.72322314049587</v>
          </cell>
          <cell r="E58">
            <v>2045.9</v>
          </cell>
          <cell r="F58">
            <v>0</v>
          </cell>
          <cell r="G58">
            <v>1.85</v>
          </cell>
          <cell r="H58">
            <v>0</v>
          </cell>
          <cell r="I58">
            <v>0</v>
          </cell>
          <cell r="J58">
            <v>1.87</v>
          </cell>
          <cell r="K58">
            <v>0</v>
          </cell>
          <cell r="L58">
            <v>1106</v>
          </cell>
          <cell r="M58">
            <v>2045.9</v>
          </cell>
          <cell r="N58">
            <v>4</v>
          </cell>
          <cell r="O58">
            <v>1.88</v>
          </cell>
          <cell r="P58">
            <v>7.52</v>
          </cell>
          <cell r="R58">
            <v>1.88</v>
          </cell>
          <cell r="S58">
            <v>3.76</v>
          </cell>
          <cell r="U58">
            <v>1.88</v>
          </cell>
          <cell r="V58">
            <v>0</v>
          </cell>
          <cell r="W58">
            <v>0</v>
          </cell>
          <cell r="X58">
            <v>1.88</v>
          </cell>
          <cell r="Y58">
            <v>0</v>
          </cell>
          <cell r="AA58">
            <v>1.25</v>
          </cell>
          <cell r="AB58">
            <v>0</v>
          </cell>
          <cell r="AD58">
            <v>1.25</v>
          </cell>
          <cell r="AE58">
            <v>1102</v>
          </cell>
          <cell r="AF58">
            <v>2034.62</v>
          </cell>
          <cell r="AG58">
            <v>410</v>
          </cell>
          <cell r="AH58">
            <v>451820</v>
          </cell>
          <cell r="AI58">
            <v>73737.024000000005</v>
          </cell>
          <cell r="AJ58">
            <v>525557.02399999998</v>
          </cell>
        </row>
        <row r="59">
          <cell r="C59">
            <v>0</v>
          </cell>
          <cell r="F59">
            <v>0</v>
          </cell>
          <cell r="L59">
            <v>0</v>
          </cell>
          <cell r="M59">
            <v>0</v>
          </cell>
          <cell r="AE59">
            <v>0</v>
          </cell>
        </row>
        <row r="60">
          <cell r="A60" t="str">
            <v>Junction Box</v>
          </cell>
          <cell r="B60" t="str">
            <v>Nos</v>
          </cell>
          <cell r="C60">
            <v>180</v>
          </cell>
          <cell r="D60">
            <v>1.68533333333333</v>
          </cell>
          <cell r="E60">
            <v>284.29000000000002</v>
          </cell>
          <cell r="F60">
            <v>0</v>
          </cell>
          <cell r="G60">
            <v>1.57</v>
          </cell>
          <cell r="H60">
            <v>0</v>
          </cell>
          <cell r="I60">
            <v>0</v>
          </cell>
          <cell r="J60">
            <v>1.71</v>
          </cell>
          <cell r="K60">
            <v>0</v>
          </cell>
          <cell r="L60">
            <v>180</v>
          </cell>
          <cell r="M60">
            <v>284.29000000000002</v>
          </cell>
          <cell r="N60">
            <v>22</v>
          </cell>
          <cell r="O60">
            <v>1.6409</v>
          </cell>
          <cell r="P60">
            <v>36.099800000000002</v>
          </cell>
          <cell r="R60">
            <v>1.6409</v>
          </cell>
          <cell r="U60">
            <v>1.6409</v>
          </cell>
          <cell r="V60">
            <v>0</v>
          </cell>
          <cell r="X60">
            <v>1.83</v>
          </cell>
          <cell r="Y60">
            <v>0</v>
          </cell>
          <cell r="AA60">
            <v>1.83</v>
          </cell>
          <cell r="AB60">
            <v>0</v>
          </cell>
          <cell r="AD60">
            <v>1.83</v>
          </cell>
          <cell r="AE60">
            <v>158</v>
          </cell>
          <cell r="AF60">
            <v>248.1902</v>
          </cell>
          <cell r="AG60">
            <v>290</v>
          </cell>
          <cell r="AH60">
            <v>45820</v>
          </cell>
          <cell r="AI60">
            <v>7477.8239999999996</v>
          </cell>
          <cell r="AJ60">
            <v>53297.824000000001</v>
          </cell>
        </row>
        <row r="61">
          <cell r="C61">
            <v>0</v>
          </cell>
          <cell r="L61">
            <v>0</v>
          </cell>
          <cell r="M61">
            <v>0</v>
          </cell>
          <cell r="AE61">
            <v>0</v>
          </cell>
        </row>
        <row r="62">
          <cell r="A62" t="str">
            <v>Bulk Heads</v>
          </cell>
          <cell r="B62" t="str">
            <v>Nos</v>
          </cell>
          <cell r="C62">
            <v>514</v>
          </cell>
          <cell r="D62">
            <v>1.1499999999999999</v>
          </cell>
          <cell r="E62">
            <v>591.1</v>
          </cell>
          <cell r="F62">
            <v>0</v>
          </cell>
          <cell r="G62">
            <v>1.1499999999999999</v>
          </cell>
          <cell r="H62">
            <v>0</v>
          </cell>
          <cell r="L62">
            <v>514</v>
          </cell>
          <cell r="M62">
            <v>591.1</v>
          </cell>
          <cell r="O62">
            <v>1.1499999999999999</v>
          </cell>
          <cell r="P62">
            <v>0</v>
          </cell>
          <cell r="R62">
            <v>1.1499999999999999</v>
          </cell>
          <cell r="U62">
            <v>1.1499999999999999</v>
          </cell>
          <cell r="V62">
            <v>0</v>
          </cell>
          <cell r="W62">
            <v>0</v>
          </cell>
          <cell r="X62">
            <v>1.1499999999999999</v>
          </cell>
          <cell r="Y62">
            <v>0</v>
          </cell>
          <cell r="AA62">
            <v>1.1499999999999999</v>
          </cell>
          <cell r="AB62">
            <v>0</v>
          </cell>
          <cell r="AD62">
            <v>1.1499999999999999</v>
          </cell>
          <cell r="AE62">
            <v>514</v>
          </cell>
          <cell r="AF62">
            <v>591.1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</row>
        <row r="63">
          <cell r="C63">
            <v>0</v>
          </cell>
          <cell r="L63">
            <v>0</v>
          </cell>
          <cell r="M63">
            <v>0</v>
          </cell>
          <cell r="AE63">
            <v>0</v>
          </cell>
        </row>
        <row r="64">
          <cell r="A64" t="str">
            <v>Corner Post - STD</v>
          </cell>
          <cell r="B64" t="str">
            <v>Nos</v>
          </cell>
          <cell r="C64">
            <v>80</v>
          </cell>
          <cell r="D64">
            <v>1.9854327808471499</v>
          </cell>
          <cell r="E64">
            <v>172</v>
          </cell>
          <cell r="F64">
            <v>0</v>
          </cell>
          <cell r="G64">
            <v>1</v>
          </cell>
          <cell r="H64">
            <v>0</v>
          </cell>
          <cell r="I64">
            <v>212</v>
          </cell>
          <cell r="J64">
            <v>1</v>
          </cell>
          <cell r="K64">
            <v>452.69</v>
          </cell>
          <cell r="L64">
            <v>292</v>
          </cell>
          <cell r="M64">
            <v>624.69000000000005</v>
          </cell>
          <cell r="N64">
            <v>427</v>
          </cell>
          <cell r="O64">
            <v>1</v>
          </cell>
          <cell r="P64">
            <v>427</v>
          </cell>
          <cell r="R64">
            <v>1</v>
          </cell>
          <cell r="T64">
            <v>204.19</v>
          </cell>
          <cell r="U64">
            <v>1</v>
          </cell>
          <cell r="V64">
            <v>204.19</v>
          </cell>
          <cell r="W64">
            <v>3.0000000000143202E-3</v>
          </cell>
          <cell r="X64">
            <v>1</v>
          </cell>
          <cell r="Y64">
            <v>3.0000000000143202E-3</v>
          </cell>
          <cell r="AA64">
            <v>1</v>
          </cell>
          <cell r="AB64">
            <v>0</v>
          </cell>
          <cell r="AD64">
            <v>1</v>
          </cell>
          <cell r="AE64">
            <v>0</v>
          </cell>
          <cell r="AF64">
            <v>-6.5029999999999601</v>
          </cell>
          <cell r="AG64">
            <v>90</v>
          </cell>
          <cell r="AH64">
            <v>0</v>
          </cell>
          <cell r="AI64">
            <v>0</v>
          </cell>
          <cell r="AJ64">
            <v>0</v>
          </cell>
        </row>
        <row r="65">
          <cell r="C65">
            <v>0</v>
          </cell>
          <cell r="L65">
            <v>0</v>
          </cell>
          <cell r="M65">
            <v>0</v>
          </cell>
          <cell r="AE65">
            <v>0</v>
          </cell>
        </row>
        <row r="66">
          <cell r="A66" t="str">
            <v>Distribution Box</v>
          </cell>
          <cell r="B66" t="str">
            <v>Nos</v>
          </cell>
          <cell r="C66">
            <v>15</v>
          </cell>
          <cell r="D66">
            <v>38.6026666666667</v>
          </cell>
          <cell r="E66">
            <v>2132.61</v>
          </cell>
          <cell r="F66">
            <v>0</v>
          </cell>
          <cell r="G66">
            <v>72.709999999999994</v>
          </cell>
          <cell r="H66">
            <v>0</v>
          </cell>
          <cell r="I66">
            <v>57</v>
          </cell>
          <cell r="J66">
            <v>70.19</v>
          </cell>
          <cell r="K66">
            <v>3986</v>
          </cell>
          <cell r="L66">
            <v>72</v>
          </cell>
          <cell r="M66">
            <v>6118.61</v>
          </cell>
          <cell r="N66">
            <v>49</v>
          </cell>
          <cell r="O66">
            <v>63.33</v>
          </cell>
          <cell r="P66">
            <v>3569</v>
          </cell>
          <cell r="R66">
            <v>0</v>
          </cell>
          <cell r="U66">
            <v>0</v>
          </cell>
          <cell r="V66">
            <v>0</v>
          </cell>
          <cell r="X66">
            <v>60</v>
          </cell>
          <cell r="Y66">
            <v>0</v>
          </cell>
          <cell r="AA66">
            <v>60</v>
          </cell>
          <cell r="AB66">
            <v>0</v>
          </cell>
          <cell r="AD66">
            <v>60</v>
          </cell>
          <cell r="AE66">
            <v>23</v>
          </cell>
          <cell r="AF66">
            <v>2549.61</v>
          </cell>
          <cell r="AG66">
            <v>9108</v>
          </cell>
          <cell r="AH66">
            <v>209484</v>
          </cell>
          <cell r="AI66">
            <v>34187.788800000002</v>
          </cell>
          <cell r="AJ66">
            <v>243671.78880000001</v>
          </cell>
        </row>
        <row r="67">
          <cell r="C67">
            <v>0</v>
          </cell>
          <cell r="L67">
            <v>0</v>
          </cell>
          <cell r="M67">
            <v>0</v>
          </cell>
        </row>
        <row r="68">
          <cell r="A68" t="str">
            <v>Prefabricated Building</v>
          </cell>
          <cell r="B68" t="str">
            <v>Nos</v>
          </cell>
          <cell r="C68">
            <v>0</v>
          </cell>
          <cell r="D68">
            <v>159.65</v>
          </cell>
          <cell r="E68">
            <v>0</v>
          </cell>
          <cell r="F68">
            <v>0</v>
          </cell>
          <cell r="G68">
            <v>159.65</v>
          </cell>
          <cell r="H68">
            <v>0</v>
          </cell>
          <cell r="I68">
            <v>1</v>
          </cell>
          <cell r="J68">
            <v>159.65</v>
          </cell>
          <cell r="K68">
            <v>325.42</v>
          </cell>
          <cell r="L68">
            <v>1</v>
          </cell>
          <cell r="M68">
            <v>325.42</v>
          </cell>
          <cell r="O68">
            <v>0</v>
          </cell>
          <cell r="P68">
            <v>0</v>
          </cell>
          <cell r="R68">
            <v>178</v>
          </cell>
          <cell r="U68">
            <v>178</v>
          </cell>
          <cell r="V68">
            <v>0</v>
          </cell>
          <cell r="X68">
            <v>178</v>
          </cell>
          <cell r="Y68">
            <v>0</v>
          </cell>
          <cell r="AA68">
            <v>178</v>
          </cell>
          <cell r="AB68">
            <v>0</v>
          </cell>
          <cell r="AD68">
            <v>178</v>
          </cell>
          <cell r="AE68">
            <v>1</v>
          </cell>
          <cell r="AF68">
            <v>325.42</v>
          </cell>
          <cell r="AG68">
            <v>50664.14</v>
          </cell>
          <cell r="AH68">
            <v>50664.14</v>
          </cell>
          <cell r="AI68">
            <v>8268.3876479999999</v>
          </cell>
          <cell r="AJ68">
            <v>58932.527648000003</v>
          </cell>
        </row>
        <row r="69">
          <cell r="C69">
            <v>0</v>
          </cell>
          <cell r="L69">
            <v>0</v>
          </cell>
          <cell r="M69">
            <v>0</v>
          </cell>
        </row>
        <row r="70">
          <cell r="A70" t="str">
            <v>Helmet Shell</v>
          </cell>
          <cell r="B70" t="str">
            <v>Nos</v>
          </cell>
          <cell r="C70">
            <v>1072</v>
          </cell>
          <cell r="D70">
            <v>0.335519176800748</v>
          </cell>
          <cell r="E70">
            <v>359.7</v>
          </cell>
          <cell r="F70">
            <v>0</v>
          </cell>
          <cell r="G70">
            <v>0.34</v>
          </cell>
          <cell r="H70">
            <v>0</v>
          </cell>
          <cell r="L70">
            <v>1072</v>
          </cell>
          <cell r="M70">
            <v>359.7</v>
          </cell>
          <cell r="O70">
            <v>0.33554104477611901</v>
          </cell>
          <cell r="P70">
            <v>0</v>
          </cell>
          <cell r="R70">
            <v>0.33554104477611901</v>
          </cell>
          <cell r="U70">
            <v>0.33554104477611901</v>
          </cell>
          <cell r="V70">
            <v>0</v>
          </cell>
          <cell r="X70">
            <v>0.33554104477611901</v>
          </cell>
          <cell r="Y70">
            <v>0</v>
          </cell>
          <cell r="AA70">
            <v>0.33554104477611901</v>
          </cell>
          <cell r="AB70">
            <v>0</v>
          </cell>
          <cell r="AD70">
            <v>0.33554104477611901</v>
          </cell>
          <cell r="AE70">
            <v>1072</v>
          </cell>
          <cell r="AF70">
            <v>359.7</v>
          </cell>
          <cell r="AG70">
            <v>52</v>
          </cell>
          <cell r="AH70">
            <v>55744</v>
          </cell>
          <cell r="AI70">
            <v>9097.4207999999999</v>
          </cell>
          <cell r="AJ70">
            <v>64841.4208</v>
          </cell>
        </row>
        <row r="71">
          <cell r="L71">
            <v>0</v>
          </cell>
          <cell r="M71">
            <v>0</v>
          </cell>
        </row>
        <row r="72">
          <cell r="A72" t="str">
            <v>SAMPLE PANEL(PROTOTYPE)</v>
          </cell>
          <cell r="B72" t="str">
            <v>Nos</v>
          </cell>
          <cell r="C72">
            <v>0</v>
          </cell>
          <cell r="D72">
            <v>7.0000000000000007E-2</v>
          </cell>
          <cell r="E72">
            <v>0</v>
          </cell>
          <cell r="F72">
            <v>0</v>
          </cell>
          <cell r="G72">
            <v>7.0000000000000007E-2</v>
          </cell>
          <cell r="H72">
            <v>0</v>
          </cell>
          <cell r="L72">
            <v>0</v>
          </cell>
          <cell r="M72">
            <v>0</v>
          </cell>
          <cell r="O72">
            <v>7.0000000000000007E-2</v>
          </cell>
          <cell r="P72">
            <v>0</v>
          </cell>
          <cell r="R72">
            <v>7.0000000000000007E-2</v>
          </cell>
          <cell r="U72">
            <v>7.0000000000000007E-2</v>
          </cell>
          <cell r="V72">
            <v>0</v>
          </cell>
          <cell r="X72">
            <v>7.0000000000000007E-2</v>
          </cell>
          <cell r="Y72">
            <v>0</v>
          </cell>
          <cell r="AA72">
            <v>7.0000000000000007E-2</v>
          </cell>
          <cell r="AB72">
            <v>0</v>
          </cell>
          <cell r="AD72">
            <v>7.0000000000000007E-2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3">
          <cell r="L73">
            <v>0</v>
          </cell>
          <cell r="M73">
            <v>0</v>
          </cell>
        </row>
        <row r="74">
          <cell r="A74" t="str">
            <v>Round Tray</v>
          </cell>
          <cell r="B74" t="str">
            <v>Nos</v>
          </cell>
          <cell r="C74">
            <v>3</v>
          </cell>
          <cell r="D74">
            <v>0.33</v>
          </cell>
          <cell r="E74">
            <v>0.99</v>
          </cell>
          <cell r="G74">
            <v>0.33</v>
          </cell>
          <cell r="H74">
            <v>0</v>
          </cell>
          <cell r="L74">
            <v>3</v>
          </cell>
          <cell r="M74">
            <v>0.99</v>
          </cell>
          <cell r="O74">
            <v>0.25</v>
          </cell>
          <cell r="P74">
            <v>0</v>
          </cell>
          <cell r="R74">
            <v>0.25</v>
          </cell>
          <cell r="U74">
            <v>0.25</v>
          </cell>
          <cell r="V74">
            <v>0</v>
          </cell>
          <cell r="X74">
            <v>0.25</v>
          </cell>
          <cell r="Y74">
            <v>0</v>
          </cell>
          <cell r="AA74">
            <v>0.25</v>
          </cell>
          <cell r="AB74">
            <v>0</v>
          </cell>
          <cell r="AD74">
            <v>0.25</v>
          </cell>
          <cell r="AE74">
            <v>3</v>
          </cell>
          <cell r="AF74">
            <v>0.99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L75">
            <v>0</v>
          </cell>
          <cell r="M75">
            <v>0</v>
          </cell>
          <cell r="AH75">
            <v>0</v>
          </cell>
        </row>
        <row r="76">
          <cell r="A76" t="str">
            <v>Kiosk</v>
          </cell>
          <cell r="B76" t="str">
            <v>Nos</v>
          </cell>
          <cell r="F76">
            <v>0</v>
          </cell>
          <cell r="G76">
            <v>319.11</v>
          </cell>
          <cell r="H76">
            <v>0</v>
          </cell>
          <cell r="L76">
            <v>0</v>
          </cell>
          <cell r="M76">
            <v>0</v>
          </cell>
          <cell r="O76">
            <v>319.11</v>
          </cell>
          <cell r="P76">
            <v>0</v>
          </cell>
          <cell r="AE76">
            <v>0</v>
          </cell>
          <cell r="AF76">
            <v>0</v>
          </cell>
          <cell r="AH76">
            <v>0</v>
          </cell>
          <cell r="AI76">
            <v>0</v>
          </cell>
        </row>
        <row r="77">
          <cell r="AH77">
            <v>0</v>
          </cell>
        </row>
        <row r="78">
          <cell r="A78" t="str">
            <v>Storage  Box</v>
          </cell>
          <cell r="B78" t="str">
            <v>Nos</v>
          </cell>
          <cell r="C78">
            <v>12</v>
          </cell>
          <cell r="D78">
            <v>40</v>
          </cell>
          <cell r="E78">
            <v>480</v>
          </cell>
          <cell r="F78">
            <v>0</v>
          </cell>
          <cell r="G78">
            <v>40</v>
          </cell>
          <cell r="H78">
            <v>0</v>
          </cell>
          <cell r="I78">
            <v>0</v>
          </cell>
          <cell r="J78">
            <v>40</v>
          </cell>
          <cell r="K78">
            <v>0</v>
          </cell>
          <cell r="L78">
            <v>12</v>
          </cell>
          <cell r="M78">
            <v>480</v>
          </cell>
          <cell r="O78">
            <v>8.32</v>
          </cell>
          <cell r="P78">
            <v>0</v>
          </cell>
          <cell r="R78">
            <v>8.32</v>
          </cell>
          <cell r="U78">
            <v>8.32</v>
          </cell>
          <cell r="V78">
            <v>0</v>
          </cell>
          <cell r="W78">
            <v>0</v>
          </cell>
          <cell r="X78">
            <v>8.32</v>
          </cell>
          <cell r="Y78">
            <v>0</v>
          </cell>
          <cell r="Z78">
            <v>0</v>
          </cell>
          <cell r="AA78">
            <v>8.32</v>
          </cell>
          <cell r="AB78">
            <v>0</v>
          </cell>
          <cell r="AD78">
            <v>8.32</v>
          </cell>
          <cell r="AE78">
            <v>12</v>
          </cell>
          <cell r="AF78">
            <v>480</v>
          </cell>
          <cell r="AG78">
            <v>2416.7103999999999</v>
          </cell>
          <cell r="AH78">
            <v>29000.524799999999</v>
          </cell>
          <cell r="AI78">
            <v>4732.8856473599999</v>
          </cell>
          <cell r="AJ78">
            <v>33733.410447360002</v>
          </cell>
        </row>
        <row r="79">
          <cell r="L79">
            <v>0</v>
          </cell>
          <cell r="M79">
            <v>0</v>
          </cell>
          <cell r="AH79">
            <v>0</v>
          </cell>
          <cell r="AJ79">
            <v>0</v>
          </cell>
        </row>
        <row r="80">
          <cell r="A80" t="str">
            <v>FRP Street Light Box</v>
          </cell>
          <cell r="B80" t="str">
            <v>Nos</v>
          </cell>
          <cell r="F80">
            <v>0</v>
          </cell>
          <cell r="G80">
            <v>6.31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AE80">
            <v>0</v>
          </cell>
          <cell r="AF80">
            <v>0</v>
          </cell>
          <cell r="AG80">
            <v>2733</v>
          </cell>
          <cell r="AH80">
            <v>0</v>
          </cell>
          <cell r="AI80">
            <v>0</v>
          </cell>
          <cell r="AJ80">
            <v>0</v>
          </cell>
        </row>
        <row r="81">
          <cell r="AH81">
            <v>0</v>
          </cell>
          <cell r="AJ81">
            <v>0</v>
          </cell>
        </row>
        <row r="82">
          <cell r="A82" t="str">
            <v>Water Tank</v>
          </cell>
          <cell r="B82" t="str">
            <v>Nos</v>
          </cell>
          <cell r="F82">
            <v>0</v>
          </cell>
          <cell r="G82">
            <v>266.93</v>
          </cell>
          <cell r="I82">
            <v>2</v>
          </cell>
          <cell r="J82">
            <v>646.45000000000005</v>
          </cell>
          <cell r="K82">
            <v>1592.61</v>
          </cell>
          <cell r="L82">
            <v>2</v>
          </cell>
          <cell r="M82">
            <v>1592.61</v>
          </cell>
          <cell r="O82">
            <v>0</v>
          </cell>
          <cell r="P82">
            <v>0</v>
          </cell>
          <cell r="Q82">
            <v>1</v>
          </cell>
          <cell r="S82">
            <v>646.45000000000005</v>
          </cell>
          <cell r="AE82">
            <v>1</v>
          </cell>
          <cell r="AF82">
            <v>946.16</v>
          </cell>
          <cell r="AH82">
            <v>0</v>
          </cell>
          <cell r="AI82">
            <v>0</v>
          </cell>
          <cell r="AJ82">
            <v>0</v>
          </cell>
        </row>
        <row r="83">
          <cell r="AH83">
            <v>0</v>
          </cell>
          <cell r="AJ83">
            <v>0</v>
          </cell>
        </row>
        <row r="84">
          <cell r="A84" t="str">
            <v>Toilet Unit</v>
          </cell>
          <cell r="B84" t="str">
            <v>Nos</v>
          </cell>
          <cell r="C84">
            <v>1</v>
          </cell>
          <cell r="E84">
            <v>181</v>
          </cell>
          <cell r="M84">
            <v>181</v>
          </cell>
          <cell r="AD84">
            <v>181</v>
          </cell>
          <cell r="AE84">
            <v>0</v>
          </cell>
          <cell r="AF84">
            <v>181</v>
          </cell>
          <cell r="AG84">
            <v>64575</v>
          </cell>
          <cell r="AH84">
            <v>0</v>
          </cell>
          <cell r="AI84">
            <v>0</v>
          </cell>
          <cell r="AJ84">
            <v>0</v>
          </cell>
        </row>
        <row r="85">
          <cell r="AH85">
            <v>0</v>
          </cell>
          <cell r="AJ85">
            <v>0</v>
          </cell>
        </row>
        <row r="86">
          <cell r="A86" t="str">
            <v>Telephone Booth</v>
          </cell>
          <cell r="B86" t="str">
            <v>Nos</v>
          </cell>
          <cell r="C86">
            <v>1</v>
          </cell>
          <cell r="E86">
            <v>55.3</v>
          </cell>
          <cell r="M86">
            <v>55.3</v>
          </cell>
          <cell r="AD86">
            <v>55.3</v>
          </cell>
          <cell r="AE86">
            <v>0</v>
          </cell>
          <cell r="AF86">
            <v>55.3</v>
          </cell>
          <cell r="AG86">
            <v>13030</v>
          </cell>
          <cell r="AH86">
            <v>0</v>
          </cell>
          <cell r="AI86">
            <v>0</v>
          </cell>
          <cell r="AJ86">
            <v>0</v>
          </cell>
        </row>
        <row r="87">
          <cell r="AJ87">
            <v>0</v>
          </cell>
        </row>
        <row r="88">
          <cell r="A88" t="str">
            <v>Scrap</v>
          </cell>
          <cell r="B88" t="str">
            <v>Kgs</v>
          </cell>
          <cell r="C88">
            <v>0</v>
          </cell>
          <cell r="D88">
            <v>1</v>
          </cell>
          <cell r="E88">
            <v>0</v>
          </cell>
          <cell r="F88">
            <v>0</v>
          </cell>
          <cell r="G88">
            <v>1</v>
          </cell>
          <cell r="H88">
            <v>0</v>
          </cell>
          <cell r="I88">
            <v>413.93</v>
          </cell>
          <cell r="J88">
            <v>1</v>
          </cell>
          <cell r="K88">
            <v>413.93</v>
          </cell>
          <cell r="L88">
            <v>413.93</v>
          </cell>
          <cell r="M88">
            <v>413.93</v>
          </cell>
          <cell r="O88">
            <v>1</v>
          </cell>
          <cell r="P88">
            <v>0</v>
          </cell>
          <cell r="R88">
            <v>1</v>
          </cell>
          <cell r="U88">
            <v>1</v>
          </cell>
          <cell r="V88">
            <v>0</v>
          </cell>
          <cell r="X88">
            <v>1</v>
          </cell>
          <cell r="Y88">
            <v>0</v>
          </cell>
          <cell r="Z88">
            <v>0</v>
          </cell>
          <cell r="AA88">
            <v>1</v>
          </cell>
          <cell r="AB88">
            <v>0</v>
          </cell>
          <cell r="AD88">
            <v>1</v>
          </cell>
          <cell r="AE88">
            <v>413.93</v>
          </cell>
          <cell r="AF88">
            <v>413.93</v>
          </cell>
          <cell r="AG88">
            <v>0</v>
          </cell>
          <cell r="AH88">
            <v>0</v>
          </cell>
          <cell r="AI88">
            <v>0</v>
          </cell>
        </row>
        <row r="90">
          <cell r="A90" t="str">
            <v>Waste &amp; Scrap of FRP</v>
          </cell>
          <cell r="B90" t="str">
            <v>Kgs</v>
          </cell>
          <cell r="C90">
            <v>0</v>
          </cell>
          <cell r="D90">
            <v>1</v>
          </cell>
          <cell r="E90">
            <v>0</v>
          </cell>
          <cell r="G90">
            <v>1</v>
          </cell>
          <cell r="H90">
            <v>0</v>
          </cell>
          <cell r="I90">
            <v>807.11</v>
          </cell>
          <cell r="J90">
            <v>1</v>
          </cell>
          <cell r="K90">
            <v>807.11</v>
          </cell>
          <cell r="L90">
            <v>807.11</v>
          </cell>
          <cell r="M90">
            <v>807.11</v>
          </cell>
          <cell r="O90">
            <v>1</v>
          </cell>
          <cell r="P90">
            <v>0</v>
          </cell>
          <cell r="R90">
            <v>1</v>
          </cell>
          <cell r="U90">
            <v>1</v>
          </cell>
          <cell r="V90">
            <v>0</v>
          </cell>
          <cell r="X90">
            <v>1</v>
          </cell>
          <cell r="Y90">
            <v>0</v>
          </cell>
          <cell r="Z90">
            <v>0</v>
          </cell>
          <cell r="AA90">
            <v>1</v>
          </cell>
          <cell r="AB90">
            <v>0</v>
          </cell>
          <cell r="AD90">
            <v>1</v>
          </cell>
          <cell r="AE90">
            <v>807.11</v>
          </cell>
          <cell r="AF90">
            <v>807.11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2">
          <cell r="A92" t="str">
            <v>Process Loss &amp; wastage</v>
          </cell>
          <cell r="B92" t="str">
            <v>kgs</v>
          </cell>
          <cell r="I92">
            <v>1059.06</v>
          </cell>
          <cell r="J92">
            <v>1</v>
          </cell>
          <cell r="K92">
            <v>1059.06</v>
          </cell>
        </row>
        <row r="94">
          <cell r="A94" t="str">
            <v>Total (B)</v>
          </cell>
          <cell r="C94">
            <v>9799.15</v>
          </cell>
          <cell r="E94">
            <v>13141.64</v>
          </cell>
          <cell r="F94">
            <v>0</v>
          </cell>
          <cell r="H94">
            <v>0</v>
          </cell>
          <cell r="K94">
            <v>38728.514999999999</v>
          </cell>
          <cell r="L94">
            <v>42768.05</v>
          </cell>
          <cell r="M94">
            <v>51870.154999999999</v>
          </cell>
          <cell r="N94">
            <v>22428</v>
          </cell>
          <cell r="P94">
            <v>25855.674638709701</v>
          </cell>
          <cell r="S94">
            <v>665.16</v>
          </cell>
          <cell r="V94">
            <v>3795.1779999999999</v>
          </cell>
          <cell r="W94">
            <v>4.0000000002180496E-3</v>
          </cell>
          <cell r="Y94">
            <v>4.0000000002180496E-3</v>
          </cell>
          <cell r="Z94">
            <v>0</v>
          </cell>
          <cell r="AB94">
            <v>0</v>
          </cell>
          <cell r="AE94">
            <v>16883.061000000002</v>
          </cell>
          <cell r="AF94">
            <v>21554.138361290301</v>
          </cell>
          <cell r="AH94">
            <v>2100858.1548000001</v>
          </cell>
          <cell r="AI94">
            <v>342860.05086336</v>
          </cell>
          <cell r="AJ94">
            <v>2443718.2056633602</v>
          </cell>
        </row>
        <row r="96">
          <cell r="A96" t="str">
            <v>Total (A+B)</v>
          </cell>
          <cell r="E96">
            <v>25459.64</v>
          </cell>
          <cell r="F96">
            <v>38385</v>
          </cell>
          <cell r="H96">
            <v>38385</v>
          </cell>
          <cell r="K96">
            <v>38728.514999999999</v>
          </cell>
          <cell r="L96">
            <v>81153.05</v>
          </cell>
          <cell r="M96">
            <v>102573.155</v>
          </cell>
          <cell r="P96">
            <v>28855.674638709701</v>
          </cell>
          <cell r="S96">
            <v>695.16</v>
          </cell>
          <cell r="V96">
            <v>37539.377999999997</v>
          </cell>
          <cell r="Y96">
            <v>4.0000000002180496E-3</v>
          </cell>
          <cell r="AF96">
            <v>35482.938361290297</v>
          </cell>
          <cell r="AH96">
            <v>3264398.8547999999</v>
          </cell>
          <cell r="AI96">
            <v>456444.89399736002</v>
          </cell>
          <cell r="AJ96">
            <v>3797148.7479033601</v>
          </cell>
        </row>
      </sheetData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ctuals"/>
      <sheetName val="2007"/>
      <sheetName val="2006"/>
      <sheetName val="2005"/>
      <sheetName val="2004"/>
      <sheetName val="2003"/>
      <sheetName val="2007 data"/>
      <sheetName val="2006 data"/>
      <sheetName val="2005 data"/>
      <sheetName val="2004 data"/>
      <sheetName val="2003 data"/>
      <sheetName val="store dates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 working (Revised)"/>
      <sheetName val="segment working"/>
      <sheetName val="CF LACS BCL"/>
      <sheetName val="CONS. FIN. RESULTS"/>
      <sheetName val="BS cons."/>
      <sheetName val="BS split "/>
      <sheetName val="GOODWILL AND MINRITY INT"/>
      <sheetName val="FASchedule ."/>
      <sheetName val="Cash Flow FInal VJ"/>
      <sheetName val="CF LACS BCL 13.04.11"/>
      <sheetName val="oLD CF LACS BCL(Revised)"/>
      <sheetName val="Cash Flow Inter Co Tranx"/>
      <sheetName val="FA Schedule Working"/>
      <sheetName val="Eliminnation Inter Co Tranx"/>
      <sheetName val="Foreign Subsidy 31.12.2009"/>
      <sheetName val="Foreign Subsidy 31.3.2010"/>
      <sheetName val="SBRCC"/>
      <sheetName val="Share application money"/>
      <sheetName val="Fund flow"/>
      <sheetName val="oLD Cash Flow FInal"/>
      <sheetName val="Sheet3"/>
      <sheetName val="Inter Co. Tran."/>
      <sheetName val="Sheet2"/>
      <sheetName val="Sheet4"/>
      <sheetName val="Pre-acquisition pft"/>
      <sheetName val="BCFLLC FA"/>
      <sheetName val="BCFLLC P&amp;L"/>
      <sheetName val="BCFLLC BS"/>
      <sheetName val="SBRCC BS 1-5"/>
      <sheetName val="SBRCC 6-7"/>
      <sheetName val="SBRCC P&amp;L 8-11"/>
      <sheetName val="SBRCC 3"/>
      <sheetName val="notes old"/>
      <sheetName val="seg old"/>
      <sheetName val="bil bs"/>
      <sheetName val="working 1"/>
      <sheetName val="Sheet1"/>
      <sheetName val="cons adj old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D1">
            <v>-3.2668270287103999E-3</v>
          </cell>
        </row>
      </sheetData>
      <sheetData sheetId="5" refreshError="1"/>
      <sheetData sheetId="6">
        <row r="67">
          <cell r="L67">
            <v>0.44461409848425598</v>
          </cell>
        </row>
      </sheetData>
      <sheetData sheetId="7" refreshError="1"/>
      <sheetData sheetId="8" refreshError="1"/>
      <sheetData sheetId="9">
        <row r="10">
          <cell r="X10">
            <v>1595.9600147769199</v>
          </cell>
        </row>
      </sheetData>
      <sheetData sheetId="10" refreshError="1"/>
      <sheetData sheetId="11" refreshError="1"/>
      <sheetData sheetId="12">
        <row r="17">
          <cell r="AS17">
            <v>40638.63765954</v>
          </cell>
        </row>
      </sheetData>
      <sheetData sheetId="13">
        <row r="27">
          <cell r="F27">
            <v>6792.81</v>
          </cell>
        </row>
      </sheetData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>
        <row r="26">
          <cell r="P26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>
        <row r="35">
          <cell r="F35">
            <v>0</v>
          </cell>
        </row>
      </sheetData>
      <sheetData sheetId="27" refreshError="1"/>
      <sheetData sheetId="28">
        <row r="1">
          <cell r="D1">
            <v>7.0944500000000001</v>
          </cell>
        </row>
        <row r="5">
          <cell r="D5">
            <v>5.3808999999999996</v>
          </cell>
        </row>
      </sheetData>
      <sheetData sheetId="29">
        <row r="14">
          <cell r="D14">
            <v>5376.1627447078199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_x0000__x0000_"/>
      <sheetName val="*****ÿ_x0000_"/>
      <sheetName val="Sheet1"/>
      <sheetName val="Business Planning Valuation"/>
      <sheetName val="Dealer Commission"/>
      <sheetName val="P &amp; L"/>
      <sheetName val="INPUT Sheet-P&amp;L"/>
      <sheetName val="B-Sheet to Print"/>
      <sheetName val="B sheet to Review"/>
      <sheetName val="Cash Flow"/>
      <sheetName val="Overhead"/>
      <sheetName val="Licence 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umptions"/>
    </sheetNames>
    <sheetDataSet>
      <sheetData sheetId="0" refreshError="1">
        <row r="5">
          <cell r="A5" t="str">
            <v>Residential</v>
          </cell>
        </row>
        <row r="6">
          <cell r="A6" t="str">
            <v>Small Bus. Locations</v>
          </cell>
        </row>
        <row r="7">
          <cell r="A7" t="str">
            <v>Medium Bus. Locations</v>
          </cell>
        </row>
        <row r="8">
          <cell r="A8" t="str">
            <v>Large Bus. Locations</v>
          </cell>
        </row>
        <row r="9">
          <cell r="A9" t="str">
            <v>others 1</v>
          </cell>
        </row>
        <row r="10">
          <cell r="A10" t="str">
            <v>others 2</v>
          </cell>
        </row>
        <row r="11">
          <cell r="A11" t="str">
            <v>others 3</v>
          </cell>
        </row>
        <row r="12">
          <cell r="A12" t="str">
            <v>others 4</v>
          </cell>
        </row>
        <row r="17">
          <cell r="B17">
            <v>1995</v>
          </cell>
          <cell r="C17">
            <v>1996</v>
          </cell>
          <cell r="D17">
            <v>1997</v>
          </cell>
          <cell r="E17">
            <v>1998</v>
          </cell>
          <cell r="F17">
            <v>1999</v>
          </cell>
          <cell r="G17">
            <v>2000</v>
          </cell>
          <cell r="H17">
            <v>2001</v>
          </cell>
          <cell r="I17">
            <v>2002</v>
          </cell>
          <cell r="J17">
            <v>2003</v>
          </cell>
          <cell r="K17">
            <v>2004</v>
          </cell>
          <cell r="L17">
            <v>2005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UMPTIONS"/>
    </sheetNames>
    <sheetDataSet>
      <sheetData sheetId="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nn."/>
      <sheetName val="Fixed Assumptions"/>
      <sheetName val="Ref DataMkt"/>
    </sheetNames>
    <sheetDataSet>
      <sheetData sheetId="0"/>
      <sheetData sheetId="1" refreshError="1">
        <row r="23">
          <cell r="B23">
            <v>1995</v>
          </cell>
          <cell r="C23">
            <v>1995</v>
          </cell>
          <cell r="D23">
            <v>1995</v>
          </cell>
          <cell r="E23">
            <v>1995</v>
          </cell>
          <cell r="F23">
            <v>1995</v>
          </cell>
          <cell r="G23">
            <v>1996</v>
          </cell>
          <cell r="H23">
            <v>1996</v>
          </cell>
          <cell r="I23">
            <v>1996</v>
          </cell>
          <cell r="J23">
            <v>1996</v>
          </cell>
          <cell r="K23">
            <v>1996</v>
          </cell>
          <cell r="L23">
            <v>1997</v>
          </cell>
          <cell r="M23">
            <v>1997</v>
          </cell>
          <cell r="N23">
            <v>1997</v>
          </cell>
          <cell r="O23">
            <v>1997</v>
          </cell>
          <cell r="P23">
            <v>1997</v>
          </cell>
          <cell r="Q23">
            <v>1998</v>
          </cell>
          <cell r="R23">
            <v>1998</v>
          </cell>
          <cell r="S23">
            <v>1998</v>
          </cell>
          <cell r="T23">
            <v>1998</v>
          </cell>
          <cell r="U23">
            <v>1998</v>
          </cell>
          <cell r="V23">
            <v>1999</v>
          </cell>
          <cell r="W23">
            <v>1999</v>
          </cell>
          <cell r="X23">
            <v>1999</v>
          </cell>
          <cell r="Y23">
            <v>1999</v>
          </cell>
          <cell r="Z23">
            <v>1999</v>
          </cell>
          <cell r="AA23">
            <v>2000</v>
          </cell>
          <cell r="AB23">
            <v>2000</v>
          </cell>
          <cell r="AC23">
            <v>2000</v>
          </cell>
          <cell r="AD23">
            <v>2000</v>
          </cell>
          <cell r="AE23">
            <v>2000</v>
          </cell>
          <cell r="AF23">
            <v>2001</v>
          </cell>
          <cell r="AG23">
            <v>2001</v>
          </cell>
          <cell r="AH23">
            <v>2001</v>
          </cell>
          <cell r="AI23">
            <v>2001</v>
          </cell>
          <cell r="AJ23">
            <v>2001</v>
          </cell>
          <cell r="AK23">
            <v>2002</v>
          </cell>
          <cell r="AL23">
            <v>2002</v>
          </cell>
          <cell r="AM23">
            <v>2002</v>
          </cell>
          <cell r="AN23">
            <v>2002</v>
          </cell>
          <cell r="AO23">
            <v>2002</v>
          </cell>
          <cell r="AP23">
            <v>2003</v>
          </cell>
          <cell r="AQ23">
            <v>2003</v>
          </cell>
          <cell r="AR23">
            <v>2003</v>
          </cell>
          <cell r="AS23">
            <v>2003</v>
          </cell>
          <cell r="AT23">
            <v>2003</v>
          </cell>
          <cell r="AU23">
            <v>2004</v>
          </cell>
          <cell r="AV23">
            <v>2004</v>
          </cell>
          <cell r="AW23">
            <v>2004</v>
          </cell>
          <cell r="AX23">
            <v>2004</v>
          </cell>
          <cell r="AY23">
            <v>2004</v>
          </cell>
          <cell r="AZ23">
            <v>2005</v>
          </cell>
          <cell r="BA23">
            <v>2005</v>
          </cell>
          <cell r="BB23">
            <v>2005</v>
          </cell>
          <cell r="BC23">
            <v>2005</v>
          </cell>
          <cell r="BD23">
            <v>2005</v>
          </cell>
        </row>
      </sheetData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Q_ChartParameters"/>
      <sheetName val="Valuation summary"/>
      <sheetName val="CoCo&gt;"/>
      <sheetName val="Control"/>
      <sheetName val="List"/>
      <sheetName val="Summary and Football Field"/>
      <sheetName val="Comps"/>
      <sheetName val="CoTran - detailed"/>
      <sheetName val="Aura DCF"/>
      <sheetName val="Aura WACC"/>
      <sheetName val="_CIQHiddenCacheSheet"/>
      <sheetName val="Financials"/>
      <sheetName val="Pitch_Table"/>
      <sheetName val="Comp charts - basic"/>
      <sheetName val="Multiples charts - basic"/>
      <sheetName val="Comp charts - by year"/>
      <sheetName val="Comp charts - by category"/>
      <sheetName val="3-yr multiples"/>
      <sheetName val="Multiples charts - by category"/>
      <sheetName val="LTM performance"/>
      <sheetName val="5-yr performance"/>
      <sheetName val="5-yr multiples"/>
      <sheetName val="CoTran&gt;"/>
      <sheetName val="CoTran - chart"/>
      <sheetName val="CoTran - simple"/>
      <sheetName val="CoCo Working&gt;"/>
      <sheetName val="Working"/>
      <sheetName val="TargetCo"/>
      <sheetName val="CoA"/>
      <sheetName val="CoB"/>
      <sheetName val="CoC"/>
      <sheetName val="CoD"/>
      <sheetName val="CoE"/>
      <sheetName val="CoF"/>
      <sheetName val="CoG"/>
      <sheetName val="CoH"/>
      <sheetName val="CoI"/>
      <sheetName val="CoJ"/>
      <sheetName val="CoK"/>
      <sheetName val="CoL"/>
      <sheetName val="CoM"/>
      <sheetName val="CoN"/>
      <sheetName val="CoO"/>
      <sheetName val="CoP"/>
      <sheetName val="CoQ"/>
      <sheetName val="CoR"/>
      <sheetName val="CoS"/>
      <sheetName val="CoT"/>
      <sheetName val="CoU"/>
      <sheetName val="CoV"/>
      <sheetName val="CoW"/>
      <sheetName val="CoX"/>
      <sheetName val="CoY"/>
      <sheetName val="CoZ"/>
    </sheetNames>
    <sheetDataSet>
      <sheetData sheetId="0"/>
      <sheetData sheetId="1"/>
      <sheetData sheetId="2"/>
      <sheetData sheetId="3">
        <row r="4">
          <cell r="E4">
            <v>41988</v>
          </cell>
        </row>
        <row r="8">
          <cell r="E8" t="str">
            <v>EUR</v>
          </cell>
        </row>
        <row r="9">
          <cell r="E9" t="str">
            <v>EUR</v>
          </cell>
        </row>
      </sheetData>
      <sheetData sheetId="4">
        <row r="7">
          <cell r="A7" t="str">
            <v>TargetCo</v>
          </cell>
        </row>
      </sheetData>
      <sheetData sheetId="5"/>
      <sheetData sheetId="6"/>
      <sheetData sheetId="7"/>
      <sheetData sheetId="8"/>
      <sheetData sheetId="9">
        <row r="32">
          <cell r="G32">
            <v>9.3293725702052896E-2</v>
          </cell>
        </row>
      </sheetData>
      <sheetData sheetId="10"/>
      <sheetData sheetId="11">
        <row r="24">
          <cell r="D24">
            <v>1.8730403828126099E-2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44">
          <cell r="A44" t="str">
            <v>TargetCo</v>
          </cell>
          <cell r="B44" t="str">
            <v>MonBat AD</v>
          </cell>
          <cell r="C44" t="str">
            <v>BUL:5MB</v>
          </cell>
          <cell r="D44" t="str">
            <v>Monbat</v>
          </cell>
          <cell r="E44" t="str">
            <v>Bulgaria</v>
          </cell>
          <cell r="F44">
            <v>4.3729899999999997</v>
          </cell>
          <cell r="G44">
            <v>0.912951074645873</v>
          </cell>
          <cell r="H44">
            <v>168.94319999999999</v>
          </cell>
          <cell r="I44">
            <v>195.46186</v>
          </cell>
          <cell r="J44">
            <v>0</v>
          </cell>
          <cell r="K44">
            <v>99.568070000000006</v>
          </cell>
          <cell r="L44">
            <v>103.05522000000001</v>
          </cell>
          <cell r="M44">
            <v>226.69499999999999</v>
          </cell>
          <cell r="N44">
            <v>122.40997</v>
          </cell>
          <cell r="O44">
            <v>117.3954</v>
          </cell>
          <cell r="P44">
            <v>125.65475000000001</v>
          </cell>
          <cell r="Q44">
            <v>0</v>
          </cell>
          <cell r="R44">
            <v>-3.6099468850880098E-2</v>
          </cell>
          <cell r="S44">
            <v>2.8556281668314899E-2</v>
          </cell>
          <cell r="T44">
            <v>0.18634029815240599</v>
          </cell>
          <cell r="U44">
            <v>-3.5521671018276697E-2</v>
          </cell>
          <cell r="V44">
            <v>7.0355001905817893E-2</v>
          </cell>
          <cell r="W44">
            <v>0</v>
          </cell>
          <cell r="X44">
            <v>5.5576843673650303E-2</v>
          </cell>
          <cell r="Y44">
            <v>0.104634675293565</v>
          </cell>
          <cell r="Z44">
            <v>1.60384853219648E-2</v>
          </cell>
          <cell r="AA44">
            <v>-1</v>
          </cell>
          <cell r="AB44">
            <v>0</v>
          </cell>
          <cell r="AC44">
            <v>29.088190000000001</v>
          </cell>
          <cell r="AD44">
            <v>15.08473</v>
          </cell>
          <cell r="AE44">
            <v>43.155999999999999</v>
          </cell>
          <cell r="AF44">
            <v>21.340630000000001</v>
          </cell>
          <cell r="AG44">
            <v>21.56137</v>
          </cell>
          <cell r="AH44">
            <v>22.505120000000002</v>
          </cell>
          <cell r="AI44">
            <v>0</v>
          </cell>
          <cell r="AJ44">
            <v>0.29214375652757002</v>
          </cell>
          <cell r="AK44">
            <v>0.14637521515164401</v>
          </cell>
          <cell r="AL44">
            <v>0.190370321356889</v>
          </cell>
          <cell r="AM44">
            <v>0.174337351769631</v>
          </cell>
          <cell r="AN44">
            <v>0.18366452177853601</v>
          </cell>
          <cell r="AO44">
            <v>0.179102819431816</v>
          </cell>
          <cell r="AP44">
            <v>0</v>
          </cell>
          <cell r="AQ44">
            <v>-6.4035145022210596E-2</v>
          </cell>
          <cell r="AR44">
            <v>-0.48465390588194202</v>
          </cell>
          <cell r="AS44">
            <v>0.412967665481632</v>
          </cell>
          <cell r="AT44">
            <v>1.6078788459695102E-2</v>
          </cell>
          <cell r="AU44">
            <v>4.37704879371743E-2</v>
          </cell>
          <cell r="AV44">
            <v>0</v>
          </cell>
          <cell r="AW44">
            <v>-0.119971133633967</v>
          </cell>
          <cell r="AX44">
            <v>-0.146672766448258</v>
          </cell>
          <cell r="AY44">
            <v>2.98315652635575E-2</v>
          </cell>
          <cell r="AZ44">
            <v>-1</v>
          </cell>
          <cell r="BA44">
            <v>0</v>
          </cell>
          <cell r="BB44">
            <v>26.9514</v>
          </cell>
          <cell r="BC44">
            <v>9.8123500000000003</v>
          </cell>
          <cell r="BD44">
            <v>32.262</v>
          </cell>
          <cell r="BE44">
            <v>15.935409999999999</v>
          </cell>
          <cell r="BF44">
            <v>0</v>
          </cell>
          <cell r="BG44">
            <v>0</v>
          </cell>
          <cell r="BH44">
            <v>0</v>
          </cell>
          <cell r="BI44">
            <v>0.27068316178067903</v>
          </cell>
          <cell r="BJ44">
            <v>9.5214487922106197E-2</v>
          </cell>
          <cell r="BK44">
            <v>0.14231456362072401</v>
          </cell>
          <cell r="BL44">
            <v>0.13018065440257801</v>
          </cell>
          <cell r="BM44">
            <v>0</v>
          </cell>
          <cell r="BN44">
            <v>0</v>
          </cell>
          <cell r="BO44">
            <v>0</v>
          </cell>
          <cell r="BP44">
            <v>4.1167400000000001</v>
          </cell>
          <cell r="BQ44">
            <v>8.8393899999999999</v>
          </cell>
          <cell r="BR44">
            <v>27.556999999999999</v>
          </cell>
          <cell r="BS44">
            <v>12.98326</v>
          </cell>
          <cell r="BT44">
            <v>13.219715711299999</v>
          </cell>
          <cell r="BU44">
            <v>13.219715711299999</v>
          </cell>
          <cell r="BV44">
            <v>0</v>
          </cell>
          <cell r="BW44">
            <v>4.1345985716103602E-2</v>
          </cell>
          <cell r="BX44">
            <v>8.5773335887303903E-2</v>
          </cell>
          <cell r="BY44">
            <v>0.121559805024372</v>
          </cell>
          <cell r="BZ44">
            <v>0.106063746278183</v>
          </cell>
          <cell r="CA44">
            <v>0.11260846431205999</v>
          </cell>
          <cell r="CB44">
            <v>0.10520665324072501</v>
          </cell>
          <cell r="CC44">
            <v>0</v>
          </cell>
          <cell r="CD44">
            <v>1.6962217958049399</v>
          </cell>
          <cell r="CE44">
            <v>1.60637075718016</v>
          </cell>
          <cell r="CF44">
            <v>1.6655332825115201</v>
          </cell>
          <cell r="CG44">
            <v>1.55605689658661</v>
          </cell>
          <cell r="CH44">
            <v>0</v>
          </cell>
          <cell r="CI44">
            <v>8.9101167856149797</v>
          </cell>
          <cell r="CJ44">
            <v>9.2141522093357597</v>
          </cell>
          <cell r="CK44">
            <v>9.06834422092777</v>
          </cell>
          <cell r="CL44">
            <v>8.6880634447231095</v>
          </cell>
          <cell r="CM44">
            <v>0</v>
          </cell>
          <cell r="CN44">
            <v>11.918820903849699</v>
          </cell>
          <cell r="CO44">
            <v>12.3395481676401</v>
          </cell>
          <cell r="CP44" t="str">
            <v>NA</v>
          </cell>
          <cell r="CQ44" t="str">
            <v>NA</v>
          </cell>
          <cell r="CR44">
            <v>0</v>
          </cell>
          <cell r="CS44">
            <v>12.064992560873799</v>
          </cell>
          <cell r="CT44">
            <v>13.0952380952381</v>
          </cell>
          <cell r="CU44">
            <v>12.788554613074799</v>
          </cell>
          <cell r="CV44">
            <v>12.788554613074799</v>
          </cell>
          <cell r="CW44">
            <v>0</v>
          </cell>
          <cell r="CX44">
            <v>0.75122856613217204</v>
          </cell>
          <cell r="CY44">
            <v>0</v>
          </cell>
          <cell r="CZ44">
            <v>0</v>
          </cell>
          <cell r="DA44">
            <v>1.96929277200856</v>
          </cell>
        </row>
        <row r="45">
          <cell r="A45" t="str">
            <v>CoA</v>
          </cell>
          <cell r="B45" t="str">
            <v>Zumtobel Group AG</v>
          </cell>
          <cell r="C45" t="str">
            <v>WBAG:ZAG</v>
          </cell>
          <cell r="D45" t="str">
            <v>Zumtobel</v>
          </cell>
          <cell r="E45" t="str">
            <v>Austria</v>
          </cell>
          <cell r="F45">
            <v>17.41</v>
          </cell>
          <cell r="G45">
            <v>0.88645621181262702</v>
          </cell>
          <cell r="H45">
            <v>736.09693029477296</v>
          </cell>
          <cell r="I45">
            <v>869.98293029477304</v>
          </cell>
          <cell r="J45">
            <v>0</v>
          </cell>
          <cell r="K45">
            <v>1283.556</v>
          </cell>
          <cell r="L45">
            <v>1262.597</v>
          </cell>
          <cell r="M45">
            <v>1276.624</v>
          </cell>
          <cell r="N45">
            <v>1222.9110000000001</v>
          </cell>
          <cell r="O45">
            <v>1281.0672999999999</v>
          </cell>
          <cell r="P45">
            <v>1328.278</v>
          </cell>
          <cell r="Q45">
            <v>0</v>
          </cell>
          <cell r="R45">
            <v>7.0963349369965498E-2</v>
          </cell>
          <cell r="S45">
            <v>-1.6328855149288401E-2</v>
          </cell>
          <cell r="T45">
            <v>-3.1432040468969899E-2</v>
          </cell>
          <cell r="U45">
            <v>4.7555627515003099E-2</v>
          </cell>
          <cell r="V45">
            <v>3.6852630615112902E-2</v>
          </cell>
          <cell r="W45">
            <v>0</v>
          </cell>
          <cell r="X45">
            <v>6.7420597265155403E-3</v>
          </cell>
          <cell r="Y45">
            <v>-2.3909659090099299E-2</v>
          </cell>
          <cell r="Z45">
            <v>4.2190389566415298E-2</v>
          </cell>
          <cell r="AA45">
            <v>4.0898605777727901E-2</v>
          </cell>
          <cell r="AB45">
            <v>0</v>
          </cell>
          <cell r="AC45">
            <v>93.47</v>
          </cell>
          <cell r="AD45">
            <v>66.429000000000002</v>
          </cell>
          <cell r="AE45">
            <v>86.278999999999996</v>
          </cell>
          <cell r="AF45">
            <v>88.587999999999994</v>
          </cell>
          <cell r="AG45">
            <v>120.5812</v>
          </cell>
          <cell r="AH45">
            <v>143.25739999999999</v>
          </cell>
          <cell r="AI45">
            <v>0</v>
          </cell>
          <cell r="AJ45">
            <v>7.2821131294622102E-2</v>
          </cell>
          <cell r="AK45">
            <v>5.2612987358595001E-2</v>
          </cell>
          <cell r="AL45">
            <v>6.7583720813645998E-2</v>
          </cell>
          <cell r="AM45">
            <v>7.2440267525600802E-2</v>
          </cell>
          <cell r="AN45">
            <v>9.4125577945826905E-2</v>
          </cell>
          <cell r="AO45">
            <v>0.10785197074708799</v>
          </cell>
          <cell r="AP45">
            <v>0</v>
          </cell>
          <cell r="AQ45">
            <v>-0.41185723993858703</v>
          </cell>
          <cell r="AR45">
            <v>-0.28930138012196399</v>
          </cell>
          <cell r="AS45">
            <v>0.33357419199445998</v>
          </cell>
          <cell r="AT45">
            <v>0.36114597913938701</v>
          </cell>
          <cell r="AU45">
            <v>0.18805750813559699</v>
          </cell>
          <cell r="AV45">
            <v>0</v>
          </cell>
          <cell r="AW45">
            <v>-0.17700890408584899</v>
          </cell>
          <cell r="AX45">
            <v>-2.64655436218862E-2</v>
          </cell>
          <cell r="AY45">
            <v>0.27166021412369701</v>
          </cell>
          <cell r="AZ45">
            <v>0.227521871506561</v>
          </cell>
          <cell r="BA45">
            <v>0</v>
          </cell>
          <cell r="BB45">
            <v>50.704999999999998</v>
          </cell>
          <cell r="BC45">
            <v>22.709</v>
          </cell>
          <cell r="BD45">
            <v>47.753</v>
          </cell>
          <cell r="BE45">
            <v>44.024000000000001</v>
          </cell>
          <cell r="BF45">
            <v>61.6813</v>
          </cell>
          <cell r="BG45">
            <v>83.547799999999995</v>
          </cell>
          <cell r="BH45">
            <v>0</v>
          </cell>
          <cell r="BI45">
            <v>3.9503535490465501E-2</v>
          </cell>
          <cell r="BJ45">
            <v>1.7985944842257701E-2</v>
          </cell>
          <cell r="BK45">
            <v>3.7405688754088902E-2</v>
          </cell>
          <cell r="BL45">
            <v>3.59993490940878E-2</v>
          </cell>
          <cell r="BM45">
            <v>4.8148368161454097E-2</v>
          </cell>
          <cell r="BN45">
            <v>6.2899332820388495E-2</v>
          </cell>
          <cell r="BO45">
            <v>0</v>
          </cell>
          <cell r="BP45">
            <v>17.626999999999999</v>
          </cell>
          <cell r="BQ45">
            <v>5.5730000000000004</v>
          </cell>
          <cell r="BR45">
            <v>5.6609999999999996</v>
          </cell>
          <cell r="BS45">
            <v>8.4979999999999993</v>
          </cell>
          <cell r="BT45">
            <v>12.549280550000001</v>
          </cell>
          <cell r="BU45">
            <v>54.554211700000003</v>
          </cell>
          <cell r="BV45">
            <v>0</v>
          </cell>
          <cell r="BW45">
            <v>1.37329419207265E-2</v>
          </cell>
          <cell r="BX45">
            <v>4.4139182969704501E-3</v>
          </cell>
          <cell r="BY45">
            <v>4.4343518530123201E-3</v>
          </cell>
          <cell r="BZ45">
            <v>6.9489930174804204E-3</v>
          </cell>
          <cell r="CA45">
            <v>9.7959572849919806E-3</v>
          </cell>
          <cell r="CB45">
            <v>4.1071380915742001E-2</v>
          </cell>
          <cell r="CC45">
            <v>0</v>
          </cell>
          <cell r="CD45">
            <v>0.68137086565817295</v>
          </cell>
          <cell r="CE45">
            <v>0.71129820567482005</v>
          </cell>
          <cell r="CF45">
            <v>0.67900757438738801</v>
          </cell>
          <cell r="CG45">
            <v>0.65487375383767599</v>
          </cell>
          <cell r="CH45">
            <v>0</v>
          </cell>
          <cell r="CI45">
            <v>10.0818785567751</v>
          </cell>
          <cell r="CJ45">
            <v>9.8190996523231107</v>
          </cell>
          <cell r="CK45">
            <v>7.2138475981330403</v>
          </cell>
          <cell r="CL45">
            <v>6.0719683590516098</v>
          </cell>
          <cell r="CM45">
            <v>0</v>
          </cell>
          <cell r="CN45">
            <v>18.215701631311099</v>
          </cell>
          <cell r="CO45">
            <v>19.758640741413799</v>
          </cell>
          <cell r="CP45">
            <v>14.1024005654874</v>
          </cell>
          <cell r="CQ45">
            <v>10.4114578720206</v>
          </cell>
          <cell r="CR45">
            <v>0</v>
          </cell>
          <cell r="CS45" t="str">
            <v>NM</v>
          </cell>
          <cell r="CT45" t="str">
            <v>NM</v>
          </cell>
          <cell r="CU45" t="str">
            <v>NM</v>
          </cell>
          <cell r="CV45">
            <v>13.4905881153077</v>
          </cell>
          <cell r="CW45">
            <v>0</v>
          </cell>
          <cell r="CX45">
            <v>2.55487430313286</v>
          </cell>
          <cell r="CY45">
            <v>0</v>
          </cell>
          <cell r="CZ45">
            <v>0</v>
          </cell>
          <cell r="DA45">
            <v>2.2069570486354499</v>
          </cell>
        </row>
        <row r="46">
          <cell r="A46" t="str">
            <v>CoB</v>
          </cell>
          <cell r="B46" t="str">
            <v>Koninklijke Philips N.V</v>
          </cell>
          <cell r="C46" t="str">
            <v>ENXTAM:PHIA</v>
          </cell>
          <cell r="D46" t="str">
            <v>Philips</v>
          </cell>
          <cell r="E46" t="str">
            <v>Netherlands</v>
          </cell>
          <cell r="F46">
            <v>6045</v>
          </cell>
          <cell r="G46">
            <v>0.14267506903632399</v>
          </cell>
          <cell r="H46">
            <v>21334.125192899999</v>
          </cell>
          <cell r="I46">
            <v>24176.125192899999</v>
          </cell>
          <cell r="J46">
            <v>0</v>
          </cell>
          <cell r="K46">
            <v>-1.1020000000000001</v>
          </cell>
          <cell r="L46">
            <v>2966</v>
          </cell>
          <cell r="M46">
            <v>3738.2543500000002</v>
          </cell>
          <cell r="N46">
            <v>-3.0097499999999999</v>
          </cell>
          <cell r="O46">
            <v>42369</v>
          </cell>
          <cell r="P46">
            <v>42369</v>
          </cell>
          <cell r="Q46">
            <v>0</v>
          </cell>
          <cell r="R46">
            <v>12.210492016943601</v>
          </cell>
          <cell r="S46">
            <v>-0.97572947241200703</v>
          </cell>
          <cell r="T46">
            <v>40.5731707317073</v>
          </cell>
          <cell r="U46">
            <v>-0.99782438642808302</v>
          </cell>
          <cell r="V46">
            <v>466.85393258427001</v>
          </cell>
          <cell r="W46">
            <v>0</v>
          </cell>
          <cell r="X46">
            <v>1.37103038539458</v>
          </cell>
          <cell r="Y46">
            <v>4.4913076598749298E-3</v>
          </cell>
          <cell r="Z46">
            <v>8.8951211128438495E-3</v>
          </cell>
          <cell r="AA46">
            <v>-1</v>
          </cell>
          <cell r="AB46">
            <v>0</v>
          </cell>
          <cell r="AC46">
            <v>2816</v>
          </cell>
          <cell r="AD46">
            <v>1842</v>
          </cell>
          <cell r="AE46">
            <v>-163</v>
          </cell>
          <cell r="AF46">
            <v>41910</v>
          </cell>
          <cell r="AG46">
            <v>1.27</v>
          </cell>
          <cell r="AH46">
            <v>1442</v>
          </cell>
          <cell r="AI46">
            <v>0</v>
          </cell>
          <cell r="AJ46">
            <v>-2555.35390199637</v>
          </cell>
          <cell r="AK46">
            <v>0.62103843560350602</v>
          </cell>
          <cell r="AL46">
            <v>-4.3603239570897602E-2</v>
          </cell>
          <cell r="AM46">
            <v>-13924.7445801146</v>
          </cell>
          <cell r="AN46">
            <v>2.99747456867049E-5</v>
          </cell>
          <cell r="AO46">
            <v>3.4034317543487E-2</v>
          </cell>
          <cell r="AP46">
            <v>0</v>
          </cell>
          <cell r="AQ46">
            <v>0</v>
          </cell>
          <cell r="AR46">
            <v>43.620103914934703</v>
          </cell>
          <cell r="AS46">
            <v>-1.03791202449723</v>
          </cell>
          <cell r="AT46">
            <v>-173.828571428571</v>
          </cell>
          <cell r="AU46">
            <v>-1</v>
          </cell>
          <cell r="AV46">
            <v>0</v>
          </cell>
          <cell r="AW46">
            <v>0</v>
          </cell>
          <cell r="AX46">
            <v>0</v>
          </cell>
          <cell r="AY46">
            <v>-1</v>
          </cell>
          <cell r="AZ46">
            <v>-3.98106829471332</v>
          </cell>
          <cell r="BA46">
            <v>0</v>
          </cell>
          <cell r="BB46">
            <v>2028</v>
          </cell>
          <cell r="BC46">
            <v>5021</v>
          </cell>
          <cell r="BD46">
            <v>3738.2543500000002</v>
          </cell>
          <cell r="BE46">
            <v>42004</v>
          </cell>
          <cell r="BF46">
            <v>40543</v>
          </cell>
          <cell r="BG46">
            <v>1056</v>
          </cell>
          <cell r="BH46">
            <v>0</v>
          </cell>
          <cell r="BI46">
            <v>-1840.2903811252299</v>
          </cell>
          <cell r="BJ46">
            <v>1.69285232636548</v>
          </cell>
          <cell r="BK46">
            <v>1</v>
          </cell>
          <cell r="BL46">
            <v>-13955.9764100008</v>
          </cell>
          <cell r="BM46">
            <v>0.956902452264627</v>
          </cell>
          <cell r="BN46">
            <v>2.4923883027685299E-2</v>
          </cell>
          <cell r="BO46">
            <v>0</v>
          </cell>
          <cell r="BP46">
            <v>2324.6071000000002</v>
          </cell>
          <cell r="BQ46">
            <v>-795</v>
          </cell>
          <cell r="BR46">
            <v>3979</v>
          </cell>
          <cell r="BS46">
            <v>9409</v>
          </cell>
          <cell r="BT46">
            <v>423066205</v>
          </cell>
          <cell r="BU46">
            <v>1702968172</v>
          </cell>
          <cell r="BV46">
            <v>0</v>
          </cell>
          <cell r="BW46">
            <v>-2109.4438294010902</v>
          </cell>
          <cell r="BX46">
            <v>-0.26803776129467299</v>
          </cell>
          <cell r="BY46">
            <v>1.0644005536969401</v>
          </cell>
          <cell r="BZ46">
            <v>-3126.17327020517</v>
          </cell>
          <cell r="CA46">
            <v>9985.2770893813904</v>
          </cell>
          <cell r="CB46">
            <v>40193.730604923403</v>
          </cell>
          <cell r="CC46">
            <v>0</v>
          </cell>
          <cell r="CD46" t="str">
            <v>NM</v>
          </cell>
          <cell r="CE46">
            <v>0.61174741835337798</v>
          </cell>
          <cell r="CF46" t="str">
            <v>NM</v>
          </cell>
          <cell r="CG46">
            <v>0.60100779053291398</v>
          </cell>
          <cell r="CH46">
            <v>0</v>
          </cell>
          <cell r="CI46" t="str">
            <v>NM</v>
          </cell>
          <cell r="CJ46" t="str">
            <v>NM</v>
          </cell>
          <cell r="CK46">
            <v>4.1371075202512797</v>
          </cell>
          <cell r="CL46" t="str">
            <v>NA</v>
          </cell>
          <cell r="CM46">
            <v>0</v>
          </cell>
          <cell r="CN46">
            <v>6.6943982530241701</v>
          </cell>
          <cell r="CO46" t="str">
            <v>NM</v>
          </cell>
          <cell r="CP46">
            <v>2.9524968605474302</v>
          </cell>
          <cell r="CQ46">
            <v>9.3353094991962102</v>
          </cell>
          <cell r="CR46">
            <v>0</v>
          </cell>
          <cell r="CS46">
            <v>5.2951403342548398</v>
          </cell>
          <cell r="CT46">
            <v>5.2951403342548398</v>
          </cell>
          <cell r="CU46">
            <v>2.2355581569068501E-4</v>
          </cell>
          <cell r="CV46" t="str">
            <v>NM</v>
          </cell>
          <cell r="CW46">
            <v>0</v>
          </cell>
          <cell r="CX46">
            <v>-262.17791411042901</v>
          </cell>
          <cell r="CY46">
            <v>0</v>
          </cell>
          <cell r="CZ46">
            <v>0</v>
          </cell>
          <cell r="DA46">
            <v>2094.2146450833902</v>
          </cell>
        </row>
        <row r="47">
          <cell r="A47" t="str">
            <v>CoC</v>
          </cell>
          <cell r="B47" t="str">
            <v>OSRAM Licht AG</v>
          </cell>
          <cell r="C47" t="str">
            <v>XTRA:OSR</v>
          </cell>
          <cell r="D47" t="str">
            <v>Osram</v>
          </cell>
          <cell r="E47" t="str">
            <v>Germany</v>
          </cell>
          <cell r="F47">
            <v>2.8066</v>
          </cell>
          <cell r="G47">
            <v>6.6964115289177298E-5</v>
          </cell>
          <cell r="H47">
            <v>3272.53521</v>
          </cell>
          <cell r="I47">
            <v>3034.2352099999998</v>
          </cell>
          <cell r="J47">
            <v>0</v>
          </cell>
          <cell r="K47">
            <v>41274</v>
          </cell>
          <cell r="L47">
            <v>1061.6500000000001</v>
          </cell>
          <cell r="M47">
            <v>798.6</v>
          </cell>
          <cell r="N47">
            <v>-661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101.762551540141</v>
          </cell>
          <cell r="T47">
            <v>-0.99570912695602898</v>
          </cell>
          <cell r="U47">
            <v>14.770077007700801</v>
          </cell>
          <cell r="V47">
            <v>-0.70090687129403595</v>
          </cell>
          <cell r="W47">
            <v>0</v>
          </cell>
          <cell r="X47">
            <v>0</v>
          </cell>
          <cell r="Y47">
            <v>-0.33596606838712501</v>
          </cell>
          <cell r="Z47">
            <v>1.17180148083733</v>
          </cell>
          <cell r="AA47">
            <v>0.79758739099226605</v>
          </cell>
          <cell r="AB47">
            <v>0</v>
          </cell>
          <cell r="AC47">
            <v>0</v>
          </cell>
          <cell r="AD47">
            <v>0</v>
          </cell>
          <cell r="AE47">
            <v>1152.0999999999999</v>
          </cell>
          <cell r="AF47">
            <v>28.3</v>
          </cell>
          <cell r="AG47">
            <v>0.9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1.4426496368645101</v>
          </cell>
          <cell r="AM47">
            <v>-4.2813918305597602E-2</v>
          </cell>
          <cell r="AN47" t="str">
            <v>NA</v>
          </cell>
          <cell r="AO47" t="str">
            <v>NA</v>
          </cell>
          <cell r="AP47">
            <v>0</v>
          </cell>
          <cell r="AQ47">
            <v>7.0147177838117196</v>
          </cell>
          <cell r="AR47">
            <v>-1</v>
          </cell>
          <cell r="AS47">
            <v>0</v>
          </cell>
          <cell r="AT47">
            <v>0</v>
          </cell>
          <cell r="AU47">
            <v>-0.99679805306356195</v>
          </cell>
          <cell r="AV47">
            <v>0</v>
          </cell>
          <cell r="AW47">
            <v>-1</v>
          </cell>
          <cell r="AX47">
            <v>-1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1568.3</v>
          </cell>
          <cell r="BD47">
            <v>-5.8</v>
          </cell>
          <cell r="BE47">
            <v>41639</v>
          </cell>
          <cell r="BF47">
            <v>42369</v>
          </cell>
          <cell r="BG47">
            <v>857.5</v>
          </cell>
          <cell r="BH47">
            <v>0</v>
          </cell>
          <cell r="BI47">
            <v>0</v>
          </cell>
          <cell r="BJ47">
            <v>1.4772288418970501</v>
          </cell>
          <cell r="BK47">
            <v>-7.2627097420485797E-3</v>
          </cell>
          <cell r="BL47">
            <v>-62.9939485627837</v>
          </cell>
          <cell r="BM47" t="str">
            <v>NA</v>
          </cell>
          <cell r="BN47" t="str">
            <v>NA</v>
          </cell>
          <cell r="BO47">
            <v>0</v>
          </cell>
          <cell r="BP47">
            <v>5370.0886</v>
          </cell>
          <cell r="BQ47">
            <v>77.099999999999994</v>
          </cell>
          <cell r="BR47">
            <v>41639</v>
          </cell>
          <cell r="BS47">
            <v>0.9</v>
          </cell>
          <cell r="BT47">
            <v>157193226.90000001</v>
          </cell>
          <cell r="BU47">
            <v>0</v>
          </cell>
          <cell r="BV47">
            <v>0</v>
          </cell>
          <cell r="BW47">
            <v>0.13010826670543199</v>
          </cell>
          <cell r="BX47">
            <v>7.2622804125653501E-2</v>
          </cell>
          <cell r="BY47">
            <v>52.139994991234701</v>
          </cell>
          <cell r="BZ47">
            <v>-1.3615733736762499E-3</v>
          </cell>
          <cell r="CA47" t="str">
            <v>NA</v>
          </cell>
          <cell r="CB47" t="str">
            <v>NA</v>
          </cell>
          <cell r="CC47">
            <v>0</v>
          </cell>
          <cell r="CD47" t="str">
            <v>NM</v>
          </cell>
          <cell r="CE47" t="str">
            <v>NM</v>
          </cell>
          <cell r="CF47" t="str">
            <v>NM</v>
          </cell>
          <cell r="CG47" t="str">
            <v>NM</v>
          </cell>
          <cell r="CH47">
            <v>0</v>
          </cell>
          <cell r="CI47" t="str">
            <v>NM</v>
          </cell>
          <cell r="CJ47" t="str">
            <v>NA</v>
          </cell>
          <cell r="CK47" t="str">
            <v>NM</v>
          </cell>
          <cell r="CL47" t="str">
            <v>NM</v>
          </cell>
          <cell r="CM47">
            <v>0</v>
          </cell>
          <cell r="CN47" t="str">
            <v>NM</v>
          </cell>
          <cell r="CO47" t="str">
            <v>NM</v>
          </cell>
          <cell r="CP47" t="str">
            <v>NM</v>
          </cell>
          <cell r="CQ47" t="str">
            <v>NM</v>
          </cell>
          <cell r="CR47">
            <v>0</v>
          </cell>
          <cell r="CS47">
            <v>7.8593030812459497E-2</v>
          </cell>
          <cell r="CT47">
            <v>11.568184247643099</v>
          </cell>
          <cell r="CU47">
            <v>1.43504523438107E-5</v>
          </cell>
          <cell r="CV47">
            <v>1.8073922087233699E-6</v>
          </cell>
          <cell r="CW47">
            <v>0</v>
          </cell>
          <cell r="CX47">
            <v>-0.50950438330006098</v>
          </cell>
          <cell r="CY47">
            <v>0</v>
          </cell>
          <cell r="CZ47">
            <v>0</v>
          </cell>
          <cell r="DA47">
            <v>-65.487499999999997</v>
          </cell>
        </row>
        <row r="48">
          <cell r="A48" t="str">
            <v>CoD</v>
          </cell>
          <cell r="B48" t="str">
            <v>AB Fagerhult</v>
          </cell>
          <cell r="C48" t="str">
            <v>OM:FAG</v>
          </cell>
          <cell r="D48" t="str">
            <v>Fagerhult</v>
          </cell>
          <cell r="E48" t="str">
            <v>Sweden</v>
          </cell>
          <cell r="F48">
            <v>3095.2</v>
          </cell>
          <cell r="G48">
            <v>35.9828400263291</v>
          </cell>
          <cell r="H48">
            <v>534.18397000000004</v>
          </cell>
          <cell r="I48">
            <v>2056.3510700000002</v>
          </cell>
          <cell r="J48">
            <v>0</v>
          </cell>
          <cell r="K48">
            <v>18.532309999999999</v>
          </cell>
          <cell r="L48">
            <v>41912</v>
          </cell>
          <cell r="M48">
            <v>94.5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-0.99705776337893004</v>
          </cell>
          <cell r="S48">
            <v>14.4302912653035</v>
          </cell>
          <cell r="T48">
            <v>-1</v>
          </cell>
          <cell r="U48">
            <v>0</v>
          </cell>
          <cell r="V48">
            <v>0</v>
          </cell>
          <cell r="W48">
            <v>0</v>
          </cell>
          <cell r="X48">
            <v>-1</v>
          </cell>
          <cell r="Y48">
            <v>-1</v>
          </cell>
          <cell r="Z48">
            <v>0</v>
          </cell>
          <cell r="AA48">
            <v>0</v>
          </cell>
          <cell r="AB48">
            <v>0</v>
          </cell>
          <cell r="AC48">
            <v>42735</v>
          </cell>
          <cell r="AD48">
            <v>452.83089000000001</v>
          </cell>
          <cell r="AE48">
            <v>16.96828</v>
          </cell>
          <cell r="AF48">
            <v>37.835999999999999</v>
          </cell>
          <cell r="AG48">
            <v>59.310980000000001</v>
          </cell>
          <cell r="AH48">
            <v>278.06234999999998</v>
          </cell>
          <cell r="AI48">
            <v>0</v>
          </cell>
          <cell r="AJ48">
            <v>2305.9726499286899</v>
          </cell>
          <cell r="AK48">
            <v>1.0804325491505999E-2</v>
          </cell>
          <cell r="AL48">
            <v>0.17955851851851901</v>
          </cell>
          <cell r="AM48" t="str">
            <v>NA</v>
          </cell>
          <cell r="AN48" t="str">
            <v>NA</v>
          </cell>
          <cell r="AO48" t="str">
            <v>NA</v>
          </cell>
          <cell r="AP48">
            <v>0</v>
          </cell>
          <cell r="AQ48">
            <v>26.760465695567198</v>
          </cell>
          <cell r="AR48">
            <v>12.5637609369369</v>
          </cell>
          <cell r="AS48">
            <v>9.9656264089776503</v>
          </cell>
          <cell r="AT48">
            <v>8.8433396326985693E-3</v>
          </cell>
          <cell r="AU48">
            <v>-0.99897017507625097</v>
          </cell>
          <cell r="AV48">
            <v>0</v>
          </cell>
          <cell r="AW48">
            <v>15.0427976815887</v>
          </cell>
          <cell r="AX48">
            <v>11.195701502379199</v>
          </cell>
          <cell r="AY48">
            <v>-0.96776753165964002</v>
          </cell>
          <cell r="AZ48">
            <v>-0.798249786143849</v>
          </cell>
          <cell r="BA48">
            <v>0</v>
          </cell>
          <cell r="BB48">
            <v>133.82651000000001</v>
          </cell>
          <cell r="BC48">
            <v>9.9904899999999994</v>
          </cell>
          <cell r="BD48">
            <v>-31.3</v>
          </cell>
          <cell r="BE48">
            <v>0</v>
          </cell>
          <cell r="BF48">
            <v>0</v>
          </cell>
          <cell r="BG48">
            <v>41912</v>
          </cell>
          <cell r="BH48">
            <v>0</v>
          </cell>
          <cell r="BI48">
            <v>7.22125358360615</v>
          </cell>
          <cell r="BJ48">
            <v>2.3836824775720601E-4</v>
          </cell>
          <cell r="BK48">
            <v>-0.33121693121693102</v>
          </cell>
          <cell r="BL48" t="str">
            <v>NA</v>
          </cell>
          <cell r="BM48" t="str">
            <v>NA</v>
          </cell>
          <cell r="BN48" t="str">
            <v>NA</v>
          </cell>
          <cell r="BO48">
            <v>0</v>
          </cell>
          <cell r="BP48">
            <v>159.1</v>
          </cell>
          <cell r="BQ48">
            <v>19.092929999999999</v>
          </cell>
          <cell r="BR48">
            <v>40543</v>
          </cell>
          <cell r="BS48">
            <v>157.66449</v>
          </cell>
          <cell r="BT48">
            <v>994287.07317999995</v>
          </cell>
          <cell r="BU48">
            <v>1702968172</v>
          </cell>
          <cell r="BV48">
            <v>0</v>
          </cell>
          <cell r="BW48">
            <v>8.5850064023319295</v>
          </cell>
          <cell r="BX48">
            <v>4.5554805306356202E-4</v>
          </cell>
          <cell r="BY48">
            <v>429.02645502645498</v>
          </cell>
          <cell r="BZ48" t="str">
            <v>NA</v>
          </cell>
          <cell r="CA48" t="str">
            <v>NA</v>
          </cell>
          <cell r="CB48" t="str">
            <v>NA</v>
          </cell>
          <cell r="CC48">
            <v>0</v>
          </cell>
          <cell r="CD48" t="str">
            <v>NM</v>
          </cell>
          <cell r="CE48" t="str">
            <v>NA</v>
          </cell>
          <cell r="CF48" t="str">
            <v>NA</v>
          </cell>
          <cell r="CG48" t="str">
            <v>NM</v>
          </cell>
          <cell r="CH48">
            <v>0</v>
          </cell>
          <cell r="CI48" t="str">
            <v>NM</v>
          </cell>
          <cell r="CJ48">
            <v>1.13276939477637</v>
          </cell>
          <cell r="CK48">
            <v>1.1228397415884099</v>
          </cell>
          <cell r="CL48" t="str">
            <v>NM</v>
          </cell>
          <cell r="CM48">
            <v>0</v>
          </cell>
          <cell r="CN48" t="str">
            <v>NM</v>
          </cell>
          <cell r="CO48" t="str">
            <v>NA</v>
          </cell>
          <cell r="CP48" t="str">
            <v>NM</v>
          </cell>
          <cell r="CQ48" t="str">
            <v>NM</v>
          </cell>
          <cell r="CR48">
            <v>0</v>
          </cell>
          <cell r="CS48">
            <v>0.12505300545100301</v>
          </cell>
          <cell r="CT48">
            <v>0.123937224992666</v>
          </cell>
          <cell r="CU48">
            <v>3.1185288142394699E-3</v>
          </cell>
          <cell r="CV48">
            <v>2.9262432537967202E-6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CoE</v>
          </cell>
          <cell r="B49" t="str">
            <v>Dialight PLC</v>
          </cell>
          <cell r="C49" t="str">
            <v>LSE:DIA</v>
          </cell>
          <cell r="D49" t="str">
            <v>Dialight</v>
          </cell>
          <cell r="E49" t="str">
            <v>United Kingdom</v>
          </cell>
          <cell r="F49">
            <v>8.6783900000000003</v>
          </cell>
          <cell r="G49" t="str">
            <v>NA</v>
          </cell>
          <cell r="H49">
            <v>319.30856913119999</v>
          </cell>
          <cell r="I49">
            <v>-42004.682800868803</v>
          </cell>
          <cell r="K49">
            <v>40908</v>
          </cell>
          <cell r="L49">
            <v>20.81073</v>
          </cell>
          <cell r="M49">
            <v>131.19999999999999</v>
          </cell>
          <cell r="N49">
            <v>157.82470000000001</v>
          </cell>
          <cell r="O49">
            <v>30.434180000000001</v>
          </cell>
          <cell r="P49">
            <v>40908</v>
          </cell>
          <cell r="R49">
            <v>209.153324378029</v>
          </cell>
          <cell r="S49">
            <v>-0.999561946575241</v>
          </cell>
          <cell r="T49">
            <v>-1</v>
          </cell>
          <cell r="U49">
            <v>0</v>
          </cell>
          <cell r="V49">
            <v>-0.98269896551724101</v>
          </cell>
          <cell r="X49">
            <v>-1</v>
          </cell>
          <cell r="Y49">
            <v>-1</v>
          </cell>
          <cell r="Z49">
            <v>0</v>
          </cell>
          <cell r="AA49">
            <v>0</v>
          </cell>
          <cell r="AC49">
            <v>9.67</v>
          </cell>
          <cell r="AD49">
            <v>0.1</v>
          </cell>
          <cell r="AE49">
            <v>2.2010000000000001</v>
          </cell>
          <cell r="AF49">
            <v>21.437840000000001</v>
          </cell>
          <cell r="AG49">
            <v>4.8449999999999998</v>
          </cell>
          <cell r="AH49">
            <v>32.534700000000001</v>
          </cell>
          <cell r="AJ49">
            <v>2.3638408135328101E-4</v>
          </cell>
          <cell r="AK49">
            <v>4.8052134644003403E-3</v>
          </cell>
          <cell r="AL49">
            <v>1.6775914634146301E-2</v>
          </cell>
          <cell r="AM49">
            <v>0.135833237763164</v>
          </cell>
          <cell r="AN49">
            <v>0.15919600922384</v>
          </cell>
          <cell r="AO49">
            <v>7.9531387503666798E-4</v>
          </cell>
          <cell r="AQ49">
            <v>1.8139665754365799</v>
          </cell>
          <cell r="AR49">
            <v>-0.76689168775632299</v>
          </cell>
          <cell r="AS49">
            <v>5525.8421052631602</v>
          </cell>
          <cell r="AT49">
            <v>-1</v>
          </cell>
          <cell r="AU49">
            <v>0</v>
          </cell>
          <cell r="AW49">
            <v>14.362123446743899</v>
          </cell>
          <cell r="AX49">
            <v>34.893632237420398</v>
          </cell>
          <cell r="AY49">
            <v>-1</v>
          </cell>
          <cell r="AZ49">
            <v>-0.91182057159639596</v>
          </cell>
          <cell r="BB49">
            <v>40543</v>
          </cell>
          <cell r="BC49">
            <v>182.79626999999999</v>
          </cell>
          <cell r="BD49">
            <v>102.498</v>
          </cell>
          <cell r="BE49">
            <v>41274</v>
          </cell>
          <cell r="BF49">
            <v>33.65</v>
          </cell>
          <cell r="BG49">
            <v>42735</v>
          </cell>
          <cell r="BI49">
            <v>0.99107753984550695</v>
          </cell>
          <cell r="BJ49">
            <v>8.7837509784615904</v>
          </cell>
          <cell r="BK49">
            <v>0.78123475609756099</v>
          </cell>
          <cell r="BL49">
            <v>261.51800066782999</v>
          </cell>
          <cell r="BM49">
            <v>1.1056647493048899</v>
          </cell>
          <cell r="BN49">
            <v>1.04466119096509</v>
          </cell>
          <cell r="BP49">
            <v>10.4</v>
          </cell>
          <cell r="BQ49">
            <v>22.875</v>
          </cell>
          <cell r="BR49">
            <v>0.18157000000000001</v>
          </cell>
          <cell r="BS49">
            <v>0</v>
          </cell>
          <cell r="BT49">
            <v>0.85</v>
          </cell>
          <cell r="BU49">
            <v>0.65</v>
          </cell>
          <cell r="BW49">
            <v>2.5422900166226703E-4</v>
          </cell>
          <cell r="BX49">
            <v>1.09919257998158</v>
          </cell>
          <cell r="BY49">
            <v>1.38391768292683E-3</v>
          </cell>
          <cell r="BZ49">
            <v>0</v>
          </cell>
          <cell r="CA49">
            <v>2.7929124425235E-2</v>
          </cell>
          <cell r="CB49">
            <v>1.5889312603891699E-5</v>
          </cell>
          <cell r="CD49" t="str">
            <v>NM</v>
          </cell>
          <cell r="CE49" t="str">
            <v>NA</v>
          </cell>
          <cell r="CF49" t="str">
            <v>NM</v>
          </cell>
          <cell r="CG49" t="str">
            <v>NM</v>
          </cell>
          <cell r="CI49" t="str">
            <v>NM</v>
          </cell>
          <cell r="CJ49" t="str">
            <v>NM</v>
          </cell>
          <cell r="CK49" t="str">
            <v>NA</v>
          </cell>
          <cell r="CL49" t="str">
            <v>NA</v>
          </cell>
          <cell r="CN49" t="str">
            <v>NM</v>
          </cell>
          <cell r="CO49" t="str">
            <v>NM</v>
          </cell>
          <cell r="CP49" t="str">
            <v>NM</v>
          </cell>
          <cell r="CQ49" t="str">
            <v>NM</v>
          </cell>
          <cell r="CS49" t="str">
            <v>NM</v>
          </cell>
          <cell r="CT49">
            <v>8.73058875420117</v>
          </cell>
          <cell r="CU49" t="str">
            <v>NA</v>
          </cell>
          <cell r="CV49" t="str">
            <v>NM</v>
          </cell>
          <cell r="CX49">
            <v>14.766351658337101</v>
          </cell>
          <cell r="DA49">
            <v>0</v>
          </cell>
        </row>
        <row r="50">
          <cell r="A50" t="str">
            <v>CoF</v>
          </cell>
          <cell r="B50" t="str">
            <v>(Invalid Identifier)</v>
          </cell>
          <cell r="C50">
            <v>0</v>
          </cell>
          <cell r="D50">
            <v>0</v>
          </cell>
          <cell r="E50" t="str">
            <v>(Invalid Identifier)</v>
          </cell>
          <cell r="F50" t="str">
            <v>(Invalid Identifier)</v>
          </cell>
          <cell r="G50" t="str">
            <v>NA</v>
          </cell>
          <cell r="H50" t="e">
            <v>#VALUE!</v>
          </cell>
          <cell r="I50" t="e">
            <v>#VALUE!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 t="e">
            <v>#VALUE!</v>
          </cell>
          <cell r="BU50" t="e">
            <v>#VALUE!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N50" t="str">
            <v>NA</v>
          </cell>
          <cell r="CO50" t="str">
            <v>NA</v>
          </cell>
          <cell r="CP50" t="str">
            <v>NA</v>
          </cell>
          <cell r="CQ50" t="str">
            <v>NA</v>
          </cell>
          <cell r="CS50" t="str">
            <v>NA</v>
          </cell>
          <cell r="CT50" t="str">
            <v>NA</v>
          </cell>
          <cell r="CU50" t="str">
            <v>NA</v>
          </cell>
          <cell r="CV50" t="str">
            <v>NA</v>
          </cell>
          <cell r="CX50">
            <v>0</v>
          </cell>
          <cell r="DA50" t="str">
            <v>NA</v>
          </cell>
        </row>
        <row r="51">
          <cell r="A51" t="str">
            <v>CoG</v>
          </cell>
          <cell r="B51" t="str">
            <v>(Invalid Identifier)</v>
          </cell>
          <cell r="C51">
            <v>0</v>
          </cell>
          <cell r="D51">
            <v>0</v>
          </cell>
          <cell r="E51" t="str">
            <v>(Invalid Identifier)</v>
          </cell>
          <cell r="F51" t="str">
            <v>(Invalid Identifier)</v>
          </cell>
          <cell r="G51" t="str">
            <v>NA</v>
          </cell>
          <cell r="H51" t="e">
            <v>#VALUE!</v>
          </cell>
          <cell r="I51" t="e">
            <v>#VALUE!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 t="e">
            <v>#VALUE!</v>
          </cell>
          <cell r="BU51" t="e">
            <v>#VALUE!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N51" t="str">
            <v>NA</v>
          </cell>
          <cell r="CO51" t="str">
            <v>NA</v>
          </cell>
          <cell r="CP51" t="str">
            <v>NA</v>
          </cell>
          <cell r="CQ51" t="str">
            <v>NA</v>
          </cell>
          <cell r="CS51" t="str">
            <v>NA</v>
          </cell>
          <cell r="CT51" t="str">
            <v>NA</v>
          </cell>
          <cell r="CU51" t="str">
            <v>NA</v>
          </cell>
          <cell r="CV51" t="str">
            <v>NA</v>
          </cell>
          <cell r="CX51">
            <v>0</v>
          </cell>
          <cell r="DA51" t="str">
            <v>NA</v>
          </cell>
        </row>
        <row r="52">
          <cell r="A52" t="str">
            <v>CoH</v>
          </cell>
          <cell r="B52" t="str">
            <v>(Invalid Identifier)</v>
          </cell>
          <cell r="C52">
            <v>0</v>
          </cell>
          <cell r="D52">
            <v>0</v>
          </cell>
          <cell r="E52" t="str">
            <v>(Invalid Identifier)</v>
          </cell>
          <cell r="F52" t="str">
            <v>(Invalid Identifier)</v>
          </cell>
          <cell r="G52" t="str">
            <v>NA</v>
          </cell>
          <cell r="H52" t="e">
            <v>#VALUE!</v>
          </cell>
          <cell r="I52" t="e">
            <v>#VALUE!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 t="e">
            <v>#VALUE!</v>
          </cell>
          <cell r="BU52" t="e">
            <v>#VALUE!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N52" t="str">
            <v>NA</v>
          </cell>
          <cell r="CO52" t="str">
            <v>NA</v>
          </cell>
          <cell r="CP52" t="str">
            <v>NA</v>
          </cell>
          <cell r="CQ52" t="str">
            <v>NA</v>
          </cell>
          <cell r="CS52" t="str">
            <v>NA</v>
          </cell>
          <cell r="CT52" t="str">
            <v>NA</v>
          </cell>
          <cell r="CU52" t="str">
            <v>NA</v>
          </cell>
          <cell r="CV52" t="str">
            <v>NA</v>
          </cell>
          <cell r="CX52">
            <v>0</v>
          </cell>
          <cell r="DA52" t="str">
            <v>NA</v>
          </cell>
        </row>
        <row r="53">
          <cell r="A53" t="str">
            <v>CoI</v>
          </cell>
          <cell r="B53" t="str">
            <v>(Invalid Identifier)</v>
          </cell>
          <cell r="C53">
            <v>0</v>
          </cell>
          <cell r="D53">
            <v>0</v>
          </cell>
          <cell r="E53" t="str">
            <v>(Invalid Identifier)</v>
          </cell>
          <cell r="F53" t="str">
            <v>(Invalid Identifier)</v>
          </cell>
          <cell r="G53" t="str">
            <v>NA</v>
          </cell>
          <cell r="H53" t="e">
            <v>#VALUE!</v>
          </cell>
          <cell r="I53" t="e">
            <v>#VALUE!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 t="e">
            <v>#VALUE!</v>
          </cell>
          <cell r="BU53" t="e">
            <v>#VALUE!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N53" t="str">
            <v>NA</v>
          </cell>
          <cell r="CO53" t="str">
            <v>NA</v>
          </cell>
          <cell r="CP53" t="str">
            <v>NA</v>
          </cell>
          <cell r="CQ53" t="str">
            <v>NA</v>
          </cell>
          <cell r="CS53" t="str">
            <v>NA</v>
          </cell>
          <cell r="CT53" t="str">
            <v>NA</v>
          </cell>
          <cell r="CU53" t="str">
            <v>NA</v>
          </cell>
          <cell r="CV53" t="str">
            <v>NA</v>
          </cell>
          <cell r="CX53">
            <v>0</v>
          </cell>
          <cell r="DA53" t="str">
            <v>NA</v>
          </cell>
        </row>
        <row r="54">
          <cell r="A54" t="str">
            <v>CoJ</v>
          </cell>
          <cell r="B54" t="str">
            <v>(Invalid Identifier)</v>
          </cell>
          <cell r="C54">
            <v>0</v>
          </cell>
          <cell r="D54">
            <v>0</v>
          </cell>
          <cell r="E54" t="str">
            <v>(Invalid Identifier)</v>
          </cell>
          <cell r="F54" t="str">
            <v>(Invalid Identifier)</v>
          </cell>
          <cell r="G54" t="str">
            <v>NA</v>
          </cell>
          <cell r="H54" t="e">
            <v>#VALUE!</v>
          </cell>
          <cell r="I54" t="e">
            <v>#VALUE!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 t="e">
            <v>#VALUE!</v>
          </cell>
          <cell r="BU54" t="e">
            <v>#VALUE!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N54" t="str">
            <v>NA</v>
          </cell>
          <cell r="CO54" t="str">
            <v>NA</v>
          </cell>
          <cell r="CP54" t="str">
            <v>NA</v>
          </cell>
          <cell r="CQ54" t="str">
            <v>NA</v>
          </cell>
          <cell r="CS54" t="str">
            <v>NA</v>
          </cell>
          <cell r="CT54" t="str">
            <v>NA</v>
          </cell>
          <cell r="CU54" t="str">
            <v>NA</v>
          </cell>
          <cell r="CV54" t="str">
            <v>NA</v>
          </cell>
          <cell r="CX54">
            <v>0</v>
          </cell>
          <cell r="DA54" t="str">
            <v>NA</v>
          </cell>
        </row>
        <row r="55">
          <cell r="A55" t="str">
            <v>CoK</v>
          </cell>
          <cell r="B55" t="str">
            <v>(Invalid Identifier)</v>
          </cell>
          <cell r="C55">
            <v>0</v>
          </cell>
          <cell r="D55">
            <v>0</v>
          </cell>
          <cell r="E55" t="str">
            <v>(Invalid Identifier)</v>
          </cell>
          <cell r="F55" t="str">
            <v>(Invalid Identifier)</v>
          </cell>
          <cell r="G55" t="str">
            <v>NA</v>
          </cell>
          <cell r="H55" t="e">
            <v>#VALUE!</v>
          </cell>
          <cell r="I55" t="e">
            <v>#VALUE!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 t="e">
            <v>#VALUE!</v>
          </cell>
          <cell r="BU55" t="e">
            <v>#VALUE!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N55" t="str">
            <v>NA</v>
          </cell>
          <cell r="CO55" t="str">
            <v>NA</v>
          </cell>
          <cell r="CP55" t="str">
            <v>NA</v>
          </cell>
          <cell r="CQ55" t="str">
            <v>NA</v>
          </cell>
          <cell r="CS55" t="str">
            <v>NA</v>
          </cell>
          <cell r="CT55" t="str">
            <v>NA</v>
          </cell>
          <cell r="CU55" t="str">
            <v>NA</v>
          </cell>
          <cell r="CV55" t="str">
            <v>NA</v>
          </cell>
          <cell r="CX55">
            <v>0</v>
          </cell>
          <cell r="DA55" t="str">
            <v>NA</v>
          </cell>
        </row>
        <row r="56">
          <cell r="A56" t="str">
            <v>CoL</v>
          </cell>
          <cell r="B56" t="str">
            <v>(Invalid Identifier)</v>
          </cell>
          <cell r="C56">
            <v>0</v>
          </cell>
          <cell r="D56">
            <v>0</v>
          </cell>
          <cell r="E56" t="str">
            <v>(Invalid Identifier)</v>
          </cell>
          <cell r="F56" t="str">
            <v>(Invalid Identifier)</v>
          </cell>
          <cell r="G56" t="str">
            <v>NA</v>
          </cell>
          <cell r="H56" t="e">
            <v>#VALUE!</v>
          </cell>
          <cell r="I56" t="e">
            <v>#VALUE!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 t="e">
            <v>#VALUE!</v>
          </cell>
          <cell r="BU56" t="e">
            <v>#VALUE!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N56" t="str">
            <v>NA</v>
          </cell>
          <cell r="CO56" t="str">
            <v>NA</v>
          </cell>
          <cell r="CP56" t="str">
            <v>NA</v>
          </cell>
          <cell r="CQ56" t="str">
            <v>NA</v>
          </cell>
          <cell r="CS56" t="str">
            <v>NA</v>
          </cell>
          <cell r="CT56" t="str">
            <v>NA</v>
          </cell>
          <cell r="CU56" t="str">
            <v>NA</v>
          </cell>
          <cell r="CV56" t="str">
            <v>NA</v>
          </cell>
          <cell r="CX56">
            <v>0</v>
          </cell>
          <cell r="DA56" t="str">
            <v>NA</v>
          </cell>
        </row>
        <row r="57">
          <cell r="A57" t="str">
            <v>CoM</v>
          </cell>
          <cell r="B57" t="str">
            <v>(Invalid Identifier)</v>
          </cell>
          <cell r="C57">
            <v>0</v>
          </cell>
          <cell r="D57">
            <v>0</v>
          </cell>
          <cell r="E57" t="str">
            <v>(Invalid Identifier)</v>
          </cell>
          <cell r="F57" t="str">
            <v>(Invalid Identifier)</v>
          </cell>
          <cell r="G57" t="str">
            <v>NA</v>
          </cell>
          <cell r="H57" t="e">
            <v>#VALUE!</v>
          </cell>
          <cell r="I57" t="e">
            <v>#VALUE!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 t="e">
            <v>#VALUE!</v>
          </cell>
          <cell r="BU57" t="e">
            <v>#VALUE!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N57" t="str">
            <v>NA</v>
          </cell>
          <cell r="CO57" t="str">
            <v>NA</v>
          </cell>
          <cell r="CP57" t="str">
            <v>NA</v>
          </cell>
          <cell r="CQ57" t="str">
            <v>NA</v>
          </cell>
          <cell r="CS57" t="str">
            <v>NA</v>
          </cell>
          <cell r="CT57" t="str">
            <v>NA</v>
          </cell>
          <cell r="CU57" t="str">
            <v>NA</v>
          </cell>
          <cell r="CV57" t="str">
            <v>NA</v>
          </cell>
          <cell r="CX57">
            <v>0</v>
          </cell>
          <cell r="DA57" t="str">
            <v>NA</v>
          </cell>
        </row>
        <row r="58">
          <cell r="A58" t="str">
            <v>CoN</v>
          </cell>
          <cell r="B58" t="str">
            <v>(Invalid Identifier)</v>
          </cell>
          <cell r="C58">
            <v>0</v>
          </cell>
          <cell r="D58">
            <v>0</v>
          </cell>
          <cell r="E58" t="str">
            <v>(Invalid Identifier)</v>
          </cell>
          <cell r="F58" t="str">
            <v>(Invalid Identifier)</v>
          </cell>
          <cell r="G58" t="str">
            <v>NA</v>
          </cell>
          <cell r="H58" t="e">
            <v>#VALUE!</v>
          </cell>
          <cell r="I58" t="e">
            <v>#VALUE!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 t="e">
            <v>#VALUE!</v>
          </cell>
          <cell r="BU58" t="e">
            <v>#VALUE!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N58" t="str">
            <v>NA</v>
          </cell>
          <cell r="CO58" t="str">
            <v>NA</v>
          </cell>
          <cell r="CP58" t="str">
            <v>NA</v>
          </cell>
          <cell r="CQ58" t="str">
            <v>NA</v>
          </cell>
          <cell r="CS58" t="str">
            <v>NA</v>
          </cell>
          <cell r="CT58" t="str">
            <v>NA</v>
          </cell>
          <cell r="CU58" t="str">
            <v>NA</v>
          </cell>
          <cell r="CV58" t="str">
            <v>NA</v>
          </cell>
          <cell r="CX58">
            <v>0</v>
          </cell>
          <cell r="DA58" t="str">
            <v>NA</v>
          </cell>
        </row>
        <row r="59">
          <cell r="A59" t="str">
            <v>CoO</v>
          </cell>
          <cell r="B59" t="str">
            <v>(Invalid Identifier)</v>
          </cell>
          <cell r="C59">
            <v>0</v>
          </cell>
          <cell r="D59">
            <v>0</v>
          </cell>
          <cell r="E59" t="str">
            <v>(Invalid Identifier)</v>
          </cell>
          <cell r="F59" t="str">
            <v>(Invalid Identifier)</v>
          </cell>
          <cell r="G59" t="str">
            <v>NA</v>
          </cell>
          <cell r="H59" t="e">
            <v>#VALUE!</v>
          </cell>
          <cell r="I59" t="e">
            <v>#VALUE!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 t="e">
            <v>#VALUE!</v>
          </cell>
          <cell r="BU59" t="e">
            <v>#VALUE!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N59" t="str">
            <v>NA</v>
          </cell>
          <cell r="CO59" t="str">
            <v>NA</v>
          </cell>
          <cell r="CP59" t="str">
            <v>NA</v>
          </cell>
          <cell r="CQ59" t="str">
            <v>NA</v>
          </cell>
          <cell r="CS59" t="str">
            <v>NA</v>
          </cell>
          <cell r="CT59" t="str">
            <v>NA</v>
          </cell>
          <cell r="CU59" t="str">
            <v>NA</v>
          </cell>
          <cell r="CV59" t="str">
            <v>NA</v>
          </cell>
          <cell r="CX59">
            <v>0</v>
          </cell>
          <cell r="DA59" t="str">
            <v>NA</v>
          </cell>
        </row>
        <row r="60">
          <cell r="A60" t="str">
            <v>CoP</v>
          </cell>
          <cell r="B60" t="str">
            <v>(Invalid Identifier)</v>
          </cell>
          <cell r="C60">
            <v>0</v>
          </cell>
          <cell r="D60">
            <v>0</v>
          </cell>
          <cell r="E60" t="str">
            <v>(Invalid Identifier)</v>
          </cell>
          <cell r="F60" t="str">
            <v>(Invalid Identifier)</v>
          </cell>
          <cell r="G60" t="str">
            <v>NA</v>
          </cell>
          <cell r="H60" t="e">
            <v>#VALUE!</v>
          </cell>
          <cell r="I60" t="e">
            <v>#VALUE!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 t="e">
            <v>#VALUE!</v>
          </cell>
          <cell r="BU60" t="e">
            <v>#VALUE!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N60" t="str">
            <v>NA</v>
          </cell>
          <cell r="CO60" t="str">
            <v>NA</v>
          </cell>
          <cell r="CP60" t="str">
            <v>NA</v>
          </cell>
          <cell r="CQ60" t="str">
            <v>NA</v>
          </cell>
          <cell r="CS60" t="str">
            <v>NA</v>
          </cell>
          <cell r="CT60" t="str">
            <v>NA</v>
          </cell>
          <cell r="CU60" t="str">
            <v>NA</v>
          </cell>
          <cell r="CV60" t="str">
            <v>NA</v>
          </cell>
          <cell r="CX60">
            <v>0</v>
          </cell>
          <cell r="DA60" t="str">
            <v>NA</v>
          </cell>
        </row>
        <row r="61">
          <cell r="A61" t="str">
            <v>CoQ</v>
          </cell>
          <cell r="B61" t="str">
            <v>(Invalid Identifier)</v>
          </cell>
          <cell r="C61">
            <v>0</v>
          </cell>
          <cell r="D61">
            <v>0</v>
          </cell>
          <cell r="E61" t="str">
            <v>(Invalid Identifier)</v>
          </cell>
          <cell r="F61" t="str">
            <v>(Invalid Identifier)</v>
          </cell>
          <cell r="G61" t="str">
            <v>NA</v>
          </cell>
          <cell r="H61" t="e">
            <v>#VALUE!</v>
          </cell>
          <cell r="I61" t="e">
            <v>#VALUE!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 t="e">
            <v>#VALUE!</v>
          </cell>
          <cell r="BU61" t="e">
            <v>#VALUE!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N61" t="str">
            <v>NA</v>
          </cell>
          <cell r="CO61" t="str">
            <v>NA</v>
          </cell>
          <cell r="CP61" t="str">
            <v>NA</v>
          </cell>
          <cell r="CQ61" t="str">
            <v>NA</v>
          </cell>
          <cell r="CS61" t="str">
            <v>NA</v>
          </cell>
          <cell r="CT61" t="str">
            <v>NA</v>
          </cell>
          <cell r="CU61" t="str">
            <v>NA</v>
          </cell>
          <cell r="CV61" t="str">
            <v>NA</v>
          </cell>
          <cell r="CX61">
            <v>0</v>
          </cell>
          <cell r="DA61" t="str">
            <v>NA</v>
          </cell>
        </row>
        <row r="62">
          <cell r="A62" t="str">
            <v>CoR</v>
          </cell>
          <cell r="B62" t="str">
            <v>(Invalid Identifier)</v>
          </cell>
          <cell r="C62">
            <v>0</v>
          </cell>
          <cell r="D62">
            <v>0</v>
          </cell>
          <cell r="E62" t="str">
            <v>(Invalid Identifier)</v>
          </cell>
          <cell r="F62" t="str">
            <v>(Invalid Identifier)</v>
          </cell>
          <cell r="G62" t="str">
            <v>NA</v>
          </cell>
          <cell r="H62" t="e">
            <v>#VALUE!</v>
          </cell>
          <cell r="I62" t="e">
            <v>#VALUE!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 t="e">
            <v>#VALUE!</v>
          </cell>
          <cell r="BU62" t="e">
            <v>#VALUE!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N62" t="str">
            <v>NA</v>
          </cell>
          <cell r="CO62" t="str">
            <v>NA</v>
          </cell>
          <cell r="CP62" t="str">
            <v>NA</v>
          </cell>
          <cell r="CQ62" t="str">
            <v>NA</v>
          </cell>
          <cell r="CS62" t="str">
            <v>NA</v>
          </cell>
          <cell r="CT62" t="str">
            <v>NA</v>
          </cell>
          <cell r="CU62" t="str">
            <v>NA</v>
          </cell>
          <cell r="CV62" t="str">
            <v>NA</v>
          </cell>
          <cell r="CX62">
            <v>0</v>
          </cell>
          <cell r="DA62" t="str">
            <v>NA</v>
          </cell>
        </row>
        <row r="63">
          <cell r="A63" t="str">
            <v>CoS</v>
          </cell>
          <cell r="B63" t="str">
            <v>(Invalid Identifier)</v>
          </cell>
          <cell r="C63">
            <v>0</v>
          </cell>
          <cell r="D63">
            <v>0</v>
          </cell>
          <cell r="E63" t="str">
            <v>(Invalid Identifier)</v>
          </cell>
          <cell r="F63" t="str">
            <v>(Invalid Identifier)</v>
          </cell>
          <cell r="G63" t="str">
            <v>NA</v>
          </cell>
          <cell r="H63" t="e">
            <v>#VALUE!</v>
          </cell>
          <cell r="I63" t="e">
            <v>#VALUE!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 t="e">
            <v>#VALUE!</v>
          </cell>
          <cell r="BU63" t="e">
            <v>#VALUE!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N63" t="str">
            <v>NA</v>
          </cell>
          <cell r="CO63" t="str">
            <v>NA</v>
          </cell>
          <cell r="CP63" t="str">
            <v>NA</v>
          </cell>
          <cell r="CQ63" t="str">
            <v>NA</v>
          </cell>
          <cell r="CS63" t="str">
            <v>NA</v>
          </cell>
          <cell r="CT63" t="str">
            <v>NA</v>
          </cell>
          <cell r="CU63" t="str">
            <v>NA</v>
          </cell>
          <cell r="CV63" t="str">
            <v>NA</v>
          </cell>
          <cell r="CX63">
            <v>0</v>
          </cell>
          <cell r="DA63" t="str">
            <v>NA</v>
          </cell>
        </row>
        <row r="64">
          <cell r="A64" t="str">
            <v>CoT</v>
          </cell>
          <cell r="B64" t="str">
            <v>(Invalid Identifier)</v>
          </cell>
          <cell r="C64">
            <v>0</v>
          </cell>
          <cell r="D64">
            <v>0</v>
          </cell>
          <cell r="E64" t="str">
            <v>(Invalid Identifier)</v>
          </cell>
          <cell r="F64" t="str">
            <v>(Invalid Identifier)</v>
          </cell>
          <cell r="G64" t="str">
            <v>NA</v>
          </cell>
          <cell r="H64" t="e">
            <v>#VALUE!</v>
          </cell>
          <cell r="I64" t="e">
            <v>#VALUE!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 t="e">
            <v>#VALUE!</v>
          </cell>
          <cell r="BU64" t="e">
            <v>#VALUE!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N64" t="str">
            <v>NA</v>
          </cell>
          <cell r="CO64" t="str">
            <v>NA</v>
          </cell>
          <cell r="CP64" t="str">
            <v>NA</v>
          </cell>
          <cell r="CQ64" t="str">
            <v>NA</v>
          </cell>
          <cell r="CS64" t="str">
            <v>NA</v>
          </cell>
          <cell r="CT64" t="str">
            <v>NA</v>
          </cell>
          <cell r="CU64" t="str">
            <v>NA</v>
          </cell>
          <cell r="CV64" t="str">
            <v>NA</v>
          </cell>
          <cell r="CX64">
            <v>0</v>
          </cell>
          <cell r="DA64" t="str">
            <v>NA</v>
          </cell>
        </row>
        <row r="65">
          <cell r="A65" t="str">
            <v>CoU</v>
          </cell>
          <cell r="B65" t="str">
            <v>(Invalid Identifier)</v>
          </cell>
          <cell r="C65">
            <v>0</v>
          </cell>
          <cell r="D65">
            <v>0</v>
          </cell>
          <cell r="E65" t="str">
            <v>(Invalid Identifier)</v>
          </cell>
          <cell r="F65" t="str">
            <v>(Invalid Identifier)</v>
          </cell>
          <cell r="G65" t="str">
            <v>NA</v>
          </cell>
          <cell r="H65" t="e">
            <v>#VALUE!</v>
          </cell>
          <cell r="I65" t="e">
            <v>#VALUE!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 t="e">
            <v>#VALUE!</v>
          </cell>
          <cell r="BU65" t="e">
            <v>#VALUE!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N65" t="str">
            <v>NA</v>
          </cell>
          <cell r="CO65" t="str">
            <v>NA</v>
          </cell>
          <cell r="CP65" t="str">
            <v>NA</v>
          </cell>
          <cell r="CQ65" t="str">
            <v>NA</v>
          </cell>
          <cell r="CS65" t="str">
            <v>NA</v>
          </cell>
          <cell r="CT65" t="str">
            <v>NA</v>
          </cell>
          <cell r="CU65" t="str">
            <v>NA</v>
          </cell>
          <cell r="CV65" t="str">
            <v>NA</v>
          </cell>
          <cell r="CX65">
            <v>0</v>
          </cell>
          <cell r="DA65" t="str">
            <v>NA</v>
          </cell>
        </row>
        <row r="66">
          <cell r="A66" t="str">
            <v>CoV</v>
          </cell>
          <cell r="B66" t="str">
            <v>(Invalid Identifier)</v>
          </cell>
          <cell r="C66">
            <v>0</v>
          </cell>
          <cell r="D66">
            <v>0</v>
          </cell>
          <cell r="E66" t="str">
            <v>(Invalid Identifier)</v>
          </cell>
          <cell r="F66" t="str">
            <v>(Invalid Identifier)</v>
          </cell>
          <cell r="G66" t="str">
            <v>NA</v>
          </cell>
          <cell r="H66" t="e">
            <v>#VALUE!</v>
          </cell>
          <cell r="I66" t="e">
            <v>#VALUE!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 t="e">
            <v>#VALUE!</v>
          </cell>
          <cell r="BU66" t="e">
            <v>#VALUE!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N66" t="str">
            <v>NA</v>
          </cell>
          <cell r="CO66" t="str">
            <v>NA</v>
          </cell>
          <cell r="CP66" t="str">
            <v>NA</v>
          </cell>
          <cell r="CQ66" t="str">
            <v>NA</v>
          </cell>
          <cell r="CS66" t="str">
            <v>NA</v>
          </cell>
          <cell r="CT66" t="str">
            <v>NA</v>
          </cell>
          <cell r="CU66" t="str">
            <v>NA</v>
          </cell>
          <cell r="CV66" t="str">
            <v>NA</v>
          </cell>
          <cell r="CX66">
            <v>0</v>
          </cell>
          <cell r="DA66" t="str">
            <v>NA</v>
          </cell>
        </row>
        <row r="67">
          <cell r="A67" t="str">
            <v>CoW</v>
          </cell>
          <cell r="B67" t="str">
            <v>(Invalid Identifier)</v>
          </cell>
          <cell r="C67">
            <v>0</v>
          </cell>
          <cell r="D67">
            <v>0</v>
          </cell>
          <cell r="E67" t="str">
            <v>(Invalid Identifier)</v>
          </cell>
          <cell r="F67" t="str">
            <v>(Invalid Identifier)</v>
          </cell>
          <cell r="G67" t="str">
            <v>NA</v>
          </cell>
          <cell r="H67" t="e">
            <v>#VALUE!</v>
          </cell>
          <cell r="I67" t="e">
            <v>#VALUE!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 t="e">
            <v>#VALUE!</v>
          </cell>
          <cell r="BU67" t="e">
            <v>#VALUE!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N67" t="str">
            <v>NA</v>
          </cell>
          <cell r="CO67" t="str">
            <v>NA</v>
          </cell>
          <cell r="CP67" t="str">
            <v>NA</v>
          </cell>
          <cell r="CQ67" t="str">
            <v>NA</v>
          </cell>
          <cell r="CS67" t="str">
            <v>NA</v>
          </cell>
          <cell r="CT67" t="str">
            <v>NA</v>
          </cell>
          <cell r="CU67" t="str">
            <v>NA</v>
          </cell>
          <cell r="CV67" t="str">
            <v>NA</v>
          </cell>
          <cell r="CX67">
            <v>0</v>
          </cell>
          <cell r="DA67" t="str">
            <v>NA</v>
          </cell>
        </row>
        <row r="68">
          <cell r="A68" t="str">
            <v>CoX</v>
          </cell>
          <cell r="B68" t="str">
            <v>(Invalid Identifier)</v>
          </cell>
          <cell r="C68">
            <v>0</v>
          </cell>
          <cell r="D68">
            <v>0</v>
          </cell>
          <cell r="E68" t="str">
            <v>(Invalid Identifier)</v>
          </cell>
          <cell r="F68" t="str">
            <v>(Invalid Identifier)</v>
          </cell>
          <cell r="G68" t="str">
            <v>NA</v>
          </cell>
          <cell r="H68" t="e">
            <v>#VALUE!</v>
          </cell>
          <cell r="I68" t="e">
            <v>#VALUE!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 t="e">
            <v>#VALUE!</v>
          </cell>
          <cell r="BU68" t="e">
            <v>#VALUE!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N68" t="str">
            <v>NA</v>
          </cell>
          <cell r="CO68" t="str">
            <v>NA</v>
          </cell>
          <cell r="CP68" t="str">
            <v>NA</v>
          </cell>
          <cell r="CQ68" t="str">
            <v>NA</v>
          </cell>
          <cell r="CS68" t="str">
            <v>NA</v>
          </cell>
          <cell r="CT68" t="str">
            <v>NA</v>
          </cell>
          <cell r="CU68" t="str">
            <v>NA</v>
          </cell>
          <cell r="CV68" t="str">
            <v>NA</v>
          </cell>
          <cell r="CX68">
            <v>0</v>
          </cell>
          <cell r="DA68" t="str">
            <v>NA</v>
          </cell>
        </row>
        <row r="69">
          <cell r="A69" t="str">
            <v>CoY</v>
          </cell>
          <cell r="B69" t="str">
            <v>(Invalid Identifier)</v>
          </cell>
          <cell r="C69">
            <v>0</v>
          </cell>
          <cell r="D69">
            <v>0</v>
          </cell>
          <cell r="E69" t="str">
            <v>(Invalid Identifier)</v>
          </cell>
          <cell r="F69" t="str">
            <v>(Invalid Identifier)</v>
          </cell>
          <cell r="G69" t="str">
            <v>NA</v>
          </cell>
          <cell r="H69" t="e">
            <v>#VALUE!</v>
          </cell>
          <cell r="I69" t="e">
            <v>#VALUE!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 t="str">
            <v>NA</v>
          </cell>
          <cell r="AK69" t="str">
            <v>NA</v>
          </cell>
          <cell r="AL69" t="str">
            <v>NA</v>
          </cell>
          <cell r="AM69" t="str">
            <v>NA</v>
          </cell>
          <cell r="AN69" t="str">
            <v>NA</v>
          </cell>
          <cell r="AO69" t="str">
            <v>NA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 t="str">
            <v>NA</v>
          </cell>
          <cell r="BJ69" t="str">
            <v>NA</v>
          </cell>
          <cell r="BK69" t="str">
            <v>NA</v>
          </cell>
          <cell r="BL69" t="str">
            <v>NA</v>
          </cell>
          <cell r="BM69" t="str">
            <v>NA</v>
          </cell>
          <cell r="BN69" t="str">
            <v>NA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 t="e">
            <v>#VALUE!</v>
          </cell>
          <cell r="BU69" t="e">
            <v>#VALUE!</v>
          </cell>
          <cell r="BW69" t="str">
            <v>NA</v>
          </cell>
          <cell r="BX69" t="str">
            <v>NA</v>
          </cell>
          <cell r="BY69" t="str">
            <v>NA</v>
          </cell>
          <cell r="BZ69" t="str">
            <v>NA</v>
          </cell>
          <cell r="CA69" t="str">
            <v>NA</v>
          </cell>
          <cell r="CB69" t="str">
            <v>NA</v>
          </cell>
          <cell r="CD69" t="str">
            <v>NA</v>
          </cell>
          <cell r="CE69" t="str">
            <v>NA</v>
          </cell>
          <cell r="CF69" t="str">
            <v>NA</v>
          </cell>
          <cell r="CG69" t="str">
            <v>NA</v>
          </cell>
          <cell r="CI69" t="str">
            <v>NA</v>
          </cell>
          <cell r="CJ69" t="str">
            <v>NA</v>
          </cell>
          <cell r="CK69" t="str">
            <v>NA</v>
          </cell>
          <cell r="CL69" t="str">
            <v>NA</v>
          </cell>
          <cell r="CN69" t="str">
            <v>NA</v>
          </cell>
          <cell r="CO69" t="str">
            <v>NA</v>
          </cell>
          <cell r="CP69" t="str">
            <v>NA</v>
          </cell>
          <cell r="CQ69" t="str">
            <v>NA</v>
          </cell>
          <cell r="CS69" t="str">
            <v>NA</v>
          </cell>
          <cell r="CT69" t="str">
            <v>NA</v>
          </cell>
          <cell r="CU69" t="str">
            <v>NA</v>
          </cell>
          <cell r="CV69" t="str">
            <v>NA</v>
          </cell>
          <cell r="CX69">
            <v>0</v>
          </cell>
          <cell r="DA69" t="str">
            <v>NA</v>
          </cell>
        </row>
        <row r="70">
          <cell r="A70" t="str">
            <v>CoZ</v>
          </cell>
          <cell r="B70" t="str">
            <v>(Invalid Identifier)</v>
          </cell>
          <cell r="C70">
            <v>0</v>
          </cell>
          <cell r="D70">
            <v>0</v>
          </cell>
          <cell r="E70" t="str">
            <v>(Invalid Identifier)</v>
          </cell>
          <cell r="F70" t="str">
            <v>(Invalid Identifier)</v>
          </cell>
          <cell r="G70" t="str">
            <v>NA</v>
          </cell>
          <cell r="H70" t="e">
            <v>#VALUE!</v>
          </cell>
          <cell r="I70" t="e">
            <v>#VALUE!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 t="e">
            <v>#VALUE!</v>
          </cell>
          <cell r="BU70" t="e">
            <v>#VALUE!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X70">
            <v>0</v>
          </cell>
          <cell r="DA70" t="str">
            <v>NA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bout"/>
      <sheetName val="Basics"/>
      <sheetName val="Setup"/>
      <sheetName val="Country Data"/>
      <sheetName val="Main Forecast"/>
      <sheetName val="Penetration Curve"/>
      <sheetName val="Customers"/>
      <sheetName val="Data Users"/>
      <sheetName val="Main Revenue"/>
      <sheetName val="Tariff"/>
      <sheetName val="Bill"/>
      <sheetName val="Interconnect &amp; Roaming"/>
      <sheetName val="3rd Party Revenue"/>
      <sheetName val="Telematics"/>
      <sheetName val="Wholesale"/>
      <sheetName val="Equipment"/>
      <sheetName val="Content Business"/>
      <sheetName val="Traffic"/>
      <sheetName val="Destinations"/>
      <sheetName val="Usage"/>
      <sheetName val="Opex &amp; Capex"/>
      <sheetName val="Interconnect &amp; Roaming Cost"/>
      <sheetName val="Opex"/>
      <sheetName val="Capex"/>
      <sheetName val="Accounts"/>
      <sheetName val="Taxation"/>
      <sheetName val="Financing"/>
      <sheetName val="Financial Statements"/>
      <sheetName val="Valuation"/>
      <sheetName val="Executive Summary"/>
      <sheetName val="Scenarios"/>
      <sheetName val="Printing"/>
      <sheetName val="Licence"/>
      <sheetName val="Navigation"/>
      <sheetName val="OpeningDialogBo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>
        <row r="7">
          <cell r="B7" t="str">
            <v>Penetration Ceiling</v>
          </cell>
          <cell r="C7">
            <v>-0.1</v>
          </cell>
          <cell r="D7">
            <v>0.1</v>
          </cell>
          <cell r="E7" t="str">
            <v>Not Active</v>
          </cell>
          <cell r="F7" t="str">
            <v>Included</v>
          </cell>
        </row>
        <row r="8">
          <cell r="B8" t="str">
            <v>Share of Gross Adds</v>
          </cell>
          <cell r="C8">
            <v>-0.1</v>
          </cell>
          <cell r="D8">
            <v>0.1</v>
          </cell>
          <cell r="E8" t="str">
            <v>Not Active</v>
          </cell>
          <cell r="F8" t="str">
            <v>Included</v>
          </cell>
        </row>
        <row r="9">
          <cell r="B9" t="str">
            <v>Mobile Telco Churn</v>
          </cell>
          <cell r="C9">
            <v>-0.1</v>
          </cell>
          <cell r="D9">
            <v>0.1</v>
          </cell>
          <cell r="E9" t="str">
            <v>Not Active</v>
          </cell>
          <cell r="F9" t="str">
            <v>Not Incl.</v>
          </cell>
        </row>
        <row r="10">
          <cell r="B10" t="str">
            <v>Competitor Churn</v>
          </cell>
          <cell r="C10">
            <v>-0.1</v>
          </cell>
          <cell r="D10">
            <v>0.1</v>
          </cell>
          <cell r="E10" t="str">
            <v>Not Active</v>
          </cell>
          <cell r="F10" t="str">
            <v>Not Incl.</v>
          </cell>
        </row>
        <row r="11">
          <cell r="B11" t="str">
            <v>Packet Data Take-Up</v>
          </cell>
          <cell r="C11">
            <v>-0.1</v>
          </cell>
          <cell r="D11">
            <v>0.1</v>
          </cell>
          <cell r="E11" t="str">
            <v>Not Active</v>
          </cell>
          <cell r="F11" t="str">
            <v>Not Incl.</v>
          </cell>
        </row>
        <row r="12">
          <cell r="B12" t="str">
            <v>3G % of Packet Data Sales</v>
          </cell>
          <cell r="C12">
            <v>-0.1</v>
          </cell>
          <cell r="D12">
            <v>0.1</v>
          </cell>
          <cell r="E12" t="str">
            <v>Not Active</v>
          </cell>
          <cell r="F12" t="str">
            <v>Not Incl.</v>
          </cell>
        </row>
        <row r="13">
          <cell r="B13" t="str">
            <v>Voice Tariff</v>
          </cell>
          <cell r="C13">
            <v>-0.1</v>
          </cell>
          <cell r="D13">
            <v>0.1</v>
          </cell>
          <cell r="E13" t="str">
            <v>Not Active</v>
          </cell>
          <cell r="F13" t="str">
            <v>Included</v>
          </cell>
        </row>
        <row r="14">
          <cell r="B14" t="str">
            <v>Data Tariffs</v>
          </cell>
          <cell r="C14">
            <v>-0.1</v>
          </cell>
          <cell r="D14">
            <v>0.1</v>
          </cell>
          <cell r="E14" t="str">
            <v>Not Active</v>
          </cell>
          <cell r="F14" t="str">
            <v>Not Incl.</v>
          </cell>
        </row>
        <row r="15">
          <cell r="B15" t="str">
            <v>Voice Spend</v>
          </cell>
          <cell r="C15">
            <v>-0.1</v>
          </cell>
          <cell r="D15">
            <v>0.1</v>
          </cell>
          <cell r="E15" t="str">
            <v>Not Active</v>
          </cell>
          <cell r="F15" t="str">
            <v>Not Incl.</v>
          </cell>
        </row>
        <row r="16">
          <cell r="B16" t="str">
            <v>Data Spend</v>
          </cell>
          <cell r="C16">
            <v>-0.1</v>
          </cell>
          <cell r="D16">
            <v>0.1</v>
          </cell>
          <cell r="E16" t="str">
            <v>Not Active</v>
          </cell>
          <cell r="F16" t="str">
            <v>Not Incl.</v>
          </cell>
        </row>
        <row r="17">
          <cell r="B17" t="str">
            <v>Interconnect Revenue Rates</v>
          </cell>
          <cell r="C17">
            <v>-0.1</v>
          </cell>
          <cell r="D17">
            <v>0.1</v>
          </cell>
          <cell r="E17" t="str">
            <v>Not Active</v>
          </cell>
          <cell r="F17" t="str">
            <v>Not Incl.</v>
          </cell>
        </row>
        <row r="18">
          <cell r="B18" t="str">
            <v>3rd Party Revenue</v>
          </cell>
          <cell r="C18">
            <v>-0.1</v>
          </cell>
          <cell r="D18">
            <v>0.1</v>
          </cell>
          <cell r="E18" t="str">
            <v>Not Active</v>
          </cell>
          <cell r="F18" t="str">
            <v>Not Incl.</v>
          </cell>
        </row>
        <row r="19">
          <cell r="B19" t="str">
            <v>Telematics Revenue</v>
          </cell>
          <cell r="C19">
            <v>-0.1</v>
          </cell>
          <cell r="D19">
            <v>0.1</v>
          </cell>
          <cell r="E19" t="str">
            <v>Not Active</v>
          </cell>
          <cell r="F19" t="str">
            <v>Not Incl.</v>
          </cell>
        </row>
        <row r="20">
          <cell r="B20" t="str">
            <v>Wholesale Customers</v>
          </cell>
          <cell r="C20">
            <v>-0.1</v>
          </cell>
          <cell r="D20">
            <v>0.1</v>
          </cell>
          <cell r="E20" t="str">
            <v>Not Active</v>
          </cell>
          <cell r="F20" t="str">
            <v>Not Incl.</v>
          </cell>
        </row>
        <row r="21">
          <cell r="B21" t="str">
            <v>Content Spend per User</v>
          </cell>
          <cell r="C21">
            <v>-0.1</v>
          </cell>
          <cell r="D21">
            <v>0.1</v>
          </cell>
          <cell r="E21" t="str">
            <v>Not Active</v>
          </cell>
          <cell r="F21" t="str">
            <v>Not Incl.</v>
          </cell>
        </row>
        <row r="22">
          <cell r="B22" t="str">
            <v>Content EBITDA Margin</v>
          </cell>
          <cell r="C22">
            <v>-0.1</v>
          </cell>
          <cell r="D22">
            <v>0.1</v>
          </cell>
          <cell r="E22" t="str">
            <v>Not Active</v>
          </cell>
          <cell r="F22" t="str">
            <v>Not Incl.</v>
          </cell>
        </row>
        <row r="23">
          <cell r="B23" t="str">
            <v>Service Retail Commissions</v>
          </cell>
          <cell r="C23">
            <v>-0.1</v>
          </cell>
          <cell r="D23">
            <v>0.1</v>
          </cell>
          <cell r="E23" t="str">
            <v>Not Active</v>
          </cell>
          <cell r="F23" t="str">
            <v>Not Incl.</v>
          </cell>
        </row>
        <row r="24">
          <cell r="B24" t="str">
            <v>Acquisition Cost per Gross Add</v>
          </cell>
          <cell r="C24">
            <v>-0.1</v>
          </cell>
          <cell r="D24">
            <v>0.1</v>
          </cell>
          <cell r="E24" t="str">
            <v>Not Active</v>
          </cell>
          <cell r="F24" t="str">
            <v>Not Incl.</v>
          </cell>
        </row>
        <row r="25">
          <cell r="B25" t="str">
            <v>Customer Retention Cost</v>
          </cell>
          <cell r="C25">
            <v>-0.1</v>
          </cell>
          <cell r="D25">
            <v>0.1</v>
          </cell>
          <cell r="E25" t="str">
            <v>Not Active</v>
          </cell>
          <cell r="F25" t="str">
            <v>Not Incl.</v>
          </cell>
        </row>
        <row r="26">
          <cell r="B26" t="str">
            <v>Media Advertising Cost</v>
          </cell>
          <cell r="C26">
            <v>-0.1</v>
          </cell>
          <cell r="D26">
            <v>0.1</v>
          </cell>
          <cell r="E26" t="str">
            <v>Not Active</v>
          </cell>
          <cell r="F26" t="str">
            <v>Not Incl.</v>
          </cell>
        </row>
        <row r="27">
          <cell r="B27" t="str">
            <v>Other Marketing Cost</v>
          </cell>
          <cell r="C27">
            <v>-0.1</v>
          </cell>
          <cell r="D27">
            <v>0.1</v>
          </cell>
          <cell r="E27" t="str">
            <v>Not Active</v>
          </cell>
          <cell r="F27" t="str">
            <v>Not Incl.</v>
          </cell>
        </row>
        <row r="28">
          <cell r="B28" t="str">
            <v>Bad Debt</v>
          </cell>
          <cell r="C28">
            <v>-0.1</v>
          </cell>
          <cell r="D28">
            <v>0.1</v>
          </cell>
          <cell r="E28" t="str">
            <v>Not Active</v>
          </cell>
          <cell r="F28" t="str">
            <v>Not Incl.</v>
          </cell>
        </row>
        <row r="29">
          <cell r="B29" t="str">
            <v>Interconnect Cost</v>
          </cell>
          <cell r="C29">
            <v>-0.1</v>
          </cell>
          <cell r="D29">
            <v>0.1</v>
          </cell>
          <cell r="E29" t="str">
            <v>Not Active</v>
          </cell>
          <cell r="F29" t="str">
            <v>Not Incl.</v>
          </cell>
        </row>
        <row r="30">
          <cell r="B30" t="str">
            <v>Network Operations Cost</v>
          </cell>
          <cell r="C30">
            <v>-0.1</v>
          </cell>
          <cell r="D30">
            <v>0.1</v>
          </cell>
          <cell r="E30" t="str">
            <v>Not Active</v>
          </cell>
          <cell r="F30" t="str">
            <v>Not Incl.</v>
          </cell>
        </row>
        <row r="31">
          <cell r="B31" t="str">
            <v>Staff &amp; Related Cost</v>
          </cell>
          <cell r="C31">
            <v>-0.1</v>
          </cell>
          <cell r="D31">
            <v>0.1</v>
          </cell>
          <cell r="E31" t="str">
            <v>Not Active</v>
          </cell>
          <cell r="F31" t="str">
            <v>Not Incl.</v>
          </cell>
        </row>
        <row r="32">
          <cell r="B32" t="str">
            <v>Head Office Cost</v>
          </cell>
          <cell r="C32">
            <v>-0.1</v>
          </cell>
          <cell r="D32">
            <v>0.1</v>
          </cell>
          <cell r="E32" t="str">
            <v>Not Active</v>
          </cell>
          <cell r="F32" t="str">
            <v>Not Incl.</v>
          </cell>
        </row>
        <row r="33">
          <cell r="B33" t="str">
            <v>Incremental Tangible Capex</v>
          </cell>
          <cell r="C33">
            <v>-0.1</v>
          </cell>
          <cell r="D33">
            <v>0.1</v>
          </cell>
          <cell r="E33" t="str">
            <v>Not Active</v>
          </cell>
          <cell r="F33" t="str">
            <v>Included</v>
          </cell>
        </row>
        <row r="38">
          <cell r="C38">
            <v>21849.098613856801</v>
          </cell>
          <cell r="D38">
            <v>23915.980492163799</v>
          </cell>
        </row>
        <row r="39">
          <cell r="C39">
            <v>21946.217985218402</v>
          </cell>
          <cell r="D39">
            <v>23819.443904258002</v>
          </cell>
        </row>
        <row r="40">
          <cell r="C40">
            <v>23978.672919088</v>
          </cell>
          <cell r="D40">
            <v>21887.089510226098</v>
          </cell>
        </row>
        <row r="41">
          <cell r="C41">
            <v>22179.903828386301</v>
          </cell>
          <cell r="D41">
            <v>23563.931288713498</v>
          </cell>
        </row>
        <row r="42">
          <cell r="C42">
            <v>22353.516769232599</v>
          </cell>
          <cell r="D42">
            <v>22964.8108809246</v>
          </cell>
        </row>
        <row r="43">
          <cell r="C43">
            <v>22740.122724988702</v>
          </cell>
          <cell r="D43">
            <v>22864.983537051699</v>
          </cell>
        </row>
        <row r="44">
          <cell r="C44">
            <v>20758.874546227598</v>
          </cell>
          <cell r="D44">
            <v>25035.590350422601</v>
          </cell>
        </row>
        <row r="45">
          <cell r="C45">
            <v>21686.990385011301</v>
          </cell>
          <cell r="D45">
            <v>24078.156244230799</v>
          </cell>
        </row>
        <row r="46">
          <cell r="C46">
            <v>21982.757218353199</v>
          </cell>
          <cell r="D46">
            <v>23782.1815062319</v>
          </cell>
        </row>
        <row r="47">
          <cell r="C47">
            <v>21923.068800629899</v>
          </cell>
          <cell r="D47">
            <v>23841.869923955201</v>
          </cell>
        </row>
        <row r="48">
          <cell r="C48">
            <v>21753.591992389898</v>
          </cell>
          <cell r="D48">
            <v>24011.346732195099</v>
          </cell>
        </row>
        <row r="49">
          <cell r="C49">
            <v>22701.9439121619</v>
          </cell>
          <cell r="D49">
            <v>23062.9948124232</v>
          </cell>
        </row>
        <row r="50">
          <cell r="C50">
            <v>22887.308564407798</v>
          </cell>
          <cell r="D50">
            <v>22877.630160177301</v>
          </cell>
        </row>
        <row r="51">
          <cell r="C51">
            <v>22882.469362292501</v>
          </cell>
          <cell r="D51">
            <v>22882.469362292501</v>
          </cell>
        </row>
        <row r="52">
          <cell r="C52">
            <v>22741.8504937488</v>
          </cell>
          <cell r="D52">
            <v>23023.0882308363</v>
          </cell>
        </row>
        <row r="53">
          <cell r="C53">
            <v>22728.516861445802</v>
          </cell>
          <cell r="D53">
            <v>23036.421863139301</v>
          </cell>
        </row>
        <row r="54">
          <cell r="C54">
            <v>23062.914585559902</v>
          </cell>
          <cell r="D54">
            <v>22702.024139025201</v>
          </cell>
        </row>
        <row r="55">
          <cell r="C55">
            <v>23198.074947347999</v>
          </cell>
          <cell r="D55">
            <v>22558.602969673098</v>
          </cell>
        </row>
        <row r="56">
          <cell r="C56">
            <v>22785.518346388199</v>
          </cell>
          <cell r="D56">
            <v>22980.4421765466</v>
          </cell>
        </row>
        <row r="57">
          <cell r="C57">
            <v>23058.346113984699</v>
          </cell>
          <cell r="D57">
            <v>22702.425380223602</v>
          </cell>
        </row>
        <row r="58">
          <cell r="C58">
            <v>22882.469362292501</v>
          </cell>
          <cell r="D58">
            <v>22882.469362292501</v>
          </cell>
        </row>
        <row r="59">
          <cell r="C59">
            <v>23015.298203131399</v>
          </cell>
          <cell r="D59">
            <v>22749.640521453599</v>
          </cell>
        </row>
        <row r="60">
          <cell r="C60">
            <v>24271.467746245798</v>
          </cell>
          <cell r="D60">
            <v>21493.470978339301</v>
          </cell>
        </row>
        <row r="61">
          <cell r="C61">
            <v>22882.469362292501</v>
          </cell>
          <cell r="D61">
            <v>22882.469362292501</v>
          </cell>
        </row>
        <row r="62">
          <cell r="C62">
            <v>23421.791540138602</v>
          </cell>
          <cell r="D62">
            <v>22343.147184446501</v>
          </cell>
        </row>
        <row r="63">
          <cell r="C63">
            <v>22882.469362292501</v>
          </cell>
          <cell r="D63">
            <v>22882.469362292501</v>
          </cell>
        </row>
        <row r="64">
          <cell r="C64">
            <v>25204.092594202</v>
          </cell>
          <cell r="D64">
            <v>20231.316802446701</v>
          </cell>
        </row>
        <row r="113">
          <cell r="C113">
            <v>27891.926238379001</v>
          </cell>
        </row>
        <row r="114">
          <cell r="C114">
            <v>22882.469362292501</v>
          </cell>
        </row>
        <row r="119">
          <cell r="F119">
            <v>21849.098613856801</v>
          </cell>
          <cell r="G119">
            <v>23915.980492163799</v>
          </cell>
        </row>
        <row r="120">
          <cell r="F120">
            <v>21946.217985218402</v>
          </cell>
          <cell r="G120">
            <v>23819.443904258002</v>
          </cell>
        </row>
        <row r="121">
          <cell r="F121">
            <v>23978.672919088</v>
          </cell>
          <cell r="G121">
            <v>21887.089510226098</v>
          </cell>
        </row>
        <row r="122">
          <cell r="F122">
            <v>22179.903828386301</v>
          </cell>
          <cell r="G122">
            <v>23563.931288713498</v>
          </cell>
        </row>
        <row r="123">
          <cell r="F123">
            <v>22353.516769232599</v>
          </cell>
          <cell r="G123">
            <v>22964.8108809246</v>
          </cell>
        </row>
        <row r="124">
          <cell r="F124">
            <v>22740.122724988702</v>
          </cell>
          <cell r="G124">
            <v>22864.983537051699</v>
          </cell>
        </row>
        <row r="125">
          <cell r="F125">
            <v>20758.874546227598</v>
          </cell>
          <cell r="G125">
            <v>25035.590350422601</v>
          </cell>
        </row>
        <row r="126">
          <cell r="F126">
            <v>21686.990385011301</v>
          </cell>
          <cell r="G126">
            <v>24078.156244230799</v>
          </cell>
        </row>
        <row r="127">
          <cell r="F127">
            <v>21982.757218353199</v>
          </cell>
          <cell r="G127">
            <v>23782.1815062319</v>
          </cell>
        </row>
        <row r="128">
          <cell r="F128">
            <v>21923.068800629899</v>
          </cell>
          <cell r="G128">
            <v>23841.869923955201</v>
          </cell>
        </row>
        <row r="129">
          <cell r="F129">
            <v>21753.591992389898</v>
          </cell>
          <cell r="G129">
            <v>24011.346732195099</v>
          </cell>
        </row>
        <row r="130">
          <cell r="F130">
            <v>22701.9439121619</v>
          </cell>
          <cell r="G130">
            <v>23062.9948124232</v>
          </cell>
        </row>
        <row r="131">
          <cell r="F131">
            <v>22887.308564407798</v>
          </cell>
          <cell r="G131">
            <v>22877.630160177301</v>
          </cell>
        </row>
        <row r="132">
          <cell r="F132">
            <v>22882.469362292501</v>
          </cell>
          <cell r="G132">
            <v>22882.469362292501</v>
          </cell>
        </row>
        <row r="133">
          <cell r="F133">
            <v>22741.8504937488</v>
          </cell>
          <cell r="G133">
            <v>23023.0882308363</v>
          </cell>
        </row>
        <row r="134">
          <cell r="F134">
            <v>22728.516861445802</v>
          </cell>
          <cell r="G134">
            <v>23036.421863139301</v>
          </cell>
        </row>
        <row r="135">
          <cell r="F135">
            <v>23062.914585559902</v>
          </cell>
          <cell r="G135">
            <v>22702.024139025201</v>
          </cell>
        </row>
        <row r="136">
          <cell r="F136">
            <v>23198.074947347999</v>
          </cell>
          <cell r="G136">
            <v>22558.602969673098</v>
          </cell>
        </row>
        <row r="137">
          <cell r="F137">
            <v>22785.518346388199</v>
          </cell>
          <cell r="G137">
            <v>22980.4421765466</v>
          </cell>
        </row>
        <row r="138">
          <cell r="F138">
            <v>23058.346113984699</v>
          </cell>
          <cell r="G138">
            <v>22702.425380223602</v>
          </cell>
        </row>
        <row r="139">
          <cell r="F139">
            <v>22882.469362292501</v>
          </cell>
          <cell r="G139">
            <v>22882.469362292501</v>
          </cell>
        </row>
        <row r="140">
          <cell r="F140">
            <v>23015.298203131399</v>
          </cell>
          <cell r="G140">
            <v>22749.640521453599</v>
          </cell>
        </row>
        <row r="141">
          <cell r="F141">
            <v>24271.467746245798</v>
          </cell>
          <cell r="G141">
            <v>21493.470978339301</v>
          </cell>
        </row>
        <row r="142">
          <cell r="F142">
            <v>22882.469362292501</v>
          </cell>
          <cell r="G142">
            <v>22882.469362292501</v>
          </cell>
        </row>
        <row r="143">
          <cell r="F143">
            <v>23421.791540138602</v>
          </cell>
          <cell r="G143">
            <v>22343.147184446501</v>
          </cell>
        </row>
        <row r="144">
          <cell r="F144">
            <v>22882.469362292501</v>
          </cell>
          <cell r="G144">
            <v>22882.469362292501</v>
          </cell>
        </row>
        <row r="145">
          <cell r="F145">
            <v>25204.092594202</v>
          </cell>
          <cell r="G145">
            <v>20231.316802446701</v>
          </cell>
        </row>
        <row r="149">
          <cell r="C149">
            <v>12331.347031330301</v>
          </cell>
          <cell r="D149">
            <v>16745.1955696738</v>
          </cell>
          <cell r="E149">
            <v>18891.415695478201</v>
          </cell>
          <cell r="F149">
            <v>21287.910956644999</v>
          </cell>
          <cell r="G149">
            <v>23700.5006856742</v>
          </cell>
          <cell r="H149">
            <v>26194.508956873</v>
          </cell>
          <cell r="I149">
            <v>28853.117604167401</v>
          </cell>
          <cell r="J149">
            <v>31755.328406841902</v>
          </cell>
          <cell r="K149">
            <v>35502.449486648104</v>
          </cell>
          <cell r="L149">
            <v>35589.149509369097</v>
          </cell>
          <cell r="M149">
            <v>35664.121006413297</v>
          </cell>
          <cell r="N149">
            <v>35733.576053385201</v>
          </cell>
        </row>
        <row r="150">
          <cell r="C150">
            <v>0</v>
          </cell>
          <cell r="D150">
            <v>6.1155482786723798</v>
          </cell>
          <cell r="E150">
            <v>48.405769909749601</v>
          </cell>
          <cell r="F150">
            <v>157.83603591995501</v>
          </cell>
          <cell r="G150">
            <v>490.83750898132598</v>
          </cell>
          <cell r="H150">
            <v>1100.28676337305</v>
          </cell>
          <cell r="I150">
            <v>1973.23320311675</v>
          </cell>
          <cell r="J150">
            <v>2793.6492439479798</v>
          </cell>
          <cell r="K150">
            <v>3693.99011844507</v>
          </cell>
          <cell r="L150">
            <v>4649.1296582736804</v>
          </cell>
          <cell r="M150">
            <v>5531.1654671415499</v>
          </cell>
          <cell r="N150">
            <v>6389.6159450792802</v>
          </cell>
        </row>
        <row r="153">
          <cell r="C153">
            <v>12331.347031330301</v>
          </cell>
          <cell r="D153">
            <v>16745.1955696738</v>
          </cell>
          <cell r="E153">
            <v>18891.415695478201</v>
          </cell>
          <cell r="F153">
            <v>20993.2338200667</v>
          </cell>
          <cell r="G153">
            <v>22743.714276594801</v>
          </cell>
          <cell r="H153">
            <v>24466.704113613701</v>
          </cell>
          <cell r="I153">
            <v>26242.958174101601</v>
          </cell>
          <cell r="J153">
            <v>28142.8169711183</v>
          </cell>
          <cell r="K153">
            <v>31054.617965159101</v>
          </cell>
          <cell r="L153">
            <v>31118.951243453899</v>
          </cell>
          <cell r="M153">
            <v>31174.0535428609</v>
          </cell>
          <cell r="N153">
            <v>31225.091491746902</v>
          </cell>
        </row>
        <row r="154">
          <cell r="C154">
            <v>0</v>
          </cell>
          <cell r="D154">
            <v>6.1155482786723798</v>
          </cell>
          <cell r="E154">
            <v>48.405769909749601</v>
          </cell>
          <cell r="F154">
            <v>155.67716871179999</v>
          </cell>
          <cell r="G154">
            <v>474.19167513664701</v>
          </cell>
          <cell r="H154">
            <v>1035.75280789559</v>
          </cell>
          <cell r="I154">
            <v>1816.3524162116901</v>
          </cell>
          <cell r="J154">
            <v>2524.14243648107</v>
          </cell>
          <cell r="K154">
            <v>3311.2737939040799</v>
          </cell>
          <cell r="L154">
            <v>4175.4190140881101</v>
          </cell>
          <cell r="M154">
            <v>4966.4100013017596</v>
          </cell>
          <cell r="N154">
            <v>5733.4749526181004</v>
          </cell>
        </row>
        <row r="161">
          <cell r="C161" t="str">
            <v>Low Value</v>
          </cell>
        </row>
        <row r="162">
          <cell r="C162" t="str">
            <v>High Value</v>
          </cell>
        </row>
        <row r="163">
          <cell r="C163" t="str">
            <v>Not Active</v>
          </cell>
        </row>
        <row r="164">
          <cell r="C164" t="str">
            <v>Base Case</v>
          </cell>
        </row>
        <row r="166">
          <cell r="C166" t="str">
            <v>Included</v>
          </cell>
        </row>
        <row r="167">
          <cell r="C167" t="str">
            <v>Not Incl.</v>
          </cell>
        </row>
        <row r="175">
          <cell r="B175" t="str">
            <v>Penetration Ceiling</v>
          </cell>
        </row>
        <row r="176">
          <cell r="B176" t="str">
            <v>Share of Gross Adds</v>
          </cell>
        </row>
        <row r="177">
          <cell r="B177" t="str">
            <v>Voice Tariff</v>
          </cell>
        </row>
        <row r="178">
          <cell r="B178" t="str">
            <v>Incremental Tangible Capex</v>
          </cell>
        </row>
        <row r="187">
          <cell r="C187">
            <v>21053.471461208501</v>
          </cell>
          <cell r="E187" t="str">
            <v>Low Value</v>
          </cell>
          <cell r="F187" t="str">
            <v>Low Value</v>
          </cell>
          <cell r="G187" t="str">
            <v>Low Value</v>
          </cell>
          <cell r="H187" t="str">
            <v>Low Value</v>
          </cell>
        </row>
        <row r="188">
          <cell r="C188">
            <v>16406.100412172698</v>
          </cell>
          <cell r="E188" t="str">
            <v>Low Value</v>
          </cell>
          <cell r="F188" t="str">
            <v>Low Value</v>
          </cell>
          <cell r="G188" t="str">
            <v>Low Value</v>
          </cell>
          <cell r="H188" t="str">
            <v>High Value</v>
          </cell>
        </row>
        <row r="189">
          <cell r="C189">
            <v>18914.525901814701</v>
          </cell>
          <cell r="E189" t="str">
            <v>Low Value</v>
          </cell>
          <cell r="F189" t="str">
            <v>Low Value</v>
          </cell>
          <cell r="G189" t="str">
            <v>Low Value</v>
          </cell>
          <cell r="H189" t="str">
            <v>Not Active</v>
          </cell>
        </row>
        <row r="190">
          <cell r="C190">
            <v>24907.163023345602</v>
          </cell>
          <cell r="E190" t="str">
            <v>Low Value</v>
          </cell>
          <cell r="F190" t="str">
            <v>Low Value</v>
          </cell>
          <cell r="G190" t="str">
            <v>High Value</v>
          </cell>
          <cell r="H190" t="str">
            <v>Low Value</v>
          </cell>
        </row>
        <row r="191">
          <cell r="C191">
            <v>15095.370273247099</v>
          </cell>
          <cell r="E191" t="str">
            <v>Low Value</v>
          </cell>
          <cell r="F191" t="str">
            <v>Low Value</v>
          </cell>
          <cell r="G191" t="str">
            <v>High Value</v>
          </cell>
          <cell r="H191" t="str">
            <v>High Value</v>
          </cell>
        </row>
        <row r="192">
          <cell r="C192">
            <v>23027.542645859801</v>
          </cell>
          <cell r="E192" t="str">
            <v>Low Value</v>
          </cell>
          <cell r="F192" t="str">
            <v>Low Value</v>
          </cell>
          <cell r="G192" t="str">
            <v>High Value</v>
          </cell>
          <cell r="H192" t="str">
            <v>Not Active</v>
          </cell>
        </row>
        <row r="193">
          <cell r="C193">
            <v>23077.9569027127</v>
          </cell>
          <cell r="E193" t="str">
            <v>Low Value</v>
          </cell>
          <cell r="F193" t="str">
            <v>Low Value</v>
          </cell>
          <cell r="G193" t="str">
            <v>Not Active</v>
          </cell>
          <cell r="H193" t="str">
            <v>Low Value</v>
          </cell>
        </row>
        <row r="194">
          <cell r="C194">
            <v>18636.828790482399</v>
          </cell>
          <cell r="E194" t="str">
            <v>Low Value</v>
          </cell>
          <cell r="F194" t="str">
            <v>Low Value</v>
          </cell>
          <cell r="G194" t="str">
            <v>Not Active</v>
          </cell>
          <cell r="H194" t="str">
            <v>High Value</v>
          </cell>
        </row>
        <row r="195">
          <cell r="C195">
            <v>21010.5035289525</v>
          </cell>
          <cell r="E195" t="str">
            <v>Low Value</v>
          </cell>
          <cell r="F195" t="str">
            <v>Low Value</v>
          </cell>
          <cell r="G195" t="str">
            <v>Not Active</v>
          </cell>
          <cell r="H195" t="str">
            <v>Not Active</v>
          </cell>
        </row>
        <row r="196">
          <cell r="C196">
            <v>22897.482418940701</v>
          </cell>
          <cell r="E196" t="str">
            <v>Low Value</v>
          </cell>
          <cell r="F196" t="str">
            <v>High Value</v>
          </cell>
          <cell r="G196" t="str">
            <v>Low Value</v>
          </cell>
          <cell r="H196" t="str">
            <v>Low Value</v>
          </cell>
        </row>
        <row r="197">
          <cell r="C197">
            <v>18123.913925093901</v>
          </cell>
          <cell r="E197" t="str">
            <v>Low Value</v>
          </cell>
          <cell r="F197" t="str">
            <v>High Value</v>
          </cell>
          <cell r="G197" t="str">
            <v>Low Value</v>
          </cell>
          <cell r="H197" t="str">
            <v>High Value</v>
          </cell>
        </row>
        <row r="198">
          <cell r="C198">
            <v>20565.899320624299</v>
          </cell>
          <cell r="E198" t="str">
            <v>Low Value</v>
          </cell>
          <cell r="F198" t="str">
            <v>High Value</v>
          </cell>
          <cell r="G198" t="str">
            <v>Low Value</v>
          </cell>
          <cell r="H198" t="str">
            <v>Not Active</v>
          </cell>
        </row>
        <row r="199">
          <cell r="C199">
            <v>25295.961996108501</v>
          </cell>
          <cell r="E199" t="str">
            <v>Low Value</v>
          </cell>
          <cell r="F199" t="str">
            <v>High Value</v>
          </cell>
          <cell r="G199" t="str">
            <v>High Value</v>
          </cell>
          <cell r="H199" t="str">
            <v>Low Value</v>
          </cell>
        </row>
        <row r="200">
          <cell r="C200">
            <v>22320.341128405202</v>
          </cell>
          <cell r="E200" t="str">
            <v>Low Value</v>
          </cell>
          <cell r="F200" t="str">
            <v>High Value</v>
          </cell>
          <cell r="G200" t="str">
            <v>High Value</v>
          </cell>
          <cell r="H200" t="str">
            <v>High Value</v>
          </cell>
        </row>
        <row r="201">
          <cell r="C201">
            <v>24839.604656993899</v>
          </cell>
          <cell r="E201" t="str">
            <v>Low Value</v>
          </cell>
          <cell r="F201" t="str">
            <v>High Value</v>
          </cell>
          <cell r="G201" t="str">
            <v>High Value</v>
          </cell>
          <cell r="H201" t="str">
            <v>Not Active</v>
          </cell>
        </row>
        <row r="202">
          <cell r="C202">
            <v>24969.122302786702</v>
          </cell>
          <cell r="E202" t="str">
            <v>Low Value</v>
          </cell>
          <cell r="F202" t="str">
            <v>High Value</v>
          </cell>
          <cell r="G202" t="str">
            <v>Not Active</v>
          </cell>
          <cell r="H202" t="str">
            <v>Low Value</v>
          </cell>
        </row>
        <row r="203">
          <cell r="C203">
            <v>20112.3494235824</v>
          </cell>
          <cell r="E203" t="str">
            <v>Low Value</v>
          </cell>
          <cell r="F203" t="str">
            <v>High Value</v>
          </cell>
          <cell r="G203" t="str">
            <v>Not Active</v>
          </cell>
          <cell r="H203" t="str">
            <v>High Value</v>
          </cell>
        </row>
        <row r="204">
          <cell r="C204">
            <v>21860.3815399044</v>
          </cell>
          <cell r="E204" t="str">
            <v>Low Value</v>
          </cell>
          <cell r="F204" t="str">
            <v>High Value</v>
          </cell>
          <cell r="G204" t="str">
            <v>Not Active</v>
          </cell>
          <cell r="H204" t="str">
            <v>Not Active</v>
          </cell>
        </row>
        <row r="205">
          <cell r="C205">
            <v>21975.140521226698</v>
          </cell>
          <cell r="E205" t="str">
            <v>Low Value</v>
          </cell>
          <cell r="F205" t="str">
            <v>Not Active</v>
          </cell>
          <cell r="G205" t="str">
            <v>Low Value</v>
          </cell>
          <cell r="H205" t="str">
            <v>Low Value</v>
          </cell>
        </row>
        <row r="206">
          <cell r="C206">
            <v>17182.681770430201</v>
          </cell>
          <cell r="E206" t="str">
            <v>Low Value</v>
          </cell>
          <cell r="F206" t="str">
            <v>Not Active</v>
          </cell>
          <cell r="G206" t="str">
            <v>Low Value</v>
          </cell>
          <cell r="H206" t="str">
            <v>High Value</v>
          </cell>
        </row>
        <row r="207">
          <cell r="C207">
            <v>19739.844008528002</v>
          </cell>
          <cell r="E207" t="str">
            <v>Low Value</v>
          </cell>
          <cell r="F207" t="str">
            <v>Not Active</v>
          </cell>
          <cell r="G207" t="str">
            <v>Low Value</v>
          </cell>
          <cell r="H207" t="str">
            <v>Not Active</v>
          </cell>
        </row>
        <row r="208">
          <cell r="C208">
            <v>26084.430775690598</v>
          </cell>
          <cell r="E208" t="str">
            <v>Low Value</v>
          </cell>
          <cell r="F208" t="str">
            <v>Not Active</v>
          </cell>
          <cell r="G208" t="str">
            <v>High Value</v>
          </cell>
          <cell r="H208" t="str">
            <v>Low Value</v>
          </cell>
        </row>
        <row r="209">
          <cell r="C209">
            <v>21578.062287398101</v>
          </cell>
          <cell r="E209" t="str">
            <v>Low Value</v>
          </cell>
          <cell r="F209" t="str">
            <v>Not Active</v>
          </cell>
          <cell r="G209" t="str">
            <v>High Value</v>
          </cell>
          <cell r="H209" t="str">
            <v>High Value</v>
          </cell>
        </row>
        <row r="210">
          <cell r="C210">
            <v>20360.4512270907</v>
          </cell>
          <cell r="E210" t="str">
            <v>Low Value</v>
          </cell>
          <cell r="F210" t="str">
            <v>Not Active</v>
          </cell>
          <cell r="G210" t="str">
            <v>High Value</v>
          </cell>
          <cell r="H210" t="str">
            <v>Not Active</v>
          </cell>
        </row>
        <row r="211">
          <cell r="C211">
            <v>24016.388049004101</v>
          </cell>
          <cell r="E211" t="str">
            <v>Low Value</v>
          </cell>
          <cell r="F211" t="str">
            <v>Not Active</v>
          </cell>
          <cell r="G211" t="str">
            <v>Not Active</v>
          </cell>
          <cell r="H211" t="str">
            <v>Low Value</v>
          </cell>
        </row>
        <row r="212">
          <cell r="C212">
            <v>16668.524164899802</v>
          </cell>
          <cell r="E212" t="str">
            <v>Low Value</v>
          </cell>
          <cell r="F212" t="str">
            <v>Not Active</v>
          </cell>
          <cell r="G212" t="str">
            <v>Not Active</v>
          </cell>
          <cell r="H212" t="str">
            <v>High Value</v>
          </cell>
        </row>
        <row r="213">
          <cell r="C213">
            <v>21849.098613856801</v>
          </cell>
          <cell r="E213" t="str">
            <v>Low Value</v>
          </cell>
          <cell r="F213" t="str">
            <v>Not Active</v>
          </cell>
          <cell r="G213" t="str">
            <v>Not Active</v>
          </cell>
          <cell r="H213" t="str">
            <v>Not Active</v>
          </cell>
        </row>
        <row r="214">
          <cell r="C214">
            <v>23160.0563575788</v>
          </cell>
          <cell r="E214" t="str">
            <v>High Value</v>
          </cell>
          <cell r="F214" t="str">
            <v>Low Value</v>
          </cell>
          <cell r="G214" t="str">
            <v>Low Value</v>
          </cell>
          <cell r="H214" t="str">
            <v>Low Value</v>
          </cell>
        </row>
        <row r="215">
          <cell r="C215">
            <v>19494.931462482698</v>
          </cell>
          <cell r="E215" t="str">
            <v>High Value</v>
          </cell>
          <cell r="F215" t="str">
            <v>Low Value</v>
          </cell>
          <cell r="G215" t="str">
            <v>Low Value</v>
          </cell>
          <cell r="H215" t="str">
            <v>High Value</v>
          </cell>
        </row>
        <row r="216">
          <cell r="C216">
            <v>20748.453838663601</v>
          </cell>
          <cell r="E216" t="str">
            <v>High Value</v>
          </cell>
          <cell r="F216" t="str">
            <v>Low Value</v>
          </cell>
          <cell r="G216" t="str">
            <v>Low Value</v>
          </cell>
          <cell r="H216" t="str">
            <v>Not Active</v>
          </cell>
        </row>
        <row r="217">
          <cell r="C217">
            <v>26765.537648561101</v>
          </cell>
          <cell r="E217" t="str">
            <v>High Value</v>
          </cell>
          <cell r="F217" t="str">
            <v>Low Value</v>
          </cell>
          <cell r="G217" t="str">
            <v>High Value</v>
          </cell>
          <cell r="H217" t="str">
            <v>Low Value</v>
          </cell>
        </row>
        <row r="218">
          <cell r="C218">
            <v>22417.613853192001</v>
          </cell>
          <cell r="E218" t="str">
            <v>High Value</v>
          </cell>
          <cell r="F218" t="str">
            <v>Low Value</v>
          </cell>
          <cell r="G218" t="str">
            <v>High Value</v>
          </cell>
          <cell r="H218" t="str">
            <v>High Value</v>
          </cell>
        </row>
        <row r="219">
          <cell r="C219">
            <v>25033.782949170702</v>
          </cell>
          <cell r="E219" t="str">
            <v>High Value</v>
          </cell>
          <cell r="F219" t="str">
            <v>Low Value</v>
          </cell>
          <cell r="G219" t="str">
            <v>High Value</v>
          </cell>
          <cell r="H219" t="str">
            <v>Not Active</v>
          </cell>
        </row>
        <row r="220">
          <cell r="C220">
            <v>25202.1951602515</v>
          </cell>
          <cell r="E220" t="str">
            <v>High Value</v>
          </cell>
          <cell r="F220" t="str">
            <v>Low Value</v>
          </cell>
          <cell r="G220" t="str">
            <v>Not Active</v>
          </cell>
          <cell r="H220" t="str">
            <v>Low Value</v>
          </cell>
        </row>
        <row r="221">
          <cell r="C221">
            <v>20163.791937033198</v>
          </cell>
          <cell r="E221" t="str">
            <v>High Value</v>
          </cell>
          <cell r="F221" t="str">
            <v>Low Value</v>
          </cell>
          <cell r="G221" t="str">
            <v>Not Active</v>
          </cell>
          <cell r="H221" t="str">
            <v>High Value</v>
          </cell>
        </row>
        <row r="222">
          <cell r="C222">
            <v>23280.024288946599</v>
          </cell>
          <cell r="E222" t="str">
            <v>High Value</v>
          </cell>
          <cell r="F222" t="str">
            <v>Low Value</v>
          </cell>
          <cell r="G222" t="str">
            <v>Not Active</v>
          </cell>
          <cell r="H222" t="str">
            <v>Not Active</v>
          </cell>
        </row>
        <row r="223">
          <cell r="C223">
            <v>30619.797889306301</v>
          </cell>
          <cell r="E223" t="str">
            <v>High Value</v>
          </cell>
          <cell r="F223" t="str">
            <v>High Value</v>
          </cell>
          <cell r="G223" t="str">
            <v>Low Value</v>
          </cell>
          <cell r="H223" t="str">
            <v>Low Value</v>
          </cell>
        </row>
        <row r="224">
          <cell r="C224">
            <v>19781.937109787999</v>
          </cell>
          <cell r="E224" t="str">
            <v>High Value</v>
          </cell>
          <cell r="F224" t="str">
            <v>High Value</v>
          </cell>
          <cell r="G224" t="str">
            <v>Low Value</v>
          </cell>
          <cell r="H224" t="str">
            <v>High Value</v>
          </cell>
        </row>
        <row r="225">
          <cell r="C225">
            <v>22796.426766651701</v>
          </cell>
          <cell r="E225" t="str">
            <v>High Value</v>
          </cell>
          <cell r="F225" t="str">
            <v>High Value</v>
          </cell>
          <cell r="G225" t="str">
            <v>Low Value</v>
          </cell>
          <cell r="H225" t="str">
            <v>Not Active</v>
          </cell>
        </row>
        <row r="226">
          <cell r="C226">
            <v>29688.419488363699</v>
          </cell>
          <cell r="E226" t="str">
            <v>High Value</v>
          </cell>
          <cell r="F226" t="str">
            <v>High Value</v>
          </cell>
          <cell r="G226" t="str">
            <v>High Value</v>
          </cell>
          <cell r="H226" t="str">
            <v>Low Value</v>
          </cell>
        </row>
        <row r="227">
          <cell r="C227">
            <v>24240.487905855902</v>
          </cell>
          <cell r="E227" t="str">
            <v>High Value</v>
          </cell>
          <cell r="F227" t="str">
            <v>High Value</v>
          </cell>
          <cell r="G227" t="str">
            <v>High Value</v>
          </cell>
          <cell r="H227" t="str">
            <v>High Value</v>
          </cell>
        </row>
        <row r="228">
          <cell r="C228">
            <v>27139.273140101501</v>
          </cell>
          <cell r="E228" t="str">
            <v>High Value</v>
          </cell>
          <cell r="F228" t="str">
            <v>High Value</v>
          </cell>
          <cell r="G228" t="str">
            <v>High Value</v>
          </cell>
          <cell r="H228" t="str">
            <v>Not Active</v>
          </cell>
        </row>
        <row r="229">
          <cell r="C229">
            <v>27552.0658284942</v>
          </cell>
          <cell r="E229" t="str">
            <v>High Value</v>
          </cell>
          <cell r="F229" t="str">
            <v>High Value</v>
          </cell>
          <cell r="G229" t="str">
            <v>Not Active</v>
          </cell>
          <cell r="H229" t="str">
            <v>Low Value</v>
          </cell>
        </row>
        <row r="230">
          <cell r="C230">
            <v>21993.9302931442</v>
          </cell>
          <cell r="E230" t="str">
            <v>High Value</v>
          </cell>
          <cell r="F230" t="str">
            <v>High Value</v>
          </cell>
          <cell r="G230" t="str">
            <v>Not Active</v>
          </cell>
          <cell r="H230" t="str">
            <v>High Value</v>
          </cell>
        </row>
        <row r="231">
          <cell r="C231">
            <v>24950.567738698901</v>
          </cell>
          <cell r="E231" t="str">
            <v>High Value</v>
          </cell>
          <cell r="F231" t="str">
            <v>High Value</v>
          </cell>
          <cell r="G231" t="str">
            <v>Not Active</v>
          </cell>
          <cell r="H231" t="str">
            <v>Not Active</v>
          </cell>
        </row>
        <row r="232">
          <cell r="C232">
            <v>24310.742623473099</v>
          </cell>
          <cell r="E232" t="str">
            <v>High Value</v>
          </cell>
          <cell r="F232" t="str">
            <v>Not Active</v>
          </cell>
          <cell r="G232" t="str">
            <v>Low Value</v>
          </cell>
          <cell r="H232" t="str">
            <v>Low Value</v>
          </cell>
        </row>
        <row r="233">
          <cell r="C233">
            <v>18895.2256438324</v>
          </cell>
          <cell r="E233" t="str">
            <v>High Value</v>
          </cell>
          <cell r="F233" t="str">
            <v>Not Active</v>
          </cell>
          <cell r="G233" t="str">
            <v>Low Value</v>
          </cell>
          <cell r="H233" t="str">
            <v>High Value</v>
          </cell>
        </row>
        <row r="234">
          <cell r="C234">
            <v>25222.149248995302</v>
          </cell>
          <cell r="E234" t="str">
            <v>High Value</v>
          </cell>
          <cell r="F234" t="str">
            <v>Not Active</v>
          </cell>
          <cell r="G234" t="str">
            <v>Low Value</v>
          </cell>
          <cell r="H234" t="str">
            <v>Not Active</v>
          </cell>
        </row>
        <row r="235">
          <cell r="C235">
            <v>28505.362932436899</v>
          </cell>
          <cell r="E235" t="str">
            <v>High Value</v>
          </cell>
          <cell r="F235" t="str">
            <v>Not Active</v>
          </cell>
          <cell r="G235" t="str">
            <v>High Value</v>
          </cell>
          <cell r="H235" t="str">
            <v>Low Value</v>
          </cell>
        </row>
        <row r="236">
          <cell r="C236">
            <v>23328.661031359901</v>
          </cell>
          <cell r="E236" t="str">
            <v>High Value</v>
          </cell>
          <cell r="F236" t="str">
            <v>Not Active</v>
          </cell>
          <cell r="G236" t="str">
            <v>High Value</v>
          </cell>
          <cell r="H236" t="str">
            <v>High Value</v>
          </cell>
        </row>
        <row r="237">
          <cell r="C237">
            <v>26086.172664186</v>
          </cell>
          <cell r="E237" t="str">
            <v>High Value</v>
          </cell>
          <cell r="F237" t="str">
            <v>Not Active</v>
          </cell>
          <cell r="G237" t="str">
            <v>High Value</v>
          </cell>
          <cell r="H237" t="str">
            <v>Not Active</v>
          </cell>
        </row>
        <row r="238">
          <cell r="C238">
            <v>28766.858091855102</v>
          </cell>
          <cell r="E238" t="str">
            <v>High Value</v>
          </cell>
          <cell r="F238" t="str">
            <v>Not Active</v>
          </cell>
          <cell r="G238" t="str">
            <v>Not Active</v>
          </cell>
          <cell r="H238" t="str">
            <v>Low Value</v>
          </cell>
        </row>
        <row r="239">
          <cell r="C239">
            <v>21095.814764985498</v>
          </cell>
          <cell r="E239" t="str">
            <v>High Value</v>
          </cell>
          <cell r="F239" t="str">
            <v>Not Active</v>
          </cell>
          <cell r="G239" t="str">
            <v>Not Active</v>
          </cell>
          <cell r="H239" t="str">
            <v>High Value</v>
          </cell>
        </row>
        <row r="240">
          <cell r="C240">
            <v>23915.980492163799</v>
          </cell>
          <cell r="E240" t="str">
            <v>High Value</v>
          </cell>
          <cell r="F240" t="str">
            <v>Not Active</v>
          </cell>
          <cell r="G240" t="str">
            <v>Not Active</v>
          </cell>
          <cell r="H240" t="str">
            <v>Not Active</v>
          </cell>
        </row>
        <row r="241">
          <cell r="C241">
            <v>22091.394479735001</v>
          </cell>
          <cell r="E241" t="str">
            <v>Not Active</v>
          </cell>
          <cell r="F241" t="str">
            <v>Low Value</v>
          </cell>
          <cell r="G241" t="str">
            <v>Low Value</v>
          </cell>
          <cell r="H241" t="str">
            <v>Low Value</v>
          </cell>
        </row>
        <row r="242">
          <cell r="C242">
            <v>17211.127160794302</v>
          </cell>
          <cell r="E242" t="str">
            <v>Not Active</v>
          </cell>
          <cell r="F242" t="str">
            <v>Low Value</v>
          </cell>
          <cell r="G242" t="str">
            <v>Low Value</v>
          </cell>
          <cell r="H242" t="str">
            <v>High Value</v>
          </cell>
        </row>
        <row r="243">
          <cell r="C243">
            <v>19814.675977070201</v>
          </cell>
          <cell r="E243" t="str">
            <v>Not Active</v>
          </cell>
          <cell r="F243" t="str">
            <v>Low Value</v>
          </cell>
          <cell r="G243" t="str">
            <v>Low Value</v>
          </cell>
          <cell r="H243" t="str">
            <v>Not Active</v>
          </cell>
        </row>
        <row r="244">
          <cell r="C244">
            <v>26225.094989668902</v>
          </cell>
          <cell r="E244" t="str">
            <v>Not Active</v>
          </cell>
          <cell r="F244" t="str">
            <v>Low Value</v>
          </cell>
          <cell r="G244" t="str">
            <v>High Value</v>
          </cell>
          <cell r="H244" t="str">
            <v>Low Value</v>
          </cell>
        </row>
        <row r="245">
          <cell r="C245">
            <v>21627.007998757301</v>
          </cell>
          <cell r="E245" t="str">
            <v>Not Active</v>
          </cell>
          <cell r="F245" t="str">
            <v>Low Value</v>
          </cell>
          <cell r="G245" t="str">
            <v>High Value</v>
          </cell>
          <cell r="H245" t="str">
            <v>High Value</v>
          </cell>
        </row>
        <row r="246">
          <cell r="C246">
            <v>21095.232803948398</v>
          </cell>
          <cell r="E246" t="str">
            <v>Not Active</v>
          </cell>
          <cell r="F246" t="str">
            <v>Low Value</v>
          </cell>
          <cell r="G246" t="str">
            <v>High Value</v>
          </cell>
          <cell r="H246" t="str">
            <v>Not Active</v>
          </cell>
        </row>
        <row r="247">
          <cell r="C247">
            <v>24155.116257514801</v>
          </cell>
          <cell r="E247" t="str">
            <v>Not Active</v>
          </cell>
          <cell r="F247" t="str">
            <v>Low Value</v>
          </cell>
          <cell r="G247" t="str">
            <v>Not Active</v>
          </cell>
          <cell r="H247" t="str">
            <v>Low Value</v>
          </cell>
        </row>
        <row r="248">
          <cell r="C248">
            <v>17378.339290052201</v>
          </cell>
          <cell r="E248" t="str">
            <v>Not Active</v>
          </cell>
          <cell r="F248" t="str">
            <v>Low Value</v>
          </cell>
          <cell r="G248" t="str">
            <v>Not Active</v>
          </cell>
          <cell r="H248" t="str">
            <v>High Value</v>
          </cell>
        </row>
        <row r="249">
          <cell r="C249">
            <v>21946.217985218402</v>
          </cell>
          <cell r="E249" t="str">
            <v>Not Active</v>
          </cell>
          <cell r="F249" t="str">
            <v>Low Value</v>
          </cell>
          <cell r="G249" t="str">
            <v>Not Active</v>
          </cell>
          <cell r="H249" t="str">
            <v>Not Active</v>
          </cell>
        </row>
        <row r="250">
          <cell r="C250">
            <v>24173.829447333901</v>
          </cell>
          <cell r="E250" t="str">
            <v>Not Active</v>
          </cell>
          <cell r="F250" t="str">
            <v>High Value</v>
          </cell>
          <cell r="G250" t="str">
            <v>Low Value</v>
          </cell>
          <cell r="H250" t="str">
            <v>Low Value</v>
          </cell>
        </row>
        <row r="251">
          <cell r="C251">
            <v>18842.986002093901</v>
          </cell>
          <cell r="E251" t="str">
            <v>Not Active</v>
          </cell>
          <cell r="F251" t="str">
            <v>High Value</v>
          </cell>
          <cell r="G251" t="str">
            <v>Low Value</v>
          </cell>
          <cell r="H251" t="str">
            <v>High Value</v>
          </cell>
        </row>
        <row r="252">
          <cell r="C252">
            <v>24536.6335435613</v>
          </cell>
          <cell r="E252" t="str">
            <v>Not Active</v>
          </cell>
          <cell r="F252" t="str">
            <v>High Value</v>
          </cell>
          <cell r="G252" t="str">
            <v>Low Value</v>
          </cell>
          <cell r="H252" t="str">
            <v>Not Active</v>
          </cell>
        </row>
        <row r="253">
          <cell r="C253">
            <v>28389.378650330102</v>
          </cell>
          <cell r="E253" t="str">
            <v>Not Active</v>
          </cell>
          <cell r="F253" t="str">
            <v>High Value</v>
          </cell>
          <cell r="G253" t="str">
            <v>High Value</v>
          </cell>
          <cell r="H253" t="str">
            <v>Low Value</v>
          </cell>
        </row>
        <row r="254">
          <cell r="C254">
            <v>23308.191492090798</v>
          </cell>
          <cell r="E254" t="str">
            <v>Not Active</v>
          </cell>
          <cell r="F254" t="str">
            <v>High Value</v>
          </cell>
          <cell r="G254" t="str">
            <v>High Value</v>
          </cell>
          <cell r="H254" t="str">
            <v>High Value</v>
          </cell>
        </row>
        <row r="255">
          <cell r="C255">
            <v>26015.235780677001</v>
          </cell>
          <cell r="E255" t="str">
            <v>Not Active</v>
          </cell>
          <cell r="F255" t="str">
            <v>High Value</v>
          </cell>
          <cell r="G255" t="str">
            <v>High Value</v>
          </cell>
          <cell r="H255" t="str">
            <v>Not Active</v>
          </cell>
        </row>
        <row r="256">
          <cell r="C256">
            <v>28057.029780594399</v>
          </cell>
          <cell r="E256" t="str">
            <v>Not Active</v>
          </cell>
          <cell r="F256" t="str">
            <v>High Value</v>
          </cell>
          <cell r="G256" t="str">
            <v>Not Active</v>
          </cell>
          <cell r="H256" t="str">
            <v>Low Value</v>
          </cell>
        </row>
        <row r="257">
          <cell r="C257">
            <v>21045.867813338002</v>
          </cell>
          <cell r="E257" t="str">
            <v>Not Active</v>
          </cell>
          <cell r="F257" t="str">
            <v>High Value</v>
          </cell>
          <cell r="G257" t="str">
            <v>Not Active</v>
          </cell>
          <cell r="H257" t="str">
            <v>High Value</v>
          </cell>
        </row>
        <row r="258">
          <cell r="C258">
            <v>23819.443904258002</v>
          </cell>
          <cell r="E258" t="str">
            <v>Not Active</v>
          </cell>
          <cell r="F258" t="str">
            <v>High Value</v>
          </cell>
          <cell r="G258" t="str">
            <v>Not Active</v>
          </cell>
          <cell r="H258" t="str">
            <v>Not Active</v>
          </cell>
        </row>
        <row r="259">
          <cell r="C259">
            <v>23142.878039377701</v>
          </cell>
          <cell r="E259" t="str">
            <v>Not Active</v>
          </cell>
          <cell r="F259" t="str">
            <v>Not Active</v>
          </cell>
          <cell r="G259" t="str">
            <v>Low Value</v>
          </cell>
          <cell r="H259" t="str">
            <v>Low Value</v>
          </cell>
        </row>
        <row r="260">
          <cell r="C260">
            <v>19112.7843452536</v>
          </cell>
          <cell r="E260" t="str">
            <v>Not Active</v>
          </cell>
          <cell r="F260" t="str">
            <v>Not Active</v>
          </cell>
          <cell r="G260" t="str">
            <v>Low Value</v>
          </cell>
          <cell r="H260" t="str">
            <v>High Value</v>
          </cell>
        </row>
        <row r="261">
          <cell r="C261">
            <v>20758.874546227598</v>
          </cell>
          <cell r="E261" t="str">
            <v>Not Active</v>
          </cell>
          <cell r="F261" t="str">
            <v>Not Active</v>
          </cell>
          <cell r="G261" t="str">
            <v>Low Value</v>
          </cell>
          <cell r="H261" t="str">
            <v>Not Active</v>
          </cell>
        </row>
        <row r="262">
          <cell r="C262">
            <v>26352.151223460402</v>
          </cell>
          <cell r="E262" t="str">
            <v>Not Active</v>
          </cell>
          <cell r="F262" t="str">
            <v>Not Active</v>
          </cell>
          <cell r="G262" t="str">
            <v>High Value</v>
          </cell>
          <cell r="H262" t="str">
            <v>Low Value</v>
          </cell>
        </row>
        <row r="263">
          <cell r="C263">
            <v>22453.283864603101</v>
          </cell>
          <cell r="E263" t="str">
            <v>Not Active</v>
          </cell>
          <cell r="F263" t="str">
            <v>Not Active</v>
          </cell>
          <cell r="G263" t="str">
            <v>High Value</v>
          </cell>
          <cell r="H263" t="str">
            <v>High Value</v>
          </cell>
        </row>
        <row r="264">
          <cell r="C264">
            <v>25035.590350422601</v>
          </cell>
          <cell r="E264" t="str">
            <v>Not Active</v>
          </cell>
          <cell r="F264" t="str">
            <v>Not Active</v>
          </cell>
          <cell r="G264" t="str">
            <v>High Value</v>
          </cell>
          <cell r="H264" t="str">
            <v>Not Active</v>
          </cell>
        </row>
        <row r="265">
          <cell r="C265">
            <v>25204.092594202</v>
          </cell>
          <cell r="E265" t="str">
            <v>Not Active</v>
          </cell>
          <cell r="F265" t="str">
            <v>Not Active</v>
          </cell>
          <cell r="G265" t="str">
            <v>Not Active</v>
          </cell>
          <cell r="H265" t="str">
            <v>Low Value</v>
          </cell>
        </row>
        <row r="266">
          <cell r="C266">
            <v>20231.316802446701</v>
          </cell>
          <cell r="E266" t="str">
            <v>Not Active</v>
          </cell>
          <cell r="F266" t="str">
            <v>Not Active</v>
          </cell>
          <cell r="G266" t="str">
            <v>Not Active</v>
          </cell>
          <cell r="H266" t="str">
            <v>High Value</v>
          </cell>
        </row>
        <row r="267">
          <cell r="C267">
            <v>22882.469362292501</v>
          </cell>
          <cell r="E267" t="str">
            <v>Not Active</v>
          </cell>
          <cell r="F267" t="str">
            <v>Not Active</v>
          </cell>
          <cell r="G267" t="str">
            <v>Not Active</v>
          </cell>
          <cell r="H267" t="str">
            <v>Not Active</v>
          </cell>
        </row>
      </sheetData>
      <sheetData sheetId="32"/>
      <sheetData sheetId="33"/>
      <sheetData sheetId="34"/>
      <sheetData sheetId="3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 Configuration"/>
      <sheetName val="Alloy Summary"/>
      <sheetName val="Plant Summary 2007M"/>
      <sheetName val="Plant Summary 2008M"/>
      <sheetName val="Plant Summary 2009M"/>
      <sheetName val="Plant Summary 2010M"/>
      <sheetName val="Plant Summary 2011M"/>
      <sheetName val="P&amp;L Summary"/>
      <sheetName val="Financial Summary"/>
      <sheetName val="Financial Summary 2007"/>
      <sheetName val="Financial Summary 2008"/>
      <sheetName val="Financial Summary 2009"/>
      <sheetName val="Financial Summary 2010"/>
      <sheetName val="Financial Summary 2011"/>
      <sheetName val="sg bs Sept"/>
      <sheetName val="OC BS Sept"/>
      <sheetName val="Combined"/>
      <sheetName val="Strat Ops Business Plan"/>
      <sheetName val="V Distribution"/>
      <sheetName val="Fabrics Business Plan"/>
      <sheetName val="Synergy Worksheet - OpEx"/>
      <sheetName val="Synergy Summary - OpEx"/>
      <sheetName val="V Financial Plugs"/>
      <sheetName val="Cost per kg Summary"/>
      <sheetName val="Alcala"/>
      <sheetName val="Besana"/>
      <sheetName val="Chambery"/>
      <sheetName val="Gous_Khroustalny"/>
      <sheetName val="Hodonice-Cost"/>
      <sheetName val="Litomysl-Cost"/>
      <sheetName val="Vado_Ligure"/>
      <sheetName val="Bangpakong"/>
      <sheetName val="Doudian"/>
      <sheetName val="Doudian_2"/>
      <sheetName val="Hangzhou"/>
      <sheetName val="Kunsan"/>
      <sheetName val="Tsu_Mie"/>
      <sheetName val="Thimmapur"/>
      <sheetName val="Capivari"/>
      <sheetName val="Tlaxcala"/>
      <sheetName val="Tlaxcala_2"/>
      <sheetName val="Amarillo"/>
      <sheetName val="Anderson"/>
      <sheetName val="Guelph"/>
      <sheetName val="Jackson"/>
      <sheetName val="Battice"/>
      <sheetName val="Taloja"/>
      <sheetName val="Birkeland"/>
      <sheetName val="lArdoise"/>
      <sheetName val="Ibaraki"/>
      <sheetName val="Kimchon"/>
      <sheetName val="Mexico_City-Cost"/>
      <sheetName val="Rio_Claro"/>
      <sheetName val="Hodonice"/>
      <sheetName val="Litomysl"/>
      <sheetName val="Mexico_City"/>
      <sheetName val="Base Costs"/>
      <sheetName val="Base Volumes"/>
      <sheetName val="OC Reference"/>
      <sheetName val="2005 OC Summary"/>
      <sheetName val="2006 OC Summary"/>
      <sheetName val="2006B OC Summary Update"/>
      <sheetName val="2006 OC Summary - Plan YTD"/>
      <sheetName val="OC Plan Data - Plant Ops Plan"/>
      <sheetName val="Currency"/>
      <sheetName val="Handicap"/>
      <sheetName val="Shutdown"/>
      <sheetName val="Overhead Inflation"/>
      <sheetName val="Overhead"/>
      <sheetName val="Fabrics CapEx"/>
      <sheetName val="CapEx_Total"/>
      <sheetName val="Depreciation_Total"/>
      <sheetName val="Synergies"/>
      <sheetName val="Alloy Assumptions"/>
      <sheetName val="Pricing"/>
      <sheetName val="Logistics"/>
      <sheetName val="Total Demand"/>
      <sheetName val="External Demand"/>
      <sheetName val="Internal Demand"/>
      <sheetName val="Sales Loss &amp; Divestment"/>
      <sheetName val="Capacity"/>
      <sheetName val="Plants"/>
      <sheetName val="SG P&amp;L Consolidation WS"/>
      <sheetName val="ProductionPlan"/>
      <sheetName val="Charts"/>
      <sheetName val="Model V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3">
          <cell r="D3" t="str">
            <v>Alcala</v>
          </cell>
          <cell r="E3" t="str">
            <v>Amarillo</v>
          </cell>
          <cell r="F3" t="str">
            <v>Anderson</v>
          </cell>
          <cell r="G3" t="str">
            <v>Bangpakong</v>
          </cell>
          <cell r="H3" t="str">
            <v>Battice</v>
          </cell>
          <cell r="I3" t="str">
            <v>Besana</v>
          </cell>
          <cell r="J3" t="str">
            <v>Birkeland</v>
          </cell>
          <cell r="K3" t="str">
            <v>Capivari</v>
          </cell>
          <cell r="L3" t="str">
            <v>Chambery</v>
          </cell>
          <cell r="M3" t="str">
            <v>Doudian</v>
          </cell>
          <cell r="N3" t="str">
            <v>Doudian_2</v>
          </cell>
          <cell r="O3" t="str">
            <v>Gous_Khroustalny</v>
          </cell>
          <cell r="P3" t="str">
            <v>Guelph</v>
          </cell>
          <cell r="Q3" t="str">
            <v>Hangzhou</v>
          </cell>
          <cell r="R3" t="str">
            <v>Hodonice</v>
          </cell>
          <cell r="S3" t="str">
            <v>Ibaraki</v>
          </cell>
          <cell r="T3" t="str">
            <v>Jackson</v>
          </cell>
          <cell r="U3" t="str">
            <v>Kimchon</v>
          </cell>
          <cell r="V3" t="str">
            <v>Kunsan</v>
          </cell>
          <cell r="W3" t="str">
            <v>lArdoise</v>
          </cell>
          <cell r="X3" t="str">
            <v>Litomysl</v>
          </cell>
          <cell r="Y3" t="str">
            <v>Mexico_City</v>
          </cell>
          <cell r="Z3" t="str">
            <v>Rio_Claro</v>
          </cell>
          <cell r="AA3" t="str">
            <v>Taloja</v>
          </cell>
          <cell r="AB3" t="str">
            <v>Thimmapur</v>
          </cell>
          <cell r="AC3" t="str">
            <v>Tlaxcala</v>
          </cell>
          <cell r="AD3" t="str">
            <v>Tlaxcala_2</v>
          </cell>
          <cell r="AE3" t="str">
            <v>Tsu_Mie</v>
          </cell>
          <cell r="AF3" t="str">
            <v>Vado_Ligure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</row>
      </sheetData>
      <sheetData sheetId="58" refreshError="1">
        <row r="3">
          <cell r="D3" t="str">
            <v>2005A</v>
          </cell>
          <cell r="E3" t="str">
            <v>2006B</v>
          </cell>
          <cell r="F3" t="str">
            <v>2006E</v>
          </cell>
          <cell r="G3" t="str">
            <v>2007B</v>
          </cell>
        </row>
        <row r="4">
          <cell r="D4">
            <v>2</v>
          </cell>
          <cell r="E4">
            <v>3</v>
          </cell>
          <cell r="F4">
            <v>4</v>
          </cell>
          <cell r="G4">
            <v>5</v>
          </cell>
        </row>
        <row r="5">
          <cell r="C5" t="str">
            <v>AlcalaDUCS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C6" t="str">
            <v>AlcalaWUCS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 t="str">
            <v>AlcalaAssembled Roving</v>
          </cell>
          <cell r="D7">
            <v>17234.3835</v>
          </cell>
          <cell r="E7">
            <v>22769.281999999999</v>
          </cell>
          <cell r="F7">
            <v>20222.7946397409</v>
          </cell>
          <cell r="G7">
            <v>20762.884999999998</v>
          </cell>
        </row>
        <row r="8">
          <cell r="C8" t="str">
            <v>AlcalaDirect Roving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 t="str">
            <v>AlcalaCSM</v>
          </cell>
          <cell r="D9">
            <v>17246.664100000002</v>
          </cell>
          <cell r="E9">
            <v>17125.755000000001</v>
          </cell>
          <cell r="F9">
            <v>19413.015870719999</v>
          </cell>
          <cell r="G9">
            <v>18367.560461903398</v>
          </cell>
        </row>
        <row r="10">
          <cell r="C10" t="str">
            <v>AlcalaCFM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 t="str">
            <v>AlcalaAR Glass</v>
          </cell>
          <cell r="D11">
            <v>6269.7764999999999</v>
          </cell>
          <cell r="E11">
            <v>6520.723</v>
          </cell>
          <cell r="F11">
            <v>6340.4751080757196</v>
          </cell>
          <cell r="G11">
            <v>5181</v>
          </cell>
        </row>
        <row r="12">
          <cell r="C12" t="str">
            <v>AlcalaH Glass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 t="str">
            <v>AlcalaHiPer-tex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 t="str">
            <v>AlcalaSpecialty WUCS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C15" t="str">
            <v>AlcalaTwintex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C16" t="str">
            <v>AlcalaSpecialties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 t="str">
            <v>AlcalaOthers</v>
          </cell>
          <cell r="D17">
            <v>309.25909999999999</v>
          </cell>
          <cell r="E17">
            <v>41.552999999999997</v>
          </cell>
          <cell r="F17">
            <v>175.83941999999999</v>
          </cell>
          <cell r="G17">
            <v>72.555000000000007</v>
          </cell>
        </row>
        <row r="18">
          <cell r="C18" t="str">
            <v>AmarilloDUCS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C19" t="str">
            <v>AmarilloWUCS</v>
          </cell>
          <cell r="D19">
            <v>25702.256700000002</v>
          </cell>
          <cell r="E19">
            <v>19001.7</v>
          </cell>
          <cell r="F19">
            <v>21498.115224000001</v>
          </cell>
          <cell r="G19">
            <v>1277.30726</v>
          </cell>
        </row>
        <row r="20">
          <cell r="C20" t="str">
            <v>AmarilloAssembled Roving</v>
          </cell>
          <cell r="D20">
            <v>59959.714999999997</v>
          </cell>
          <cell r="E20">
            <v>53308</v>
          </cell>
          <cell r="F20">
            <v>53889.281999999999</v>
          </cell>
          <cell r="G20">
            <v>46203.531000000003</v>
          </cell>
        </row>
        <row r="21">
          <cell r="C21" t="str">
            <v>AmarilloDirect Roving</v>
          </cell>
          <cell r="D21">
            <v>61185.572999999997</v>
          </cell>
          <cell r="E21">
            <v>65497</v>
          </cell>
          <cell r="F21">
            <v>68445.804000000004</v>
          </cell>
          <cell r="G21">
            <v>90021.963000000003</v>
          </cell>
        </row>
        <row r="22">
          <cell r="C22" t="str">
            <v>AmarilloCSM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C23" t="str">
            <v>AmarilloCFM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C24" t="str">
            <v>AmarilloAR Glass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C25" t="str">
            <v>AmarilloH Glass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C26" t="str">
            <v>AmarilloHiPer-tex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C27" t="str">
            <v>AmarilloSpecialty WUCS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 t="str">
            <v>AmarilloTwintex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 t="str">
            <v>AmarilloSpecialties</v>
          </cell>
          <cell r="D29">
            <v>0</v>
          </cell>
          <cell r="E29">
            <v>0</v>
          </cell>
          <cell r="F29">
            <v>10.425599999999999</v>
          </cell>
          <cell r="G29">
            <v>0</v>
          </cell>
        </row>
        <row r="30">
          <cell r="C30" t="str">
            <v>AmarilloOthers</v>
          </cell>
          <cell r="D30">
            <v>998.92899999999997</v>
          </cell>
          <cell r="E30">
            <v>0</v>
          </cell>
          <cell r="F30">
            <v>1192.1315999999999</v>
          </cell>
          <cell r="G30">
            <v>0</v>
          </cell>
        </row>
        <row r="31">
          <cell r="C31" t="str">
            <v>AndersonDUCS</v>
          </cell>
          <cell r="D31">
            <v>63325</v>
          </cell>
          <cell r="E31">
            <v>67755</v>
          </cell>
          <cell r="F31">
            <v>56928</v>
          </cell>
          <cell r="G31">
            <v>72337.464000000007</v>
          </cell>
        </row>
        <row r="32">
          <cell r="C32" t="str">
            <v>AndersonWUCS</v>
          </cell>
          <cell r="D32">
            <v>40748.519999999997</v>
          </cell>
          <cell r="E32">
            <v>41667.86</v>
          </cell>
          <cell r="F32">
            <v>40433.760000000002</v>
          </cell>
          <cell r="G32">
            <v>44409.54</v>
          </cell>
        </row>
        <row r="33">
          <cell r="C33" t="str">
            <v>AndersonAssembled Roving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C34" t="str">
            <v>AndersonDirect Roving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C35" t="str">
            <v>AndersonCSM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C36" t="str">
            <v>AndersonCFM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C37" t="str">
            <v>AndersonAR Glass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C38" t="str">
            <v>AndersonH Glass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C39" t="str">
            <v>AndersonHiPer-tex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C40" t="str">
            <v>AndersonSpecialty WUCS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C41" t="str">
            <v>AndersonTwintex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C42" t="str">
            <v>AndersonSpecialties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C43" t="str">
            <v>AndersonOthers</v>
          </cell>
          <cell r="D43">
            <v>24428</v>
          </cell>
          <cell r="E43">
            <v>12632.0784</v>
          </cell>
          <cell r="F43">
            <v>20695.2</v>
          </cell>
          <cell r="G43">
            <v>14247</v>
          </cell>
        </row>
        <row r="44">
          <cell r="C44" t="str">
            <v>BangpakongDUCS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C45" t="str">
            <v>BangpakongWUCS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C46" t="str">
            <v>BangpakongAssembled Roving</v>
          </cell>
          <cell r="D46">
            <v>5548</v>
          </cell>
          <cell r="E46">
            <v>5714</v>
          </cell>
          <cell r="F46">
            <v>5200</v>
          </cell>
          <cell r="G46">
            <v>5476</v>
          </cell>
        </row>
        <row r="47">
          <cell r="C47" t="str">
            <v>BangpakongDirect Roving</v>
          </cell>
          <cell r="D47">
            <v>0</v>
          </cell>
          <cell r="E47">
            <v>0</v>
          </cell>
          <cell r="F47">
            <v>3</v>
          </cell>
          <cell r="G47">
            <v>300</v>
          </cell>
        </row>
        <row r="48">
          <cell r="C48" t="str">
            <v>BangpakongCSM</v>
          </cell>
          <cell r="D48">
            <v>1081</v>
          </cell>
          <cell r="E48">
            <v>1486</v>
          </cell>
          <cell r="F48">
            <v>1952</v>
          </cell>
          <cell r="G48">
            <v>1715</v>
          </cell>
        </row>
        <row r="49">
          <cell r="C49" t="str">
            <v>BangpakongCFM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C50" t="str">
            <v>BangpakongAR Glass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C51" t="str">
            <v>BangpakongH Glass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C52" t="str">
            <v>BangpakongHiPer-tex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C53" t="str">
            <v>BangpakongSpecialty WUCS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C54" t="str">
            <v>BangpakongTwintex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C55" t="str">
            <v>BangpakongSpecialties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>BangpakongOthers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>BatticeDUCS</v>
          </cell>
          <cell r="D57">
            <v>82234.254000000001</v>
          </cell>
          <cell r="E57">
            <v>86398.650766410894</v>
          </cell>
          <cell r="F57">
            <v>82668.777600000001</v>
          </cell>
          <cell r="G57">
            <v>0</v>
          </cell>
        </row>
        <row r="58">
          <cell r="C58" t="str">
            <v>BatticeWUCS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C59" t="str">
            <v>BatticeAssembled Roving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C60" t="str">
            <v>BatticeDirect Roving</v>
          </cell>
          <cell r="D60">
            <v>0</v>
          </cell>
          <cell r="E60">
            <v>5169.9328341556702</v>
          </cell>
          <cell r="F60">
            <v>0</v>
          </cell>
          <cell r="G60">
            <v>0</v>
          </cell>
        </row>
        <row r="61">
          <cell r="C61" t="str">
            <v>BatticeCSM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C62" t="str">
            <v>BatticeCFM</v>
          </cell>
          <cell r="D62">
            <v>4757.76</v>
          </cell>
          <cell r="E62">
            <v>4991.3332691893802</v>
          </cell>
          <cell r="F62">
            <v>4889.1959999999999</v>
          </cell>
          <cell r="G62">
            <v>0</v>
          </cell>
        </row>
        <row r="63">
          <cell r="C63" t="str">
            <v>BatticeAR Glass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C64" t="str">
            <v>BatticeH Glass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C65" t="str">
            <v>BatticeHiPer-tex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C66" t="str">
            <v>BatticeSpecialty WUCS</v>
          </cell>
          <cell r="D66">
            <v>4427.7701999999999</v>
          </cell>
          <cell r="E66">
            <v>2452.7133059459502</v>
          </cell>
          <cell r="F66">
            <v>5352.7724399999997</v>
          </cell>
          <cell r="G66">
            <v>0</v>
          </cell>
        </row>
        <row r="67">
          <cell r="C67" t="str">
            <v>BatticeTwintex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C68" t="str">
            <v>BatticeSpecialties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C69" t="str">
            <v>BatticeOthers</v>
          </cell>
          <cell r="D69">
            <v>1393.403</v>
          </cell>
          <cell r="E69">
            <v>2671.6169770865299</v>
          </cell>
          <cell r="F69">
            <v>3413.0255999999999</v>
          </cell>
          <cell r="G69">
            <v>0</v>
          </cell>
        </row>
        <row r="70">
          <cell r="C70" t="str">
            <v>BesanaDUCS</v>
          </cell>
          <cell r="D70">
            <v>7942</v>
          </cell>
          <cell r="E70">
            <v>13750</v>
          </cell>
          <cell r="F70">
            <v>14814</v>
          </cell>
          <cell r="G70">
            <v>14103</v>
          </cell>
        </row>
        <row r="71">
          <cell r="C71" t="str">
            <v>BesanaWUCS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C72" t="str">
            <v>BesanaAssembled Roving</v>
          </cell>
          <cell r="D72">
            <v>30238</v>
          </cell>
          <cell r="E72">
            <v>34730</v>
          </cell>
          <cell r="F72">
            <v>32706</v>
          </cell>
          <cell r="G72">
            <v>31871</v>
          </cell>
        </row>
        <row r="73">
          <cell r="C73" t="str">
            <v>BesanaDirect Roving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C74" t="str">
            <v>BesanaCSM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C75" t="str">
            <v>BesanaCFM</v>
          </cell>
          <cell r="D75">
            <v>18183</v>
          </cell>
          <cell r="E75">
            <v>21341</v>
          </cell>
          <cell r="F75">
            <v>20971</v>
          </cell>
          <cell r="G75">
            <v>22625</v>
          </cell>
        </row>
        <row r="76">
          <cell r="C76" t="str">
            <v>BesanaAR Glass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C77" t="str">
            <v>BesanaH Glass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C78" t="str">
            <v>BesanaHiPer-tex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C79" t="str">
            <v>BesanaSpecialty WUCS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C80" t="str">
            <v>BesanaTwintex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C81" t="str">
            <v>BesanaSpecialties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C82" t="str">
            <v>BesanaOthers</v>
          </cell>
          <cell r="D82">
            <v>1234</v>
          </cell>
          <cell r="E82">
            <v>340</v>
          </cell>
          <cell r="F82">
            <v>1024</v>
          </cell>
          <cell r="G82">
            <v>2400</v>
          </cell>
        </row>
        <row r="83">
          <cell r="C83" t="str">
            <v>BirkelandDUCS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C84" t="str">
            <v>BirkelandWUCS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C85" t="str">
            <v>BirkelandAssembled Roving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C86" t="str">
            <v>BirkelandDirect Roving</v>
          </cell>
          <cell r="D86">
            <v>26032.444</v>
          </cell>
          <cell r="E86">
            <v>25386</v>
          </cell>
          <cell r="F86">
            <v>28826.702399999998</v>
          </cell>
          <cell r="G86">
            <v>0</v>
          </cell>
        </row>
        <row r="87">
          <cell r="C87" t="str">
            <v>BirkelandCSM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C88" t="str">
            <v>BirkelandCFM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C89" t="str">
            <v>BirkelandAR Glass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C90" t="str">
            <v>BirkelandH Glass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C91" t="str">
            <v>BirkelandHiPer-tex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C92" t="str">
            <v>BirkelandSpecialty WUCS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C93" t="str">
            <v>BirkelandTwintex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C94" t="str">
            <v>BirkelandSpecialties</v>
          </cell>
          <cell r="G94">
            <v>0</v>
          </cell>
        </row>
        <row r="95">
          <cell r="C95" t="str">
            <v>BirkelandOthers</v>
          </cell>
          <cell r="D95">
            <v>7595.7209999999995</v>
          </cell>
          <cell r="E95">
            <v>8539</v>
          </cell>
          <cell r="F95">
            <v>4899.5255999999999</v>
          </cell>
          <cell r="G95">
            <v>0</v>
          </cell>
        </row>
        <row r="96">
          <cell r="C96" t="str">
            <v>CapivariDUCS</v>
          </cell>
          <cell r="D96">
            <v>4681.6530000000002</v>
          </cell>
          <cell r="E96">
            <v>5581.2640000000001</v>
          </cell>
          <cell r="F96">
            <v>5159.8005000000003</v>
          </cell>
          <cell r="G96">
            <v>6437</v>
          </cell>
        </row>
        <row r="97">
          <cell r="C97" t="str">
            <v>CapivariWUCS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C98" t="str">
            <v>CapivariAssembled Roving</v>
          </cell>
          <cell r="D98">
            <v>13900.70026</v>
          </cell>
          <cell r="E98">
            <v>12820.904894736799</v>
          </cell>
          <cell r="F98">
            <v>13420.815711052601</v>
          </cell>
          <cell r="G98">
            <v>12539.7594736842</v>
          </cell>
        </row>
        <row r="99">
          <cell r="C99" t="str">
            <v>CapivariDirect Roving</v>
          </cell>
          <cell r="D99">
            <v>4746.88328</v>
          </cell>
          <cell r="E99">
            <v>7937.348</v>
          </cell>
          <cell r="F99">
            <v>7477.4479499999998</v>
          </cell>
          <cell r="G99">
            <v>11067.385243999999</v>
          </cell>
        </row>
        <row r="100">
          <cell r="C100" t="str">
            <v>CapivariCSM</v>
          </cell>
          <cell r="D100">
            <v>5084.5898999999999</v>
          </cell>
          <cell r="E100">
            <v>5880</v>
          </cell>
          <cell r="F100">
            <v>4184.4047</v>
          </cell>
          <cell r="G100">
            <v>4977.3999999999996</v>
          </cell>
        </row>
        <row r="101">
          <cell r="C101" t="str">
            <v>CapivariCFM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C102" t="str">
            <v>CapivariAR Glass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 t="str">
            <v>CapivariH Glass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C104" t="str">
            <v>CapivariHiPer-tex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C105" t="str">
            <v>CapivariSpecialty WUCS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C106" t="str">
            <v>CapivariTwintex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 t="str">
            <v>CapivariSpecialties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 t="str">
            <v>CapivariOthers</v>
          </cell>
          <cell r="D108">
            <v>172.5061</v>
          </cell>
          <cell r="E108">
            <v>165</v>
          </cell>
          <cell r="F108">
            <v>108.6951</v>
          </cell>
          <cell r="G108">
            <v>24</v>
          </cell>
        </row>
        <row r="109">
          <cell r="C109" t="str">
            <v>ChamberyDUCS</v>
          </cell>
          <cell r="D109">
            <v>28781</v>
          </cell>
          <cell r="E109">
            <v>15044</v>
          </cell>
          <cell r="F109">
            <v>21525</v>
          </cell>
          <cell r="G109">
            <v>32000</v>
          </cell>
        </row>
        <row r="110">
          <cell r="C110" t="str">
            <v>ChamberyWUCS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C111" t="str">
            <v>ChamberyAssembled Roving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C112" t="str">
            <v>ChamberyDirect Roving</v>
          </cell>
          <cell r="D112">
            <v>34891</v>
          </cell>
          <cell r="E112">
            <v>39055</v>
          </cell>
          <cell r="F112">
            <v>36312</v>
          </cell>
          <cell r="G112">
            <v>37700</v>
          </cell>
        </row>
        <row r="113">
          <cell r="C113" t="str">
            <v>ChamberyCSM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C114" t="str">
            <v>ChamberyCFM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C115" t="str">
            <v>ChamberyAR Glass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C116" t="str">
            <v>ChamberyH Glass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C117" t="str">
            <v>ChamberyHiPer-tex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C118" t="str">
            <v>ChamberySpecialty WUCS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C119" t="str">
            <v>ChamberyTwintex</v>
          </cell>
          <cell r="D119">
            <v>1926</v>
          </cell>
          <cell r="E119">
            <v>3960</v>
          </cell>
          <cell r="F119">
            <v>3702</v>
          </cell>
          <cell r="G119">
            <v>4550</v>
          </cell>
        </row>
        <row r="120">
          <cell r="C120" t="str">
            <v>ChamberySpecialties</v>
          </cell>
          <cell r="D120">
            <v>0</v>
          </cell>
          <cell r="E120">
            <v>55</v>
          </cell>
          <cell r="F120">
            <v>130</v>
          </cell>
          <cell r="G120">
            <v>157</v>
          </cell>
        </row>
        <row r="121">
          <cell r="C121" t="str">
            <v>ChamberyOthers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C122" t="str">
            <v>DoudianDUCS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C123" t="str">
            <v>DoudianWUCS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C124" t="str">
            <v>DoudianAssembled Roving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C125" t="str">
            <v>DoudianDirect Roving</v>
          </cell>
          <cell r="D125">
            <v>11393</v>
          </cell>
          <cell r="E125">
            <v>17602</v>
          </cell>
          <cell r="F125">
            <v>13788</v>
          </cell>
          <cell r="G125">
            <v>10714</v>
          </cell>
        </row>
        <row r="126">
          <cell r="C126" t="str">
            <v>DoudianCSM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C127" t="str">
            <v>DoudianCFM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C128" t="str">
            <v>DoudianAR Glass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 t="str">
            <v>DoudianH Glass</v>
          </cell>
          <cell r="D129">
            <v>44</v>
          </cell>
          <cell r="E129">
            <v>1325</v>
          </cell>
          <cell r="F129">
            <v>1325</v>
          </cell>
          <cell r="G129">
            <v>4763</v>
          </cell>
        </row>
        <row r="130">
          <cell r="C130" t="str">
            <v>DoudianHiPer-tex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C131" t="str">
            <v>DoudianSpecialty WUCS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C132" t="str">
            <v>DoudianTwintex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C133" t="str">
            <v>DoudianSpecialties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C134" t="str">
            <v>DoudianOthers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C135" t="str">
            <v>Doudian_2DUCS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C136" t="str">
            <v>Doudian_2WUCS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C137" t="str">
            <v>Doudian_2Assembled Roving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C138" t="str">
            <v>Doudian_2Direct Roving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C139" t="str">
            <v>Doudian_2CSM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C140" t="str">
            <v>Doudian_2CFM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C141" t="str">
            <v>Doudian_2AR Glass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C142" t="str">
            <v>Doudian_2H Glass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C143" t="str">
            <v>Doudian_2HiPer-tex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C144" t="str">
            <v>Doudian_2Specialty WUCS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 t="str">
            <v>Doudian_2Twintex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C146" t="str">
            <v>Doudian_2Specialties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C147" t="str">
            <v>Doudian_2Others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C148" t="str">
            <v>Gous_KhroustalnyDUCS</v>
          </cell>
          <cell r="D148">
            <v>727</v>
          </cell>
          <cell r="E148">
            <v>1832</v>
          </cell>
          <cell r="F148">
            <v>1120.4621</v>
          </cell>
          <cell r="G148">
            <v>1180</v>
          </cell>
        </row>
        <row r="149">
          <cell r="C149" t="str">
            <v>Gous_KhroustalnyWUCS</v>
          </cell>
          <cell r="D149">
            <v>4339</v>
          </cell>
          <cell r="E149">
            <v>3757</v>
          </cell>
          <cell r="F149">
            <v>5782.68</v>
          </cell>
          <cell r="G149">
            <v>3200</v>
          </cell>
        </row>
        <row r="150">
          <cell r="C150" t="str">
            <v>Gous_KhroustalnyAssembled Roving</v>
          </cell>
          <cell r="D150">
            <v>5973</v>
          </cell>
          <cell r="E150">
            <v>5164</v>
          </cell>
          <cell r="F150">
            <v>5886.81675</v>
          </cell>
          <cell r="G150">
            <v>6986</v>
          </cell>
        </row>
        <row r="151">
          <cell r="C151" t="str">
            <v>Gous_KhroustalnyDirect Roving</v>
          </cell>
          <cell r="D151">
            <v>8789</v>
          </cell>
          <cell r="E151">
            <v>12067</v>
          </cell>
          <cell r="F151">
            <v>10733.39459</v>
          </cell>
          <cell r="G151">
            <v>13180</v>
          </cell>
        </row>
        <row r="152">
          <cell r="C152" t="str">
            <v>Gous_KhroustalnyCSM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C153" t="str">
            <v>Gous_KhroustalnyCFM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C154" t="str">
            <v>Gous_KhroustalnyAR Glass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C155" t="str">
            <v>Gous_KhroustalnyH Glass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C156" t="str">
            <v>Gous_KhroustalnyHiPer-tex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 t="str">
            <v>Gous_KhroustalnySpecialty WUCS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C158" t="str">
            <v>Gous_KhroustalnyTwintex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C159" t="str">
            <v>Gous_KhroustalnySpecialties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C160" t="str">
            <v>Gous_KhroustalnyOthers</v>
          </cell>
          <cell r="D160">
            <v>223</v>
          </cell>
          <cell r="E160">
            <v>0</v>
          </cell>
          <cell r="F160">
            <v>218.6378</v>
          </cell>
          <cell r="G160">
            <v>260</v>
          </cell>
        </row>
        <row r="161">
          <cell r="C161" t="str">
            <v>GuelphDUCS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C162" t="str">
            <v>GuelphWUCS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 t="str">
            <v>GuelphAssembled Roving</v>
          </cell>
          <cell r="D163">
            <v>2604.4859999999999</v>
          </cell>
          <cell r="E163">
            <v>5175.16639753243</v>
          </cell>
          <cell r="F163">
            <v>4797.6779999999999</v>
          </cell>
          <cell r="G163">
            <v>91.361553116211496</v>
          </cell>
        </row>
        <row r="164">
          <cell r="C164" t="str">
            <v>GuelphDirect Roving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C165" t="str">
            <v>GuelphCSM</v>
          </cell>
          <cell r="D165">
            <v>8234.32</v>
          </cell>
          <cell r="E165">
            <v>10250.6820647737</v>
          </cell>
          <cell r="F165">
            <v>8498.5403999999999</v>
          </cell>
          <cell r="G165">
            <v>9855.1796353079899</v>
          </cell>
        </row>
        <row r="166">
          <cell r="C166" t="str">
            <v>GuelphCFM</v>
          </cell>
          <cell r="D166">
            <v>4235.7839999999997</v>
          </cell>
          <cell r="E166">
            <v>5976.7343046357601</v>
          </cell>
          <cell r="F166">
            <v>5977.8732</v>
          </cell>
          <cell r="G166">
            <v>5721.9434636668802</v>
          </cell>
        </row>
        <row r="167">
          <cell r="C167" t="str">
            <v>GuelphAR Glass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C168" t="str">
            <v>GuelphH Glass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C169" t="str">
            <v>GuelphHiPer-tex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 t="str">
            <v>GuelphSpecialty WUCS</v>
          </cell>
          <cell r="D170">
            <v>4874.8394799999996</v>
          </cell>
          <cell r="E170">
            <v>7083.2134421147803</v>
          </cell>
          <cell r="F170">
            <v>7111.6864079999996</v>
          </cell>
          <cell r="G170">
            <v>14220.017128215601</v>
          </cell>
        </row>
        <row r="171">
          <cell r="C171" t="str">
            <v>GuelphTwintex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C172" t="str">
            <v>GuelphSpecialties</v>
          </cell>
          <cell r="D172">
            <v>0</v>
          </cell>
          <cell r="E172">
            <v>0</v>
          </cell>
          <cell r="F172">
            <v>0</v>
          </cell>
          <cell r="G172">
            <v>1249.99736913726</v>
          </cell>
        </row>
        <row r="173">
          <cell r="C173" t="str">
            <v>GuelphOthers</v>
          </cell>
          <cell r="D173">
            <v>0</v>
          </cell>
          <cell r="E173">
            <v>1462.7348344370901</v>
          </cell>
          <cell r="F173">
            <v>1876.83</v>
          </cell>
          <cell r="G173">
            <v>0</v>
          </cell>
        </row>
        <row r="174">
          <cell r="C174" t="str">
            <v>HangzhouDUCS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C175" t="str">
            <v>HangzhouWUCS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C176" t="str">
            <v>HangzhouAssembled Roving</v>
          </cell>
          <cell r="D176">
            <v>13431</v>
          </cell>
          <cell r="E176">
            <v>20948</v>
          </cell>
          <cell r="F176">
            <v>19266</v>
          </cell>
          <cell r="G176">
            <v>21617</v>
          </cell>
        </row>
        <row r="177">
          <cell r="C177" t="str">
            <v>HangzhouDirect Roving</v>
          </cell>
          <cell r="D177">
            <v>3079</v>
          </cell>
          <cell r="E177">
            <v>1815</v>
          </cell>
          <cell r="F177">
            <v>3036</v>
          </cell>
          <cell r="G177">
            <v>2367</v>
          </cell>
        </row>
        <row r="178">
          <cell r="C178" t="str">
            <v>HangzhouCSM</v>
          </cell>
          <cell r="D178">
            <v>12292</v>
          </cell>
          <cell r="E178">
            <v>14083</v>
          </cell>
          <cell r="F178">
            <v>13484</v>
          </cell>
          <cell r="G178">
            <v>10031</v>
          </cell>
        </row>
        <row r="179">
          <cell r="C179" t="str">
            <v>HangzhouCFM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C180" t="str">
            <v>HangzhouAR Glass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C181" t="str">
            <v>HangzhouH Glass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C182" t="str">
            <v>HangzhouHiPer-tex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C183" t="str">
            <v>HangzhouSpecialty WUCS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C184" t="str">
            <v>HangzhouTwintex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C185" t="str">
            <v>HangzhouSpecialties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C186" t="str">
            <v>HangzhouOthers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C187" t="str">
            <v>HodoniceDUCS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 t="str">
            <v>HodoniceWUCS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C189" t="str">
            <v>HodoniceAssembled Roving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C190" t="str">
            <v>HodoniceDirect Roving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C191" t="str">
            <v>HodoniceCSM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C192" t="str">
            <v>HodoniceCFM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C193" t="str">
            <v>HodoniceAR Glass</v>
          </cell>
          <cell r="D193">
            <v>211.18</v>
          </cell>
          <cell r="E193">
            <v>3800.04</v>
          </cell>
          <cell r="F193">
            <v>3055.1</v>
          </cell>
          <cell r="G193">
            <v>2619</v>
          </cell>
        </row>
        <row r="194">
          <cell r="C194" t="str">
            <v>HodoniceH Glass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C195" t="str">
            <v>HodoniceHiPer-tex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C196" t="str">
            <v>HodoniceSpecialty WUCS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C197" t="str">
            <v>HodoniceTwintex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C198" t="str">
            <v>HodoniceSpecialties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C199" t="str">
            <v>HodoniceOthers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C200" t="str">
            <v>IbarakiDUCS</v>
          </cell>
          <cell r="D200">
            <v>0</v>
          </cell>
          <cell r="E200">
            <v>0</v>
          </cell>
          <cell r="F200">
            <v>0</v>
          </cell>
          <cell r="G200">
            <v>34189</v>
          </cell>
        </row>
        <row r="201">
          <cell r="C201" t="str">
            <v>IbarakiWUCS</v>
          </cell>
          <cell r="D201">
            <v>0</v>
          </cell>
          <cell r="E201">
            <v>0</v>
          </cell>
          <cell r="F201">
            <v>0</v>
          </cell>
          <cell r="G201">
            <v>5005</v>
          </cell>
        </row>
        <row r="202">
          <cell r="C202" t="str">
            <v>IbarakiAssembled Roving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C203" t="str">
            <v>IbarakiDirect Roving</v>
          </cell>
          <cell r="D203">
            <v>0</v>
          </cell>
          <cell r="E203">
            <v>0</v>
          </cell>
          <cell r="F203">
            <v>0</v>
          </cell>
          <cell r="G203">
            <v>4876</v>
          </cell>
        </row>
        <row r="204">
          <cell r="C204" t="str">
            <v>IbarakiCSM</v>
          </cell>
          <cell r="D204">
            <v>0</v>
          </cell>
          <cell r="E204">
            <v>0</v>
          </cell>
          <cell r="F204">
            <v>0</v>
          </cell>
          <cell r="G204">
            <v>2160</v>
          </cell>
        </row>
        <row r="205">
          <cell r="C205" t="str">
            <v>IbarakiCFM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C206" t="str">
            <v>IbarakiAR Glass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C207" t="str">
            <v>IbarakiH Glass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C208" t="str">
            <v>IbarakiHiPer-tex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C209" t="str">
            <v>IbarakiSpecialty WUCS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C210" t="str">
            <v>IbarakiTwintex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C211" t="str">
            <v>IbarakiSpecialties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C212" t="str">
            <v>IbarakiOthers</v>
          </cell>
          <cell r="D212">
            <v>0</v>
          </cell>
          <cell r="E212">
            <v>0</v>
          </cell>
          <cell r="F212">
            <v>0</v>
          </cell>
          <cell r="G212">
            <v>16189</v>
          </cell>
        </row>
        <row r="213">
          <cell r="C213" t="str">
            <v>JacksonDUCS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C214" t="str">
            <v>JacksonWUCS</v>
          </cell>
          <cell r="D214">
            <v>155862.01916</v>
          </cell>
          <cell r="E214">
            <v>120608.98</v>
          </cell>
          <cell r="F214">
            <v>133226.35475999999</v>
          </cell>
          <cell r="G214">
            <v>138443.66</v>
          </cell>
        </row>
        <row r="215">
          <cell r="C215" t="str">
            <v>JacksonAssembled Roving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C216" t="str">
            <v>JacksonDirect Roving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C217" t="str">
            <v>JacksonCSM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C218" t="str">
            <v>JacksonCFM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C219" t="str">
            <v>JacksonAR Glass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C220" t="str">
            <v>JacksonH Glass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C221" t="str">
            <v>JacksonHiPer-tex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C222" t="str">
            <v>JacksonSpecialty WUCS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C223" t="str">
            <v>JacksonTwintex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C224" t="str">
            <v>JacksonSpecialties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C225" t="str">
            <v>JacksonOthers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C226" t="str">
            <v>KimchonDUCS</v>
          </cell>
          <cell r="D226">
            <v>33885.675000000003</v>
          </cell>
          <cell r="E226">
            <v>33654.169979735401</v>
          </cell>
          <cell r="F226">
            <v>31708.124400000001</v>
          </cell>
          <cell r="G226">
            <v>32000</v>
          </cell>
        </row>
        <row r="227">
          <cell r="C227" t="str">
            <v>KimchonWUCS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C228" t="str">
            <v>KimchonAssembled Roving</v>
          </cell>
          <cell r="D228">
            <v>13949.072</v>
          </cell>
          <cell r="E228">
            <v>13854.843570433201</v>
          </cell>
          <cell r="F228">
            <v>15014.424000000001</v>
          </cell>
          <cell r="G228">
            <v>15000</v>
          </cell>
        </row>
        <row r="229">
          <cell r="C229" t="str">
            <v>KimchonDirect Roving</v>
          </cell>
          <cell r="D229">
            <v>13953.48</v>
          </cell>
          <cell r="E229">
            <v>16479.0396702896</v>
          </cell>
          <cell r="F229">
            <v>17650.054800000002</v>
          </cell>
          <cell r="G229">
            <v>18000</v>
          </cell>
        </row>
        <row r="230">
          <cell r="C230" t="str">
            <v>KimchonCSM</v>
          </cell>
          <cell r="D230">
            <v>8067.5280000000002</v>
          </cell>
          <cell r="E230">
            <v>9627.7927938673292</v>
          </cell>
          <cell r="F230">
            <v>8166.9888000000001</v>
          </cell>
          <cell r="G230">
            <v>8000</v>
          </cell>
        </row>
        <row r="231">
          <cell r="C231" t="str">
            <v>KimchonCFM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C232" t="str">
            <v>KimchonAR Glass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C233" t="str">
            <v>KimchonH Glass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C234" t="str">
            <v>KimchonHiPer-tex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C235" t="str">
            <v>KimchonSpecialty WUCS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C236" t="str">
            <v>KimchonTwintex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C237" t="str">
            <v>KimchonSpecialties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C238" t="str">
            <v>KimchonOthers</v>
          </cell>
          <cell r="D238">
            <v>1019.535</v>
          </cell>
          <cell r="E238">
            <v>193.26648</v>
          </cell>
          <cell r="F238">
            <v>214.95599999999999</v>
          </cell>
          <cell r="G238">
            <v>180</v>
          </cell>
        </row>
        <row r="239">
          <cell r="C239" t="str">
            <v>KunsanDUCS</v>
          </cell>
          <cell r="D239">
            <v>24469.360000000001</v>
          </cell>
          <cell r="E239">
            <v>26923.010668800001</v>
          </cell>
          <cell r="F239">
            <v>26308.467138259399</v>
          </cell>
          <cell r="G239">
            <v>27606.265171554602</v>
          </cell>
        </row>
        <row r="240">
          <cell r="C240" t="str">
            <v>KunsanWUCS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C241" t="str">
            <v>KunsanAssembled Roving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C242" t="str">
            <v>KunsanDirect Roving</v>
          </cell>
          <cell r="D242">
            <v>3073.8634299999999</v>
          </cell>
          <cell r="E242">
            <v>2686.30656</v>
          </cell>
          <cell r="F242">
            <v>2599.8674000000001</v>
          </cell>
          <cell r="G242">
            <v>2686.30656</v>
          </cell>
        </row>
        <row r="243">
          <cell r="C243" t="str">
            <v>KunsanCSM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C244" t="str">
            <v>KunsanCFM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C245" t="str">
            <v>KunsanAR Glass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C246" t="str">
            <v>KunsanH Glass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C247" t="str">
            <v>KunsanHiPer-tex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C248" t="str">
            <v>KunsanSpecialty WUCS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C249" t="str">
            <v>KunsanTwintex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C250" t="str">
            <v>KunsanSpecialties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C251" t="str">
            <v>KunsanOthers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C252" t="str">
            <v>lArdoiseDUCS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C253" t="str">
            <v>lArdoiseWUCS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C254" t="str">
            <v>lArdoiseAssembled Roving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C255" t="str">
            <v>lArdoiseDirect Roving</v>
          </cell>
          <cell r="D255">
            <v>44736.474000000002</v>
          </cell>
          <cell r="E255">
            <v>50742.627511099803</v>
          </cell>
          <cell r="F255">
            <v>48558.772799999999</v>
          </cell>
          <cell r="G255">
            <v>58648.930014266298</v>
          </cell>
        </row>
        <row r="256">
          <cell r="C256" t="str">
            <v>lArdoiseCSM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C257" t="str">
            <v>lArdoiseCFM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C258" t="str">
            <v>lArdoiseAR Glass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C259" t="str">
            <v>lArdoiseH Glass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C260" t="str">
            <v>lArdoiseHiPer-tex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C261" t="str">
            <v>lArdoiseSpecialty WUCS</v>
          </cell>
          <cell r="D261">
            <v>10634.521779999999</v>
          </cell>
          <cell r="E261">
            <v>15951.0966232589</v>
          </cell>
          <cell r="F261">
            <v>11281.7466</v>
          </cell>
          <cell r="G261">
            <v>15405.646779319</v>
          </cell>
        </row>
        <row r="262">
          <cell r="C262" t="str">
            <v>lArdoiseTwintex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C263" t="str">
            <v>lArdoiseSpecialties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C264" t="str">
            <v>lArdoiseOthers</v>
          </cell>
          <cell r="D264">
            <v>2063.5549999999998</v>
          </cell>
          <cell r="E264">
            <v>2479.5361453532901</v>
          </cell>
          <cell r="F264">
            <v>1957.2264</v>
          </cell>
          <cell r="G264">
            <v>3250.1043196630899</v>
          </cell>
        </row>
        <row r="265">
          <cell r="C265" t="str">
            <v>LitomyslDUCS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C266" t="str">
            <v>LitomyslWUCS</v>
          </cell>
          <cell r="D266">
            <v>7794.71</v>
          </cell>
          <cell r="E266">
            <v>7053.6</v>
          </cell>
          <cell r="F266">
            <v>7754.01</v>
          </cell>
          <cell r="G266">
            <v>8791</v>
          </cell>
        </row>
        <row r="267">
          <cell r="C267" t="str">
            <v>LitomyslAssembled Roving</v>
          </cell>
          <cell r="D267">
            <v>17562.84</v>
          </cell>
          <cell r="E267">
            <v>14422</v>
          </cell>
          <cell r="F267">
            <v>16428.576000000001</v>
          </cell>
          <cell r="G267">
            <v>10139</v>
          </cell>
        </row>
        <row r="268">
          <cell r="C268" t="str">
            <v>LitomyslDirect Roving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C269" t="str">
            <v>LitomyslCSM</v>
          </cell>
          <cell r="D269">
            <v>7274.79</v>
          </cell>
          <cell r="E269">
            <v>7250</v>
          </cell>
          <cell r="F269">
            <v>6699.32</v>
          </cell>
          <cell r="G269">
            <v>6076</v>
          </cell>
        </row>
        <row r="270">
          <cell r="C270" t="str">
            <v>LitomyslCFM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C271" t="str">
            <v>LitomyslAR Glass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C272" t="str">
            <v>LitomyslH Glass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C273" t="str">
            <v>LitomyslHiPer-tex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C274" t="str">
            <v>LitomyslSpecialty WUCS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C275" t="str">
            <v>LitomyslTwintex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C276" t="str">
            <v>LitomyslSpecialties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C277" t="str">
            <v>LitomyslOthers</v>
          </cell>
          <cell r="D277">
            <v>4085.26</v>
          </cell>
          <cell r="E277">
            <v>4065</v>
          </cell>
          <cell r="F277">
            <v>3759.91</v>
          </cell>
          <cell r="G277">
            <v>4162.3035540000001</v>
          </cell>
        </row>
        <row r="278">
          <cell r="C278" t="str">
            <v>Mexico_CityDUCS</v>
          </cell>
          <cell r="D278">
            <v>4080.4971999999998</v>
          </cell>
          <cell r="E278">
            <v>4819</v>
          </cell>
          <cell r="F278">
            <v>5068.6980000000003</v>
          </cell>
          <cell r="G278">
            <v>5199.9430000000002</v>
          </cell>
        </row>
        <row r="279">
          <cell r="C279" t="str">
            <v>Mexico_CityWUCS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C280" t="str">
            <v>Mexico_CityAssembled Roving</v>
          </cell>
          <cell r="D280">
            <v>8704.8840999999993</v>
          </cell>
          <cell r="E280">
            <v>11290</v>
          </cell>
          <cell r="F280">
            <v>9354.1452000000008</v>
          </cell>
          <cell r="G280">
            <v>9735.0490000000009</v>
          </cell>
        </row>
        <row r="281">
          <cell r="C281" t="str">
            <v>Mexico_CityDirect Roving</v>
          </cell>
          <cell r="D281">
            <v>0</v>
          </cell>
          <cell r="E281">
            <v>0</v>
          </cell>
          <cell r="F281">
            <v>0</v>
          </cell>
          <cell r="G281">
            <v>315.58199999999999</v>
          </cell>
        </row>
        <row r="282">
          <cell r="C282" t="str">
            <v>Mexico_CityCSM</v>
          </cell>
          <cell r="D282">
            <v>3973.5252</v>
          </cell>
          <cell r="E282">
            <v>4292</v>
          </cell>
          <cell r="F282">
            <v>5507.6976000000004</v>
          </cell>
          <cell r="G282">
            <v>5440.9889999999996</v>
          </cell>
        </row>
        <row r="283">
          <cell r="C283" t="str">
            <v>Mexico_CityCFM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C284" t="str">
            <v>Mexico_CityAR Glass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C285" t="str">
            <v>Mexico_CityH Glass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C286" t="str">
            <v>Mexico_CityHiPer-tex</v>
          </cell>
          <cell r="D286">
            <v>0</v>
          </cell>
          <cell r="E286">
            <v>0</v>
          </cell>
          <cell r="F286">
            <v>0</v>
          </cell>
          <cell r="G286">
            <v>3000</v>
          </cell>
        </row>
        <row r="287">
          <cell r="C287" t="str">
            <v>Mexico_CitySpecialty WUCS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C288" t="str">
            <v>Mexico_CityTwintex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C289" t="str">
            <v>Mexico_CitySpecialties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C290" t="str">
            <v>Mexico_CityOthers</v>
          </cell>
          <cell r="D290">
            <v>562.65700000000004</v>
          </cell>
          <cell r="E290">
            <v>2059</v>
          </cell>
          <cell r="F290">
            <v>363.42360000000002</v>
          </cell>
          <cell r="G290">
            <v>81.938000000000002</v>
          </cell>
        </row>
        <row r="291">
          <cell r="C291" t="str">
            <v>Rio_ClaroDUCS</v>
          </cell>
          <cell r="D291">
            <v>11226.224</v>
          </cell>
          <cell r="E291">
            <v>11627.004999999999</v>
          </cell>
          <cell r="F291">
            <v>12811.477199999999</v>
          </cell>
          <cell r="G291">
            <v>15369</v>
          </cell>
        </row>
        <row r="292">
          <cell r="C292" t="str">
            <v>Rio_ClaroWUCS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C293" t="str">
            <v>Rio_ClaroAssembled Roving</v>
          </cell>
          <cell r="D293">
            <v>16593.855</v>
          </cell>
          <cell r="E293">
            <v>17959.120999999999</v>
          </cell>
          <cell r="F293">
            <v>14685.09</v>
          </cell>
          <cell r="G293">
            <v>16502</v>
          </cell>
        </row>
        <row r="294">
          <cell r="C294" t="str">
            <v>Rio_ClaroDirect Roving</v>
          </cell>
          <cell r="D294">
            <v>16718.863000000001</v>
          </cell>
          <cell r="E294">
            <v>13614.35</v>
          </cell>
          <cell r="F294">
            <v>12600.768</v>
          </cell>
          <cell r="G294">
            <v>21321</v>
          </cell>
        </row>
        <row r="295">
          <cell r="C295" t="str">
            <v>Rio_ClaroCSM</v>
          </cell>
          <cell r="D295">
            <v>6781.7939999999999</v>
          </cell>
          <cell r="E295">
            <v>5664.0609999999997</v>
          </cell>
          <cell r="F295">
            <v>5301.2232000000004</v>
          </cell>
          <cell r="G295">
            <v>5397</v>
          </cell>
        </row>
        <row r="296">
          <cell r="C296" t="str">
            <v>Rio_ClaroCFM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C297" t="str">
            <v>Rio_ClaroAR Glass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C298" t="str">
            <v>Rio_ClaroH Glass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C299" t="str">
            <v>Rio_ClaroHiPer-tex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C300" t="str">
            <v>Rio_ClaroSpecialty WUCS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C301" t="str">
            <v>Rio_ClaroTwintex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C302" t="str">
            <v>Rio_ClaroSpecialties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C303" t="str">
            <v>Rio_ClaroOthers</v>
          </cell>
          <cell r="D303">
            <v>611.10500000000002</v>
          </cell>
          <cell r="E303">
            <v>1280</v>
          </cell>
          <cell r="F303">
            <v>2225.8962000000001</v>
          </cell>
          <cell r="G303">
            <v>0</v>
          </cell>
        </row>
        <row r="304">
          <cell r="C304" t="str">
            <v>TalojaDUCS</v>
          </cell>
          <cell r="D304">
            <v>220.304</v>
          </cell>
          <cell r="E304">
            <v>470.31161164774699</v>
          </cell>
          <cell r="F304">
            <v>25.2</v>
          </cell>
          <cell r="G304">
            <v>168</v>
          </cell>
        </row>
        <row r="305">
          <cell r="C305" t="str">
            <v>TalojaWUCS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C306" t="str">
            <v>TalojaAssembled Roving</v>
          </cell>
          <cell r="D306">
            <v>9625.7260000000006</v>
          </cell>
          <cell r="E306">
            <v>5445.6939616362697</v>
          </cell>
          <cell r="F306">
            <v>4455.6000000000004</v>
          </cell>
          <cell r="G306">
            <v>11170</v>
          </cell>
        </row>
        <row r="307">
          <cell r="C307" t="str">
            <v>TalojaDirect Roving</v>
          </cell>
          <cell r="D307">
            <v>4680.9061549487396</v>
          </cell>
          <cell r="E307">
            <v>9589.1735842329999</v>
          </cell>
          <cell r="F307">
            <v>6817.6080000000002</v>
          </cell>
          <cell r="G307">
            <v>24361</v>
          </cell>
        </row>
        <row r="308">
          <cell r="C308" t="str">
            <v>TalojaCSM</v>
          </cell>
          <cell r="D308">
            <v>4761.2115400000002</v>
          </cell>
          <cell r="E308">
            <v>6273.9049878761898</v>
          </cell>
          <cell r="F308">
            <v>6071.2284</v>
          </cell>
          <cell r="G308">
            <v>9263</v>
          </cell>
        </row>
        <row r="309">
          <cell r="C309" t="str">
            <v>TalojaCFM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C310" t="str">
            <v>TalojaAR Glass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C311" t="str">
            <v>TalojaH Glass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C312" t="str">
            <v>TalojaHiPer-tex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C313" t="str">
            <v>TalojaSpecialty WUCS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C314" t="str">
            <v>TalojaTwintex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C315" t="str">
            <v>TalojaSpecialties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C316" t="str">
            <v>TalojaOthers</v>
          </cell>
          <cell r="D316">
            <v>0</v>
          </cell>
          <cell r="E316">
            <v>0</v>
          </cell>
          <cell r="F316">
            <v>1820.3688</v>
          </cell>
          <cell r="G316">
            <v>217</v>
          </cell>
        </row>
        <row r="317">
          <cell r="C317" t="str">
            <v>ThimmapurDUCS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C318" t="str">
            <v>ThimmapurWUCS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C319" t="str">
            <v>ThimmapurAssembled Roving</v>
          </cell>
          <cell r="D319">
            <v>3939.3220000000001</v>
          </cell>
          <cell r="E319">
            <v>3715.85742381</v>
          </cell>
          <cell r="F319">
            <v>3572.8025128709401</v>
          </cell>
          <cell r="G319">
            <v>3482.5769274999998</v>
          </cell>
        </row>
        <row r="320">
          <cell r="C320" t="str">
            <v>ThimmapurDirect Roving</v>
          </cell>
          <cell r="D320">
            <v>3625.0479999999998</v>
          </cell>
          <cell r="E320">
            <v>4201.8687381150003</v>
          </cell>
          <cell r="F320">
            <v>3837.99120944986</v>
          </cell>
          <cell r="G320">
            <v>3714.3447700000002</v>
          </cell>
        </row>
        <row r="321">
          <cell r="C321" t="str">
            <v>ThimmapurCSM</v>
          </cell>
          <cell r="D321">
            <v>5343.951</v>
          </cell>
          <cell r="E321">
            <v>5079.3263403749997</v>
          </cell>
          <cell r="F321">
            <v>5088.31721358507</v>
          </cell>
          <cell r="G321">
            <v>5157.9706125000002</v>
          </cell>
        </row>
        <row r="322">
          <cell r="C322" t="str">
            <v>ThimmapurCFM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C323" t="str">
            <v>ThimmapurAR Glass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C324" t="str">
            <v>ThimmapurH Glass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C325" t="str">
            <v>ThimmapurHiPer-tex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C326" t="str">
            <v>ThimmapurSpecialty WUCS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C327" t="str">
            <v>ThimmapurTwintex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C328" t="str">
            <v>ThimmapurSpecialties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C329" t="str">
            <v>ThimmapurOthers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C330" t="str">
            <v>TlaxcalaDUCS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C331" t="str">
            <v>TlaxcalaWUCS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C332" t="str">
            <v>TlaxcalaAssembled Roving</v>
          </cell>
          <cell r="D332">
            <v>0</v>
          </cell>
          <cell r="E332">
            <v>0</v>
          </cell>
          <cell r="F332">
            <v>48157.543789971503</v>
          </cell>
          <cell r="G332">
            <v>55741.252222189898</v>
          </cell>
        </row>
        <row r="333">
          <cell r="C333" t="str">
            <v>TlaxcalaDirect Roving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C334" t="str">
            <v>TlaxcalaCSM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C335" t="str">
            <v>TlaxcalaCFM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C336" t="str">
            <v>TlaxcalaAR Glass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C337" t="str">
            <v>TlaxcalaH Glass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C338" t="str">
            <v>TlaxcalaHiPer-tex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C339" t="str">
            <v>TlaxcalaSpecialty WUCS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C340" t="str">
            <v>TlaxcalaTwintex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C341" t="str">
            <v>TlaxcalaSpecialties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C342" t="str">
            <v>TlaxcalaOthers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C343" t="str">
            <v>Tsu_MieDUCS</v>
          </cell>
          <cell r="D343">
            <v>17630</v>
          </cell>
          <cell r="E343">
            <v>17965</v>
          </cell>
          <cell r="F343">
            <v>20094</v>
          </cell>
          <cell r="G343">
            <v>22107.021126</v>
          </cell>
        </row>
        <row r="344">
          <cell r="C344" t="str">
            <v>Tsu_MieWUCS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C345" t="str">
            <v>Tsu_MieAssembled Roving</v>
          </cell>
          <cell r="D345">
            <v>3507</v>
          </cell>
          <cell r="E345">
            <v>1615</v>
          </cell>
          <cell r="F345">
            <v>2183</v>
          </cell>
          <cell r="G345">
            <v>1138.4804039999999</v>
          </cell>
        </row>
        <row r="346">
          <cell r="C346" t="str">
            <v>Tsu_MieDirect Roving</v>
          </cell>
          <cell r="D346">
            <v>1239</v>
          </cell>
          <cell r="E346">
            <v>863</v>
          </cell>
          <cell r="F346">
            <v>901</v>
          </cell>
          <cell r="G346">
            <v>317.33131139961898</v>
          </cell>
        </row>
        <row r="347">
          <cell r="C347" t="str">
            <v>Tsu_MieCSM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C348" t="str">
            <v>Tsu_MieCFM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</row>
        <row r="349">
          <cell r="C349" t="str">
            <v>Tsu_MieAR Glass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C350" t="str">
            <v>Tsu_MieH Glass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C351" t="str">
            <v>Tsu_MieHiPer-tex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C352" t="str">
            <v>Tsu_MieSpecialty WUCS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C353" t="str">
            <v>Tsu_MieTwintex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</row>
        <row r="354">
          <cell r="C354" t="str">
            <v>Tsu_MieSpecialties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C355" t="str">
            <v>Tsu_MieOthers</v>
          </cell>
          <cell r="D355">
            <v>206</v>
          </cell>
          <cell r="E355">
            <v>1294</v>
          </cell>
          <cell r="F355">
            <v>879</v>
          </cell>
          <cell r="G355">
            <v>634</v>
          </cell>
        </row>
        <row r="356">
          <cell r="C356" t="str">
            <v>Vado_LigureDUCS</v>
          </cell>
          <cell r="D356">
            <v>33081</v>
          </cell>
          <cell r="E356">
            <v>37592</v>
          </cell>
          <cell r="F356">
            <v>39200</v>
          </cell>
          <cell r="G356">
            <v>34238</v>
          </cell>
        </row>
        <row r="357">
          <cell r="C357" t="str">
            <v>Vado_LigureWUCS</v>
          </cell>
          <cell r="D357">
            <v>0</v>
          </cell>
          <cell r="E357">
            <v>0</v>
          </cell>
          <cell r="F357">
            <v>0</v>
          </cell>
          <cell r="G357">
            <v>5000</v>
          </cell>
        </row>
        <row r="358">
          <cell r="C358" t="str">
            <v>Vado_LigureAssembled Roving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C359" t="str">
            <v>Vado_LigureDirect Roving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C360" t="str">
            <v>Vado_LigureCSM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C361" t="str">
            <v>Vado_LigureCFM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C362" t="str">
            <v>Vado_LigureAR Glass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C363" t="str">
            <v>Vado_LigureH Glass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C364" t="str">
            <v>Vado_LigureHiPer-tex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C365" t="str">
            <v>Vado_LigureSpecialty WUCS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C366" t="str">
            <v>Vado_LigureTwintex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C367" t="str">
            <v>Vado_LigureSpecialties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C368" t="str">
            <v>Vado_LigureOthers</v>
          </cell>
          <cell r="D368">
            <v>491</v>
          </cell>
          <cell r="E368">
            <v>0</v>
          </cell>
          <cell r="F368">
            <v>0</v>
          </cell>
          <cell r="G368">
            <v>0</v>
          </cell>
        </row>
        <row r="369">
          <cell r="C369" t="str">
            <v>Tlaxcala_2DUCS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C370" t="str">
            <v>Tlaxcala_2WUCS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C371" t="str">
            <v>Tlaxcala_2Assembled Roving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C372" t="str">
            <v>Tlaxcala_2Direct Roving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C373" t="str">
            <v>Tlaxcala_2CSM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C374" t="str">
            <v>Tlaxcala_2CFM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C375" t="str">
            <v>Tlaxcala_2AR Glass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</row>
        <row r="376">
          <cell r="C376" t="str">
            <v>Tlaxcala_2H Glass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 t="str">
            <v>Tlaxcala_2HiPer-tex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C378" t="str">
            <v>Tlaxcala_2Specialty WUCS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C379" t="str">
            <v>Tlaxcala_2Twintex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</row>
        <row r="380">
          <cell r="C380" t="str">
            <v>Tlaxcala_2Specialties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C381" t="str">
            <v>Tlaxcala_2Others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</sheetData>
      <sheetData sheetId="59" refreshError="1">
        <row r="2">
          <cell r="E2" t="str">
            <v>Reference 2</v>
          </cell>
          <cell r="F2" t="str">
            <v>External Price</v>
          </cell>
          <cell r="G2" t="str">
            <v>Internal Price</v>
          </cell>
          <cell r="H2" t="str">
            <v>Logistics</v>
          </cell>
          <cell r="I2" t="str">
            <v>% of Total Sales</v>
          </cell>
          <cell r="J2" t="str">
            <v>% of External Sales</v>
          </cell>
          <cell r="K2" t="str">
            <v>External Price 2006</v>
          </cell>
          <cell r="L2" t="str">
            <v>Internal Price 2006</v>
          </cell>
          <cell r="M2" t="str">
            <v>Logistics 2006</v>
          </cell>
          <cell r="N2" t="str">
            <v>% of Total Sales 2006</v>
          </cell>
          <cell r="O2" t="str">
            <v>% of External Sales 2006</v>
          </cell>
        </row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</row>
      </sheetData>
      <sheetData sheetId="60" refreshError="1"/>
      <sheetData sheetId="61" refreshError="1"/>
      <sheetData sheetId="62" refreshError="1">
        <row r="9">
          <cell r="A9" t="str">
            <v>Year</v>
          </cell>
          <cell r="B9" t="str">
            <v>Plan 2006</v>
          </cell>
          <cell r="C9" t="str">
            <v>Plan 2006</v>
          </cell>
          <cell r="D9" t="str">
            <v>Plan 2006</v>
          </cell>
          <cell r="E9" t="str">
            <v>Plan 2006</v>
          </cell>
          <cell r="F9" t="str">
            <v>Plan 2006</v>
          </cell>
          <cell r="G9" t="str">
            <v>Plan 2006</v>
          </cell>
          <cell r="H9" t="str">
            <v>Plan 2006</v>
          </cell>
          <cell r="I9" t="str">
            <v>Plan 2006</v>
          </cell>
          <cell r="J9" t="str">
            <v>Plan 2006</v>
          </cell>
          <cell r="K9" t="str">
            <v>Plan 2006</v>
          </cell>
          <cell r="L9" t="str">
            <v>Plan 2006</v>
          </cell>
          <cell r="M9" t="str">
            <v>Plan 2006</v>
          </cell>
          <cell r="N9" t="str">
            <v>Plan 2006</v>
          </cell>
          <cell r="O9" t="str">
            <v>Plan 2006</v>
          </cell>
          <cell r="P9" t="str">
            <v>Plan 2006</v>
          </cell>
          <cell r="Q9" t="str">
            <v>Plan 2006</v>
          </cell>
          <cell r="R9" t="str">
            <v>Plan 2006</v>
          </cell>
          <cell r="S9" t="str">
            <v>Plan 2006</v>
          </cell>
          <cell r="T9" t="str">
            <v>Plan 2006</v>
          </cell>
          <cell r="U9" t="str">
            <v>Plan 2006</v>
          </cell>
          <cell r="V9" t="str">
            <v>Plan 2006</v>
          </cell>
          <cell r="W9" t="str">
            <v>Plan 2006</v>
          </cell>
          <cell r="X9" t="str">
            <v>Plan 2006</v>
          </cell>
          <cell r="Y9" t="str">
            <v>Plan 2006</v>
          </cell>
          <cell r="Z9" t="str">
            <v>Plan 2006</v>
          </cell>
          <cell r="AA9" t="str">
            <v>Plan 2006</v>
          </cell>
          <cell r="AB9" t="str">
            <v>Plan 2006</v>
          </cell>
          <cell r="AC9" t="str">
            <v>Plan 2006</v>
          </cell>
          <cell r="AD9" t="str">
            <v>Plan 2006</v>
          </cell>
          <cell r="AE9" t="str">
            <v>Plan 2006</v>
          </cell>
          <cell r="AF9" t="str">
            <v>Plan 2006</v>
          </cell>
          <cell r="AG9" t="str">
            <v>Plan 2006</v>
          </cell>
          <cell r="AH9" t="str">
            <v>Plan 2006</v>
          </cell>
          <cell r="AI9" t="str">
            <v>Plan 2006</v>
          </cell>
          <cell r="AJ9" t="str">
            <v>Plan 2006</v>
          </cell>
          <cell r="AK9" t="str">
            <v>Plan 2006</v>
          </cell>
          <cell r="AL9" t="str">
            <v>Plan 2006</v>
          </cell>
          <cell r="AM9" t="str">
            <v>Plan 2006</v>
          </cell>
          <cell r="AN9" t="str">
            <v>Plan 2006</v>
          </cell>
          <cell r="AO9" t="str">
            <v>Plan 2006</v>
          </cell>
          <cell r="AP9" t="str">
            <v>Plan 2006</v>
          </cell>
          <cell r="AQ9" t="str">
            <v>Plan 2006</v>
          </cell>
          <cell r="AR9" t="str">
            <v>Plan 2006</v>
          </cell>
          <cell r="AS9" t="str">
            <v>Plan 2006</v>
          </cell>
          <cell r="AT9" t="str">
            <v>Plan 2006</v>
          </cell>
          <cell r="AU9" t="str">
            <v>Plan 2006</v>
          </cell>
          <cell r="AV9" t="str">
            <v>Plan 2006</v>
          </cell>
          <cell r="AW9" t="str">
            <v>Plan 2006</v>
          </cell>
          <cell r="AX9" t="str">
            <v>Plan 2006</v>
          </cell>
          <cell r="AY9" t="str">
            <v>Plan 2006</v>
          </cell>
          <cell r="AZ9" t="str">
            <v>Plan 2006</v>
          </cell>
          <cell r="BA9" t="str">
            <v>Plan 2006</v>
          </cell>
          <cell r="BB9" t="str">
            <v>Plan 2006</v>
          </cell>
          <cell r="BC9" t="str">
            <v>Plan 2006</v>
          </cell>
          <cell r="BD9" t="str">
            <v>Plan 2006</v>
          </cell>
          <cell r="BE9" t="str">
            <v>Plan 2006</v>
          </cell>
          <cell r="BF9" t="str">
            <v>Plan 2006</v>
          </cell>
          <cell r="BG9" t="str">
            <v>Plan 2006</v>
          </cell>
          <cell r="BH9" t="str">
            <v>Plan 2006</v>
          </cell>
          <cell r="BI9" t="str">
            <v>Plan 2006</v>
          </cell>
          <cell r="BJ9" t="str">
            <v>Plan 2006</v>
          </cell>
          <cell r="BK9" t="str">
            <v>Plan 2006</v>
          </cell>
          <cell r="BL9" t="str">
            <v>Plan 2006</v>
          </cell>
          <cell r="BM9" t="str">
            <v>Plan 2006</v>
          </cell>
          <cell r="BN9" t="str">
            <v>Plan 2006</v>
          </cell>
          <cell r="BO9" t="str">
            <v>Plan 2006</v>
          </cell>
          <cell r="BP9" t="str">
            <v>Plan 2006</v>
          </cell>
          <cell r="BQ9" t="str">
            <v>Plan 2006</v>
          </cell>
          <cell r="BR9" t="str">
            <v>Plan 2006</v>
          </cell>
          <cell r="BS9" t="str">
            <v>Plan 2006</v>
          </cell>
          <cell r="BT9" t="str">
            <v>Plan 2006</v>
          </cell>
          <cell r="BU9" t="str">
            <v>Plan 2006</v>
          </cell>
          <cell r="BV9" t="str">
            <v>Plan 2006</v>
          </cell>
          <cell r="BW9" t="str">
            <v>Plan 2006</v>
          </cell>
          <cell r="BX9" t="str">
            <v>Plan 2006</v>
          </cell>
          <cell r="BY9" t="str">
            <v>Plan 2006</v>
          </cell>
          <cell r="BZ9" t="str">
            <v>Plan 2006</v>
          </cell>
          <cell r="CA9" t="str">
            <v>Plan 2006</v>
          </cell>
          <cell r="CC9" t="str">
            <v>Plan 2006</v>
          </cell>
          <cell r="CD9" t="str">
            <v>Plan 2006</v>
          </cell>
          <cell r="CE9" t="str">
            <v>Plan 2006</v>
          </cell>
          <cell r="CF9" t="str">
            <v>Plan 2006</v>
          </cell>
          <cell r="CG9" t="str">
            <v>Plan 2006</v>
          </cell>
          <cell r="CH9" t="str">
            <v>Plan 2006</v>
          </cell>
          <cell r="CI9" t="str">
            <v>Plan 2006</v>
          </cell>
          <cell r="CJ9" t="str">
            <v>Plan 2006</v>
          </cell>
          <cell r="CK9" t="str">
            <v>Plan 2006</v>
          </cell>
          <cell r="CL9" t="str">
            <v>Plan 2006</v>
          </cell>
          <cell r="CM9" t="str">
            <v>Plan 2006</v>
          </cell>
          <cell r="CN9" t="str">
            <v>Plan 2006</v>
          </cell>
          <cell r="CO9" t="str">
            <v>Plan 2006</v>
          </cell>
          <cell r="CP9" t="str">
            <v>Plan 2006</v>
          </cell>
          <cell r="CQ9" t="str">
            <v>Plan 2006</v>
          </cell>
          <cell r="CR9" t="str">
            <v>Plan 2006</v>
          </cell>
          <cell r="CS9" t="str">
            <v>Plan 2006</v>
          </cell>
          <cell r="CT9" t="str">
            <v>Plan 2006</v>
          </cell>
          <cell r="CU9" t="str">
            <v>Plan 2006</v>
          </cell>
          <cell r="CV9" t="str">
            <v>Plan 2006</v>
          </cell>
          <cell r="CW9" t="str">
            <v>Plan 2006</v>
          </cell>
          <cell r="CX9" t="str">
            <v>Plan 2006</v>
          </cell>
          <cell r="CY9" t="str">
            <v>Plan 2006</v>
          </cell>
          <cell r="CZ9" t="str">
            <v>Plan 2006</v>
          </cell>
          <cell r="DA9" t="str">
            <v>Plan 2006</v>
          </cell>
          <cell r="DB9" t="str">
            <v>Plan 2006</v>
          </cell>
          <cell r="DC9" t="str">
            <v>Plan 2006</v>
          </cell>
          <cell r="DD9" t="str">
            <v>Plan 2006</v>
          </cell>
          <cell r="DE9" t="str">
            <v>Plan 2006</v>
          </cell>
          <cell r="DF9" t="str">
            <v>Plan 2006</v>
          </cell>
          <cell r="DG9" t="str">
            <v>Plan 2006</v>
          </cell>
          <cell r="DH9" t="str">
            <v>Plan 2006</v>
          </cell>
          <cell r="DI9" t="str">
            <v>Plan 2006</v>
          </cell>
          <cell r="DJ9" t="str">
            <v>Plan 2006</v>
          </cell>
          <cell r="DK9" t="str">
            <v>Plan 2006</v>
          </cell>
          <cell r="DL9" t="str">
            <v>Plan 2006</v>
          </cell>
          <cell r="DM9" t="str">
            <v>Plan 2006</v>
          </cell>
          <cell r="DN9" t="str">
            <v>Plan 2006</v>
          </cell>
          <cell r="DO9" t="str">
            <v>Plan 2006</v>
          </cell>
          <cell r="DP9" t="str">
            <v>Plan 2006</v>
          </cell>
          <cell r="DQ9" t="str">
            <v>Plan 2006</v>
          </cell>
          <cell r="DR9" t="str">
            <v>Plan 2006</v>
          </cell>
          <cell r="DS9" t="str">
            <v>Plan 2006</v>
          </cell>
          <cell r="DT9" t="str">
            <v>Plan 2006</v>
          </cell>
          <cell r="DU9" t="str">
            <v>Plan 2006</v>
          </cell>
          <cell r="DV9" t="str">
            <v>Plan 2006</v>
          </cell>
          <cell r="DW9" t="str">
            <v>Plan 2006</v>
          </cell>
          <cell r="DX9" t="str">
            <v>Plan 2006</v>
          </cell>
          <cell r="DY9" t="str">
            <v>Plan 2006</v>
          </cell>
          <cell r="DZ9" t="str">
            <v>Plan 2006</v>
          </cell>
          <cell r="EA9" t="str">
            <v>Plan 2006</v>
          </cell>
          <cell r="EB9" t="str">
            <v>Plan 2006</v>
          </cell>
          <cell r="EC9" t="str">
            <v>Plan 2006</v>
          </cell>
          <cell r="ED9" t="str">
            <v>Plan 2006</v>
          </cell>
          <cell r="EE9" t="str">
            <v>Plan 2006</v>
          </cell>
          <cell r="EF9" t="str">
            <v>Plan 2006</v>
          </cell>
          <cell r="EG9" t="str">
            <v>Plan 2006</v>
          </cell>
          <cell r="EH9" t="str">
            <v>Plan 2006</v>
          </cell>
          <cell r="EI9" t="str">
            <v>Plan 2006</v>
          </cell>
          <cell r="EJ9" t="str">
            <v>Plan 2006</v>
          </cell>
          <cell r="EK9" t="str">
            <v>Plan 2006</v>
          </cell>
          <cell r="EL9" t="str">
            <v>Plan 2006</v>
          </cell>
          <cell r="EM9" t="str">
            <v>Plan 2006</v>
          </cell>
          <cell r="EN9" t="str">
            <v>Plan 2006</v>
          </cell>
          <cell r="EO9" t="str">
            <v>Plan 2006</v>
          </cell>
          <cell r="EP9" t="str">
            <v>Plan 2006</v>
          </cell>
          <cell r="EQ9" t="str">
            <v>Plan 2006</v>
          </cell>
          <cell r="ER9" t="str">
            <v>Plan 2006</v>
          </cell>
          <cell r="ES9" t="str">
            <v>Plan 2006</v>
          </cell>
          <cell r="ET9" t="str">
            <v>Plan 2006</v>
          </cell>
          <cell r="EU9" t="str">
            <v>Plan 2006</v>
          </cell>
          <cell r="EV9" t="str">
            <v>Plan 2006</v>
          </cell>
          <cell r="EW9" t="str">
            <v>Plan 2006</v>
          </cell>
          <cell r="EX9" t="str">
            <v>Plan 2006</v>
          </cell>
          <cell r="EY9" t="str">
            <v>Plan 2006</v>
          </cell>
          <cell r="EZ9" t="str">
            <v>Plan 2006</v>
          </cell>
          <cell r="FA9" t="str">
            <v>Plan 2006</v>
          </cell>
          <cell r="FB9" t="str">
            <v>Plan 2006</v>
          </cell>
          <cell r="FC9" t="str">
            <v>Plan 2006</v>
          </cell>
          <cell r="FD9" t="str">
            <v>Plan 2006</v>
          </cell>
          <cell r="FE9" t="str">
            <v>Plan 2006</v>
          </cell>
          <cell r="FF9" t="str">
            <v>Plan 2006</v>
          </cell>
          <cell r="FG9" t="str">
            <v>Plan 2006</v>
          </cell>
          <cell r="FH9" t="str">
            <v>Plan 2006</v>
          </cell>
          <cell r="FI9" t="str">
            <v>Plan 2006</v>
          </cell>
          <cell r="FJ9" t="str">
            <v>Plan 2006</v>
          </cell>
          <cell r="FK9" t="str">
            <v>Plan 2006</v>
          </cell>
          <cell r="FL9" t="str">
            <v>Plan 2006</v>
          </cell>
          <cell r="FM9" t="str">
            <v>Plan 2006</v>
          </cell>
          <cell r="FN9" t="str">
            <v>Plan 2006</v>
          </cell>
          <cell r="FO9" t="str">
            <v>Plan 2006</v>
          </cell>
          <cell r="FP9" t="str">
            <v>Plan 2006</v>
          </cell>
          <cell r="FQ9" t="str">
            <v>Plan 2006</v>
          </cell>
          <cell r="FR9" t="str">
            <v>Plan 2006</v>
          </cell>
          <cell r="FS9" t="str">
            <v>Plan 2006</v>
          </cell>
          <cell r="FT9" t="str">
            <v>Plan 2006</v>
          </cell>
          <cell r="FU9" t="str">
            <v>Plan 2006</v>
          </cell>
          <cell r="FV9" t="str">
            <v>Plan 2006</v>
          </cell>
          <cell r="FW9" t="str">
            <v>Plan 2006</v>
          </cell>
          <cell r="FX9" t="str">
            <v>Plan 2006</v>
          </cell>
          <cell r="FY9" t="str">
            <v>Plan 2006</v>
          </cell>
          <cell r="FZ9" t="str">
            <v>Plan 2006</v>
          </cell>
          <cell r="GA9" t="str">
            <v>Plan 2006</v>
          </cell>
          <cell r="GB9" t="str">
            <v>Plan 2006</v>
          </cell>
          <cell r="GC9" t="str">
            <v>Plan 2006</v>
          </cell>
          <cell r="GD9" t="str">
            <v>Plan 2006</v>
          </cell>
          <cell r="GE9" t="str">
            <v>Plan 2006</v>
          </cell>
          <cell r="GF9" t="str">
            <v>Plan 2006</v>
          </cell>
          <cell r="GG9" t="str">
            <v>Plan 2006</v>
          </cell>
          <cell r="GH9" t="str">
            <v>Plan 2006</v>
          </cell>
          <cell r="GI9" t="str">
            <v>Plan 2006</v>
          </cell>
          <cell r="GJ9" t="str">
            <v>Plan 2006</v>
          </cell>
          <cell r="GK9" t="str">
            <v>Plan 2006</v>
          </cell>
          <cell r="GL9" t="str">
            <v>Plan 2006</v>
          </cell>
          <cell r="GM9" t="str">
            <v>Plan 2006</v>
          </cell>
          <cell r="GN9" t="str">
            <v>Plan 2006</v>
          </cell>
          <cell r="GO9" t="str">
            <v>Plan 2006</v>
          </cell>
          <cell r="GP9" t="str">
            <v>Plan 2006</v>
          </cell>
          <cell r="GQ9" t="str">
            <v>Plan 2006</v>
          </cell>
          <cell r="GR9" t="str">
            <v>Plan 2006</v>
          </cell>
          <cell r="GS9" t="str">
            <v>Plan 2006</v>
          </cell>
          <cell r="GT9" t="str">
            <v>Plan 2006</v>
          </cell>
          <cell r="GU9" t="str">
            <v>Plan 2006</v>
          </cell>
          <cell r="GV9" t="str">
            <v>Plan 2006</v>
          </cell>
          <cell r="GW9" t="str">
            <v>Plan 2006</v>
          </cell>
          <cell r="GX9" t="str">
            <v>Plan 2006</v>
          </cell>
          <cell r="GY9" t="str">
            <v>Plan 2006</v>
          </cell>
          <cell r="GZ9" t="str">
            <v>Plan 2006</v>
          </cell>
          <cell r="HA9" t="str">
            <v>Plan 2006</v>
          </cell>
          <cell r="HB9" t="str">
            <v>Plan 2006</v>
          </cell>
          <cell r="HC9" t="str">
            <v>Plan 2006</v>
          </cell>
          <cell r="HD9" t="str">
            <v>Plan 2006</v>
          </cell>
          <cell r="HE9" t="str">
            <v>Plan 2006</v>
          </cell>
          <cell r="HF9" t="str">
            <v>Plan 2006</v>
          </cell>
          <cell r="HG9" t="str">
            <v>Plan 2006</v>
          </cell>
          <cell r="HH9" t="str">
            <v>Plan 2006</v>
          </cell>
          <cell r="HI9" t="str">
            <v>Plan 2006</v>
          </cell>
          <cell r="HJ9" t="str">
            <v>Plan 2006</v>
          </cell>
          <cell r="HK9" t="str">
            <v>Plan 2006</v>
          </cell>
          <cell r="HL9" t="str">
            <v>Plan 2006</v>
          </cell>
          <cell r="HM9" t="str">
            <v>Plan 2006</v>
          </cell>
          <cell r="HN9" t="str">
            <v>Plan 2006</v>
          </cell>
          <cell r="HO9" t="str">
            <v>Plan 2006</v>
          </cell>
          <cell r="HP9" t="str">
            <v>Plan 2006</v>
          </cell>
          <cell r="HQ9" t="str">
            <v>Plan 2006</v>
          </cell>
          <cell r="HR9" t="str">
            <v>Plan 2006</v>
          </cell>
          <cell r="HS9" t="str">
            <v>Plan 2006</v>
          </cell>
          <cell r="HT9" t="str">
            <v>Plan 2006</v>
          </cell>
          <cell r="HU9" t="str">
            <v>Plan 2006</v>
          </cell>
          <cell r="HV9" t="str">
            <v>Plan 2006</v>
          </cell>
          <cell r="HW9" t="str">
            <v>Plan 2006</v>
          </cell>
          <cell r="HX9" t="str">
            <v>Plan 2006</v>
          </cell>
          <cell r="HY9" t="str">
            <v>Plan 2006</v>
          </cell>
          <cell r="HZ9" t="str">
            <v>Plan 2006</v>
          </cell>
          <cell r="IA9" t="str">
            <v>Plan 2006</v>
          </cell>
          <cell r="IB9" t="str">
            <v>Plan 2006</v>
          </cell>
          <cell r="IC9" t="str">
            <v>Plan 2006</v>
          </cell>
          <cell r="ID9" t="str">
            <v>Plan 2006</v>
          </cell>
          <cell r="IE9" t="str">
            <v>Plan 2006</v>
          </cell>
          <cell r="IF9" t="str">
            <v>Plan 2006</v>
          </cell>
          <cell r="IG9" t="str">
            <v>Plan 2006</v>
          </cell>
          <cell r="IH9" t="str">
            <v>Plan 2006</v>
          </cell>
          <cell r="II9" t="str">
            <v>Plan 2006</v>
          </cell>
          <cell r="IJ9" t="str">
            <v>Plan 2006</v>
          </cell>
          <cell r="IK9" t="str">
            <v>Plan 2006</v>
          </cell>
          <cell r="IL9" t="str">
            <v>Plan 2006</v>
          </cell>
          <cell r="IM9" t="str">
            <v>Plan 2006</v>
          </cell>
          <cell r="IN9" t="str">
            <v>Plan 2006</v>
          </cell>
          <cell r="IO9" t="str">
            <v>Plan 2006</v>
          </cell>
          <cell r="IP9" t="str">
            <v>Plan 2006</v>
          </cell>
          <cell r="IQ9" t="str">
            <v>Plan 2006</v>
          </cell>
          <cell r="IR9" t="str">
            <v>Plan 2006</v>
          </cell>
          <cell r="IS9" t="str">
            <v>Plan 2006</v>
          </cell>
          <cell r="IT9" t="str">
            <v>Plan 2006</v>
          </cell>
          <cell r="IU9" t="str">
            <v>Plan 2006</v>
          </cell>
        </row>
        <row r="10">
          <cell r="A10" t="str">
            <v>Period</v>
          </cell>
          <cell r="K10" t="str">
            <v>YTD</v>
          </cell>
          <cell r="L10" t="str">
            <v>YTD</v>
          </cell>
          <cell r="M10" t="str">
            <v>YTD</v>
          </cell>
          <cell r="N10" t="str">
            <v>YTD</v>
          </cell>
          <cell r="O10" t="str">
            <v>YTD</v>
          </cell>
          <cell r="P10" t="str">
            <v>YTD</v>
          </cell>
          <cell r="Q10" t="str">
            <v>YTD</v>
          </cell>
          <cell r="R10" t="str">
            <v>YTD</v>
          </cell>
          <cell r="S10" t="str">
            <v>YTD</v>
          </cell>
          <cell r="T10" t="str">
            <v>YTD</v>
          </cell>
          <cell r="V10" t="str">
            <v>YTD</v>
          </cell>
          <cell r="W10" t="str">
            <v>YTD</v>
          </cell>
          <cell r="X10" t="str">
            <v>YTD</v>
          </cell>
          <cell r="Y10" t="str">
            <v>YTD</v>
          </cell>
          <cell r="Z10" t="str">
            <v>YTD</v>
          </cell>
          <cell r="AB10" t="str">
            <v>YTD</v>
          </cell>
          <cell r="AC10" t="str">
            <v>YTD</v>
          </cell>
          <cell r="AD10" t="str">
            <v>YTD</v>
          </cell>
          <cell r="AE10" t="str">
            <v>YTD</v>
          </cell>
          <cell r="AF10" t="str">
            <v>YTD</v>
          </cell>
          <cell r="AH10" t="str">
            <v>YTD</v>
          </cell>
          <cell r="AI10" t="str">
            <v>YTD</v>
          </cell>
          <cell r="AJ10" t="str">
            <v>YTD</v>
          </cell>
          <cell r="AK10" t="str">
            <v>YTD</v>
          </cell>
          <cell r="AL10" t="str">
            <v>YTD</v>
          </cell>
          <cell r="AM10" t="str">
            <v>YTD</v>
          </cell>
          <cell r="AN10" t="str">
            <v>YTD</v>
          </cell>
          <cell r="AO10" t="str">
            <v>YTD</v>
          </cell>
          <cell r="AP10" t="str">
            <v>YTD</v>
          </cell>
          <cell r="AQ10" t="str">
            <v>YTD</v>
          </cell>
          <cell r="AS10" t="str">
            <v>YTD</v>
          </cell>
          <cell r="AT10" t="str">
            <v>YTD</v>
          </cell>
          <cell r="AU10" t="str">
            <v>YTD</v>
          </cell>
          <cell r="AV10" t="str">
            <v>YTD</v>
          </cell>
          <cell r="AW10" t="str">
            <v>YTD</v>
          </cell>
          <cell r="AY10" t="str">
            <v>YTD</v>
          </cell>
          <cell r="AZ10" t="str">
            <v>YTD</v>
          </cell>
          <cell r="BA10" t="str">
            <v>YTD</v>
          </cell>
          <cell r="BB10" t="str">
            <v>YTD</v>
          </cell>
          <cell r="BC10" t="str">
            <v>YTD</v>
          </cell>
          <cell r="BE10" t="str">
            <v>YTD</v>
          </cell>
          <cell r="BF10" t="str">
            <v>YTD</v>
          </cell>
          <cell r="BG10" t="str">
            <v>YTD</v>
          </cell>
          <cell r="BH10" t="str">
            <v>YTD</v>
          </cell>
          <cell r="BI10" t="str">
            <v>YTD</v>
          </cell>
          <cell r="BJ10" t="str">
            <v>YTD</v>
          </cell>
          <cell r="BK10" t="str">
            <v>YTD</v>
          </cell>
          <cell r="BL10" t="str">
            <v>YTD</v>
          </cell>
          <cell r="BM10" t="str">
            <v>YTD</v>
          </cell>
          <cell r="BN10" t="str">
            <v>YTD</v>
          </cell>
          <cell r="BP10" t="str">
            <v>YTD</v>
          </cell>
          <cell r="BQ10" t="str">
            <v>YTD</v>
          </cell>
          <cell r="BR10" t="str">
            <v>YTD</v>
          </cell>
          <cell r="BS10" t="str">
            <v>YTD</v>
          </cell>
          <cell r="BT10" t="str">
            <v>YTD</v>
          </cell>
          <cell r="BV10" t="str">
            <v>YTD</v>
          </cell>
          <cell r="BW10" t="str">
            <v>YTD</v>
          </cell>
          <cell r="BX10" t="str">
            <v>YTD</v>
          </cell>
          <cell r="BY10" t="str">
            <v>YTD</v>
          </cell>
          <cell r="BZ10" t="str">
            <v>YTD</v>
          </cell>
          <cell r="CC10" t="str">
            <v>YTD</v>
          </cell>
          <cell r="CD10" t="str">
            <v>YTD</v>
          </cell>
          <cell r="CE10" t="str">
            <v>YTD</v>
          </cell>
          <cell r="CF10" t="str">
            <v>YTD</v>
          </cell>
          <cell r="CG10" t="str">
            <v>YTD</v>
          </cell>
          <cell r="CH10" t="str">
            <v>YTD</v>
          </cell>
          <cell r="CI10" t="str">
            <v>YTD</v>
          </cell>
          <cell r="CJ10" t="str">
            <v>YTD</v>
          </cell>
          <cell r="CK10" t="str">
            <v>YTD</v>
          </cell>
          <cell r="CL10" t="str">
            <v>YTD</v>
          </cell>
          <cell r="CN10" t="str">
            <v>YTD</v>
          </cell>
          <cell r="CO10" t="str">
            <v>YTD</v>
          </cell>
          <cell r="CP10" t="str">
            <v>YTD</v>
          </cell>
          <cell r="CQ10" t="str">
            <v>YTD</v>
          </cell>
          <cell r="CR10" t="str">
            <v>YTD</v>
          </cell>
          <cell r="CT10" t="str">
            <v>YTD</v>
          </cell>
          <cell r="CU10" t="str">
            <v>YTD</v>
          </cell>
          <cell r="CV10" t="str">
            <v>YTD</v>
          </cell>
          <cell r="CW10" t="str">
            <v>YTD</v>
          </cell>
          <cell r="CX10" t="str">
            <v>YTD</v>
          </cell>
          <cell r="CZ10" t="str">
            <v>YTD</v>
          </cell>
          <cell r="DA10" t="str">
            <v>YTD</v>
          </cell>
          <cell r="DB10" t="str">
            <v>YTD</v>
          </cell>
          <cell r="DC10" t="str">
            <v>YTD</v>
          </cell>
          <cell r="DD10" t="str">
            <v>YTD</v>
          </cell>
          <cell r="DE10" t="str">
            <v>YTD</v>
          </cell>
          <cell r="DF10" t="str">
            <v>YTD</v>
          </cell>
          <cell r="DG10" t="str">
            <v>YTD</v>
          </cell>
          <cell r="DH10" t="str">
            <v>YTD</v>
          </cell>
          <cell r="DI10" t="str">
            <v>YTD</v>
          </cell>
          <cell r="DK10" t="str">
            <v>YTD</v>
          </cell>
          <cell r="DL10" t="str">
            <v>YTD</v>
          </cell>
          <cell r="DM10" t="str">
            <v>YTD</v>
          </cell>
          <cell r="DN10" t="str">
            <v>YTD</v>
          </cell>
          <cell r="DO10" t="str">
            <v>YTD</v>
          </cell>
          <cell r="DQ10" t="str">
            <v>YTD</v>
          </cell>
          <cell r="DR10" t="str">
            <v>YTD</v>
          </cell>
          <cell r="DS10" t="str">
            <v>YTD</v>
          </cell>
          <cell r="DT10" t="str">
            <v>YTD</v>
          </cell>
          <cell r="DU10" t="str">
            <v>YTD</v>
          </cell>
          <cell r="DW10" t="str">
            <v>YTD</v>
          </cell>
          <cell r="DX10" t="str">
            <v>YTD</v>
          </cell>
          <cell r="DY10" t="str">
            <v>YTD</v>
          </cell>
          <cell r="DZ10" t="str">
            <v>YTD</v>
          </cell>
          <cell r="EA10" t="str">
            <v>YTD</v>
          </cell>
          <cell r="EB10" t="str">
            <v>YTD</v>
          </cell>
          <cell r="EC10" t="str">
            <v>YTD</v>
          </cell>
          <cell r="ED10" t="str">
            <v>YTD</v>
          </cell>
          <cell r="EE10" t="str">
            <v>YTD</v>
          </cell>
          <cell r="EF10" t="str">
            <v>YTD</v>
          </cell>
          <cell r="EH10" t="str">
            <v>YTD</v>
          </cell>
          <cell r="EI10" t="str">
            <v>YTD</v>
          </cell>
          <cell r="EJ10" t="str">
            <v>YTD</v>
          </cell>
          <cell r="EK10" t="str">
            <v>YTD</v>
          </cell>
          <cell r="EL10" t="str">
            <v>YTD</v>
          </cell>
          <cell r="EN10" t="str">
            <v>YTD</v>
          </cell>
          <cell r="EO10" t="str">
            <v>YTD</v>
          </cell>
          <cell r="EP10" t="str">
            <v>YTD</v>
          </cell>
          <cell r="EQ10" t="str">
            <v>YTD</v>
          </cell>
          <cell r="ER10" t="str">
            <v>YTD</v>
          </cell>
          <cell r="ET10" t="str">
            <v>YTD</v>
          </cell>
          <cell r="EU10" t="str">
            <v>YTD</v>
          </cell>
          <cell r="EV10" t="str">
            <v>YTD</v>
          </cell>
          <cell r="EW10" t="str">
            <v>YTD</v>
          </cell>
          <cell r="EX10" t="str">
            <v>YTD</v>
          </cell>
          <cell r="EY10" t="str">
            <v>YTD</v>
          </cell>
          <cell r="EZ10" t="str">
            <v>YTD</v>
          </cell>
          <cell r="FA10" t="str">
            <v>YTD</v>
          </cell>
          <cell r="FB10" t="str">
            <v>YTD</v>
          </cell>
          <cell r="FC10" t="str">
            <v>YTD</v>
          </cell>
          <cell r="FE10" t="str">
            <v>YTD</v>
          </cell>
          <cell r="FF10" t="str">
            <v>YTD</v>
          </cell>
          <cell r="FG10" t="str">
            <v>YTD</v>
          </cell>
          <cell r="FH10" t="str">
            <v>YTD</v>
          </cell>
          <cell r="FI10" t="str">
            <v>YTD</v>
          </cell>
          <cell r="FK10" t="str">
            <v>YTD</v>
          </cell>
          <cell r="FL10" t="str">
            <v>YTD</v>
          </cell>
          <cell r="FM10" t="str">
            <v>YTD</v>
          </cell>
          <cell r="FN10" t="str">
            <v>YTD</v>
          </cell>
          <cell r="FO10" t="str">
            <v>YTD</v>
          </cell>
          <cell r="FQ10" t="str">
            <v>YTD</v>
          </cell>
          <cell r="FR10" t="str">
            <v>YTD</v>
          </cell>
          <cell r="FS10" t="str">
            <v>YTD</v>
          </cell>
          <cell r="FT10" t="str">
            <v>YTD</v>
          </cell>
          <cell r="FU10" t="str">
            <v>YTD</v>
          </cell>
          <cell r="FV10" t="str">
            <v>YTD</v>
          </cell>
          <cell r="FW10" t="str">
            <v>YTD</v>
          </cell>
          <cell r="FX10" t="str">
            <v>YTD</v>
          </cell>
          <cell r="FY10" t="str">
            <v>YTD</v>
          </cell>
          <cell r="FZ10" t="str">
            <v>YTD</v>
          </cell>
          <cell r="GB10" t="str">
            <v>YTD</v>
          </cell>
          <cell r="GC10" t="str">
            <v>YTD</v>
          </cell>
          <cell r="GD10" t="str">
            <v>YTD</v>
          </cell>
          <cell r="GE10" t="str">
            <v>YTD</v>
          </cell>
          <cell r="GF10" t="str">
            <v>YTD</v>
          </cell>
          <cell r="GH10" t="str">
            <v>YTD</v>
          </cell>
          <cell r="GI10" t="str">
            <v>YTD</v>
          </cell>
          <cell r="GJ10" t="str">
            <v>YTD</v>
          </cell>
          <cell r="GK10" t="str">
            <v>YTD</v>
          </cell>
          <cell r="GL10" t="str">
            <v>YTD</v>
          </cell>
          <cell r="GN10" t="str">
            <v>YTD</v>
          </cell>
          <cell r="GO10" t="str">
            <v>YTD</v>
          </cell>
          <cell r="GP10" t="str">
            <v>YTD</v>
          </cell>
          <cell r="GQ10" t="str">
            <v>YTD</v>
          </cell>
          <cell r="GR10" t="str">
            <v>YTD</v>
          </cell>
          <cell r="GS10" t="str">
            <v>YTD</v>
          </cell>
          <cell r="GT10" t="str">
            <v>YTD</v>
          </cell>
          <cell r="GU10" t="str">
            <v>YTD</v>
          </cell>
          <cell r="GV10" t="str">
            <v>YTD</v>
          </cell>
          <cell r="GW10" t="str">
            <v>YTD</v>
          </cell>
          <cell r="GY10" t="str">
            <v>YTD</v>
          </cell>
          <cell r="GZ10" t="str">
            <v>YTD</v>
          </cell>
          <cell r="HA10" t="str">
            <v>YTD</v>
          </cell>
          <cell r="HB10" t="str">
            <v>YTD</v>
          </cell>
          <cell r="HC10" t="str">
            <v>YTD</v>
          </cell>
          <cell r="HE10" t="str">
            <v>YTD</v>
          </cell>
          <cell r="HF10" t="str">
            <v>YTD</v>
          </cell>
          <cell r="HG10" t="str">
            <v>YTD</v>
          </cell>
          <cell r="HH10" t="str">
            <v>YTD</v>
          </cell>
          <cell r="HI10" t="str">
            <v>YTD</v>
          </cell>
          <cell r="HK10" t="str">
            <v>YTD</v>
          </cell>
          <cell r="HL10" t="str">
            <v>YTD</v>
          </cell>
          <cell r="HM10" t="str">
            <v>YTD</v>
          </cell>
          <cell r="HN10" t="str">
            <v>YTD</v>
          </cell>
          <cell r="HO10" t="str">
            <v>YTD</v>
          </cell>
          <cell r="HP10" t="str">
            <v>YTD</v>
          </cell>
          <cell r="HQ10" t="str">
            <v>YTD</v>
          </cell>
          <cell r="HR10" t="str">
            <v>YTD</v>
          </cell>
          <cell r="HS10" t="str">
            <v>YTD</v>
          </cell>
          <cell r="HT10" t="str">
            <v>YTD</v>
          </cell>
          <cell r="HV10" t="str">
            <v>YTD</v>
          </cell>
          <cell r="HW10" t="str">
            <v>YTD</v>
          </cell>
          <cell r="HX10" t="str">
            <v>YTD</v>
          </cell>
          <cell r="HY10" t="str">
            <v>YTD</v>
          </cell>
          <cell r="HZ10" t="str">
            <v>YTD</v>
          </cell>
          <cell r="IB10" t="str">
            <v>YTD</v>
          </cell>
          <cell r="IC10" t="str">
            <v>YTD</v>
          </cell>
          <cell r="ID10" t="str">
            <v>YTD</v>
          </cell>
          <cell r="IE10" t="str">
            <v>YTD</v>
          </cell>
          <cell r="IF10" t="str">
            <v>YTD</v>
          </cell>
          <cell r="IH10" t="str">
            <v>YTD</v>
          </cell>
          <cell r="II10" t="str">
            <v>YTD</v>
          </cell>
          <cell r="IJ10" t="str">
            <v>YTD</v>
          </cell>
          <cell r="IK10" t="str">
            <v>YTD</v>
          </cell>
          <cell r="IL10" t="str">
            <v>YTD</v>
          </cell>
          <cell r="IM10" t="str">
            <v>YTD</v>
          </cell>
          <cell r="IN10" t="str">
            <v>YTD</v>
          </cell>
          <cell r="IO10" t="str">
            <v>YTD</v>
          </cell>
          <cell r="IP10" t="str">
            <v>YTD</v>
          </cell>
          <cell r="IQ10" t="str">
            <v>YTD</v>
          </cell>
          <cell r="IS10" t="str">
            <v>YTD</v>
          </cell>
          <cell r="IT10" t="str">
            <v>YTD</v>
          </cell>
          <cell r="IU10" t="str">
            <v>YTD</v>
          </cell>
        </row>
        <row r="11">
          <cell r="A11" t="str">
            <v>Production</v>
          </cell>
          <cell r="B11">
            <v>33010</v>
          </cell>
          <cell r="C11">
            <v>20298</v>
          </cell>
          <cell r="D11">
            <v>53308</v>
          </cell>
          <cell r="E11">
            <v>0</v>
          </cell>
          <cell r="F11">
            <v>0</v>
          </cell>
          <cell r="G11">
            <v>65497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19001.7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67755</v>
          </cell>
          <cell r="AF11">
            <v>0</v>
          </cell>
          <cell r="AG11">
            <v>67755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10281</v>
          </cell>
          <cell r="AP11">
            <v>2351.0783999999999</v>
          </cell>
          <cell r="AQ11">
            <v>0</v>
          </cell>
          <cell r="AR11">
            <v>12632.0784</v>
          </cell>
          <cell r="AS11">
            <v>0</v>
          </cell>
          <cell r="AT11">
            <v>0</v>
          </cell>
          <cell r="AU11">
            <v>41667.86</v>
          </cell>
          <cell r="AV11">
            <v>0</v>
          </cell>
          <cell r="AW11">
            <v>0</v>
          </cell>
          <cell r="AX11">
            <v>0</v>
          </cell>
          <cell r="AY11">
            <v>4991.3332691893802</v>
          </cell>
          <cell r="AZ11">
            <v>0</v>
          </cell>
          <cell r="BA11">
            <v>5169.9328341556702</v>
          </cell>
          <cell r="BB11">
            <v>85607.534938014403</v>
          </cell>
          <cell r="BC11">
            <v>791.11582839645405</v>
          </cell>
          <cell r="BD11">
            <v>86398.650766410894</v>
          </cell>
          <cell r="BE11">
            <v>0</v>
          </cell>
          <cell r="BF11">
            <v>2285.61262121864</v>
          </cell>
          <cell r="BG11">
            <v>0</v>
          </cell>
          <cell r="BH11">
            <v>386.00435586788501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2671.6169770865299</v>
          </cell>
          <cell r="BP11">
            <v>0</v>
          </cell>
          <cell r="BQ11">
            <v>2452.7133059459502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25386</v>
          </cell>
          <cell r="BY11">
            <v>0</v>
          </cell>
          <cell r="BZ11">
            <v>0</v>
          </cell>
          <cell r="CA11">
            <v>0</v>
          </cell>
          <cell r="CB11">
            <v>3000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8539</v>
          </cell>
          <cell r="CO11">
            <v>0</v>
          </cell>
          <cell r="CP11">
            <v>0</v>
          </cell>
          <cell r="CQ11">
            <v>0</v>
          </cell>
          <cell r="CR11">
            <v>5175.16639753243</v>
          </cell>
          <cell r="CS11">
            <v>5175.16639753243</v>
          </cell>
          <cell r="CT11">
            <v>5976.7343046357601</v>
          </cell>
          <cell r="CU11">
            <v>10250.6820647737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1462.7348344370901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1462.7348344370901</v>
          </cell>
          <cell r="DK11">
            <v>0</v>
          </cell>
          <cell r="DL11">
            <v>7083.2134421147803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120608.98</v>
          </cell>
          <cell r="EK11">
            <v>6404.2507051175598</v>
          </cell>
          <cell r="EL11">
            <v>7450.5928653156498</v>
          </cell>
          <cell r="EM11">
            <v>13854.843570433201</v>
          </cell>
          <cell r="EN11">
            <v>0</v>
          </cell>
          <cell r="EO11">
            <v>9627.7927938673292</v>
          </cell>
          <cell r="EP11">
            <v>16479.0396702896</v>
          </cell>
          <cell r="EQ11">
            <v>30824.944497518001</v>
          </cell>
          <cell r="ER11">
            <v>2829.22548221739</v>
          </cell>
          <cell r="ES11">
            <v>33654.169979735401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193.26648</v>
          </cell>
          <cell r="FD11">
            <v>193.26648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50742.627511099803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2479.5361453532901</v>
          </cell>
          <cell r="GA11">
            <v>2479.5361453532901</v>
          </cell>
          <cell r="GB11">
            <v>0</v>
          </cell>
          <cell r="GC11">
            <v>15951.0966232589</v>
          </cell>
          <cell r="GD11">
            <v>0</v>
          </cell>
          <cell r="GE11">
            <v>0</v>
          </cell>
          <cell r="GF11">
            <v>11290</v>
          </cell>
          <cell r="GG11">
            <v>11290</v>
          </cell>
          <cell r="GH11">
            <v>0</v>
          </cell>
          <cell r="GI11">
            <v>4292</v>
          </cell>
          <cell r="GJ11">
            <v>0</v>
          </cell>
          <cell r="GK11">
            <v>0</v>
          </cell>
          <cell r="GL11">
            <v>4819</v>
          </cell>
          <cell r="GM11">
            <v>4819</v>
          </cell>
          <cell r="GN11">
            <v>1216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543</v>
          </cell>
          <cell r="GU11">
            <v>0</v>
          </cell>
          <cell r="GV11">
            <v>300</v>
          </cell>
          <cell r="GW11">
            <v>0</v>
          </cell>
          <cell r="GX11">
            <v>2059</v>
          </cell>
          <cell r="GY11">
            <v>0</v>
          </cell>
          <cell r="GZ11">
            <v>0</v>
          </cell>
          <cell r="HA11">
            <v>0</v>
          </cell>
          <cell r="HB11">
            <v>1503.8921522820201</v>
          </cell>
          <cell r="HC11">
            <v>16455.228847718001</v>
          </cell>
          <cell r="HD11">
            <v>17959.120999999999</v>
          </cell>
          <cell r="HE11">
            <v>0</v>
          </cell>
          <cell r="HF11">
            <v>5664.0609999999997</v>
          </cell>
          <cell r="HG11">
            <v>13614.35</v>
          </cell>
          <cell r="HH11">
            <v>0</v>
          </cell>
          <cell r="HI11">
            <v>11627.004999999999</v>
          </cell>
          <cell r="HJ11">
            <v>11627.004999999999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800</v>
          </cell>
          <cell r="HQ11">
            <v>0</v>
          </cell>
          <cell r="HR11">
            <v>0</v>
          </cell>
          <cell r="HS11">
            <v>0</v>
          </cell>
          <cell r="HT11">
            <v>480</v>
          </cell>
          <cell r="HU11">
            <v>1280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5445.6939616362697</v>
          </cell>
          <cell r="IA11">
            <v>5445.6939616362697</v>
          </cell>
          <cell r="IB11">
            <v>0</v>
          </cell>
          <cell r="IC11">
            <v>6273.9049878761898</v>
          </cell>
          <cell r="ID11">
            <v>9589.1735842329999</v>
          </cell>
          <cell r="IE11">
            <v>0</v>
          </cell>
          <cell r="IF11">
            <v>470.31161164774699</v>
          </cell>
          <cell r="IG11">
            <v>470.31161164774699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</row>
        <row r="12">
          <cell r="A12" t="str">
            <v>Avg Pull / BH</v>
          </cell>
          <cell r="B12">
            <v>174.93443850863801</v>
          </cell>
          <cell r="C12">
            <v>155.248738136989</v>
          </cell>
          <cell r="E12">
            <v>0</v>
          </cell>
          <cell r="F12">
            <v>0</v>
          </cell>
          <cell r="G12">
            <v>199.04403269669399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237.98946723498099</v>
          </cell>
          <cell r="Y12">
            <v>0</v>
          </cell>
          <cell r="Z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219.192296095107</v>
          </cell>
          <cell r="AF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776.43673128781904</v>
          </cell>
          <cell r="AP12">
            <v>229.33645891472901</v>
          </cell>
          <cell r="AQ12">
            <v>0</v>
          </cell>
          <cell r="AS12">
            <v>0</v>
          </cell>
          <cell r="AT12">
            <v>0</v>
          </cell>
          <cell r="AU12">
            <v>391.37406651814302</v>
          </cell>
          <cell r="AV12">
            <v>0</v>
          </cell>
          <cell r="AW12">
            <v>0</v>
          </cell>
          <cell r="AY12">
            <v>109.04099011105301</v>
          </cell>
          <cell r="AZ12">
            <v>0</v>
          </cell>
          <cell r="BA12">
            <v>165.644022877857</v>
          </cell>
          <cell r="BB12">
            <v>212.270763773429</v>
          </cell>
          <cell r="BC12">
            <v>184.63054235294101</v>
          </cell>
          <cell r="BE12">
            <v>0</v>
          </cell>
          <cell r="BF12">
            <v>93.378654167752998</v>
          </cell>
          <cell r="BG12">
            <v>0</v>
          </cell>
          <cell r="BH12">
            <v>98.384341813071003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P12">
            <v>0</v>
          </cell>
          <cell r="BQ12">
            <v>222.44612612612599</v>
          </cell>
          <cell r="BR12">
            <v>0</v>
          </cell>
          <cell r="BS12">
            <v>0</v>
          </cell>
          <cell r="BT12">
            <v>0</v>
          </cell>
          <cell r="BV12">
            <v>0</v>
          </cell>
          <cell r="BW12">
            <v>0</v>
          </cell>
          <cell r="BX12">
            <v>220.44270220346701</v>
          </cell>
          <cell r="BY12">
            <v>0</v>
          </cell>
          <cell r="BZ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N12">
            <v>244.992662614577</v>
          </cell>
          <cell r="CO12">
            <v>0</v>
          </cell>
          <cell r="CP12">
            <v>0</v>
          </cell>
          <cell r="CQ12">
            <v>0</v>
          </cell>
          <cell r="CR12">
            <v>176.53823529411801</v>
          </cell>
          <cell r="CT12">
            <v>105.90525694444401</v>
          </cell>
          <cell r="CU12">
            <v>193.962544802867</v>
          </cell>
          <cell r="CV12">
            <v>0</v>
          </cell>
          <cell r="CW12">
            <v>0</v>
          </cell>
          <cell r="CX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93.308599999999998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K12">
            <v>0</v>
          </cell>
          <cell r="DL12">
            <v>108.553188704722</v>
          </cell>
          <cell r="DM12">
            <v>0</v>
          </cell>
          <cell r="DN12">
            <v>0</v>
          </cell>
          <cell r="DO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H12">
            <v>0</v>
          </cell>
          <cell r="EI12">
            <v>0</v>
          </cell>
          <cell r="EJ12">
            <v>362.58058659348899</v>
          </cell>
          <cell r="EK12">
            <v>173.07198359723799</v>
          </cell>
          <cell r="EL12">
            <v>162.36314752501801</v>
          </cell>
          <cell r="EN12">
            <v>0</v>
          </cell>
          <cell r="EO12">
            <v>174.64454690071199</v>
          </cell>
          <cell r="EP12">
            <v>211.269628002698</v>
          </cell>
          <cell r="EQ12">
            <v>174.223587601502</v>
          </cell>
          <cell r="ER12">
            <v>175.91065396632001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K12">
            <v>0</v>
          </cell>
          <cell r="FL12">
            <v>0</v>
          </cell>
          <cell r="FM12">
            <v>266.10430306335002</v>
          </cell>
          <cell r="FN12">
            <v>0</v>
          </cell>
          <cell r="FO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B12">
            <v>0</v>
          </cell>
          <cell r="GC12">
            <v>230.70094329157999</v>
          </cell>
          <cell r="GD12">
            <v>0</v>
          </cell>
          <cell r="GE12">
            <v>0</v>
          </cell>
          <cell r="GF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182.14604848233</v>
          </cell>
          <cell r="HC12">
            <v>231.18783431684301</v>
          </cell>
          <cell r="HE12">
            <v>0</v>
          </cell>
          <cell r="HF12">
            <v>134.97621239394701</v>
          </cell>
          <cell r="HG12">
            <v>166.16904534282401</v>
          </cell>
          <cell r="HH12">
            <v>0</v>
          </cell>
          <cell r="HI12">
            <v>93.198448897659105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S12">
            <v>0</v>
          </cell>
          <cell r="IT12">
            <v>0</v>
          </cell>
          <cell r="IU12">
            <v>0</v>
          </cell>
        </row>
        <row r="13">
          <cell r="A13" t="str">
            <v># Equiv. Bushings</v>
          </cell>
          <cell r="B13">
            <v>50.5205479452055</v>
          </cell>
          <cell r="C13">
            <v>35.380821917808198</v>
          </cell>
          <cell r="E13">
            <v>0</v>
          </cell>
          <cell r="F13">
            <v>0</v>
          </cell>
          <cell r="G13">
            <v>86.715068493150696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W13">
            <v>0</v>
          </cell>
          <cell r="X13">
            <v>24.594520547945201</v>
          </cell>
          <cell r="Y13">
            <v>0</v>
          </cell>
          <cell r="Z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90.986301369863</v>
          </cell>
          <cell r="AF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3.4712328767123299</v>
          </cell>
          <cell r="AP13">
            <v>3</v>
          </cell>
          <cell r="AQ13">
            <v>0</v>
          </cell>
          <cell r="AS13">
            <v>0</v>
          </cell>
          <cell r="AT13">
            <v>0</v>
          </cell>
          <cell r="AU13">
            <v>34.106849315068501</v>
          </cell>
          <cell r="AV13">
            <v>0</v>
          </cell>
          <cell r="AW13">
            <v>0</v>
          </cell>
          <cell r="AY13">
            <v>12</v>
          </cell>
          <cell r="AZ13">
            <v>0</v>
          </cell>
          <cell r="BA13">
            <v>8.3561643835616408</v>
          </cell>
          <cell r="BB13">
            <v>111.37260273972601</v>
          </cell>
          <cell r="BC13">
            <v>1.31506849315068</v>
          </cell>
          <cell r="BE13">
            <v>0</v>
          </cell>
          <cell r="BF13">
            <v>7</v>
          </cell>
          <cell r="BG13">
            <v>0</v>
          </cell>
          <cell r="BH13">
            <v>1.16164383561644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P13">
            <v>0</v>
          </cell>
          <cell r="BQ13">
            <v>3.6273972602739701</v>
          </cell>
          <cell r="BR13">
            <v>0</v>
          </cell>
          <cell r="BS13">
            <v>0</v>
          </cell>
          <cell r="BT13">
            <v>0</v>
          </cell>
          <cell r="BV13">
            <v>0</v>
          </cell>
          <cell r="BW13">
            <v>0</v>
          </cell>
          <cell r="BX13">
            <v>30.668493150684899</v>
          </cell>
          <cell r="BY13">
            <v>0</v>
          </cell>
          <cell r="BZ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N13">
            <v>9.3315068493150708</v>
          </cell>
          <cell r="CO13">
            <v>0</v>
          </cell>
          <cell r="CP13">
            <v>0</v>
          </cell>
          <cell r="CQ13">
            <v>0</v>
          </cell>
          <cell r="CR13">
            <v>8.3835616438356197</v>
          </cell>
          <cell r="CT13">
            <v>15.780821917808201</v>
          </cell>
          <cell r="CU13">
            <v>15.287671232876701</v>
          </cell>
          <cell r="CV13">
            <v>0</v>
          </cell>
          <cell r="CW13">
            <v>0</v>
          </cell>
          <cell r="CX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4.9315068493150704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K13">
            <v>0</v>
          </cell>
          <cell r="DL13">
            <v>21.698630136986299</v>
          </cell>
          <cell r="DM13">
            <v>0</v>
          </cell>
          <cell r="DN13">
            <v>0</v>
          </cell>
          <cell r="DO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H13">
            <v>0</v>
          </cell>
          <cell r="EI13">
            <v>0</v>
          </cell>
          <cell r="EJ13">
            <v>102.465753424658</v>
          </cell>
          <cell r="EK13">
            <v>9.9671232876712299</v>
          </cell>
          <cell r="EL13">
            <v>12.8712328767123</v>
          </cell>
          <cell r="EN13">
            <v>0</v>
          </cell>
          <cell r="EO13">
            <v>14.838356164383599</v>
          </cell>
          <cell r="EP13">
            <v>21</v>
          </cell>
          <cell r="EQ13">
            <v>49</v>
          </cell>
          <cell r="ER13">
            <v>4.3232876712328796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K13">
            <v>0</v>
          </cell>
          <cell r="FL13">
            <v>0</v>
          </cell>
          <cell r="FM13">
            <v>54.890418465753399</v>
          </cell>
          <cell r="FN13">
            <v>0</v>
          </cell>
          <cell r="FO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B13">
            <v>0</v>
          </cell>
          <cell r="GC13">
            <v>16.6670635214447</v>
          </cell>
          <cell r="GD13">
            <v>0</v>
          </cell>
          <cell r="GE13">
            <v>0</v>
          </cell>
          <cell r="GF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0.241666666666667</v>
          </cell>
          <cell r="HC13">
            <v>2.0833333333333299</v>
          </cell>
          <cell r="HE13">
            <v>0</v>
          </cell>
          <cell r="HF13">
            <v>1.0833333333333299</v>
          </cell>
          <cell r="HG13">
            <v>2</v>
          </cell>
          <cell r="HH13">
            <v>0</v>
          </cell>
          <cell r="HI13">
            <v>2.0833333333333299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S13">
            <v>0</v>
          </cell>
          <cell r="IT13">
            <v>0</v>
          </cell>
          <cell r="IU13">
            <v>0</v>
          </cell>
        </row>
        <row r="14">
          <cell r="A14" t="str">
            <v>Avg C.E. %</v>
          </cell>
          <cell r="B14">
            <v>0.94</v>
          </cell>
          <cell r="C14">
            <v>0.93</v>
          </cell>
          <cell r="D14">
            <v>0.93619231635026701</v>
          </cell>
          <cell r="E14">
            <v>0</v>
          </cell>
          <cell r="F14">
            <v>0</v>
          </cell>
          <cell r="G14">
            <v>0.95499999999999996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0.95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0.85499928069559605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0.96</v>
          </cell>
          <cell r="AP14">
            <v>0.86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0.91347106387938204</v>
          </cell>
          <cell r="AV14">
            <v>0</v>
          </cell>
          <cell r="AW14">
            <v>0</v>
          </cell>
          <cell r="AX14">
            <v>0</v>
          </cell>
          <cell r="AY14">
            <v>0.96</v>
          </cell>
          <cell r="AZ14">
            <v>0</v>
          </cell>
          <cell r="BA14">
            <v>0.94</v>
          </cell>
          <cell r="BB14">
            <v>0.91131629747259002</v>
          </cell>
          <cell r="BC14">
            <v>0.82</v>
          </cell>
          <cell r="BD14">
            <v>0.91048015283745598</v>
          </cell>
          <cell r="BE14">
            <v>0</v>
          </cell>
          <cell r="BF14">
            <v>0.88</v>
          </cell>
          <cell r="BG14">
            <v>0</v>
          </cell>
          <cell r="BH14">
            <v>0.85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0.88951661631419898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0.94499999999999995</v>
          </cell>
          <cell r="BY14">
            <v>0</v>
          </cell>
          <cell r="BZ14">
            <v>0</v>
          </cell>
          <cell r="CA14">
            <v>0</v>
          </cell>
          <cell r="CB14">
            <v>0.9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0.94</v>
          </cell>
          <cell r="CO14">
            <v>0</v>
          </cell>
          <cell r="CP14">
            <v>0</v>
          </cell>
          <cell r="CQ14">
            <v>0</v>
          </cell>
          <cell r="CR14">
            <v>0.88</v>
          </cell>
          <cell r="CS14">
            <v>0</v>
          </cell>
          <cell r="CT14">
            <v>0.9</v>
          </cell>
          <cell r="CU14">
            <v>0.87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0.8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0.88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0.95</v>
          </cell>
          <cell r="EK14">
            <v>0.93432381816126098</v>
          </cell>
          <cell r="EL14">
            <v>0.89724060448846199</v>
          </cell>
          <cell r="EM14">
            <v>0.91438191655775602</v>
          </cell>
          <cell r="EN14">
            <v>0</v>
          </cell>
          <cell r="EO14">
            <v>0.93500000000000005</v>
          </cell>
          <cell r="EP14">
            <v>0.93476239747387702</v>
          </cell>
          <cell r="EQ14">
            <v>0.90870928940673201</v>
          </cell>
          <cell r="ER14">
            <v>0.93623954372623597</v>
          </cell>
          <cell r="ES14">
            <v>0.91102369196366795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0.87427932748745096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1.0002267584773501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8.5981671599555796</v>
          </cell>
          <cell r="HC14">
            <v>8.5981671599555796</v>
          </cell>
          <cell r="HD14">
            <v>8.5981671599555796</v>
          </cell>
          <cell r="HE14">
            <v>0</v>
          </cell>
          <cell r="HF14">
            <v>9.7484209747983908</v>
          </cell>
          <cell r="HG14">
            <v>10.309615958449299</v>
          </cell>
          <cell r="HH14">
            <v>0</v>
          </cell>
          <cell r="HI14">
            <v>15.070446135238999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</row>
        <row r="15">
          <cell r="A15" t="str">
            <v>Avg A.E. %</v>
          </cell>
          <cell r="B15">
            <v>0.62</v>
          </cell>
          <cell r="C15">
            <v>0.6</v>
          </cell>
          <cell r="D15">
            <v>0.612384632700533</v>
          </cell>
          <cell r="E15">
            <v>0</v>
          </cell>
          <cell r="F15">
            <v>0</v>
          </cell>
          <cell r="G15">
            <v>0.8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0.96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0.85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0.84833333333333305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0.63166666666666704</v>
          </cell>
          <cell r="AV15">
            <v>0</v>
          </cell>
          <cell r="AW15">
            <v>0</v>
          </cell>
          <cell r="AX15">
            <v>0</v>
          </cell>
          <cell r="AY15">
            <v>0.67500000000000004</v>
          </cell>
          <cell r="AZ15">
            <v>0</v>
          </cell>
          <cell r="BA15">
            <v>0.72</v>
          </cell>
          <cell r="BB15">
            <v>0.8</v>
          </cell>
          <cell r="BC15">
            <v>0.41</v>
          </cell>
          <cell r="BD15">
            <v>0.79642893528616798</v>
          </cell>
          <cell r="BE15">
            <v>0</v>
          </cell>
          <cell r="BF15">
            <v>0.6</v>
          </cell>
          <cell r="BG15">
            <v>0</v>
          </cell>
          <cell r="BH15">
            <v>0.25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0.78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0.73323330625177396</v>
          </cell>
          <cell r="BY15">
            <v>0</v>
          </cell>
          <cell r="BZ15">
            <v>0</v>
          </cell>
          <cell r="CA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0.92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0.87</v>
          </cell>
          <cell r="EK15">
            <v>0.68225996165680702</v>
          </cell>
          <cell r="EL15">
            <v>0.463781810811081</v>
          </cell>
          <cell r="EM15">
            <v>0.56477095908212005</v>
          </cell>
          <cell r="EN15">
            <v>0</v>
          </cell>
          <cell r="EO15">
            <v>0.83421986387186398</v>
          </cell>
          <cell r="EP15">
            <v>0.81840476031336595</v>
          </cell>
          <cell r="EQ15">
            <v>0.78606070035592202</v>
          </cell>
          <cell r="ER15">
            <v>0.70755778952013204</v>
          </cell>
          <cell r="ES15">
            <v>0.77946114862433602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0.66418614269970599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0.81518212978294602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</row>
        <row r="16">
          <cell r="A16" t="str">
            <v>Avg C.Y. %</v>
          </cell>
          <cell r="B16">
            <v>0.59199999999999997</v>
          </cell>
          <cell r="C16">
            <v>0.56999999999999995</v>
          </cell>
          <cell r="D16">
            <v>0.58362309597058604</v>
          </cell>
          <cell r="E16">
            <v>0</v>
          </cell>
          <cell r="F16">
            <v>0</v>
          </cell>
          <cell r="G16">
            <v>0.752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0.96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0.75600000000000001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0.52800000000000002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0.79700000000000004</v>
          </cell>
          <cell r="AV16">
            <v>0</v>
          </cell>
          <cell r="AW16">
            <v>0</v>
          </cell>
          <cell r="AX16">
            <v>0</v>
          </cell>
          <cell r="AY16">
            <v>0.71</v>
          </cell>
          <cell r="AZ16">
            <v>0</v>
          </cell>
          <cell r="BA16">
            <v>0.67679999999999996</v>
          </cell>
          <cell r="BB16">
            <v>0.81</v>
          </cell>
          <cell r="BC16">
            <v>0.38540000000000002</v>
          </cell>
          <cell r="BD16">
            <v>0.80611211775001801</v>
          </cell>
          <cell r="BE16">
            <v>0</v>
          </cell>
          <cell r="BF16">
            <v>0.7</v>
          </cell>
          <cell r="BG16">
            <v>0</v>
          </cell>
          <cell r="BH16">
            <v>0.245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0.78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0.70390397400170301</v>
          </cell>
          <cell r="BY16">
            <v>0</v>
          </cell>
          <cell r="BZ16">
            <v>0</v>
          </cell>
          <cell r="CA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0.89239999999999997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0.8</v>
          </cell>
          <cell r="EK16">
            <v>0.72365210761486998</v>
          </cell>
          <cell r="EL16">
            <v>0.50429961064578899</v>
          </cell>
          <cell r="EM16">
            <v>0.60569291589980201</v>
          </cell>
          <cell r="EN16">
            <v>0</v>
          </cell>
          <cell r="EO16">
            <v>0.71717015639224502</v>
          </cell>
          <cell r="EP16">
            <v>0.76083606229758405</v>
          </cell>
          <cell r="EQ16">
            <v>0.78606070035592202</v>
          </cell>
          <cell r="ER16">
            <v>0.73206435226283795</v>
          </cell>
          <cell r="ES16">
            <v>0.78152135667091605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0.581012464252322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0.815182128772176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</row>
        <row r="17">
          <cell r="A17" t="str">
            <v>Avg J.E. %</v>
          </cell>
          <cell r="B17">
            <v>0.95499999999999996</v>
          </cell>
          <cell r="C17">
            <v>0.95</v>
          </cell>
          <cell r="D17">
            <v>0.95309615817513305</v>
          </cell>
          <cell r="E17">
            <v>0</v>
          </cell>
          <cell r="F17">
            <v>0</v>
          </cell>
          <cell r="G17">
            <v>0.94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0.92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0.91500000000000004</v>
          </cell>
          <cell r="AZ17">
            <v>0</v>
          </cell>
          <cell r="BA17">
            <v>0.94</v>
          </cell>
          <cell r="BB17">
            <v>1</v>
          </cell>
          <cell r="BC17">
            <v>0.94</v>
          </cell>
          <cell r="BD17">
            <v>0.99945060542864095</v>
          </cell>
          <cell r="BE17">
            <v>0</v>
          </cell>
          <cell r="BF17">
            <v>0.88</v>
          </cell>
          <cell r="BG17">
            <v>0</v>
          </cell>
          <cell r="BH17">
            <v>0.98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0.96</v>
          </cell>
          <cell r="BY17">
            <v>0</v>
          </cell>
          <cell r="BZ17">
            <v>0</v>
          </cell>
          <cell r="CA17">
            <v>0</v>
          </cell>
          <cell r="CB17">
            <v>0.95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0.97</v>
          </cell>
          <cell r="CO17">
            <v>0</v>
          </cell>
          <cell r="CP17">
            <v>0</v>
          </cell>
          <cell r="CQ17">
            <v>0</v>
          </cell>
          <cell r="CR17">
            <v>0.96499999999999997</v>
          </cell>
          <cell r="CS17">
            <v>0</v>
          </cell>
          <cell r="CT17">
            <v>0.88</v>
          </cell>
          <cell r="CU17">
            <v>0.92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0.95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0.96699999999999997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0.95</v>
          </cell>
          <cell r="EK17">
            <v>0.97799999999999998</v>
          </cell>
          <cell r="EL17">
            <v>0.97799999999999998</v>
          </cell>
          <cell r="EM17">
            <v>0.97799999999999998</v>
          </cell>
          <cell r="EN17">
            <v>0</v>
          </cell>
          <cell r="EO17">
            <v>0.96299999999999997</v>
          </cell>
          <cell r="EP17">
            <v>0.96699999999999997</v>
          </cell>
          <cell r="EQ17">
            <v>1</v>
          </cell>
          <cell r="ER17">
            <v>0.97</v>
          </cell>
          <cell r="ES17">
            <v>0.99747797183773601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0.95357962507643701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1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0.96579999999999999</v>
          </cell>
          <cell r="HC17">
            <v>0.96579999999999999</v>
          </cell>
          <cell r="HD17">
            <v>0.96579999999999999</v>
          </cell>
          <cell r="HE17">
            <v>0</v>
          </cell>
          <cell r="HF17">
            <v>0.94830000000000003</v>
          </cell>
          <cell r="HG17">
            <v>0.9587</v>
          </cell>
          <cell r="HH17">
            <v>0</v>
          </cell>
          <cell r="HI17">
            <v>0.94040000000000001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</row>
        <row r="18">
          <cell r="A18" t="str">
            <v>Batch J.E. %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</row>
        <row r="19">
          <cell r="A19" t="str">
            <v>Line Efficiency</v>
          </cell>
          <cell r="B19">
            <v>0.89770000000000005</v>
          </cell>
          <cell r="C19">
            <v>0.89770000000000005</v>
          </cell>
          <cell r="D19">
            <v>0.89770000000000005</v>
          </cell>
          <cell r="E19">
            <v>0.89770000000000005</v>
          </cell>
          <cell r="F19">
            <v>0.89770000000000005</v>
          </cell>
          <cell r="G19">
            <v>0.89770000000000005</v>
          </cell>
          <cell r="H19">
            <v>0.89770000000000005</v>
          </cell>
          <cell r="I19">
            <v>0.89770000000000005</v>
          </cell>
          <cell r="J19">
            <v>0.89770000000000005</v>
          </cell>
          <cell r="K19">
            <v>0.89770000000000005</v>
          </cell>
          <cell r="L19">
            <v>0.89770000000000005</v>
          </cell>
          <cell r="M19">
            <v>0.89770000000000005</v>
          </cell>
          <cell r="N19">
            <v>0.89770000000000005</v>
          </cell>
          <cell r="O19">
            <v>0.89770000000000005</v>
          </cell>
          <cell r="P19">
            <v>0.89770000000000005</v>
          </cell>
          <cell r="Q19">
            <v>0.89770000000000005</v>
          </cell>
          <cell r="R19">
            <v>0.89770000000000005</v>
          </cell>
          <cell r="S19">
            <v>0.89770000000000005</v>
          </cell>
          <cell r="T19">
            <v>0.89770000000000005</v>
          </cell>
          <cell r="U19">
            <v>0.89770000000000005</v>
          </cell>
          <cell r="V19">
            <v>0.89770000000000005</v>
          </cell>
          <cell r="W19">
            <v>0.89770000000000005</v>
          </cell>
          <cell r="X19">
            <v>0.89770000000000005</v>
          </cell>
          <cell r="Y19">
            <v>0.89770000000000005</v>
          </cell>
          <cell r="Z19">
            <v>0.89770000000000005</v>
          </cell>
          <cell r="AA19">
            <v>0.89770000000000005</v>
          </cell>
          <cell r="AB19">
            <v>0.89770000000000005</v>
          </cell>
          <cell r="AC19">
            <v>0.89770000000000005</v>
          </cell>
          <cell r="AD19">
            <v>0.89770000000000005</v>
          </cell>
          <cell r="AE19">
            <v>0.89770000000000005</v>
          </cell>
          <cell r="AF19">
            <v>0.89770000000000005</v>
          </cell>
          <cell r="AG19">
            <v>0.89770000000000005</v>
          </cell>
          <cell r="AH19">
            <v>0.89770000000000005</v>
          </cell>
          <cell r="AI19">
            <v>0.89770000000000005</v>
          </cell>
          <cell r="AJ19">
            <v>0.89770000000000005</v>
          </cell>
          <cell r="AK19">
            <v>0.89770000000000005</v>
          </cell>
          <cell r="AL19">
            <v>0.89770000000000005</v>
          </cell>
          <cell r="AM19">
            <v>0.89770000000000005</v>
          </cell>
          <cell r="AN19">
            <v>0.89770000000000005</v>
          </cell>
          <cell r="AO19">
            <v>0.89770000000000005</v>
          </cell>
          <cell r="AP19">
            <v>0.89770000000000005</v>
          </cell>
          <cell r="AQ19">
            <v>0.89770000000000005</v>
          </cell>
          <cell r="AR19">
            <v>0.89770000000000005</v>
          </cell>
          <cell r="AS19">
            <v>0.89770000000000005</v>
          </cell>
          <cell r="AT19">
            <v>0.89770000000000005</v>
          </cell>
          <cell r="AU19">
            <v>0.89770000000000005</v>
          </cell>
          <cell r="AV19">
            <v>0.89770000000000005</v>
          </cell>
          <cell r="AW19">
            <v>0.89770000000000005</v>
          </cell>
          <cell r="AX19">
            <v>0.89770000000000005</v>
          </cell>
          <cell r="AY19">
            <v>0.89770000000000005</v>
          </cell>
          <cell r="AZ19">
            <v>0.89770000000000005</v>
          </cell>
          <cell r="BA19">
            <v>0.89770000000000005</v>
          </cell>
          <cell r="BB19">
            <v>0.89770000000000005</v>
          </cell>
          <cell r="BC19">
            <v>0.89770000000000005</v>
          </cell>
          <cell r="BD19">
            <v>0.89770000000000005</v>
          </cell>
          <cell r="BE19">
            <v>0.89770000000000005</v>
          </cell>
          <cell r="BF19">
            <v>0.89770000000000005</v>
          </cell>
          <cell r="BG19">
            <v>0.89770000000000005</v>
          </cell>
          <cell r="BH19">
            <v>0.89770000000000005</v>
          </cell>
          <cell r="BI19">
            <v>0.89770000000000005</v>
          </cell>
          <cell r="BJ19">
            <v>0.89770000000000005</v>
          </cell>
          <cell r="BK19">
            <v>0.89770000000000005</v>
          </cell>
          <cell r="BL19">
            <v>0.89770000000000005</v>
          </cell>
          <cell r="BM19">
            <v>0.89770000000000005</v>
          </cell>
          <cell r="BN19">
            <v>0.89770000000000005</v>
          </cell>
          <cell r="BO19">
            <v>0.89770000000000005</v>
          </cell>
          <cell r="BP19">
            <v>0.89770000000000005</v>
          </cell>
          <cell r="BQ19">
            <v>0.89770000000000005</v>
          </cell>
          <cell r="BR19">
            <v>0.89770000000000005</v>
          </cell>
          <cell r="BS19">
            <v>0.89770000000000005</v>
          </cell>
          <cell r="BT19">
            <v>0.89770000000000005</v>
          </cell>
          <cell r="BU19">
            <v>0.89770000000000005</v>
          </cell>
          <cell r="BV19">
            <v>0.89770000000000005</v>
          </cell>
          <cell r="BW19">
            <v>0.89770000000000005</v>
          </cell>
          <cell r="BX19">
            <v>0.89770000000000005</v>
          </cell>
          <cell r="BY19">
            <v>0.89770000000000005</v>
          </cell>
          <cell r="BZ19">
            <v>0.89770000000000005</v>
          </cell>
          <cell r="CA19">
            <v>0.89770000000000005</v>
          </cell>
          <cell r="CB19">
            <v>0.85499999999999998</v>
          </cell>
          <cell r="CC19">
            <v>0.89770000000000005</v>
          </cell>
          <cell r="CD19">
            <v>0.89770000000000005</v>
          </cell>
          <cell r="CE19">
            <v>0.89770000000000005</v>
          </cell>
          <cell r="CF19">
            <v>0.89770000000000005</v>
          </cell>
          <cell r="CG19">
            <v>0.89770000000000005</v>
          </cell>
          <cell r="CH19">
            <v>0.89770000000000005</v>
          </cell>
          <cell r="CI19">
            <v>0.89770000000000005</v>
          </cell>
          <cell r="CJ19">
            <v>0.89770000000000005</v>
          </cell>
          <cell r="CK19">
            <v>0.89770000000000005</v>
          </cell>
          <cell r="CL19">
            <v>0.89770000000000005</v>
          </cell>
          <cell r="CM19">
            <v>0.89770000000000005</v>
          </cell>
          <cell r="CN19">
            <v>0.89770000000000005</v>
          </cell>
          <cell r="CO19">
            <v>0.89770000000000005</v>
          </cell>
          <cell r="CP19">
            <v>0.89770000000000005</v>
          </cell>
          <cell r="CQ19">
            <v>0.89770000000000005</v>
          </cell>
          <cell r="CR19">
            <v>0.89770000000000005</v>
          </cell>
          <cell r="CS19">
            <v>0.89770000000000005</v>
          </cell>
          <cell r="CT19">
            <v>0.89770000000000005</v>
          </cell>
          <cell r="CU19">
            <v>0.89770000000000005</v>
          </cell>
          <cell r="CV19">
            <v>0.89770000000000005</v>
          </cell>
          <cell r="CW19">
            <v>0.89770000000000005</v>
          </cell>
          <cell r="CX19">
            <v>0.89770000000000005</v>
          </cell>
          <cell r="CY19">
            <v>0.89770000000000005</v>
          </cell>
          <cell r="CZ19">
            <v>0.89770000000000005</v>
          </cell>
          <cell r="DA19">
            <v>0.89770000000000005</v>
          </cell>
          <cell r="DB19">
            <v>0.89770000000000005</v>
          </cell>
          <cell r="DC19">
            <v>0.89770000000000005</v>
          </cell>
          <cell r="DD19">
            <v>0.89770000000000005</v>
          </cell>
          <cell r="DE19">
            <v>0.89770000000000005</v>
          </cell>
          <cell r="DF19">
            <v>0.89770000000000005</v>
          </cell>
          <cell r="DG19">
            <v>0.89770000000000005</v>
          </cell>
          <cell r="DH19">
            <v>0.89770000000000005</v>
          </cell>
          <cell r="DI19">
            <v>0.89770000000000005</v>
          </cell>
          <cell r="DJ19">
            <v>0.89770000000000005</v>
          </cell>
          <cell r="DK19">
            <v>0.89770000000000005</v>
          </cell>
          <cell r="DL19">
            <v>0.89770000000000005</v>
          </cell>
          <cell r="DM19">
            <v>0.89770000000000005</v>
          </cell>
          <cell r="DN19">
            <v>0.89770000000000005</v>
          </cell>
          <cell r="DO19">
            <v>0.89770000000000005</v>
          </cell>
          <cell r="DP19">
            <v>0.89770000000000005</v>
          </cell>
          <cell r="DQ19">
            <v>0.89770000000000005</v>
          </cell>
          <cell r="DR19">
            <v>0.89770000000000005</v>
          </cell>
          <cell r="DS19">
            <v>0.89770000000000005</v>
          </cell>
          <cell r="DT19">
            <v>0.89770000000000005</v>
          </cell>
          <cell r="DU19">
            <v>0.89770000000000005</v>
          </cell>
          <cell r="DV19">
            <v>0.89770000000000005</v>
          </cell>
          <cell r="DW19">
            <v>0.89770000000000005</v>
          </cell>
          <cell r="DX19">
            <v>0.89770000000000005</v>
          </cell>
          <cell r="DY19">
            <v>0.89770000000000005</v>
          </cell>
          <cell r="DZ19">
            <v>0.89770000000000005</v>
          </cell>
          <cell r="EA19">
            <v>0.89770000000000005</v>
          </cell>
          <cell r="EB19">
            <v>0.89770000000000005</v>
          </cell>
          <cell r="EC19">
            <v>0.89770000000000005</v>
          </cell>
          <cell r="ED19">
            <v>0.89770000000000005</v>
          </cell>
          <cell r="EE19">
            <v>0.89770000000000005</v>
          </cell>
          <cell r="EF19">
            <v>0.89770000000000005</v>
          </cell>
          <cell r="EG19">
            <v>0.89770000000000005</v>
          </cell>
          <cell r="EH19">
            <v>0.89770000000000005</v>
          </cell>
          <cell r="EI19">
            <v>0.89770000000000005</v>
          </cell>
          <cell r="EJ19">
            <v>0.89770000000000005</v>
          </cell>
          <cell r="EK19">
            <v>0.89770000000000005</v>
          </cell>
          <cell r="EL19">
            <v>0.89770000000000005</v>
          </cell>
          <cell r="EM19">
            <v>0.89770000000000005</v>
          </cell>
          <cell r="EN19">
            <v>0.89770000000000005</v>
          </cell>
          <cell r="EO19">
            <v>0.89770000000000005</v>
          </cell>
          <cell r="EP19">
            <v>0.89770000000000005</v>
          </cell>
          <cell r="EQ19">
            <v>0.89770000000000005</v>
          </cell>
          <cell r="ER19">
            <v>0.89770000000000005</v>
          </cell>
          <cell r="ES19">
            <v>0.89770000000000005</v>
          </cell>
          <cell r="ET19">
            <v>0.89770000000000005</v>
          </cell>
          <cell r="EU19">
            <v>0.89770000000000005</v>
          </cell>
          <cell r="EV19">
            <v>0.89770000000000005</v>
          </cell>
          <cell r="EW19">
            <v>0.89770000000000005</v>
          </cell>
          <cell r="EX19">
            <v>0.89770000000000005</v>
          </cell>
          <cell r="EY19">
            <v>0.89770000000000005</v>
          </cell>
          <cell r="EZ19">
            <v>0.89770000000000005</v>
          </cell>
          <cell r="FA19">
            <v>0.89770000000000005</v>
          </cell>
          <cell r="FB19">
            <v>0.89770000000000005</v>
          </cell>
          <cell r="FC19">
            <v>0.89770000000000005</v>
          </cell>
          <cell r="FD19">
            <v>0.89770000000000005</v>
          </cell>
          <cell r="FE19">
            <v>0.89770000000000005</v>
          </cell>
          <cell r="FF19">
            <v>0.89770000000000005</v>
          </cell>
          <cell r="FG19">
            <v>0.89770000000000005</v>
          </cell>
          <cell r="FH19">
            <v>0.89770000000000005</v>
          </cell>
          <cell r="FI19">
            <v>0.89770000000000005</v>
          </cell>
          <cell r="FJ19">
            <v>0.89770000000000005</v>
          </cell>
          <cell r="FK19">
            <v>0.89770000000000005</v>
          </cell>
          <cell r="FL19">
            <v>0.89770000000000005</v>
          </cell>
          <cell r="FM19">
            <v>0.89770000000000005</v>
          </cell>
          <cell r="FN19">
            <v>0.89770000000000005</v>
          </cell>
          <cell r="FO19">
            <v>0.89770000000000005</v>
          </cell>
          <cell r="FP19">
            <v>0.89770000000000005</v>
          </cell>
          <cell r="FQ19">
            <v>0.89770000000000005</v>
          </cell>
          <cell r="FR19">
            <v>0.89770000000000005</v>
          </cell>
          <cell r="FS19">
            <v>0.89770000000000005</v>
          </cell>
          <cell r="FT19">
            <v>0.89770000000000005</v>
          </cell>
          <cell r="FU19">
            <v>0.89770000000000005</v>
          </cell>
          <cell r="FV19">
            <v>0.89770000000000005</v>
          </cell>
          <cell r="FW19">
            <v>0.89770000000000005</v>
          </cell>
          <cell r="FX19">
            <v>0.89770000000000005</v>
          </cell>
          <cell r="FY19">
            <v>0.89770000000000005</v>
          </cell>
          <cell r="FZ19">
            <v>0.89770000000000005</v>
          </cell>
          <cell r="GA19">
            <v>0.89770000000000005</v>
          </cell>
          <cell r="GB19">
            <v>0.89770000000000005</v>
          </cell>
          <cell r="GC19">
            <v>0.89770000000000005</v>
          </cell>
          <cell r="GD19">
            <v>0.89770000000000005</v>
          </cell>
          <cell r="GE19">
            <v>0.89770000000000005</v>
          </cell>
          <cell r="GF19">
            <v>0.89770000000000005</v>
          </cell>
          <cell r="GG19">
            <v>0.89770000000000005</v>
          </cell>
          <cell r="GH19">
            <v>0.89770000000000005</v>
          </cell>
          <cell r="GI19">
            <v>0.89770000000000005</v>
          </cell>
          <cell r="GJ19">
            <v>0.89770000000000005</v>
          </cell>
          <cell r="GK19">
            <v>0.89770000000000005</v>
          </cell>
          <cell r="GL19">
            <v>0.89770000000000005</v>
          </cell>
          <cell r="GM19">
            <v>0.89770000000000005</v>
          </cell>
          <cell r="GN19">
            <v>0.89770000000000005</v>
          </cell>
          <cell r="GO19">
            <v>0.89770000000000005</v>
          </cell>
          <cell r="GP19">
            <v>0.89770000000000005</v>
          </cell>
          <cell r="GQ19">
            <v>0.89770000000000005</v>
          </cell>
          <cell r="GR19">
            <v>0.89770000000000005</v>
          </cell>
          <cell r="GS19">
            <v>0.89770000000000005</v>
          </cell>
          <cell r="GT19">
            <v>0.89770000000000005</v>
          </cell>
          <cell r="GU19">
            <v>0.89770000000000005</v>
          </cell>
          <cell r="GV19">
            <v>0.89770000000000005</v>
          </cell>
          <cell r="GW19">
            <v>0.89770000000000005</v>
          </cell>
          <cell r="GX19">
            <v>0.89770000000000005</v>
          </cell>
          <cell r="GY19">
            <v>0.89770000000000005</v>
          </cell>
          <cell r="GZ19">
            <v>0.89770000000000005</v>
          </cell>
          <cell r="HA19">
            <v>0.89770000000000005</v>
          </cell>
          <cell r="HB19">
            <v>0.89770000000000005</v>
          </cell>
          <cell r="HC19">
            <v>0.89770000000000005</v>
          </cell>
          <cell r="HD19">
            <v>0.89770000000000005</v>
          </cell>
          <cell r="HE19">
            <v>0.89770000000000005</v>
          </cell>
          <cell r="HF19">
            <v>0.89770000000000005</v>
          </cell>
          <cell r="HG19">
            <v>0.89770000000000005</v>
          </cell>
          <cell r="HH19">
            <v>0.89770000000000005</v>
          </cell>
          <cell r="HI19">
            <v>0.89770000000000005</v>
          </cell>
          <cell r="HJ19">
            <v>0.89770000000000005</v>
          </cell>
          <cell r="HK19">
            <v>0.89770000000000005</v>
          </cell>
          <cell r="HL19">
            <v>0.89770000000000005</v>
          </cell>
          <cell r="HM19">
            <v>0.89770000000000005</v>
          </cell>
          <cell r="HN19">
            <v>0.89770000000000005</v>
          </cell>
          <cell r="HO19">
            <v>0.89770000000000005</v>
          </cell>
          <cell r="HP19">
            <v>0.89770000000000005</v>
          </cell>
          <cell r="HQ19">
            <v>0.89770000000000005</v>
          </cell>
          <cell r="HR19">
            <v>0.89770000000000005</v>
          </cell>
          <cell r="HS19">
            <v>0.89770000000000005</v>
          </cell>
          <cell r="HT19">
            <v>0.89770000000000005</v>
          </cell>
          <cell r="HU19">
            <v>0.89770000000000005</v>
          </cell>
          <cell r="HV19">
            <v>0.89770000000000005</v>
          </cell>
          <cell r="HW19">
            <v>0.89770000000000005</v>
          </cell>
          <cell r="HX19">
            <v>0.89770000000000005</v>
          </cell>
          <cell r="HY19">
            <v>0.89770000000000005</v>
          </cell>
          <cell r="HZ19">
            <v>0.89770000000000005</v>
          </cell>
          <cell r="IA19">
            <v>0.89770000000000005</v>
          </cell>
          <cell r="IB19">
            <v>0.89770000000000005</v>
          </cell>
          <cell r="IC19">
            <v>0.89770000000000005</v>
          </cell>
          <cell r="ID19">
            <v>0.89770000000000005</v>
          </cell>
          <cell r="IE19">
            <v>0.89770000000000005</v>
          </cell>
          <cell r="IF19">
            <v>0.89770000000000005</v>
          </cell>
          <cell r="IG19">
            <v>0.89770000000000005</v>
          </cell>
          <cell r="IH19">
            <v>0.89770000000000005</v>
          </cell>
          <cell r="II19">
            <v>0.89770000000000005</v>
          </cell>
          <cell r="IJ19">
            <v>0.89770000000000005</v>
          </cell>
          <cell r="IK19">
            <v>0.89770000000000005</v>
          </cell>
          <cell r="IL19">
            <v>0.89770000000000005</v>
          </cell>
          <cell r="IM19">
            <v>0.89770000000000005</v>
          </cell>
          <cell r="IN19">
            <v>0.89770000000000005</v>
          </cell>
          <cell r="IO19">
            <v>0.89770000000000005</v>
          </cell>
          <cell r="IP19">
            <v>0.89770000000000005</v>
          </cell>
          <cell r="IQ19">
            <v>0.89770000000000005</v>
          </cell>
          <cell r="IR19">
            <v>0.89770000000000005</v>
          </cell>
          <cell r="IS19">
            <v>0.89770000000000005</v>
          </cell>
          <cell r="IT19">
            <v>0.89770000000000005</v>
          </cell>
          <cell r="IU19">
            <v>0.89770000000000005</v>
          </cell>
        </row>
        <row r="20">
          <cell r="A20" t="str">
            <v>Alloy</v>
          </cell>
          <cell r="B20">
            <v>855.93390824496896</v>
          </cell>
          <cell r="C20">
            <v>601.18565448806601</v>
          </cell>
          <cell r="D20">
            <v>1457.1195627330301</v>
          </cell>
          <cell r="E20">
            <v>0</v>
          </cell>
          <cell r="F20">
            <v>0</v>
          </cell>
          <cell r="G20">
            <v>1396.8497575172701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399.99303804483998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2107.46577282616</v>
          </cell>
          <cell r="AF20">
            <v>0</v>
          </cell>
          <cell r="AG20">
            <v>2107.46577282616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35.291647849412698</v>
          </cell>
          <cell r="AQ20">
            <v>0</v>
          </cell>
          <cell r="AR20">
            <v>35.291647849412698</v>
          </cell>
          <cell r="AS20">
            <v>0</v>
          </cell>
          <cell r="AT20">
            <v>0</v>
          </cell>
          <cell r="AU20">
            <v>670.91838181338301</v>
          </cell>
          <cell r="AV20">
            <v>0</v>
          </cell>
          <cell r="AW20">
            <v>0</v>
          </cell>
          <cell r="AX20">
            <v>0</v>
          </cell>
          <cell r="AY20">
            <v>96.579633558240005</v>
          </cell>
          <cell r="AZ20">
            <v>0</v>
          </cell>
          <cell r="BA20">
            <v>123.70881152448</v>
          </cell>
          <cell r="BB20">
            <v>3140.6366605808598</v>
          </cell>
          <cell r="BC20">
            <v>28.641787888896001</v>
          </cell>
          <cell r="BD20">
            <v>3169.27844846976</v>
          </cell>
          <cell r="BE20">
            <v>0</v>
          </cell>
          <cell r="BF20">
            <v>89.207953720719999</v>
          </cell>
          <cell r="BG20">
            <v>0</v>
          </cell>
          <cell r="BH20">
            <v>19.995971172710401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109.20392489343</v>
          </cell>
          <cell r="BP20">
            <v>0</v>
          </cell>
          <cell r="BQ20">
            <v>111.130629012144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401.429910206741</v>
          </cell>
          <cell r="BY20">
            <v>0</v>
          </cell>
          <cell r="BZ20">
            <v>0</v>
          </cell>
          <cell r="CA20">
            <v>0</v>
          </cell>
          <cell r="CB20">
            <v>433.18820688382903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140.642876860542</v>
          </cell>
          <cell r="CO20">
            <v>0</v>
          </cell>
          <cell r="CP20">
            <v>0</v>
          </cell>
          <cell r="CQ20">
            <v>0</v>
          </cell>
          <cell r="CR20">
            <v>86.919846833333295</v>
          </cell>
          <cell r="CS20">
            <v>86.919846833333295</v>
          </cell>
          <cell r="CT20">
            <v>117.39295466666699</v>
          </cell>
          <cell r="CU20">
            <v>206.68026145833301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45.048781007751899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45.048781007751899</v>
          </cell>
          <cell r="DK20">
            <v>0</v>
          </cell>
          <cell r="DL20">
            <v>625.17101331300796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2492.5790000000002</v>
          </cell>
          <cell r="EK20">
            <v>248.567236607143</v>
          </cell>
          <cell r="EL20">
            <v>322.71424553571399</v>
          </cell>
          <cell r="EM20">
            <v>571.28148214285704</v>
          </cell>
          <cell r="EN20">
            <v>0</v>
          </cell>
          <cell r="EO20">
            <v>370.96805357142898</v>
          </cell>
          <cell r="EP20">
            <v>518.58851657356297</v>
          </cell>
          <cell r="EQ20">
            <v>1226.91975</v>
          </cell>
          <cell r="ER20">
            <v>109.395964285714</v>
          </cell>
          <cell r="ES20">
            <v>1336.3157142857101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7.2342334264374601</v>
          </cell>
          <cell r="FD20">
            <v>7.2342334264374601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1257.16000877083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16.578124443798298</v>
          </cell>
          <cell r="GA20">
            <v>16.578124443798298</v>
          </cell>
          <cell r="GB20">
            <v>0</v>
          </cell>
          <cell r="GC20">
            <v>718.46420747613001</v>
          </cell>
          <cell r="GD20">
            <v>0</v>
          </cell>
          <cell r="GE20">
            <v>0</v>
          </cell>
          <cell r="GF20">
            <v>559.620266114684</v>
          </cell>
          <cell r="GG20">
            <v>559.620266114684</v>
          </cell>
          <cell r="GH20">
            <v>0</v>
          </cell>
          <cell r="GI20">
            <v>216.678832062059</v>
          </cell>
          <cell r="GJ20">
            <v>0</v>
          </cell>
          <cell r="GK20">
            <v>0</v>
          </cell>
          <cell r="GL20">
            <v>247.917693174215</v>
          </cell>
          <cell r="GM20">
            <v>247.917693174215</v>
          </cell>
          <cell r="GN20">
            <v>36.830955088340403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36.830955088340403</v>
          </cell>
          <cell r="GY20">
            <v>0</v>
          </cell>
          <cell r="GZ20">
            <v>0</v>
          </cell>
          <cell r="HA20">
            <v>0</v>
          </cell>
          <cell r="HB20">
            <v>32.486680093682402</v>
          </cell>
          <cell r="HC20">
            <v>355.46149677885899</v>
          </cell>
          <cell r="HD20">
            <v>387.94817687254198</v>
          </cell>
          <cell r="HE20">
            <v>0</v>
          </cell>
          <cell r="HF20">
            <v>118.098211398879</v>
          </cell>
          <cell r="HG20">
            <v>315.219673082697</v>
          </cell>
          <cell r="HH20">
            <v>0</v>
          </cell>
          <cell r="HI20">
            <v>405.348381639237</v>
          </cell>
          <cell r="HJ20">
            <v>405.348381639237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94.550395132845694</v>
          </cell>
          <cell r="IA20">
            <v>94.550395132845694</v>
          </cell>
          <cell r="IB20">
            <v>0</v>
          </cell>
          <cell r="IC20">
            <v>125.185364787143</v>
          </cell>
          <cell r="ID20">
            <v>181.36150167595201</v>
          </cell>
          <cell r="IE20">
            <v>0</v>
          </cell>
          <cell r="IF20">
            <v>9.1081939801240708</v>
          </cell>
          <cell r="IG20">
            <v>9.1081939801240708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</row>
        <row r="21">
          <cell r="A21" t="str">
            <v>Batch</v>
          </cell>
          <cell r="B21">
            <v>3950.4589610795101</v>
          </cell>
          <cell r="C21">
            <v>2466.9107840318502</v>
          </cell>
          <cell r="D21">
            <v>6417.3697451113603</v>
          </cell>
          <cell r="E21">
            <v>0</v>
          </cell>
          <cell r="F21">
            <v>0</v>
          </cell>
          <cell r="G21">
            <v>8125.7205374182504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2173.0303489896501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8590.1748654844196</v>
          </cell>
          <cell r="AF21">
            <v>0</v>
          </cell>
          <cell r="AG21">
            <v>8590.1748654844196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1439.1740046875</v>
          </cell>
          <cell r="AP21">
            <v>318.54378507907001</v>
          </cell>
          <cell r="AQ21">
            <v>0</v>
          </cell>
          <cell r="AR21">
            <v>1757.7177897665699</v>
          </cell>
          <cell r="AS21">
            <v>0</v>
          </cell>
          <cell r="AT21">
            <v>0</v>
          </cell>
          <cell r="AU21">
            <v>5173.0074695509302</v>
          </cell>
          <cell r="AV21">
            <v>0</v>
          </cell>
          <cell r="AW21">
            <v>0</v>
          </cell>
          <cell r="AX21">
            <v>0</v>
          </cell>
          <cell r="AY21">
            <v>650.48189748796801</v>
          </cell>
          <cell r="AZ21">
            <v>0</v>
          </cell>
          <cell r="BA21">
            <v>689.042456109</v>
          </cell>
          <cell r="BB21">
            <v>11056.0423026996</v>
          </cell>
          <cell r="BC21">
            <v>120.83255061696001</v>
          </cell>
          <cell r="BD21">
            <v>11176.8748533166</v>
          </cell>
          <cell r="BE21">
            <v>0</v>
          </cell>
          <cell r="BF21">
            <v>345.97995811330497</v>
          </cell>
          <cell r="BG21">
            <v>0</v>
          </cell>
          <cell r="BH21">
            <v>54.736112672639997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400.71607078594502</v>
          </cell>
          <cell r="BP21">
            <v>0</v>
          </cell>
          <cell r="BQ21">
            <v>359.91575974367998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4637.7328444701798</v>
          </cell>
          <cell r="BY21">
            <v>0</v>
          </cell>
          <cell r="BZ21">
            <v>0</v>
          </cell>
          <cell r="CA21">
            <v>0</v>
          </cell>
          <cell r="CB21">
            <v>1575.5614624955999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1449.5961093952001</v>
          </cell>
          <cell r="CO21">
            <v>0</v>
          </cell>
          <cell r="CP21">
            <v>0</v>
          </cell>
          <cell r="CQ21">
            <v>0</v>
          </cell>
          <cell r="CR21">
            <v>739.16057004445202</v>
          </cell>
          <cell r="CS21">
            <v>739.16057004445202</v>
          </cell>
          <cell r="CT21">
            <v>876.489753200883</v>
          </cell>
          <cell r="CU21">
            <v>1553.3529360745699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200.00776589404001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200.00776589404001</v>
          </cell>
          <cell r="DK21">
            <v>0</v>
          </cell>
          <cell r="DL21">
            <v>1170.50392222921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10544.87</v>
          </cell>
          <cell r="EK21">
            <v>1313.66672066411</v>
          </cell>
          <cell r="EL21">
            <v>1593.70841118823</v>
          </cell>
          <cell r="EM21">
            <v>2907.37513185235</v>
          </cell>
          <cell r="EN21">
            <v>0</v>
          </cell>
          <cell r="EO21">
            <v>1941.2075966505199</v>
          </cell>
          <cell r="EP21">
            <v>3421.2359673310498</v>
          </cell>
          <cell r="EQ21">
            <v>6362.9532632034498</v>
          </cell>
          <cell r="ER21">
            <v>585.76066860915705</v>
          </cell>
          <cell r="ES21">
            <v>6948.7139318126001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43.599293218128999</v>
          </cell>
          <cell r="FD21">
            <v>43.599293218128999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7377.7659770465798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97.290338247624007</v>
          </cell>
          <cell r="GA21">
            <v>97.290338247624007</v>
          </cell>
          <cell r="GB21">
            <v>0</v>
          </cell>
          <cell r="GC21">
            <v>2359.11172517877</v>
          </cell>
          <cell r="GD21">
            <v>0</v>
          </cell>
          <cell r="GE21">
            <v>0</v>
          </cell>
          <cell r="GF21">
            <v>2024.34413701738</v>
          </cell>
          <cell r="GG21">
            <v>2024.34413701738</v>
          </cell>
          <cell r="GH21">
            <v>0</v>
          </cell>
          <cell r="GI21">
            <v>794.97887413314004</v>
          </cell>
          <cell r="GJ21">
            <v>0</v>
          </cell>
          <cell r="GK21">
            <v>0</v>
          </cell>
          <cell r="GL21">
            <v>916.82431291345699</v>
          </cell>
          <cell r="GM21">
            <v>916.82431291345699</v>
          </cell>
          <cell r="GN21">
            <v>217.97120400463501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519.39130434782601</v>
          </cell>
          <cell r="GU21">
            <v>0</v>
          </cell>
          <cell r="GV21">
            <v>0</v>
          </cell>
          <cell r="GW21">
            <v>0</v>
          </cell>
          <cell r="GX21">
            <v>737.36250835246096</v>
          </cell>
          <cell r="GY21">
            <v>0</v>
          </cell>
          <cell r="GZ21">
            <v>0</v>
          </cell>
          <cell r="HA21">
            <v>0</v>
          </cell>
          <cell r="HB21">
            <v>153.94407370195901</v>
          </cell>
          <cell r="HC21">
            <v>1664.34733987241</v>
          </cell>
          <cell r="HD21">
            <v>1818.2914135743699</v>
          </cell>
          <cell r="HE21">
            <v>0</v>
          </cell>
          <cell r="HF21">
            <v>568.95979949585205</v>
          </cell>
          <cell r="HG21">
            <v>1391.79768329646</v>
          </cell>
          <cell r="HH21">
            <v>0</v>
          </cell>
          <cell r="HI21">
            <v>1233.5482135571399</v>
          </cell>
          <cell r="HJ21">
            <v>1233.5482135571399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611.96551822120398</v>
          </cell>
          <cell r="IA21">
            <v>611.96551822120398</v>
          </cell>
          <cell r="IB21">
            <v>0</v>
          </cell>
          <cell r="IC21">
            <v>716.32600602278205</v>
          </cell>
          <cell r="ID21">
            <v>1088.72154941698</v>
          </cell>
          <cell r="IE21">
            <v>0</v>
          </cell>
          <cell r="IF21">
            <v>56.926616962979502</v>
          </cell>
          <cell r="IG21">
            <v>56.926616962979502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</row>
        <row r="22">
          <cell r="A22" t="str">
            <v>Binder</v>
          </cell>
          <cell r="B22">
            <v>4154.0101912893097</v>
          </cell>
          <cell r="C22">
            <v>2617.0962393875602</v>
          </cell>
          <cell r="D22">
            <v>6771.1064306768703</v>
          </cell>
          <cell r="E22">
            <v>0</v>
          </cell>
          <cell r="F22">
            <v>0</v>
          </cell>
          <cell r="G22">
            <v>3370.5807887290798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181.90650732600699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6364.0523045672398</v>
          </cell>
          <cell r="AF22">
            <v>0</v>
          </cell>
          <cell r="AG22">
            <v>6364.0523045672398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31.03423488</v>
          </cell>
          <cell r="AQ22">
            <v>0</v>
          </cell>
          <cell r="AR22">
            <v>31.03423488</v>
          </cell>
          <cell r="AS22">
            <v>0</v>
          </cell>
          <cell r="AT22">
            <v>0</v>
          </cell>
          <cell r="AU22">
            <v>1041.6965</v>
          </cell>
          <cell r="AV22">
            <v>0</v>
          </cell>
          <cell r="AW22">
            <v>0</v>
          </cell>
          <cell r="AX22">
            <v>0</v>
          </cell>
          <cell r="AY22">
            <v>1030.2073425557201</v>
          </cell>
          <cell r="AZ22">
            <v>0</v>
          </cell>
          <cell r="BA22">
            <v>276.71515501963597</v>
          </cell>
          <cell r="BB22">
            <v>10008.7223651606</v>
          </cell>
          <cell r="BC22">
            <v>115.719626186108</v>
          </cell>
          <cell r="BD22">
            <v>10124.441991346799</v>
          </cell>
          <cell r="BE22">
            <v>0</v>
          </cell>
          <cell r="BF22">
            <v>255.94142536573901</v>
          </cell>
          <cell r="BG22">
            <v>0</v>
          </cell>
          <cell r="BH22">
            <v>95.985655971993793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351.92708133773198</v>
          </cell>
          <cell r="BP22">
            <v>0</v>
          </cell>
          <cell r="BQ22">
            <v>30.542537523891902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1004.2830089001</v>
          </cell>
          <cell r="BY22">
            <v>0</v>
          </cell>
          <cell r="BZ22">
            <v>0</v>
          </cell>
          <cell r="CA22">
            <v>0</v>
          </cell>
          <cell r="CB22">
            <v>145.55172413793099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2271.8209049193201</v>
          </cell>
          <cell r="CO22">
            <v>0</v>
          </cell>
          <cell r="CP22">
            <v>0</v>
          </cell>
          <cell r="CQ22">
            <v>0</v>
          </cell>
          <cell r="CR22">
            <v>748.53606773909098</v>
          </cell>
          <cell r="CS22">
            <v>748.53606773909098</v>
          </cell>
          <cell r="CT22">
            <v>1566.86066530331</v>
          </cell>
          <cell r="CU22">
            <v>2038.6556490421799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171.90059774304601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171.90059774304601</v>
          </cell>
          <cell r="DK22">
            <v>0</v>
          </cell>
          <cell r="DL22">
            <v>148.91220817841301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1163.1420000000001</v>
          </cell>
          <cell r="EK22">
            <v>760.881877133687</v>
          </cell>
          <cell r="EL22">
            <v>944.20134063937599</v>
          </cell>
          <cell r="EM22">
            <v>1705.0832177730599</v>
          </cell>
          <cell r="EN22">
            <v>0</v>
          </cell>
          <cell r="EO22">
            <v>1799.1312078393601</v>
          </cell>
          <cell r="EP22">
            <v>638.53476688627495</v>
          </cell>
          <cell r="EQ22">
            <v>3374.8427411429302</v>
          </cell>
          <cell r="ER22">
            <v>465.69175203324397</v>
          </cell>
          <cell r="ES22">
            <v>3840.5344931761801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136.25831432513101</v>
          </cell>
          <cell r="FD22">
            <v>136.25831432513101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1990.72779648445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26.2516568404968</v>
          </cell>
          <cell r="GA22">
            <v>26.2516568404968</v>
          </cell>
          <cell r="GB22">
            <v>0</v>
          </cell>
          <cell r="GC22">
            <v>266.477284142543</v>
          </cell>
          <cell r="GD22">
            <v>0</v>
          </cell>
          <cell r="GE22">
            <v>0</v>
          </cell>
          <cell r="GF22">
            <v>1169.6332189816501</v>
          </cell>
          <cell r="GG22">
            <v>1169.6332189816501</v>
          </cell>
          <cell r="GH22">
            <v>0</v>
          </cell>
          <cell r="GI22">
            <v>823.05924984538694</v>
          </cell>
          <cell r="GJ22">
            <v>0</v>
          </cell>
          <cell r="GK22">
            <v>0</v>
          </cell>
          <cell r="GL22">
            <v>591.57054426487196</v>
          </cell>
          <cell r="GM22">
            <v>591.57054426487196</v>
          </cell>
          <cell r="GN22">
            <v>82.087993627915196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82.087993627915196</v>
          </cell>
          <cell r="GY22">
            <v>0</v>
          </cell>
          <cell r="GZ22">
            <v>0</v>
          </cell>
          <cell r="HA22">
            <v>0</v>
          </cell>
          <cell r="HB22">
            <v>234.25378252523899</v>
          </cell>
          <cell r="HC22">
            <v>1330.6721409532299</v>
          </cell>
          <cell r="HD22">
            <v>1564.9259234784699</v>
          </cell>
          <cell r="HE22">
            <v>0</v>
          </cell>
          <cell r="HF22">
            <v>992.83290410208303</v>
          </cell>
          <cell r="HG22">
            <v>722.17673258992397</v>
          </cell>
          <cell r="HH22">
            <v>0</v>
          </cell>
          <cell r="HI22">
            <v>1632.66462562165</v>
          </cell>
          <cell r="HJ22">
            <v>1632.66462562165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540.40682788861102</v>
          </cell>
          <cell r="IA22">
            <v>540.40682788861102</v>
          </cell>
          <cell r="IB22">
            <v>0</v>
          </cell>
          <cell r="IC22">
            <v>1367.5304416962799</v>
          </cell>
          <cell r="ID22">
            <v>460.37545732378499</v>
          </cell>
          <cell r="IE22">
            <v>0</v>
          </cell>
          <cell r="IF22">
            <v>71.829663048070898</v>
          </cell>
          <cell r="IG22">
            <v>71.829663048070898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</row>
        <row r="23">
          <cell r="A23" t="str">
            <v>Electricity</v>
          </cell>
          <cell r="B23">
            <v>2445.6783341445198</v>
          </cell>
          <cell r="C23">
            <v>1757.4253733609601</v>
          </cell>
          <cell r="D23">
            <v>4203.1037075054801</v>
          </cell>
          <cell r="E23">
            <v>0</v>
          </cell>
          <cell r="F23">
            <v>0</v>
          </cell>
          <cell r="G23">
            <v>5226.9842621952002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1498.02316114262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4160.8750092906203</v>
          </cell>
          <cell r="AF23">
            <v>0</v>
          </cell>
          <cell r="AG23">
            <v>4160.8750092906203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424.59324693144401</v>
          </cell>
          <cell r="AP23">
            <v>195.39187352307201</v>
          </cell>
          <cell r="AQ23">
            <v>0</v>
          </cell>
          <cell r="AR23">
            <v>619.98512045451605</v>
          </cell>
          <cell r="AS23">
            <v>0</v>
          </cell>
          <cell r="AT23">
            <v>0</v>
          </cell>
          <cell r="AU23">
            <v>2098.8763494372201</v>
          </cell>
          <cell r="AV23">
            <v>0</v>
          </cell>
          <cell r="AW23">
            <v>0</v>
          </cell>
          <cell r="AX23">
            <v>0</v>
          </cell>
          <cell r="AY23">
            <v>472.01447330141701</v>
          </cell>
          <cell r="AZ23">
            <v>0</v>
          </cell>
          <cell r="BA23">
            <v>426.00497443931499</v>
          </cell>
          <cell r="BB23">
            <v>6296.0014783873903</v>
          </cell>
          <cell r="BC23">
            <v>65.402970647967805</v>
          </cell>
          <cell r="BD23">
            <v>6361.4044490353599</v>
          </cell>
          <cell r="BE23">
            <v>0</v>
          </cell>
          <cell r="BF23">
            <v>304.27659719347298</v>
          </cell>
          <cell r="BG23">
            <v>0</v>
          </cell>
          <cell r="BH23">
            <v>47.704422620175301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351.981019813648</v>
          </cell>
          <cell r="BP23">
            <v>0</v>
          </cell>
          <cell r="BQ23">
            <v>214.70105802976201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1612.3210002020701</v>
          </cell>
          <cell r="BY23">
            <v>0</v>
          </cell>
          <cell r="BZ23">
            <v>0</v>
          </cell>
          <cell r="CA23">
            <v>0</v>
          </cell>
          <cell r="CB23">
            <v>448.452602267185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492.44580229246202</v>
          </cell>
          <cell r="CO23">
            <v>0</v>
          </cell>
          <cell r="CP23">
            <v>0</v>
          </cell>
          <cell r="CQ23">
            <v>0</v>
          </cell>
          <cell r="CR23">
            <v>597.06992236179201</v>
          </cell>
          <cell r="CS23">
            <v>597.06992236179201</v>
          </cell>
          <cell r="CT23">
            <v>1228.20909762313</v>
          </cell>
          <cell r="CU23">
            <v>1501.3533550181401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211.57737617341999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211.57737617341999</v>
          </cell>
          <cell r="DK23">
            <v>0</v>
          </cell>
          <cell r="DL23">
            <v>1001.81661978356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6677.36</v>
          </cell>
          <cell r="EK23">
            <v>306.89541866482699</v>
          </cell>
          <cell r="EL23">
            <v>392.65844955345898</v>
          </cell>
          <cell r="EM23">
            <v>699.55386821828597</v>
          </cell>
          <cell r="EN23">
            <v>0</v>
          </cell>
          <cell r="EO23">
            <v>488.98281338518098</v>
          </cell>
          <cell r="EP23">
            <v>591.16873915040196</v>
          </cell>
          <cell r="EQ23">
            <v>1516.86976775843</v>
          </cell>
          <cell r="ER23">
            <v>140.70329794215399</v>
          </cell>
          <cell r="ES23">
            <v>1657.5730657005799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25.882656865513699</v>
          </cell>
          <cell r="FD23">
            <v>25.882656865513699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3343.5273679276002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44.0909768048896</v>
          </cell>
          <cell r="GA23">
            <v>44.0909768048896</v>
          </cell>
          <cell r="GB23">
            <v>0</v>
          </cell>
          <cell r="GC23">
            <v>1238.6750623018299</v>
          </cell>
          <cell r="GD23">
            <v>0</v>
          </cell>
          <cell r="GE23">
            <v>0</v>
          </cell>
          <cell r="GF23">
            <v>880.65198577531203</v>
          </cell>
          <cell r="GG23">
            <v>880.65198577531203</v>
          </cell>
          <cell r="GH23">
            <v>0</v>
          </cell>
          <cell r="GI23">
            <v>400.291588085922</v>
          </cell>
          <cell r="GJ23">
            <v>0</v>
          </cell>
          <cell r="GK23">
            <v>0</v>
          </cell>
          <cell r="GL23">
            <v>390.33416463451601</v>
          </cell>
          <cell r="GM23">
            <v>390.33416463451601</v>
          </cell>
          <cell r="GN23">
            <v>137.98296445491499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2.3228576939157302</v>
          </cell>
          <cell r="GU23">
            <v>0</v>
          </cell>
          <cell r="GV23">
            <v>0</v>
          </cell>
          <cell r="GW23">
            <v>0</v>
          </cell>
          <cell r="GX23">
            <v>140.305822148831</v>
          </cell>
          <cell r="GY23">
            <v>0</v>
          </cell>
          <cell r="GZ23">
            <v>0</v>
          </cell>
          <cell r="HA23">
            <v>0</v>
          </cell>
          <cell r="HB23">
            <v>147.945184273206</v>
          </cell>
          <cell r="HC23">
            <v>1618.78088162061</v>
          </cell>
          <cell r="HD23">
            <v>1766.7260658938201</v>
          </cell>
          <cell r="HE23">
            <v>0</v>
          </cell>
          <cell r="HF23">
            <v>683.89956123362799</v>
          </cell>
          <cell r="HG23">
            <v>1303.6226447079</v>
          </cell>
          <cell r="HH23">
            <v>0</v>
          </cell>
          <cell r="HI23">
            <v>1585.4659342925199</v>
          </cell>
          <cell r="HJ23">
            <v>1585.4659342925199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14.2290758346152</v>
          </cell>
          <cell r="HQ23">
            <v>0</v>
          </cell>
          <cell r="HR23">
            <v>0</v>
          </cell>
          <cell r="HS23">
            <v>0</v>
          </cell>
          <cell r="HT23">
            <v>7.1145379173076</v>
          </cell>
          <cell r="HU23">
            <v>21.343613751922799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637.79600796164095</v>
          </cell>
          <cell r="IA23">
            <v>637.79600796164095</v>
          </cell>
          <cell r="IB23">
            <v>0</v>
          </cell>
          <cell r="IC23">
            <v>820.00298739867503</v>
          </cell>
          <cell r="ID23">
            <v>1127.05062267682</v>
          </cell>
          <cell r="IE23">
            <v>0</v>
          </cell>
          <cell r="IF23">
            <v>60.948535197265599</v>
          </cell>
          <cell r="IG23">
            <v>60.948535197265599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</row>
        <row r="24">
          <cell r="A24" t="str">
            <v>Gas</v>
          </cell>
          <cell r="B24">
            <v>3584.1070035651101</v>
          </cell>
          <cell r="C24">
            <v>2597.6369605823302</v>
          </cell>
          <cell r="D24">
            <v>6181.7439641474402</v>
          </cell>
          <cell r="E24">
            <v>0</v>
          </cell>
          <cell r="F24">
            <v>0</v>
          </cell>
          <cell r="G24">
            <v>7545.9833176185002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2116.6974861295798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9650.1884593119503</v>
          </cell>
          <cell r="AF24">
            <v>0</v>
          </cell>
          <cell r="AG24">
            <v>9650.1884593119503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1229.98196174196</v>
          </cell>
          <cell r="AP24">
            <v>283.654003531873</v>
          </cell>
          <cell r="AQ24">
            <v>0</v>
          </cell>
          <cell r="AR24">
            <v>1513.6359652738299</v>
          </cell>
          <cell r="AS24">
            <v>0</v>
          </cell>
          <cell r="AT24">
            <v>0</v>
          </cell>
          <cell r="AU24">
            <v>4532.2746318772197</v>
          </cell>
          <cell r="AV24">
            <v>0</v>
          </cell>
          <cell r="AW24">
            <v>0</v>
          </cell>
          <cell r="AX24">
            <v>0</v>
          </cell>
          <cell r="AY24">
            <v>1347.30768239385</v>
          </cell>
          <cell r="AZ24">
            <v>0</v>
          </cell>
          <cell r="BA24">
            <v>507.258776587125</v>
          </cell>
          <cell r="BB24">
            <v>7804.9128898700801</v>
          </cell>
          <cell r="BC24">
            <v>104.89260706985699</v>
          </cell>
          <cell r="BD24">
            <v>7909.80549693994</v>
          </cell>
          <cell r="BE24">
            <v>0</v>
          </cell>
          <cell r="BF24">
            <v>277.50054637505002</v>
          </cell>
          <cell r="BG24">
            <v>0</v>
          </cell>
          <cell r="BH24">
            <v>39.597985278320799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317.09853165337103</v>
          </cell>
          <cell r="BP24">
            <v>0</v>
          </cell>
          <cell r="BQ24">
            <v>251.461986131532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2071.57120675022</v>
          </cell>
          <cell r="BY24">
            <v>0</v>
          </cell>
          <cell r="BZ24">
            <v>0</v>
          </cell>
          <cell r="CA24">
            <v>0</v>
          </cell>
          <cell r="CB24">
            <v>998.11023693908805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630.257372703687</v>
          </cell>
          <cell r="CO24">
            <v>0</v>
          </cell>
          <cell r="CP24">
            <v>0</v>
          </cell>
          <cell r="CQ24">
            <v>0</v>
          </cell>
          <cell r="CR24">
            <v>675.10717991243098</v>
          </cell>
          <cell r="CS24">
            <v>675.10717991243098</v>
          </cell>
          <cell r="CT24">
            <v>1203.20755481177</v>
          </cell>
          <cell r="CU24">
            <v>2073.45934260287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186.56363747784701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186.56363747784701</v>
          </cell>
          <cell r="DK24">
            <v>0</v>
          </cell>
          <cell r="DL24">
            <v>767.92165752851599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10784.552</v>
          </cell>
          <cell r="EK24">
            <v>893.004128741003</v>
          </cell>
          <cell r="EL24">
            <v>1084.7901084447899</v>
          </cell>
          <cell r="EM24">
            <v>1977.7942371857901</v>
          </cell>
          <cell r="EN24">
            <v>0</v>
          </cell>
          <cell r="EO24">
            <v>1507.5352511919</v>
          </cell>
          <cell r="EP24">
            <v>2327.9977962544799</v>
          </cell>
          <cell r="EQ24">
            <v>4748.9952754659698</v>
          </cell>
          <cell r="ER24">
            <v>414.10458284989397</v>
          </cell>
          <cell r="ES24">
            <v>5163.0998583158598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47.677386776393398</v>
          </cell>
          <cell r="FD24">
            <v>47.677386776393398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4473.6643587254002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58.994053216224202</v>
          </cell>
          <cell r="GA24">
            <v>58.994053216224202</v>
          </cell>
          <cell r="GB24">
            <v>0</v>
          </cell>
          <cell r="GC24">
            <v>1404.5906412746001</v>
          </cell>
          <cell r="GD24">
            <v>0</v>
          </cell>
          <cell r="GE24">
            <v>0</v>
          </cell>
          <cell r="GF24">
            <v>911.41434733537994</v>
          </cell>
          <cell r="GG24">
            <v>911.41434733537994</v>
          </cell>
          <cell r="GH24">
            <v>0</v>
          </cell>
          <cell r="GI24">
            <v>384.22502314827801</v>
          </cell>
          <cell r="GJ24">
            <v>0</v>
          </cell>
          <cell r="GK24">
            <v>0</v>
          </cell>
          <cell r="GL24">
            <v>386.02551886503102</v>
          </cell>
          <cell r="GM24">
            <v>386.02551886503102</v>
          </cell>
          <cell r="GN24">
            <v>105.362818417699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105.362818417699</v>
          </cell>
          <cell r="GY24">
            <v>0</v>
          </cell>
          <cell r="GZ24">
            <v>0</v>
          </cell>
          <cell r="HA24">
            <v>0</v>
          </cell>
          <cell r="HB24">
            <v>104.568430086882</v>
          </cell>
          <cell r="HC24">
            <v>1144.1627943301901</v>
          </cell>
          <cell r="HD24">
            <v>1248.7312244170801</v>
          </cell>
          <cell r="HE24">
            <v>0</v>
          </cell>
          <cell r="HF24">
            <v>495.291608212055</v>
          </cell>
          <cell r="HG24">
            <v>936.50247098267698</v>
          </cell>
          <cell r="HH24">
            <v>0</v>
          </cell>
          <cell r="HI24">
            <v>820.83230009091596</v>
          </cell>
          <cell r="HJ24">
            <v>820.83230009091596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610.11444236627301</v>
          </cell>
          <cell r="IA24">
            <v>610.11444236627301</v>
          </cell>
          <cell r="IB24">
            <v>0</v>
          </cell>
          <cell r="IC24">
            <v>1081.03046785575</v>
          </cell>
          <cell r="ID24">
            <v>1084.0099283173799</v>
          </cell>
          <cell r="IE24">
            <v>0</v>
          </cell>
          <cell r="IF24">
            <v>56.680257689797898</v>
          </cell>
          <cell r="IG24">
            <v>56.680257689797898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</row>
        <row r="25">
          <cell r="A25" t="str">
            <v>Oxygen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115.536573114948</v>
          </cell>
          <cell r="AZ25">
            <v>0</v>
          </cell>
          <cell r="BA25">
            <v>129.96679649459199</v>
          </cell>
          <cell r="BB25">
            <v>1652.63685419477</v>
          </cell>
          <cell r="BC25">
            <v>22.4538368962038</v>
          </cell>
          <cell r="BD25">
            <v>1675.09069109097</v>
          </cell>
          <cell r="BE25">
            <v>0</v>
          </cell>
          <cell r="BF25">
            <v>65.0569766326973</v>
          </cell>
          <cell r="BG25">
            <v>0</v>
          </cell>
          <cell r="BH25">
            <v>10.172886733699199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75.229863366396501</v>
          </cell>
          <cell r="BP25">
            <v>0</v>
          </cell>
          <cell r="BQ25">
            <v>51.310943877583703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452.08477723163799</v>
          </cell>
          <cell r="BY25">
            <v>0</v>
          </cell>
          <cell r="BZ25">
            <v>0</v>
          </cell>
          <cell r="CA25">
            <v>0</v>
          </cell>
          <cell r="CB25">
            <v>198.762408682819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138.26471279156999</v>
          </cell>
          <cell r="CO25">
            <v>0</v>
          </cell>
          <cell r="CP25">
            <v>0</v>
          </cell>
          <cell r="CQ25">
            <v>0</v>
          </cell>
          <cell r="CR25">
            <v>240.72166903100199</v>
          </cell>
          <cell r="CS25">
            <v>240.72166903100199</v>
          </cell>
          <cell r="CT25">
            <v>290.16035510837298</v>
          </cell>
          <cell r="CU25">
            <v>509.62383709071401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65.443775744551502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65.443775744551502</v>
          </cell>
          <cell r="DK25">
            <v>0</v>
          </cell>
          <cell r="DL25">
            <v>325.55036302536001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1056.4059999999999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1319.29980979416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17.397559795774701</v>
          </cell>
          <cell r="GA25">
            <v>17.397559795774701</v>
          </cell>
          <cell r="GB25">
            <v>0</v>
          </cell>
          <cell r="GC25">
            <v>416.73625648881102</v>
          </cell>
          <cell r="GD25">
            <v>0</v>
          </cell>
          <cell r="GE25">
            <v>0</v>
          </cell>
          <cell r="GF25">
            <v>276.92643872445097</v>
          </cell>
          <cell r="GG25">
            <v>276.92643872445097</v>
          </cell>
          <cell r="GH25">
            <v>0</v>
          </cell>
          <cell r="GI25">
            <v>108.381410649668</v>
          </cell>
          <cell r="GJ25">
            <v>0</v>
          </cell>
          <cell r="GK25">
            <v>0</v>
          </cell>
          <cell r="GL25">
            <v>121.52298294763</v>
          </cell>
          <cell r="GM25">
            <v>121.52298294763</v>
          </cell>
          <cell r="GN25">
            <v>28.175084453449202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28.175084453449202</v>
          </cell>
          <cell r="GY25">
            <v>0</v>
          </cell>
          <cell r="GZ25">
            <v>0</v>
          </cell>
          <cell r="HA25">
            <v>0</v>
          </cell>
          <cell r="HB25">
            <v>17.5721497770048</v>
          </cell>
          <cell r="HC25">
            <v>192.27026717855199</v>
          </cell>
          <cell r="HD25">
            <v>209.84241695555599</v>
          </cell>
          <cell r="HE25">
            <v>0</v>
          </cell>
          <cell r="HF25">
            <v>69.271804512820196</v>
          </cell>
          <cell r="HG25">
            <v>169.414092162591</v>
          </cell>
          <cell r="HH25">
            <v>0</v>
          </cell>
          <cell r="HI25">
            <v>158.14410185429699</v>
          </cell>
          <cell r="HJ25">
            <v>158.14410185429699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</row>
        <row r="26">
          <cell r="A26" t="str">
            <v>Labor</v>
          </cell>
          <cell r="B26">
            <v>11740.7194680828</v>
          </cell>
          <cell r="C26">
            <v>7930.5365456116297</v>
          </cell>
          <cell r="D26">
            <v>19671.256013694401</v>
          </cell>
          <cell r="E26">
            <v>0</v>
          </cell>
          <cell r="F26">
            <v>0</v>
          </cell>
          <cell r="G26">
            <v>8455.4586792414902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776.06138342487895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7524.6051642680204</v>
          </cell>
          <cell r="AF26">
            <v>0</v>
          </cell>
          <cell r="AG26">
            <v>7524.6051642680204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1235.8916406987701</v>
          </cell>
          <cell r="AP26">
            <v>264.52487354068398</v>
          </cell>
          <cell r="AQ26">
            <v>0</v>
          </cell>
          <cell r="AR26">
            <v>1500.41651423945</v>
          </cell>
          <cell r="AS26">
            <v>0</v>
          </cell>
          <cell r="AT26">
            <v>0</v>
          </cell>
          <cell r="AU26">
            <v>3426.8222441381799</v>
          </cell>
          <cell r="AV26">
            <v>0</v>
          </cell>
          <cell r="AW26">
            <v>0</v>
          </cell>
          <cell r="AX26">
            <v>0</v>
          </cell>
          <cell r="AY26">
            <v>1654.70413578792</v>
          </cell>
          <cell r="AZ26">
            <v>0</v>
          </cell>
          <cell r="BA26">
            <v>2023.29671673239</v>
          </cell>
          <cell r="BB26">
            <v>9538.9404147463101</v>
          </cell>
          <cell r="BC26">
            <v>282.02172396676298</v>
          </cell>
          <cell r="BD26">
            <v>9820.9621387130792</v>
          </cell>
          <cell r="BE26">
            <v>0</v>
          </cell>
          <cell r="BF26">
            <v>2180.4651970920199</v>
          </cell>
          <cell r="BG26">
            <v>0</v>
          </cell>
          <cell r="BH26">
            <v>210.216903482861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2390.6821005748802</v>
          </cell>
          <cell r="BP26">
            <v>0</v>
          </cell>
          <cell r="BQ26">
            <v>324.14335212915302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4524.7715064418899</v>
          </cell>
          <cell r="BY26">
            <v>0</v>
          </cell>
          <cell r="BZ26">
            <v>0</v>
          </cell>
          <cell r="CA26">
            <v>0</v>
          </cell>
          <cell r="CB26">
            <v>2084.5483725981799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1670.8562612273199</v>
          </cell>
          <cell r="CO26">
            <v>0</v>
          </cell>
          <cell r="CP26">
            <v>0</v>
          </cell>
          <cell r="CQ26">
            <v>0</v>
          </cell>
          <cell r="CR26">
            <v>1798.07261718004</v>
          </cell>
          <cell r="CS26">
            <v>1798.07261718004</v>
          </cell>
          <cell r="CT26">
            <v>906.57212853275996</v>
          </cell>
          <cell r="CU26">
            <v>3346.5015010700799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616.12060624862499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616.12060624862499</v>
          </cell>
          <cell r="DK26">
            <v>0</v>
          </cell>
          <cell r="DL26">
            <v>812.08114680836604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9435.7983750000003</v>
          </cell>
          <cell r="EK26">
            <v>926.74083707270404</v>
          </cell>
          <cell r="EL26">
            <v>1136.7698754589401</v>
          </cell>
          <cell r="EM26">
            <v>2063.5107125316499</v>
          </cell>
          <cell r="EN26">
            <v>0</v>
          </cell>
          <cell r="EO26">
            <v>2185.9592381430598</v>
          </cell>
          <cell r="EP26">
            <v>1761.16118816683</v>
          </cell>
          <cell r="EQ26">
            <v>2942.8695724117802</v>
          </cell>
          <cell r="ER26">
            <v>610.489177163862</v>
          </cell>
          <cell r="ES26">
            <v>3553.3587495756501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206.18512833218099</v>
          </cell>
          <cell r="FD26">
            <v>206.18512833218099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6838.5937814599401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90.180293629031098</v>
          </cell>
          <cell r="GA26">
            <v>90.180293629031098</v>
          </cell>
          <cell r="GB26">
            <v>0</v>
          </cell>
          <cell r="GC26">
            <v>1188.0692546651501</v>
          </cell>
          <cell r="GD26">
            <v>0</v>
          </cell>
          <cell r="GE26">
            <v>0</v>
          </cell>
          <cell r="GF26">
            <v>1437.22397658619</v>
          </cell>
          <cell r="GG26">
            <v>1437.22397658619</v>
          </cell>
          <cell r="GH26">
            <v>0</v>
          </cell>
          <cell r="GI26">
            <v>775.63486023174801</v>
          </cell>
          <cell r="GJ26">
            <v>0</v>
          </cell>
          <cell r="GK26">
            <v>0</v>
          </cell>
          <cell r="GL26">
            <v>532.42036160365001</v>
          </cell>
          <cell r="GM26">
            <v>532.42036160365001</v>
          </cell>
          <cell r="GN26">
            <v>158.23209661525999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70.7230352319377</v>
          </cell>
          <cell r="GU26">
            <v>0</v>
          </cell>
          <cell r="GV26">
            <v>0</v>
          </cell>
          <cell r="GW26">
            <v>0</v>
          </cell>
          <cell r="GX26">
            <v>228.955131847198</v>
          </cell>
          <cell r="GY26">
            <v>0</v>
          </cell>
          <cell r="GZ26">
            <v>0</v>
          </cell>
          <cell r="HA26">
            <v>0</v>
          </cell>
          <cell r="HB26">
            <v>136.883757509589</v>
          </cell>
          <cell r="HC26">
            <v>1497.7493910969099</v>
          </cell>
          <cell r="HD26">
            <v>1634.6331486065001</v>
          </cell>
          <cell r="HE26">
            <v>0</v>
          </cell>
          <cell r="HF26">
            <v>633.45811494551504</v>
          </cell>
          <cell r="HG26">
            <v>893.46706584942797</v>
          </cell>
          <cell r="HH26">
            <v>0</v>
          </cell>
          <cell r="HI26">
            <v>1282.2549483126299</v>
          </cell>
          <cell r="HJ26">
            <v>1282.2549483126299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98.367653565484503</v>
          </cell>
          <cell r="HQ26">
            <v>0</v>
          </cell>
          <cell r="HR26">
            <v>0</v>
          </cell>
          <cell r="HS26">
            <v>0</v>
          </cell>
          <cell r="HT26">
            <v>92.270171284980506</v>
          </cell>
          <cell r="HU26">
            <v>190.63782485046499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394.57335263309199</v>
          </cell>
          <cell r="IA26">
            <v>394.57335263309199</v>
          </cell>
          <cell r="IB26">
            <v>0</v>
          </cell>
          <cell r="IC26">
            <v>337.01953929956898</v>
          </cell>
          <cell r="ID26">
            <v>255.978080789866</v>
          </cell>
          <cell r="IE26">
            <v>0</v>
          </cell>
          <cell r="IF26">
            <v>35.381242161194301</v>
          </cell>
          <cell r="IG26">
            <v>35.381242161194301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</row>
        <row r="27">
          <cell r="A27" t="str">
            <v>Spare Parts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1163.76970513691</v>
          </cell>
          <cell r="AF27">
            <v>0</v>
          </cell>
          <cell r="AG27">
            <v>1163.76970513691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19.749058560000002</v>
          </cell>
          <cell r="AQ27">
            <v>0</v>
          </cell>
          <cell r="AR27">
            <v>19.749058560000002</v>
          </cell>
          <cell r="AS27">
            <v>0</v>
          </cell>
          <cell r="AT27">
            <v>0</v>
          </cell>
          <cell r="AU27">
            <v>519.37667786091799</v>
          </cell>
          <cell r="AV27">
            <v>0</v>
          </cell>
          <cell r="AW27">
            <v>0</v>
          </cell>
          <cell r="AX27">
            <v>0</v>
          </cell>
          <cell r="AY27">
            <v>273.80491678847102</v>
          </cell>
          <cell r="AZ27">
            <v>0</v>
          </cell>
          <cell r="BA27">
            <v>184.00404705862999</v>
          </cell>
          <cell r="BB27">
            <v>4611.6967699219103</v>
          </cell>
          <cell r="BC27">
            <v>29.647490486261798</v>
          </cell>
          <cell r="BD27">
            <v>4641.3442604081702</v>
          </cell>
          <cell r="BE27">
            <v>0</v>
          </cell>
          <cell r="BF27">
            <v>273.39472226590402</v>
          </cell>
          <cell r="BG27">
            <v>0</v>
          </cell>
          <cell r="BH27">
            <v>36.481351956098898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309.87607422200301</v>
          </cell>
          <cell r="BP27">
            <v>0</v>
          </cell>
          <cell r="BQ27">
            <v>152.17895988742799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50.097188044690597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107.815966615259</v>
          </cell>
          <cell r="CS27">
            <v>107.815966615259</v>
          </cell>
          <cell r="CT27">
            <v>184.28264105960301</v>
          </cell>
          <cell r="CU27">
            <v>341.68940215912198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60.947284768211901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60.947284768211901</v>
          </cell>
          <cell r="DK27">
            <v>0</v>
          </cell>
          <cell r="DL27">
            <v>520.28799434054895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1774.684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330.34400471668101</v>
          </cell>
          <cell r="ER27">
            <v>30.363995283318602</v>
          </cell>
          <cell r="ES27">
            <v>360.70800000000003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105.013778769182</v>
          </cell>
          <cell r="GG27">
            <v>105.013778769182</v>
          </cell>
          <cell r="GH27">
            <v>0</v>
          </cell>
          <cell r="GI27">
            <v>52.419473944282799</v>
          </cell>
          <cell r="GJ27">
            <v>0</v>
          </cell>
          <cell r="GK27">
            <v>0</v>
          </cell>
          <cell r="GL27">
            <v>58.297669922980099</v>
          </cell>
          <cell r="GM27">
            <v>58.297669922980099</v>
          </cell>
          <cell r="GN27">
            <v>12.7705327557894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12.7705327557894</v>
          </cell>
          <cell r="GY27">
            <v>0</v>
          </cell>
          <cell r="GZ27">
            <v>0</v>
          </cell>
          <cell r="HA27">
            <v>0</v>
          </cell>
          <cell r="HB27">
            <v>12.6379031621974</v>
          </cell>
          <cell r="HC27">
            <v>138.28091886356199</v>
          </cell>
          <cell r="HD27">
            <v>150.918822025759</v>
          </cell>
          <cell r="HE27">
            <v>0</v>
          </cell>
          <cell r="HF27">
            <v>64.946660613227294</v>
          </cell>
          <cell r="HG27">
            <v>120.930907775533</v>
          </cell>
          <cell r="HH27">
            <v>0</v>
          </cell>
          <cell r="HI27">
            <v>411.77540958548099</v>
          </cell>
          <cell r="HJ27">
            <v>411.77540958548099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15.8314</v>
          </cell>
          <cell r="HQ27">
            <v>0</v>
          </cell>
          <cell r="HR27">
            <v>0</v>
          </cell>
          <cell r="HS27">
            <v>0</v>
          </cell>
          <cell r="HT27">
            <v>4.5802742857142897</v>
          </cell>
          <cell r="HU27">
            <v>20.411674285714302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38.255752213923301</v>
          </cell>
          <cell r="IA27">
            <v>38.255752213923301</v>
          </cell>
          <cell r="IB27">
            <v>0</v>
          </cell>
          <cell r="IC27">
            <v>44.545228692312598</v>
          </cell>
          <cell r="ID27">
            <v>68.305060914384697</v>
          </cell>
          <cell r="IE27">
            <v>0</v>
          </cell>
          <cell r="IF27">
            <v>3.54512097007713</v>
          </cell>
          <cell r="IG27">
            <v>3.54512097007713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</row>
        <row r="28">
          <cell r="A28" t="str">
            <v>Packaging</v>
          </cell>
          <cell r="B28">
            <v>1620.48388602094</v>
          </cell>
          <cell r="C28">
            <v>1048.1911771263201</v>
          </cell>
          <cell r="D28">
            <v>2668.6750631472601</v>
          </cell>
          <cell r="E28">
            <v>0</v>
          </cell>
          <cell r="F28">
            <v>0</v>
          </cell>
          <cell r="G28">
            <v>1790.0914444564301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505.0917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1972.528</v>
          </cell>
          <cell r="AF28">
            <v>0</v>
          </cell>
          <cell r="AG28">
            <v>1972.528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174.77699999999999</v>
          </cell>
          <cell r="AP28">
            <v>294.26798314081202</v>
          </cell>
          <cell r="AQ28">
            <v>0</v>
          </cell>
          <cell r="AR28">
            <v>469.04498314081201</v>
          </cell>
          <cell r="AS28">
            <v>0</v>
          </cell>
          <cell r="AT28">
            <v>0</v>
          </cell>
          <cell r="AU28">
            <v>1230.6554000000001</v>
          </cell>
          <cell r="AV28">
            <v>0</v>
          </cell>
          <cell r="AW28">
            <v>0</v>
          </cell>
          <cell r="AX28">
            <v>0</v>
          </cell>
          <cell r="AY28">
            <v>310.57436873606099</v>
          </cell>
          <cell r="AZ28">
            <v>0</v>
          </cell>
          <cell r="BA28">
            <v>186.67315853541399</v>
          </cell>
          <cell r="BB28">
            <v>1823.43061954523</v>
          </cell>
          <cell r="BC28">
            <v>19.225520838418799</v>
          </cell>
          <cell r="BD28">
            <v>1842.6561403836499</v>
          </cell>
          <cell r="BE28">
            <v>0</v>
          </cell>
          <cell r="BF28">
            <v>258.90293364844302</v>
          </cell>
          <cell r="BG28">
            <v>0</v>
          </cell>
          <cell r="BH28">
            <v>34.822779012227699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293.72571266067001</v>
          </cell>
          <cell r="BP28">
            <v>0</v>
          </cell>
          <cell r="BQ28">
            <v>83.510952959899299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790.63495176916695</v>
          </cell>
          <cell r="BY28">
            <v>0</v>
          </cell>
          <cell r="BZ28">
            <v>0</v>
          </cell>
          <cell r="CA28">
            <v>0</v>
          </cell>
          <cell r="CB28">
            <v>107.068965517241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162.57265727306699</v>
          </cell>
          <cell r="CO28">
            <v>0</v>
          </cell>
          <cell r="CP28">
            <v>0</v>
          </cell>
          <cell r="CQ28">
            <v>0</v>
          </cell>
          <cell r="CR28">
            <v>148.13396296296801</v>
          </cell>
          <cell r="CS28">
            <v>148.13396296296801</v>
          </cell>
          <cell r="CT28">
            <v>288.69419711682099</v>
          </cell>
          <cell r="CU28">
            <v>438.149255347002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17.009412022251698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17.009412022251698</v>
          </cell>
          <cell r="DK28">
            <v>0</v>
          </cell>
          <cell r="DL28">
            <v>438.87345567846899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745.34500000000003</v>
          </cell>
          <cell r="EK28">
            <v>230.73634778959001</v>
          </cell>
          <cell r="EL28">
            <v>268.49948199308699</v>
          </cell>
          <cell r="EM28">
            <v>499.235829782677</v>
          </cell>
          <cell r="EN28">
            <v>0</v>
          </cell>
          <cell r="EO28">
            <v>490.53467735119</v>
          </cell>
          <cell r="EP28">
            <v>457.87951983222399</v>
          </cell>
          <cell r="EQ28">
            <v>852.05288103226405</v>
          </cell>
          <cell r="ER28">
            <v>86.106993131422399</v>
          </cell>
          <cell r="ES28">
            <v>938.15987416368603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15.5698268702234</v>
          </cell>
          <cell r="FD28">
            <v>15.5698268702234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1326.2203263199899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17.488820401727899</v>
          </cell>
          <cell r="GA28">
            <v>17.488820401727899</v>
          </cell>
          <cell r="GB28">
            <v>0</v>
          </cell>
          <cell r="GC28">
            <v>428.07539263348502</v>
          </cell>
          <cell r="GD28">
            <v>0</v>
          </cell>
          <cell r="GE28">
            <v>0</v>
          </cell>
          <cell r="GF28">
            <v>526.78034031394702</v>
          </cell>
          <cell r="GG28">
            <v>526.78034031394702</v>
          </cell>
          <cell r="GH28">
            <v>0</v>
          </cell>
          <cell r="GI28">
            <v>281.00962762599102</v>
          </cell>
          <cell r="GJ28">
            <v>0</v>
          </cell>
          <cell r="GK28">
            <v>0</v>
          </cell>
          <cell r="GL28">
            <v>503.55079308575</v>
          </cell>
          <cell r="GM28">
            <v>503.55079308575</v>
          </cell>
          <cell r="GN28">
            <v>50.0998645818661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29.5598756047882</v>
          </cell>
          <cell r="GU28">
            <v>0</v>
          </cell>
          <cell r="GV28">
            <v>0</v>
          </cell>
          <cell r="GW28">
            <v>0</v>
          </cell>
          <cell r="GX28">
            <v>79.659740186654304</v>
          </cell>
          <cell r="GY28">
            <v>0</v>
          </cell>
          <cell r="GZ28">
            <v>0</v>
          </cell>
          <cell r="HA28">
            <v>0</v>
          </cell>
          <cell r="HB28">
            <v>59.031933523560902</v>
          </cell>
          <cell r="HC28">
            <v>1096.6258179400199</v>
          </cell>
          <cell r="HD28">
            <v>1155.6577514635801</v>
          </cell>
          <cell r="HE28">
            <v>0</v>
          </cell>
          <cell r="HF28">
            <v>278.59948270619702</v>
          </cell>
          <cell r="HG28">
            <v>709.057166348083</v>
          </cell>
          <cell r="HH28">
            <v>0</v>
          </cell>
          <cell r="HI28">
            <v>412.17189716125898</v>
          </cell>
          <cell r="HJ28">
            <v>412.17189716125898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38.535737655508903</v>
          </cell>
          <cell r="HQ28">
            <v>0</v>
          </cell>
          <cell r="HR28">
            <v>0</v>
          </cell>
          <cell r="HS28">
            <v>0</v>
          </cell>
          <cell r="HT28">
            <v>83.299165517130504</v>
          </cell>
          <cell r="HU28">
            <v>121.834903172639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193.41078647002101</v>
          </cell>
          <cell r="IA28">
            <v>193.41078647002101</v>
          </cell>
          <cell r="IB28">
            <v>0</v>
          </cell>
          <cell r="IC28">
            <v>424.57748312523898</v>
          </cell>
          <cell r="ID28">
            <v>211.318625312074</v>
          </cell>
          <cell r="IE28">
            <v>0</v>
          </cell>
          <cell r="IF28">
            <v>38.366509146707898</v>
          </cell>
          <cell r="IG28">
            <v>38.366509146707898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</row>
        <row r="29">
          <cell r="A29" t="str">
            <v>Other</v>
          </cell>
          <cell r="B29">
            <v>554.94291655446602</v>
          </cell>
          <cell r="C29">
            <v>435.999530935655</v>
          </cell>
          <cell r="D29">
            <v>990.94244749012103</v>
          </cell>
          <cell r="E29">
            <v>0</v>
          </cell>
          <cell r="F29">
            <v>0</v>
          </cell>
          <cell r="G29">
            <v>1598.3151125616901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478.24627500000099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632.45468301909796</v>
          </cell>
          <cell r="AF29">
            <v>0</v>
          </cell>
          <cell r="AG29">
            <v>632.45468301909796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36.319541575765697</v>
          </cell>
          <cell r="AP29">
            <v>2210.013696</v>
          </cell>
          <cell r="AQ29">
            <v>0</v>
          </cell>
          <cell r="AR29">
            <v>2246.33323757576</v>
          </cell>
          <cell r="AS29">
            <v>0</v>
          </cell>
          <cell r="AT29">
            <v>0</v>
          </cell>
          <cell r="AU29">
            <v>55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32.6997902098433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162.41112784028999</v>
          </cell>
          <cell r="CO29">
            <v>0</v>
          </cell>
          <cell r="CP29">
            <v>0</v>
          </cell>
          <cell r="CQ29">
            <v>0</v>
          </cell>
          <cell r="CR29">
            <v>180.354548954005</v>
          </cell>
          <cell r="CS29">
            <v>180.354548954005</v>
          </cell>
          <cell r="CT29">
            <v>0</v>
          </cell>
          <cell r="CU29">
            <v>261.39239265172802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23.623167576158899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23.623167576158899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208.49250604731299</v>
          </cell>
          <cell r="EL29">
            <v>245.595075053241</v>
          </cell>
          <cell r="EM29">
            <v>454.087581100553</v>
          </cell>
          <cell r="EN29">
            <v>0</v>
          </cell>
          <cell r="EO29">
            <v>277.39409200318403</v>
          </cell>
          <cell r="EP29">
            <v>238.007724407399</v>
          </cell>
          <cell r="EQ29">
            <v>295.37805702959201</v>
          </cell>
          <cell r="ER29">
            <v>91.884836623433699</v>
          </cell>
          <cell r="ES29">
            <v>387.26289365302603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3.0503757617089602</v>
          </cell>
          <cell r="FD29">
            <v>3.0503757617089602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808.16842179592902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214.32671638714601</v>
          </cell>
          <cell r="GA29">
            <v>214.32671638714601</v>
          </cell>
          <cell r="GB29">
            <v>0</v>
          </cell>
          <cell r="GC29">
            <v>592.79336051347696</v>
          </cell>
          <cell r="GD29">
            <v>0</v>
          </cell>
          <cell r="GE29">
            <v>0</v>
          </cell>
          <cell r="GF29">
            <v>179.96837403374099</v>
          </cell>
          <cell r="GG29">
            <v>179.96837403374099</v>
          </cell>
          <cell r="GH29">
            <v>0</v>
          </cell>
          <cell r="GI29">
            <v>81.675041158705895</v>
          </cell>
          <cell r="GJ29">
            <v>0</v>
          </cell>
          <cell r="GK29">
            <v>0</v>
          </cell>
          <cell r="GL29">
            <v>93.617685358692896</v>
          </cell>
          <cell r="GM29">
            <v>93.617685358692896</v>
          </cell>
          <cell r="GN29">
            <v>22.220119691314601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7.7594375961485298</v>
          </cell>
          <cell r="GU29">
            <v>0</v>
          </cell>
          <cell r="GV29">
            <v>0</v>
          </cell>
          <cell r="GW29">
            <v>0</v>
          </cell>
          <cell r="GX29">
            <v>29.979557287463098</v>
          </cell>
          <cell r="GY29">
            <v>0</v>
          </cell>
          <cell r="GZ29">
            <v>0</v>
          </cell>
          <cell r="HA29">
            <v>0</v>
          </cell>
          <cell r="HB29">
            <v>-32.119755688368002</v>
          </cell>
          <cell r="HC29">
            <v>-351.44669754601603</v>
          </cell>
          <cell r="HD29">
            <v>-383.56645323438403</v>
          </cell>
          <cell r="HE29">
            <v>0</v>
          </cell>
          <cell r="HF29">
            <v>-119.052994652991</v>
          </cell>
          <cell r="HG29">
            <v>-307.82081626348901</v>
          </cell>
          <cell r="HH29">
            <v>0</v>
          </cell>
          <cell r="HI29">
            <v>-281.11520013485</v>
          </cell>
          <cell r="HJ29">
            <v>-281.11520013485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2020.4497368134</v>
          </cell>
          <cell r="HQ29">
            <v>0</v>
          </cell>
          <cell r="HR29">
            <v>0</v>
          </cell>
          <cell r="HS29">
            <v>0</v>
          </cell>
          <cell r="HT29">
            <v>502.38770856969097</v>
          </cell>
          <cell r="HU29">
            <v>2522.8374453830902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119.51695243392</v>
          </cell>
          <cell r="IA29">
            <v>119.51695243392</v>
          </cell>
          <cell r="IB29">
            <v>0</v>
          </cell>
          <cell r="IC29">
            <v>139.75967763161299</v>
          </cell>
          <cell r="ID29">
            <v>212.77222414699401</v>
          </cell>
          <cell r="IE29">
            <v>0</v>
          </cell>
          <cell r="IF29">
            <v>11.109742813778301</v>
          </cell>
          <cell r="IG29">
            <v>11.109742813778301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</row>
        <row r="30">
          <cell r="A30" t="str">
            <v>Total Direct Costs</v>
          </cell>
          <cell r="B30">
            <v>28906.334668981599</v>
          </cell>
          <cell r="C30">
            <v>19454.982265524399</v>
          </cell>
          <cell r="D30">
            <v>48361.316934506001</v>
          </cell>
          <cell r="E30">
            <v>0</v>
          </cell>
          <cell r="F30">
            <v>0</v>
          </cell>
          <cell r="G30">
            <v>37509.983899737897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8129.0499000575701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42166.113963904398</v>
          </cell>
          <cell r="AF30">
            <v>0</v>
          </cell>
          <cell r="AG30">
            <v>42166.113963904398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4540.7373956354404</v>
          </cell>
          <cell r="AP30">
            <v>0</v>
          </cell>
          <cell r="AQ30">
            <v>0</v>
          </cell>
          <cell r="AR30">
            <v>4540.7373956354404</v>
          </cell>
          <cell r="AS30">
            <v>0</v>
          </cell>
          <cell r="AT30">
            <v>0</v>
          </cell>
          <cell r="AU30">
            <v>18748.627654677799</v>
          </cell>
          <cell r="AV30">
            <v>0</v>
          </cell>
          <cell r="AW30">
            <v>0</v>
          </cell>
          <cell r="AX30">
            <v>0</v>
          </cell>
          <cell r="AY30">
            <v>5951.2110237245997</v>
          </cell>
          <cell r="AZ30">
            <v>0</v>
          </cell>
          <cell r="BA30">
            <v>4546.6708925005796</v>
          </cell>
          <cell r="BB30">
            <v>55933.020355106797</v>
          </cell>
          <cell r="BC30">
            <v>788.83811459743697</v>
          </cell>
          <cell r="BD30">
            <v>56721.858469704202</v>
          </cell>
          <cell r="BE30">
            <v>0</v>
          </cell>
          <cell r="BF30">
            <v>4050.72631040735</v>
          </cell>
          <cell r="BG30">
            <v>0</v>
          </cell>
          <cell r="BH30">
            <v>549.71406890072706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4600.4403793080801</v>
          </cell>
          <cell r="BP30">
            <v>0</v>
          </cell>
          <cell r="BQ30">
            <v>1578.8961792950699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15527.5289961818</v>
          </cell>
          <cell r="BY30">
            <v>0</v>
          </cell>
          <cell r="BZ30">
            <v>0</v>
          </cell>
          <cell r="CA30">
            <v>0</v>
          </cell>
          <cell r="CB30">
            <v>6041.3411675665702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7118.8678253034604</v>
          </cell>
          <cell r="CO30">
            <v>0</v>
          </cell>
          <cell r="CP30">
            <v>0</v>
          </cell>
          <cell r="CQ30">
            <v>0</v>
          </cell>
          <cell r="CR30">
            <v>5321.8923516343802</v>
          </cell>
          <cell r="CS30">
            <v>5321.8923516343802</v>
          </cell>
          <cell r="CT30">
            <v>6661.8693474233196</v>
          </cell>
          <cell r="CU30">
            <v>12270.8579325147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1598.2424046558999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1598.2424046558999</v>
          </cell>
          <cell r="DK30">
            <v>0</v>
          </cell>
          <cell r="DL30">
            <v>5811.1183808854503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44674.736375</v>
          </cell>
          <cell r="EK30">
            <v>4888.9850727203802</v>
          </cell>
          <cell r="EL30">
            <v>5988.9369878668404</v>
          </cell>
          <cell r="EM30">
            <v>10877.9220605872</v>
          </cell>
          <cell r="EN30">
            <v>0</v>
          </cell>
          <cell r="EO30">
            <v>9061.71293013582</v>
          </cell>
          <cell r="EP30">
            <v>9954.5742186022308</v>
          </cell>
          <cell r="EQ30">
            <v>21651.2253127611</v>
          </cell>
          <cell r="ER30">
            <v>2534.5012679222</v>
          </cell>
          <cell r="ES30">
            <v>24185.726580683298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485.45721557571801</v>
          </cell>
          <cell r="FD30">
            <v>485.45721557571801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28735.127848324901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582.59853976671297</v>
          </cell>
          <cell r="GA30">
            <v>582.59853976671297</v>
          </cell>
          <cell r="GB30">
            <v>0</v>
          </cell>
          <cell r="GC30">
            <v>8612.9931846748004</v>
          </cell>
          <cell r="GD30">
            <v>0</v>
          </cell>
          <cell r="GE30">
            <v>0</v>
          </cell>
          <cell r="GF30">
            <v>8071.5768636519097</v>
          </cell>
          <cell r="GG30">
            <v>8071.5768636519097</v>
          </cell>
          <cell r="GH30">
            <v>0</v>
          </cell>
          <cell r="GI30">
            <v>3918.3539808851801</v>
          </cell>
          <cell r="GJ30">
            <v>0</v>
          </cell>
          <cell r="GK30">
            <v>0</v>
          </cell>
          <cell r="GL30">
            <v>3842.0817267707998</v>
          </cell>
          <cell r="GM30">
            <v>3842.0817267707998</v>
          </cell>
          <cell r="GN30">
            <v>851.73363369118499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629.75651047461599</v>
          </cell>
          <cell r="GU30">
            <v>0</v>
          </cell>
          <cell r="GV30">
            <v>0</v>
          </cell>
          <cell r="GW30">
            <v>0</v>
          </cell>
          <cell r="GX30">
            <v>1481.4901441658001</v>
          </cell>
          <cell r="GY30">
            <v>0</v>
          </cell>
          <cell r="GZ30">
            <v>0</v>
          </cell>
          <cell r="HA30">
            <v>0</v>
          </cell>
          <cell r="HB30">
            <v>867.20413896495302</v>
          </cell>
          <cell r="HC30">
            <v>8686.9043510883293</v>
          </cell>
          <cell r="HD30">
            <v>9554.1084900532896</v>
          </cell>
          <cell r="HE30">
            <v>0</v>
          </cell>
          <cell r="HF30">
            <v>3786.3051525672699</v>
          </cell>
          <cell r="HG30">
            <v>6254.3676205317997</v>
          </cell>
          <cell r="HH30">
            <v>0</v>
          </cell>
          <cell r="HI30">
            <v>7661.0906119802703</v>
          </cell>
          <cell r="HJ30">
            <v>7661.0906119802703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2187.4136038690099</v>
          </cell>
          <cell r="HQ30">
            <v>0</v>
          </cell>
          <cell r="HR30">
            <v>0</v>
          </cell>
          <cell r="HS30">
            <v>0</v>
          </cell>
          <cell r="HT30">
            <v>689.65185757482402</v>
          </cell>
          <cell r="HU30">
            <v>2877.0654614438299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3240.5900353215302</v>
          </cell>
          <cell r="IA30">
            <v>3240.5900353215302</v>
          </cell>
          <cell r="IB30">
            <v>0</v>
          </cell>
          <cell r="IC30">
            <v>5055.9771965093696</v>
          </cell>
          <cell r="ID30">
            <v>4689.8930505742501</v>
          </cell>
          <cell r="IE30">
            <v>0</v>
          </cell>
          <cell r="IF30">
            <v>343.89588196999603</v>
          </cell>
          <cell r="IG30">
            <v>343.89588196999603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</row>
        <row r="31">
          <cell r="A31" t="str">
            <v>Period Costs</v>
          </cell>
          <cell r="B31">
            <v>8509.0412658733003</v>
          </cell>
          <cell r="C31">
            <v>6749.6782630203697</v>
          </cell>
          <cell r="D31">
            <v>15258.7195288937</v>
          </cell>
          <cell r="E31">
            <v>0</v>
          </cell>
          <cell r="F31">
            <v>0</v>
          </cell>
          <cell r="G31">
            <v>17849.983236212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3740.9921451272298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20954.195689694901</v>
          </cell>
          <cell r="AF31">
            <v>0</v>
          </cell>
          <cell r="AG31">
            <v>20954.195689694901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1081.0388335622699</v>
          </cell>
          <cell r="AP31">
            <v>347.65631999999999</v>
          </cell>
          <cell r="AQ31">
            <v>0</v>
          </cell>
          <cell r="AR31">
            <v>1428.69515356227</v>
          </cell>
          <cell r="AS31">
            <v>0</v>
          </cell>
          <cell r="AT31">
            <v>0</v>
          </cell>
          <cell r="AU31">
            <v>9941.6456750176403</v>
          </cell>
          <cell r="AV31">
            <v>0</v>
          </cell>
          <cell r="AW31">
            <v>0</v>
          </cell>
          <cell r="AX31">
            <v>0</v>
          </cell>
          <cell r="AY31">
            <v>2990.4035921833602</v>
          </cell>
          <cell r="AZ31">
            <v>0</v>
          </cell>
          <cell r="BA31">
            <v>1826.7478356069</v>
          </cell>
          <cell r="BB31">
            <v>26311.263990349398</v>
          </cell>
          <cell r="BC31">
            <v>322.98138445316101</v>
          </cell>
          <cell r="BD31">
            <v>26634.2453748025</v>
          </cell>
          <cell r="BE31">
            <v>0</v>
          </cell>
          <cell r="BF31">
            <v>1674.603417735</v>
          </cell>
          <cell r="BG31">
            <v>0</v>
          </cell>
          <cell r="BH31">
            <v>298.57854073238099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1973.1819584673799</v>
          </cell>
          <cell r="BP31">
            <v>0</v>
          </cell>
          <cell r="BQ31">
            <v>896.085279334348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10003.312331274999</v>
          </cell>
          <cell r="BY31">
            <v>0</v>
          </cell>
          <cell r="BZ31">
            <v>0</v>
          </cell>
          <cell r="CA31">
            <v>0</v>
          </cell>
          <cell r="CB31">
            <v>4620.5580393682803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3122.7339241099999</v>
          </cell>
          <cell r="CO31">
            <v>0</v>
          </cell>
          <cell r="CP31">
            <v>0</v>
          </cell>
          <cell r="CQ31">
            <v>0</v>
          </cell>
          <cell r="CR31">
            <v>2522.3186720795002</v>
          </cell>
          <cell r="CS31">
            <v>2522.3186720795002</v>
          </cell>
          <cell r="CT31">
            <v>6259.9027735537902</v>
          </cell>
          <cell r="CU31">
            <v>5455.8718431470998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1042.1365956504801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1042.1365956504801</v>
          </cell>
          <cell r="DK31">
            <v>0</v>
          </cell>
          <cell r="DL31">
            <v>4794.8908581250798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20545.744999999999</v>
          </cell>
          <cell r="EK31">
            <v>1503.3656939579801</v>
          </cell>
          <cell r="EL31">
            <v>1942.66047878221</v>
          </cell>
          <cell r="EM31">
            <v>3446.0261727401898</v>
          </cell>
          <cell r="EN31">
            <v>0</v>
          </cell>
          <cell r="EO31">
            <v>2238.7781438502302</v>
          </cell>
          <cell r="EP31">
            <v>3124.71879093998</v>
          </cell>
          <cell r="EQ31">
            <v>7394.3941769510202</v>
          </cell>
          <cell r="ER31">
            <v>653.24783508187704</v>
          </cell>
          <cell r="ES31">
            <v>8047.6420120328903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446.30728489616502</v>
          </cell>
          <cell r="FD31">
            <v>446.30728489616502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20222.524758547901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6824.4207842021196</v>
          </cell>
          <cell r="GD31">
            <v>0</v>
          </cell>
          <cell r="GE31">
            <v>0</v>
          </cell>
          <cell r="GF31">
            <v>2426.6534693284002</v>
          </cell>
          <cell r="GG31">
            <v>2426.6534693284002</v>
          </cell>
          <cell r="GH31">
            <v>0</v>
          </cell>
          <cell r="GI31">
            <v>953.62032660609702</v>
          </cell>
          <cell r="GJ31">
            <v>0</v>
          </cell>
          <cell r="GK31">
            <v>0</v>
          </cell>
          <cell r="GL31">
            <v>1035.49732625864</v>
          </cell>
          <cell r="GM31">
            <v>1035.49732625864</v>
          </cell>
          <cell r="GN31">
            <v>261.06363768087903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63.346943656374698</v>
          </cell>
          <cell r="GW31">
            <v>0</v>
          </cell>
          <cell r="GX31">
            <v>324.41058133725397</v>
          </cell>
          <cell r="GY31">
            <v>0</v>
          </cell>
          <cell r="GZ31">
            <v>0</v>
          </cell>
          <cell r="HA31">
            <v>0</v>
          </cell>
          <cell r="HB31">
            <v>459.00334160917902</v>
          </cell>
          <cell r="HC31">
            <v>5022.3049682022101</v>
          </cell>
          <cell r="HD31">
            <v>5481.3083098113902</v>
          </cell>
          <cell r="HE31">
            <v>0</v>
          </cell>
          <cell r="HF31">
            <v>1877.60372192616</v>
          </cell>
          <cell r="HG31">
            <v>4035.2264918050801</v>
          </cell>
          <cell r="HH31">
            <v>0</v>
          </cell>
          <cell r="HI31">
            <v>4662.8126933087797</v>
          </cell>
          <cell r="HJ31">
            <v>4662.8126933087797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60.795147064531498</v>
          </cell>
          <cell r="HQ31">
            <v>0</v>
          </cell>
          <cell r="HR31">
            <v>0</v>
          </cell>
          <cell r="HS31">
            <v>0</v>
          </cell>
          <cell r="HT31">
            <v>158.724105215783</v>
          </cell>
          <cell r="HU31">
            <v>219.51925228031499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1663.85349378759</v>
          </cell>
          <cell r="IA31">
            <v>1663.85349378759</v>
          </cell>
          <cell r="IB31">
            <v>0</v>
          </cell>
          <cell r="IC31">
            <v>2012.45577643301</v>
          </cell>
          <cell r="ID31">
            <v>2479.8140324275601</v>
          </cell>
          <cell r="IE31">
            <v>0</v>
          </cell>
          <cell r="IF31">
            <v>156.52906345321799</v>
          </cell>
          <cell r="IG31">
            <v>156.52906345321799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4655.5640628013098</v>
          </cell>
          <cell r="IR31">
            <v>4655.5640628013098</v>
          </cell>
          <cell r="IS31">
            <v>0</v>
          </cell>
          <cell r="IT31">
            <v>0</v>
          </cell>
          <cell r="IU31">
            <v>0</v>
          </cell>
        </row>
        <row r="32">
          <cell r="A32" t="str">
            <v>Total Costs</v>
          </cell>
          <cell r="B32">
            <v>37415.375934854899</v>
          </cell>
          <cell r="C32">
            <v>26204.6605285447</v>
          </cell>
          <cell r="D32">
            <v>63620.0364633996</v>
          </cell>
          <cell r="E32">
            <v>0</v>
          </cell>
          <cell r="F32">
            <v>0</v>
          </cell>
          <cell r="G32">
            <v>55359.967135949802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11870.0420451848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63120.309653599303</v>
          </cell>
          <cell r="AF32">
            <v>0</v>
          </cell>
          <cell r="AG32">
            <v>63120.309653599303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5621.7762291977097</v>
          </cell>
          <cell r="AP32">
            <v>347.65631999999999</v>
          </cell>
          <cell r="AQ32">
            <v>0</v>
          </cell>
          <cell r="AR32">
            <v>5969.4325491977097</v>
          </cell>
          <cell r="AS32">
            <v>0</v>
          </cell>
          <cell r="AT32">
            <v>0</v>
          </cell>
          <cell r="AU32">
            <v>28690.273329695501</v>
          </cell>
          <cell r="AV32">
            <v>0</v>
          </cell>
          <cell r="AW32">
            <v>0</v>
          </cell>
          <cell r="AX32">
            <v>0</v>
          </cell>
          <cell r="AY32">
            <v>8941.6146159079508</v>
          </cell>
          <cell r="AZ32">
            <v>0</v>
          </cell>
          <cell r="BA32">
            <v>6373.4187281074801</v>
          </cell>
          <cell r="BB32">
            <v>82244.284345456195</v>
          </cell>
          <cell r="BC32">
            <v>1111.8194990505999</v>
          </cell>
          <cell r="BD32">
            <v>83356.103844506797</v>
          </cell>
          <cell r="BE32">
            <v>0</v>
          </cell>
          <cell r="BF32">
            <v>5725.3297281423502</v>
          </cell>
          <cell r="BG32">
            <v>0</v>
          </cell>
          <cell r="BH32">
            <v>848.29260963310799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6573.6223377754604</v>
          </cell>
          <cell r="BP32">
            <v>0</v>
          </cell>
          <cell r="BQ32">
            <v>2474.9814586294201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25530.841327456801</v>
          </cell>
          <cell r="BY32">
            <v>0</v>
          </cell>
          <cell r="BZ32">
            <v>0</v>
          </cell>
          <cell r="CA32">
            <v>0</v>
          </cell>
          <cell r="CB32">
            <v>10661.899206934801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10241.601749413499</v>
          </cell>
          <cell r="CO32">
            <v>0</v>
          </cell>
          <cell r="CP32">
            <v>0</v>
          </cell>
          <cell r="CQ32">
            <v>0</v>
          </cell>
          <cell r="CR32">
            <v>7844.2110237138704</v>
          </cell>
          <cell r="CS32">
            <v>7844.2110237138704</v>
          </cell>
          <cell r="CT32">
            <v>12921.772120977101</v>
          </cell>
          <cell r="CU32">
            <v>17726.729775661799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2640.37900030638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2640.37900030638</v>
          </cell>
          <cell r="DK32">
            <v>0</v>
          </cell>
          <cell r="DL32">
            <v>10606.0092390105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65220.481375000003</v>
          </cell>
          <cell r="EK32">
            <v>6392.3507666783598</v>
          </cell>
          <cell r="EL32">
            <v>7931.5974666490501</v>
          </cell>
          <cell r="EM32">
            <v>14323.948233327401</v>
          </cell>
          <cell r="EN32">
            <v>0</v>
          </cell>
          <cell r="EO32">
            <v>11300.491073986001</v>
          </cell>
          <cell r="EP32">
            <v>13079.2930095422</v>
          </cell>
          <cell r="EQ32">
            <v>29045.619489712099</v>
          </cell>
          <cell r="ER32">
            <v>3187.7491030040801</v>
          </cell>
          <cell r="ES32">
            <v>32233.368592716201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931.76450047188303</v>
          </cell>
          <cell r="FD32">
            <v>931.76450047188303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48957.652606872798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582.59853976671297</v>
          </cell>
          <cell r="GA32">
            <v>582.59853976671297</v>
          </cell>
          <cell r="GB32">
            <v>0</v>
          </cell>
          <cell r="GC32">
            <v>15437.413968876899</v>
          </cell>
          <cell r="GD32">
            <v>0</v>
          </cell>
          <cell r="GE32">
            <v>0</v>
          </cell>
          <cell r="GF32">
            <v>10498.2303329803</v>
          </cell>
          <cell r="GG32">
            <v>10498.2303329803</v>
          </cell>
          <cell r="GH32">
            <v>0</v>
          </cell>
          <cell r="GI32">
            <v>4871.9743074912803</v>
          </cell>
          <cell r="GJ32">
            <v>0</v>
          </cell>
          <cell r="GK32">
            <v>0</v>
          </cell>
          <cell r="GL32">
            <v>4877.5790530294398</v>
          </cell>
          <cell r="GM32">
            <v>4877.5790530294398</v>
          </cell>
          <cell r="GN32">
            <v>1112.7972713720601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629.75651047461599</v>
          </cell>
          <cell r="GU32">
            <v>0</v>
          </cell>
          <cell r="GV32">
            <v>63.346943656374698</v>
          </cell>
          <cell r="GW32">
            <v>0</v>
          </cell>
          <cell r="GX32">
            <v>1805.9007255030599</v>
          </cell>
          <cell r="GY32">
            <v>0</v>
          </cell>
          <cell r="GZ32">
            <v>0</v>
          </cell>
          <cell r="HA32">
            <v>0</v>
          </cell>
          <cell r="HB32">
            <v>1326.2074805741299</v>
          </cell>
          <cell r="HC32">
            <v>13709.209319290499</v>
          </cell>
          <cell r="HD32">
            <v>15035.416799864701</v>
          </cell>
          <cell r="HE32">
            <v>0</v>
          </cell>
          <cell r="HF32">
            <v>5663.9088744934297</v>
          </cell>
          <cell r="HG32">
            <v>10289.594112336899</v>
          </cell>
          <cell r="HH32">
            <v>0</v>
          </cell>
          <cell r="HI32">
            <v>12323.903305289101</v>
          </cell>
          <cell r="HJ32">
            <v>12323.903305289101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2248.2087509335402</v>
          </cell>
          <cell r="HQ32">
            <v>0</v>
          </cell>
          <cell r="HR32">
            <v>0</v>
          </cell>
          <cell r="HS32">
            <v>0</v>
          </cell>
          <cell r="HT32">
            <v>848.37596279060699</v>
          </cell>
          <cell r="HU32">
            <v>3096.5847137241499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4904.4435291091204</v>
          </cell>
          <cell r="IA32">
            <v>4904.4435291091204</v>
          </cell>
          <cell r="IB32">
            <v>0</v>
          </cell>
          <cell r="IC32">
            <v>7068.4329729423798</v>
          </cell>
          <cell r="ID32">
            <v>7169.7070830018101</v>
          </cell>
          <cell r="IE32">
            <v>0</v>
          </cell>
          <cell r="IF32">
            <v>500.42494542321401</v>
          </cell>
          <cell r="IG32">
            <v>500.42494542321401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4655.5640628013098</v>
          </cell>
          <cell r="IR32">
            <v>4655.5640628013098</v>
          </cell>
          <cell r="IS32">
            <v>0</v>
          </cell>
          <cell r="IT32">
            <v>0</v>
          </cell>
          <cell r="IU32">
            <v>0</v>
          </cell>
        </row>
        <row r="33">
          <cell r="A33" t="str">
            <v>Alloy $/kg</v>
          </cell>
          <cell r="B33">
            <v>2.5929533724476501E-2</v>
          </cell>
          <cell r="C33">
            <v>2.9617974898416902E-2</v>
          </cell>
          <cell r="D33">
            <v>2.73339754395782E-2</v>
          </cell>
          <cell r="E33">
            <v>0</v>
          </cell>
          <cell r="F33">
            <v>0</v>
          </cell>
          <cell r="G33">
            <v>2.1326927302277501E-2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1.8103328266342599E-2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3.1104210358293201E-2</v>
          </cell>
          <cell r="AF33">
            <v>0</v>
          </cell>
          <cell r="AG33">
            <v>3.1104210358293201E-2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1.50108341131511E-2</v>
          </cell>
          <cell r="AQ33">
            <v>0</v>
          </cell>
          <cell r="AR33">
            <v>2.7938116540990399E-3</v>
          </cell>
          <cell r="AS33">
            <v>0</v>
          </cell>
          <cell r="AT33">
            <v>0</v>
          </cell>
          <cell r="AU33">
            <v>1.3847358812271801E-2</v>
          </cell>
          <cell r="AV33">
            <v>0</v>
          </cell>
          <cell r="AW33">
            <v>0</v>
          </cell>
          <cell r="AX33">
            <v>0</v>
          </cell>
          <cell r="AY33">
            <v>1.9349466034337799E-2</v>
          </cell>
          <cell r="AZ33">
            <v>0</v>
          </cell>
          <cell r="BA33">
            <v>2.3928514255965899E-2</v>
          </cell>
          <cell r="BB33">
            <v>3.6686451290238599E-2</v>
          </cell>
          <cell r="BC33">
            <v>3.6204291281785199E-2</v>
          </cell>
          <cell r="BD33">
            <v>3.6682036355385701E-2</v>
          </cell>
          <cell r="BE33">
            <v>0</v>
          </cell>
          <cell r="BF33">
            <v>3.9030215747214402E-2</v>
          </cell>
          <cell r="BG33">
            <v>0</v>
          </cell>
          <cell r="BH33">
            <v>5.18024495546218E-2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4.0875591759609302E-2</v>
          </cell>
          <cell r="BP33">
            <v>0</v>
          </cell>
          <cell r="BQ33">
            <v>3.8965965047261901E-2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1.5813043023979401E-2</v>
          </cell>
          <cell r="BY33">
            <v>0</v>
          </cell>
          <cell r="BZ33">
            <v>0</v>
          </cell>
          <cell r="CA33">
            <v>0</v>
          </cell>
          <cell r="CB33">
            <v>0.14439606896127599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1.6470649591350601E-2</v>
          </cell>
          <cell r="CO33">
            <v>0</v>
          </cell>
          <cell r="CP33">
            <v>0</v>
          </cell>
          <cell r="CQ33">
            <v>0</v>
          </cell>
          <cell r="CR33">
            <v>1.67955656217697E-2</v>
          </cell>
          <cell r="CS33">
            <v>1.67955656217697E-2</v>
          </cell>
          <cell r="CT33">
            <v>1.9641655238984399E-2</v>
          </cell>
          <cell r="CU33">
            <v>2.0162586270096899E-2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3.0797640110272199E-2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3.0797640110272199E-2</v>
          </cell>
          <cell r="DK33">
            <v>0</v>
          </cell>
          <cell r="DL33">
            <v>7.5904400713451503E-2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1.7773286367233999E-2</v>
          </cell>
          <cell r="EK33">
            <v>3.8812852283955097E-2</v>
          </cell>
          <cell r="EL33">
            <v>4.3313901506822197E-2</v>
          </cell>
          <cell r="EM33">
            <v>4.1233340473218701E-2</v>
          </cell>
          <cell r="EN33">
            <v>0</v>
          </cell>
          <cell r="EO33">
            <v>3.85309552785272E-2</v>
          </cell>
          <cell r="EP33">
            <v>3.1469583601314903E-2</v>
          </cell>
          <cell r="EQ33">
            <v>3.9802821059379101E-2</v>
          </cell>
          <cell r="ER33">
            <v>3.8666400035382097E-2</v>
          </cell>
          <cell r="ES33">
            <v>3.9707284865155401E-2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3.74313922747362E-2</v>
          </cell>
          <cell r="FD33">
            <v>3.74313922747362E-2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2.4775224903279301E-2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6.6859781313799802E-3</v>
          </cell>
          <cell r="GA33">
            <v>6.6859781313799802E-3</v>
          </cell>
          <cell r="GB33">
            <v>0</v>
          </cell>
          <cell r="GC33">
            <v>3.8735845755489801E-2</v>
          </cell>
          <cell r="GD33">
            <v>0</v>
          </cell>
          <cell r="GE33">
            <v>0</v>
          </cell>
          <cell r="GF33">
            <v>4.9567782649662002E-2</v>
          </cell>
          <cell r="GG33">
            <v>4.9567782649662002E-2</v>
          </cell>
          <cell r="GH33">
            <v>0</v>
          </cell>
          <cell r="GI33">
            <v>5.0484350433844201E-2</v>
          </cell>
          <cell r="GJ33">
            <v>0</v>
          </cell>
          <cell r="GK33">
            <v>0</v>
          </cell>
          <cell r="GL33">
            <v>5.1445879471719302E-2</v>
          </cell>
          <cell r="GM33">
            <v>5.1445879471719302E-2</v>
          </cell>
          <cell r="GN33">
            <v>3.0288614381858901E-2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1.78877878039536E-2</v>
          </cell>
          <cell r="GY33">
            <v>0</v>
          </cell>
          <cell r="GZ33">
            <v>0</v>
          </cell>
          <cell r="HA33">
            <v>0</v>
          </cell>
          <cell r="HB33">
            <v>2.1601735233731201E-2</v>
          </cell>
          <cell r="HC33">
            <v>2.1601735233731201E-2</v>
          </cell>
          <cell r="HD33">
            <v>2.1601735233731201E-2</v>
          </cell>
          <cell r="HE33">
            <v>0</v>
          </cell>
          <cell r="HF33">
            <v>2.08504483618519E-2</v>
          </cell>
          <cell r="HG33">
            <v>2.3153486804929901E-2</v>
          </cell>
          <cell r="HH33">
            <v>0</v>
          </cell>
          <cell r="HI33">
            <v>3.4862665117907601E-2</v>
          </cell>
          <cell r="HJ33">
            <v>3.4862665117907601E-2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1.7362414377108299E-2</v>
          </cell>
          <cell r="IA33">
            <v>1.7362414377108299E-2</v>
          </cell>
          <cell r="IB33">
            <v>0</v>
          </cell>
          <cell r="IC33">
            <v>1.9953340866502401E-2</v>
          </cell>
          <cell r="ID33">
            <v>1.8913152429960799E-2</v>
          </cell>
          <cell r="IE33">
            <v>0</v>
          </cell>
          <cell r="IF33">
            <v>1.9366296205644E-2</v>
          </cell>
          <cell r="IG33">
            <v>1.9366296205644E-2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</row>
        <row r="34">
          <cell r="A34" t="str">
            <v>Batch $/kg</v>
          </cell>
          <cell r="B34">
            <v>0.11967461257435701</v>
          </cell>
          <cell r="C34">
            <v>0.121534672580148</v>
          </cell>
          <cell r="D34">
            <v>0.120382864581514</v>
          </cell>
          <cell r="E34">
            <v>0</v>
          </cell>
          <cell r="F34">
            <v>0</v>
          </cell>
          <cell r="G34">
            <v>0.12406248434918001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9.8349416111774002E-2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0.12678289226602299</v>
          </cell>
          <cell r="AF34">
            <v>0</v>
          </cell>
          <cell r="AG34">
            <v>0.12678289226602299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0.139983854166667</v>
          </cell>
          <cell r="AP34">
            <v>0.135488372093023</v>
          </cell>
          <cell r="AQ34">
            <v>0</v>
          </cell>
          <cell r="AR34">
            <v>0.139147156477953</v>
          </cell>
          <cell r="AS34">
            <v>0</v>
          </cell>
          <cell r="AT34">
            <v>0</v>
          </cell>
          <cell r="AU34">
            <v>0.106767816341271</v>
          </cell>
          <cell r="AV34">
            <v>0</v>
          </cell>
          <cell r="AW34">
            <v>0</v>
          </cell>
          <cell r="AX34">
            <v>0</v>
          </cell>
          <cell r="AY34">
            <v>0.13032227310952699</v>
          </cell>
          <cell r="AZ34">
            <v>0</v>
          </cell>
          <cell r="BA34">
            <v>0.13327880230024899</v>
          </cell>
          <cell r="BB34">
            <v>0.129148004444993</v>
          </cell>
          <cell r="BC34">
            <v>0.152736863907628</v>
          </cell>
          <cell r="BD34">
            <v>0.12936399763388201</v>
          </cell>
          <cell r="BE34">
            <v>0</v>
          </cell>
          <cell r="BF34">
            <v>0.151372964474109</v>
          </cell>
          <cell r="BG34">
            <v>0</v>
          </cell>
          <cell r="BH34">
            <v>0.14180180052520999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0.14999008998023999</v>
          </cell>
          <cell r="BP34">
            <v>0</v>
          </cell>
          <cell r="BQ34">
            <v>0.12619801614367199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0.182688601767517</v>
          </cell>
          <cell r="BY34">
            <v>0</v>
          </cell>
          <cell r="BZ34">
            <v>0</v>
          </cell>
          <cell r="CA34">
            <v>0</v>
          </cell>
          <cell r="CB34">
            <v>0.52518715416520001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0.16976181161672299</v>
          </cell>
          <cell r="CO34">
            <v>0</v>
          </cell>
          <cell r="CP34">
            <v>0</v>
          </cell>
          <cell r="CQ34">
            <v>0</v>
          </cell>
          <cell r="CR34">
            <v>0.14282836787564801</v>
          </cell>
          <cell r="CS34">
            <v>0.14282836787564801</v>
          </cell>
          <cell r="CT34">
            <v>0.146650278986143</v>
          </cell>
          <cell r="CU34">
            <v>0.15153654422788601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0.13673549107142899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0.13673549107142899</v>
          </cell>
          <cell r="DK34">
            <v>0</v>
          </cell>
          <cell r="DL34">
            <v>0.14211535221174701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7.5189991657337599E-2</v>
          </cell>
          <cell r="EK34">
            <v>0.20512418722371001</v>
          </cell>
          <cell r="EL34">
            <v>0.21390356982292499</v>
          </cell>
          <cell r="EM34">
            <v>0.20984539573270999</v>
          </cell>
          <cell r="EN34">
            <v>0</v>
          </cell>
          <cell r="EO34">
            <v>0.20162540243772401</v>
          </cell>
          <cell r="EP34">
            <v>0.20761136788203</v>
          </cell>
          <cell r="EQ34">
            <v>0.206422213143508</v>
          </cell>
          <cell r="ER34">
            <v>0.20703923115737999</v>
          </cell>
          <cell r="ES34">
            <v>0.206474084370428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0.22559159362828499</v>
          </cell>
          <cell r="FD34">
            <v>0.22559159362828499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0.14539582081027899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3.9237313975014398E-2</v>
          </cell>
          <cell r="GA34">
            <v>3.9237313975014398E-2</v>
          </cell>
          <cell r="GB34">
            <v>0</v>
          </cell>
          <cell r="GC34">
            <v>0.12719100959462701</v>
          </cell>
          <cell r="GD34">
            <v>0</v>
          </cell>
          <cell r="GE34">
            <v>0</v>
          </cell>
          <cell r="GF34">
            <v>0.17930417511225699</v>
          </cell>
          <cell r="GG34">
            <v>0.17930417511225699</v>
          </cell>
          <cell r="GH34">
            <v>0</v>
          </cell>
          <cell r="GI34">
            <v>0.185223409630275</v>
          </cell>
          <cell r="GJ34">
            <v>0</v>
          </cell>
          <cell r="GK34">
            <v>0</v>
          </cell>
          <cell r="GL34">
            <v>0.19025198441864599</v>
          </cell>
          <cell r="GM34">
            <v>0.19025198441864599</v>
          </cell>
          <cell r="GN34">
            <v>0.179252634872233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0.95652173913043503</v>
          </cell>
          <cell r="GU34">
            <v>0</v>
          </cell>
          <cell r="GV34">
            <v>0</v>
          </cell>
          <cell r="GW34">
            <v>0</v>
          </cell>
          <cell r="GX34">
            <v>0.35811680833048098</v>
          </cell>
          <cell r="GY34">
            <v>0</v>
          </cell>
          <cell r="GZ34">
            <v>0</v>
          </cell>
          <cell r="HA34">
            <v>0</v>
          </cell>
          <cell r="HB34">
            <v>0.102363772208241</v>
          </cell>
          <cell r="HC34">
            <v>0.10114398014605699</v>
          </cell>
          <cell r="HD34">
            <v>0.101246125218176</v>
          </cell>
          <cell r="HE34">
            <v>0</v>
          </cell>
          <cell r="HF34">
            <v>0.100450860168323</v>
          </cell>
          <cell r="HG34">
            <v>0.102230197056522</v>
          </cell>
          <cell r="HH34">
            <v>0</v>
          </cell>
          <cell r="HI34">
            <v>0.106093376029093</v>
          </cell>
          <cell r="HJ34">
            <v>0.106093376029093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0.112376039221515</v>
          </cell>
          <cell r="IA34">
            <v>0.112376039221515</v>
          </cell>
          <cell r="IB34">
            <v>0</v>
          </cell>
          <cell r="IC34">
            <v>0.114175462874721</v>
          </cell>
          <cell r="ID34">
            <v>0.113536535745595</v>
          </cell>
          <cell r="IE34">
            <v>0</v>
          </cell>
          <cell r="IF34">
            <v>0.121040211538762</v>
          </cell>
          <cell r="IG34">
            <v>0.121040211538762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</row>
        <row r="35">
          <cell r="A35" t="str">
            <v>Binder $/kg</v>
          </cell>
          <cell r="B35">
            <v>0.125840963080561</v>
          </cell>
          <cell r="C35">
            <v>0.128933699841736</v>
          </cell>
          <cell r="D35">
            <v>0.12701857940040701</v>
          </cell>
          <cell r="E35">
            <v>0</v>
          </cell>
          <cell r="F35">
            <v>0</v>
          </cell>
          <cell r="G35">
            <v>5.1461605702995197E-2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8.2329263329263304E-3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9.3927419446051805E-2</v>
          </cell>
          <cell r="AF35">
            <v>0</v>
          </cell>
          <cell r="AG35">
            <v>9.3927419446051805E-2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1.32E-2</v>
          </cell>
          <cell r="AQ35">
            <v>0</v>
          </cell>
          <cell r="AR35">
            <v>2.4567797869272201E-3</v>
          </cell>
          <cell r="AS35">
            <v>0</v>
          </cell>
          <cell r="AT35">
            <v>0</v>
          </cell>
          <cell r="AU35">
            <v>2.1499999999999998E-2</v>
          </cell>
          <cell r="AV35">
            <v>0</v>
          </cell>
          <cell r="AW35">
            <v>0</v>
          </cell>
          <cell r="AX35">
            <v>0</v>
          </cell>
          <cell r="AY35">
            <v>0.206399229824025</v>
          </cell>
          <cell r="AZ35">
            <v>0</v>
          </cell>
          <cell r="BA35">
            <v>5.3523936170212803E-2</v>
          </cell>
          <cell r="BB35">
            <v>0.116914035340553</v>
          </cell>
          <cell r="BC35">
            <v>0.146273936170213</v>
          </cell>
          <cell r="BD35">
            <v>0.11718287150940999</v>
          </cell>
          <cell r="BE35">
            <v>0</v>
          </cell>
          <cell r="BF35">
            <v>0.111979354239511</v>
          </cell>
          <cell r="BG35">
            <v>0</v>
          </cell>
          <cell r="BH35">
            <v>0.248664696428571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0.131728119845053</v>
          </cell>
          <cell r="BP35">
            <v>0</v>
          </cell>
          <cell r="BQ35">
            <v>1.07091938576232E-2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3.9560506141184101E-2</v>
          </cell>
          <cell r="BY35">
            <v>0</v>
          </cell>
          <cell r="BZ35">
            <v>0</v>
          </cell>
          <cell r="CA35">
            <v>0</v>
          </cell>
          <cell r="CB35">
            <v>4.8517241379310301E-2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0.26605233691524999</v>
          </cell>
          <cell r="CO35">
            <v>0</v>
          </cell>
          <cell r="CP35">
            <v>0</v>
          </cell>
          <cell r="CQ35">
            <v>0</v>
          </cell>
          <cell r="CR35">
            <v>0.14463999999999999</v>
          </cell>
          <cell r="CS35">
            <v>0.14463999999999999</v>
          </cell>
          <cell r="CT35">
            <v>0.26216</v>
          </cell>
          <cell r="CU35">
            <v>0.19888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0.11752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0.11752</v>
          </cell>
          <cell r="DK35">
            <v>0</v>
          </cell>
          <cell r="DL35">
            <v>1.8079999999999999E-2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8.2937615424655796E-3</v>
          </cell>
          <cell r="EK35">
            <v>0.118808883688091</v>
          </cell>
          <cell r="EL35">
            <v>0.126728350039749</v>
          </cell>
          <cell r="EM35">
            <v>0.123067662879412</v>
          </cell>
          <cell r="EN35">
            <v>0</v>
          </cell>
          <cell r="EO35">
            <v>0.186868501053051</v>
          </cell>
          <cell r="EP35">
            <v>3.8748299637721202E-2</v>
          </cell>
          <cell r="EQ35">
            <v>0.10948414656236199</v>
          </cell>
          <cell r="ER35">
            <v>0.16460043745550501</v>
          </cell>
          <cell r="ES35">
            <v>0.114117641156764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0.70502817832213105</v>
          </cell>
          <cell r="FD35">
            <v>0.70502817832213105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3.9231862718362001E-2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1.0587325734167201E-2</v>
          </cell>
          <cell r="GA35">
            <v>1.0587325734167201E-2</v>
          </cell>
          <cell r="GB35">
            <v>0</v>
          </cell>
          <cell r="GC35">
            <v>1.43670664014676E-2</v>
          </cell>
          <cell r="GD35">
            <v>0</v>
          </cell>
          <cell r="GE35">
            <v>0</v>
          </cell>
          <cell r="GF35">
            <v>0.10359904508252001</v>
          </cell>
          <cell r="GG35">
            <v>0.10359904508252001</v>
          </cell>
          <cell r="GH35">
            <v>0</v>
          </cell>
          <cell r="GI35">
            <v>0.191765901641516</v>
          </cell>
          <cell r="GJ35">
            <v>0</v>
          </cell>
          <cell r="GK35">
            <v>0</v>
          </cell>
          <cell r="GL35">
            <v>0.122757946516886</v>
          </cell>
          <cell r="GM35">
            <v>0.122757946516886</v>
          </cell>
          <cell r="GN35">
            <v>6.7506573707167103E-2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3.9867893942649398E-2</v>
          </cell>
          <cell r="GY35">
            <v>0</v>
          </cell>
          <cell r="GZ35">
            <v>0</v>
          </cell>
          <cell r="HA35">
            <v>0</v>
          </cell>
          <cell r="HB35">
            <v>0.155765014246387</v>
          </cell>
          <cell r="HC35">
            <v>8.0866219076483198E-2</v>
          </cell>
          <cell r="HD35">
            <v>8.7138224831742495E-2</v>
          </cell>
          <cell r="HE35">
            <v>0</v>
          </cell>
          <cell r="HF35">
            <v>0.17528640742076801</v>
          </cell>
          <cell r="HG35">
            <v>5.3045259787645002E-2</v>
          </cell>
          <cell r="HH35">
            <v>0</v>
          </cell>
          <cell r="HI35">
            <v>0.14042005018675499</v>
          </cell>
          <cell r="HJ35">
            <v>0.14042005018675499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9.9235622070512799E-2</v>
          </cell>
          <cell r="IA35">
            <v>9.9235622070512799E-2</v>
          </cell>
          <cell r="IB35">
            <v>0</v>
          </cell>
          <cell r="IC35">
            <v>0.21797117494429999</v>
          </cell>
          <cell r="ID35">
            <v>4.8009920070772101E-2</v>
          </cell>
          <cell r="IE35">
            <v>0</v>
          </cell>
          <cell r="IF35">
            <v>0.15272781124075199</v>
          </cell>
          <cell r="IG35">
            <v>0.15272781124075199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</row>
        <row r="36">
          <cell r="A36" t="str">
            <v>Electricity $/kg</v>
          </cell>
          <cell r="B36">
            <v>7.4089013454847599E-2</v>
          </cell>
          <cell r="C36">
            <v>8.6581208659028394E-2</v>
          </cell>
          <cell r="D36">
            <v>7.8845646197671607E-2</v>
          </cell>
          <cell r="E36">
            <v>0</v>
          </cell>
          <cell r="F36">
            <v>0</v>
          </cell>
          <cell r="G36">
            <v>7.9804941633894594E-2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6.7799192629220295E-2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6.1410597141032003E-2</v>
          </cell>
          <cell r="AF36">
            <v>0</v>
          </cell>
          <cell r="AG36">
            <v>6.1410597141032003E-2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4.1298827636557102E-2</v>
          </cell>
          <cell r="AP36">
            <v>8.3107340666764604E-2</v>
          </cell>
          <cell r="AQ36">
            <v>0</v>
          </cell>
          <cell r="AR36">
            <v>4.9080214737625097E-2</v>
          </cell>
          <cell r="AS36">
            <v>0</v>
          </cell>
          <cell r="AT36">
            <v>0</v>
          </cell>
          <cell r="AU36">
            <v>4.3319567179980201E-2</v>
          </cell>
          <cell r="AV36">
            <v>0</v>
          </cell>
          <cell r="AW36">
            <v>0</v>
          </cell>
          <cell r="AX36">
            <v>0</v>
          </cell>
          <cell r="AY36">
            <v>9.4566811680373897E-2</v>
          </cell>
          <cell r="AZ36">
            <v>0</v>
          </cell>
          <cell r="BA36">
            <v>8.2400485287714195E-2</v>
          </cell>
          <cell r="BB36">
            <v>7.3544945347931295E-2</v>
          </cell>
          <cell r="BC36">
            <v>8.26718013979518E-2</v>
          </cell>
          <cell r="BD36">
            <v>7.3628516100722199E-2</v>
          </cell>
          <cell r="BE36">
            <v>0</v>
          </cell>
          <cell r="BF36">
            <v>0.133126932520717</v>
          </cell>
          <cell r="BG36">
            <v>0</v>
          </cell>
          <cell r="BH36">
            <v>0.12358519248550399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0.13174830929450601</v>
          </cell>
          <cell r="BP36">
            <v>0</v>
          </cell>
          <cell r="BQ36">
            <v>7.5281081346922296E-2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6.3512211463092494E-2</v>
          </cell>
          <cell r="BY36">
            <v>0</v>
          </cell>
          <cell r="BZ36">
            <v>0</v>
          </cell>
          <cell r="CA36">
            <v>0</v>
          </cell>
          <cell r="CB36">
            <v>0.14948420075572799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5.7670195841721797E-2</v>
          </cell>
          <cell r="CO36">
            <v>0</v>
          </cell>
          <cell r="CP36">
            <v>0</v>
          </cell>
          <cell r="CQ36">
            <v>0</v>
          </cell>
          <cell r="CR36">
            <v>0.11537212071992101</v>
          </cell>
          <cell r="CS36">
            <v>0.11537212071992101</v>
          </cell>
          <cell r="CT36">
            <v>0.20549835997737001</v>
          </cell>
          <cell r="CU36">
            <v>0.14646375192705599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0.14464506566211799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0.14464506566211799</v>
          </cell>
          <cell r="DK36">
            <v>0</v>
          </cell>
          <cell r="DL36">
            <v>0.121634382481157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4.7612786377929699E-2</v>
          </cell>
          <cell r="EK36">
            <v>4.7920581625511702E-2</v>
          </cell>
          <cell r="EL36">
            <v>5.27016381986702E-2</v>
          </cell>
          <cell r="EM36">
            <v>5.0491646813765702E-2</v>
          </cell>
          <cell r="EN36">
            <v>0</v>
          </cell>
          <cell r="EO36">
            <v>5.0788672321308202E-2</v>
          </cell>
          <cell r="EP36">
            <v>3.5873979975679898E-2</v>
          </cell>
          <cell r="EQ36">
            <v>4.9209164606300301E-2</v>
          </cell>
          <cell r="ER36">
            <v>4.9732090576208997E-2</v>
          </cell>
          <cell r="ES36">
            <v>4.92531257403966E-2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0.13392212071908999</v>
          </cell>
          <cell r="FD36">
            <v>0.13392212071908999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6.5891884829893901E-2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1.7781945581844798E-2</v>
          </cell>
          <cell r="GA36">
            <v>1.7781945581844798E-2</v>
          </cell>
          <cell r="GB36">
            <v>0</v>
          </cell>
          <cell r="GC36">
            <v>6.6782903943185701E-2</v>
          </cell>
          <cell r="GD36">
            <v>0</v>
          </cell>
          <cell r="GE36">
            <v>0</v>
          </cell>
          <cell r="GF36">
            <v>7.8002833106759206E-2</v>
          </cell>
          <cell r="GG36">
            <v>7.8002833106759206E-2</v>
          </cell>
          <cell r="GH36">
            <v>0</v>
          </cell>
          <cell r="GI36">
            <v>9.3264582499049897E-2</v>
          </cell>
          <cell r="GJ36">
            <v>0</v>
          </cell>
          <cell r="GK36">
            <v>0</v>
          </cell>
          <cell r="GL36">
            <v>8.0998996603966894E-2</v>
          </cell>
          <cell r="GM36">
            <v>8.0998996603966894E-2</v>
          </cell>
          <cell r="GN36">
            <v>0.11347283261094999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4.2778226407287796E-3</v>
          </cell>
          <cell r="GU36">
            <v>0</v>
          </cell>
          <cell r="GV36">
            <v>0</v>
          </cell>
          <cell r="GW36">
            <v>0</v>
          </cell>
          <cell r="GX36">
            <v>6.8142701383599097E-2</v>
          </cell>
          <cell r="GY36">
            <v>0</v>
          </cell>
          <cell r="GZ36">
            <v>0</v>
          </cell>
          <cell r="HA36">
            <v>0</v>
          </cell>
          <cell r="HB36">
            <v>9.8374862884092196E-2</v>
          </cell>
          <cell r="HC36">
            <v>9.8374862884092196E-2</v>
          </cell>
          <cell r="HD36">
            <v>9.8374862884092196E-2</v>
          </cell>
          <cell r="HE36">
            <v>0</v>
          </cell>
          <cell r="HF36">
            <v>0.120743678649229</v>
          </cell>
          <cell r="HG36">
            <v>9.5753572128518594E-2</v>
          </cell>
          <cell r="HH36">
            <v>0</v>
          </cell>
          <cell r="HI36">
            <v>0.13636064784460999</v>
          </cell>
          <cell r="HJ36">
            <v>0.13636064784460999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1.7786344793269002E-2</v>
          </cell>
          <cell r="HQ36">
            <v>0</v>
          </cell>
          <cell r="HR36">
            <v>0</v>
          </cell>
          <cell r="HS36">
            <v>0</v>
          </cell>
          <cell r="HT36">
            <v>1.4821953994390799E-2</v>
          </cell>
          <cell r="HU36">
            <v>1.6674698243689699E-2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0.11711932628876601</v>
          </cell>
          <cell r="IA36">
            <v>0.11711932628876601</v>
          </cell>
          <cell r="IB36">
            <v>0</v>
          </cell>
          <cell r="IC36">
            <v>0.130700574679289</v>
          </cell>
          <cell r="ID36">
            <v>0.11753365530163901</v>
          </cell>
          <cell r="IE36">
            <v>0</v>
          </cell>
          <cell r="IF36">
            <v>0.12959181463483499</v>
          </cell>
          <cell r="IG36">
            <v>0.12959181463483499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</row>
        <row r="37">
          <cell r="A37" t="str">
            <v>Gas $/kg</v>
          </cell>
          <cell r="B37">
            <v>0.108576401198579</v>
          </cell>
          <cell r="C37">
            <v>0.127975020227724</v>
          </cell>
          <cell r="D37">
            <v>0.115962781649048</v>
          </cell>
          <cell r="E37">
            <v>0</v>
          </cell>
          <cell r="F37">
            <v>0</v>
          </cell>
          <cell r="G37">
            <v>0.115211129022986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9.5799840965357694E-2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0.14242769477251799</v>
          </cell>
          <cell r="AF37">
            <v>0</v>
          </cell>
          <cell r="AG37">
            <v>0.14242769477251799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0.119636412969746</v>
          </cell>
          <cell r="AP37">
            <v>0.120648466478988</v>
          </cell>
          <cell r="AQ37">
            <v>0</v>
          </cell>
          <cell r="AR37">
            <v>0.119824776045867</v>
          </cell>
          <cell r="AS37">
            <v>0</v>
          </cell>
          <cell r="AT37">
            <v>0</v>
          </cell>
          <cell r="AU37">
            <v>9.3543469316984595E-2</v>
          </cell>
          <cell r="AV37">
            <v>0</v>
          </cell>
          <cell r="AW37">
            <v>0</v>
          </cell>
          <cell r="AX37">
            <v>0</v>
          </cell>
          <cell r="AY37">
            <v>0.26992941759880801</v>
          </cell>
          <cell r="AZ37">
            <v>0</v>
          </cell>
          <cell r="BA37">
            <v>9.8117092205892806E-2</v>
          </cell>
          <cell r="BB37">
            <v>9.1170863587199003E-2</v>
          </cell>
          <cell r="BC37">
            <v>0.132588179005935</v>
          </cell>
          <cell r="BD37">
            <v>9.1550104391387402E-2</v>
          </cell>
          <cell r="BE37">
            <v>0</v>
          </cell>
          <cell r="BF37">
            <v>0.121411889223421</v>
          </cell>
          <cell r="BG37">
            <v>0</v>
          </cell>
          <cell r="BH37">
            <v>0.102584296462897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0.118691614244485</v>
          </cell>
          <cell r="BP37">
            <v>0</v>
          </cell>
          <cell r="BQ37">
            <v>8.8170642507976599E-2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8.1602899501702394E-2</v>
          </cell>
          <cell r="BY37">
            <v>0</v>
          </cell>
          <cell r="BZ37">
            <v>0</v>
          </cell>
          <cell r="CA37">
            <v>0</v>
          </cell>
          <cell r="CB37">
            <v>0.33270341231302902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7.3809271894096098E-2</v>
          </cell>
          <cell r="CO37">
            <v>0</v>
          </cell>
          <cell r="CP37">
            <v>0</v>
          </cell>
          <cell r="CQ37">
            <v>0</v>
          </cell>
          <cell r="CR37">
            <v>0.13045129915713</v>
          </cell>
          <cell r="CS37">
            <v>0.13045129915713</v>
          </cell>
          <cell r="CT37">
            <v>0.20131521554814899</v>
          </cell>
          <cell r="CU37">
            <v>0.20227525636838201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0.12754440045153001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0.12754440045153001</v>
          </cell>
          <cell r="DK37">
            <v>0</v>
          </cell>
          <cell r="DL37">
            <v>9.3236301697178406E-2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7.6899039524254295E-2</v>
          </cell>
          <cell r="EK37">
            <v>0.13943928335401001</v>
          </cell>
          <cell r="EL37">
            <v>0.14559782396576099</v>
          </cell>
          <cell r="EM37">
            <v>0.14275110557050799</v>
          </cell>
          <cell r="EN37">
            <v>0</v>
          </cell>
          <cell r="EO37">
            <v>0.15658160530336299</v>
          </cell>
          <cell r="EP37">
            <v>0.14127023436030001</v>
          </cell>
          <cell r="EQ37">
            <v>0.154063384472545</v>
          </cell>
          <cell r="ER37">
            <v>0.146366765552154</v>
          </cell>
          <cell r="ES37">
            <v>0.153416348150164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0.24669247753875101</v>
          </cell>
          <cell r="FD37">
            <v>0.24669247753875101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8.8163829469547997E-2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2.37923747660547E-2</v>
          </cell>
          <cell r="GA37">
            <v>2.37923747660547E-2</v>
          </cell>
          <cell r="GB37">
            <v>0</v>
          </cell>
          <cell r="GC37">
            <v>7.5728207284181295E-2</v>
          </cell>
          <cell r="GD37">
            <v>0</v>
          </cell>
          <cell r="GE37">
            <v>0</v>
          </cell>
          <cell r="GF37">
            <v>8.0727577266198405E-2</v>
          </cell>
          <cell r="GG37">
            <v>8.0727577266198405E-2</v>
          </cell>
          <cell r="GH37">
            <v>0</v>
          </cell>
          <cell r="GI37">
            <v>8.9521207630073998E-2</v>
          </cell>
          <cell r="GJ37">
            <v>0</v>
          </cell>
          <cell r="GK37">
            <v>0</v>
          </cell>
          <cell r="GL37">
            <v>8.0104901196312694E-2</v>
          </cell>
          <cell r="GM37">
            <v>8.0104901196312694E-2</v>
          </cell>
          <cell r="GN37">
            <v>8.6647054619818406E-2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5.1171839930888398E-2</v>
          </cell>
          <cell r="GY37">
            <v>0</v>
          </cell>
          <cell r="GZ37">
            <v>0</v>
          </cell>
          <cell r="HA37">
            <v>0</v>
          </cell>
          <cell r="HB37">
            <v>6.9531867646366194E-2</v>
          </cell>
          <cell r="HC37">
            <v>6.9531867646366194E-2</v>
          </cell>
          <cell r="HD37">
            <v>6.9531867646366194E-2</v>
          </cell>
          <cell r="HE37">
            <v>0</v>
          </cell>
          <cell r="HF37">
            <v>8.74446105386322E-2</v>
          </cell>
          <cell r="HG37">
            <v>6.8787894463024496E-2</v>
          </cell>
          <cell r="HH37">
            <v>0</v>
          </cell>
          <cell r="HI37">
            <v>7.0597054021299302E-2</v>
          </cell>
          <cell r="HJ37">
            <v>7.0597054021299302E-2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0.112036123708823</v>
          </cell>
          <cell r="IA37">
            <v>0.112036123708823</v>
          </cell>
          <cell r="IB37">
            <v>0</v>
          </cell>
          <cell r="IC37">
            <v>0.172305839815036</v>
          </cell>
          <cell r="ID37">
            <v>0.11304518776255799</v>
          </cell>
          <cell r="IE37">
            <v>0</v>
          </cell>
          <cell r="IF37">
            <v>0.12051639016782401</v>
          </cell>
          <cell r="IG37">
            <v>0.12051639016782401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</row>
        <row r="38">
          <cell r="A38" t="str">
            <v>Oxygen $/kg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2.31474371443267E-2</v>
          </cell>
          <cell r="AZ38">
            <v>0</v>
          </cell>
          <cell r="BA38">
            <v>2.5138971948717299E-2</v>
          </cell>
          <cell r="BB38">
            <v>1.9304806000913201E-2</v>
          </cell>
          <cell r="BC38">
            <v>2.8382489757178001E-2</v>
          </cell>
          <cell r="BD38">
            <v>1.9387926503849899E-2</v>
          </cell>
          <cell r="BE38">
            <v>0</v>
          </cell>
          <cell r="BF38">
            <v>2.8463693291127402E-2</v>
          </cell>
          <cell r="BG38">
            <v>0</v>
          </cell>
          <cell r="BH38">
            <v>2.6354331444853E-2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2.8158925479069501E-2</v>
          </cell>
          <cell r="BP38">
            <v>0</v>
          </cell>
          <cell r="BQ38">
            <v>1.7991263645753802E-2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1.7808428946334099E-2</v>
          </cell>
          <cell r="BY38">
            <v>0</v>
          </cell>
          <cell r="BZ38">
            <v>0</v>
          </cell>
          <cell r="CA38">
            <v>0</v>
          </cell>
          <cell r="CB38">
            <v>6.62541362276063E-2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1.61921434350124E-2</v>
          </cell>
          <cell r="CO38">
            <v>0</v>
          </cell>
          <cell r="CP38">
            <v>0</v>
          </cell>
          <cell r="CQ38">
            <v>0</v>
          </cell>
          <cell r="CR38">
            <v>4.6514768905938898E-2</v>
          </cell>
          <cell r="CS38">
            <v>4.6514768905938898E-2</v>
          </cell>
          <cell r="CT38">
            <v>4.8548310886651701E-2</v>
          </cell>
          <cell r="CU38">
            <v>4.9716090487483697E-2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4.4740696812444997E-2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4.4740696812444997E-2</v>
          </cell>
          <cell r="DK38">
            <v>0</v>
          </cell>
          <cell r="DL38">
            <v>3.9526313090774201E-2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7.5326825581312398E-3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2.5999832379700299E-2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7.0164574242558E-3</v>
          </cell>
          <cell r="GA38">
            <v>7.0164574242558E-3</v>
          </cell>
          <cell r="GB38">
            <v>0</v>
          </cell>
          <cell r="GC38">
            <v>2.24682471083393E-2</v>
          </cell>
          <cell r="GD38">
            <v>0</v>
          </cell>
          <cell r="GE38">
            <v>0</v>
          </cell>
          <cell r="GF38">
            <v>2.4528471100482799E-2</v>
          </cell>
          <cell r="GG38">
            <v>2.4528471100482799E-2</v>
          </cell>
          <cell r="GH38">
            <v>0</v>
          </cell>
          <cell r="GI38">
            <v>2.5251959610826699E-2</v>
          </cell>
          <cell r="GJ38">
            <v>0</v>
          </cell>
          <cell r="GK38">
            <v>0</v>
          </cell>
          <cell r="GL38">
            <v>2.5217468966098801E-2</v>
          </cell>
          <cell r="GM38">
            <v>2.5217468966098801E-2</v>
          </cell>
          <cell r="GN38">
            <v>2.31702997150076E-2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1.36838681172653E-2</v>
          </cell>
          <cell r="GY38">
            <v>0</v>
          </cell>
          <cell r="GZ38">
            <v>0</v>
          </cell>
          <cell r="HA38">
            <v>0</v>
          </cell>
          <cell r="HB38">
            <v>1.1684448083820799E-2</v>
          </cell>
          <cell r="HC38">
            <v>1.1684448083820799E-2</v>
          </cell>
          <cell r="HD38">
            <v>1.1684448083820799E-2</v>
          </cell>
          <cell r="HE38">
            <v>0</v>
          </cell>
          <cell r="HF38">
            <v>1.2230059759741301E-2</v>
          </cell>
          <cell r="HG38">
            <v>1.2443788514515299E-2</v>
          </cell>
          <cell r="HH38">
            <v>0</v>
          </cell>
          <cell r="HI38">
            <v>1.36014478237772E-2</v>
          </cell>
          <cell r="HJ38">
            <v>1.36014478237772E-2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</row>
        <row r="39">
          <cell r="A39" t="str">
            <v>Labor $/kg</v>
          </cell>
          <cell r="B39">
            <v>0.35567159854840302</v>
          </cell>
          <cell r="C39">
            <v>0.39070531804175901</v>
          </cell>
          <cell r="D39">
            <v>0.36901133063882302</v>
          </cell>
          <cell r="E39">
            <v>0</v>
          </cell>
          <cell r="F39">
            <v>0</v>
          </cell>
          <cell r="G39">
            <v>0.129096885036589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3.5123846274038403E-2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0.11105608684625499</v>
          </cell>
          <cell r="AF39">
            <v>0</v>
          </cell>
          <cell r="AG39">
            <v>0.11105608684625499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0.120211228547687</v>
          </cell>
          <cell r="AP39">
            <v>0.11251214486964101</v>
          </cell>
          <cell r="AQ39">
            <v>0</v>
          </cell>
          <cell r="AR39">
            <v>0.118778277550862</v>
          </cell>
          <cell r="AS39">
            <v>0</v>
          </cell>
          <cell r="AT39">
            <v>0</v>
          </cell>
          <cell r="AU39">
            <v>7.0727585480963806E-2</v>
          </cell>
          <cell r="AV39">
            <v>0</v>
          </cell>
          <cell r="AW39">
            <v>0</v>
          </cell>
          <cell r="AX39">
            <v>0</v>
          </cell>
          <cell r="AY39">
            <v>0.33151545820474898</v>
          </cell>
          <cell r="AZ39">
            <v>0</v>
          </cell>
          <cell r="BA39">
            <v>0.39135841443921299</v>
          </cell>
          <cell r="BB39">
            <v>0.111426411491151</v>
          </cell>
          <cell r="BC39">
            <v>0.35648600855124402</v>
          </cell>
          <cell r="BD39">
            <v>0.11367031836255399</v>
          </cell>
          <cell r="BE39">
            <v>0</v>
          </cell>
          <cell r="BF39">
            <v>0.95399595576674701</v>
          </cell>
          <cell r="BG39">
            <v>0</v>
          </cell>
          <cell r="BH39">
            <v>0.544597231319354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0.89484462820789001</v>
          </cell>
          <cell r="BP39">
            <v>0</v>
          </cell>
          <cell r="BQ39">
            <v>0.113655061990036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0.17823885237697501</v>
          </cell>
          <cell r="BY39">
            <v>0</v>
          </cell>
          <cell r="BZ39">
            <v>0</v>
          </cell>
          <cell r="CA39">
            <v>0</v>
          </cell>
          <cell r="CB39">
            <v>0.69484945753272798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0.195673528659951</v>
          </cell>
          <cell r="CO39">
            <v>0</v>
          </cell>
          <cell r="CP39">
            <v>0</v>
          </cell>
          <cell r="CQ39">
            <v>0</v>
          </cell>
          <cell r="CR39">
            <v>0.34744247412747498</v>
          </cell>
          <cell r="CS39">
            <v>0.34744247412747498</v>
          </cell>
          <cell r="CT39">
            <v>0.151683525203654</v>
          </cell>
          <cell r="CU39">
            <v>0.32646622731284303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0.42121141285715702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0.42121141285715702</v>
          </cell>
          <cell r="DK39">
            <v>0</v>
          </cell>
          <cell r="DL39">
            <v>9.8597873968157806E-2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6.7281777878396801E-2</v>
          </cell>
          <cell r="EK39">
            <v>0.144707145260906</v>
          </cell>
          <cell r="EL39">
            <v>0.152574418708461</v>
          </cell>
          <cell r="EM39">
            <v>0.14893785715020699</v>
          </cell>
          <cell r="EN39">
            <v>0</v>
          </cell>
          <cell r="EO39">
            <v>0.227046768137289</v>
          </cell>
          <cell r="EP39">
            <v>0.106872804690316</v>
          </cell>
          <cell r="EQ39">
            <v>9.5470393228080097E-2</v>
          </cell>
          <cell r="ER39">
            <v>0.215779612123879</v>
          </cell>
          <cell r="ES39">
            <v>0.105584501169254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1.0668437089151801</v>
          </cell>
          <cell r="FD39">
            <v>1.0668437089151801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0.13477019454627201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3.6369824169746802E-2</v>
          </cell>
          <cell r="GA39">
            <v>3.6369824169746802E-2</v>
          </cell>
          <cell r="GB39">
            <v>0</v>
          </cell>
          <cell r="GC39">
            <v>6.4054502530076399E-2</v>
          </cell>
          <cell r="GD39">
            <v>0</v>
          </cell>
          <cell r="GE39">
            <v>0</v>
          </cell>
          <cell r="GF39">
            <v>0.12730061794386099</v>
          </cell>
          <cell r="GG39">
            <v>0.12730061794386099</v>
          </cell>
          <cell r="GH39">
            <v>0</v>
          </cell>
          <cell r="GI39">
            <v>0.18071641664299801</v>
          </cell>
          <cell r="GJ39">
            <v>0</v>
          </cell>
          <cell r="GK39">
            <v>0</v>
          </cell>
          <cell r="GL39">
            <v>0.110483577838483</v>
          </cell>
          <cell r="GM39">
            <v>0.110483577838483</v>
          </cell>
          <cell r="GN39">
            <v>0.13012507945333901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0.13024500042714099</v>
          </cell>
          <cell r="GU39">
            <v>0</v>
          </cell>
          <cell r="GV39">
            <v>0</v>
          </cell>
          <cell r="GW39">
            <v>0</v>
          </cell>
          <cell r="GX39">
            <v>0.11119724713317</v>
          </cell>
          <cell r="GY39">
            <v>0</v>
          </cell>
          <cell r="GZ39">
            <v>0</v>
          </cell>
          <cell r="HA39">
            <v>0</v>
          </cell>
          <cell r="HB39">
            <v>9.10196634126193E-2</v>
          </cell>
          <cell r="HC39">
            <v>9.10196634126193E-2</v>
          </cell>
          <cell r="HD39">
            <v>9.10196634126193E-2</v>
          </cell>
          <cell r="HE39">
            <v>0</v>
          </cell>
          <cell r="HF39">
            <v>0.111838151980622</v>
          </cell>
          <cell r="HG39">
            <v>6.5626861792845603E-2</v>
          </cell>
          <cell r="HH39">
            <v>0</v>
          </cell>
          <cell r="HI39">
            <v>0.110282480166873</v>
          </cell>
          <cell r="HJ39">
            <v>0.110282480166873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0.122959566956856</v>
          </cell>
          <cell r="HQ39">
            <v>0</v>
          </cell>
          <cell r="HR39">
            <v>0</v>
          </cell>
          <cell r="HS39">
            <v>0</v>
          </cell>
          <cell r="HT39">
            <v>0.192229523510376</v>
          </cell>
          <cell r="HU39">
            <v>0.14893580066442599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7.2456027718923594E-2</v>
          </cell>
          <cell r="IA39">
            <v>7.2456027718923594E-2</v>
          </cell>
          <cell r="IB39">
            <v>0</v>
          </cell>
          <cell r="IC39">
            <v>5.37176670591651E-2</v>
          </cell>
          <cell r="ID39">
            <v>2.6694488168485901E-2</v>
          </cell>
          <cell r="IE39">
            <v>0</v>
          </cell>
          <cell r="IF39">
            <v>7.5229361310547596E-2</v>
          </cell>
          <cell r="IG39">
            <v>7.5229361310547596E-2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</row>
        <row r="40">
          <cell r="A40" t="str">
            <v>Spare Parts $/kg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1.71761450097692E-2</v>
          </cell>
          <cell r="AF40">
            <v>0</v>
          </cell>
          <cell r="AG40">
            <v>1.71761450097692E-2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8.3999999999999995E-3</v>
          </cell>
          <cell r="AQ40">
            <v>0</v>
          </cell>
          <cell r="AR40">
            <v>1.56340531895369E-3</v>
          </cell>
          <cell r="AS40">
            <v>0</v>
          </cell>
          <cell r="AT40">
            <v>0</v>
          </cell>
          <cell r="AU40">
            <v>1.07196276209143E-2</v>
          </cell>
          <cell r="AV40">
            <v>0</v>
          </cell>
          <cell r="AW40">
            <v>0</v>
          </cell>
          <cell r="AX40">
            <v>0</v>
          </cell>
          <cell r="AY40">
            <v>5.48560679124796E-2</v>
          </cell>
          <cell r="AZ40">
            <v>0</v>
          </cell>
          <cell r="BA40">
            <v>3.5591187151018597E-2</v>
          </cell>
          <cell r="BB40">
            <v>5.3870220340546997E-2</v>
          </cell>
          <cell r="BC40">
            <v>3.7475536984711198E-2</v>
          </cell>
          <cell r="BD40">
            <v>5.3720101173299603E-2</v>
          </cell>
          <cell r="BE40">
            <v>0</v>
          </cell>
          <cell r="BF40">
            <v>0.119615511275981</v>
          </cell>
          <cell r="BG40">
            <v>0</v>
          </cell>
          <cell r="BH40">
            <v>9.4510207984764699E-2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0.11598821121429299</v>
          </cell>
          <cell r="BP40">
            <v>0</v>
          </cell>
          <cell r="BQ40">
            <v>5.3358827216340103E-2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1.6699062681563501E-2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2.0833333333333301E-2</v>
          </cell>
          <cell r="CS40">
            <v>2.0833333333333301E-2</v>
          </cell>
          <cell r="CT40">
            <v>3.0833333333333299E-2</v>
          </cell>
          <cell r="CU40">
            <v>3.3333333333333298E-2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4.1666666666666699E-2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4.1666666666666699E-2</v>
          </cell>
          <cell r="DK40">
            <v>0</v>
          </cell>
          <cell r="DL40">
            <v>6.3170152754747494E-2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1.2654349949730101E-2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1.07167753292559E-2</v>
          </cell>
          <cell r="ER40">
            <v>1.07322641741234E-2</v>
          </cell>
          <cell r="ES40">
            <v>1.07180774393544E-2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9.3014861620179298E-3</v>
          </cell>
          <cell r="GG40">
            <v>9.3014861620179298E-3</v>
          </cell>
          <cell r="GH40">
            <v>0</v>
          </cell>
          <cell r="GI40">
            <v>1.2213297750298901E-2</v>
          </cell>
          <cell r="GJ40">
            <v>0</v>
          </cell>
          <cell r="GK40">
            <v>0</v>
          </cell>
          <cell r="GL40">
            <v>1.20974621130899E-2</v>
          </cell>
          <cell r="GM40">
            <v>1.20974621130899E-2</v>
          </cell>
          <cell r="GN40">
            <v>1.0502082858379501E-2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6.2022985700774204E-3</v>
          </cell>
          <cell r="GY40">
            <v>0</v>
          </cell>
          <cell r="GZ40">
            <v>0</v>
          </cell>
          <cell r="HA40">
            <v>0</v>
          </cell>
          <cell r="HB40">
            <v>8.4034637344310593E-3</v>
          </cell>
          <cell r="HC40">
            <v>8.4034637344310593E-3</v>
          </cell>
          <cell r="HD40">
            <v>8.4034637344310593E-3</v>
          </cell>
          <cell r="HE40">
            <v>0</v>
          </cell>
          <cell r="HF40">
            <v>1.14664479448981E-2</v>
          </cell>
          <cell r="HG40">
            <v>8.8826060572508095E-3</v>
          </cell>
          <cell r="HH40">
            <v>0</v>
          </cell>
          <cell r="HI40">
            <v>3.5415432399442601E-2</v>
          </cell>
          <cell r="HJ40">
            <v>3.5415432399442601E-2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1.9789250000000001E-2</v>
          </cell>
          <cell r="HQ40">
            <v>0</v>
          </cell>
          <cell r="HR40">
            <v>0</v>
          </cell>
          <cell r="HS40">
            <v>0</v>
          </cell>
          <cell r="HT40">
            <v>9.5422380952381002E-3</v>
          </cell>
          <cell r="HU40">
            <v>1.5946620535714301E-2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7.0249544839329396E-3</v>
          </cell>
          <cell r="IA40">
            <v>7.0249544839329396E-3</v>
          </cell>
          <cell r="IB40">
            <v>0</v>
          </cell>
          <cell r="IC40">
            <v>7.1000802177260498E-3</v>
          </cell>
          <cell r="ID40">
            <v>7.1231436488640998E-3</v>
          </cell>
          <cell r="IE40">
            <v>0</v>
          </cell>
          <cell r="IF40">
            <v>7.5378129782012401E-3</v>
          </cell>
          <cell r="IG40">
            <v>7.5378129782012401E-3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</row>
        <row r="41">
          <cell r="A41" t="str">
            <v>Packaging $/kg</v>
          </cell>
          <cell r="B41">
            <v>4.9090696335078503E-2</v>
          </cell>
          <cell r="C41">
            <v>5.1640121052631598E-2</v>
          </cell>
          <cell r="D41">
            <v>5.0061436616403901E-2</v>
          </cell>
          <cell r="E41">
            <v>0</v>
          </cell>
          <cell r="F41">
            <v>0</v>
          </cell>
          <cell r="G41">
            <v>2.73308921699685E-2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2.2859999999999998E-2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2.9112655892554101E-2</v>
          </cell>
          <cell r="AF41">
            <v>0</v>
          </cell>
          <cell r="AG41">
            <v>2.9112655892554101E-2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1.7000000000000001E-2</v>
          </cell>
          <cell r="AP41">
            <v>0.12516298186432701</v>
          </cell>
          <cell r="AQ41">
            <v>0</v>
          </cell>
          <cell r="AR41">
            <v>3.7131259661973899E-2</v>
          </cell>
          <cell r="AS41">
            <v>0</v>
          </cell>
          <cell r="AT41">
            <v>0</v>
          </cell>
          <cell r="AU41">
            <v>2.5399999999999999E-2</v>
          </cell>
          <cell r="AV41">
            <v>0</v>
          </cell>
          <cell r="AW41">
            <v>0</v>
          </cell>
          <cell r="AX41">
            <v>0</v>
          </cell>
          <cell r="AY41">
            <v>6.2222727272727298E-2</v>
          </cell>
          <cell r="AZ41">
            <v>0</v>
          </cell>
          <cell r="BA41">
            <v>3.6107463002640901E-2</v>
          </cell>
          <cell r="BB41">
            <v>2.1299884652274E-2</v>
          </cell>
          <cell r="BC41">
            <v>2.43017775E-2</v>
          </cell>
          <cell r="BD41">
            <v>2.1327371712846401E-2</v>
          </cell>
          <cell r="BE41">
            <v>0</v>
          </cell>
          <cell r="BF41">
            <v>0.11327507174439801</v>
          </cell>
          <cell r="BG41">
            <v>0</v>
          </cell>
          <cell r="BH41">
            <v>9.0213435374149595E-2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0.109943047667329</v>
          </cell>
          <cell r="BP41">
            <v>0</v>
          </cell>
          <cell r="BQ41">
            <v>2.9281620224999999E-2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3.1144526580365799E-2</v>
          </cell>
          <cell r="BY41">
            <v>0</v>
          </cell>
          <cell r="BZ41">
            <v>0</v>
          </cell>
          <cell r="CA41">
            <v>0</v>
          </cell>
          <cell r="CB41">
            <v>3.5689655172413799E-2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1.9038840294304599E-2</v>
          </cell>
          <cell r="CO41">
            <v>0</v>
          </cell>
          <cell r="CP41">
            <v>0</v>
          </cell>
          <cell r="CQ41">
            <v>0</v>
          </cell>
          <cell r="CR41">
            <v>2.8624E-2</v>
          </cell>
          <cell r="CS41">
            <v>2.8624E-2</v>
          </cell>
          <cell r="CT41">
            <v>4.8302999999999999E-2</v>
          </cell>
          <cell r="CU41">
            <v>4.2743424542713702E-2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1.16285E-2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1.16285E-2</v>
          </cell>
          <cell r="DK41">
            <v>0</v>
          </cell>
          <cell r="DL41">
            <v>5.3285302633884202E-2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5.3146681117774196E-3</v>
          </cell>
          <cell r="EK41">
            <v>3.6028625113818803E-2</v>
          </cell>
          <cell r="EL41">
            <v>3.6037331101933898E-2</v>
          </cell>
          <cell r="EM41">
            <v>3.6033306853645503E-2</v>
          </cell>
          <cell r="EN41">
            <v>0</v>
          </cell>
          <cell r="EO41">
            <v>5.0949858171402303E-2</v>
          </cell>
          <cell r="EP41">
            <v>2.7785570578954599E-2</v>
          </cell>
          <cell r="EQ41">
            <v>2.7641667971239101E-2</v>
          </cell>
          <cell r="ER41">
            <v>3.04348287800436E-2</v>
          </cell>
          <cell r="ES41">
            <v>2.7876482311956999E-2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8.0561444851809605E-2</v>
          </cell>
          <cell r="FD41">
            <v>8.0561444851809605E-2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2.6136217050050901E-2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7.0532629397245597E-3</v>
          </cell>
          <cell r="GA41">
            <v>7.0532629397245597E-3</v>
          </cell>
          <cell r="GB41">
            <v>0</v>
          </cell>
          <cell r="GC41">
            <v>2.3079594234793301E-2</v>
          </cell>
          <cell r="GD41">
            <v>0</v>
          </cell>
          <cell r="GE41">
            <v>0</v>
          </cell>
          <cell r="GF41">
            <v>4.6659020399818202E-2</v>
          </cell>
          <cell r="GG41">
            <v>4.6659020399818202E-2</v>
          </cell>
          <cell r="GH41">
            <v>0</v>
          </cell>
          <cell r="GI41">
            <v>6.5472886212952205E-2</v>
          </cell>
          <cell r="GJ41">
            <v>0</v>
          </cell>
          <cell r="GK41">
            <v>0</v>
          </cell>
          <cell r="GL41">
            <v>0.104492797901172</v>
          </cell>
          <cell r="GM41">
            <v>0.104492797901172</v>
          </cell>
          <cell r="GN41">
            <v>4.1200546531139901E-2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5.4438076620236003E-2</v>
          </cell>
          <cell r="GU41">
            <v>0</v>
          </cell>
          <cell r="GV41">
            <v>0</v>
          </cell>
          <cell r="GW41">
            <v>0</v>
          </cell>
          <cell r="GX41">
            <v>3.8688557642862699E-2</v>
          </cell>
          <cell r="GY41">
            <v>0</v>
          </cell>
          <cell r="GZ41">
            <v>0</v>
          </cell>
          <cell r="HA41">
            <v>0</v>
          </cell>
          <cell r="HB41">
            <v>3.9252770508832899E-2</v>
          </cell>
          <cell r="HC41">
            <v>6.6643000111912903E-2</v>
          </cell>
          <cell r="HD41">
            <v>6.4349349362008507E-2</v>
          </cell>
          <cell r="HE41">
            <v>0</v>
          </cell>
          <cell r="HF41">
            <v>4.9187232041850701E-2</v>
          </cell>
          <cell r="HG41">
            <v>5.2081602599322298E-2</v>
          </cell>
          <cell r="HH41">
            <v>0</v>
          </cell>
          <cell r="HI41">
            <v>3.5449532976141299E-2</v>
          </cell>
          <cell r="HJ41">
            <v>3.5449532976141299E-2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4.8169672069386202E-2</v>
          </cell>
          <cell r="HQ41">
            <v>0</v>
          </cell>
          <cell r="HR41">
            <v>0</v>
          </cell>
          <cell r="HS41">
            <v>0</v>
          </cell>
          <cell r="HT41">
            <v>0.173539928160689</v>
          </cell>
          <cell r="HU41">
            <v>9.5183518103624604E-2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3.5516279069767398E-2</v>
          </cell>
          <cell r="IA41">
            <v>3.5516279069767398E-2</v>
          </cell>
          <cell r="IB41">
            <v>0</v>
          </cell>
          <cell r="IC41">
            <v>6.7673559600551797E-2</v>
          </cell>
          <cell r="ID41">
            <v>2.2037209302325601E-2</v>
          </cell>
          <cell r="IE41">
            <v>0</v>
          </cell>
          <cell r="IF41">
            <v>8.1576784830572097E-2</v>
          </cell>
          <cell r="IG41">
            <v>8.1576784830572097E-2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</row>
        <row r="42">
          <cell r="A42" t="str">
            <v>Other $/kg</v>
          </cell>
          <cell r="B42">
            <v>1.6811357665994099E-2</v>
          </cell>
          <cell r="C42">
            <v>2.1479925654530201E-2</v>
          </cell>
          <cell r="D42">
            <v>1.8589000665756E-2</v>
          </cell>
          <cell r="E42">
            <v>0</v>
          </cell>
          <cell r="F42">
            <v>0</v>
          </cell>
          <cell r="G42">
            <v>2.4402875132627299E-2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2.1645000000000001E-2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9.3344355843716104E-3</v>
          </cell>
          <cell r="AF42">
            <v>0</v>
          </cell>
          <cell r="AG42">
            <v>9.3344355843716104E-3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3.5326856896961099E-3</v>
          </cell>
          <cell r="AP42">
            <v>0.94</v>
          </cell>
          <cell r="AQ42">
            <v>0</v>
          </cell>
          <cell r="AR42">
            <v>0.17782768333481599</v>
          </cell>
          <cell r="AS42">
            <v>0</v>
          </cell>
          <cell r="AT42">
            <v>0</v>
          </cell>
          <cell r="AU42">
            <v>1.13516748880312E-3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1.2881032935414499E-3</v>
          </cell>
          <cell r="BY42">
            <v>0</v>
          </cell>
          <cell r="BZ42">
            <v>0</v>
          </cell>
          <cell r="CA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1.9019923625751299E-2</v>
          </cell>
          <cell r="CO42">
            <v>0</v>
          </cell>
          <cell r="CP42">
            <v>0</v>
          </cell>
          <cell r="CQ42">
            <v>0</v>
          </cell>
          <cell r="CR42">
            <v>3.4849999999999999E-2</v>
          </cell>
          <cell r="CS42">
            <v>3.4849999999999999E-2</v>
          </cell>
          <cell r="CT42">
            <v>0</v>
          </cell>
          <cell r="CU42">
            <v>2.5499999999999998E-2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1.6150000000000001E-2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1.6150000000000001E-2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3.2555331708158899E-2</v>
          </cell>
          <cell r="EL42">
            <v>3.2963158703322303E-2</v>
          </cell>
          <cell r="EM42">
            <v>3.2774645111807298E-2</v>
          </cell>
          <cell r="EN42">
            <v>0</v>
          </cell>
          <cell r="EO42">
            <v>2.88118053579089E-2</v>
          </cell>
          <cell r="EP42">
            <v>1.44430579189944E-2</v>
          </cell>
          <cell r="EQ42">
            <v>9.5824359733518993E-3</v>
          </cell>
          <cell r="ER42">
            <v>3.2477028501602299E-2</v>
          </cell>
          <cell r="ES42">
            <v>1.15071295440123E-2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1.5783263407648102E-2</v>
          </cell>
          <cell r="FD42">
            <v>1.5783263407648102E-2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1.5926814621870799E-2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8.6438230307228706E-2</v>
          </cell>
          <cell r="GA42">
            <v>8.6438230307228706E-2</v>
          </cell>
          <cell r="GB42">
            <v>0</v>
          </cell>
          <cell r="GC42">
            <v>3.1960328627075499E-2</v>
          </cell>
          <cell r="GD42">
            <v>0</v>
          </cell>
          <cell r="GE42">
            <v>0</v>
          </cell>
          <cell r="GF42">
            <v>1.5940511429029299E-2</v>
          </cell>
          <cell r="GG42">
            <v>1.5940511429029299E-2</v>
          </cell>
          <cell r="GH42">
            <v>0</v>
          </cell>
          <cell r="GI42">
            <v>1.9029599524395601E-2</v>
          </cell>
          <cell r="GJ42">
            <v>0</v>
          </cell>
          <cell r="GK42">
            <v>0</v>
          </cell>
          <cell r="GL42">
            <v>1.9426786752167E-2</v>
          </cell>
          <cell r="GM42">
            <v>1.9426786752167E-2</v>
          </cell>
          <cell r="GN42">
            <v>1.8273124746146899E-2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1.42899403243988E-2</v>
          </cell>
          <cell r="GU42">
            <v>0</v>
          </cell>
          <cell r="GV42">
            <v>0</v>
          </cell>
          <cell r="GW42">
            <v>0</v>
          </cell>
          <cell r="GX42">
            <v>1.45602512323765E-2</v>
          </cell>
          <cell r="GY42">
            <v>0</v>
          </cell>
          <cell r="GZ42">
            <v>0</v>
          </cell>
          <cell r="HA42">
            <v>0</v>
          </cell>
          <cell r="HB42">
            <v>-2.13577520433424E-2</v>
          </cell>
          <cell r="HC42">
            <v>-2.13577520433424E-2</v>
          </cell>
          <cell r="HD42">
            <v>-2.13577520433424E-2</v>
          </cell>
          <cell r="HE42">
            <v>0</v>
          </cell>
          <cell r="HF42">
            <v>-2.1019017036185101E-2</v>
          </cell>
          <cell r="HG42">
            <v>-2.26100266456708E-2</v>
          </cell>
          <cell r="HH42">
            <v>0</v>
          </cell>
          <cell r="HI42">
            <v>-2.4177782682199798E-2</v>
          </cell>
          <cell r="HJ42">
            <v>-2.4177782682199798E-2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2.52556217101675</v>
          </cell>
          <cell r="HQ42">
            <v>0</v>
          </cell>
          <cell r="HR42">
            <v>0</v>
          </cell>
          <cell r="HS42">
            <v>0</v>
          </cell>
          <cell r="HT42">
            <v>1.04664105952019</v>
          </cell>
          <cell r="HU42">
            <v>1.97096675420554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2.1947056385447E-2</v>
          </cell>
          <cell r="IA42">
            <v>2.1947056385447E-2</v>
          </cell>
          <cell r="IB42">
            <v>0</v>
          </cell>
          <cell r="IC42">
            <v>2.2276345896485101E-2</v>
          </cell>
          <cell r="ID42">
            <v>2.2188796800680002E-2</v>
          </cell>
          <cell r="IE42">
            <v>0</v>
          </cell>
          <cell r="IF42">
            <v>2.36220891396983E-2</v>
          </cell>
          <cell r="IG42">
            <v>2.36220891396983E-2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</row>
        <row r="43">
          <cell r="A43" t="str">
            <v>Total Direct Costs $/kg</v>
          </cell>
          <cell r="B43">
            <v>0.87568417658229702</v>
          </cell>
          <cell r="C43">
            <v>0.95846794095597398</v>
          </cell>
          <cell r="D43">
            <v>0.90720561518920195</v>
          </cell>
          <cell r="E43">
            <v>0</v>
          </cell>
          <cell r="F43">
            <v>0</v>
          </cell>
          <cell r="G43">
            <v>0.57269774035051801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0.36791355057965902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0.62233213731686798</v>
          </cell>
          <cell r="AF43">
            <v>0</v>
          </cell>
          <cell r="AG43">
            <v>0.62233213731686798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0.44166300901035299</v>
          </cell>
          <cell r="AP43">
            <v>1.5535301400859001</v>
          </cell>
          <cell r="AQ43">
            <v>0</v>
          </cell>
          <cell r="AR43">
            <v>0.35946083073989199</v>
          </cell>
          <cell r="AS43">
            <v>0</v>
          </cell>
          <cell r="AT43">
            <v>0</v>
          </cell>
          <cell r="AU43">
            <v>0.38696059224118901</v>
          </cell>
          <cell r="AV43">
            <v>0</v>
          </cell>
          <cell r="AW43">
            <v>0</v>
          </cell>
          <cell r="AX43">
            <v>0</v>
          </cell>
          <cell r="AY43">
            <v>1.19230888878135</v>
          </cell>
          <cell r="AZ43">
            <v>0</v>
          </cell>
          <cell r="BA43">
            <v>0.87944486676162403</v>
          </cell>
          <cell r="BB43">
            <v>0.65336562249580099</v>
          </cell>
          <cell r="BC43">
            <v>0.99712088455664605</v>
          </cell>
          <cell r="BD43">
            <v>0.65651324374333797</v>
          </cell>
          <cell r="BE43">
            <v>0</v>
          </cell>
          <cell r="BF43">
            <v>1.7722715882832201</v>
          </cell>
          <cell r="BG43">
            <v>0</v>
          </cell>
          <cell r="BH43">
            <v>1.42411364157993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1.72196853769247</v>
          </cell>
          <cell r="BP43">
            <v>0</v>
          </cell>
          <cell r="BQ43">
            <v>0.55361167198058503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0.61165717309469103</v>
          </cell>
          <cell r="BY43">
            <v>0</v>
          </cell>
          <cell r="BZ43">
            <v>0</v>
          </cell>
          <cell r="CA43">
            <v>0</v>
          </cell>
          <cell r="CB43">
            <v>2.0137803891888599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0.833688701874161</v>
          </cell>
          <cell r="CO43">
            <v>0</v>
          </cell>
          <cell r="CP43">
            <v>0</v>
          </cell>
          <cell r="CQ43">
            <v>0</v>
          </cell>
          <cell r="CR43">
            <v>1.02835192974122</v>
          </cell>
          <cell r="CS43">
            <v>1.02835192974122</v>
          </cell>
          <cell r="CT43">
            <v>1.1146336791742799</v>
          </cell>
          <cell r="CU43">
            <v>1.1970772144698001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1.0926398736316201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1.0926398736316201</v>
          </cell>
          <cell r="DK43">
            <v>0</v>
          </cell>
          <cell r="DL43">
            <v>0.70555007955109705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0.31855234396725701</v>
          </cell>
          <cell r="EK43">
            <v>0.76339689025816104</v>
          </cell>
          <cell r="EL43">
            <v>0.80382019204764499</v>
          </cell>
          <cell r="EM43">
            <v>0.78513496058527499</v>
          </cell>
          <cell r="EN43">
            <v>0</v>
          </cell>
          <cell r="EO43">
            <v>0.94120356806057404</v>
          </cell>
          <cell r="EP43">
            <v>0.60407489864531005</v>
          </cell>
          <cell r="EQ43">
            <v>0.70239300234602098</v>
          </cell>
          <cell r="ER43">
            <v>0.89582865835627901</v>
          </cell>
          <cell r="ES43">
            <v>0.71865467474748601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2.5118541796576301</v>
          </cell>
          <cell r="FD43">
            <v>2.5118541796576301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0.566291681329256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0.23496271302941699</v>
          </cell>
          <cell r="GA43">
            <v>0.23496271302941699</v>
          </cell>
          <cell r="GB43">
            <v>0</v>
          </cell>
          <cell r="GC43">
            <v>0.464367705479235</v>
          </cell>
          <cell r="GD43">
            <v>0</v>
          </cell>
          <cell r="GE43">
            <v>0</v>
          </cell>
          <cell r="GF43">
            <v>0.71493152025260498</v>
          </cell>
          <cell r="GG43">
            <v>0.71493152025260498</v>
          </cell>
          <cell r="GH43">
            <v>0</v>
          </cell>
          <cell r="GI43">
            <v>0.91294361157623105</v>
          </cell>
          <cell r="GJ43">
            <v>0</v>
          </cell>
          <cell r="GK43">
            <v>0</v>
          </cell>
          <cell r="GL43">
            <v>0.79727780177854202</v>
          </cell>
          <cell r="GM43">
            <v>0.79727780177854202</v>
          </cell>
          <cell r="GN43">
            <v>0.70043884349604002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1.1597725791429401</v>
          </cell>
          <cell r="GU43">
            <v>0</v>
          </cell>
          <cell r="GV43">
            <v>0</v>
          </cell>
          <cell r="GW43">
            <v>0</v>
          </cell>
          <cell r="GX43">
            <v>0.71951925408732398</v>
          </cell>
          <cell r="GY43">
            <v>0</v>
          </cell>
          <cell r="GZ43">
            <v>0</v>
          </cell>
          <cell r="HA43">
            <v>0</v>
          </cell>
          <cell r="HB43">
            <v>0.57663984591518003</v>
          </cell>
          <cell r="HC43">
            <v>0.52791148828617096</v>
          </cell>
          <cell r="HD43">
            <v>0.53199198836364503</v>
          </cell>
          <cell r="HE43">
            <v>0</v>
          </cell>
          <cell r="HF43">
            <v>0.66847887982973098</v>
          </cell>
          <cell r="HG43">
            <v>0.45939524255890302</v>
          </cell>
          <cell r="HH43">
            <v>0</v>
          </cell>
          <cell r="HI43">
            <v>0.65890490388369904</v>
          </cell>
          <cell r="HJ43">
            <v>0.65890490388369904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2.7342670048362598</v>
          </cell>
          <cell r="HQ43">
            <v>0</v>
          </cell>
          <cell r="HR43">
            <v>0</v>
          </cell>
          <cell r="HS43">
            <v>0</v>
          </cell>
          <cell r="HT43">
            <v>1.43677470328088</v>
          </cell>
          <cell r="HU43">
            <v>2.2477073917529999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0.59507384332479596</v>
          </cell>
          <cell r="IA43">
            <v>0.59507384332479596</v>
          </cell>
          <cell r="IB43">
            <v>0</v>
          </cell>
          <cell r="IC43">
            <v>0.80587404595377599</v>
          </cell>
          <cell r="ID43">
            <v>0.48908208923087998</v>
          </cell>
          <cell r="IE43">
            <v>0</v>
          </cell>
          <cell r="IF43">
            <v>0.73120857204683598</v>
          </cell>
          <cell r="IG43">
            <v>0.73120857204683598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</row>
        <row r="44">
          <cell r="A44" t="str">
            <v>Conversion Costs $/kg</v>
          </cell>
          <cell r="B44">
            <v>0.63016860092737903</v>
          </cell>
          <cell r="C44">
            <v>0.70799956853408996</v>
          </cell>
          <cell r="E44">
            <v>0</v>
          </cell>
          <cell r="F44">
            <v>0</v>
          </cell>
          <cell r="G44">
            <v>0.39717365029834301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</v>
          </cell>
          <cell r="X44">
            <v>0.26133120813495903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0.40162182560479298</v>
          </cell>
          <cell r="AF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0.30167915484368601</v>
          </cell>
          <cell r="AP44">
            <v>-0.14868837209302299</v>
          </cell>
          <cell r="AQ44">
            <v>0</v>
          </cell>
          <cell r="AS44">
            <v>0</v>
          </cell>
          <cell r="AT44">
            <v>0</v>
          </cell>
          <cell r="AU44">
            <v>0.25869277589991801</v>
          </cell>
          <cell r="AV44">
            <v>0</v>
          </cell>
          <cell r="AW44">
            <v>0</v>
          </cell>
          <cell r="AY44">
            <v>0.85558738584780203</v>
          </cell>
          <cell r="AZ44">
            <v>0</v>
          </cell>
          <cell r="BA44">
            <v>0.69264212829116201</v>
          </cell>
          <cell r="BB44">
            <v>0.40730358271025402</v>
          </cell>
          <cell r="BC44">
            <v>0.69811008447880496</v>
          </cell>
          <cell r="BE44">
            <v>0</v>
          </cell>
          <cell r="BF44">
            <v>1.5089192695696101</v>
          </cell>
          <cell r="BG44">
            <v>0</v>
          </cell>
          <cell r="BH44">
            <v>1.0336471446261399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0.41670446197929001</v>
          </cell>
          <cell r="BR44">
            <v>0</v>
          </cell>
          <cell r="BS44">
            <v>0</v>
          </cell>
          <cell r="BT44">
            <v>0</v>
          </cell>
          <cell r="BV44">
            <v>0</v>
          </cell>
          <cell r="BW44">
            <v>0</v>
          </cell>
          <cell r="BX44">
            <v>0.38940806518599103</v>
          </cell>
          <cell r="BY44">
            <v>0</v>
          </cell>
          <cell r="BZ44">
            <v>0</v>
          </cell>
          <cell r="CB44">
            <v>1.4400759936443499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N44">
            <v>0.39787455334218802</v>
          </cell>
          <cell r="CO44">
            <v>0</v>
          </cell>
          <cell r="CP44">
            <v>0</v>
          </cell>
          <cell r="CQ44">
            <v>0</v>
          </cell>
          <cell r="CR44">
            <v>0.74088356186556903</v>
          </cell>
          <cell r="CT44">
            <v>0.70582340018814205</v>
          </cell>
          <cell r="CU44">
            <v>0.84666067024190905</v>
          </cell>
          <cell r="CV44">
            <v>0</v>
          </cell>
          <cell r="CW44">
            <v>0</v>
          </cell>
          <cell r="CX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0.83838438256018999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K44">
            <v>0</v>
          </cell>
          <cell r="DL44">
            <v>0.54535472733934998</v>
          </cell>
          <cell r="DM44">
            <v>0</v>
          </cell>
          <cell r="DN44">
            <v>0</v>
          </cell>
          <cell r="DO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0.23506859076745401</v>
          </cell>
          <cell r="EK44">
            <v>0.43946381934635997</v>
          </cell>
          <cell r="EL44">
            <v>0.46318827218497099</v>
          </cell>
          <cell r="EN44">
            <v>0</v>
          </cell>
          <cell r="EO44">
            <v>0.55270966456979898</v>
          </cell>
          <cell r="EP44">
            <v>0.35771523112555897</v>
          </cell>
          <cell r="EQ44">
            <v>0.38648664264015098</v>
          </cell>
          <cell r="ER44">
            <v>0.52418898974339401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1.58123440770722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K44">
            <v>0</v>
          </cell>
          <cell r="FL44">
            <v>0</v>
          </cell>
          <cell r="FM44">
            <v>0.381663997800615</v>
          </cell>
          <cell r="FN44">
            <v>0</v>
          </cell>
          <cell r="FO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0.18513807332023499</v>
          </cell>
          <cell r="GB44">
            <v>0</v>
          </cell>
          <cell r="GC44">
            <v>0.32280962948314101</v>
          </cell>
          <cell r="GD44">
            <v>0</v>
          </cell>
          <cell r="GE44">
            <v>0</v>
          </cell>
          <cell r="GF44">
            <v>0.432028300057829</v>
          </cell>
          <cell r="GH44">
            <v>0</v>
          </cell>
          <cell r="GI44">
            <v>0.53595430030444002</v>
          </cell>
          <cell r="GJ44">
            <v>0</v>
          </cell>
          <cell r="GK44">
            <v>0</v>
          </cell>
          <cell r="GL44">
            <v>0.48426787084300998</v>
          </cell>
          <cell r="GN44">
            <v>0.45367963491663998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0.20325084001250501</v>
          </cell>
          <cell r="GU44">
            <v>0</v>
          </cell>
          <cell r="GV44">
            <v>0</v>
          </cell>
          <cell r="GW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0.31851105946055103</v>
          </cell>
          <cell r="HC44">
            <v>0.34590128906363099</v>
          </cell>
          <cell r="HE44">
            <v>0</v>
          </cell>
          <cell r="HF44">
            <v>0.39274161224064003</v>
          </cell>
          <cell r="HG44">
            <v>0.30411978571473602</v>
          </cell>
          <cell r="HH44">
            <v>0</v>
          </cell>
          <cell r="HI44">
            <v>0.412391477667851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2.7342670048362598</v>
          </cell>
          <cell r="HQ44">
            <v>0</v>
          </cell>
          <cell r="HR44">
            <v>0</v>
          </cell>
          <cell r="HS44">
            <v>0</v>
          </cell>
          <cell r="HT44">
            <v>1.43677470328088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0.383462182032768</v>
          </cell>
          <cell r="IB44">
            <v>0</v>
          </cell>
          <cell r="IC44">
            <v>0.473727408134756</v>
          </cell>
          <cell r="ID44">
            <v>0.32753563341451403</v>
          </cell>
          <cell r="IE44">
            <v>0</v>
          </cell>
          <cell r="IF44">
            <v>0.45744054926732203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S44">
            <v>0</v>
          </cell>
          <cell r="IT44">
            <v>0</v>
          </cell>
          <cell r="IU44">
            <v>0</v>
          </cell>
        </row>
        <row r="45">
          <cell r="A45" t="str">
            <v>Period Costs $/ KG</v>
          </cell>
          <cell r="B45">
            <v>0.25777162271655002</v>
          </cell>
          <cell r="C45">
            <v>0.33252922765890103</v>
          </cell>
          <cell r="D45">
            <v>0.28623695371977298</v>
          </cell>
          <cell r="E45">
            <v>0</v>
          </cell>
          <cell r="F45">
            <v>0</v>
          </cell>
          <cell r="G45">
            <v>0.27253131038386402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0.169313969003269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0.30926419732410798</v>
          </cell>
          <cell r="AF45">
            <v>0</v>
          </cell>
          <cell r="AG45">
            <v>0.30926419732410798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0.105149191086691</v>
          </cell>
          <cell r="AP45">
            <v>0.14787100251527099</v>
          </cell>
          <cell r="AQ45">
            <v>0</v>
          </cell>
          <cell r="AR45">
            <v>0.113100560994165</v>
          </cell>
          <cell r="AS45">
            <v>0</v>
          </cell>
          <cell r="AT45">
            <v>0</v>
          </cell>
          <cell r="AU45">
            <v>0.20518969009964</v>
          </cell>
          <cell r="AV45">
            <v>0</v>
          </cell>
          <cell r="AW45">
            <v>0</v>
          </cell>
          <cell r="AX45">
            <v>0</v>
          </cell>
          <cell r="AY45">
            <v>0.59911919940160896</v>
          </cell>
          <cell r="AZ45">
            <v>0</v>
          </cell>
          <cell r="BA45">
            <v>0.35334072882694101</v>
          </cell>
          <cell r="BB45">
            <v>0.30734752506774698</v>
          </cell>
          <cell r="BC45">
            <v>0.40826055156528102</v>
          </cell>
          <cell r="BD45">
            <v>0.308271542883366</v>
          </cell>
          <cell r="BE45">
            <v>0</v>
          </cell>
          <cell r="BF45">
            <v>0.73267158318461501</v>
          </cell>
          <cell r="BG45">
            <v>0</v>
          </cell>
          <cell r="BH45">
            <v>0.77351080679144801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0.73857217385225304</v>
          </cell>
          <cell r="BP45">
            <v>0</v>
          </cell>
          <cell r="BQ45">
            <v>0.314196257002131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0.39404838616855697</v>
          </cell>
          <cell r="BY45">
            <v>0</v>
          </cell>
          <cell r="BZ45">
            <v>0</v>
          </cell>
          <cell r="CA45">
            <v>0</v>
          </cell>
          <cell r="CB45">
            <v>1.54018601312276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0.36570253239372302</v>
          </cell>
          <cell r="CO45">
            <v>0</v>
          </cell>
          <cell r="CP45">
            <v>0</v>
          </cell>
          <cell r="CQ45">
            <v>0</v>
          </cell>
          <cell r="CR45">
            <v>0.487388902757246</v>
          </cell>
          <cell r="CS45">
            <v>0.487388902757246</v>
          </cell>
          <cell r="CT45">
            <v>1.04737846029033</v>
          </cell>
          <cell r="CU45">
            <v>0.53224476270668197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0.71245763149650498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0.71245763149650498</v>
          </cell>
          <cell r="DK45">
            <v>0</v>
          </cell>
          <cell r="DL45">
            <v>0.58216601429370596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0.14650103748493701</v>
          </cell>
          <cell r="EK45">
            <v>0.23474497848072301</v>
          </cell>
          <cell r="EL45">
            <v>0.26073904639532502</v>
          </cell>
          <cell r="EM45">
            <v>0.24872357130716</v>
          </cell>
          <cell r="EN45">
            <v>0</v>
          </cell>
          <cell r="EO45">
            <v>0.23253285480720701</v>
          </cell>
          <cell r="EP45">
            <v>0.18961777224030901</v>
          </cell>
          <cell r="EQ45">
            <v>0.239883454698399</v>
          </cell>
          <cell r="ER45">
            <v>0.230892814725357</v>
          </cell>
          <cell r="ES45">
            <v>0.239127633124773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2.30928449101037</v>
          </cell>
          <cell r="FD45">
            <v>2.30928449101037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0.39853128918332598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0.36793720287895398</v>
          </cell>
          <cell r="GD45">
            <v>0</v>
          </cell>
          <cell r="GE45">
            <v>0</v>
          </cell>
          <cell r="GF45">
            <v>0.214938305520673</v>
          </cell>
          <cell r="GG45">
            <v>0.214938305520673</v>
          </cell>
          <cell r="GH45">
            <v>0</v>
          </cell>
          <cell r="GI45">
            <v>0.22218553741987401</v>
          </cell>
          <cell r="GJ45">
            <v>0</v>
          </cell>
          <cell r="GK45">
            <v>0</v>
          </cell>
          <cell r="GL45">
            <v>0.214878050686583</v>
          </cell>
          <cell r="GM45">
            <v>0.214878050686583</v>
          </cell>
          <cell r="GN45">
            <v>0.214690491513881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0.211156478854582</v>
          </cell>
          <cell r="GW45">
            <v>0</v>
          </cell>
          <cell r="GX45">
            <v>0.15755734887676301</v>
          </cell>
          <cell r="GY45">
            <v>0</v>
          </cell>
          <cell r="GZ45">
            <v>0</v>
          </cell>
          <cell r="HA45">
            <v>0</v>
          </cell>
          <cell r="HB45">
            <v>0.305210277819911</v>
          </cell>
          <cell r="HC45">
            <v>0.305210277819911</v>
          </cell>
          <cell r="HD45">
            <v>0.305210277819911</v>
          </cell>
          <cell r="HE45">
            <v>0</v>
          </cell>
          <cell r="HF45">
            <v>0.33149426214268601</v>
          </cell>
          <cell r="HG45">
            <v>0.296395089872457</v>
          </cell>
          <cell r="HH45">
            <v>0</v>
          </cell>
          <cell r="HI45">
            <v>0.40103299975434697</v>
          </cell>
          <cell r="HJ45">
            <v>0.40103299975434697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7.5993933830664398E-2</v>
          </cell>
          <cell r="HQ45">
            <v>0</v>
          </cell>
          <cell r="HR45">
            <v>0</v>
          </cell>
          <cell r="HS45">
            <v>0</v>
          </cell>
          <cell r="HT45">
            <v>0.33067521919954801</v>
          </cell>
          <cell r="HU45">
            <v>0.171499415843996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0.305535622366786</v>
          </cell>
          <cell r="IA45">
            <v>0.305535622366786</v>
          </cell>
          <cell r="IB45">
            <v>0</v>
          </cell>
          <cell r="IC45">
            <v>0.320766058829694</v>
          </cell>
          <cell r="ID45">
            <v>0.25860560460653198</v>
          </cell>
          <cell r="IE45">
            <v>0</v>
          </cell>
          <cell r="IF45">
            <v>0.33281989977839399</v>
          </cell>
          <cell r="IG45">
            <v>0.33281989977839399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</row>
        <row r="46">
          <cell r="A46" t="str">
            <v>Total Mfg Costs $/ KG</v>
          </cell>
          <cell r="B46">
            <v>1.1334557992988501</v>
          </cell>
          <cell r="C46">
            <v>1.29099716861487</v>
          </cell>
          <cell r="D46">
            <v>1.19344256890897</v>
          </cell>
          <cell r="E46">
            <v>0</v>
          </cell>
          <cell r="F46">
            <v>0</v>
          </cell>
          <cell r="G46">
            <v>0.84522905073438204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0.53722751958292903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0.93159633464097602</v>
          </cell>
          <cell r="AF46">
            <v>0</v>
          </cell>
          <cell r="AG46">
            <v>0.93159633464097602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0.54681220009704401</v>
          </cell>
          <cell r="AP46">
            <v>1.7014011426011699</v>
          </cell>
          <cell r="AQ46">
            <v>0</v>
          </cell>
          <cell r="AR46">
            <v>0.47256139173405598</v>
          </cell>
          <cell r="AS46">
            <v>0</v>
          </cell>
          <cell r="AT46">
            <v>0</v>
          </cell>
          <cell r="AU46">
            <v>0.592150282340829</v>
          </cell>
          <cell r="AV46">
            <v>0</v>
          </cell>
          <cell r="AW46">
            <v>0</v>
          </cell>
          <cell r="AX46">
            <v>0</v>
          </cell>
          <cell r="AY46">
            <v>1.7914280881829601</v>
          </cell>
          <cell r="AZ46">
            <v>0</v>
          </cell>
          <cell r="BA46">
            <v>1.23278559558856</v>
          </cell>
          <cell r="BB46">
            <v>0.96071314756354798</v>
          </cell>
          <cell r="BC46">
            <v>1.4053814361219299</v>
          </cell>
          <cell r="BD46">
            <v>0.96478478662670397</v>
          </cell>
          <cell r="BE46">
            <v>0</v>
          </cell>
          <cell r="BF46">
            <v>2.5049431714678398</v>
          </cell>
          <cell r="BG46">
            <v>0</v>
          </cell>
          <cell r="BH46">
            <v>2.1976244483713701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2.4605407115447302</v>
          </cell>
          <cell r="BP46">
            <v>0</v>
          </cell>
          <cell r="BQ46">
            <v>0.86780792898271697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1.00570555926325</v>
          </cell>
          <cell r="BY46">
            <v>0</v>
          </cell>
          <cell r="BZ46">
            <v>0</v>
          </cell>
          <cell r="CA46">
            <v>0</v>
          </cell>
          <cell r="CB46">
            <v>3.55396640231162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1.1993912342678801</v>
          </cell>
          <cell r="CO46">
            <v>0</v>
          </cell>
          <cell r="CP46">
            <v>0</v>
          </cell>
          <cell r="CQ46">
            <v>0</v>
          </cell>
          <cell r="CR46">
            <v>1.51574083249846</v>
          </cell>
          <cell r="CS46">
            <v>1.51574083249846</v>
          </cell>
          <cell r="CT46">
            <v>2.1620121394646099</v>
          </cell>
          <cell r="CU46">
            <v>1.7293219771764801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1.80509750512812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1.80509750512812</v>
          </cell>
          <cell r="DK46">
            <v>0</v>
          </cell>
          <cell r="DL46">
            <v>1.2877160938448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0.46505338145219399</v>
          </cell>
          <cell r="EK46">
            <v>0.998141868738885</v>
          </cell>
          <cell r="EL46">
            <v>1.0645592384429701</v>
          </cell>
          <cell r="EM46">
            <v>1.03385853189243</v>
          </cell>
          <cell r="EN46">
            <v>0</v>
          </cell>
          <cell r="EO46">
            <v>1.17373642286778</v>
          </cell>
          <cell r="EP46">
            <v>0.79369267088561901</v>
          </cell>
          <cell r="EQ46">
            <v>0.94227645704441998</v>
          </cell>
          <cell r="ER46">
            <v>1.1267214730816399</v>
          </cell>
          <cell r="ES46">
            <v>0.95778230787225804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4.8211386706679997</v>
          </cell>
          <cell r="FD46">
            <v>4.8211386706679997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0.96482297051258104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0.23496271302941699</v>
          </cell>
          <cell r="GA46">
            <v>0.23496271302941699</v>
          </cell>
          <cell r="GB46">
            <v>0</v>
          </cell>
          <cell r="GC46">
            <v>0.83230490835819004</v>
          </cell>
          <cell r="GD46">
            <v>0</v>
          </cell>
          <cell r="GE46">
            <v>0</v>
          </cell>
          <cell r="GF46">
            <v>0.92986982577327904</v>
          </cell>
          <cell r="GG46">
            <v>0.92986982577327904</v>
          </cell>
          <cell r="GH46">
            <v>0</v>
          </cell>
          <cell r="GI46">
            <v>1.1351291489961</v>
          </cell>
          <cell r="GJ46">
            <v>0</v>
          </cell>
          <cell r="GK46">
            <v>0</v>
          </cell>
          <cell r="GL46">
            <v>1.01215585246513</v>
          </cell>
          <cell r="GM46">
            <v>1.01215585246513</v>
          </cell>
          <cell r="GN46">
            <v>0.915129335009921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1.1597725791429401</v>
          </cell>
          <cell r="GU46">
            <v>0</v>
          </cell>
          <cell r="GV46">
            <v>0</v>
          </cell>
          <cell r="GW46">
            <v>0</v>
          </cell>
          <cell r="GX46">
            <v>0.87707660296408696</v>
          </cell>
          <cell r="GY46">
            <v>0</v>
          </cell>
          <cell r="GZ46">
            <v>0</v>
          </cell>
          <cell r="HA46">
            <v>0</v>
          </cell>
          <cell r="HB46">
            <v>0.88185012373508997</v>
          </cell>
          <cell r="HC46">
            <v>0.83312176610608202</v>
          </cell>
          <cell r="HD46">
            <v>0.83720226618355598</v>
          </cell>
          <cell r="HE46">
            <v>0</v>
          </cell>
          <cell r="HF46">
            <v>0.99997314197241705</v>
          </cell>
          <cell r="HG46">
            <v>0.75579033243135996</v>
          </cell>
          <cell r="HH46">
            <v>0</v>
          </cell>
          <cell r="HI46">
            <v>1.0599379036380501</v>
          </cell>
          <cell r="HJ46">
            <v>1.0599379036380501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2.8102609386669299</v>
          </cell>
          <cell r="HQ46">
            <v>0</v>
          </cell>
          <cell r="HR46">
            <v>0</v>
          </cell>
          <cell r="HS46">
            <v>0</v>
          </cell>
          <cell r="HT46">
            <v>1.7674499224804301</v>
          </cell>
          <cell r="HU46">
            <v>2.4192068075969901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0.90060946569158196</v>
          </cell>
          <cell r="IA46">
            <v>0.90060946569158196</v>
          </cell>
          <cell r="IB46">
            <v>0</v>
          </cell>
          <cell r="IC46">
            <v>1.12664010478347</v>
          </cell>
          <cell r="ID46">
            <v>0.74768769383741296</v>
          </cell>
          <cell r="IE46">
            <v>0</v>
          </cell>
          <cell r="IF46">
            <v>1.06402847182523</v>
          </cell>
          <cell r="IG46">
            <v>1.06402847182523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</row>
        <row r="47">
          <cell r="A47" t="str">
            <v>Safety &amp; Environmental :</v>
          </cell>
        </row>
        <row r="48">
          <cell r="A48" t="str">
            <v>Dir Labor Man Hrs / Tonne</v>
          </cell>
          <cell r="B48">
            <v>11.8736746440473</v>
          </cell>
          <cell r="C48">
            <v>13.079465957237201</v>
          </cell>
          <cell r="D48">
            <v>12.3328018308697</v>
          </cell>
          <cell r="E48">
            <v>0</v>
          </cell>
          <cell r="F48">
            <v>0</v>
          </cell>
          <cell r="G48">
            <v>4.4522344534864198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1.15288526816022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2.9219393402700899</v>
          </cell>
          <cell r="AF48">
            <v>0</v>
          </cell>
          <cell r="AG48">
            <v>2.9219393402700899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3.0887073241902501</v>
          </cell>
          <cell r="AP48">
            <v>3.4465035279129799</v>
          </cell>
          <cell r="AQ48">
            <v>0</v>
          </cell>
          <cell r="AR48">
            <v>3.1553002394285299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8.2595256573155602</v>
          </cell>
          <cell r="AZ48">
            <v>0</v>
          </cell>
          <cell r="BA48">
            <v>9.7700927400307407</v>
          </cell>
          <cell r="BB48">
            <v>2.77692401971697</v>
          </cell>
          <cell r="BC48">
            <v>8.7947446421025592</v>
          </cell>
          <cell r="BD48">
            <v>2.8320266527394602</v>
          </cell>
          <cell r="BE48">
            <v>0</v>
          </cell>
          <cell r="BF48">
            <v>23.770386882902098</v>
          </cell>
          <cell r="BG48">
            <v>0</v>
          </cell>
          <cell r="BH48">
            <v>13.474351313447301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22.2827804587528</v>
          </cell>
          <cell r="BP48">
            <v>0</v>
          </cell>
          <cell r="BQ48">
            <v>2.8064522659349702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3.7402258753021398</v>
          </cell>
          <cell r="BY48">
            <v>0</v>
          </cell>
          <cell r="BZ48">
            <v>0</v>
          </cell>
          <cell r="CA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4.3691391267662896</v>
          </cell>
          <cell r="CO48">
            <v>0</v>
          </cell>
          <cell r="CP48">
            <v>0</v>
          </cell>
          <cell r="CQ48">
            <v>0</v>
          </cell>
          <cell r="CR48">
            <v>9.2740944485425096</v>
          </cell>
          <cell r="CS48">
            <v>9.2740944485425096</v>
          </cell>
          <cell r="CT48">
            <v>6.6710358788136599</v>
          </cell>
          <cell r="CU48">
            <v>10.609850221132101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2.1619228860517699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2.1619228860517699</v>
          </cell>
          <cell r="DK48">
            <v>0</v>
          </cell>
          <cell r="DL48">
            <v>4.9652426905708698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2.5028487696355599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3.71730612055722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1.7746600061395199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</row>
        <row r="49">
          <cell r="A49" t="str">
            <v>Total Electricity $ / Tonne</v>
          </cell>
          <cell r="B49">
            <v>74.089013454847603</v>
          </cell>
          <cell r="C49">
            <v>86.581208659028405</v>
          </cell>
          <cell r="D49">
            <v>78.845646197671599</v>
          </cell>
          <cell r="E49">
            <v>0</v>
          </cell>
          <cell r="F49">
            <v>0</v>
          </cell>
          <cell r="G49">
            <v>79.8049416338946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67.7991926292203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61.410597141032</v>
          </cell>
          <cell r="AF49">
            <v>0</v>
          </cell>
          <cell r="AG49">
            <v>61.410597141032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41.2988276365571</v>
          </cell>
          <cell r="AP49">
            <v>83.1073406667646</v>
          </cell>
          <cell r="AQ49">
            <v>0</v>
          </cell>
          <cell r="AR49">
            <v>49.080214737625099</v>
          </cell>
          <cell r="AS49">
            <v>0</v>
          </cell>
          <cell r="AT49">
            <v>0</v>
          </cell>
          <cell r="AU49">
            <v>43.319567179980197</v>
          </cell>
          <cell r="AV49">
            <v>0</v>
          </cell>
          <cell r="AW49">
            <v>0</v>
          </cell>
          <cell r="AX49">
            <v>0</v>
          </cell>
          <cell r="AY49">
            <v>94.566811680373903</v>
          </cell>
          <cell r="AZ49">
            <v>0</v>
          </cell>
          <cell r="BA49">
            <v>82.400485287714204</v>
          </cell>
          <cell r="BB49">
            <v>73.544945347931304</v>
          </cell>
          <cell r="BC49">
            <v>82.671801397951796</v>
          </cell>
          <cell r="BD49">
            <v>73.628516100722194</v>
          </cell>
          <cell r="BE49">
            <v>0</v>
          </cell>
          <cell r="BF49">
            <v>133.12693252071699</v>
          </cell>
          <cell r="BG49">
            <v>0</v>
          </cell>
          <cell r="BH49">
            <v>123.585192485504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131.74830929450599</v>
          </cell>
          <cell r="BP49">
            <v>0</v>
          </cell>
          <cell r="BQ49">
            <v>75.281081346922306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63.512211463092498</v>
          </cell>
          <cell r="BY49">
            <v>0</v>
          </cell>
          <cell r="BZ49">
            <v>0</v>
          </cell>
          <cell r="CA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57.670195841721799</v>
          </cell>
          <cell r="CO49">
            <v>0</v>
          </cell>
          <cell r="CP49">
            <v>0</v>
          </cell>
          <cell r="CQ49">
            <v>0</v>
          </cell>
          <cell r="CR49">
            <v>115.372120719921</v>
          </cell>
          <cell r="CS49">
            <v>115.372120719921</v>
          </cell>
          <cell r="CT49">
            <v>205.49835997737</v>
          </cell>
          <cell r="CU49">
            <v>146.46375192705599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144.64506566211799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144.64506566211799</v>
          </cell>
          <cell r="DK49">
            <v>0</v>
          </cell>
          <cell r="DL49">
            <v>121.634382481157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47.612786377929702</v>
          </cell>
          <cell r="EK49">
            <v>47.920581625511701</v>
          </cell>
          <cell r="EL49">
            <v>52.701638198670203</v>
          </cell>
          <cell r="EM49">
            <v>50.491646813765698</v>
          </cell>
          <cell r="EN49">
            <v>0</v>
          </cell>
          <cell r="EO49">
            <v>50.788672321308198</v>
          </cell>
          <cell r="EP49">
            <v>35.873979975679902</v>
          </cell>
          <cell r="EQ49">
            <v>49.209164606300298</v>
          </cell>
          <cell r="ER49">
            <v>49.732090576209004</v>
          </cell>
          <cell r="ES49">
            <v>49.253125740396598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133.92212071909</v>
          </cell>
          <cell r="FD49">
            <v>133.92212071909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65.891884829893897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17.781945581844798</v>
          </cell>
          <cell r="GA49">
            <v>17.781945581844798</v>
          </cell>
          <cell r="GB49">
            <v>0</v>
          </cell>
          <cell r="GC49">
            <v>66.782903943185701</v>
          </cell>
          <cell r="GD49">
            <v>0</v>
          </cell>
          <cell r="GE49">
            <v>0</v>
          </cell>
          <cell r="GF49">
            <v>78.002833106759198</v>
          </cell>
          <cell r="GG49">
            <v>78.002833106759198</v>
          </cell>
          <cell r="GH49">
            <v>0</v>
          </cell>
          <cell r="GI49">
            <v>93.264582499049894</v>
          </cell>
          <cell r="GJ49">
            <v>0</v>
          </cell>
          <cell r="GK49">
            <v>0</v>
          </cell>
          <cell r="GL49">
            <v>80.998996603966901</v>
          </cell>
          <cell r="GM49">
            <v>80.998996603966901</v>
          </cell>
          <cell r="GN49">
            <v>113.47283261094999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4.2778226407287798</v>
          </cell>
          <cell r="GU49">
            <v>0</v>
          </cell>
          <cell r="GV49">
            <v>0</v>
          </cell>
          <cell r="GW49">
            <v>0</v>
          </cell>
          <cell r="GX49">
            <v>68.142701383599103</v>
          </cell>
          <cell r="GY49">
            <v>0</v>
          </cell>
          <cell r="GZ49">
            <v>0</v>
          </cell>
          <cell r="HA49">
            <v>0</v>
          </cell>
          <cell r="HB49">
            <v>98.374862884092195</v>
          </cell>
          <cell r="HC49">
            <v>98.374862884092195</v>
          </cell>
          <cell r="HD49">
            <v>98.374862884092195</v>
          </cell>
          <cell r="HE49">
            <v>0</v>
          </cell>
          <cell r="HF49">
            <v>120.743678649229</v>
          </cell>
          <cell r="HG49">
            <v>95.753572128518599</v>
          </cell>
          <cell r="HH49">
            <v>0</v>
          </cell>
          <cell r="HI49">
            <v>136.36064784461001</v>
          </cell>
          <cell r="HJ49">
            <v>136.36064784461001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17.786344793268999</v>
          </cell>
          <cell r="HQ49">
            <v>0</v>
          </cell>
          <cell r="HR49">
            <v>0</v>
          </cell>
          <cell r="HS49">
            <v>0</v>
          </cell>
          <cell r="HT49">
            <v>14.8219539943908</v>
          </cell>
          <cell r="HU49">
            <v>16.674698243689701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117.119326288766</v>
          </cell>
          <cell r="IA49">
            <v>117.119326288766</v>
          </cell>
          <cell r="IB49">
            <v>0</v>
          </cell>
          <cell r="IC49">
            <v>130.70057467928899</v>
          </cell>
          <cell r="ID49">
            <v>117.533655301639</v>
          </cell>
          <cell r="IE49">
            <v>0</v>
          </cell>
          <cell r="IF49">
            <v>129.591814634835</v>
          </cell>
          <cell r="IG49">
            <v>129.591814634835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</row>
        <row r="50">
          <cell r="A50" t="str">
            <v>Total Gas $ / Tonne</v>
          </cell>
          <cell r="B50">
            <v>108.57640119857901</v>
          </cell>
          <cell r="C50">
            <v>127.975020227724</v>
          </cell>
          <cell r="D50">
            <v>115.962781649048</v>
          </cell>
          <cell r="E50">
            <v>0</v>
          </cell>
          <cell r="F50">
            <v>0</v>
          </cell>
          <cell r="G50">
            <v>115.211129022986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95.799840965357703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142.42769477251801</v>
          </cell>
          <cell r="AF50">
            <v>0</v>
          </cell>
          <cell r="AG50">
            <v>142.42769477251801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119.636412969746</v>
          </cell>
          <cell r="AP50">
            <v>120.648466478988</v>
          </cell>
          <cell r="AQ50">
            <v>0</v>
          </cell>
          <cell r="AR50">
            <v>119.824776045867</v>
          </cell>
          <cell r="AS50">
            <v>0</v>
          </cell>
          <cell r="AT50">
            <v>0</v>
          </cell>
          <cell r="AU50">
            <v>93.543469316984599</v>
          </cell>
          <cell r="AV50">
            <v>0</v>
          </cell>
          <cell r="AW50">
            <v>0</v>
          </cell>
          <cell r="AX50">
            <v>0</v>
          </cell>
          <cell r="AY50">
            <v>269.92941759880802</v>
          </cell>
          <cell r="AZ50">
            <v>0</v>
          </cell>
          <cell r="BA50">
            <v>98.117092205892803</v>
          </cell>
          <cell r="BB50">
            <v>91.170863587198994</v>
          </cell>
          <cell r="BC50">
            <v>132.58817900593499</v>
          </cell>
          <cell r="BD50">
            <v>91.550104391387407</v>
          </cell>
          <cell r="BE50">
            <v>0</v>
          </cell>
          <cell r="BF50">
            <v>121.411889223421</v>
          </cell>
          <cell r="BG50">
            <v>0</v>
          </cell>
          <cell r="BH50">
            <v>102.584296462897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118.691614244485</v>
          </cell>
          <cell r="BP50">
            <v>0</v>
          </cell>
          <cell r="BQ50">
            <v>88.170642507976595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81.602899501702396</v>
          </cell>
          <cell r="BY50">
            <v>0</v>
          </cell>
          <cell r="BZ50">
            <v>0</v>
          </cell>
          <cell r="CA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73.809271894096099</v>
          </cell>
          <cell r="CO50">
            <v>0</v>
          </cell>
          <cell r="CP50">
            <v>0</v>
          </cell>
          <cell r="CQ50">
            <v>0</v>
          </cell>
          <cell r="CR50">
            <v>130.45129915712999</v>
          </cell>
          <cell r="CS50">
            <v>130.45129915712999</v>
          </cell>
          <cell r="CT50">
            <v>201.31521554814901</v>
          </cell>
          <cell r="CU50">
            <v>202.275256368382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127.54440045153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127.54440045153</v>
          </cell>
          <cell r="DK50">
            <v>0</v>
          </cell>
          <cell r="DL50">
            <v>93.236301697178405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76.899039524254306</v>
          </cell>
          <cell r="EK50">
            <v>139.43928335401</v>
          </cell>
          <cell r="EL50">
            <v>145.59782396576099</v>
          </cell>
          <cell r="EM50">
            <v>142.751105570508</v>
          </cell>
          <cell r="EN50">
            <v>0</v>
          </cell>
          <cell r="EO50">
            <v>156.58160530336301</v>
          </cell>
          <cell r="EP50">
            <v>141.27023436029901</v>
          </cell>
          <cell r="EQ50">
            <v>154.06338447254501</v>
          </cell>
          <cell r="ER50">
            <v>146.36676555215399</v>
          </cell>
          <cell r="ES50">
            <v>153.416348150164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246.69247753875101</v>
          </cell>
          <cell r="FD50">
            <v>246.69247753875101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88.163829469548006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23.792374766054699</v>
          </cell>
          <cell r="GA50">
            <v>23.792374766054699</v>
          </cell>
          <cell r="GB50">
            <v>0</v>
          </cell>
          <cell r="GC50">
            <v>75.728207284181295</v>
          </cell>
          <cell r="GD50">
            <v>0</v>
          </cell>
          <cell r="GE50">
            <v>0</v>
          </cell>
          <cell r="GF50">
            <v>80.727577266198395</v>
          </cell>
          <cell r="GG50">
            <v>80.727577266198395</v>
          </cell>
          <cell r="GH50">
            <v>0</v>
          </cell>
          <cell r="GI50">
            <v>89.521207630074002</v>
          </cell>
          <cell r="GJ50">
            <v>0</v>
          </cell>
          <cell r="GK50">
            <v>0</v>
          </cell>
          <cell r="GL50">
            <v>80.104901196312696</v>
          </cell>
          <cell r="GM50">
            <v>80.104901196312696</v>
          </cell>
          <cell r="GN50">
            <v>86.647054619818405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51.171839930888403</v>
          </cell>
          <cell r="GY50">
            <v>0</v>
          </cell>
          <cell r="GZ50">
            <v>0</v>
          </cell>
          <cell r="HA50">
            <v>0</v>
          </cell>
          <cell r="HB50">
            <v>69.531867646366194</v>
          </cell>
          <cell r="HC50">
            <v>69.531867646366194</v>
          </cell>
          <cell r="HD50">
            <v>69.531867646366194</v>
          </cell>
          <cell r="HE50">
            <v>0</v>
          </cell>
          <cell r="HF50">
            <v>87.444610538632205</v>
          </cell>
          <cell r="HG50">
            <v>68.7878944630245</v>
          </cell>
          <cell r="HH50">
            <v>0</v>
          </cell>
          <cell r="HI50">
            <v>70.5970540212993</v>
          </cell>
          <cell r="HJ50">
            <v>70.5970540212993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112.036123708823</v>
          </cell>
          <cell r="IA50">
            <v>112.036123708823</v>
          </cell>
          <cell r="IB50">
            <v>0</v>
          </cell>
          <cell r="IC50">
            <v>172.30583981503599</v>
          </cell>
          <cell r="ID50">
            <v>113.045187762558</v>
          </cell>
          <cell r="IE50">
            <v>0</v>
          </cell>
          <cell r="IF50">
            <v>120.516390167824</v>
          </cell>
          <cell r="IG50">
            <v>120.516390167824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</row>
        <row r="51">
          <cell r="A51" t="str">
            <v>Total Oxygen $ / Tonne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23.147437144326702</v>
          </cell>
          <cell r="AZ51">
            <v>0</v>
          </cell>
          <cell r="BA51">
            <v>25.138971948717298</v>
          </cell>
          <cell r="BB51">
            <v>19.304806000913199</v>
          </cell>
          <cell r="BC51">
            <v>28.382489757178</v>
          </cell>
          <cell r="BD51">
            <v>19.387926503849901</v>
          </cell>
          <cell r="BE51">
            <v>0</v>
          </cell>
          <cell r="BF51">
            <v>28.463693291127399</v>
          </cell>
          <cell r="BG51">
            <v>0</v>
          </cell>
          <cell r="BH51">
            <v>26.3543314448529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28.158925479069499</v>
          </cell>
          <cell r="BP51">
            <v>0</v>
          </cell>
          <cell r="BQ51">
            <v>17.991263645753801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17.8084289463341</v>
          </cell>
          <cell r="BY51">
            <v>0</v>
          </cell>
          <cell r="BZ51">
            <v>0</v>
          </cell>
          <cell r="CA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16.192143435012401</v>
          </cell>
          <cell r="CO51">
            <v>0</v>
          </cell>
          <cell r="CP51">
            <v>0</v>
          </cell>
          <cell r="CQ51">
            <v>0</v>
          </cell>
          <cell r="CR51">
            <v>46.514768905938901</v>
          </cell>
          <cell r="CS51">
            <v>46.514768905938901</v>
          </cell>
          <cell r="CT51">
            <v>48.548310886651699</v>
          </cell>
          <cell r="CU51">
            <v>49.716090487483697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44.740696812445002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44.740696812445002</v>
          </cell>
          <cell r="DK51">
            <v>0</v>
          </cell>
          <cell r="DL51">
            <v>39.526313090774202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7.5326825581312402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25.999832379700301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7.0164574242558002</v>
          </cell>
          <cell r="GA51">
            <v>7.0164574242558002</v>
          </cell>
          <cell r="GB51">
            <v>0</v>
          </cell>
          <cell r="GC51">
            <v>22.468247108339298</v>
          </cell>
          <cell r="GD51">
            <v>0</v>
          </cell>
          <cell r="GE51">
            <v>0</v>
          </cell>
          <cell r="GF51">
            <v>24.5284711004828</v>
          </cell>
          <cell r="GG51">
            <v>24.5284711004828</v>
          </cell>
          <cell r="GH51">
            <v>0</v>
          </cell>
          <cell r="GI51">
            <v>25.251959610826699</v>
          </cell>
          <cell r="GJ51">
            <v>0</v>
          </cell>
          <cell r="GK51">
            <v>0</v>
          </cell>
          <cell r="GL51">
            <v>25.217468966098799</v>
          </cell>
          <cell r="GM51">
            <v>25.217468966098799</v>
          </cell>
          <cell r="GN51">
            <v>23.170299715007602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13.6838681172653</v>
          </cell>
          <cell r="GY51">
            <v>0</v>
          </cell>
          <cell r="GZ51">
            <v>0</v>
          </cell>
          <cell r="HA51">
            <v>0</v>
          </cell>
          <cell r="HB51">
            <v>11.684448083820801</v>
          </cell>
          <cell r="HC51">
            <v>11.684448083820801</v>
          </cell>
          <cell r="HD51">
            <v>11.684448083820801</v>
          </cell>
          <cell r="HE51">
            <v>0</v>
          </cell>
          <cell r="HF51">
            <v>12.2300597597413</v>
          </cell>
          <cell r="HG51">
            <v>12.443788514515299</v>
          </cell>
          <cell r="HH51">
            <v>0</v>
          </cell>
          <cell r="HI51">
            <v>13.6014478237772</v>
          </cell>
          <cell r="HJ51">
            <v>13.6014478237772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</row>
        <row r="52">
          <cell r="A52" t="str">
            <v>Total Energy $ / Tonne</v>
          </cell>
          <cell r="B52">
            <v>182.66541465342701</v>
          </cell>
          <cell r="C52">
            <v>214.556228886752</v>
          </cell>
          <cell r="D52">
            <v>194.80842784671901</v>
          </cell>
          <cell r="E52">
            <v>0</v>
          </cell>
          <cell r="F52">
            <v>0</v>
          </cell>
          <cell r="G52">
            <v>195.01607065688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163.599033594578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203.83829191354999</v>
          </cell>
          <cell r="AF52">
            <v>0</v>
          </cell>
          <cell r="AG52">
            <v>203.83829191354999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160.93524060630301</v>
          </cell>
          <cell r="AP52">
            <v>203.75580714575301</v>
          </cell>
          <cell r="AQ52">
            <v>0</v>
          </cell>
          <cell r="AR52">
            <v>168.904990783492</v>
          </cell>
          <cell r="AS52">
            <v>0</v>
          </cell>
          <cell r="AT52">
            <v>0</v>
          </cell>
          <cell r="AU52">
            <v>136.86303649696501</v>
          </cell>
          <cell r="AV52">
            <v>0</v>
          </cell>
          <cell r="AW52">
            <v>0</v>
          </cell>
          <cell r="AX52">
            <v>0</v>
          </cell>
          <cell r="AY52">
            <v>387.64366642350899</v>
          </cell>
          <cell r="AZ52">
            <v>0</v>
          </cell>
          <cell r="BA52">
            <v>205.65654944232401</v>
          </cell>
          <cell r="BB52">
            <v>184.02061493604299</v>
          </cell>
          <cell r="BC52">
            <v>243.64247016106401</v>
          </cell>
          <cell r="BD52">
            <v>184.56654699595899</v>
          </cell>
          <cell r="BE52">
            <v>0</v>
          </cell>
          <cell r="BF52">
            <v>283.00251503526499</v>
          </cell>
          <cell r="BG52">
            <v>0</v>
          </cell>
          <cell r="BH52">
            <v>252.523820393254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278.59884901805998</v>
          </cell>
          <cell r="BP52">
            <v>0</v>
          </cell>
          <cell r="BQ52">
            <v>181.442987500653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162.92353991112901</v>
          </cell>
          <cell r="BY52">
            <v>0</v>
          </cell>
          <cell r="BZ52">
            <v>0</v>
          </cell>
          <cell r="CA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147.67161117083</v>
          </cell>
          <cell r="CO52">
            <v>0</v>
          </cell>
          <cell r="CP52">
            <v>0</v>
          </cell>
          <cell r="CQ52">
            <v>0</v>
          </cell>
          <cell r="CR52">
            <v>292.33818878299002</v>
          </cell>
          <cell r="CS52">
            <v>292.33818878299002</v>
          </cell>
          <cell r="CT52">
            <v>455.36188641217097</v>
          </cell>
          <cell r="CU52">
            <v>398.45509878292302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316.930162926094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316.930162926094</v>
          </cell>
          <cell r="DK52">
            <v>0</v>
          </cell>
          <cell r="DL52">
            <v>254.39699726910899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132.044508460315</v>
          </cell>
          <cell r="EK52">
            <v>187.35986497952101</v>
          </cell>
          <cell r="EL52">
            <v>198.29946216443199</v>
          </cell>
          <cell r="EM52">
            <v>193.24275238427401</v>
          </cell>
          <cell r="EN52">
            <v>0</v>
          </cell>
          <cell r="EO52">
            <v>207.37027762467201</v>
          </cell>
          <cell r="EP52">
            <v>177.144214335979</v>
          </cell>
          <cell r="EQ52">
            <v>203.272549078845</v>
          </cell>
          <cell r="ER52">
            <v>196.09885612836399</v>
          </cell>
          <cell r="ES52">
            <v>202.66947389056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380.61459825784101</v>
          </cell>
          <cell r="FD52">
            <v>380.61459825784101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180.055546679142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48.590777772155299</v>
          </cell>
          <cell r="GA52">
            <v>48.590777772155299</v>
          </cell>
          <cell r="GB52">
            <v>0</v>
          </cell>
          <cell r="GC52">
            <v>164.979358335706</v>
          </cell>
          <cell r="GD52">
            <v>0</v>
          </cell>
          <cell r="GE52">
            <v>0</v>
          </cell>
          <cell r="GF52">
            <v>183.25888147344</v>
          </cell>
          <cell r="GG52">
            <v>183.25888147344</v>
          </cell>
          <cell r="GH52">
            <v>0</v>
          </cell>
          <cell r="GI52">
            <v>208.03774973995101</v>
          </cell>
          <cell r="GJ52">
            <v>0</v>
          </cell>
          <cell r="GK52">
            <v>0</v>
          </cell>
          <cell r="GL52">
            <v>186.32136676637799</v>
          </cell>
          <cell r="GM52">
            <v>186.32136676637799</v>
          </cell>
          <cell r="GN52">
            <v>223.29018694577599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4.2778226407287798</v>
          </cell>
          <cell r="GU52">
            <v>0</v>
          </cell>
          <cell r="GV52">
            <v>0</v>
          </cell>
          <cell r="GW52">
            <v>0</v>
          </cell>
          <cell r="GX52">
            <v>132.998409431753</v>
          </cell>
          <cell r="GY52">
            <v>0</v>
          </cell>
          <cell r="GZ52">
            <v>0</v>
          </cell>
          <cell r="HA52">
            <v>0</v>
          </cell>
          <cell r="HB52">
            <v>179.59117861427899</v>
          </cell>
          <cell r="HC52">
            <v>179.59117861427899</v>
          </cell>
          <cell r="HD52">
            <v>179.59117861427899</v>
          </cell>
          <cell r="HE52">
            <v>0</v>
          </cell>
          <cell r="HF52">
            <v>220.418348947602</v>
          </cell>
          <cell r="HG52">
            <v>176.98525510605799</v>
          </cell>
          <cell r="HH52">
            <v>0</v>
          </cell>
          <cell r="HI52">
            <v>220.559149689686</v>
          </cell>
          <cell r="HJ52">
            <v>220.559149689686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17.786344793268999</v>
          </cell>
          <cell r="HQ52">
            <v>0</v>
          </cell>
          <cell r="HR52">
            <v>0</v>
          </cell>
          <cell r="HS52">
            <v>0</v>
          </cell>
          <cell r="HT52">
            <v>14.8219539943908</v>
          </cell>
          <cell r="HU52">
            <v>16.674698243689701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229.15544999758899</v>
          </cell>
          <cell r="IA52">
            <v>229.15544999758899</v>
          </cell>
          <cell r="IB52">
            <v>0</v>
          </cell>
          <cell r="IC52">
            <v>303.00641449432499</v>
          </cell>
          <cell r="ID52">
            <v>230.578843064197</v>
          </cell>
          <cell r="IE52">
            <v>0</v>
          </cell>
          <cell r="IF52">
            <v>250.108204802659</v>
          </cell>
          <cell r="IG52">
            <v>250.108204802659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</row>
        <row r="54">
          <cell r="A54" t="str">
            <v>Total Plant Period Costs</v>
          </cell>
          <cell r="B54">
            <v>36849.694910232902</v>
          </cell>
          <cell r="C54">
            <v>36849.694910232902</v>
          </cell>
          <cell r="D54">
            <v>36849.694910232902</v>
          </cell>
          <cell r="E54">
            <v>36849.694910232902</v>
          </cell>
          <cell r="F54">
            <v>36849.694910232902</v>
          </cell>
          <cell r="G54">
            <v>36849.694910232902</v>
          </cell>
          <cell r="H54">
            <v>36849.694910232902</v>
          </cell>
          <cell r="I54">
            <v>36849.694910232902</v>
          </cell>
          <cell r="J54">
            <v>36849.694910232902</v>
          </cell>
          <cell r="K54">
            <v>36849.694910232902</v>
          </cell>
          <cell r="L54">
            <v>36849.694910232902</v>
          </cell>
          <cell r="M54">
            <v>36849.694910232902</v>
          </cell>
          <cell r="N54">
            <v>36849.694910232902</v>
          </cell>
          <cell r="O54">
            <v>36849.694910232902</v>
          </cell>
          <cell r="P54">
            <v>36849.694910232902</v>
          </cell>
          <cell r="Q54">
            <v>36849.694910232902</v>
          </cell>
          <cell r="R54">
            <v>36849.694910232902</v>
          </cell>
          <cell r="S54">
            <v>36849.694910232902</v>
          </cell>
          <cell r="T54">
            <v>36849.694910232902</v>
          </cell>
          <cell r="U54">
            <v>36849.694910232902</v>
          </cell>
          <cell r="V54">
            <v>36849.694910232902</v>
          </cell>
          <cell r="W54">
            <v>36849.694910232902</v>
          </cell>
          <cell r="X54">
            <v>36849.694910232902</v>
          </cell>
          <cell r="Y54">
            <v>32324.536518274901</v>
          </cell>
          <cell r="Z54">
            <v>32324.536518274901</v>
          </cell>
          <cell r="AA54">
            <v>32324.536518274901</v>
          </cell>
          <cell r="AB54">
            <v>32324.536518274901</v>
          </cell>
          <cell r="AC54">
            <v>32324.536518274901</v>
          </cell>
          <cell r="AD54">
            <v>32324.536518274901</v>
          </cell>
          <cell r="AE54">
            <v>32324.536518274901</v>
          </cell>
          <cell r="AF54">
            <v>32324.536518274901</v>
          </cell>
          <cell r="AG54">
            <v>32324.536518274901</v>
          </cell>
          <cell r="AH54">
            <v>32324.536518274901</v>
          </cell>
          <cell r="AI54">
            <v>32324.536518274901</v>
          </cell>
          <cell r="AJ54">
            <v>32324.536518274901</v>
          </cell>
          <cell r="AK54">
            <v>32324.536518274901</v>
          </cell>
          <cell r="AL54">
            <v>32324.536518274901</v>
          </cell>
          <cell r="AM54">
            <v>32324.536518274901</v>
          </cell>
          <cell r="AN54">
            <v>32324.536518274901</v>
          </cell>
          <cell r="AO54">
            <v>32324.536518274901</v>
          </cell>
          <cell r="AP54">
            <v>32324.536518274901</v>
          </cell>
          <cell r="AQ54">
            <v>32324.536518274901</v>
          </cell>
          <cell r="AR54">
            <v>32324.536518274901</v>
          </cell>
          <cell r="AS54">
            <v>32324.536518274901</v>
          </cell>
          <cell r="AT54">
            <v>32324.536518274901</v>
          </cell>
          <cell r="AU54">
            <v>32324.536518274901</v>
          </cell>
          <cell r="AV54">
            <v>34320.664040394498</v>
          </cell>
          <cell r="AW54">
            <v>34320.664040394498</v>
          </cell>
          <cell r="AX54">
            <v>34320.664040394498</v>
          </cell>
          <cell r="AY54">
            <v>34320.664040394498</v>
          </cell>
          <cell r="AZ54">
            <v>34320.664040394498</v>
          </cell>
          <cell r="BA54">
            <v>34320.664040394498</v>
          </cell>
          <cell r="BB54">
            <v>34320.664040394498</v>
          </cell>
          <cell r="BC54">
            <v>34320.664040394498</v>
          </cell>
          <cell r="BD54">
            <v>34320.664040394498</v>
          </cell>
          <cell r="BE54">
            <v>34320.664040394498</v>
          </cell>
          <cell r="BF54">
            <v>34320.664040394498</v>
          </cell>
          <cell r="BG54">
            <v>34320.664040394498</v>
          </cell>
          <cell r="BH54">
            <v>34320.664040394498</v>
          </cell>
          <cell r="BI54">
            <v>34320.664040394498</v>
          </cell>
          <cell r="BJ54">
            <v>34320.664040394498</v>
          </cell>
          <cell r="BK54">
            <v>34320.664040394498</v>
          </cell>
          <cell r="BL54">
            <v>34320.664040394498</v>
          </cell>
          <cell r="BM54">
            <v>34320.664040394498</v>
          </cell>
          <cell r="BN54">
            <v>34320.664040394498</v>
          </cell>
          <cell r="BO54">
            <v>34320.664040394498</v>
          </cell>
          <cell r="BP54">
            <v>34320.664040394498</v>
          </cell>
          <cell r="BQ54">
            <v>34320.664040394498</v>
          </cell>
          <cell r="BR54">
            <v>34320.664040394498</v>
          </cell>
          <cell r="BS54">
            <v>13126.046255384999</v>
          </cell>
          <cell r="BT54">
            <v>13126.046255384999</v>
          </cell>
          <cell r="BU54">
            <v>13126.046255384999</v>
          </cell>
          <cell r="BV54">
            <v>13126.046255384999</v>
          </cell>
          <cell r="BW54">
            <v>13126.046255384999</v>
          </cell>
          <cell r="BX54">
            <v>13126.046255384999</v>
          </cell>
          <cell r="BY54">
            <v>13126.046255384999</v>
          </cell>
          <cell r="BZ54">
            <v>13126.046255384999</v>
          </cell>
          <cell r="CA54">
            <v>13126.046255384999</v>
          </cell>
          <cell r="CB54">
            <v>13126.046255384999</v>
          </cell>
          <cell r="CC54">
            <v>13126.046255384999</v>
          </cell>
          <cell r="CD54">
            <v>13126.046255384999</v>
          </cell>
          <cell r="CE54">
            <v>13126.046255384999</v>
          </cell>
          <cell r="CF54">
            <v>13126.046255384999</v>
          </cell>
          <cell r="CG54">
            <v>13126.046255384999</v>
          </cell>
          <cell r="CH54">
            <v>13126.046255384999</v>
          </cell>
          <cell r="CI54">
            <v>13126.046255384999</v>
          </cell>
          <cell r="CJ54">
            <v>13126.046255384999</v>
          </cell>
          <cell r="CK54">
            <v>13126.046255384999</v>
          </cell>
          <cell r="CL54">
            <v>13126.046255384999</v>
          </cell>
          <cell r="CM54">
            <v>13126.046255384999</v>
          </cell>
          <cell r="CN54">
            <v>13126.046255384999</v>
          </cell>
          <cell r="CO54">
            <v>13126.046255384999</v>
          </cell>
          <cell r="CP54">
            <v>13126.046255384999</v>
          </cell>
          <cell r="CQ54">
            <v>20075.120742555901</v>
          </cell>
          <cell r="CR54">
            <v>20075.120742555901</v>
          </cell>
          <cell r="CS54">
            <v>20075.120742555901</v>
          </cell>
          <cell r="CT54">
            <v>20075.120742555901</v>
          </cell>
          <cell r="CU54">
            <v>20075.120742555901</v>
          </cell>
          <cell r="CV54">
            <v>20075.120742555901</v>
          </cell>
          <cell r="CW54">
            <v>20075.120742555901</v>
          </cell>
          <cell r="CX54">
            <v>20075.120742555901</v>
          </cell>
          <cell r="CY54">
            <v>20075.120742555901</v>
          </cell>
          <cell r="CZ54">
            <v>20075.120742555901</v>
          </cell>
          <cell r="DA54">
            <v>20075.120742555901</v>
          </cell>
          <cell r="DB54">
            <v>20075.120742555901</v>
          </cell>
          <cell r="DC54">
            <v>20075.120742555901</v>
          </cell>
          <cell r="DD54">
            <v>20075.120742555901</v>
          </cell>
          <cell r="DE54">
            <v>20075.120742555901</v>
          </cell>
          <cell r="DF54">
            <v>20075.120742555901</v>
          </cell>
          <cell r="DG54">
            <v>20075.120742555901</v>
          </cell>
          <cell r="DH54">
            <v>20075.120742555901</v>
          </cell>
          <cell r="DI54">
            <v>20075.120742555901</v>
          </cell>
          <cell r="DJ54">
            <v>20075.120742555901</v>
          </cell>
          <cell r="DK54">
            <v>20075.120742555901</v>
          </cell>
          <cell r="DL54">
            <v>20075.120742555901</v>
          </cell>
          <cell r="DM54">
            <v>20075.120742555901</v>
          </cell>
          <cell r="DN54">
            <v>20545.744999999999</v>
          </cell>
          <cell r="DO54">
            <v>20545.744999999999</v>
          </cell>
          <cell r="DP54">
            <v>20545.744999999999</v>
          </cell>
          <cell r="DQ54">
            <v>20545.744999999999</v>
          </cell>
          <cell r="DR54">
            <v>20545.744999999999</v>
          </cell>
          <cell r="DS54">
            <v>20545.744999999999</v>
          </cell>
          <cell r="DT54">
            <v>20545.744999999999</v>
          </cell>
          <cell r="DU54">
            <v>20545.744999999999</v>
          </cell>
          <cell r="DV54">
            <v>20545.744999999999</v>
          </cell>
          <cell r="DW54">
            <v>20545.744999999999</v>
          </cell>
          <cell r="DX54">
            <v>20545.744999999999</v>
          </cell>
          <cell r="DY54">
            <v>20545.744999999999</v>
          </cell>
          <cell r="DZ54">
            <v>20545.744999999999</v>
          </cell>
          <cell r="EA54">
            <v>20545.744999999999</v>
          </cell>
          <cell r="EB54">
            <v>20545.744999999999</v>
          </cell>
          <cell r="EC54">
            <v>20545.744999999999</v>
          </cell>
          <cell r="ED54">
            <v>20545.744999999999</v>
          </cell>
          <cell r="EE54">
            <v>20545.744999999999</v>
          </cell>
          <cell r="EF54">
            <v>20545.744999999999</v>
          </cell>
          <cell r="EG54">
            <v>20545.744999999999</v>
          </cell>
          <cell r="EH54">
            <v>20545.744999999999</v>
          </cell>
          <cell r="EI54">
            <v>20545.744999999999</v>
          </cell>
          <cell r="EJ54">
            <v>20545.744999999999</v>
          </cell>
          <cell r="EK54">
            <v>17303.472404459499</v>
          </cell>
          <cell r="EL54">
            <v>17303.472404459499</v>
          </cell>
          <cell r="EM54">
            <v>17303.472404459499</v>
          </cell>
          <cell r="EN54">
            <v>17303.472404459499</v>
          </cell>
          <cell r="EO54">
            <v>17303.472404459499</v>
          </cell>
          <cell r="EP54">
            <v>17303.472404459499</v>
          </cell>
          <cell r="EQ54">
            <v>17303.472404459499</v>
          </cell>
          <cell r="ER54">
            <v>17303.472404459499</v>
          </cell>
          <cell r="ES54">
            <v>17303.472404459499</v>
          </cell>
          <cell r="ET54">
            <v>17303.472404459499</v>
          </cell>
          <cell r="EU54">
            <v>17303.472404459499</v>
          </cell>
          <cell r="EV54">
            <v>17303.472404459499</v>
          </cell>
          <cell r="EW54">
            <v>17303.472404459499</v>
          </cell>
          <cell r="EX54">
            <v>17303.472404459499</v>
          </cell>
          <cell r="EY54">
            <v>17303.472404459499</v>
          </cell>
          <cell r="EZ54">
            <v>17303.472404459499</v>
          </cell>
          <cell r="FA54">
            <v>17303.472404459499</v>
          </cell>
          <cell r="FB54">
            <v>17303.472404459499</v>
          </cell>
          <cell r="FC54">
            <v>17303.472404459499</v>
          </cell>
          <cell r="FD54">
            <v>17303.472404459499</v>
          </cell>
          <cell r="FE54">
            <v>17303.472404459499</v>
          </cell>
          <cell r="FF54">
            <v>17303.472404459499</v>
          </cell>
          <cell r="FG54">
            <v>17303.472404459499</v>
          </cell>
          <cell r="FH54">
            <v>27046.94554275</v>
          </cell>
          <cell r="FI54">
            <v>27046.94554275</v>
          </cell>
          <cell r="FJ54">
            <v>27046.94554275</v>
          </cell>
          <cell r="FK54">
            <v>27046.94554275</v>
          </cell>
          <cell r="FL54">
            <v>27046.94554275</v>
          </cell>
          <cell r="FM54">
            <v>27046.94554275</v>
          </cell>
          <cell r="FN54">
            <v>27046.94554275</v>
          </cell>
          <cell r="FO54">
            <v>27046.94554275</v>
          </cell>
          <cell r="FP54">
            <v>27046.94554275</v>
          </cell>
          <cell r="FQ54">
            <v>27046.94554275</v>
          </cell>
          <cell r="FR54">
            <v>27046.94554275</v>
          </cell>
          <cell r="FS54">
            <v>27046.94554275</v>
          </cell>
          <cell r="FT54">
            <v>27046.94554275</v>
          </cell>
          <cell r="FU54">
            <v>27046.94554275</v>
          </cell>
          <cell r="FV54">
            <v>27046.94554275</v>
          </cell>
          <cell r="FW54">
            <v>27046.94554275</v>
          </cell>
          <cell r="FX54">
            <v>27046.94554275</v>
          </cell>
          <cell r="FY54">
            <v>27046.94554275</v>
          </cell>
          <cell r="FZ54">
            <v>27046.94554275</v>
          </cell>
          <cell r="GA54">
            <v>27046.94554275</v>
          </cell>
          <cell r="GB54">
            <v>27046.94554275</v>
          </cell>
          <cell r="GC54">
            <v>27046.94554275</v>
          </cell>
          <cell r="GD54">
            <v>27046.94554275</v>
          </cell>
          <cell r="GE54">
            <v>4740.1817035304002</v>
          </cell>
          <cell r="GF54">
            <v>4740.1817035304002</v>
          </cell>
          <cell r="GG54">
            <v>4740.1817035304002</v>
          </cell>
          <cell r="GH54">
            <v>4740.1817035304002</v>
          </cell>
          <cell r="GI54">
            <v>4740.1817035304002</v>
          </cell>
          <cell r="GJ54">
            <v>4740.1817035304002</v>
          </cell>
          <cell r="GK54">
            <v>4740.1817035304002</v>
          </cell>
          <cell r="GL54">
            <v>4740.1817035304002</v>
          </cell>
          <cell r="GM54">
            <v>4740.1817035304002</v>
          </cell>
          <cell r="GN54">
            <v>4740.1817035304002</v>
          </cell>
          <cell r="GO54">
            <v>4740.1817035304002</v>
          </cell>
          <cell r="GP54">
            <v>4740.1817035304002</v>
          </cell>
          <cell r="GQ54">
            <v>4740.1817035304002</v>
          </cell>
          <cell r="GR54">
            <v>4740.1817035304002</v>
          </cell>
          <cell r="GS54">
            <v>4740.1817035304002</v>
          </cell>
          <cell r="GT54">
            <v>4740.1817035304002</v>
          </cell>
          <cell r="GU54">
            <v>4740.1817035304002</v>
          </cell>
          <cell r="GV54">
            <v>4740.1817035304002</v>
          </cell>
          <cell r="GW54">
            <v>4740.1817035304002</v>
          </cell>
          <cell r="GX54">
            <v>4740.1817035304002</v>
          </cell>
          <cell r="GY54">
            <v>4740.1817035304002</v>
          </cell>
          <cell r="GZ54">
            <v>4740.1817035304002</v>
          </cell>
          <cell r="HA54">
            <v>4740.1817035304002</v>
          </cell>
          <cell r="HB54">
            <v>16276.4704691317</v>
          </cell>
          <cell r="HC54">
            <v>16276.4704691317</v>
          </cell>
          <cell r="HD54">
            <v>16276.4704691317</v>
          </cell>
          <cell r="HE54">
            <v>16276.4704691317</v>
          </cell>
          <cell r="HF54">
            <v>16276.4704691317</v>
          </cell>
          <cell r="HG54">
            <v>16276.4704691317</v>
          </cell>
          <cell r="HH54">
            <v>16276.4704691317</v>
          </cell>
          <cell r="HI54">
            <v>16276.4704691317</v>
          </cell>
          <cell r="HJ54">
            <v>16276.4704691317</v>
          </cell>
          <cell r="HK54">
            <v>16276.4704691317</v>
          </cell>
          <cell r="HL54">
            <v>16276.4704691317</v>
          </cell>
          <cell r="HM54">
            <v>16276.4704691317</v>
          </cell>
          <cell r="HN54">
            <v>16276.4704691317</v>
          </cell>
          <cell r="HO54">
            <v>16276.4704691317</v>
          </cell>
          <cell r="HP54">
            <v>16276.4704691317</v>
          </cell>
          <cell r="HQ54">
            <v>16276.4704691317</v>
          </cell>
          <cell r="HR54">
            <v>16276.4704691317</v>
          </cell>
          <cell r="HS54">
            <v>16276.4704691317</v>
          </cell>
          <cell r="HT54">
            <v>16276.4704691317</v>
          </cell>
          <cell r="HU54">
            <v>16276.4704691317</v>
          </cell>
          <cell r="HV54">
            <v>16276.4704691317</v>
          </cell>
          <cell r="HW54">
            <v>16276.4704691317</v>
          </cell>
          <cell r="HX54">
            <v>16276.4704691317</v>
          </cell>
          <cell r="HY54">
            <v>10968.2164289027</v>
          </cell>
          <cell r="HZ54">
            <v>10968.2164289027</v>
          </cell>
          <cell r="IA54">
            <v>10968.2164289027</v>
          </cell>
          <cell r="IB54">
            <v>10968.2164289027</v>
          </cell>
          <cell r="IC54">
            <v>10968.2164289027</v>
          </cell>
          <cell r="ID54">
            <v>10968.2164289027</v>
          </cell>
          <cell r="IE54">
            <v>10968.2164289027</v>
          </cell>
          <cell r="IF54">
            <v>10968.2164289027</v>
          </cell>
          <cell r="IG54">
            <v>10968.2164289027</v>
          </cell>
          <cell r="IH54">
            <v>10968.2164289027</v>
          </cell>
          <cell r="II54">
            <v>10968.2164289027</v>
          </cell>
          <cell r="IJ54">
            <v>10968.2164289027</v>
          </cell>
          <cell r="IK54">
            <v>10968.2164289027</v>
          </cell>
          <cell r="IL54">
            <v>10968.2164289027</v>
          </cell>
          <cell r="IM54">
            <v>10968.2164289027</v>
          </cell>
          <cell r="IN54">
            <v>10968.2164289027</v>
          </cell>
          <cell r="IO54">
            <v>10968.2164289027</v>
          </cell>
          <cell r="IP54">
            <v>10968.2164289027</v>
          </cell>
          <cell r="IQ54">
            <v>10968.2164289027</v>
          </cell>
          <cell r="IR54">
            <v>10968.2164289027</v>
          </cell>
          <cell r="IS54">
            <v>10968.2164289027</v>
          </cell>
          <cell r="IT54">
            <v>10968.2164289027</v>
          </cell>
          <cell r="IU54">
            <v>10968.2164289027</v>
          </cell>
        </row>
        <row r="55">
          <cell r="A55" t="str">
            <v>Total Plant Depreciation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</row>
        <row r="56">
          <cell r="A56" t="str">
            <v>% of Plant Period Costs</v>
          </cell>
          <cell r="B56">
            <v>0.23091212251828999</v>
          </cell>
          <cell r="C56">
            <v>0.18316781942056301</v>
          </cell>
          <cell r="D56">
            <v>0.414079941938853</v>
          </cell>
          <cell r="E56">
            <v>0</v>
          </cell>
          <cell r="F56">
            <v>0</v>
          </cell>
          <cell r="G56">
            <v>0.48439975635334698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0.10152030170780001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0.64824427344374702</v>
          </cell>
          <cell r="AF56">
            <v>0</v>
          </cell>
          <cell r="AG56">
            <v>0.64824427344374702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3.3443289525623997E-2</v>
          </cell>
          <cell r="AP56">
            <v>1.0755183444113799E-2</v>
          </cell>
          <cell r="AQ56">
            <v>0</v>
          </cell>
          <cell r="AR56">
            <v>4.4198472969737702E-2</v>
          </cell>
          <cell r="AS56">
            <v>0</v>
          </cell>
          <cell r="AT56">
            <v>0</v>
          </cell>
          <cell r="AU56">
            <v>0.30755725358651598</v>
          </cell>
          <cell r="AV56">
            <v>0</v>
          </cell>
          <cell r="AW56">
            <v>0</v>
          </cell>
          <cell r="AX56">
            <v>0</v>
          </cell>
          <cell r="AY56">
            <v>8.7131285940846903E-2</v>
          </cell>
          <cell r="AZ56">
            <v>0</v>
          </cell>
          <cell r="BA56">
            <v>5.32258884460063E-2</v>
          </cell>
          <cell r="BB56">
            <v>0.76663038801876604</v>
          </cell>
          <cell r="BC56">
            <v>9.4106974175388897E-3</v>
          </cell>
          <cell r="BD56">
            <v>0.77604108543630501</v>
          </cell>
          <cell r="BE56">
            <v>0</v>
          </cell>
          <cell r="BF56">
            <v>4.8792861809551197E-2</v>
          </cell>
          <cell r="BG56">
            <v>0</v>
          </cell>
          <cell r="BH56">
            <v>8.6996726048470807E-3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5.7492534414398201E-2</v>
          </cell>
          <cell r="BP56">
            <v>0</v>
          </cell>
          <cell r="BQ56">
            <v>2.6109205762443299E-2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0.76209637972067301</v>
          </cell>
          <cell r="BY56">
            <v>0</v>
          </cell>
          <cell r="BZ56">
            <v>0</v>
          </cell>
          <cell r="CA56">
            <v>0</v>
          </cell>
          <cell r="CB56">
            <v>0.35201445655981001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0.23790362027932699</v>
          </cell>
          <cell r="CO56">
            <v>0</v>
          </cell>
          <cell r="CP56">
            <v>0</v>
          </cell>
          <cell r="CQ56">
            <v>0</v>
          </cell>
          <cell r="CR56">
            <v>0.12564401003738901</v>
          </cell>
          <cell r="CS56">
            <v>0.12564401003738901</v>
          </cell>
          <cell r="CT56">
            <v>0.311823916470093</v>
          </cell>
          <cell r="CU56">
            <v>0.27177280341739402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5.1911846957977299E-2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5.1911846957977299E-2</v>
          </cell>
          <cell r="DK56">
            <v>0</v>
          </cell>
          <cell r="DL56">
            <v>0.23884742311714699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1</v>
          </cell>
          <cell r="EK56">
            <v>8.6882312336946294E-2</v>
          </cell>
          <cell r="EL56">
            <v>0.112269978728752</v>
          </cell>
          <cell r="EM56">
            <v>0.19915229106569801</v>
          </cell>
          <cell r="EN56">
            <v>0</v>
          </cell>
          <cell r="EO56">
            <v>0.12938317185822501</v>
          </cell>
          <cell r="EP56">
            <v>0.18058333714189501</v>
          </cell>
          <cell r="EQ56">
            <v>0.42733585514577599</v>
          </cell>
          <cell r="ER56">
            <v>3.7752412915312998E-2</v>
          </cell>
          <cell r="ES56">
            <v>0.46508826806108899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2.5792931873092902E-2</v>
          </cell>
          <cell r="FD56">
            <v>2.5792931873092902E-2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0.74768238530241604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0.25231761469758401</v>
          </cell>
          <cell r="GD56">
            <v>0</v>
          </cell>
          <cell r="GE56">
            <v>0</v>
          </cell>
          <cell r="GF56">
            <v>0.51193258425538302</v>
          </cell>
          <cell r="GG56">
            <v>0.51193258425538302</v>
          </cell>
          <cell r="GH56">
            <v>0</v>
          </cell>
          <cell r="GI56">
            <v>0.20117801093908699</v>
          </cell>
          <cell r="GJ56">
            <v>0</v>
          </cell>
          <cell r="GK56">
            <v>0</v>
          </cell>
          <cell r="GL56">
            <v>0.21845097741452099</v>
          </cell>
          <cell r="GM56">
            <v>0.21845097741452099</v>
          </cell>
          <cell r="GN56">
            <v>5.5074605576078198E-2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1.3363821814930701E-2</v>
          </cell>
          <cell r="GW56">
            <v>0</v>
          </cell>
          <cell r="GX56">
            <v>6.8438427391008902E-2</v>
          </cell>
          <cell r="GY56">
            <v>0</v>
          </cell>
          <cell r="GZ56">
            <v>0</v>
          </cell>
          <cell r="HA56">
            <v>0</v>
          </cell>
          <cell r="HB56">
            <v>2.8200422350759501E-2</v>
          </cell>
          <cell r="HC56">
            <v>0.30856228798049301</v>
          </cell>
          <cell r="HD56">
            <v>0.33676271033125199</v>
          </cell>
          <cell r="HE56">
            <v>0</v>
          </cell>
          <cell r="HF56">
            <v>0.11535693352481</v>
          </cell>
          <cell r="HG56">
            <v>0.24791778410791701</v>
          </cell>
          <cell r="HH56">
            <v>0</v>
          </cell>
          <cell r="HI56">
            <v>0.28647566449690598</v>
          </cell>
          <cell r="HJ56">
            <v>0.28647566449690598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3.7351554306462999E-3</v>
          </cell>
          <cell r="HQ56">
            <v>0</v>
          </cell>
          <cell r="HR56">
            <v>0</v>
          </cell>
          <cell r="HS56">
            <v>0</v>
          </cell>
          <cell r="HT56">
            <v>9.7517521084686601E-3</v>
          </cell>
          <cell r="HU56">
            <v>1.3486907539115E-2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0.15169772629605599</v>
          </cell>
          <cell r="IA56">
            <v>0.15169772629605599</v>
          </cell>
          <cell r="IB56">
            <v>0</v>
          </cell>
          <cell r="IC56">
            <v>0.18348067705246299</v>
          </cell>
          <cell r="ID56">
            <v>0.22609090990335701</v>
          </cell>
          <cell r="IE56">
            <v>0</v>
          </cell>
          <cell r="IF56">
            <v>1.42711501425832E-2</v>
          </cell>
          <cell r="IG56">
            <v>1.42711501425832E-2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0.42445953660553998</v>
          </cell>
          <cell r="IR56">
            <v>0.42445953660553998</v>
          </cell>
          <cell r="IS56">
            <v>0</v>
          </cell>
          <cell r="IT56">
            <v>0</v>
          </cell>
          <cell r="IU56">
            <v>0</v>
          </cell>
        </row>
        <row r="57">
          <cell r="A57" t="str">
            <v>Total Plant Production</v>
          </cell>
          <cell r="B57">
            <v>140900</v>
          </cell>
          <cell r="C57">
            <v>140900</v>
          </cell>
          <cell r="D57">
            <v>140900</v>
          </cell>
          <cell r="E57">
            <v>140900</v>
          </cell>
          <cell r="F57">
            <v>140900</v>
          </cell>
          <cell r="G57">
            <v>140900</v>
          </cell>
          <cell r="H57">
            <v>140900</v>
          </cell>
          <cell r="I57">
            <v>140900</v>
          </cell>
          <cell r="J57">
            <v>140900</v>
          </cell>
          <cell r="K57">
            <v>140900</v>
          </cell>
          <cell r="L57">
            <v>140900</v>
          </cell>
          <cell r="M57">
            <v>140900</v>
          </cell>
          <cell r="N57">
            <v>140900</v>
          </cell>
          <cell r="O57">
            <v>140900</v>
          </cell>
          <cell r="P57">
            <v>140900</v>
          </cell>
          <cell r="Q57">
            <v>140900</v>
          </cell>
          <cell r="R57">
            <v>140900</v>
          </cell>
          <cell r="S57">
            <v>140900</v>
          </cell>
          <cell r="T57">
            <v>140900</v>
          </cell>
          <cell r="U57">
            <v>140900</v>
          </cell>
          <cell r="V57">
            <v>140900</v>
          </cell>
          <cell r="W57">
            <v>140900</v>
          </cell>
          <cell r="X57">
            <v>140900</v>
          </cell>
          <cell r="Y57">
            <v>128838.0784</v>
          </cell>
          <cell r="Z57">
            <v>128838.0784</v>
          </cell>
          <cell r="AA57">
            <v>128838.0784</v>
          </cell>
          <cell r="AB57">
            <v>128838.0784</v>
          </cell>
          <cell r="AC57">
            <v>128838.0784</v>
          </cell>
          <cell r="AD57">
            <v>128838.0784</v>
          </cell>
          <cell r="AE57">
            <v>128838.0784</v>
          </cell>
          <cell r="AF57">
            <v>128838.0784</v>
          </cell>
          <cell r="AG57">
            <v>128838.0784</v>
          </cell>
          <cell r="AH57">
            <v>128838.0784</v>
          </cell>
          <cell r="AI57">
            <v>128838.0784</v>
          </cell>
          <cell r="AJ57">
            <v>128838.0784</v>
          </cell>
          <cell r="AK57">
            <v>128838.0784</v>
          </cell>
          <cell r="AL57">
            <v>128838.0784</v>
          </cell>
          <cell r="AM57">
            <v>128838.0784</v>
          </cell>
          <cell r="AN57">
            <v>128838.0784</v>
          </cell>
          <cell r="AO57">
            <v>128838.0784</v>
          </cell>
          <cell r="AP57">
            <v>128838.0784</v>
          </cell>
          <cell r="AQ57">
            <v>128838.0784</v>
          </cell>
          <cell r="AR57">
            <v>128838.0784</v>
          </cell>
          <cell r="AS57">
            <v>128838.0784</v>
          </cell>
          <cell r="AT57">
            <v>128838.0784</v>
          </cell>
          <cell r="AU57">
            <v>128838.0784</v>
          </cell>
          <cell r="AV57">
            <v>102083.52606305901</v>
          </cell>
          <cell r="AW57">
            <v>102083.52606305901</v>
          </cell>
          <cell r="AX57">
            <v>102083.52606305901</v>
          </cell>
          <cell r="AY57">
            <v>102083.52606305901</v>
          </cell>
          <cell r="AZ57">
            <v>102083.52606305901</v>
          </cell>
          <cell r="BA57">
            <v>102083.52606305901</v>
          </cell>
          <cell r="BB57">
            <v>102083.52606305901</v>
          </cell>
          <cell r="BC57">
            <v>102083.52606305901</v>
          </cell>
          <cell r="BD57">
            <v>102083.52606305901</v>
          </cell>
          <cell r="BE57">
            <v>102083.52606305901</v>
          </cell>
          <cell r="BF57">
            <v>102083.52606305901</v>
          </cell>
          <cell r="BG57">
            <v>102083.52606305901</v>
          </cell>
          <cell r="BH57">
            <v>102083.52606305901</v>
          </cell>
          <cell r="BI57">
            <v>102083.52606305901</v>
          </cell>
          <cell r="BJ57">
            <v>102083.52606305901</v>
          </cell>
          <cell r="BK57">
            <v>102083.52606305901</v>
          </cell>
          <cell r="BL57">
            <v>102083.52606305901</v>
          </cell>
          <cell r="BM57">
            <v>102083.52606305901</v>
          </cell>
          <cell r="BN57">
            <v>102083.52606305901</v>
          </cell>
          <cell r="BO57">
            <v>102083.52606305901</v>
          </cell>
          <cell r="BP57">
            <v>102083.52606305901</v>
          </cell>
          <cell r="BQ57">
            <v>102083.52606305901</v>
          </cell>
          <cell r="BR57">
            <v>102083.52606305901</v>
          </cell>
          <cell r="BS57">
            <v>33925</v>
          </cell>
          <cell r="BT57">
            <v>33925</v>
          </cell>
          <cell r="BU57">
            <v>33925</v>
          </cell>
          <cell r="BV57">
            <v>33925</v>
          </cell>
          <cell r="BW57">
            <v>33925</v>
          </cell>
          <cell r="BX57">
            <v>33925</v>
          </cell>
          <cell r="BY57">
            <v>33925</v>
          </cell>
          <cell r="BZ57">
            <v>33925</v>
          </cell>
          <cell r="CA57">
            <v>33925</v>
          </cell>
          <cell r="CB57">
            <v>33925</v>
          </cell>
          <cell r="CC57">
            <v>33925</v>
          </cell>
          <cell r="CD57">
            <v>33925</v>
          </cell>
          <cell r="CE57">
            <v>33925</v>
          </cell>
          <cell r="CF57">
            <v>33925</v>
          </cell>
          <cell r="CG57">
            <v>33925</v>
          </cell>
          <cell r="CH57">
            <v>33925</v>
          </cell>
          <cell r="CI57">
            <v>33925</v>
          </cell>
          <cell r="CJ57">
            <v>33925</v>
          </cell>
          <cell r="CK57">
            <v>33925</v>
          </cell>
          <cell r="CL57">
            <v>33925</v>
          </cell>
          <cell r="CM57">
            <v>33925</v>
          </cell>
          <cell r="CN57">
            <v>33925</v>
          </cell>
          <cell r="CO57">
            <v>33925</v>
          </cell>
          <cell r="CP57">
            <v>33925</v>
          </cell>
          <cell r="CQ57">
            <v>31101.612301512399</v>
          </cell>
          <cell r="CR57">
            <v>31101.612301512399</v>
          </cell>
          <cell r="CS57">
            <v>31101.612301512399</v>
          </cell>
          <cell r="CT57">
            <v>31101.612301512399</v>
          </cell>
          <cell r="CU57">
            <v>31101.612301512399</v>
          </cell>
          <cell r="CV57">
            <v>31101.612301512399</v>
          </cell>
          <cell r="CW57">
            <v>31101.612301512399</v>
          </cell>
          <cell r="CX57">
            <v>31101.612301512399</v>
          </cell>
          <cell r="CY57">
            <v>31101.612301512399</v>
          </cell>
          <cell r="CZ57">
            <v>31101.612301512399</v>
          </cell>
          <cell r="DA57">
            <v>31101.612301512399</v>
          </cell>
          <cell r="DB57">
            <v>31101.612301512399</v>
          </cell>
          <cell r="DC57">
            <v>31101.612301512399</v>
          </cell>
          <cell r="DD57">
            <v>31101.612301512399</v>
          </cell>
          <cell r="DE57">
            <v>31101.612301512399</v>
          </cell>
          <cell r="DF57">
            <v>31101.612301512399</v>
          </cell>
          <cell r="DG57">
            <v>31101.612301512399</v>
          </cell>
          <cell r="DH57">
            <v>31101.612301512399</v>
          </cell>
          <cell r="DI57">
            <v>31101.612301512399</v>
          </cell>
          <cell r="DJ57">
            <v>31101.612301512399</v>
          </cell>
          <cell r="DK57">
            <v>31101.612301512399</v>
          </cell>
          <cell r="DL57">
            <v>31101.612301512399</v>
          </cell>
          <cell r="DM57">
            <v>31101.612301512399</v>
          </cell>
          <cell r="DN57">
            <v>140243</v>
          </cell>
          <cell r="DO57">
            <v>140243</v>
          </cell>
          <cell r="DP57">
            <v>140243</v>
          </cell>
          <cell r="DQ57">
            <v>140243</v>
          </cell>
          <cell r="DR57">
            <v>140243</v>
          </cell>
          <cell r="DS57">
            <v>140243</v>
          </cell>
          <cell r="DT57">
            <v>140243</v>
          </cell>
          <cell r="DU57">
            <v>140243</v>
          </cell>
          <cell r="DV57">
            <v>140243</v>
          </cell>
          <cell r="DW57">
            <v>140243</v>
          </cell>
          <cell r="DX57">
            <v>140243</v>
          </cell>
          <cell r="DY57">
            <v>140243</v>
          </cell>
          <cell r="DZ57">
            <v>140243</v>
          </cell>
          <cell r="EA57">
            <v>140243</v>
          </cell>
          <cell r="EB57">
            <v>140243</v>
          </cell>
          <cell r="EC57">
            <v>140243</v>
          </cell>
          <cell r="ED57">
            <v>140243</v>
          </cell>
          <cell r="EE57">
            <v>140243</v>
          </cell>
          <cell r="EF57">
            <v>140243</v>
          </cell>
          <cell r="EG57">
            <v>140243</v>
          </cell>
          <cell r="EH57">
            <v>140243</v>
          </cell>
          <cell r="EI57">
            <v>140243</v>
          </cell>
          <cell r="EJ57">
            <v>140243</v>
          </cell>
          <cell r="EK57">
            <v>73809.112494325498</v>
          </cell>
          <cell r="EL57">
            <v>73809.112494325498</v>
          </cell>
          <cell r="EM57">
            <v>73809.112494325498</v>
          </cell>
          <cell r="EN57">
            <v>73809.112494325498</v>
          </cell>
          <cell r="EO57">
            <v>73809.112494325498</v>
          </cell>
          <cell r="EP57">
            <v>73809.112494325498</v>
          </cell>
          <cell r="EQ57">
            <v>73809.112494325498</v>
          </cell>
          <cell r="ER57">
            <v>73809.112494325498</v>
          </cell>
          <cell r="ES57">
            <v>73809.112494325498</v>
          </cell>
          <cell r="ET57">
            <v>73809.112494325498</v>
          </cell>
          <cell r="EU57">
            <v>73809.112494325498</v>
          </cell>
          <cell r="EV57">
            <v>73809.112494325498</v>
          </cell>
          <cell r="EW57">
            <v>73809.112494325498</v>
          </cell>
          <cell r="EX57">
            <v>73809.112494325498</v>
          </cell>
          <cell r="EY57">
            <v>73809.112494325498</v>
          </cell>
          <cell r="EZ57">
            <v>73809.112494325498</v>
          </cell>
          <cell r="FA57">
            <v>73809.112494325498</v>
          </cell>
          <cell r="FB57">
            <v>73809.112494325498</v>
          </cell>
          <cell r="FC57">
            <v>73809.112494325498</v>
          </cell>
          <cell r="FD57">
            <v>73809.112494325498</v>
          </cell>
          <cell r="FE57">
            <v>73809.112494325498</v>
          </cell>
          <cell r="FF57">
            <v>73809.112494325498</v>
          </cell>
          <cell r="FG57">
            <v>73809.112494325498</v>
          </cell>
          <cell r="FH57">
            <v>71769.950427684395</v>
          </cell>
          <cell r="FI57">
            <v>71769.950427684395</v>
          </cell>
          <cell r="FJ57">
            <v>71769.950427684395</v>
          </cell>
          <cell r="FK57">
            <v>71769.950427684395</v>
          </cell>
          <cell r="FL57">
            <v>71769.950427684395</v>
          </cell>
          <cell r="FM57">
            <v>71769.950427684395</v>
          </cell>
          <cell r="FN57">
            <v>71769.950427684395</v>
          </cell>
          <cell r="FO57">
            <v>71769.950427684395</v>
          </cell>
          <cell r="FP57">
            <v>71769.950427684395</v>
          </cell>
          <cell r="FQ57">
            <v>71769.950427684395</v>
          </cell>
          <cell r="FR57">
            <v>71769.950427684395</v>
          </cell>
          <cell r="FS57">
            <v>71769.950427684395</v>
          </cell>
          <cell r="FT57">
            <v>71769.950427684395</v>
          </cell>
          <cell r="FU57">
            <v>71769.950427684395</v>
          </cell>
          <cell r="FV57">
            <v>71769.950427684395</v>
          </cell>
          <cell r="FW57">
            <v>71769.950427684395</v>
          </cell>
          <cell r="FX57">
            <v>71769.950427684395</v>
          </cell>
          <cell r="FY57">
            <v>71769.950427684395</v>
          </cell>
          <cell r="FZ57">
            <v>71769.950427684395</v>
          </cell>
          <cell r="GA57">
            <v>71769.950427684395</v>
          </cell>
          <cell r="GB57">
            <v>71769.950427684395</v>
          </cell>
          <cell r="GC57">
            <v>71769.950427684395</v>
          </cell>
          <cell r="GD57">
            <v>71769.950427684395</v>
          </cell>
          <cell r="GE57">
            <v>22460</v>
          </cell>
          <cell r="GF57">
            <v>22460</v>
          </cell>
          <cell r="GG57">
            <v>22460</v>
          </cell>
          <cell r="GH57">
            <v>22460</v>
          </cell>
          <cell r="GI57">
            <v>22460</v>
          </cell>
          <cell r="GJ57">
            <v>22460</v>
          </cell>
          <cell r="GK57">
            <v>22460</v>
          </cell>
          <cell r="GL57">
            <v>22460</v>
          </cell>
          <cell r="GM57">
            <v>22460</v>
          </cell>
          <cell r="GN57">
            <v>22460</v>
          </cell>
          <cell r="GO57">
            <v>22460</v>
          </cell>
          <cell r="GP57">
            <v>22460</v>
          </cell>
          <cell r="GQ57">
            <v>22460</v>
          </cell>
          <cell r="GR57">
            <v>22460</v>
          </cell>
          <cell r="GS57">
            <v>22460</v>
          </cell>
          <cell r="GT57">
            <v>22460</v>
          </cell>
          <cell r="GU57">
            <v>22460</v>
          </cell>
          <cell r="GV57">
            <v>22460</v>
          </cell>
          <cell r="GW57">
            <v>22460</v>
          </cell>
          <cell r="GX57">
            <v>22460</v>
          </cell>
          <cell r="GY57">
            <v>22460</v>
          </cell>
          <cell r="GZ57">
            <v>22460</v>
          </cell>
          <cell r="HA57">
            <v>22460</v>
          </cell>
          <cell r="HB57">
            <v>50144.536999999997</v>
          </cell>
          <cell r="HC57">
            <v>50144.536999999997</v>
          </cell>
          <cell r="HD57">
            <v>50144.536999999997</v>
          </cell>
          <cell r="HE57">
            <v>50144.536999999997</v>
          </cell>
          <cell r="HF57">
            <v>50144.536999999997</v>
          </cell>
          <cell r="HG57">
            <v>50144.536999999997</v>
          </cell>
          <cell r="HH57">
            <v>50144.536999999997</v>
          </cell>
          <cell r="HI57">
            <v>50144.536999999997</v>
          </cell>
          <cell r="HJ57">
            <v>50144.536999999997</v>
          </cell>
          <cell r="HK57">
            <v>50144.536999999997</v>
          </cell>
          <cell r="HL57">
            <v>50144.536999999997</v>
          </cell>
          <cell r="HM57">
            <v>50144.536999999997</v>
          </cell>
          <cell r="HN57">
            <v>50144.536999999997</v>
          </cell>
          <cell r="HO57">
            <v>50144.536999999997</v>
          </cell>
          <cell r="HP57">
            <v>50144.536999999997</v>
          </cell>
          <cell r="HQ57">
            <v>50144.536999999997</v>
          </cell>
          <cell r="HR57">
            <v>50144.536999999997</v>
          </cell>
          <cell r="HS57">
            <v>50144.536999999997</v>
          </cell>
          <cell r="HT57">
            <v>50144.536999999997</v>
          </cell>
          <cell r="HU57">
            <v>50144.536999999997</v>
          </cell>
          <cell r="HV57">
            <v>50144.536999999997</v>
          </cell>
          <cell r="HW57">
            <v>50144.536999999997</v>
          </cell>
          <cell r="HX57">
            <v>50144.536999999997</v>
          </cell>
          <cell r="HY57">
            <v>21779.084145393201</v>
          </cell>
          <cell r="HZ57">
            <v>21779.084145393201</v>
          </cell>
          <cell r="IA57">
            <v>21779.084145393201</v>
          </cell>
          <cell r="IB57">
            <v>21779.084145393201</v>
          </cell>
          <cell r="IC57">
            <v>21779.084145393201</v>
          </cell>
          <cell r="ID57">
            <v>21779.084145393201</v>
          </cell>
          <cell r="IE57">
            <v>21779.084145393201</v>
          </cell>
          <cell r="IF57">
            <v>21779.084145393201</v>
          </cell>
          <cell r="IG57">
            <v>21779.084145393201</v>
          </cell>
          <cell r="IH57">
            <v>21779.084145393201</v>
          </cell>
          <cell r="II57">
            <v>21779.084145393201</v>
          </cell>
          <cell r="IJ57">
            <v>21779.084145393201</v>
          </cell>
          <cell r="IK57">
            <v>21779.084145393201</v>
          </cell>
          <cell r="IL57">
            <v>21779.084145393201</v>
          </cell>
          <cell r="IM57">
            <v>21779.084145393201</v>
          </cell>
          <cell r="IN57">
            <v>21779.084145393201</v>
          </cell>
          <cell r="IO57">
            <v>21779.084145393201</v>
          </cell>
          <cell r="IP57">
            <v>21779.084145393201</v>
          </cell>
          <cell r="IQ57">
            <v>21779.084145393201</v>
          </cell>
          <cell r="IR57">
            <v>21779.084145393201</v>
          </cell>
          <cell r="IS57">
            <v>21779.084145393201</v>
          </cell>
          <cell r="IT57">
            <v>21779.084145393201</v>
          </cell>
          <cell r="IU57">
            <v>21779.084145393201</v>
          </cell>
        </row>
        <row r="58">
          <cell r="A58" t="str">
            <v>% of Plant Production</v>
          </cell>
          <cell r="B58">
            <v>0.234279630943932</v>
          </cell>
          <cell r="C58">
            <v>0.14405961674946799</v>
          </cell>
          <cell r="D58">
            <v>0.37833924769339999</v>
          </cell>
          <cell r="E58">
            <v>0</v>
          </cell>
          <cell r="F58">
            <v>0</v>
          </cell>
          <cell r="G58">
            <v>0.46484740951029102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0.13485947480482599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0.525892661870064</v>
          </cell>
          <cell r="AF58">
            <v>0</v>
          </cell>
          <cell r="AG58">
            <v>0.525892661870064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7.9797837158676499E-2</v>
          </cell>
          <cell r="AP58">
            <v>1.82483193571133E-2</v>
          </cell>
          <cell r="AQ58">
            <v>0</v>
          </cell>
          <cell r="AR58">
            <v>9.8046156515789795E-2</v>
          </cell>
          <cell r="AS58">
            <v>0</v>
          </cell>
          <cell r="AT58">
            <v>0</v>
          </cell>
          <cell r="AU58">
            <v>0.32341261618816602</v>
          </cell>
          <cell r="AV58">
            <v>0</v>
          </cell>
          <cell r="AW58">
            <v>0</v>
          </cell>
          <cell r="AX58">
            <v>0</v>
          </cell>
          <cell r="AY58">
            <v>4.88946009379237E-2</v>
          </cell>
          <cell r="AZ58">
            <v>0</v>
          </cell>
          <cell r="BA58">
            <v>5.06441443937009E-2</v>
          </cell>
          <cell r="BB58">
            <v>0.83860284063006596</v>
          </cell>
          <cell r="BC58">
            <v>7.7496914429441696E-3</v>
          </cell>
          <cell r="BD58">
            <v>0.84635253207301098</v>
          </cell>
          <cell r="BE58">
            <v>0</v>
          </cell>
          <cell r="BF58">
            <v>2.2389632386001099E-2</v>
          </cell>
          <cell r="BG58">
            <v>0</v>
          </cell>
          <cell r="BH58">
            <v>3.7812600206368601E-3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2.6170892406637902E-2</v>
          </cell>
          <cell r="BP58">
            <v>0</v>
          </cell>
          <cell r="BQ58">
            <v>2.40265339623052E-2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0.74829771554900504</v>
          </cell>
          <cell r="BY58">
            <v>0</v>
          </cell>
          <cell r="BZ58">
            <v>0</v>
          </cell>
          <cell r="CA58">
            <v>0</v>
          </cell>
          <cell r="CB58">
            <v>8.8430361090641105E-2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0.25170228445099502</v>
          </cell>
          <cell r="CO58">
            <v>0</v>
          </cell>
          <cell r="CP58">
            <v>0</v>
          </cell>
          <cell r="CQ58">
            <v>0</v>
          </cell>
          <cell r="CR58">
            <v>0.16639543787512201</v>
          </cell>
          <cell r="CS58">
            <v>0.16639543787512201</v>
          </cell>
          <cell r="CT58">
            <v>0.192167989450024</v>
          </cell>
          <cell r="CU58">
            <v>0.329586838309189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4.7030836223431301E-2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4.7030836223431301E-2</v>
          </cell>
          <cell r="DK58">
            <v>0</v>
          </cell>
          <cell r="DL58">
            <v>0.22774425240232099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0.86</v>
          </cell>
          <cell r="EK58">
            <v>8.6767751144683103E-2</v>
          </cell>
          <cell r="EL58">
            <v>0.100944078766541</v>
          </cell>
          <cell r="EM58">
            <v>0.18771182991122401</v>
          </cell>
          <cell r="EN58">
            <v>0</v>
          </cell>
          <cell r="EO58">
            <v>0.130441790566274</v>
          </cell>
          <cell r="EP58">
            <v>0.223265652619201</v>
          </cell>
          <cell r="EQ58">
            <v>0.417630607601302</v>
          </cell>
          <cell r="ER58">
            <v>3.8331655626328003E-2</v>
          </cell>
          <cell r="ES58">
            <v>0.45596226322763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2.61846367567228E-3</v>
          </cell>
          <cell r="FD58">
            <v>2.61846367567228E-3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0.70701773107992105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3.45483887139044E-2</v>
          </cell>
          <cell r="GA58">
            <v>3.45483887139044E-2</v>
          </cell>
          <cell r="GB58">
            <v>0</v>
          </cell>
          <cell r="GC58">
            <v>0.22225313697731</v>
          </cell>
          <cell r="GD58">
            <v>0</v>
          </cell>
          <cell r="GE58">
            <v>0</v>
          </cell>
          <cell r="GF58">
            <v>0.50267141585040098</v>
          </cell>
          <cell r="GG58">
            <v>0.50267141585040098</v>
          </cell>
          <cell r="GH58">
            <v>0</v>
          </cell>
          <cell r="GI58">
            <v>0.19109528049866401</v>
          </cell>
          <cell r="GJ58">
            <v>0</v>
          </cell>
          <cell r="GK58">
            <v>0</v>
          </cell>
          <cell r="GL58">
            <v>0.214559216384684</v>
          </cell>
          <cell r="GM58">
            <v>0.214559216384684</v>
          </cell>
          <cell r="GN58">
            <v>5.4140694568121102E-2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2.4176313446126401E-2</v>
          </cell>
          <cell r="GU58">
            <v>0</v>
          </cell>
          <cell r="GV58">
            <v>1.3357079252003599E-2</v>
          </cell>
          <cell r="GW58">
            <v>0</v>
          </cell>
          <cell r="GX58">
            <v>9.1674087266251106E-2</v>
          </cell>
          <cell r="GY58">
            <v>0</v>
          </cell>
          <cell r="GZ58">
            <v>0</v>
          </cell>
          <cell r="HA58">
            <v>0</v>
          </cell>
          <cell r="HB58">
            <v>2.9991146438983401E-2</v>
          </cell>
          <cell r="HC58">
            <v>0.32815596338476499</v>
          </cell>
          <cell r="HD58">
            <v>0.35814710982374798</v>
          </cell>
          <cell r="HE58">
            <v>0</v>
          </cell>
          <cell r="HF58">
            <v>0.112954697338217</v>
          </cell>
          <cell r="HG58">
            <v>0.27150215785220999</v>
          </cell>
          <cell r="HH58">
            <v>0</v>
          </cell>
          <cell r="HI58">
            <v>0.23186982462316899</v>
          </cell>
          <cell r="HJ58">
            <v>0.23186982462316899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1.5953881476660201E-2</v>
          </cell>
          <cell r="HQ58">
            <v>0</v>
          </cell>
          <cell r="HR58">
            <v>0</v>
          </cell>
          <cell r="HS58">
            <v>0</v>
          </cell>
          <cell r="HT58">
            <v>9.5723288859960991E-3</v>
          </cell>
          <cell r="HU58">
            <v>2.5526210362656301E-2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0.25004237668038798</v>
          </cell>
          <cell r="IA58">
            <v>0.25004237668038798</v>
          </cell>
          <cell r="IB58">
            <v>0</v>
          </cell>
          <cell r="IC58">
            <v>0.28807019367723402</v>
          </cell>
          <cell r="ID58">
            <v>0.440292783673428</v>
          </cell>
          <cell r="IE58">
            <v>0</v>
          </cell>
          <cell r="IF58">
            <v>2.1594645968950402E-2</v>
          </cell>
          <cell r="IG58">
            <v>2.1594645968950402E-2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</row>
      </sheetData>
      <sheetData sheetId="63" refreshError="1"/>
      <sheetData sheetId="64" refreshError="1"/>
      <sheetData sheetId="65" refreshError="1">
        <row r="2">
          <cell r="B2" t="str">
            <v>2005A</v>
          </cell>
          <cell r="C2" t="str">
            <v>2006B</v>
          </cell>
          <cell r="D2" t="str">
            <v>2006E</v>
          </cell>
          <cell r="E2" t="str">
            <v>2007B</v>
          </cell>
          <cell r="F2">
            <v>2007</v>
          </cell>
          <cell r="G2">
            <v>2008</v>
          </cell>
          <cell r="H2">
            <v>2009</v>
          </cell>
          <cell r="I2">
            <v>2010</v>
          </cell>
          <cell r="J2">
            <v>2011</v>
          </cell>
        </row>
        <row r="3"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</row>
      </sheetData>
      <sheetData sheetId="66" refreshError="1"/>
      <sheetData sheetId="67" refreshError="1"/>
      <sheetData sheetId="68" refreshError="1"/>
      <sheetData sheetId="69" refreshError="1">
        <row r="4">
          <cell r="A4" t="str">
            <v>Plant</v>
          </cell>
          <cell r="B4" t="str">
            <v>Currency</v>
          </cell>
          <cell r="C4" t="str">
            <v>Base</v>
          </cell>
          <cell r="D4">
            <v>2006</v>
          </cell>
          <cell r="E4">
            <v>2007</v>
          </cell>
          <cell r="F4">
            <v>2008</v>
          </cell>
          <cell r="G4">
            <v>2009</v>
          </cell>
          <cell r="H4">
            <v>2010</v>
          </cell>
          <cell r="I4">
            <v>2011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</row>
        <row r="6">
          <cell r="A6" t="str">
            <v>Alcala</v>
          </cell>
          <cell r="B6" t="str">
            <v>EUR</v>
          </cell>
          <cell r="C6">
            <v>2041.864</v>
          </cell>
          <cell r="D6">
            <v>2041.864</v>
          </cell>
          <cell r="E6">
            <v>1991.0085621037199</v>
          </cell>
          <cell r="F6">
            <v>2071.44530801271</v>
          </cell>
          <cell r="G6">
            <v>2112.8742141729699</v>
          </cell>
          <cell r="H6">
            <v>2155.1316984564301</v>
          </cell>
          <cell r="I6">
            <v>2198.2343324255598</v>
          </cell>
        </row>
        <row r="7">
          <cell r="A7" t="str">
            <v>Amarillo</v>
          </cell>
          <cell r="B7" t="str">
            <v>USD</v>
          </cell>
          <cell r="C7">
            <v>30876.738105344</v>
          </cell>
          <cell r="D7">
            <v>30876.738105344</v>
          </cell>
          <cell r="E7">
            <v>30617.779819872299</v>
          </cell>
          <cell r="F7">
            <v>30439.842095188898</v>
          </cell>
          <cell r="G7">
            <v>30445.477200139801</v>
          </cell>
          <cell r="H7">
            <v>30482.2869933441</v>
          </cell>
          <cell r="I7">
            <v>30551.2378901378</v>
          </cell>
        </row>
        <row r="8">
          <cell r="A8" t="str">
            <v>Anderson</v>
          </cell>
          <cell r="B8" t="str">
            <v>USD</v>
          </cell>
          <cell r="C8">
            <v>26419.123712000001</v>
          </cell>
          <cell r="D8">
            <v>26419.123712000001</v>
          </cell>
          <cell r="E8">
            <v>26053.182681088001</v>
          </cell>
          <cell r="F8">
            <v>25756.565430796301</v>
          </cell>
          <cell r="G8">
            <v>25617.018959150999</v>
          </cell>
          <cell r="H8">
            <v>25504.1465468846</v>
          </cell>
          <cell r="I8">
            <v>25418.775089838098</v>
          </cell>
        </row>
        <row r="9">
          <cell r="A9" t="str">
            <v>Bangpakong</v>
          </cell>
          <cell r="B9" t="str">
            <v>THB</v>
          </cell>
          <cell r="C9">
            <v>30816</v>
          </cell>
          <cell r="D9">
            <v>30816</v>
          </cell>
          <cell r="E9">
            <v>29566.21</v>
          </cell>
          <cell r="F9">
            <v>31305.885796400002</v>
          </cell>
          <cell r="G9">
            <v>32182.450598699201</v>
          </cell>
          <cell r="H9">
            <v>33019.194314265398</v>
          </cell>
          <cell r="I9">
            <v>33943.7317550648</v>
          </cell>
        </row>
        <row r="10">
          <cell r="A10" t="str">
            <v>Battice</v>
          </cell>
          <cell r="B10" t="str">
            <v>EUR</v>
          </cell>
          <cell r="C10">
            <v>14854.672003288</v>
          </cell>
          <cell r="D10">
            <v>14854.672003288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Besana</v>
          </cell>
          <cell r="B11" t="str">
            <v>EUR</v>
          </cell>
          <cell r="C11">
            <v>2127.3960000000002</v>
          </cell>
          <cell r="D11">
            <v>2127.3960000000002</v>
          </cell>
          <cell r="E11">
            <v>2218.7075500000001</v>
          </cell>
          <cell r="F11">
            <v>2297.0412387603001</v>
          </cell>
          <cell r="G11">
            <v>2338.3879810579901</v>
          </cell>
          <cell r="H11">
            <v>2380.4789647170301</v>
          </cell>
          <cell r="I11">
            <v>2423.3275860819399</v>
          </cell>
        </row>
        <row r="12">
          <cell r="A12" t="str">
            <v>Birkeland</v>
          </cell>
          <cell r="B12" t="str">
            <v>NOK</v>
          </cell>
          <cell r="C12">
            <v>57562.657315199998</v>
          </cell>
          <cell r="D12">
            <v>57562.657315199998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Capivari</v>
          </cell>
          <cell r="B13" t="str">
            <v>BRL</v>
          </cell>
          <cell r="C13">
            <v>3238.4</v>
          </cell>
          <cell r="D13">
            <v>3238.4</v>
          </cell>
          <cell r="E13">
            <v>4136.0634328393298</v>
          </cell>
          <cell r="F13">
            <v>4512.3624839590602</v>
          </cell>
          <cell r="G13">
            <v>4697.3693458013804</v>
          </cell>
          <cell r="H13">
            <v>4885.2641196334298</v>
          </cell>
          <cell r="I13">
            <v>5080.6746844187701</v>
          </cell>
        </row>
        <row r="14">
          <cell r="A14" t="str">
            <v>Chambery</v>
          </cell>
          <cell r="B14" t="str">
            <v>EUR</v>
          </cell>
          <cell r="C14">
            <v>3931.72</v>
          </cell>
          <cell r="D14">
            <v>3931.72</v>
          </cell>
          <cell r="E14">
            <v>3377.1</v>
          </cell>
          <cell r="F14">
            <v>3496.3318926000002</v>
          </cell>
          <cell r="G14">
            <v>3562.7621985594001</v>
          </cell>
          <cell r="H14">
            <v>3630.45468033203</v>
          </cell>
          <cell r="I14">
            <v>3699.4333192583399</v>
          </cell>
        </row>
        <row r="15">
          <cell r="A15" t="str">
            <v>Doudian</v>
          </cell>
          <cell r="B15" t="str">
            <v>CNY</v>
          </cell>
          <cell r="C15">
            <v>9856.0056000000004</v>
          </cell>
          <cell r="D15">
            <v>9856.0056000000004</v>
          </cell>
          <cell r="E15">
            <v>7750.6</v>
          </cell>
          <cell r="F15">
            <v>8422.1894900000007</v>
          </cell>
          <cell r="G15">
            <v>8801.1880170500008</v>
          </cell>
          <cell r="H15">
            <v>9109.2295976467503</v>
          </cell>
          <cell r="I15">
            <v>9428.0526335643808</v>
          </cell>
        </row>
        <row r="16">
          <cell r="A16" t="str">
            <v>Doudian_2</v>
          </cell>
          <cell r="B16" t="str">
            <v>CNY</v>
          </cell>
          <cell r="E16">
            <v>0</v>
          </cell>
          <cell r="F16">
            <v>4211.0947450000003</v>
          </cell>
          <cell r="G16">
            <v>8801.1880170500008</v>
          </cell>
          <cell r="H16">
            <v>9109.2295976467503</v>
          </cell>
          <cell r="I16">
            <v>9428.0526335643808</v>
          </cell>
        </row>
        <row r="17">
          <cell r="A17" t="str">
            <v>Gous_Khroustalny</v>
          </cell>
          <cell r="B17" t="str">
            <v>RUB</v>
          </cell>
          <cell r="C17">
            <v>32204.62</v>
          </cell>
          <cell r="D17">
            <v>32204.62</v>
          </cell>
          <cell r="E17">
            <v>38375.292124982101</v>
          </cell>
          <cell r="F17">
            <v>45176.199770663501</v>
          </cell>
          <cell r="G17">
            <v>48654.767153004599</v>
          </cell>
          <cell r="H17">
            <v>52157.910388021002</v>
          </cell>
          <cell r="I17">
            <v>55808.964115182403</v>
          </cell>
        </row>
        <row r="18">
          <cell r="A18" t="str">
            <v>Guelph</v>
          </cell>
          <cell r="B18" t="str">
            <v>CAD</v>
          </cell>
          <cell r="C18">
            <v>18432.462670092202</v>
          </cell>
          <cell r="D18">
            <v>18432.462670092202</v>
          </cell>
          <cell r="E18">
            <v>17874.841774174402</v>
          </cell>
          <cell r="F18">
            <v>17365.587660303001</v>
          </cell>
          <cell r="G18">
            <v>17465.920877772402</v>
          </cell>
          <cell r="H18">
            <v>18084.864424983301</v>
          </cell>
          <cell r="I18">
            <v>18722.995222157799</v>
          </cell>
        </row>
        <row r="19">
          <cell r="A19" t="str">
            <v>Hangzhou</v>
          </cell>
          <cell r="B19" t="str">
            <v>CNY</v>
          </cell>
          <cell r="C19">
            <v>5711.7809999999999</v>
          </cell>
          <cell r="D19">
            <v>5711.7809999999999</v>
          </cell>
          <cell r="E19">
            <v>16051.32</v>
          </cell>
          <cell r="F19">
            <v>17442.166878</v>
          </cell>
          <cell r="G19">
            <v>18227.06438751</v>
          </cell>
          <cell r="H19">
            <v>18865.011641072899</v>
          </cell>
          <cell r="I19">
            <v>19525.287048510399</v>
          </cell>
        </row>
        <row r="20">
          <cell r="A20" t="str">
            <v>Hodonice</v>
          </cell>
          <cell r="B20" t="str">
            <v>CZK</v>
          </cell>
          <cell r="C20">
            <v>5639.2</v>
          </cell>
          <cell r="D20">
            <v>5639.2</v>
          </cell>
          <cell r="E20">
            <v>5612.9415718739301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Ibaraki</v>
          </cell>
          <cell r="B21" t="str">
            <v>USD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Jackson</v>
          </cell>
          <cell r="B22" t="str">
            <v>USD</v>
          </cell>
          <cell r="C22">
            <v>13815.397999999999</v>
          </cell>
          <cell r="D22">
            <v>13815.397999999999</v>
          </cell>
          <cell r="E22">
            <v>13815.397999999999</v>
          </cell>
          <cell r="F22">
            <v>14174.598348</v>
          </cell>
          <cell r="G22">
            <v>14243.675337999999</v>
          </cell>
          <cell r="H22">
            <v>14243.675337999999</v>
          </cell>
          <cell r="I22">
            <v>14243.675337999999</v>
          </cell>
        </row>
        <row r="23">
          <cell r="A23" t="str">
            <v>Kimchon</v>
          </cell>
          <cell r="B23" t="str">
            <v>KRW</v>
          </cell>
          <cell r="C23">
            <v>12189253.642151</v>
          </cell>
          <cell r="D23">
            <v>12189253.642151</v>
          </cell>
          <cell r="E23">
            <v>12579309.758699801</v>
          </cell>
          <cell r="F23">
            <v>12956689.051460801</v>
          </cell>
          <cell r="G23">
            <v>13332433.033953199</v>
          </cell>
          <cell r="H23">
            <v>13719073.591937801</v>
          </cell>
          <cell r="I23">
            <v>14089488.5789202</v>
          </cell>
        </row>
        <row r="24">
          <cell r="A24" t="str">
            <v>Kunsan</v>
          </cell>
          <cell r="B24" t="str">
            <v>KRW</v>
          </cell>
          <cell r="C24">
            <v>1689507</v>
          </cell>
          <cell r="D24">
            <v>1689507</v>
          </cell>
          <cell r="E24">
            <v>1922209.5928142101</v>
          </cell>
          <cell r="F24">
            <v>2043231.9087777899</v>
          </cell>
          <cell r="G24">
            <v>2102485.6341323401</v>
          </cell>
          <cell r="H24">
            <v>2163457.7175221802</v>
          </cell>
          <cell r="I24">
            <v>2221871.0758952801</v>
          </cell>
        </row>
        <row r="25">
          <cell r="A25" t="str">
            <v>lArdoise</v>
          </cell>
          <cell r="B25" t="str">
            <v>EUR</v>
          </cell>
          <cell r="C25">
            <v>16920.361864536</v>
          </cell>
          <cell r="D25">
            <v>16920.361864536</v>
          </cell>
          <cell r="E25">
            <v>16908.0080162331</v>
          </cell>
          <cell r="F25">
            <v>16917.752160525299</v>
          </cell>
          <cell r="G25">
            <v>16950.589451575299</v>
          </cell>
          <cell r="H25">
            <v>16989.750651155198</v>
          </cell>
          <cell r="I25">
            <v>17035.355913527201</v>
          </cell>
        </row>
        <row r="26">
          <cell r="A26" t="str">
            <v>Litomysl</v>
          </cell>
          <cell r="B26" t="str">
            <v>CZK</v>
          </cell>
          <cell r="C26">
            <v>40435.25</v>
          </cell>
          <cell r="D26">
            <v>40435.25</v>
          </cell>
          <cell r="E26">
            <v>27561.602630734102</v>
          </cell>
          <cell r="F26">
            <v>28956.908763914998</v>
          </cell>
          <cell r="G26">
            <v>29680.8314830128</v>
          </cell>
          <cell r="H26">
            <v>30422.852270088199</v>
          </cell>
          <cell r="I26">
            <v>31183.4235768404</v>
          </cell>
        </row>
        <row r="27">
          <cell r="A27" t="str">
            <v>Mexico_City</v>
          </cell>
          <cell r="B27" t="str">
            <v>MXN</v>
          </cell>
          <cell r="C27">
            <v>50446.536851999997</v>
          </cell>
          <cell r="D27">
            <v>50446.536851999997</v>
          </cell>
          <cell r="E27">
            <v>36725.078828256002</v>
          </cell>
          <cell r="F27">
            <v>38194.081981386204</v>
          </cell>
          <cell r="G27">
            <v>39645.457096678903</v>
          </cell>
          <cell r="H27">
            <v>41151.984466352696</v>
          </cell>
          <cell r="I27">
            <v>42715.759876074102</v>
          </cell>
        </row>
        <row r="28">
          <cell r="A28" t="str">
            <v>Rio_Claro</v>
          </cell>
          <cell r="B28" t="str">
            <v>USD</v>
          </cell>
          <cell r="C28">
            <v>13521.466992</v>
          </cell>
          <cell r="D28">
            <v>13521.466992</v>
          </cell>
          <cell r="E28">
            <v>14129.93300664</v>
          </cell>
          <cell r="F28">
            <v>14751.6500589322</v>
          </cell>
          <cell r="G28">
            <v>15356.467711348399</v>
          </cell>
          <cell r="H28">
            <v>15970.7264198023</v>
          </cell>
          <cell r="I28">
            <v>16609.5554765944</v>
          </cell>
        </row>
        <row r="29">
          <cell r="A29" t="str">
            <v>Taloja</v>
          </cell>
          <cell r="B29" t="str">
            <v>INR</v>
          </cell>
          <cell r="C29">
            <v>178584</v>
          </cell>
          <cell r="D29">
            <v>178584</v>
          </cell>
          <cell r="E29">
            <v>185191.60800000001</v>
          </cell>
          <cell r="F29">
            <v>192599.27231999999</v>
          </cell>
          <cell r="G29">
            <v>200303.24321280001</v>
          </cell>
          <cell r="H29">
            <v>209316.88915737599</v>
          </cell>
          <cell r="I29">
            <v>218736.14916945799</v>
          </cell>
        </row>
        <row r="30">
          <cell r="A30" t="str">
            <v>Thimmapur</v>
          </cell>
          <cell r="B30" t="str">
            <v>INR</v>
          </cell>
          <cell r="C30">
            <v>34328.400000000001</v>
          </cell>
          <cell r="D30">
            <v>34328.400000000001</v>
          </cell>
          <cell r="E30">
            <v>30226.832853496198</v>
          </cell>
          <cell r="F30">
            <v>32599.0346958386</v>
          </cell>
          <cell r="G30">
            <v>33902.996083672202</v>
          </cell>
          <cell r="H30">
            <v>35428.6309074374</v>
          </cell>
          <cell r="I30">
            <v>37022.9192982721</v>
          </cell>
        </row>
        <row r="31">
          <cell r="A31" t="str">
            <v>Tlaxcala</v>
          </cell>
          <cell r="B31" t="str">
            <v>MXN</v>
          </cell>
          <cell r="C31">
            <v>59150</v>
          </cell>
          <cell r="D31">
            <v>59150</v>
          </cell>
          <cell r="E31">
            <v>25083.563499985499</v>
          </cell>
          <cell r="F31">
            <v>27130.382281584301</v>
          </cell>
          <cell r="G31">
            <v>28161.336808284501</v>
          </cell>
          <cell r="H31">
            <v>29231.4676069993</v>
          </cell>
          <cell r="I31">
            <v>30342.263376065301</v>
          </cell>
        </row>
        <row r="32">
          <cell r="A32" t="str">
            <v>Tsu_Mie</v>
          </cell>
          <cell r="B32" t="str">
            <v>JPY</v>
          </cell>
          <cell r="C32">
            <v>462162.42</v>
          </cell>
          <cell r="D32">
            <v>462162.42</v>
          </cell>
          <cell r="E32">
            <v>138515.55244535999</v>
          </cell>
          <cell r="F32">
            <v>141016.58926031401</v>
          </cell>
          <cell r="G32">
            <v>142285.73856365599</v>
          </cell>
          <cell r="H32">
            <v>144135.45316498401</v>
          </cell>
          <cell r="I32">
            <v>0</v>
          </cell>
        </row>
        <row r="33">
          <cell r="A33" t="str">
            <v>Vado_Ligure</v>
          </cell>
          <cell r="B33" t="str">
            <v>EUR</v>
          </cell>
          <cell r="C33">
            <v>2003.0820000000001</v>
          </cell>
          <cell r="D33">
            <v>2003.0820000000001</v>
          </cell>
          <cell r="E33">
            <v>2083.0378000000001</v>
          </cell>
          <cell r="F33">
            <v>2083.0378000000001</v>
          </cell>
          <cell r="G33">
            <v>2083.0378000000001</v>
          </cell>
          <cell r="H33">
            <v>2083.0378000000001</v>
          </cell>
          <cell r="I33">
            <v>2083.0378000000001</v>
          </cell>
        </row>
        <row r="34">
          <cell r="A34" t="str">
            <v>Tlaxcala_2</v>
          </cell>
          <cell r="B34" t="str">
            <v>MXN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23385.174085599399</v>
          </cell>
          <cell r="I34">
            <v>30342.263376065301</v>
          </cell>
        </row>
      </sheetData>
      <sheetData sheetId="70" refreshError="1"/>
      <sheetData sheetId="71" refreshError="1"/>
      <sheetData sheetId="72" refreshError="1">
        <row r="3">
          <cell r="E3" t="str">
            <v>Base</v>
          </cell>
          <cell r="F3">
            <v>2006</v>
          </cell>
          <cell r="G3">
            <v>2007</v>
          </cell>
          <cell r="H3">
            <v>2008</v>
          </cell>
          <cell r="I3">
            <v>2009</v>
          </cell>
          <cell r="J3">
            <v>2010</v>
          </cell>
          <cell r="K3">
            <v>2011</v>
          </cell>
        </row>
        <row r="4"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</row>
      </sheetData>
      <sheetData sheetId="73" refreshError="1"/>
      <sheetData sheetId="74" refreshError="1"/>
      <sheetData sheetId="75" refreshError="1">
        <row r="2">
          <cell r="C2" t="str">
            <v>Reference 1</v>
          </cell>
          <cell r="D2" t="str">
            <v>2007M</v>
          </cell>
          <cell r="E2" t="str">
            <v>2008M</v>
          </cell>
          <cell r="F2" t="str">
            <v>2009M</v>
          </cell>
          <cell r="G2" t="str">
            <v>2010M</v>
          </cell>
          <cell r="H2" t="str">
            <v>2011M</v>
          </cell>
          <cell r="J2" t="str">
            <v>2007MInt</v>
          </cell>
          <cell r="K2" t="str">
            <v>2008MInt</v>
          </cell>
          <cell r="L2" t="str">
            <v>2009MInt</v>
          </cell>
          <cell r="M2" t="str">
            <v>2010MInt</v>
          </cell>
          <cell r="N2" t="str">
            <v>2011MInt</v>
          </cell>
        </row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</row>
      </sheetData>
      <sheetData sheetId="76" refreshError="1">
        <row r="2">
          <cell r="D2" t="str">
            <v>Reference Lookup</v>
          </cell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</row>
        <row r="3">
          <cell r="D3">
            <v>1</v>
          </cell>
          <cell r="E3">
            <v>2</v>
          </cell>
          <cell r="F3">
            <v>3</v>
          </cell>
          <cell r="G3">
            <v>4</v>
          </cell>
          <cell r="H3">
            <v>5</v>
          </cell>
          <cell r="I3">
            <v>6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Price - Old"/>
      <sheetName val="External Price - Worksheet"/>
      <sheetName val="External Price"/>
      <sheetName val="Internal Price - Worksheet"/>
      <sheetName val="Internal Price - Old"/>
      <sheetName val="Internal Price"/>
      <sheetName val="OC Price"/>
      <sheetName val="V Price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E3">
            <v>2003</v>
          </cell>
          <cell r="F3">
            <v>2004</v>
          </cell>
          <cell r="G3" t="str">
            <v>2005A</v>
          </cell>
          <cell r="H3" t="str">
            <v>2006B</v>
          </cell>
          <cell r="I3" t="str">
            <v>2006E</v>
          </cell>
          <cell r="J3" t="str">
            <v>2007B</v>
          </cell>
          <cell r="K3">
            <v>2008</v>
          </cell>
          <cell r="L3">
            <v>2009</v>
          </cell>
          <cell r="M3">
            <v>2010</v>
          </cell>
          <cell r="N3">
            <v>2011</v>
          </cell>
        </row>
        <row r="4"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</row>
        <row r="5">
          <cell r="D5" t="str">
            <v>DUCSEurope</v>
          </cell>
          <cell r="G5">
            <v>1.4392494963388101</v>
          </cell>
          <cell r="H5">
            <v>1.4298602288778</v>
          </cell>
          <cell r="I5">
            <v>1.4298602288778</v>
          </cell>
        </row>
        <row r="6">
          <cell r="D6" t="str">
            <v>WUCSEurope</v>
          </cell>
          <cell r="G6">
            <v>0</v>
          </cell>
          <cell r="H6">
            <v>1.4798618507647401</v>
          </cell>
          <cell r="I6">
            <v>1.4798618507647401</v>
          </cell>
        </row>
        <row r="7">
          <cell r="D7" t="str">
            <v>Assembled RovingEurope</v>
          </cell>
          <cell r="G7">
            <v>1.5636394098036499</v>
          </cell>
          <cell r="H7">
            <v>1.5048136626192401</v>
          </cell>
          <cell r="I7">
            <v>1.5048136626192401</v>
          </cell>
        </row>
        <row r="8">
          <cell r="D8" t="str">
            <v>Direct RovingEurope</v>
          </cell>
          <cell r="G8">
            <v>1.4114157718040901</v>
          </cell>
          <cell r="H8">
            <v>1.36964723598115</v>
          </cell>
          <cell r="I8">
            <v>1.36964723598115</v>
          </cell>
        </row>
        <row r="9">
          <cell r="D9" t="str">
            <v>CSMEurope</v>
          </cell>
          <cell r="G9">
            <v>2.0987935058009999</v>
          </cell>
          <cell r="H9">
            <v>1.96311291599561</v>
          </cell>
          <cell r="I9">
            <v>1.96311291599561</v>
          </cell>
        </row>
        <row r="10">
          <cell r="D10" t="str">
            <v>CFMEurope</v>
          </cell>
          <cell r="G10">
            <v>3.0388994843475499</v>
          </cell>
          <cell r="H10">
            <v>2.9968156395880099</v>
          </cell>
          <cell r="I10">
            <v>2.9968156395880099</v>
          </cell>
        </row>
        <row r="11">
          <cell r="D11" t="str">
            <v>AR GlassEurope</v>
          </cell>
          <cell r="G11">
            <v>0</v>
          </cell>
        </row>
        <row r="12">
          <cell r="D12" t="str">
            <v>H GlassEurope</v>
          </cell>
          <cell r="G12">
            <v>0</v>
          </cell>
        </row>
        <row r="13">
          <cell r="D13" t="str">
            <v>TwintexEurope</v>
          </cell>
          <cell r="G13">
            <v>0</v>
          </cell>
        </row>
        <row r="14">
          <cell r="D14" t="str">
            <v>SpecialtiesEurope</v>
          </cell>
          <cell r="G14">
            <v>0</v>
          </cell>
        </row>
        <row r="15">
          <cell r="D15" t="str">
            <v>OthersEurope</v>
          </cell>
          <cell r="G15">
            <v>4.0101310077063399</v>
          </cell>
        </row>
        <row r="16">
          <cell r="D16" t="str">
            <v>DUCSRussia</v>
          </cell>
          <cell r="G16">
            <v>1.4392494963388101</v>
          </cell>
          <cell r="H16">
            <v>1.71169171561527</v>
          </cell>
          <cell r="I16">
            <v>1.71169171561527</v>
          </cell>
        </row>
        <row r="17">
          <cell r="D17" t="str">
            <v>WUCSRussia</v>
          </cell>
          <cell r="G17">
            <v>0</v>
          </cell>
          <cell r="H17">
            <v>0.68248229670028904</v>
          </cell>
          <cell r="I17">
            <v>0.68248229670028904</v>
          </cell>
        </row>
        <row r="18">
          <cell r="D18" t="str">
            <v>Assembled RovingRussia</v>
          </cell>
          <cell r="G18">
            <v>1.5636394098036499</v>
          </cell>
          <cell r="H18">
            <v>1.76714263227492</v>
          </cell>
          <cell r="I18">
            <v>1.76714263227492</v>
          </cell>
        </row>
        <row r="19">
          <cell r="D19" t="str">
            <v>Direct RovingRussia</v>
          </cell>
          <cell r="G19">
            <v>1.4114157718040901</v>
          </cell>
          <cell r="H19">
            <v>1.1987637038866901</v>
          </cell>
          <cell r="I19">
            <v>1.1987637038866901</v>
          </cell>
        </row>
        <row r="20">
          <cell r="D20" t="str">
            <v>CSMRussia</v>
          </cell>
          <cell r="G20">
            <v>2.0987935058009999</v>
          </cell>
          <cell r="H20">
            <v>2.0501385649097501</v>
          </cell>
          <cell r="I20">
            <v>2.0501385649097501</v>
          </cell>
        </row>
        <row r="21">
          <cell r="D21" t="str">
            <v>CFMRussia</v>
          </cell>
          <cell r="G21">
            <v>3.0388994843475499</v>
          </cell>
          <cell r="H21">
            <v>3.5916708234608401</v>
          </cell>
          <cell r="I21">
            <v>3.5916708234608401</v>
          </cell>
        </row>
        <row r="22">
          <cell r="D22" t="str">
            <v>AR GlassRussia</v>
          </cell>
          <cell r="G22">
            <v>0</v>
          </cell>
        </row>
        <row r="23">
          <cell r="D23" t="str">
            <v>H GlassRussia</v>
          </cell>
          <cell r="G23">
            <v>0</v>
          </cell>
        </row>
        <row r="24">
          <cell r="D24" t="str">
            <v>TwintexRussia</v>
          </cell>
          <cell r="G24">
            <v>0</v>
          </cell>
        </row>
        <row r="25">
          <cell r="D25" t="str">
            <v>SpecialtiesRussia</v>
          </cell>
          <cell r="G25">
            <v>0</v>
          </cell>
        </row>
        <row r="26">
          <cell r="D26" t="str">
            <v>OthersRussia</v>
          </cell>
          <cell r="G26">
            <v>4.0101310077063399</v>
          </cell>
        </row>
        <row r="27">
          <cell r="D27" t="str">
            <v>DUCSMiddle-East</v>
          </cell>
          <cell r="G27">
            <v>1.4392494963388101</v>
          </cell>
          <cell r="H27">
            <v>2.1102776806036099</v>
          </cell>
          <cell r="I27">
            <v>2.1102776806036099</v>
          </cell>
        </row>
        <row r="28">
          <cell r="D28" t="str">
            <v>WUCSMiddle-East</v>
          </cell>
          <cell r="G28">
            <v>0</v>
          </cell>
        </row>
        <row r="29">
          <cell r="D29" t="str">
            <v>Assembled RovingMiddle-East</v>
          </cell>
          <cell r="G29">
            <v>1.5636394098036499</v>
          </cell>
          <cell r="H29">
            <v>1.21088637086858</v>
          </cell>
          <cell r="I29">
            <v>1.21088637086858</v>
          </cell>
        </row>
        <row r="30">
          <cell r="D30" t="str">
            <v>Direct RovingMiddle-East</v>
          </cell>
          <cell r="G30">
            <v>1.4114157718040901</v>
          </cell>
          <cell r="H30">
            <v>1.17494227453447</v>
          </cell>
          <cell r="I30">
            <v>1.17494227453447</v>
          </cell>
        </row>
        <row r="31">
          <cell r="D31" t="str">
            <v>CSMMiddle-East</v>
          </cell>
          <cell r="G31">
            <v>2.0987935058009999</v>
          </cell>
          <cell r="H31">
            <v>1.92735622028982</v>
          </cell>
          <cell r="I31">
            <v>1.92735622028982</v>
          </cell>
        </row>
        <row r="32">
          <cell r="D32" t="str">
            <v>CFMMiddle-East</v>
          </cell>
          <cell r="G32">
            <v>3.0388994843475499</v>
          </cell>
          <cell r="H32">
            <v>3.2653316306588498</v>
          </cell>
          <cell r="I32">
            <v>3.2653316306588498</v>
          </cell>
        </row>
        <row r="33">
          <cell r="D33" t="str">
            <v>AR GlassMiddle-East</v>
          </cell>
          <cell r="G33">
            <v>0</v>
          </cell>
        </row>
        <row r="34">
          <cell r="D34" t="str">
            <v>H GlassMiddle-East</v>
          </cell>
          <cell r="G34">
            <v>0</v>
          </cell>
        </row>
        <row r="35">
          <cell r="D35" t="str">
            <v>TwintexMiddle-East</v>
          </cell>
          <cell r="G35">
            <v>0</v>
          </cell>
        </row>
        <row r="36">
          <cell r="D36" t="str">
            <v>SpecialtiesMiddle-East</v>
          </cell>
          <cell r="G36">
            <v>0</v>
          </cell>
        </row>
        <row r="37">
          <cell r="D37" t="str">
            <v>OthersMiddle-East</v>
          </cell>
          <cell r="G37">
            <v>4.0101310077063399</v>
          </cell>
        </row>
        <row r="38">
          <cell r="D38" t="str">
            <v>DUCSNorth America</v>
          </cell>
          <cell r="G38">
            <v>1.2612634546999</v>
          </cell>
          <cell r="H38">
            <v>1.28310067993167</v>
          </cell>
          <cell r="I38">
            <v>1.28310067993167</v>
          </cell>
        </row>
        <row r="39">
          <cell r="D39" t="str">
            <v>WUCSNorth America</v>
          </cell>
          <cell r="G39">
            <v>0.69225133691292895</v>
          </cell>
          <cell r="H39">
            <v>0.66715087804447504</v>
          </cell>
          <cell r="I39">
            <v>0.66715087804447504</v>
          </cell>
        </row>
        <row r="40">
          <cell r="D40" t="str">
            <v>Assembled RovingNorth America</v>
          </cell>
          <cell r="G40">
            <v>1.35851530532177</v>
          </cell>
          <cell r="H40">
            <v>1.38201848169173</v>
          </cell>
          <cell r="I40">
            <v>1.38201848169173</v>
          </cell>
        </row>
        <row r="41">
          <cell r="D41" t="str">
            <v>Direct RovingNorth America</v>
          </cell>
          <cell r="G41">
            <v>1.2335129554897799</v>
          </cell>
          <cell r="H41">
            <v>1.2769066901308199</v>
          </cell>
          <cell r="I41">
            <v>1.2769066901308199</v>
          </cell>
        </row>
        <row r="42">
          <cell r="D42" t="str">
            <v>CSMNorth America</v>
          </cell>
          <cell r="G42">
            <v>2.1591545803503398</v>
          </cell>
          <cell r="H42">
            <v>2.2197301120278099</v>
          </cell>
          <cell r="I42">
            <v>2.2197301120278099</v>
          </cell>
        </row>
        <row r="43">
          <cell r="D43" t="str">
            <v>CFMNorth America</v>
          </cell>
          <cell r="G43">
            <v>2.8705178677627399</v>
          </cell>
          <cell r="H43">
            <v>3.19113646435882</v>
          </cell>
          <cell r="I43">
            <v>3.19113646435882</v>
          </cell>
        </row>
        <row r="44">
          <cell r="D44" t="str">
            <v>AR GlassNorth America</v>
          </cell>
          <cell r="G44">
            <v>0</v>
          </cell>
        </row>
        <row r="45">
          <cell r="D45" t="str">
            <v>H GlassNorth America</v>
          </cell>
          <cell r="G45">
            <v>0</v>
          </cell>
        </row>
        <row r="46">
          <cell r="D46" t="str">
            <v>TwintexNorth America</v>
          </cell>
          <cell r="G46">
            <v>0</v>
          </cell>
        </row>
        <row r="47">
          <cell r="D47" t="str">
            <v>SpecialtiesNorth America</v>
          </cell>
          <cell r="G47">
            <v>0</v>
          </cell>
        </row>
        <row r="48">
          <cell r="D48" t="str">
            <v>OthersNorth America</v>
          </cell>
          <cell r="G48">
            <v>1.2575642801698299</v>
          </cell>
          <cell r="H48">
            <v>0.60234266936917502</v>
          </cell>
          <cell r="I48">
            <v>0.60234266936917502</v>
          </cell>
        </row>
        <row r="49">
          <cell r="D49" t="str">
            <v>DUCSCentral America</v>
          </cell>
          <cell r="G49">
            <v>1.44914831989464</v>
          </cell>
        </row>
        <row r="50">
          <cell r="D50" t="str">
            <v>WUCSCentral America</v>
          </cell>
          <cell r="G50">
            <v>0</v>
          </cell>
        </row>
        <row r="51">
          <cell r="D51" t="str">
            <v>Assembled RovingCentral America</v>
          </cell>
          <cell r="G51">
            <v>1.3524845602992099</v>
          </cell>
          <cell r="H51">
            <v>1.34380316470773</v>
          </cell>
          <cell r="I51">
            <v>1.34380316470773</v>
          </cell>
        </row>
        <row r="52">
          <cell r="D52" t="str">
            <v>Direct RovingCentral America</v>
          </cell>
          <cell r="G52">
            <v>1.56853620105939</v>
          </cell>
          <cell r="H52">
            <v>1.37414178825337</v>
          </cell>
          <cell r="I52">
            <v>1.37414178825337</v>
          </cell>
        </row>
        <row r="53">
          <cell r="D53" t="str">
            <v>CSMCentral America</v>
          </cell>
          <cell r="G53">
            <v>2.1401861901744601</v>
          </cell>
          <cell r="H53">
            <v>2.01631358183892</v>
          </cell>
          <cell r="I53">
            <v>2.01631358183892</v>
          </cell>
        </row>
        <row r="54">
          <cell r="D54" t="str">
            <v>CFMCentral America</v>
          </cell>
          <cell r="G54">
            <v>4.4350818486269299</v>
          </cell>
        </row>
        <row r="55">
          <cell r="D55" t="str">
            <v>AR GlassCentral America</v>
          </cell>
          <cell r="G55">
            <v>0</v>
          </cell>
        </row>
        <row r="56">
          <cell r="D56" t="str">
            <v>H GlassCentral America</v>
          </cell>
          <cell r="G56">
            <v>0</v>
          </cell>
        </row>
        <row r="57">
          <cell r="D57" t="str">
            <v>TwintexCentral America</v>
          </cell>
          <cell r="G57">
            <v>0</v>
          </cell>
        </row>
        <row r="58">
          <cell r="D58" t="str">
            <v>SpecialtiesCentral America</v>
          </cell>
          <cell r="G58">
            <v>0</v>
          </cell>
        </row>
        <row r="59">
          <cell r="D59" t="str">
            <v>OthersCentral America</v>
          </cell>
          <cell r="G59">
            <v>0</v>
          </cell>
        </row>
        <row r="60">
          <cell r="D60" t="str">
            <v>DUCSSouth America</v>
          </cell>
          <cell r="G60">
            <v>1.44914831989464</v>
          </cell>
          <cell r="H60">
            <v>1.4751098549766699</v>
          </cell>
          <cell r="I60">
            <v>1.4751098549766699</v>
          </cell>
        </row>
        <row r="61">
          <cell r="D61" t="str">
            <v>WUCSSouth America</v>
          </cell>
          <cell r="G61">
            <v>0</v>
          </cell>
        </row>
        <row r="62">
          <cell r="D62" t="str">
            <v>Assembled RovingSouth America</v>
          </cell>
          <cell r="G62">
            <v>1.3524845602992099</v>
          </cell>
          <cell r="H62">
            <v>1.3527801309724701</v>
          </cell>
          <cell r="I62">
            <v>1.3527801309724701</v>
          </cell>
        </row>
        <row r="63">
          <cell r="D63" t="str">
            <v>Direct RovingSouth America</v>
          </cell>
          <cell r="G63">
            <v>1.56853620105939</v>
          </cell>
          <cell r="H63">
            <v>1.56823746096066</v>
          </cell>
          <cell r="I63">
            <v>1.56823746096066</v>
          </cell>
        </row>
        <row r="64">
          <cell r="D64" t="str">
            <v>CSMSouth America</v>
          </cell>
          <cell r="G64">
            <v>2.1401861901744601</v>
          </cell>
          <cell r="H64">
            <v>2.33003918410845</v>
          </cell>
          <cell r="I64">
            <v>2.33003918410845</v>
          </cell>
        </row>
        <row r="65">
          <cell r="D65" t="str">
            <v>CFMSouth America</v>
          </cell>
          <cell r="G65">
            <v>4.4350818486269299</v>
          </cell>
          <cell r="H65">
            <v>4.5163039665221101</v>
          </cell>
          <cell r="I65">
            <v>4.5163039665221101</v>
          </cell>
        </row>
        <row r="66">
          <cell r="D66" t="str">
            <v>AR GlassSouth America</v>
          </cell>
          <cell r="G66">
            <v>0</v>
          </cell>
        </row>
        <row r="67">
          <cell r="D67" t="str">
            <v>H GlassSouth America</v>
          </cell>
          <cell r="G67">
            <v>0</v>
          </cell>
        </row>
        <row r="68">
          <cell r="D68" t="str">
            <v>TwintexSouth America</v>
          </cell>
          <cell r="G68">
            <v>0</v>
          </cell>
        </row>
        <row r="69">
          <cell r="D69" t="str">
            <v>SpecialtiesSouth America</v>
          </cell>
          <cell r="G69">
            <v>0</v>
          </cell>
        </row>
        <row r="70">
          <cell r="D70" t="str">
            <v>OthersSouth America</v>
          </cell>
          <cell r="G70">
            <v>0</v>
          </cell>
        </row>
        <row r="71">
          <cell r="D71" t="str">
            <v>DUCSJapan</v>
          </cell>
          <cell r="G71">
            <v>1.2099865990491301</v>
          </cell>
          <cell r="H71">
            <v>1.22047201107313</v>
          </cell>
          <cell r="I71">
            <v>1.22047201107313</v>
          </cell>
        </row>
        <row r="72">
          <cell r="D72" t="str">
            <v>WUCSJapan</v>
          </cell>
          <cell r="G72">
            <v>0</v>
          </cell>
        </row>
        <row r="73">
          <cell r="D73" t="str">
            <v>Assembled RovingJapan</v>
          </cell>
          <cell r="G73">
            <v>1.3546601788163699</v>
          </cell>
          <cell r="H73">
            <v>1.3370716784421299</v>
          </cell>
          <cell r="I73">
            <v>1.3370716784421299</v>
          </cell>
        </row>
        <row r="74">
          <cell r="D74" t="str">
            <v>Direct RovingJapan</v>
          </cell>
          <cell r="G74">
            <v>1.3939611931128599</v>
          </cell>
          <cell r="H74">
            <v>1.64370151086434</v>
          </cell>
          <cell r="I74">
            <v>1.64370151086434</v>
          </cell>
        </row>
        <row r="75">
          <cell r="D75" t="str">
            <v>CSMJapan</v>
          </cell>
          <cell r="G75">
            <v>1.66302816619882</v>
          </cell>
          <cell r="H75">
            <v>1.6590934097626799</v>
          </cell>
          <cell r="I75">
            <v>1.6590934097626799</v>
          </cell>
        </row>
        <row r="76">
          <cell r="D76" t="str">
            <v>CFMJapan</v>
          </cell>
          <cell r="G76">
            <v>3.3155096766502998</v>
          </cell>
          <cell r="H76">
            <v>3.70706313191975</v>
          </cell>
          <cell r="I76">
            <v>3.70706313191975</v>
          </cell>
        </row>
        <row r="77">
          <cell r="D77" t="str">
            <v>AR GlassJapan</v>
          </cell>
          <cell r="G77">
            <v>0</v>
          </cell>
        </row>
        <row r="78">
          <cell r="D78" t="str">
            <v>H GlassJapan</v>
          </cell>
          <cell r="G78">
            <v>0</v>
          </cell>
        </row>
        <row r="79">
          <cell r="D79" t="str">
            <v>TwintexJapan</v>
          </cell>
          <cell r="G79">
            <v>0</v>
          </cell>
        </row>
        <row r="80">
          <cell r="D80" t="str">
            <v>SpecialtiesJapan</v>
          </cell>
          <cell r="G80">
            <v>0</v>
          </cell>
        </row>
        <row r="81">
          <cell r="D81" t="str">
            <v>OthersJapan</v>
          </cell>
          <cell r="G81">
            <v>3.3973383021823498</v>
          </cell>
          <cell r="H81">
            <v>2.13788479897676</v>
          </cell>
          <cell r="I81">
            <v>2.13788479897676</v>
          </cell>
        </row>
        <row r="82">
          <cell r="D82" t="str">
            <v>DUCSKorea</v>
          </cell>
          <cell r="G82">
            <v>1.2099865990491301</v>
          </cell>
          <cell r="H82">
            <v>1.25086841452189</v>
          </cell>
          <cell r="I82">
            <v>1.25086841452189</v>
          </cell>
        </row>
        <row r="83">
          <cell r="D83" t="str">
            <v>WUCSKorea</v>
          </cell>
          <cell r="G83">
            <v>0</v>
          </cell>
        </row>
        <row r="84">
          <cell r="D84" t="str">
            <v>Assembled RovingKorea</v>
          </cell>
          <cell r="G84">
            <v>1.3546601788163699</v>
          </cell>
          <cell r="H84">
            <v>1.40656219663381</v>
          </cell>
          <cell r="I84">
            <v>1.40656219663381</v>
          </cell>
        </row>
        <row r="85">
          <cell r="D85" t="str">
            <v>Direct RovingKorea</v>
          </cell>
          <cell r="G85">
            <v>1.3939611931128599</v>
          </cell>
          <cell r="H85">
            <v>1.2399866745469501</v>
          </cell>
          <cell r="I85">
            <v>1.2399866745469501</v>
          </cell>
        </row>
        <row r="86">
          <cell r="D86" t="str">
            <v>CSMKorea</v>
          </cell>
          <cell r="G86">
            <v>1.66302816619882</v>
          </cell>
          <cell r="H86">
            <v>1.6073493627033799</v>
          </cell>
          <cell r="I86">
            <v>1.6073493627033799</v>
          </cell>
        </row>
        <row r="87">
          <cell r="D87" t="str">
            <v>CFMKorea</v>
          </cell>
          <cell r="G87">
            <v>3.3155096766502998</v>
          </cell>
          <cell r="H87">
            <v>3.7880438951596802</v>
          </cell>
          <cell r="I87">
            <v>3.7880438951596802</v>
          </cell>
        </row>
        <row r="88">
          <cell r="D88" t="str">
            <v>AR GlassKorea</v>
          </cell>
          <cell r="G88">
            <v>0</v>
          </cell>
        </row>
        <row r="89">
          <cell r="D89" t="str">
            <v>H GlassKorea</v>
          </cell>
          <cell r="G89">
            <v>0</v>
          </cell>
        </row>
        <row r="90">
          <cell r="D90" t="str">
            <v>TwintexKorea</v>
          </cell>
          <cell r="G90">
            <v>0</v>
          </cell>
        </row>
        <row r="91">
          <cell r="D91" t="str">
            <v>SpecialtiesKorea</v>
          </cell>
          <cell r="G91">
            <v>0</v>
          </cell>
        </row>
        <row r="92">
          <cell r="D92" t="str">
            <v>OthersKorea</v>
          </cell>
          <cell r="G92">
            <v>3.3973383021823498</v>
          </cell>
          <cell r="H92">
            <v>3.8090108706176</v>
          </cell>
          <cell r="I92">
            <v>3.8090108706176</v>
          </cell>
        </row>
        <row r="93">
          <cell r="D93" t="str">
            <v>DUCSIndia</v>
          </cell>
          <cell r="G93">
            <v>1.2099865990491301</v>
          </cell>
          <cell r="H93">
            <v>1.21901822224097</v>
          </cell>
          <cell r="I93">
            <v>1.21901822224097</v>
          </cell>
        </row>
        <row r="94">
          <cell r="D94" t="str">
            <v>WUCSIndia</v>
          </cell>
          <cell r="G94">
            <v>0</v>
          </cell>
        </row>
        <row r="95">
          <cell r="D95" t="str">
            <v>Assembled RovingIndia</v>
          </cell>
          <cell r="G95">
            <v>1.3546601788163699</v>
          </cell>
          <cell r="H95">
            <v>1.32853987439292</v>
          </cell>
          <cell r="I95">
            <v>1.32853987439292</v>
          </cell>
        </row>
        <row r="96">
          <cell r="D96" t="str">
            <v>Direct RovingIndia</v>
          </cell>
          <cell r="G96">
            <v>1.3939611931128599</v>
          </cell>
          <cell r="H96">
            <v>1.39081016238327</v>
          </cell>
          <cell r="I96">
            <v>1.39081016238327</v>
          </cell>
        </row>
        <row r="97">
          <cell r="D97" t="str">
            <v>CSMIndia</v>
          </cell>
          <cell r="G97">
            <v>1.66302816619882</v>
          </cell>
          <cell r="H97">
            <v>1.7400804994940899</v>
          </cell>
          <cell r="I97">
            <v>1.7400804994940899</v>
          </cell>
        </row>
        <row r="98">
          <cell r="D98" t="str">
            <v>CFMIndia</v>
          </cell>
          <cell r="G98">
            <v>3.3155096766502998</v>
          </cell>
        </row>
        <row r="99">
          <cell r="D99" t="str">
            <v>AR GlassIndia</v>
          </cell>
          <cell r="G99">
            <v>0</v>
          </cell>
        </row>
        <row r="100">
          <cell r="D100" t="str">
            <v>H GlassIndia</v>
          </cell>
          <cell r="G100">
            <v>0</v>
          </cell>
        </row>
        <row r="101">
          <cell r="D101" t="str">
            <v>TwintexIndia</v>
          </cell>
          <cell r="G101">
            <v>0</v>
          </cell>
        </row>
        <row r="102">
          <cell r="D102" t="str">
            <v>SpecialtiesIndia</v>
          </cell>
          <cell r="G102">
            <v>0</v>
          </cell>
        </row>
        <row r="103">
          <cell r="D103" t="str">
            <v>OthersIndia</v>
          </cell>
          <cell r="G103">
            <v>3.3973383021823498</v>
          </cell>
          <cell r="H103">
            <v>0.77224275609715798</v>
          </cell>
          <cell r="I103">
            <v>0.77224275609715798</v>
          </cell>
        </row>
        <row r="104">
          <cell r="D104" t="str">
            <v>DUCSChina</v>
          </cell>
          <cell r="G104">
            <v>1.2099865990491301</v>
          </cell>
          <cell r="H104">
            <v>1.18265147291685</v>
          </cell>
          <cell r="I104">
            <v>1.18265147291685</v>
          </cell>
        </row>
        <row r="105">
          <cell r="D105" t="str">
            <v>WUCSChina</v>
          </cell>
          <cell r="G105">
            <v>0</v>
          </cell>
        </row>
        <row r="106">
          <cell r="D106" t="str">
            <v>Assembled RovingChina</v>
          </cell>
          <cell r="G106">
            <v>1.3546601788163699</v>
          </cell>
        </row>
        <row r="107">
          <cell r="D107" t="str">
            <v>Direct RovingChina</v>
          </cell>
          <cell r="G107">
            <v>1.3939611931128599</v>
          </cell>
          <cell r="H107">
            <v>1.45021684819245</v>
          </cell>
          <cell r="I107">
            <v>1.45021684819245</v>
          </cell>
        </row>
        <row r="108">
          <cell r="D108" t="str">
            <v>CSMChina</v>
          </cell>
          <cell r="G108">
            <v>1.66302816619882</v>
          </cell>
          <cell r="H108">
            <v>1.36424475352303</v>
          </cell>
          <cell r="I108">
            <v>1.36424475352303</v>
          </cell>
        </row>
        <row r="109">
          <cell r="D109" t="str">
            <v>CFMChina</v>
          </cell>
          <cell r="G109">
            <v>3.3155096766502998</v>
          </cell>
          <cell r="H109">
            <v>3.3614775626390698</v>
          </cell>
          <cell r="I109">
            <v>3.3614775626390698</v>
          </cell>
        </row>
        <row r="110">
          <cell r="D110" t="str">
            <v>AR GlassChina</v>
          </cell>
          <cell r="G110">
            <v>0</v>
          </cell>
        </row>
        <row r="111">
          <cell r="D111" t="str">
            <v>H GlassChina</v>
          </cell>
          <cell r="G111">
            <v>0</v>
          </cell>
        </row>
        <row r="112">
          <cell r="D112" t="str">
            <v>TwintexChina</v>
          </cell>
          <cell r="G112">
            <v>0</v>
          </cell>
        </row>
        <row r="113">
          <cell r="D113" t="str">
            <v>SpecialtiesChina</v>
          </cell>
          <cell r="G113">
            <v>0</v>
          </cell>
        </row>
        <row r="114">
          <cell r="D114" t="str">
            <v>OthersChina</v>
          </cell>
          <cell r="G114">
            <v>3.3973383021823498</v>
          </cell>
        </row>
        <row r="115">
          <cell r="D115" t="str">
            <v>DUCSOther Asia</v>
          </cell>
          <cell r="G115">
            <v>1.2099865990491301</v>
          </cell>
          <cell r="H115">
            <v>1.2007615938253</v>
          </cell>
          <cell r="I115">
            <v>1.2007615938253</v>
          </cell>
        </row>
        <row r="116">
          <cell r="D116" t="str">
            <v>WUCSOther Asia</v>
          </cell>
          <cell r="G116">
            <v>0</v>
          </cell>
          <cell r="H116">
            <v>1.44210784581841</v>
          </cell>
          <cell r="I116">
            <v>1.44210784581841</v>
          </cell>
        </row>
        <row r="117">
          <cell r="D117" t="str">
            <v>Assembled RovingOther Asia</v>
          </cell>
          <cell r="G117">
            <v>1.3546601788163699</v>
          </cell>
          <cell r="H117">
            <v>1.4230545054675301</v>
          </cell>
          <cell r="I117">
            <v>1.4230545054675301</v>
          </cell>
        </row>
        <row r="118">
          <cell r="D118" t="str">
            <v>Direct RovingOther Asia</v>
          </cell>
          <cell r="G118">
            <v>1.3939611931128599</v>
          </cell>
          <cell r="H118">
            <v>1.14250938746286</v>
          </cell>
          <cell r="I118">
            <v>1.14250938746286</v>
          </cell>
        </row>
        <row r="119">
          <cell r="D119" t="str">
            <v>CSMOther Asia</v>
          </cell>
          <cell r="G119">
            <v>1.66302816619882</v>
          </cell>
          <cell r="H119">
            <v>1.4224083787671</v>
          </cell>
          <cell r="I119">
            <v>1.4224083787671</v>
          </cell>
        </row>
        <row r="120">
          <cell r="D120" t="str">
            <v>CFMOther Asia</v>
          </cell>
          <cell r="G120">
            <v>3.3155096766502998</v>
          </cell>
          <cell r="H120">
            <v>3.2649687685475999</v>
          </cell>
          <cell r="I120">
            <v>3.2649687685475999</v>
          </cell>
        </row>
        <row r="121">
          <cell r="D121" t="str">
            <v>AR GlassOther Asia</v>
          </cell>
          <cell r="G121">
            <v>0</v>
          </cell>
        </row>
        <row r="122">
          <cell r="D122" t="str">
            <v>H GlassOther Asia</v>
          </cell>
          <cell r="G122">
            <v>0</v>
          </cell>
        </row>
        <row r="123">
          <cell r="D123" t="str">
            <v>TwintexOther Asia</v>
          </cell>
          <cell r="G123">
            <v>0</v>
          </cell>
        </row>
        <row r="124">
          <cell r="D124" t="str">
            <v>SpecialtiesOther Asia</v>
          </cell>
          <cell r="G124">
            <v>0</v>
          </cell>
        </row>
        <row r="125">
          <cell r="D125" t="str">
            <v>OthersOther Asia</v>
          </cell>
          <cell r="G125">
            <v>3.3973383021823498</v>
          </cell>
        </row>
        <row r="126">
          <cell r="D126" t="str">
            <v>Specialty WUCSJapan</v>
          </cell>
          <cell r="G126">
            <v>1.3652902468931201</v>
          </cell>
          <cell r="H126">
            <v>1.37</v>
          </cell>
          <cell r="I126">
            <v>1.37</v>
          </cell>
        </row>
        <row r="127">
          <cell r="D127" t="str">
            <v>Specialty WUCSKorea</v>
          </cell>
          <cell r="G127">
            <v>1.3652902468931201</v>
          </cell>
          <cell r="H127">
            <v>1.37</v>
          </cell>
          <cell r="I127">
            <v>1.37</v>
          </cell>
        </row>
        <row r="128">
          <cell r="D128" t="str">
            <v>Specialty WUCSIndia</v>
          </cell>
          <cell r="G128">
            <v>1.3652902468931201</v>
          </cell>
          <cell r="H128">
            <v>1.37</v>
          </cell>
          <cell r="I128">
            <v>1.37</v>
          </cell>
        </row>
        <row r="129">
          <cell r="D129" t="str">
            <v>Specialty WUCSChina</v>
          </cell>
          <cell r="G129">
            <v>1.3652902468931201</v>
          </cell>
          <cell r="H129">
            <v>1.37</v>
          </cell>
          <cell r="I129">
            <v>1.37</v>
          </cell>
        </row>
        <row r="130">
          <cell r="D130" t="str">
            <v>Specialty WUCSOther Asia</v>
          </cell>
          <cell r="G130">
            <v>1.3652902468931201</v>
          </cell>
          <cell r="H130">
            <v>1.37</v>
          </cell>
          <cell r="I130">
            <v>1.37</v>
          </cell>
        </row>
        <row r="131">
          <cell r="D131" t="str">
            <v>Specialty WUCSEurope</v>
          </cell>
          <cell r="G131">
            <v>1.3227336807864001</v>
          </cell>
          <cell r="H131">
            <v>1.47</v>
          </cell>
          <cell r="I131">
            <v>1.47</v>
          </cell>
        </row>
        <row r="132">
          <cell r="D132" t="str">
            <v>Specialty WUCSRussia</v>
          </cell>
          <cell r="G132">
            <v>1.3227336807864001</v>
          </cell>
          <cell r="H132">
            <v>1.47</v>
          </cell>
          <cell r="I132">
            <v>1.47</v>
          </cell>
        </row>
        <row r="133">
          <cell r="D133" t="str">
            <v>Specialty WUCSMiddle-East</v>
          </cell>
          <cell r="G133">
            <v>1.3227336807864001</v>
          </cell>
          <cell r="H133">
            <v>1.47</v>
          </cell>
          <cell r="I133">
            <v>1.47</v>
          </cell>
        </row>
        <row r="134">
          <cell r="D134" t="str">
            <v>Specialty WUCSCentral America</v>
          </cell>
          <cell r="G134">
            <v>2.5499999999999998</v>
          </cell>
          <cell r="H134">
            <v>2.5499999999999998</v>
          </cell>
          <cell r="I134">
            <v>2.5499999999999998</v>
          </cell>
        </row>
        <row r="135">
          <cell r="D135" t="str">
            <v>Specialty WUCSSouth America</v>
          </cell>
          <cell r="G135">
            <v>2.5499999999999998</v>
          </cell>
          <cell r="H135">
            <v>2.5499999999999998</v>
          </cell>
          <cell r="I135">
            <v>2.5499999999999998</v>
          </cell>
        </row>
        <row r="136">
          <cell r="D136" t="str">
            <v>Specialty WUCSNorth America</v>
          </cell>
          <cell r="G136">
            <v>2.5499999999999998</v>
          </cell>
          <cell r="H136">
            <v>2.5499999999999998</v>
          </cell>
          <cell r="I136">
            <v>2.5499999999999998</v>
          </cell>
        </row>
        <row r="137">
          <cell r="D137" t="str">
            <v>HiPer-texJapan</v>
          </cell>
          <cell r="G137">
            <v>0</v>
          </cell>
        </row>
        <row r="138">
          <cell r="D138" t="str">
            <v>HiPer-texKorea</v>
          </cell>
          <cell r="G138">
            <v>0</v>
          </cell>
        </row>
        <row r="139">
          <cell r="D139" t="str">
            <v>HiPer-texIndia</v>
          </cell>
          <cell r="G139">
            <v>0</v>
          </cell>
        </row>
        <row r="140">
          <cell r="D140" t="str">
            <v>HiPer-texChina</v>
          </cell>
          <cell r="G140">
            <v>0</v>
          </cell>
        </row>
        <row r="141">
          <cell r="D141" t="str">
            <v>HiPer-texOther Asia</v>
          </cell>
          <cell r="G141">
            <v>0</v>
          </cell>
        </row>
        <row r="142">
          <cell r="D142" t="str">
            <v>HiPer-texEurope</v>
          </cell>
          <cell r="G142">
            <v>0</v>
          </cell>
        </row>
        <row r="143">
          <cell r="D143" t="str">
            <v>HiPer-texRussia</v>
          </cell>
          <cell r="G143">
            <v>0</v>
          </cell>
        </row>
        <row r="144">
          <cell r="D144" t="str">
            <v>HiPer-texMiddle-East</v>
          </cell>
          <cell r="G144">
            <v>0</v>
          </cell>
        </row>
        <row r="145">
          <cell r="D145" t="str">
            <v>HiPer-texCentral America</v>
          </cell>
          <cell r="G145">
            <v>0</v>
          </cell>
        </row>
        <row r="146">
          <cell r="D146" t="str">
            <v>HiPer-texSouth America</v>
          </cell>
          <cell r="G146">
            <v>0</v>
          </cell>
        </row>
        <row r="147">
          <cell r="D147" t="str">
            <v>HiPer-texNorth America</v>
          </cell>
          <cell r="G147">
            <v>0</v>
          </cell>
        </row>
      </sheetData>
      <sheetData sheetId="7" refreshError="1">
        <row r="3">
          <cell r="E3">
            <v>2003</v>
          </cell>
          <cell r="F3">
            <v>2004</v>
          </cell>
          <cell r="G3" t="str">
            <v>2005A</v>
          </cell>
          <cell r="H3" t="str">
            <v>2006B</v>
          </cell>
          <cell r="I3" t="str">
            <v>2006E</v>
          </cell>
          <cell r="J3" t="str">
            <v>2007B</v>
          </cell>
          <cell r="K3">
            <v>2008</v>
          </cell>
          <cell r="L3">
            <v>2009</v>
          </cell>
          <cell r="M3">
            <v>2010</v>
          </cell>
          <cell r="N3">
            <v>2011</v>
          </cell>
        </row>
        <row r="4"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"/>
      <sheetName val="Controls"/>
      <sheetName val="Overview"/>
      <sheetName val="Comparison"/>
      <sheetName val="Prices"/>
      <sheetName val="Estimates (1)"/>
      <sheetName val="Estimates (2)"/>
      <sheetName val="Detail Estimates"/>
      <sheetName val="__FDSCACHE__"/>
      <sheetName val="EDGAR Tables"/>
      <sheetName val="Ratings &amp; Targets"/>
      <sheetName val="Price Earnings"/>
      <sheetName val="Enterprise Value"/>
      <sheetName val="Ownership"/>
      <sheetName val="Deals"/>
      <sheetName val="Entity Structure"/>
      <sheetName val="Events"/>
      <sheetName val="Exchange Rates"/>
      <sheetName val="Debt Summary"/>
      <sheetName val="Data"/>
      <sheetName val="__APW_ACTIVE_FIELD_RESTORE__"/>
    </sheetNames>
    <sheetDataSet>
      <sheetData sheetId="0" refreshError="1"/>
      <sheetData sheetId="1">
        <row r="53">
          <cell r="F53">
            <v>263</v>
          </cell>
        </row>
        <row r="54">
          <cell r="F54">
            <v>53</v>
          </cell>
        </row>
      </sheetData>
      <sheetData sheetId="2">
        <row r="52">
          <cell r="B52" t="str">
            <v/>
          </cell>
        </row>
        <row r="62">
          <cell r="B62" t="str">
            <v/>
          </cell>
        </row>
        <row r="73">
          <cell r="B73">
            <v>0</v>
          </cell>
        </row>
        <row r="74">
          <cell r="B74">
            <v>0</v>
          </cell>
        </row>
      </sheetData>
      <sheetData sheetId="3">
        <row r="13">
          <cell r="B13" t="str">
            <v>Circuit City Stores Inc.</v>
          </cell>
        </row>
        <row r="41">
          <cell r="B41" t="str">
            <v>15</v>
          </cell>
        </row>
      </sheetData>
      <sheetData sheetId="4">
        <row r="6">
          <cell r="A6">
            <v>39211</v>
          </cell>
          <cell r="B6">
            <v>4522.6030000000001</v>
          </cell>
          <cell r="F6">
            <v>47.38</v>
          </cell>
          <cell r="H6">
            <v>47.38</v>
          </cell>
          <cell r="I6">
            <v>47.38</v>
          </cell>
          <cell r="K6">
            <v>100</v>
          </cell>
          <cell r="L6">
            <v>100</v>
          </cell>
          <cell r="M6">
            <v>100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1">
          <cell r="A41">
            <v>1</v>
          </cell>
        </row>
      </sheetData>
      <sheetData sheetId="11">
        <row r="6">
          <cell r="A6">
            <v>39577</v>
          </cell>
          <cell r="I6">
            <v>13.103125</v>
          </cell>
          <cell r="L6">
            <v>12.8963799095746</v>
          </cell>
          <cell r="N6">
            <v>11.667786696274399</v>
          </cell>
          <cell r="P6">
            <v>10.783289065184301</v>
          </cell>
        </row>
      </sheetData>
      <sheetData sheetId="12">
        <row r="4">
          <cell r="M4">
            <v>0.43581445668740498</v>
          </cell>
          <cell r="N4">
            <v>0.39956700178861998</v>
          </cell>
          <cell r="O4">
            <v>0.36980935821569899</v>
          </cell>
          <cell r="P4">
            <v>0.34754111491454198</v>
          </cell>
          <cell r="R4">
            <v>7.6268482728465203</v>
          </cell>
          <cell r="S4">
            <v>8.0997880623962093</v>
          </cell>
          <cell r="T4">
            <v>7.46828038524413</v>
          </cell>
          <cell r="U4">
            <v>7.1817641694132996</v>
          </cell>
          <cell r="W4">
            <v>6.0839211719567503</v>
          </cell>
          <cell r="X4">
            <v>6.2817740483307496</v>
          </cell>
          <cell r="Y4">
            <v>5.8693411705166101</v>
          </cell>
          <cell r="Z4">
            <v>5.3910899565748203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  <sheetName val="__FDSCACHE__"/>
      <sheetName val="Noncore assets"/>
      <sheetName val="Backing Sheet"/>
      <sheetName val="FLAG"/>
      <sheetName val="Trading Stats"/>
      <sheetName val="Description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ements"/>
      <sheetName val="#REF"/>
      <sheetName val="Summary"/>
      <sheetName val="CUSTOM Jun99"/>
      <sheetName val="Agreement Dec03"/>
      <sheetName val="US-Loans"/>
    </sheetNames>
    <sheetDataSet>
      <sheetData sheetId="0">
        <row r="1">
          <cell r="F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 guidlines"/>
      <sheetName val="3B_Standalone_Financials"/>
      <sheetName val="Cockpit"/>
      <sheetName val="OUTPUTS"/>
      <sheetName val="DCF"/>
      <sheetName val="KPI's"/>
      <sheetName val="Overview loans"/>
      <sheetName val="3B conso - PLBS&amp;CF (IM style)"/>
      <sheetName val="3B conso - PL BS &amp; CF"/>
      <sheetName val="Goa - PL BS &amp; CF"/>
      <sheetName val="EU - PL BS &amp; CF"/>
      <sheetName val="Luxcos - PL BS &amp; CF incl adjust"/>
      <sheetName val="Luxcos - PL BS &amp; CF"/>
      <sheetName val="Birkeland - PL BS &amp; CF"/>
      <sheetName val="Battice - PL BS &amp; CF"/>
      <sheetName val="Check sheet"/>
      <sheetName val="INPUTS"/>
      <sheetName val="NTB"/>
      <sheetName val="TB"/>
      <sheetName val="Alloy "/>
      <sheetName val="EU - PL BS &amp; CF - Intercos"/>
      <sheetName val="3B - PL BS &amp; CF - Intercos"/>
      <sheetName val="Luxcos - PL BS &amp; CF - adjust"/>
      <sheetName val="Birkeland - Prod &amp; COGS"/>
      <sheetName val="Battice - Prod &amp; COGS"/>
      <sheetName val="Goa - Prod &amp; COGS"/>
      <sheetName val="COGS&amp;PROD 2019to2021"/>
      <sheetName val="Historical Financials FY14-15"/>
      <sheetName val="CALCULATIONS"/>
      <sheetName val="Luxcos - Calc"/>
      <sheetName val="Goa - Calc"/>
      <sheetName val="Battice - Calc"/>
      <sheetName val="Birkeland - Calc"/>
      <sheetName val="Goa - WC"/>
      <sheetName val="Birkeland - WC"/>
      <sheetName val="Battice - WC"/>
      <sheetName val="Luxcos - WC"/>
      <sheetName val="Battice - Financing"/>
      <sheetName val="Goa - Financing"/>
      <sheetName val="Luxcos - Financing"/>
      <sheetName val="Birkeland - Financing"/>
      <sheetName val="Factoring "/>
      <sheetName val="Luxcos - FA"/>
      <sheetName val="Goa - FA"/>
      <sheetName val="Battice - FA"/>
      <sheetName val="Birkeland - 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d PV"/>
      <sheetName val="LTM PV"/>
    </sheetNames>
    <sheetDataSet>
      <sheetData sheetId="0" refreshError="1"/>
      <sheetData sheetId="1">
        <row r="13">
          <cell r="C13" t="e">
            <v>#N/A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Acq UPDATED"/>
      <sheetName val="Comp Output UPDATED"/>
      <sheetName val="Per Share Summary UPDATED"/>
      <sheetName val="&lt;SPLIT&gt;"/>
      <sheetName val="Comp Input"/>
      <sheetName val="Comp Output"/>
      <sheetName val="Comp TSM"/>
      <sheetName val="PreAcq"/>
      <sheetName val="PreAcq TSM"/>
      <sheetName val="PV and Exchange"/>
      <sheetName val="Historic and Proj IS"/>
      <sheetName val="Preferred Analysis"/>
      <sheetName val="Pro Forma Balance Sheet"/>
      <sheetName val="&lt;&lt;SPLIT&gt;&gt;"/>
      <sheetName val="Comp Description"/>
      <sheetName val="Per Share Valuation Summary"/>
      <sheetName val="Alternate Sources Uses"/>
      <sheetName val="Balance Sheet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0">
          <cell r="Y20">
            <v>9.9540000000000006</v>
          </cell>
          <cell r="AA20">
            <v>11.487</v>
          </cell>
        </row>
      </sheetData>
      <sheetData sheetId="5">
        <row r="7">
          <cell r="H7">
            <v>37536</v>
          </cell>
        </row>
        <row r="27">
          <cell r="N27">
            <v>4.0999999999999996</v>
          </cell>
          <cell r="P27">
            <v>-1.4066000000000001</v>
          </cell>
          <cell r="R27">
            <v>2.6934</v>
          </cell>
        </row>
        <row r="28">
          <cell r="N28">
            <v>4.0999999999999996</v>
          </cell>
          <cell r="P28">
            <v>-1.2297368651912699</v>
          </cell>
          <cell r="R28">
            <v>2.87026313480873</v>
          </cell>
        </row>
      </sheetData>
      <sheetData sheetId="6">
        <row r="228">
          <cell r="G228">
            <v>13.491346999999999</v>
          </cell>
        </row>
      </sheetData>
      <sheetData sheetId="7">
        <row r="6">
          <cell r="AC6">
            <v>1.55</v>
          </cell>
        </row>
        <row r="20">
          <cell r="T20">
            <v>0.14099999999999999</v>
          </cell>
        </row>
        <row r="21">
          <cell r="T21">
            <v>0.22</v>
          </cell>
        </row>
      </sheetData>
      <sheetData sheetId="8" refreshError="1"/>
      <sheetData sheetId="9" refreshError="1"/>
      <sheetData sheetId="10" refreshError="1"/>
      <sheetData sheetId="11">
        <row r="23">
          <cell r="B23">
            <v>3.0928809452054802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 Data"/>
      <sheetName val="Bond Table"/>
      <sheetName val="Bond Table Transpose"/>
    </sheetNames>
    <sheetDataSet>
      <sheetData sheetId="0"/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KAR"/>
      <sheetName val="May"/>
      <sheetName val="June 03"/>
    </sheetNames>
    <sheetDataSet>
      <sheetData sheetId="0" refreshError="1">
        <row r="3">
          <cell r="B3" t="str">
            <v>Item Code</v>
          </cell>
          <cell r="C3" t="str">
            <v>Price List Code</v>
          </cell>
          <cell r="D3" t="str">
            <v>Item Name</v>
          </cell>
          <cell r="E3" t="str">
            <v>Unit</v>
          </cell>
          <cell r="F3" t="str">
            <v>Qty</v>
          </cell>
          <cell r="G3" t="str">
            <v>Landed Price</v>
          </cell>
        </row>
        <row r="4">
          <cell r="B4" t="str">
            <v>3157/1616</v>
          </cell>
          <cell r="C4" t="str">
            <v>PMV1616</v>
          </cell>
          <cell r="D4" t="str">
            <v>MINI VALVE 16MM X 16MM</v>
          </cell>
          <cell r="E4" t="str">
            <v>NOS</v>
          </cell>
          <cell r="F4">
            <v>18540</v>
          </cell>
        </row>
        <row r="5">
          <cell r="B5" t="str">
            <v>3157/2020</v>
          </cell>
          <cell r="C5" t="str">
            <v>PMV2020</v>
          </cell>
          <cell r="D5" t="str">
            <v>MINI VALVE 20MM X 20MM</v>
          </cell>
          <cell r="E5" t="str">
            <v>NOS</v>
          </cell>
          <cell r="F5">
            <v>23392</v>
          </cell>
        </row>
        <row r="6">
          <cell r="B6" t="str">
            <v>3161/0212</v>
          </cell>
          <cell r="C6" t="str">
            <v>PMV12X3/4M</v>
          </cell>
          <cell r="D6" t="str">
            <v>MINI VALVE 12MM X 3/4" MALE</v>
          </cell>
          <cell r="E6" t="str">
            <v>NOS</v>
          </cell>
          <cell r="F6">
            <v>800</v>
          </cell>
        </row>
        <row r="7">
          <cell r="B7" t="str">
            <v>3167/1616</v>
          </cell>
          <cell r="C7" t="str">
            <v>PMV1616QC</v>
          </cell>
          <cell r="D7" t="str">
            <v>MINI VALVE 16X16 QUICK COUPLING</v>
          </cell>
          <cell r="E7" t="str">
            <v>NOS</v>
          </cell>
          <cell r="F7">
            <v>297</v>
          </cell>
        </row>
        <row r="8">
          <cell r="B8" t="str">
            <v>3156/0101</v>
          </cell>
          <cell r="C8" t="str">
            <v>PMV1/2X1/2</v>
          </cell>
          <cell r="D8" t="str">
            <v>MINI VALVE 1/2" X 1/2" MALE</v>
          </cell>
          <cell r="E8" t="str">
            <v>NOS</v>
          </cell>
          <cell r="F8">
            <v>1729</v>
          </cell>
        </row>
        <row r="9">
          <cell r="B9" t="str">
            <v>3161/0116</v>
          </cell>
          <cell r="C9" t="str">
            <v>PMV16X1/2M</v>
          </cell>
          <cell r="D9" t="str">
            <v>MINI VALVE 16 X 1/2" MALE</v>
          </cell>
          <cell r="E9" t="str">
            <v>NOS</v>
          </cell>
          <cell r="F9">
            <v>3798</v>
          </cell>
        </row>
        <row r="10">
          <cell r="B10" t="str">
            <v>3161/0216</v>
          </cell>
          <cell r="C10" t="str">
            <v>PMV16X3/4M</v>
          </cell>
          <cell r="D10" t="str">
            <v>MINI VALVE 16 X 3/4" MALE</v>
          </cell>
          <cell r="E10" t="str">
            <v>NOS</v>
          </cell>
          <cell r="F10">
            <v>236</v>
          </cell>
        </row>
        <row r="11">
          <cell r="B11" t="str">
            <v>3161/0220</v>
          </cell>
          <cell r="C11" t="str">
            <v>PMV20X3/4M</v>
          </cell>
          <cell r="D11" t="str">
            <v>MINI VALVE 20MM X 3/4" MALE</v>
          </cell>
          <cell r="E11" t="str">
            <v>NOS</v>
          </cell>
          <cell r="F11">
            <v>1200</v>
          </cell>
        </row>
        <row r="12">
          <cell r="B12" t="str">
            <v>3156/0202</v>
          </cell>
          <cell r="C12" t="str">
            <v>PMV3/4X3/4</v>
          </cell>
          <cell r="D12" t="str">
            <v>MINI VALVE 3/4' X 3/4" MALE</v>
          </cell>
          <cell r="E12" t="str">
            <v>NOS</v>
          </cell>
          <cell r="F12">
            <v>700</v>
          </cell>
        </row>
        <row r="13">
          <cell r="B13" t="str">
            <v>3161/0120</v>
          </cell>
          <cell r="C13" t="str">
            <v>PMV20X1/2</v>
          </cell>
          <cell r="D13" t="str">
            <v>MINI VALVE 20 MM X 1/2" MALE</v>
          </cell>
          <cell r="E13" t="str">
            <v>NOS</v>
          </cell>
          <cell r="F13">
            <v>2300</v>
          </cell>
        </row>
        <row r="14">
          <cell r="B14" t="str">
            <v>3161/0112</v>
          </cell>
          <cell r="C14" t="str">
            <v>PMV12X1/2M</v>
          </cell>
          <cell r="D14" t="str">
            <v>MINI VALVE 12 MM X 1/2" MALE</v>
          </cell>
          <cell r="E14" t="str">
            <v>NOS</v>
          </cell>
          <cell r="F14">
            <v>200</v>
          </cell>
        </row>
        <row r="15">
          <cell r="B15" t="str">
            <v>3182/0201</v>
          </cell>
          <cell r="C15" t="str">
            <v>PPTE2012M</v>
          </cell>
          <cell r="D15" t="str">
            <v>POLY THREADED ELBOW 20X1/2" MALE</v>
          </cell>
          <cell r="E15" t="str">
            <v>NOS</v>
          </cell>
          <cell r="F15">
            <v>896</v>
          </cell>
        </row>
        <row r="16">
          <cell r="B16" t="str">
            <v>3182/0202</v>
          </cell>
          <cell r="C16" t="str">
            <v>PPTE2034M</v>
          </cell>
          <cell r="D16" t="str">
            <v>POLY THREADED ELBOW 20X3/4" MALE</v>
          </cell>
          <cell r="E16" t="str">
            <v>NOS</v>
          </cell>
          <cell r="F16">
            <v>900</v>
          </cell>
        </row>
        <row r="17">
          <cell r="B17" t="str">
            <v>3180/0162</v>
          </cell>
          <cell r="C17" t="str">
            <v>PPTT1634M</v>
          </cell>
          <cell r="D17" t="str">
            <v>POLY THRED TEE 16X3/4" MALE X 16MM</v>
          </cell>
          <cell r="E17" t="str">
            <v>NOS</v>
          </cell>
          <cell r="F17">
            <v>1200</v>
          </cell>
        </row>
        <row r="18">
          <cell r="B18" t="str">
            <v>3180/0161</v>
          </cell>
          <cell r="C18" t="str">
            <v>PPTT1612M</v>
          </cell>
          <cell r="D18" t="str">
            <v>POLY THRED TEE 16X1/2" MALE X 16MM</v>
          </cell>
          <cell r="E18" t="str">
            <v>NOS</v>
          </cell>
          <cell r="F18">
            <v>1196</v>
          </cell>
        </row>
        <row r="19">
          <cell r="B19" t="str">
            <v>3181/0162</v>
          </cell>
          <cell r="C19" t="str">
            <v>PPTT1612F</v>
          </cell>
          <cell r="D19" t="str">
            <v>POLY THR. TEE 16X1/2" FEMALE X 16MM</v>
          </cell>
          <cell r="E19" t="str">
            <v>NOS</v>
          </cell>
          <cell r="F19">
            <v>900</v>
          </cell>
        </row>
        <row r="20">
          <cell r="B20" t="str">
            <v>3181/0202</v>
          </cell>
          <cell r="C20" t="str">
            <v>PPTT2034F</v>
          </cell>
          <cell r="D20" t="str">
            <v>POLY THR. TEE 20X3/4" FEMALE X 20MM</v>
          </cell>
          <cell r="E20" t="str">
            <v>NOS</v>
          </cell>
          <cell r="F20">
            <v>200</v>
          </cell>
        </row>
        <row r="21">
          <cell r="B21" t="str">
            <v>3180/0202</v>
          </cell>
          <cell r="C21" t="str">
            <v>PPTT2034M</v>
          </cell>
          <cell r="D21" t="str">
            <v>POLY THRED.TEE 20X3/4" MALE X 20MM</v>
          </cell>
          <cell r="E21" t="str">
            <v>NOS</v>
          </cell>
          <cell r="F21">
            <v>900</v>
          </cell>
        </row>
        <row r="22">
          <cell r="B22" t="str">
            <v>3321/1600</v>
          </cell>
          <cell r="C22" t="str">
            <v>PPTA1438M</v>
          </cell>
          <cell r="D22" t="str">
            <v>POLY THRED ADAPTER 16X 3/8" MALE</v>
          </cell>
          <cell r="E22" t="str">
            <v>NOS</v>
          </cell>
          <cell r="F22">
            <v>1900</v>
          </cell>
        </row>
        <row r="23">
          <cell r="B23" t="str">
            <v>3102/2020</v>
          </cell>
          <cell r="C23" t="str">
            <v>PBPE20</v>
          </cell>
          <cell r="D23" t="str">
            <v>BARBED POLY ELBOW 20 MM</v>
          </cell>
          <cell r="E23" t="str">
            <v>NOS</v>
          </cell>
          <cell r="F23">
            <v>3000</v>
          </cell>
        </row>
        <row r="24">
          <cell r="B24" t="str">
            <v>3103/2020</v>
          </cell>
          <cell r="C24" t="str">
            <v>PBT20</v>
          </cell>
          <cell r="D24" t="str">
            <v>BARBERD POLY TEE 20 MM</v>
          </cell>
          <cell r="E24" t="str">
            <v>NOS</v>
          </cell>
          <cell r="F24">
            <v>1500</v>
          </cell>
        </row>
        <row r="25">
          <cell r="B25" t="str">
            <v>3013/0160</v>
          </cell>
          <cell r="C25" t="str">
            <v>PSMB160</v>
          </cell>
          <cell r="D25" t="str">
            <v>STABLE SPECIAL SPRAYER160L/H</v>
          </cell>
          <cell r="E25" t="str">
            <v>NOS</v>
          </cell>
          <cell r="F25">
            <v>100</v>
          </cell>
        </row>
        <row r="26">
          <cell r="B26" t="str">
            <v>3010/0160</v>
          </cell>
          <cell r="C26" t="str">
            <v>PSMB160</v>
          </cell>
          <cell r="D26" t="str">
            <v>MUSHROM SPECIAL SPRAYR160LH</v>
          </cell>
          <cell r="E26" t="str">
            <v>NOS</v>
          </cell>
          <cell r="F26">
            <v>200</v>
          </cell>
        </row>
        <row r="27">
          <cell r="B27" t="str">
            <v>3010/0200</v>
          </cell>
          <cell r="C27" t="str">
            <v>PSMY200</v>
          </cell>
          <cell r="D27" t="str">
            <v>MUSHROM SPECIAL SPRAYR200LH</v>
          </cell>
          <cell r="E27" t="str">
            <v>NOS</v>
          </cell>
          <cell r="F27">
            <v>100</v>
          </cell>
        </row>
        <row r="28">
          <cell r="B28" t="str">
            <v>3014/0040</v>
          </cell>
          <cell r="C28" t="str">
            <v>PMA040</v>
          </cell>
          <cell r="D28" t="str">
            <v>MIST AUTOMISER 40L/H</v>
          </cell>
          <cell r="E28" t="str">
            <v>NOS</v>
          </cell>
          <cell r="F28">
            <v>3883</v>
          </cell>
        </row>
        <row r="29">
          <cell r="B29" t="str">
            <v>3068/0006</v>
          </cell>
          <cell r="C29" t="str">
            <v>PSP6</v>
          </cell>
          <cell r="D29" t="str">
            <v>STRIGHT PUNCH  6 MM</v>
          </cell>
          <cell r="E29" t="str">
            <v>NOS</v>
          </cell>
          <cell r="F29">
            <v>1350</v>
          </cell>
        </row>
        <row r="30">
          <cell r="B30" t="str">
            <v>3068/0008</v>
          </cell>
          <cell r="C30" t="str">
            <v>PSP8</v>
          </cell>
          <cell r="D30" t="str">
            <v>STRIGHT PUNCH  8 MM</v>
          </cell>
          <cell r="E30" t="str">
            <v>NOS</v>
          </cell>
          <cell r="F30">
            <v>468</v>
          </cell>
        </row>
        <row r="31">
          <cell r="B31" t="str">
            <v>3068/0003</v>
          </cell>
          <cell r="C31" t="str">
            <v>PSP3</v>
          </cell>
          <cell r="D31" t="str">
            <v>STRIGHT PUNCH  3 MM</v>
          </cell>
          <cell r="E31" t="str">
            <v>NOS</v>
          </cell>
          <cell r="F31">
            <v>100</v>
          </cell>
        </row>
        <row r="32">
          <cell r="B32" t="str">
            <v>3119/0182</v>
          </cell>
          <cell r="C32" t="str">
            <v>PGC344</v>
          </cell>
          <cell r="D32" t="str">
            <v>GREEN HOUSE CLIPS 3/4" X 4cm</v>
          </cell>
          <cell r="E32" t="str">
            <v>NOS</v>
          </cell>
          <cell r="F32">
            <v>1400</v>
          </cell>
        </row>
        <row r="33">
          <cell r="B33" t="str">
            <v>3383/0123</v>
          </cell>
          <cell r="C33" t="str">
            <v>PIDF6120</v>
          </cell>
          <cell r="D33" t="str">
            <v>INLINE DISC FILTER 6M3/HR 120msh 1"</v>
          </cell>
          <cell r="E33" t="str">
            <v>NOS</v>
          </cell>
          <cell r="F33">
            <v>11</v>
          </cell>
        </row>
        <row r="34">
          <cell r="B34" t="str">
            <v>3383/0153</v>
          </cell>
          <cell r="C34" t="str">
            <v>PIDF6150</v>
          </cell>
          <cell r="D34" t="str">
            <v>INLINE DISC FILTER 6M3/HR 150msh 1"</v>
          </cell>
          <cell r="E34" t="str">
            <v>NOS</v>
          </cell>
          <cell r="F34">
            <v>54</v>
          </cell>
        </row>
        <row r="35">
          <cell r="B35" t="str">
            <v>3482/2242</v>
          </cell>
          <cell r="C35" t="str">
            <v>PDFCR120</v>
          </cell>
          <cell r="D35" t="str">
            <v>DISC FILTER CARTRIDGE RED 120 MES</v>
          </cell>
          <cell r="E35" t="str">
            <v>NOS</v>
          </cell>
          <cell r="F35">
            <v>198</v>
          </cell>
        </row>
        <row r="36">
          <cell r="B36" t="str">
            <v>3510/0001</v>
          </cell>
          <cell r="C36" t="str">
            <v>PLS12F</v>
          </cell>
          <cell r="D36" t="str">
            <v>STARTAR LAYFLAT FEMALE 1/2"</v>
          </cell>
          <cell r="E36" t="str">
            <v>NOS</v>
          </cell>
          <cell r="F36">
            <v>2900</v>
          </cell>
        </row>
        <row r="37">
          <cell r="B37" t="str">
            <v>3510/0002</v>
          </cell>
          <cell r="C37" t="str">
            <v>PLS34F</v>
          </cell>
          <cell r="D37" t="str">
            <v>STARTAR LAYFLAT FEMALE 2/4"</v>
          </cell>
          <cell r="E37" t="str">
            <v>NOS</v>
          </cell>
          <cell r="F37">
            <v>1200</v>
          </cell>
        </row>
        <row r="38">
          <cell r="B38" t="str">
            <v>3417/1570</v>
          </cell>
          <cell r="C38" t="str">
            <v>PPSF12680</v>
          </cell>
          <cell r="D38" t="str">
            <v>PLASTIC SPRINK.F/C 1/2" DIA.16.-18 MTR</v>
          </cell>
          <cell r="E38" t="str">
            <v>NOS</v>
          </cell>
          <cell r="F38">
            <v>596</v>
          </cell>
        </row>
        <row r="39">
          <cell r="B39" t="str">
            <v>3412/0740</v>
          </cell>
          <cell r="C39" t="str">
            <v>PPSA12900</v>
          </cell>
          <cell r="D39" t="str">
            <v>PLASTIC SPRINK.ADJ 1/2" DIA.18.-20 MTR</v>
          </cell>
          <cell r="E39" t="str">
            <v>NOS</v>
          </cell>
          <cell r="F39">
            <v>216</v>
          </cell>
        </row>
        <row r="40">
          <cell r="B40" t="str">
            <v>3417/0330</v>
          </cell>
          <cell r="C40" t="str">
            <v>PPSF121260</v>
          </cell>
          <cell r="D40" t="str">
            <v>PLASTIC SPRINK.F/C 1/2" DIA.18.-20 MTR</v>
          </cell>
          <cell r="E40" t="str">
            <v>NOS</v>
          </cell>
          <cell r="F40">
            <v>550</v>
          </cell>
        </row>
        <row r="41">
          <cell r="B41" t="str">
            <v>3412/0330</v>
          </cell>
          <cell r="C41" t="str">
            <v>PPSF12430</v>
          </cell>
          <cell r="D41" t="str">
            <v>PLASTIC SPRINK.ADJ 1/2" DIA.16.-18 MTR</v>
          </cell>
          <cell r="E41" t="str">
            <v>NOS</v>
          </cell>
          <cell r="F41">
            <v>125</v>
          </cell>
        </row>
        <row r="42">
          <cell r="B42" t="str">
            <v>3157/1818</v>
          </cell>
          <cell r="D42" t="str">
            <v>MINI VALVE INDENTED  OD18 x 18</v>
          </cell>
          <cell r="E42" t="str">
            <v>NOS</v>
          </cell>
          <cell r="F42">
            <v>1900</v>
          </cell>
          <cell r="G42">
            <v>35.369999999999997</v>
          </cell>
        </row>
        <row r="43">
          <cell r="B43" t="str">
            <v>3157/2525</v>
          </cell>
          <cell r="D43" t="str">
            <v>MINI VALVE INDENTED    25 x 25</v>
          </cell>
          <cell r="E43" t="str">
            <v>NOS</v>
          </cell>
          <cell r="F43">
            <v>249</v>
          </cell>
          <cell r="G43">
            <v>38.090000000000003</v>
          </cell>
        </row>
        <row r="44">
          <cell r="B44" t="str">
            <v>3172/0016</v>
          </cell>
          <cell r="D44" t="str">
            <v>MINI VALVE GROMAT SEFTY OD16</v>
          </cell>
          <cell r="E44" t="str">
            <v>NOS</v>
          </cell>
          <cell r="F44">
            <v>900</v>
          </cell>
          <cell r="G44">
            <v>46.25</v>
          </cell>
        </row>
        <row r="45">
          <cell r="B45" t="str">
            <v>3172/0020</v>
          </cell>
          <cell r="D45" t="str">
            <v>MINI VALVE GROMAT SEFTY OD20</v>
          </cell>
          <cell r="E45" t="str">
            <v>NOS</v>
          </cell>
          <cell r="F45">
            <v>201</v>
          </cell>
          <cell r="G45">
            <v>46.25</v>
          </cell>
        </row>
        <row r="46">
          <cell r="B46" t="str">
            <v>3161/0225</v>
          </cell>
          <cell r="D46" t="str">
            <v>MINI VAL.THRED.(IND.) 3/4"xOD25</v>
          </cell>
          <cell r="E46" t="str">
            <v>NOS</v>
          </cell>
          <cell r="F46">
            <v>500</v>
          </cell>
          <cell r="G46">
            <v>40.81</v>
          </cell>
        </row>
        <row r="47">
          <cell r="B47" t="str">
            <v>3168/1617</v>
          </cell>
          <cell r="D47" t="str">
            <v>MINI VALVE IND.TAPE  OD16xOD17</v>
          </cell>
          <cell r="E47" t="str">
            <v>NOS</v>
          </cell>
          <cell r="F47">
            <v>4350</v>
          </cell>
          <cell r="G47">
            <v>42.81</v>
          </cell>
        </row>
        <row r="48">
          <cell r="B48" t="str">
            <v>3179/0017</v>
          </cell>
          <cell r="D48" t="str">
            <v>MINI VALVE NIPPLE TAPE 3/8"17"</v>
          </cell>
          <cell r="E48" t="str">
            <v>NOS</v>
          </cell>
          <cell r="F48">
            <v>3994</v>
          </cell>
          <cell r="G48">
            <v>43.53</v>
          </cell>
        </row>
        <row r="49">
          <cell r="B49" t="str">
            <v>3165/0017</v>
          </cell>
          <cell r="D49" t="str">
            <v>PALL MINI VAL.OFF TAKE TAPE OD17</v>
          </cell>
          <cell r="E49" t="str">
            <v>NOS</v>
          </cell>
          <cell r="F49">
            <v>4455</v>
          </cell>
          <cell r="G49">
            <v>46.25</v>
          </cell>
        </row>
        <row r="50">
          <cell r="B50" t="str">
            <v>3171/0017</v>
          </cell>
          <cell r="D50" t="str">
            <v>PALL MINI VALVE INDENTED OD17</v>
          </cell>
          <cell r="E50" t="str">
            <v>NOS</v>
          </cell>
          <cell r="F50">
            <v>5229</v>
          </cell>
          <cell r="G50">
            <v>51.69</v>
          </cell>
        </row>
        <row r="51">
          <cell r="B51" t="str">
            <v>3168/2017</v>
          </cell>
          <cell r="D51" t="str">
            <v>PALL MINI VAL.IND.TAPE 20 X 17</v>
          </cell>
          <cell r="E51" t="str">
            <v>NOS</v>
          </cell>
          <cell r="F51">
            <v>550</v>
          </cell>
          <cell r="G51">
            <v>40.81</v>
          </cell>
        </row>
        <row r="52">
          <cell r="B52" t="str">
            <v>3179/0020</v>
          </cell>
          <cell r="D52" t="str">
            <v>MINI VAL.NIPLE DRIPER PIPE3/8x20</v>
          </cell>
          <cell r="E52" t="str">
            <v>NOS</v>
          </cell>
          <cell r="F52">
            <v>251</v>
          </cell>
          <cell r="G52">
            <v>43.53</v>
          </cell>
        </row>
        <row r="53">
          <cell r="B53" t="str">
            <v>7054/0202</v>
          </cell>
          <cell r="D53" t="str">
            <v>PALL BALL VAL.F.THRED 3/4"x3/4"</v>
          </cell>
          <cell r="E53" t="str">
            <v>NOS</v>
          </cell>
          <cell r="F53">
            <v>652</v>
          </cell>
          <cell r="G53">
            <v>380.87</v>
          </cell>
        </row>
        <row r="54">
          <cell r="B54" t="str">
            <v>3103/1616</v>
          </cell>
          <cell r="D54" t="str">
            <v>PALL IND.TEE COUPLING 16x16x16</v>
          </cell>
          <cell r="E54" t="str">
            <v>NOS</v>
          </cell>
          <cell r="F54">
            <v>3400</v>
          </cell>
          <cell r="G54">
            <v>7.62</v>
          </cell>
        </row>
        <row r="55">
          <cell r="B55" t="str">
            <v>3181/0251</v>
          </cell>
          <cell r="D55" t="str">
            <v>TEE NIPPLE IND.FEMALE 25x1/2"x25</v>
          </cell>
          <cell r="E55" t="str">
            <v>NOS</v>
          </cell>
          <cell r="F55">
            <v>500</v>
          </cell>
          <cell r="G55">
            <v>24.48</v>
          </cell>
        </row>
        <row r="56">
          <cell r="B56" t="str">
            <v>3321/1602</v>
          </cell>
          <cell r="D56" t="str">
            <v>PALL MALE ADAPTOR OD16x3/4"</v>
          </cell>
          <cell r="E56" t="str">
            <v>NOS</v>
          </cell>
          <cell r="F56">
            <v>8896</v>
          </cell>
          <cell r="G56">
            <v>4.9000000000000004</v>
          </cell>
        </row>
        <row r="57">
          <cell r="B57" t="str">
            <v>3106/0020</v>
          </cell>
          <cell r="D57" t="str">
            <v>INDENTED TERMINAL OD20</v>
          </cell>
          <cell r="E57" t="str">
            <v>NOS</v>
          </cell>
          <cell r="F57">
            <v>7290</v>
          </cell>
          <cell r="G57">
            <v>2.72</v>
          </cell>
        </row>
        <row r="58">
          <cell r="B58" t="str">
            <v>3180/0251</v>
          </cell>
          <cell r="D58" t="str">
            <v>TEE IND.MALE NIPPLE OD25OD1/2x25</v>
          </cell>
          <cell r="E58" t="str">
            <v>NOS</v>
          </cell>
          <cell r="F58">
            <v>595</v>
          </cell>
          <cell r="G58">
            <v>11.43</v>
          </cell>
        </row>
        <row r="59">
          <cell r="B59" t="str">
            <v>3181/0252</v>
          </cell>
          <cell r="D59" t="str">
            <v>TEE IND.FEMALE NIPL.OD25x3/4"x25</v>
          </cell>
          <cell r="E59" t="str">
            <v>NOS</v>
          </cell>
          <cell r="F59">
            <v>900</v>
          </cell>
          <cell r="G59">
            <v>11.43</v>
          </cell>
        </row>
        <row r="60">
          <cell r="B60" t="str">
            <v>3104/1612</v>
          </cell>
          <cell r="D60" t="str">
            <v>REDU.IND.TEE COUP.OD16xOD12xOD16</v>
          </cell>
          <cell r="E60" t="str">
            <v>NOS</v>
          </cell>
          <cell r="F60">
            <v>2400</v>
          </cell>
          <cell r="G60">
            <v>9.25</v>
          </cell>
        </row>
        <row r="61">
          <cell r="B61" t="str">
            <v>3104/2516</v>
          </cell>
          <cell r="D61" t="str">
            <v>REDU.IND.TEE COUP.OD25xOD16xOD25</v>
          </cell>
          <cell r="E61" t="str">
            <v>NOS</v>
          </cell>
          <cell r="F61">
            <v>600</v>
          </cell>
          <cell r="G61">
            <v>10.34</v>
          </cell>
        </row>
        <row r="62">
          <cell r="B62" t="str">
            <v>3104/2520</v>
          </cell>
          <cell r="D62" t="str">
            <v>REDU.IND.TEE COUP.OD25xOD20xOD25</v>
          </cell>
          <cell r="E62" t="str">
            <v>NOS</v>
          </cell>
          <cell r="F62">
            <v>600</v>
          </cell>
          <cell r="G62">
            <v>10.34</v>
          </cell>
        </row>
        <row r="63">
          <cell r="B63" t="str">
            <v>3102/1616</v>
          </cell>
          <cell r="D63" t="str">
            <v>PALL IND.ELBOW COUP. OD16xOD16</v>
          </cell>
          <cell r="E63" t="str">
            <v>NOS</v>
          </cell>
          <cell r="F63">
            <v>4100</v>
          </cell>
          <cell r="G63">
            <v>6.53</v>
          </cell>
        </row>
        <row r="64">
          <cell r="B64" t="str">
            <v>3102/1212</v>
          </cell>
          <cell r="D64" t="str">
            <v>PALL IND.ELBOW COUP. OD12xOD12</v>
          </cell>
          <cell r="E64" t="str">
            <v>NOS</v>
          </cell>
          <cell r="F64">
            <v>5800</v>
          </cell>
          <cell r="G64">
            <v>8.7100000000000009</v>
          </cell>
        </row>
        <row r="65">
          <cell r="B65" t="str">
            <v>3103/2525</v>
          </cell>
          <cell r="D65" t="str">
            <v>PALL IND.TEE COUP.OD25xOD25xOD25</v>
          </cell>
          <cell r="E65" t="str">
            <v>NOS</v>
          </cell>
          <cell r="F65">
            <v>1000</v>
          </cell>
          <cell r="G65">
            <v>10.34</v>
          </cell>
        </row>
        <row r="66">
          <cell r="B66" t="str">
            <v>3321/2502</v>
          </cell>
          <cell r="D66" t="str">
            <v>PALL MALE ADAPTOR  OD25x3/4"x25</v>
          </cell>
          <cell r="E66" t="str">
            <v>NOS</v>
          </cell>
          <cell r="F66">
            <v>1603</v>
          </cell>
          <cell r="G66">
            <v>8.16</v>
          </cell>
        </row>
        <row r="67">
          <cell r="B67" t="str">
            <v>3100/2525</v>
          </cell>
          <cell r="D67" t="str">
            <v>PALL IND.STARTING COUP.OD25xOD25</v>
          </cell>
          <cell r="E67" t="str">
            <v>NOS</v>
          </cell>
          <cell r="F67">
            <v>1585</v>
          </cell>
          <cell r="G67">
            <v>7.07</v>
          </cell>
        </row>
        <row r="68">
          <cell r="B68" t="str">
            <v>3100/3232</v>
          </cell>
          <cell r="D68" t="str">
            <v>PALL IND.STARTING COUP.OD32xOD32</v>
          </cell>
          <cell r="E68" t="str">
            <v>NOS</v>
          </cell>
          <cell r="F68">
            <v>600</v>
          </cell>
          <cell r="G68">
            <v>12.51</v>
          </cell>
        </row>
        <row r="69">
          <cell r="B69" t="str">
            <v>3106/0016</v>
          </cell>
          <cell r="D69" t="str">
            <v>INDENTED TERMINAL OD20</v>
          </cell>
          <cell r="E69" t="str">
            <v>NOS</v>
          </cell>
          <cell r="F69">
            <v>6000</v>
          </cell>
          <cell r="G69">
            <v>2.72</v>
          </cell>
        </row>
        <row r="70">
          <cell r="B70" t="str">
            <v>3105/0018</v>
          </cell>
          <cell r="D70" t="str">
            <v>GROMET INDENTED   OD18</v>
          </cell>
          <cell r="E70" t="str">
            <v>NOS</v>
          </cell>
          <cell r="F70">
            <v>6890</v>
          </cell>
          <cell r="G70">
            <v>10.88</v>
          </cell>
        </row>
        <row r="71">
          <cell r="B71" t="str">
            <v>3100/1616</v>
          </cell>
          <cell r="D71" t="str">
            <v>INDENTED COUPLING  OD16</v>
          </cell>
          <cell r="E71" t="str">
            <v>NOS</v>
          </cell>
          <cell r="F71">
            <v>3500</v>
          </cell>
          <cell r="G71">
            <v>2.1800000000000002</v>
          </cell>
        </row>
        <row r="72">
          <cell r="B72" t="str">
            <v>3105/0020</v>
          </cell>
          <cell r="D72" t="str">
            <v>GROMET INDENTED    OD20</v>
          </cell>
          <cell r="E72" t="str">
            <v>NOS</v>
          </cell>
          <cell r="F72">
            <v>1390</v>
          </cell>
          <cell r="G72">
            <v>10.88</v>
          </cell>
        </row>
        <row r="73">
          <cell r="B73" t="str">
            <v>3096/1616</v>
          </cell>
          <cell r="D73" t="str">
            <v>PALL IND.SEFTY COUP. OD16 OD16</v>
          </cell>
          <cell r="E73" t="str">
            <v>NOS</v>
          </cell>
          <cell r="F73">
            <v>1400</v>
          </cell>
          <cell r="G73">
            <v>5.99</v>
          </cell>
        </row>
        <row r="74">
          <cell r="B74" t="str">
            <v>3096/1818</v>
          </cell>
          <cell r="D74" t="str">
            <v>PALL SAEFTAY COUPLING OD18XOD18</v>
          </cell>
          <cell r="E74" t="str">
            <v>NOS</v>
          </cell>
          <cell r="F74">
            <v>5692</v>
          </cell>
          <cell r="G74">
            <v>8.7100000000000009</v>
          </cell>
        </row>
        <row r="75">
          <cell r="B75" t="str">
            <v>3103/1212</v>
          </cell>
          <cell r="D75" t="str">
            <v>PALL IND.TEE COUP.OD12 OD12 OD12</v>
          </cell>
          <cell r="E75" t="str">
            <v>NOS</v>
          </cell>
          <cell r="F75">
            <v>3900</v>
          </cell>
          <cell r="G75">
            <v>8.16</v>
          </cell>
        </row>
        <row r="76">
          <cell r="B76" t="str">
            <v>3005/0120</v>
          </cell>
          <cell r="D76" t="str">
            <v>DEALTA SPRAYER     120L/H</v>
          </cell>
          <cell r="E76" t="str">
            <v>NOS</v>
          </cell>
          <cell r="F76">
            <v>1700</v>
          </cell>
          <cell r="G76">
            <v>19.04</v>
          </cell>
        </row>
        <row r="77">
          <cell r="B77" t="str">
            <v>3110/0025</v>
          </cell>
          <cell r="D77" t="str">
            <v>SUPPORTING HOOK OD25</v>
          </cell>
          <cell r="E77" t="str">
            <v>NOS</v>
          </cell>
          <cell r="F77">
            <v>900</v>
          </cell>
          <cell r="G77">
            <v>3.81</v>
          </cell>
        </row>
        <row r="78">
          <cell r="B78" t="str">
            <v>3385/0123</v>
          </cell>
          <cell r="D78" t="str">
            <v>INLINE FILT.SCR.SP.WITH 120msh1"</v>
          </cell>
          <cell r="E78" t="str">
            <v>NOS</v>
          </cell>
          <cell r="F78">
            <v>225</v>
          </cell>
          <cell r="G78">
            <v>326.45999999999998</v>
          </cell>
        </row>
        <row r="79">
          <cell r="B79" t="str">
            <v>3372/0122</v>
          </cell>
          <cell r="D79" t="str">
            <v>PALL INLINE FILT.SMALL120msh3/4"</v>
          </cell>
          <cell r="E79" t="str">
            <v>NOS</v>
          </cell>
          <cell r="F79">
            <v>420</v>
          </cell>
          <cell r="G79">
            <v>163.22999999999999</v>
          </cell>
        </row>
        <row r="80">
          <cell r="B80" t="str">
            <v>3481/1120</v>
          </cell>
          <cell r="D80" t="str">
            <v>SCREEN FILTER large 120 mesh</v>
          </cell>
          <cell r="E80" t="str">
            <v>NOS</v>
          </cell>
          <cell r="F80">
            <v>96</v>
          </cell>
          <cell r="G80">
            <v>119.7</v>
          </cell>
        </row>
        <row r="81">
          <cell r="B81" t="str">
            <v>3481/2120</v>
          </cell>
          <cell r="D81" t="str">
            <v>SCREEN FILTER 120 mesh special</v>
          </cell>
          <cell r="E81" t="str">
            <v>NOS</v>
          </cell>
          <cell r="F81">
            <v>97</v>
          </cell>
          <cell r="G81">
            <v>136.02000000000001</v>
          </cell>
        </row>
        <row r="82">
          <cell r="B82" t="str">
            <v>3481/1150</v>
          </cell>
          <cell r="D82" t="str">
            <v>SCREEN FILTER 150 mesh large</v>
          </cell>
          <cell r="E82" t="str">
            <v>NOS</v>
          </cell>
          <cell r="F82">
            <v>77</v>
          </cell>
          <cell r="G82">
            <v>119.7</v>
          </cell>
        </row>
        <row r="83">
          <cell r="B83" t="str">
            <v>3481/1080</v>
          </cell>
          <cell r="D83" t="str">
            <v>SCREEN FILTER  80 mesh</v>
          </cell>
          <cell r="E83" t="str">
            <v>NOS</v>
          </cell>
          <cell r="F83">
            <v>194</v>
          </cell>
          <cell r="G83">
            <v>119.7</v>
          </cell>
        </row>
        <row r="84">
          <cell r="B84" t="str">
            <v>3481/1060</v>
          </cell>
          <cell r="D84" t="str">
            <v>SCREEN FILTER  60 mesh</v>
          </cell>
          <cell r="E84" t="str">
            <v>NOS</v>
          </cell>
          <cell r="F84">
            <v>194</v>
          </cell>
          <cell r="G84">
            <v>119.7</v>
          </cell>
        </row>
        <row r="85">
          <cell r="B85" t="str">
            <v>3121/0012</v>
          </cell>
          <cell r="D85" t="str">
            <v>DOUBLE RING  OD12-OD12</v>
          </cell>
          <cell r="E85" t="str">
            <v>NOS</v>
          </cell>
          <cell r="F85">
            <v>7000</v>
          </cell>
          <cell r="G85">
            <v>2.1800000000000002</v>
          </cell>
        </row>
        <row r="86">
          <cell r="B86" t="str">
            <v>3121/0016</v>
          </cell>
          <cell r="D86" t="str">
            <v>DOUBLE RING  OD16</v>
          </cell>
          <cell r="E86" t="str">
            <v>NOS</v>
          </cell>
          <cell r="F86">
            <v>2500</v>
          </cell>
          <cell r="G86">
            <v>2.1800000000000002</v>
          </cell>
        </row>
        <row r="87">
          <cell r="B87" t="str">
            <v>3148/0117</v>
          </cell>
          <cell r="D87" t="str">
            <v>NIPPLE TAPE  1/2"xOD17</v>
          </cell>
          <cell r="E87" t="str">
            <v>NOS</v>
          </cell>
          <cell r="F87">
            <v>800</v>
          </cell>
          <cell r="G87">
            <v>10.88</v>
          </cell>
        </row>
        <row r="88">
          <cell r="B88" t="str">
            <v>3148/0222</v>
          </cell>
          <cell r="D88" t="str">
            <v>NIPPLE TAPE  3/4"xOD22</v>
          </cell>
          <cell r="E88" t="str">
            <v>NOS</v>
          </cell>
          <cell r="F88">
            <v>100</v>
          </cell>
          <cell r="G88">
            <v>16.32</v>
          </cell>
        </row>
        <row r="89">
          <cell r="B89" t="str">
            <v>3148/0017</v>
          </cell>
          <cell r="D89" t="str">
            <v>NIPPLE TAPE  3/8x17</v>
          </cell>
          <cell r="E89" t="str">
            <v>NOS</v>
          </cell>
          <cell r="F89">
            <v>2600</v>
          </cell>
          <cell r="G89">
            <v>10.88</v>
          </cell>
        </row>
        <row r="90">
          <cell r="B90" t="str">
            <v>3137/1822</v>
          </cell>
          <cell r="D90" t="str">
            <v>TAPE STARTER INDENTED OD18x22</v>
          </cell>
          <cell r="E90" t="str">
            <v>NOS</v>
          </cell>
          <cell r="F90">
            <v>41995</v>
          </cell>
          <cell r="G90">
            <v>16.32</v>
          </cell>
        </row>
        <row r="91">
          <cell r="B91" t="str">
            <v>3137/1022</v>
          </cell>
          <cell r="D91" t="str">
            <v>TAPE STARTER INDENTED OD10x22</v>
          </cell>
          <cell r="E91" t="str">
            <v>NOS</v>
          </cell>
          <cell r="F91">
            <v>9594</v>
          </cell>
          <cell r="G91">
            <v>16.32</v>
          </cell>
        </row>
        <row r="92">
          <cell r="B92" t="str">
            <v>3137/1017</v>
          </cell>
          <cell r="D92" t="str">
            <v>TAPE STARTER INDENTED OD10x17</v>
          </cell>
          <cell r="E92" t="str">
            <v>NOS</v>
          </cell>
          <cell r="F92">
            <v>17600</v>
          </cell>
          <cell r="G92">
            <v>9.25</v>
          </cell>
        </row>
        <row r="93">
          <cell r="B93" t="str">
            <v>3149/0017</v>
          </cell>
          <cell r="D93" t="str">
            <v>PALL TERMINAL FOR TAPE OD17</v>
          </cell>
          <cell r="E93" t="str">
            <v>NOS</v>
          </cell>
          <cell r="F93">
            <v>4400</v>
          </cell>
          <cell r="G93">
            <v>9.7899999999999991</v>
          </cell>
        </row>
        <row r="94">
          <cell r="B94" t="str">
            <v>3140/0017</v>
          </cell>
          <cell r="D94" t="str">
            <v>GROMMET OFF TAKE TAPE OD17</v>
          </cell>
          <cell r="E94" t="str">
            <v>NOS</v>
          </cell>
          <cell r="F94">
            <v>5600</v>
          </cell>
          <cell r="G94">
            <v>15.78</v>
          </cell>
        </row>
        <row r="95">
          <cell r="B95" t="str">
            <v>3137/0717</v>
          </cell>
          <cell r="D95" t="str">
            <v>TAPE STARTER INDENTED OD7xOD17</v>
          </cell>
          <cell r="E95" t="str">
            <v>NOS</v>
          </cell>
          <cell r="F95">
            <v>66600</v>
          </cell>
          <cell r="G95">
            <v>9.25</v>
          </cell>
        </row>
        <row r="96">
          <cell r="B96" t="str">
            <v>3139/0017</v>
          </cell>
          <cell r="D96" t="str">
            <v>OFF TAKE LAYFLAT OD17</v>
          </cell>
          <cell r="E96" t="str">
            <v>NOS</v>
          </cell>
          <cell r="F96">
            <v>33100</v>
          </cell>
          <cell r="G96">
            <v>13.6</v>
          </cell>
        </row>
        <row r="97">
          <cell r="B97" t="str">
            <v>3121/0020</v>
          </cell>
          <cell r="D97" t="str">
            <v>PALL DOUBLE RINGS OD20</v>
          </cell>
          <cell r="E97" t="str">
            <v>NOS</v>
          </cell>
          <cell r="F97">
            <v>4400</v>
          </cell>
          <cell r="G97">
            <v>2.72</v>
          </cell>
        </row>
        <row r="98">
          <cell r="B98" t="str">
            <v>3121/0025</v>
          </cell>
          <cell r="D98" t="str">
            <v>PALL DOUBLE RINGS OD25</v>
          </cell>
          <cell r="E98" t="str">
            <v>NOS</v>
          </cell>
          <cell r="F98">
            <v>3600</v>
          </cell>
          <cell r="G98">
            <v>4.9000000000000004</v>
          </cell>
        </row>
        <row r="99">
          <cell r="B99" t="str">
            <v>3096/2020</v>
          </cell>
          <cell r="D99" t="str">
            <v>PALL SAEFTAY COUPLING OD20-OD20</v>
          </cell>
          <cell r="E99" t="str">
            <v>NOS</v>
          </cell>
          <cell r="F99">
            <v>100</v>
          </cell>
          <cell r="G99">
            <v>6.53</v>
          </cell>
        </row>
        <row r="100">
          <cell r="B100" t="str">
            <v>4125/0001</v>
          </cell>
          <cell r="D100" t="str">
            <v>GROMET 4125-0001</v>
          </cell>
          <cell r="E100" t="str">
            <v>NOS</v>
          </cell>
          <cell r="F100">
            <v>4200</v>
          </cell>
          <cell r="G100">
            <v>4.25</v>
          </cell>
        </row>
        <row r="101">
          <cell r="B101" t="str">
            <v>3143/1717</v>
          </cell>
          <cell r="D101" t="str">
            <v>PALL COUP.FR DRIP.BEARROD17xOD17</v>
          </cell>
          <cell r="E101" t="str">
            <v>NOS</v>
          </cell>
          <cell r="F101">
            <v>1000</v>
          </cell>
          <cell r="G101">
            <v>2.25</v>
          </cell>
        </row>
        <row r="102">
          <cell r="B102" t="str">
            <v>3089/1202</v>
          </cell>
          <cell r="D102" t="str">
            <v>PALL IN-LINE DIPPER OD12x2 L/H</v>
          </cell>
          <cell r="E102" t="str">
            <v>NOS</v>
          </cell>
          <cell r="F102">
            <v>2100</v>
          </cell>
          <cell r="G102">
            <v>6.8</v>
          </cell>
        </row>
        <row r="103">
          <cell r="B103" t="str">
            <v>3089/1602</v>
          </cell>
          <cell r="D103" t="str">
            <v>PALL IN-LINE DIPPER OD16x2 L/H</v>
          </cell>
          <cell r="E103" t="str">
            <v>NOS</v>
          </cell>
          <cell r="F103">
            <v>1597</v>
          </cell>
          <cell r="G103">
            <v>6.8</v>
          </cell>
        </row>
        <row r="104">
          <cell r="B104" t="str">
            <v>3372/0123</v>
          </cell>
          <cell r="D104" t="str">
            <v>PALL INLINE FILTER SMALL120msh1"</v>
          </cell>
          <cell r="E104" t="str">
            <v>NOS</v>
          </cell>
          <cell r="F104">
            <v>226</v>
          </cell>
          <cell r="G104">
            <v>170</v>
          </cell>
        </row>
        <row r="105">
          <cell r="B105" t="str">
            <v>3382/0153</v>
          </cell>
          <cell r="D105" t="str">
            <v>INLINE FILTER 1" 150 MESH</v>
          </cell>
          <cell r="E105" t="str">
            <v>NOS</v>
          </cell>
          <cell r="F105">
            <v>230</v>
          </cell>
          <cell r="G105">
            <v>1088</v>
          </cell>
        </row>
        <row r="106">
          <cell r="B106" t="str">
            <v>3161/0016</v>
          </cell>
          <cell r="D106" t="str">
            <v>MINI VALVE 3/8" X 16MM</v>
          </cell>
          <cell r="E106" t="str">
            <v>NOS</v>
          </cell>
          <cell r="F106">
            <v>3798</v>
          </cell>
          <cell r="G106">
            <v>38.090000000000003</v>
          </cell>
        </row>
        <row r="107">
          <cell r="B107" t="str">
            <v>4069/0034</v>
          </cell>
          <cell r="D107" t="str">
            <v>PLIER PUNCH</v>
          </cell>
          <cell r="E107" t="str">
            <v>NOS</v>
          </cell>
          <cell r="F107">
            <v>253</v>
          </cell>
          <cell r="G107">
            <v>60</v>
          </cell>
        </row>
        <row r="108">
          <cell r="B108" t="str">
            <v>3156/0201</v>
          </cell>
          <cell r="D108" t="str">
            <v>MINI VALVE 1/2" X 3/4"</v>
          </cell>
          <cell r="E108" t="str">
            <v>NOS</v>
          </cell>
          <cell r="F108">
            <v>648</v>
          </cell>
          <cell r="G108">
            <v>38.090000000000003</v>
          </cell>
        </row>
        <row r="109">
          <cell r="B109" t="str">
            <v>3321/2002</v>
          </cell>
          <cell r="D109" t="str">
            <v>ADAPTOR 20MM X 3/4" MALE</v>
          </cell>
          <cell r="E109" t="str">
            <v>NOS</v>
          </cell>
          <cell r="F109">
            <v>1199</v>
          </cell>
          <cell r="G109">
            <v>4.9000000000000004</v>
          </cell>
        </row>
        <row r="110">
          <cell r="B110" t="str">
            <v>3143/1818</v>
          </cell>
          <cell r="D110" t="str">
            <v>COUPLING TYPE JOINER 18 X 18 MM</v>
          </cell>
          <cell r="E110" t="str">
            <v>NOS</v>
          </cell>
          <cell r="F110">
            <v>12500</v>
          </cell>
          <cell r="G110">
            <v>12.51</v>
          </cell>
        </row>
        <row r="111">
          <cell r="B111" t="str">
            <v>3182/0252</v>
          </cell>
          <cell r="D111" t="str">
            <v>ELBOW 20MM X 3/4" MALE</v>
          </cell>
          <cell r="E111" t="str">
            <v>NOS</v>
          </cell>
          <cell r="F111">
            <v>500</v>
          </cell>
          <cell r="G111">
            <v>10.88</v>
          </cell>
        </row>
        <row r="112">
          <cell r="B112" t="str">
            <v>3107/0018</v>
          </cell>
          <cell r="D112" t="str">
            <v>TAKE OFF 18 MM</v>
          </cell>
          <cell r="E112" t="str">
            <v>NOS</v>
          </cell>
          <cell r="F112">
            <v>6900</v>
          </cell>
          <cell r="G112">
            <v>2.72</v>
          </cell>
        </row>
        <row r="113">
          <cell r="B113" t="str">
            <v>3181/0161</v>
          </cell>
          <cell r="D113" t="str">
            <v>TEE 16MM X 1/2" X 16 MM</v>
          </cell>
          <cell r="E113" t="str">
            <v>NOS</v>
          </cell>
          <cell r="F113">
            <v>1097</v>
          </cell>
          <cell r="G113">
            <v>21.76</v>
          </cell>
        </row>
        <row r="114">
          <cell r="B114" t="str">
            <v>3382/0123</v>
          </cell>
          <cell r="D114" t="str">
            <v>INLINE FILTER 120 MESH</v>
          </cell>
          <cell r="E114" t="str">
            <v>NOS</v>
          </cell>
          <cell r="F114">
            <v>305</v>
          </cell>
          <cell r="G114">
            <v>1088</v>
          </cell>
        </row>
        <row r="115">
          <cell r="B115" t="str">
            <v>3382/0122</v>
          </cell>
          <cell r="D115" t="str">
            <v>INLINE FILTER 3/4" 25MM 120MESH</v>
          </cell>
          <cell r="E115" t="str">
            <v>NOS</v>
          </cell>
          <cell r="F115">
            <v>102</v>
          </cell>
          <cell r="G115">
            <v>1088</v>
          </cell>
        </row>
        <row r="116">
          <cell r="B116" t="str">
            <v>3143/2222</v>
          </cell>
          <cell r="D116" t="str">
            <v>JOINER 22 MM</v>
          </cell>
          <cell r="E116" t="str">
            <v>NOS</v>
          </cell>
          <cell r="F116">
            <v>800</v>
          </cell>
          <cell r="G116">
            <v>6.53</v>
          </cell>
        </row>
        <row r="117">
          <cell r="B117" t="str">
            <v>3182/0161</v>
          </cell>
          <cell r="D117" t="str">
            <v>ELBOW 16MM X 3/4" MALE</v>
          </cell>
          <cell r="E117" t="str">
            <v>NOS</v>
          </cell>
          <cell r="F117">
            <v>598</v>
          </cell>
          <cell r="G117">
            <v>10.88</v>
          </cell>
        </row>
        <row r="118">
          <cell r="B118" t="str">
            <v>3385/0183</v>
          </cell>
          <cell r="D118" t="str">
            <v>INLINE FILTER 1" 180 MESH (MV)</v>
          </cell>
          <cell r="E118" t="str">
            <v>NOS</v>
          </cell>
          <cell r="F118">
            <v>18</v>
          </cell>
          <cell r="G118">
            <v>326</v>
          </cell>
        </row>
        <row r="119">
          <cell r="B119" t="str">
            <v>3016/0160</v>
          </cell>
          <cell r="D119" t="str">
            <v>SUPER SPRAYER BROWEN</v>
          </cell>
          <cell r="E119" t="str">
            <v>NOS</v>
          </cell>
          <cell r="F119">
            <v>7195</v>
          </cell>
          <cell r="G119">
            <v>5.99</v>
          </cell>
        </row>
        <row r="120">
          <cell r="B120" t="str">
            <v>3016/0200</v>
          </cell>
          <cell r="D120" t="str">
            <v>SUPER SPRAYER YELLOW</v>
          </cell>
          <cell r="E120" t="str">
            <v>NOS</v>
          </cell>
          <cell r="F120">
            <v>3883</v>
          </cell>
          <cell r="G120">
            <v>5.99</v>
          </cell>
        </row>
        <row r="121">
          <cell r="B121" t="str">
            <v>3011/0160</v>
          </cell>
          <cell r="D121" t="str">
            <v>SPECIAL SPRAYER MUSROOM BROWEN</v>
          </cell>
          <cell r="E121" t="str">
            <v>NOS</v>
          </cell>
          <cell r="F121">
            <v>3381</v>
          </cell>
          <cell r="G121">
            <v>5.99</v>
          </cell>
        </row>
        <row r="122">
          <cell r="B122" t="str">
            <v>3373/0122</v>
          </cell>
          <cell r="D122" t="str">
            <v>INLINE FILTER SMALL 120 MESH</v>
          </cell>
          <cell r="E122" t="str">
            <v>NOS</v>
          </cell>
          <cell r="F122">
            <v>350</v>
          </cell>
          <cell r="G122">
            <v>163.22999999999999</v>
          </cell>
        </row>
        <row r="123">
          <cell r="B123" t="str">
            <v>3382/0180</v>
          </cell>
          <cell r="D123" t="str">
            <v>INLINE FILTER LARGE 1"</v>
          </cell>
          <cell r="E123" t="str">
            <v>NOS</v>
          </cell>
          <cell r="F123">
            <v>25</v>
          </cell>
          <cell r="G123">
            <v>299.25</v>
          </cell>
        </row>
        <row r="124">
          <cell r="B124" t="str">
            <v>3383/1120</v>
          </cell>
          <cell r="D124" t="str">
            <v>INLINE FILTER LARGE 1"</v>
          </cell>
          <cell r="E124" t="str">
            <v>NOS</v>
          </cell>
          <cell r="F124">
            <v>85</v>
          </cell>
          <cell r="G124">
            <v>299.25</v>
          </cell>
        </row>
      </sheetData>
      <sheetData sheetId="1" refreshError="1"/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cStmt"/>
      <sheetName val="CF (2)"/>
      <sheetName val="Enterprise to LTM EBITDA"/>
      <sheetName val="Enterprise Value to TTM Revenue"/>
      <sheetName val="Net Debt to LTM EBITDA"/>
      <sheetName val="Net Debt to Net Capitalization"/>
      <sheetName val="Peer Group Revenue Growth"/>
      <sheetName val="Peer Group LTM Gross Margin"/>
      <sheetName val="Forecast"/>
      <sheetName val="Chart1"/>
      <sheetName val="DATA for GRAPHS"/>
      <sheetName val="COMPS"/>
      <sheetName val="TSM"/>
      <sheetName val="Precedent Transactions"/>
      <sheetName val="Sutton IncStmt"/>
      <sheetName val="Income Stmt Driver"/>
      <sheetName val="Income Statement"/>
      <sheetName val="TABLE"/>
      <sheetName val="CHART"/>
      <sheetName val="DATA"/>
      <sheetName val="LBO Assumptions"/>
      <sheetName val="SUMM"/>
      <sheetName val="COV"/>
      <sheetName val="IS"/>
      <sheetName val="BS"/>
      <sheetName val="CF"/>
      <sheetName val="ERET"/>
      <sheetName val="DRET"/>
      <sheetName val="DS"/>
      <sheetName val="FA"/>
      <sheetName val="TSM Calc"/>
      <sheetName val="Bid Multiple Analysis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BW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Assets</v>
          </cell>
        </row>
        <row r="5">
          <cell r="A5" t="str">
            <v>Current Assets:</v>
          </cell>
        </row>
        <row r="6">
          <cell r="A6" t="str">
            <v>Cash ,cash equivalents, and ST investments</v>
          </cell>
        </row>
        <row r="7">
          <cell r="A7" t="str">
            <v>Accounts receivable</v>
          </cell>
        </row>
        <row r="8">
          <cell r="A8" t="str">
            <v>Preopening Costs, net</v>
          </cell>
        </row>
        <row r="9">
          <cell r="A9" t="str">
            <v>Inventories</v>
          </cell>
        </row>
        <row r="10">
          <cell r="A10" t="str">
            <v>Prepaids and other current assets</v>
          </cell>
        </row>
        <row r="11">
          <cell r="B11" t="str">
            <v>Total Current Assets</v>
          </cell>
        </row>
        <row r="13">
          <cell r="A13" t="str">
            <v>Property and Equipment:</v>
          </cell>
        </row>
        <row r="14">
          <cell r="A14" t="str">
            <v>Land</v>
          </cell>
        </row>
        <row r="15">
          <cell r="A15" t="str">
            <v>Buildings</v>
          </cell>
        </row>
        <row r="16">
          <cell r="A16" t="str">
            <v>Leasehold improvements</v>
          </cell>
        </row>
        <row r="17">
          <cell r="A17" t="str">
            <v>Furniture, fixtures and equipment</v>
          </cell>
        </row>
        <row r="18">
          <cell r="A18" t="str">
            <v>Construction-in-progress</v>
          </cell>
        </row>
        <row r="19">
          <cell r="A19" t="str">
            <v>Accumulated depreciation and amortization</v>
          </cell>
        </row>
        <row r="20">
          <cell r="B20" t="str">
            <v>Total P and E, net</v>
          </cell>
        </row>
        <row r="22">
          <cell r="A22" t="str">
            <v>Other assets</v>
          </cell>
        </row>
        <row r="24">
          <cell r="B24" t="str">
            <v>Total Assets</v>
          </cell>
        </row>
        <row r="27">
          <cell r="A27" t="str">
            <v>Liabilities and Shareholds' Equity</v>
          </cell>
        </row>
        <row r="29">
          <cell r="A29" t="str">
            <v>Current liabilities:</v>
          </cell>
        </row>
        <row r="30">
          <cell r="A30" t="str">
            <v>Accounts payable-trade</v>
          </cell>
        </row>
        <row r="31">
          <cell r="A31" t="str">
            <v>Accounts payable-construction projects</v>
          </cell>
        </row>
        <row r="32">
          <cell r="A32" t="str">
            <v>Accrued payroll and payroll taxes</v>
          </cell>
        </row>
        <row r="33">
          <cell r="A33" t="str">
            <v>Accrued sales taxes</v>
          </cell>
        </row>
        <row r="34">
          <cell r="A34" t="str">
            <v>Other accrued expenses</v>
          </cell>
        </row>
        <row r="35">
          <cell r="A35" t="str">
            <v>Current portion of long-term debt</v>
          </cell>
        </row>
        <row r="36">
          <cell r="B36" t="str">
            <v>Total current liabilities</v>
          </cell>
        </row>
        <row r="38">
          <cell r="A38" t="str">
            <v>Long-term debt</v>
          </cell>
        </row>
        <row r="39">
          <cell r="A39" t="str">
            <v>Deferred income taxes</v>
          </cell>
        </row>
        <row r="40">
          <cell r="B40" t="str">
            <v>Total liabilities</v>
          </cell>
        </row>
        <row r="42">
          <cell r="A42" t="str">
            <v>Stockholders' equity:</v>
          </cell>
        </row>
        <row r="43">
          <cell r="A43" t="str">
            <v>Preferred stock</v>
          </cell>
        </row>
        <row r="44">
          <cell r="A44" t="str">
            <v>Common stock</v>
          </cell>
        </row>
        <row r="45">
          <cell r="A45" t="str">
            <v>Additional paid-in-capital</v>
          </cell>
        </row>
        <row r="46">
          <cell r="A46" t="str">
            <v>Retained earnings</v>
          </cell>
        </row>
        <row r="47">
          <cell r="B47" t="str">
            <v>Total stockholders' equity</v>
          </cell>
        </row>
        <row r="49">
          <cell r="B49" t="str">
            <v>Total liab. and st. equity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achumsätze"/>
      <sheetName val="Daten_Sonstige Umsätze"/>
    </sheetNames>
    <sheetDataSet>
      <sheetData sheetId="0" refreshError="1">
        <row r="20">
          <cell r="A20" t="str">
            <v>Voice</v>
          </cell>
        </row>
        <row r="100">
          <cell r="B100" t="str">
            <v>Direktanschaltung (GK All in - resale)</v>
          </cell>
        </row>
        <row r="184">
          <cell r="B184" t="str">
            <v>Direktanschaltung (GK All in - TAL)</v>
          </cell>
        </row>
        <row r="268">
          <cell r="B268" t="str">
            <v>Preselection (Business Customers)</v>
          </cell>
        </row>
        <row r="364">
          <cell r="B364" t="str">
            <v>Preselection (Residential Customers)</v>
          </cell>
        </row>
        <row r="663">
          <cell r="B663" t="str">
            <v>Call by Call</v>
          </cell>
        </row>
        <row r="737">
          <cell r="B737" t="str">
            <v>Value Added Services Sprache</v>
          </cell>
        </row>
        <row r="789">
          <cell r="B789" t="str">
            <v>Summe Voice</v>
          </cell>
        </row>
        <row r="897">
          <cell r="B897" t="str">
            <v>Sonderauswertung</v>
          </cell>
        </row>
      </sheetData>
      <sheetData sheetId="1" refreshError="1">
        <row r="44">
          <cell r="A44" t="str">
            <v>Data (Internet Privatkunden)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ment Analysis_Standalone"/>
      <sheetName val="Test version"/>
    </sheetNames>
    <sheetDataSet>
      <sheetData sheetId="0">
        <row r="3">
          <cell r="T3">
            <v>1</v>
          </cell>
        </row>
        <row r="5">
          <cell r="AI5" t="str">
            <v>Maintance Capex only</v>
          </cell>
          <cell r="AN5">
            <v>1</v>
          </cell>
        </row>
        <row r="6">
          <cell r="AI6" t="str">
            <v>Maintenance and Expansion Capex</v>
          </cell>
          <cell r="AN6">
            <v>0</v>
          </cell>
        </row>
        <row r="7">
          <cell r="AN7">
            <v>2018</v>
          </cell>
        </row>
        <row r="8">
          <cell r="AN8">
            <v>2019</v>
          </cell>
        </row>
        <row r="9">
          <cell r="AN9">
            <v>2020</v>
          </cell>
        </row>
        <row r="10">
          <cell r="AN10">
            <v>2021</v>
          </cell>
        </row>
        <row r="11">
          <cell r="AN11">
            <v>2022</v>
          </cell>
        </row>
        <row r="12">
          <cell r="AN12">
            <v>2023</v>
          </cell>
        </row>
        <row r="13">
          <cell r="AN13">
            <v>0</v>
          </cell>
        </row>
        <row r="14">
          <cell r="AN14">
            <v>0</v>
          </cell>
        </row>
        <row r="15">
          <cell r="AN15">
            <v>0</v>
          </cell>
        </row>
        <row r="16">
          <cell r="AN16">
            <v>0</v>
          </cell>
        </row>
        <row r="17">
          <cell r="AN17">
            <v>0</v>
          </cell>
        </row>
        <row r="18">
          <cell r="AN18">
            <v>0</v>
          </cell>
        </row>
        <row r="19">
          <cell r="AN19">
            <v>0</v>
          </cell>
        </row>
        <row r="20">
          <cell r="AN20">
            <v>0</v>
          </cell>
        </row>
        <row r="21">
          <cell r="AN21">
            <v>0</v>
          </cell>
        </row>
        <row r="22">
          <cell r="AN22">
            <v>0</v>
          </cell>
        </row>
        <row r="23">
          <cell r="AN23">
            <v>0</v>
          </cell>
        </row>
        <row r="24">
          <cell r="AN24">
            <v>0</v>
          </cell>
        </row>
        <row r="25">
          <cell r="AN25">
            <v>0</v>
          </cell>
        </row>
        <row r="26">
          <cell r="AN26">
            <v>0</v>
          </cell>
        </row>
        <row r="27">
          <cell r="AN27">
            <v>0</v>
          </cell>
        </row>
        <row r="28">
          <cell r="AN28">
            <v>0</v>
          </cell>
        </row>
        <row r="29">
          <cell r="AN29">
            <v>0</v>
          </cell>
        </row>
        <row r="30">
          <cell r="AN30">
            <v>0</v>
          </cell>
        </row>
        <row r="31">
          <cell r="AN31">
            <v>0</v>
          </cell>
        </row>
        <row r="32">
          <cell r="AN32">
            <v>0</v>
          </cell>
        </row>
        <row r="33">
          <cell r="AN33">
            <v>0</v>
          </cell>
        </row>
        <row r="34">
          <cell r="AN34">
            <v>0</v>
          </cell>
        </row>
        <row r="35">
          <cell r="AN35">
            <v>0</v>
          </cell>
        </row>
        <row r="36">
          <cell r="AN36">
            <v>0</v>
          </cell>
        </row>
        <row r="37">
          <cell r="AN37">
            <v>0</v>
          </cell>
        </row>
        <row r="38">
          <cell r="AN38">
            <v>0</v>
          </cell>
        </row>
        <row r="39">
          <cell r="AN39">
            <v>0</v>
          </cell>
        </row>
        <row r="40">
          <cell r="AN40">
            <v>0</v>
          </cell>
        </row>
        <row r="41">
          <cell r="AN41">
            <v>0</v>
          </cell>
        </row>
        <row r="42">
          <cell r="AN42">
            <v>0</v>
          </cell>
        </row>
        <row r="43">
          <cell r="AN43">
            <v>0</v>
          </cell>
        </row>
        <row r="44">
          <cell r="AN44">
            <v>0</v>
          </cell>
        </row>
        <row r="45">
          <cell r="AN45">
            <v>0</v>
          </cell>
        </row>
        <row r="46">
          <cell r="AN46">
            <v>0</v>
          </cell>
        </row>
        <row r="47">
          <cell r="AN47">
            <v>0</v>
          </cell>
        </row>
        <row r="48">
          <cell r="AN48">
            <v>0</v>
          </cell>
        </row>
        <row r="49">
          <cell r="AN49">
            <v>0</v>
          </cell>
        </row>
        <row r="50">
          <cell r="AN50">
            <v>0</v>
          </cell>
        </row>
        <row r="51">
          <cell r="AN51">
            <v>0</v>
          </cell>
        </row>
        <row r="52">
          <cell r="AN52">
            <v>0</v>
          </cell>
        </row>
        <row r="53">
          <cell r="AN53">
            <v>0</v>
          </cell>
        </row>
        <row r="54">
          <cell r="AN54">
            <v>0</v>
          </cell>
        </row>
        <row r="55">
          <cell r="AN55">
            <v>0</v>
          </cell>
        </row>
        <row r="56">
          <cell r="AN56">
            <v>0</v>
          </cell>
        </row>
        <row r="57">
          <cell r="AN57">
            <v>0</v>
          </cell>
        </row>
        <row r="58">
          <cell r="AN58">
            <v>0</v>
          </cell>
        </row>
        <row r="59">
          <cell r="AN59">
            <v>0</v>
          </cell>
        </row>
        <row r="60">
          <cell r="AN60">
            <v>0</v>
          </cell>
        </row>
        <row r="61">
          <cell r="AN61">
            <v>0</v>
          </cell>
        </row>
        <row r="62">
          <cell r="AN62">
            <v>0</v>
          </cell>
        </row>
        <row r="63">
          <cell r="AN63">
            <v>0</v>
          </cell>
        </row>
        <row r="64">
          <cell r="AN64">
            <v>0</v>
          </cell>
        </row>
        <row r="65">
          <cell r="AN65">
            <v>0</v>
          </cell>
        </row>
        <row r="66">
          <cell r="AN66">
            <v>0</v>
          </cell>
        </row>
        <row r="67">
          <cell r="AN67">
            <v>0</v>
          </cell>
        </row>
        <row r="68">
          <cell r="AN68">
            <v>0</v>
          </cell>
        </row>
        <row r="69">
          <cell r="AN69">
            <v>0</v>
          </cell>
        </row>
        <row r="70">
          <cell r="AN70">
            <v>0</v>
          </cell>
        </row>
        <row r="71">
          <cell r="AN71">
            <v>0</v>
          </cell>
        </row>
        <row r="72">
          <cell r="AN72">
            <v>0</v>
          </cell>
        </row>
        <row r="73">
          <cell r="AN73">
            <v>0</v>
          </cell>
        </row>
        <row r="74">
          <cell r="AN74">
            <v>0</v>
          </cell>
        </row>
        <row r="75">
          <cell r="AN75">
            <v>0</v>
          </cell>
        </row>
        <row r="76">
          <cell r="AN76">
            <v>0</v>
          </cell>
        </row>
        <row r="77">
          <cell r="AN77">
            <v>0</v>
          </cell>
        </row>
        <row r="78">
          <cell r="AN78">
            <v>0</v>
          </cell>
        </row>
        <row r="79">
          <cell r="AN79">
            <v>0</v>
          </cell>
        </row>
        <row r="80">
          <cell r="AN80">
            <v>0</v>
          </cell>
        </row>
        <row r="81">
          <cell r="AN81">
            <v>0</v>
          </cell>
        </row>
        <row r="82">
          <cell r="AN82">
            <v>0</v>
          </cell>
        </row>
        <row r="83">
          <cell r="AN83">
            <v>0</v>
          </cell>
        </row>
        <row r="84">
          <cell r="AN84">
            <v>0</v>
          </cell>
        </row>
        <row r="85">
          <cell r="AN85">
            <v>0</v>
          </cell>
        </row>
        <row r="86">
          <cell r="AN86">
            <v>0</v>
          </cell>
        </row>
        <row r="87">
          <cell r="AN87">
            <v>0</v>
          </cell>
        </row>
        <row r="88">
          <cell r="AN88">
            <v>0</v>
          </cell>
        </row>
        <row r="89">
          <cell r="AN89">
            <v>0</v>
          </cell>
        </row>
        <row r="90">
          <cell r="AN90">
            <v>0</v>
          </cell>
        </row>
        <row r="91">
          <cell r="AN91">
            <v>0</v>
          </cell>
        </row>
        <row r="92">
          <cell r="AN92">
            <v>0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AN97">
            <v>0</v>
          </cell>
        </row>
        <row r="98">
          <cell r="AN98">
            <v>0</v>
          </cell>
        </row>
        <row r="99">
          <cell r="AN99">
            <v>0</v>
          </cell>
        </row>
        <row r="100">
          <cell r="AN100">
            <v>0</v>
          </cell>
        </row>
        <row r="101">
          <cell r="AN101">
            <v>0</v>
          </cell>
        </row>
        <row r="102">
          <cell r="AN102">
            <v>0</v>
          </cell>
        </row>
        <row r="103">
          <cell r="AN103">
            <v>0</v>
          </cell>
        </row>
        <row r="104">
          <cell r="AN104">
            <v>0</v>
          </cell>
        </row>
        <row r="105">
          <cell r="AN105">
            <v>0</v>
          </cell>
        </row>
        <row r="106">
          <cell r="AN106">
            <v>0</v>
          </cell>
        </row>
        <row r="107">
          <cell r="AN107">
            <v>0</v>
          </cell>
        </row>
        <row r="108">
          <cell r="AN108">
            <v>0</v>
          </cell>
        </row>
        <row r="109">
          <cell r="AN109">
            <v>0</v>
          </cell>
        </row>
        <row r="110">
          <cell r="AN110">
            <v>0</v>
          </cell>
        </row>
        <row r="111">
          <cell r="AN111">
            <v>0</v>
          </cell>
        </row>
        <row r="112">
          <cell r="AN112">
            <v>0</v>
          </cell>
        </row>
        <row r="113">
          <cell r="AN113">
            <v>0</v>
          </cell>
        </row>
        <row r="114">
          <cell r="AN114">
            <v>0</v>
          </cell>
        </row>
        <row r="115">
          <cell r="AN115">
            <v>0</v>
          </cell>
        </row>
        <row r="116">
          <cell r="AN116">
            <v>0</v>
          </cell>
        </row>
        <row r="117">
          <cell r="AN117">
            <v>2018</v>
          </cell>
        </row>
        <row r="118">
          <cell r="AN118">
            <v>2019</v>
          </cell>
        </row>
        <row r="119">
          <cell r="AN119">
            <v>2020</v>
          </cell>
        </row>
        <row r="120">
          <cell r="AN120">
            <v>2021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</sheetNames>
    <sheetDataSet>
      <sheetData sheetId="0" refreshError="1"/>
      <sheetData sheetId="1" refreshError="1"/>
      <sheetData sheetId="2" refreshError="1">
        <row r="2">
          <cell r="D2" t="str">
            <v>JHT</v>
          </cell>
          <cell r="E2" t="str">
            <v>JHT</v>
          </cell>
          <cell r="F2" t="str">
            <v>JHB</v>
          </cell>
          <cell r="G2" t="str">
            <v>JDP</v>
          </cell>
          <cell r="H2" t="str">
            <v>JDP</v>
          </cell>
          <cell r="I2" t="str">
            <v>JDP</v>
          </cell>
          <cell r="J2" t="str">
            <v>JWP</v>
          </cell>
          <cell r="K2" t="str">
            <v>JHF</v>
          </cell>
          <cell r="L2" t="str">
            <v>JVV</v>
          </cell>
          <cell r="M2" t="str">
            <v>JVV</v>
          </cell>
          <cell r="N2" t="str">
            <v>JRP</v>
          </cell>
          <cell r="O2" t="str">
            <v>JLV</v>
          </cell>
          <cell r="P2" t="str">
            <v>JLV</v>
          </cell>
          <cell r="Q2" t="str">
            <v>JLV</v>
          </cell>
          <cell r="R2" t="str">
            <v>JAV</v>
          </cell>
          <cell r="S2" t="str">
            <v>JRS</v>
          </cell>
          <cell r="T2" t="str">
            <v>JRS</v>
          </cell>
          <cell r="U2" t="str">
            <v>JRB</v>
          </cell>
          <cell r="V2" t="str">
            <v>JRB</v>
          </cell>
          <cell r="W2" t="str">
            <v>JRC</v>
          </cell>
          <cell r="X2" t="str">
            <v>JRC</v>
          </cell>
          <cell r="Y2" t="str">
            <v>JRC</v>
          </cell>
          <cell r="Z2" t="str">
            <v>JPF</v>
          </cell>
          <cell r="AA2" t="str">
            <v>JFG</v>
          </cell>
          <cell r="AB2" t="str">
            <v>JFM</v>
          </cell>
          <cell r="AC2" t="str">
            <v>JFP</v>
          </cell>
          <cell r="AD2" t="str">
            <v>JFV</v>
          </cell>
          <cell r="AE2" t="str">
            <v>JFV</v>
          </cell>
          <cell r="AF2" t="str">
            <v>JFV</v>
          </cell>
          <cell r="AG2" t="str">
            <v>KHS</v>
          </cell>
          <cell r="AH2" t="str">
            <v>JWS</v>
          </cell>
        </row>
        <row r="3">
          <cell r="D3" t="str">
            <v>JHT</v>
          </cell>
          <cell r="E3" t="str">
            <v>Gram</v>
          </cell>
          <cell r="F3" t="str">
            <v>JHB</v>
          </cell>
          <cell r="G3" t="str">
            <v>JDP</v>
          </cell>
          <cell r="H3" t="str">
            <v>Dham</v>
          </cell>
          <cell r="I3" t="str">
            <v>SBC</v>
          </cell>
          <cell r="J3" t="str">
            <v>JWP</v>
          </cell>
          <cell r="K3" t="str">
            <v>SBJ</v>
          </cell>
          <cell r="L3" t="str">
            <v>Dadi</v>
          </cell>
          <cell r="M3" t="str">
            <v>JVV</v>
          </cell>
          <cell r="N3" t="str">
            <v>JRP</v>
          </cell>
          <cell r="O3" t="str">
            <v>JLV</v>
          </cell>
          <cell r="P3" t="str">
            <v>SBC</v>
          </cell>
          <cell r="Q3" t="str">
            <v>Shashi</v>
          </cell>
          <cell r="R3" t="str">
            <v>JAV</v>
          </cell>
          <cell r="S3" t="str">
            <v>JRS</v>
          </cell>
          <cell r="T3" t="str">
            <v>JBI</v>
          </cell>
          <cell r="U3" t="str">
            <v>JRB</v>
          </cell>
          <cell r="V3" t="str">
            <v>Other</v>
          </cell>
          <cell r="W3" t="str">
            <v>JRC</v>
          </cell>
          <cell r="X3" t="str">
            <v>Vaijnath</v>
          </cell>
          <cell r="Y3" t="str">
            <v>Other</v>
          </cell>
          <cell r="Z3" t="str">
            <v>JPF</v>
          </cell>
          <cell r="AA3" t="str">
            <v>JFG</v>
          </cell>
          <cell r="AB3" t="str">
            <v>SBJ</v>
          </cell>
          <cell r="AC3" t="str">
            <v>JFP</v>
          </cell>
          <cell r="AD3" t="str">
            <v>JFV</v>
          </cell>
          <cell r="AE3" t="str">
            <v>JFV</v>
          </cell>
          <cell r="AF3" t="str">
            <v>DHO</v>
          </cell>
          <cell r="AG3" t="str">
            <v>KHS</v>
          </cell>
          <cell r="AH3" t="str">
            <v>JWS</v>
          </cell>
        </row>
        <row r="4">
          <cell r="D4" t="str">
            <v>JISL</v>
          </cell>
          <cell r="E4" t="str">
            <v>Lease</v>
          </cell>
          <cell r="F4" t="str">
            <v>JISL</v>
          </cell>
          <cell r="G4" t="str">
            <v>JISL</v>
          </cell>
          <cell r="H4" t="str">
            <v>Firm</v>
          </cell>
          <cell r="I4" t="str">
            <v>Lease</v>
          </cell>
          <cell r="J4" t="str">
            <v>Personal</v>
          </cell>
          <cell r="K4" t="str">
            <v>Lease</v>
          </cell>
          <cell r="L4" t="str">
            <v>JISL</v>
          </cell>
          <cell r="M4" t="str">
            <v>JISL</v>
          </cell>
          <cell r="N4" t="str">
            <v>JISL</v>
          </cell>
          <cell r="O4" t="str">
            <v>personal</v>
          </cell>
          <cell r="P4" t="str">
            <v>Lease</v>
          </cell>
          <cell r="Q4" t="str">
            <v>Lease</v>
          </cell>
          <cell r="R4" t="str">
            <v>JISL</v>
          </cell>
          <cell r="S4" t="str">
            <v>JISL</v>
          </cell>
          <cell r="T4" t="str">
            <v>Firm</v>
          </cell>
          <cell r="U4" t="str">
            <v>JISL</v>
          </cell>
          <cell r="V4" t="str">
            <v>Lease</v>
          </cell>
          <cell r="W4" t="str">
            <v>JISL</v>
          </cell>
          <cell r="X4" t="str">
            <v>JISL</v>
          </cell>
          <cell r="Y4" t="str">
            <v>Lease</v>
          </cell>
          <cell r="Z4" t="str">
            <v>JISL</v>
          </cell>
          <cell r="AA4" t="str">
            <v>Lease</v>
          </cell>
          <cell r="AB4" t="str">
            <v>Lease</v>
          </cell>
          <cell r="AC4" t="str">
            <v>Lease</v>
          </cell>
          <cell r="AD4" t="str">
            <v>JISL</v>
          </cell>
          <cell r="AE4" t="str">
            <v>Trust</v>
          </cell>
          <cell r="AF4" t="str">
            <v>Lease</v>
          </cell>
          <cell r="AG4" t="str">
            <v>Lease</v>
          </cell>
          <cell r="AH4" t="str">
            <v>JISL</v>
          </cell>
        </row>
        <row r="6">
          <cell r="B6" t="str">
            <v>Acres</v>
          </cell>
          <cell r="C6" t="str">
            <v>2004-05</v>
          </cell>
          <cell r="D6">
            <v>163.36000000000001</v>
          </cell>
          <cell r="E6">
            <v>25</v>
          </cell>
          <cell r="F6">
            <v>164.84</v>
          </cell>
          <cell r="G6">
            <v>49.59</v>
          </cell>
          <cell r="H6">
            <v>35.950000000000003</v>
          </cell>
          <cell r="I6">
            <v>5.37</v>
          </cell>
          <cell r="J6">
            <v>9.59</v>
          </cell>
          <cell r="K6">
            <v>82.58</v>
          </cell>
          <cell r="L6">
            <v>5.81</v>
          </cell>
          <cell r="M6">
            <v>83.72</v>
          </cell>
          <cell r="N6">
            <v>59.87</v>
          </cell>
          <cell r="O6">
            <v>45.74</v>
          </cell>
          <cell r="P6">
            <v>2.54</v>
          </cell>
          <cell r="Q6">
            <v>4</v>
          </cell>
          <cell r="R6">
            <v>41.29</v>
          </cell>
          <cell r="S6">
            <v>32.590000000000003</v>
          </cell>
          <cell r="T6">
            <v>9.09</v>
          </cell>
          <cell r="U6">
            <v>106.75</v>
          </cell>
          <cell r="V6">
            <v>12</v>
          </cell>
          <cell r="W6">
            <v>7.44</v>
          </cell>
          <cell r="X6">
            <v>11.49</v>
          </cell>
          <cell r="Y6">
            <v>27</v>
          </cell>
          <cell r="Z6">
            <v>38.82</v>
          </cell>
          <cell r="AA6">
            <v>43</v>
          </cell>
          <cell r="AB6">
            <v>16.18</v>
          </cell>
          <cell r="AC6">
            <v>120</v>
          </cell>
          <cell r="AD6">
            <v>15.96</v>
          </cell>
          <cell r="AE6">
            <v>46.8</v>
          </cell>
          <cell r="AF6">
            <v>12.11</v>
          </cell>
          <cell r="AG6">
            <v>228</v>
          </cell>
          <cell r="AH6">
            <v>0</v>
          </cell>
        </row>
        <row r="7">
          <cell r="B7" t="str">
            <v>Cost</v>
          </cell>
          <cell r="C7" t="str">
            <v>2004-05</v>
          </cell>
          <cell r="D7">
            <v>69.421412500000002</v>
          </cell>
          <cell r="F7">
            <v>255.91345999999999</v>
          </cell>
          <cell r="G7">
            <v>14.2393</v>
          </cell>
          <cell r="H7">
            <v>30.77694</v>
          </cell>
          <cell r="J7">
            <v>12.9</v>
          </cell>
          <cell r="L7">
            <v>2.1006100000000001</v>
          </cell>
          <cell r="M7">
            <v>32.366711500000001</v>
          </cell>
          <cell r="N7">
            <v>31.68817</v>
          </cell>
          <cell r="O7">
            <v>96.870800000000003</v>
          </cell>
          <cell r="R7">
            <v>491.80815999999999</v>
          </cell>
          <cell r="S7">
            <v>13.74474</v>
          </cell>
          <cell r="U7">
            <v>719.50957000000005</v>
          </cell>
          <cell r="W7">
            <v>16.97683</v>
          </cell>
          <cell r="X7">
            <v>21.799720000000001</v>
          </cell>
          <cell r="Z7">
            <v>80.829319999999996</v>
          </cell>
          <cell r="AD7">
            <v>195.3374</v>
          </cell>
          <cell r="AE7">
            <v>197.62042</v>
          </cell>
        </row>
        <row r="8">
          <cell r="B8" t="str">
            <v>Cultivable</v>
          </cell>
          <cell r="C8" t="str">
            <v>2004-05</v>
          </cell>
        </row>
        <row r="10">
          <cell r="B10" t="str">
            <v>OM100</v>
          </cell>
          <cell r="C10" t="str">
            <v>1998-99</v>
          </cell>
          <cell r="D10">
            <v>2.2000000000000001E-3</v>
          </cell>
          <cell r="E10">
            <v>0</v>
          </cell>
          <cell r="F10">
            <v>0.28458</v>
          </cell>
          <cell r="G10">
            <v>1.2533000000000001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0.21</v>
          </cell>
          <cell r="M10">
            <v>1.3611500000000001</v>
          </cell>
          <cell r="N10">
            <v>0.44805</v>
          </cell>
          <cell r="O10">
            <v>0.34150000000000003</v>
          </cell>
          <cell r="P10">
            <v>0</v>
          </cell>
          <cell r="Q10">
            <v>0</v>
          </cell>
          <cell r="R10">
            <v>0.18</v>
          </cell>
          <cell r="S10">
            <v>0.24</v>
          </cell>
          <cell r="T10">
            <v>0</v>
          </cell>
          <cell r="U10">
            <v>0.3145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0.12509999999999999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0.24</v>
          </cell>
        </row>
        <row r="11">
          <cell r="B11" t="str">
            <v>OM100</v>
          </cell>
          <cell r="C11" t="str">
            <v>1999-00</v>
          </cell>
          <cell r="D11">
            <v>0.10553999999999999</v>
          </cell>
          <cell r="E11">
            <v>0</v>
          </cell>
          <cell r="F11">
            <v>1.5844499999999999</v>
          </cell>
          <cell r="G11">
            <v>7.4999999999999997E-2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0.3075</v>
          </cell>
          <cell r="N11">
            <v>0</v>
          </cell>
          <cell r="O11">
            <v>0.66174999999999995</v>
          </cell>
          <cell r="P11">
            <v>0</v>
          </cell>
          <cell r="Q11">
            <v>0</v>
          </cell>
          <cell r="R11">
            <v>1.78E-2</v>
          </cell>
          <cell r="S11">
            <v>0.38113999999999998</v>
          </cell>
          <cell r="T11">
            <v>0</v>
          </cell>
          <cell r="U11">
            <v>2.51749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0.21274999999999999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OM100</v>
          </cell>
          <cell r="C12" t="str">
            <v>2000-01</v>
          </cell>
          <cell r="D12">
            <v>7.9500000000000001E-2</v>
          </cell>
          <cell r="E12">
            <v>0</v>
          </cell>
          <cell r="F12">
            <v>4.4350000000000001E-2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0.1275</v>
          </cell>
          <cell r="N12">
            <v>0</v>
          </cell>
          <cell r="O12">
            <v>9.3350000000000002E-2</v>
          </cell>
          <cell r="P12">
            <v>0</v>
          </cell>
          <cell r="Q12">
            <v>0</v>
          </cell>
          <cell r="R12">
            <v>0</v>
          </cell>
          <cell r="S12">
            <v>0.28100000000000003</v>
          </cell>
          <cell r="T12">
            <v>0</v>
          </cell>
          <cell r="U12">
            <v>9.5965670000000003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0.37784000000000001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OM100</v>
          </cell>
          <cell r="C13" t="str">
            <v>2001-02</v>
          </cell>
          <cell r="D13">
            <v>3.22045</v>
          </cell>
          <cell r="E13">
            <v>0</v>
          </cell>
          <cell r="F13">
            <v>0.11937</v>
          </cell>
          <cell r="G13">
            <v>0.75917000000000001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4.1399999999999999E-2</v>
          </cell>
          <cell r="N13">
            <v>5.3999999999999999E-2</v>
          </cell>
          <cell r="O13">
            <v>0.60497999999999996</v>
          </cell>
          <cell r="P13">
            <v>0</v>
          </cell>
          <cell r="Q13">
            <v>0</v>
          </cell>
          <cell r="R13">
            <v>6.0199999999999997E-2</v>
          </cell>
          <cell r="S13">
            <v>0.3735</v>
          </cell>
          <cell r="T13">
            <v>0</v>
          </cell>
          <cell r="U13">
            <v>5.1545199999999998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1.06E-2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OM100</v>
          </cell>
          <cell r="C14" t="str">
            <v>2002-03</v>
          </cell>
          <cell r="D14">
            <v>11.145225</v>
          </cell>
          <cell r="E14">
            <v>0</v>
          </cell>
          <cell r="F14">
            <v>1.5001530000000001</v>
          </cell>
          <cell r="G14">
            <v>0.62490000000000001</v>
          </cell>
          <cell r="H14">
            <v>9.7500000000000003E-2</v>
          </cell>
          <cell r="I14">
            <v>0</v>
          </cell>
          <cell r="J14">
            <v>0</v>
          </cell>
          <cell r="K14">
            <v>0.11700000000000001</v>
          </cell>
          <cell r="L14">
            <v>0</v>
          </cell>
          <cell r="M14">
            <v>5.2398425</v>
          </cell>
          <cell r="N14">
            <v>0.97785</v>
          </cell>
          <cell r="O14">
            <v>1.70509</v>
          </cell>
          <cell r="P14">
            <v>0</v>
          </cell>
          <cell r="Q14">
            <v>0</v>
          </cell>
          <cell r="R14">
            <v>0.48330000000000001</v>
          </cell>
          <cell r="S14">
            <v>3.1846074999999998</v>
          </cell>
          <cell r="T14">
            <v>0</v>
          </cell>
          <cell r="U14">
            <v>10.652865</v>
          </cell>
          <cell r="V14">
            <v>0</v>
          </cell>
          <cell r="W14">
            <v>0</v>
          </cell>
          <cell r="X14">
            <v>0</v>
          </cell>
          <cell r="Y14">
            <v>5.4287017999999998</v>
          </cell>
          <cell r="Z14">
            <v>1.43208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0.44819999999999999</v>
          </cell>
          <cell r="AF14">
            <v>0</v>
          </cell>
          <cell r="AG14">
            <v>1.177</v>
          </cell>
          <cell r="AH14">
            <v>0</v>
          </cell>
        </row>
        <row r="15">
          <cell r="B15" t="str">
            <v>OM100</v>
          </cell>
          <cell r="C15" t="str">
            <v>2003-04</v>
          </cell>
          <cell r="D15">
            <v>9.1763949999999994</v>
          </cell>
          <cell r="E15">
            <v>0</v>
          </cell>
          <cell r="F15">
            <v>0.33626499999999998</v>
          </cell>
          <cell r="G15">
            <v>0.74441000000000002</v>
          </cell>
          <cell r="H15">
            <v>1.19062</v>
          </cell>
          <cell r="I15">
            <v>0.46282499999999999</v>
          </cell>
          <cell r="J15">
            <v>1.8554900000000001</v>
          </cell>
          <cell r="K15">
            <v>3.9460799999999998</v>
          </cell>
          <cell r="L15">
            <v>0</v>
          </cell>
          <cell r="M15">
            <v>4.2424949999999999</v>
          </cell>
          <cell r="N15">
            <v>0.55072500000000002</v>
          </cell>
          <cell r="O15">
            <v>3.3875449999999998</v>
          </cell>
          <cell r="P15">
            <v>0</v>
          </cell>
          <cell r="Q15">
            <v>0</v>
          </cell>
          <cell r="R15">
            <v>1.1189522000000001</v>
          </cell>
          <cell r="S15">
            <v>5.0706449999999998</v>
          </cell>
          <cell r="T15">
            <v>0</v>
          </cell>
          <cell r="U15">
            <v>4.1307200000000002</v>
          </cell>
          <cell r="V15">
            <v>0</v>
          </cell>
          <cell r="W15">
            <v>0</v>
          </cell>
          <cell r="X15">
            <v>0</v>
          </cell>
          <cell r="Y15">
            <v>12.852627500000001</v>
          </cell>
          <cell r="Z15">
            <v>0.82377500000000003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1.35572</v>
          </cell>
          <cell r="AF15">
            <v>0</v>
          </cell>
          <cell r="AG15">
            <v>10.128439999999999</v>
          </cell>
          <cell r="AH15">
            <v>0</v>
          </cell>
        </row>
        <row r="16">
          <cell r="B16" t="str">
            <v>OM100</v>
          </cell>
          <cell r="C16" t="str">
            <v>2004-05</v>
          </cell>
          <cell r="D16">
            <v>8.4399496999999997</v>
          </cell>
          <cell r="E16">
            <v>0</v>
          </cell>
          <cell r="F16">
            <v>0.18834999999999999</v>
          </cell>
          <cell r="G16">
            <v>0</v>
          </cell>
          <cell r="H16">
            <v>3.3101099999999999</v>
          </cell>
          <cell r="I16">
            <v>0</v>
          </cell>
          <cell r="J16">
            <v>1.6402699000000001</v>
          </cell>
          <cell r="K16">
            <v>1.5486899999999999</v>
          </cell>
          <cell r="L16">
            <v>0</v>
          </cell>
          <cell r="M16">
            <v>3.2522000000000002</v>
          </cell>
          <cell r="N16">
            <v>1.5741849999999999</v>
          </cell>
          <cell r="O16">
            <v>1.7787649999999999</v>
          </cell>
          <cell r="P16">
            <v>0</v>
          </cell>
          <cell r="Q16">
            <v>0</v>
          </cell>
          <cell r="R16">
            <v>2.5623550000000002</v>
          </cell>
          <cell r="S16">
            <v>4.2114229999999999</v>
          </cell>
          <cell r="T16">
            <v>0</v>
          </cell>
          <cell r="U16">
            <v>0.11983000000000001</v>
          </cell>
          <cell r="V16">
            <v>0</v>
          </cell>
          <cell r="W16">
            <v>0.8387</v>
          </cell>
          <cell r="X16">
            <v>0</v>
          </cell>
          <cell r="Y16">
            <v>7.0624646000000002</v>
          </cell>
          <cell r="Z16">
            <v>0.83560999999999996</v>
          </cell>
          <cell r="AA16">
            <v>0</v>
          </cell>
          <cell r="AB16">
            <v>0</v>
          </cell>
          <cell r="AC16">
            <v>7.9062650000000003</v>
          </cell>
          <cell r="AD16">
            <v>0.64558800000000005</v>
          </cell>
          <cell r="AE16">
            <v>0</v>
          </cell>
          <cell r="AF16">
            <v>0.430392</v>
          </cell>
          <cell r="AG16">
            <v>1.2846599999999999</v>
          </cell>
          <cell r="AH16">
            <v>0</v>
          </cell>
        </row>
        <row r="17">
          <cell r="D17">
            <v>32.169259699999998</v>
          </cell>
          <cell r="E17">
            <v>0</v>
          </cell>
          <cell r="F17">
            <v>4.057518</v>
          </cell>
          <cell r="G17">
            <v>3.4567800000000002</v>
          </cell>
          <cell r="H17">
            <v>4.59823</v>
          </cell>
          <cell r="I17">
            <v>0.46282499999999999</v>
          </cell>
          <cell r="J17">
            <v>3.4957598999999999</v>
          </cell>
          <cell r="K17">
            <v>5.6117699999999999</v>
          </cell>
          <cell r="L17">
            <v>0.21</v>
          </cell>
          <cell r="M17">
            <v>14.5720875</v>
          </cell>
          <cell r="N17">
            <v>3.6048100000000001</v>
          </cell>
          <cell r="O17">
            <v>8.5729799999999994</v>
          </cell>
          <cell r="P17">
            <v>0</v>
          </cell>
          <cell r="Q17">
            <v>0</v>
          </cell>
          <cell r="R17">
            <v>4.4226071999999998</v>
          </cell>
          <cell r="S17">
            <v>13.7423155</v>
          </cell>
          <cell r="T17">
            <v>0</v>
          </cell>
          <cell r="U17">
            <v>32.486491999999998</v>
          </cell>
          <cell r="V17">
            <v>0</v>
          </cell>
          <cell r="W17">
            <v>0.8387</v>
          </cell>
          <cell r="X17">
            <v>0</v>
          </cell>
          <cell r="Y17">
            <v>25.343793900000001</v>
          </cell>
          <cell r="Z17">
            <v>3.8071549999999998</v>
          </cell>
          <cell r="AA17">
            <v>0</v>
          </cell>
          <cell r="AB17">
            <v>0</v>
          </cell>
          <cell r="AC17">
            <v>7.9062650000000003</v>
          </cell>
          <cell r="AD17">
            <v>0.64558800000000005</v>
          </cell>
          <cell r="AE17">
            <v>1.8145199999999999</v>
          </cell>
          <cell r="AF17">
            <v>0.430392</v>
          </cell>
          <cell r="AG17">
            <v>12.5901</v>
          </cell>
          <cell r="AH17">
            <v>0.24</v>
          </cell>
        </row>
        <row r="18">
          <cell r="D18">
            <v>32.169259699999998</v>
          </cell>
          <cell r="E18">
            <v>0</v>
          </cell>
          <cell r="F18">
            <v>4.057518</v>
          </cell>
          <cell r="G18">
            <v>3.4567800000000002</v>
          </cell>
          <cell r="H18">
            <v>4.59823</v>
          </cell>
          <cell r="I18">
            <v>0.46282499999999999</v>
          </cell>
          <cell r="J18">
            <v>3.4957598999999999</v>
          </cell>
          <cell r="K18">
            <v>5.6117699999999999</v>
          </cell>
          <cell r="L18">
            <v>0.21</v>
          </cell>
          <cell r="M18">
            <v>14.5720875</v>
          </cell>
          <cell r="N18">
            <v>3.6048100000000001</v>
          </cell>
          <cell r="O18">
            <v>8.5729799999999994</v>
          </cell>
          <cell r="P18">
            <v>0</v>
          </cell>
          <cell r="Q18">
            <v>0</v>
          </cell>
          <cell r="R18">
            <v>4.4226071999999998</v>
          </cell>
          <cell r="S18">
            <v>13.7423155</v>
          </cell>
          <cell r="T18">
            <v>0</v>
          </cell>
          <cell r="U18">
            <v>32.486491999999998</v>
          </cell>
          <cell r="V18">
            <v>0</v>
          </cell>
          <cell r="W18">
            <v>0.8387</v>
          </cell>
          <cell r="X18">
            <v>0</v>
          </cell>
          <cell r="Y18">
            <v>25.343793900000001</v>
          </cell>
          <cell r="Z18">
            <v>3.8071549999999998</v>
          </cell>
          <cell r="AA18">
            <v>0</v>
          </cell>
          <cell r="AB18">
            <v>0</v>
          </cell>
          <cell r="AC18">
            <v>7.9062650000000003</v>
          </cell>
          <cell r="AD18">
            <v>0.64558800000000005</v>
          </cell>
          <cell r="AE18">
            <v>1.8145199999999999</v>
          </cell>
          <cell r="AF18">
            <v>0.430392</v>
          </cell>
          <cell r="AG18">
            <v>12.5901</v>
          </cell>
          <cell r="AH18">
            <v>0.24</v>
          </cell>
        </row>
        <row r="19">
          <cell r="B19" t="str">
            <v>OM25</v>
          </cell>
          <cell r="C19" t="str">
            <v>1998-99</v>
          </cell>
          <cell r="D19">
            <v>5.5000000000000003E-4</v>
          </cell>
          <cell r="E19">
            <v>0</v>
          </cell>
          <cell r="F19">
            <v>7.1145E-2</v>
          </cell>
          <cell r="G19">
            <v>0.31332500000000002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5.2499999999999998E-2</v>
          </cell>
          <cell r="M19">
            <v>0.34028750000000002</v>
          </cell>
          <cell r="N19">
            <v>0.1120125</v>
          </cell>
          <cell r="O19">
            <v>8.5375000000000006E-2</v>
          </cell>
          <cell r="P19">
            <v>0</v>
          </cell>
          <cell r="Q19">
            <v>0</v>
          </cell>
          <cell r="R19">
            <v>4.4999999999999998E-2</v>
          </cell>
          <cell r="S19">
            <v>0.06</v>
          </cell>
          <cell r="T19">
            <v>0</v>
          </cell>
          <cell r="U19">
            <v>7.8625E-2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3.1274999999999997E-2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0.06</v>
          </cell>
        </row>
        <row r="20">
          <cell r="B20" t="str">
            <v>OM25</v>
          </cell>
          <cell r="C20" t="str">
            <v>1999-00</v>
          </cell>
          <cell r="D20">
            <v>2.6935000000000001E-2</v>
          </cell>
          <cell r="E20">
            <v>0</v>
          </cell>
          <cell r="F20">
            <v>0.46725749999999999</v>
          </cell>
          <cell r="G20">
            <v>0.33207500000000001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5.2499999999999998E-2</v>
          </cell>
          <cell r="M20">
            <v>0.41716249999999999</v>
          </cell>
          <cell r="N20">
            <v>0.1120125</v>
          </cell>
          <cell r="O20">
            <v>0.25081249999999999</v>
          </cell>
          <cell r="P20">
            <v>0</v>
          </cell>
          <cell r="Q20">
            <v>0</v>
          </cell>
          <cell r="R20">
            <v>4.9450000000000001E-2</v>
          </cell>
          <cell r="S20">
            <v>0.15528500000000001</v>
          </cell>
          <cell r="T20">
            <v>0</v>
          </cell>
          <cell r="U20">
            <v>0.70799749999999995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8.4462499999999996E-2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0.06</v>
          </cell>
        </row>
        <row r="21">
          <cell r="B21" t="str">
            <v>OM25</v>
          </cell>
          <cell r="C21" t="str">
            <v>2000-01</v>
          </cell>
          <cell r="D21">
            <v>4.6809999999999997E-2</v>
          </cell>
          <cell r="E21">
            <v>0</v>
          </cell>
          <cell r="F21">
            <v>0.47834500000000002</v>
          </cell>
          <cell r="G21">
            <v>0.33207500000000001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5.2499999999999998E-2</v>
          </cell>
          <cell r="M21">
            <v>0.44903749999999998</v>
          </cell>
          <cell r="N21">
            <v>0.1120125</v>
          </cell>
          <cell r="O21">
            <v>0.27415</v>
          </cell>
          <cell r="P21">
            <v>0</v>
          </cell>
          <cell r="Q21">
            <v>0</v>
          </cell>
          <cell r="R21">
            <v>4.9450000000000001E-2</v>
          </cell>
          <cell r="S21">
            <v>0.22553500000000001</v>
          </cell>
          <cell r="T21">
            <v>0</v>
          </cell>
          <cell r="U21">
            <v>3.1071392499999999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0.17892250000000001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0.06</v>
          </cell>
        </row>
        <row r="22">
          <cell r="B22" t="str">
            <v>OM25</v>
          </cell>
          <cell r="C22" t="str">
            <v>2001-02</v>
          </cell>
          <cell r="D22">
            <v>0.85192250000000003</v>
          </cell>
          <cell r="E22">
            <v>0</v>
          </cell>
          <cell r="F22">
            <v>0.50818750000000001</v>
          </cell>
          <cell r="G22">
            <v>0.52186750000000004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5.2499999999999998E-2</v>
          </cell>
          <cell r="M22">
            <v>0.4593875</v>
          </cell>
          <cell r="N22">
            <v>0.1255125</v>
          </cell>
          <cell r="O22">
            <v>0.42539500000000002</v>
          </cell>
          <cell r="P22">
            <v>0</v>
          </cell>
          <cell r="Q22">
            <v>0</v>
          </cell>
          <cell r="R22">
            <v>6.4500000000000002E-2</v>
          </cell>
          <cell r="S22">
            <v>0.31891000000000003</v>
          </cell>
          <cell r="T22">
            <v>0</v>
          </cell>
          <cell r="U22">
            <v>4.3957692499999999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0.17892250000000001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2.65E-3</v>
          </cell>
          <cell r="AF22">
            <v>0</v>
          </cell>
          <cell r="AG22">
            <v>0</v>
          </cell>
          <cell r="AH22">
            <v>0.06</v>
          </cell>
        </row>
        <row r="23">
          <cell r="B23" t="str">
            <v>OM25</v>
          </cell>
          <cell r="C23" t="str">
            <v>2002-03</v>
          </cell>
          <cell r="D23">
            <v>3.6376787500000001</v>
          </cell>
          <cell r="E23">
            <v>0</v>
          </cell>
          <cell r="F23">
            <v>0.81208075000000002</v>
          </cell>
          <cell r="G23">
            <v>0.36476750000000002</v>
          </cell>
          <cell r="H23">
            <v>2.4375000000000001E-2</v>
          </cell>
          <cell r="I23">
            <v>0</v>
          </cell>
          <cell r="J23">
            <v>0</v>
          </cell>
          <cell r="K23">
            <v>2.9250000000000002E-2</v>
          </cell>
          <cell r="L23">
            <v>0</v>
          </cell>
          <cell r="M23">
            <v>1.429060625</v>
          </cell>
          <cell r="N23">
            <v>0.25796249999999998</v>
          </cell>
          <cell r="O23">
            <v>0.76629250000000004</v>
          </cell>
          <cell r="P23">
            <v>0</v>
          </cell>
          <cell r="Q23">
            <v>0</v>
          </cell>
          <cell r="R23">
            <v>0.14032500000000001</v>
          </cell>
          <cell r="S23">
            <v>1.055061875</v>
          </cell>
          <cell r="T23">
            <v>0</v>
          </cell>
          <cell r="U23">
            <v>6.9803604999999997</v>
          </cell>
          <cell r="V23">
            <v>0</v>
          </cell>
          <cell r="W23">
            <v>0</v>
          </cell>
          <cell r="X23">
            <v>0</v>
          </cell>
          <cell r="Y23">
            <v>1.3571754499999999</v>
          </cell>
          <cell r="Z23">
            <v>0.50566750000000005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0.1147</v>
          </cell>
          <cell r="AF23">
            <v>0</v>
          </cell>
          <cell r="AG23">
            <v>0.29425000000000001</v>
          </cell>
          <cell r="AH23">
            <v>0</v>
          </cell>
        </row>
        <row r="24">
          <cell r="B24" t="str">
            <v>OM25</v>
          </cell>
          <cell r="C24" t="str">
            <v>2003-04</v>
          </cell>
          <cell r="D24">
            <v>5.9053924999999996</v>
          </cell>
          <cell r="E24">
            <v>0</v>
          </cell>
          <cell r="F24">
            <v>0.50003450000000005</v>
          </cell>
          <cell r="G24">
            <v>0.53212000000000004</v>
          </cell>
          <cell r="H24">
            <v>0.32202999999999998</v>
          </cell>
          <cell r="I24">
            <v>0.11570625</v>
          </cell>
          <cell r="J24">
            <v>0.46387250000000002</v>
          </cell>
          <cell r="K24">
            <v>1.0157700000000001</v>
          </cell>
          <cell r="L24">
            <v>0</v>
          </cell>
          <cell r="M24">
            <v>2.4128093750000001</v>
          </cell>
          <cell r="N24">
            <v>0.39564375000000002</v>
          </cell>
          <cell r="O24">
            <v>1.44774125</v>
          </cell>
          <cell r="P24">
            <v>0</v>
          </cell>
          <cell r="Q24">
            <v>0</v>
          </cell>
          <cell r="R24">
            <v>0.41561304999999998</v>
          </cell>
          <cell r="S24">
            <v>2.2274381249999999</v>
          </cell>
          <cell r="T24">
            <v>0</v>
          </cell>
          <cell r="U24">
            <v>7.3836680000000001</v>
          </cell>
          <cell r="V24">
            <v>0</v>
          </cell>
          <cell r="W24">
            <v>0</v>
          </cell>
          <cell r="X24">
            <v>0</v>
          </cell>
          <cell r="Y24">
            <v>4.5703323249999999</v>
          </cell>
          <cell r="Z24">
            <v>0.65842374999999997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0.45362999999999998</v>
          </cell>
          <cell r="AF24">
            <v>0</v>
          </cell>
          <cell r="AG24">
            <v>2.8263600000000002</v>
          </cell>
          <cell r="AH24">
            <v>0</v>
          </cell>
        </row>
        <row r="25">
          <cell r="B25" t="str">
            <v>OM25</v>
          </cell>
          <cell r="C25" t="str">
            <v>2004-05</v>
          </cell>
          <cell r="D25">
            <v>7.9955049249999997</v>
          </cell>
          <cell r="E25">
            <v>0</v>
          </cell>
          <cell r="F25">
            <v>0.53603449999999997</v>
          </cell>
          <cell r="G25">
            <v>0.53212000000000004</v>
          </cell>
          <cell r="H25">
            <v>1.1495575</v>
          </cell>
          <cell r="I25">
            <v>0.11570625</v>
          </cell>
          <cell r="J25">
            <v>0.87393997499999998</v>
          </cell>
          <cell r="K25">
            <v>1.4029425</v>
          </cell>
          <cell r="L25">
            <v>0</v>
          </cell>
          <cell r="M25">
            <v>3.1939843749999999</v>
          </cell>
          <cell r="N25">
            <v>0.78918999999999995</v>
          </cell>
          <cell r="O25">
            <v>1.869095</v>
          </cell>
          <cell r="P25">
            <v>0</v>
          </cell>
          <cell r="Q25">
            <v>0</v>
          </cell>
          <cell r="R25">
            <v>1.0562018</v>
          </cell>
          <cell r="S25">
            <v>3.2100438750000002</v>
          </cell>
          <cell r="T25">
            <v>0</v>
          </cell>
          <cell r="U25">
            <v>5.0144837500000001</v>
          </cell>
          <cell r="V25">
            <v>0</v>
          </cell>
          <cell r="W25">
            <v>0.209675</v>
          </cell>
          <cell r="X25">
            <v>0</v>
          </cell>
          <cell r="Y25">
            <v>6.3359484750000004</v>
          </cell>
          <cell r="Z25">
            <v>0.77286624999999998</v>
          </cell>
          <cell r="AA25">
            <v>0</v>
          </cell>
          <cell r="AB25">
            <v>0</v>
          </cell>
          <cell r="AC25">
            <v>1.9765662500000001</v>
          </cell>
          <cell r="AD25">
            <v>0.16139700000000001</v>
          </cell>
          <cell r="AE25">
            <v>0.45362999999999998</v>
          </cell>
          <cell r="AF25">
            <v>0.107598</v>
          </cell>
          <cell r="AG25">
            <v>3.1475249999999999</v>
          </cell>
          <cell r="AH25">
            <v>0</v>
          </cell>
        </row>
        <row r="26">
          <cell r="B26" t="str">
            <v>OM75</v>
          </cell>
          <cell r="C26" t="str">
            <v>1998-99</v>
          </cell>
          <cell r="D26">
            <v>1.65E-3</v>
          </cell>
          <cell r="E26">
            <v>0</v>
          </cell>
          <cell r="F26">
            <v>0.21343500000000001</v>
          </cell>
          <cell r="G26">
            <v>0.939975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0.1575</v>
          </cell>
          <cell r="M26">
            <v>1.0208625</v>
          </cell>
          <cell r="N26">
            <v>0.33603749999999999</v>
          </cell>
          <cell r="O26">
            <v>0.25612499999999999</v>
          </cell>
          <cell r="P26">
            <v>0</v>
          </cell>
          <cell r="Q26">
            <v>0</v>
          </cell>
          <cell r="R26">
            <v>0.13500000000000001</v>
          </cell>
          <cell r="S26">
            <v>0.18</v>
          </cell>
          <cell r="T26">
            <v>0</v>
          </cell>
          <cell r="U26">
            <v>0.235875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9.3825000000000006E-2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0.18</v>
          </cell>
        </row>
        <row r="27">
          <cell r="B27" t="str">
            <v>OM75</v>
          </cell>
          <cell r="C27" t="str">
            <v>1999-00</v>
          </cell>
          <cell r="D27">
            <v>8.0255000000000007E-2</v>
          </cell>
          <cell r="E27">
            <v>0</v>
          </cell>
          <cell r="F27">
            <v>1.3306275000000001</v>
          </cell>
          <cell r="G27">
            <v>0.68289999999999995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0.105</v>
          </cell>
          <cell r="M27">
            <v>0.91120000000000001</v>
          </cell>
          <cell r="N27">
            <v>0.224025</v>
          </cell>
          <cell r="O27">
            <v>0.6670625</v>
          </cell>
          <cell r="P27">
            <v>0</v>
          </cell>
          <cell r="Q27">
            <v>0</v>
          </cell>
          <cell r="R27">
            <v>0.10335</v>
          </cell>
          <cell r="S27">
            <v>0.40585500000000002</v>
          </cell>
          <cell r="T27">
            <v>0</v>
          </cell>
          <cell r="U27">
            <v>2.0453674999999998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0.22211249999999999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0.12</v>
          </cell>
        </row>
        <row r="28">
          <cell r="B28" t="str">
            <v>OM75</v>
          </cell>
          <cell r="C28" t="str">
            <v>2000-01</v>
          </cell>
          <cell r="D28">
            <v>0.112945</v>
          </cell>
          <cell r="E28">
            <v>0</v>
          </cell>
          <cell r="F28">
            <v>0.89663250000000005</v>
          </cell>
          <cell r="G28">
            <v>0.350825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5.2499999999999998E-2</v>
          </cell>
          <cell r="M28">
            <v>0.58966249999999998</v>
          </cell>
          <cell r="N28">
            <v>0.1120125</v>
          </cell>
          <cell r="O28">
            <v>0.48626249999999999</v>
          </cell>
          <cell r="P28">
            <v>0</v>
          </cell>
          <cell r="Q28">
            <v>0</v>
          </cell>
          <cell r="R28">
            <v>5.3900000000000003E-2</v>
          </cell>
          <cell r="S28">
            <v>0.46132000000000001</v>
          </cell>
          <cell r="T28">
            <v>0</v>
          </cell>
          <cell r="U28">
            <v>8.5347952500000002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0.42103000000000002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0.06</v>
          </cell>
        </row>
        <row r="29">
          <cell r="B29" t="str">
            <v>OM75</v>
          </cell>
          <cell r="C29" t="str">
            <v>2001-02</v>
          </cell>
          <cell r="D29">
            <v>2.4814725000000002</v>
          </cell>
          <cell r="E29">
            <v>0</v>
          </cell>
          <cell r="F29">
            <v>0.50781500000000002</v>
          </cell>
          <cell r="G29">
            <v>0.58812750000000003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0.17167499999999999</v>
          </cell>
          <cell r="N29">
            <v>4.0500000000000001E-2</v>
          </cell>
          <cell r="O29">
            <v>0.66584750000000004</v>
          </cell>
          <cell r="P29">
            <v>0</v>
          </cell>
          <cell r="Q29">
            <v>0</v>
          </cell>
          <cell r="R29">
            <v>4.9599999999999998E-2</v>
          </cell>
          <cell r="S29">
            <v>0.51590999999999998</v>
          </cell>
          <cell r="T29">
            <v>0</v>
          </cell>
          <cell r="U29">
            <v>9.2935459999999992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0.2421075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7.9500000000000005E-3</v>
          </cell>
          <cell r="AF29">
            <v>0</v>
          </cell>
          <cell r="AG29">
            <v>0</v>
          </cell>
          <cell r="AH29">
            <v>0</v>
          </cell>
        </row>
        <row r="30">
          <cell r="B30" t="str">
            <v>OM75</v>
          </cell>
          <cell r="C30" t="str">
            <v>2002-03</v>
          </cell>
          <cell r="D30">
            <v>9.9890187499999996</v>
          </cell>
          <cell r="E30">
            <v>0</v>
          </cell>
          <cell r="F30">
            <v>1.19588725</v>
          </cell>
          <cell r="G30">
            <v>0.84826000000000001</v>
          </cell>
          <cell r="H30">
            <v>7.3124999999999996E-2</v>
          </cell>
          <cell r="I30">
            <v>0</v>
          </cell>
          <cell r="J30">
            <v>0</v>
          </cell>
          <cell r="K30">
            <v>8.7749999999999995E-2</v>
          </cell>
          <cell r="L30">
            <v>0</v>
          </cell>
          <cell r="M30">
            <v>3.982456875</v>
          </cell>
          <cell r="N30">
            <v>0.76038749999999999</v>
          </cell>
          <cell r="O30">
            <v>1.6046450000000001</v>
          </cell>
          <cell r="P30">
            <v>0</v>
          </cell>
          <cell r="Q30">
            <v>0</v>
          </cell>
          <cell r="R30">
            <v>0.39257500000000001</v>
          </cell>
          <cell r="S30">
            <v>2.6454556249999999</v>
          </cell>
          <cell r="T30">
            <v>0</v>
          </cell>
          <cell r="U30">
            <v>12.9660505</v>
          </cell>
          <cell r="V30">
            <v>0</v>
          </cell>
          <cell r="W30">
            <v>0</v>
          </cell>
          <cell r="X30">
            <v>0</v>
          </cell>
          <cell r="Y30">
            <v>4.0715263500000001</v>
          </cell>
          <cell r="Z30">
            <v>1.16852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0.34144999999999998</v>
          </cell>
          <cell r="AF30">
            <v>0</v>
          </cell>
          <cell r="AG30">
            <v>0.88275000000000003</v>
          </cell>
          <cell r="AH30">
            <v>0</v>
          </cell>
        </row>
        <row r="31">
          <cell r="B31" t="str">
            <v>OM75</v>
          </cell>
          <cell r="C31" t="str">
            <v>2003-04</v>
          </cell>
          <cell r="D31">
            <v>13.260021249999999</v>
          </cell>
          <cell r="E31">
            <v>0</v>
          </cell>
          <cell r="F31">
            <v>1.0321177500000001</v>
          </cell>
          <cell r="G31">
            <v>1.0605500000000001</v>
          </cell>
          <cell r="H31">
            <v>0.94171499999999997</v>
          </cell>
          <cell r="I31">
            <v>0.34711874999999998</v>
          </cell>
          <cell r="J31">
            <v>1.3916175</v>
          </cell>
          <cell r="K31">
            <v>3.0180600000000002</v>
          </cell>
          <cell r="L31">
            <v>0</v>
          </cell>
          <cell r="M31">
            <v>5.8121425000000002</v>
          </cell>
          <cell r="N31">
            <v>0.91546875000000005</v>
          </cell>
          <cell r="O31">
            <v>3.5444487499999999</v>
          </cell>
          <cell r="P31">
            <v>0</v>
          </cell>
          <cell r="Q31">
            <v>0</v>
          </cell>
          <cell r="R31">
            <v>1.09591415</v>
          </cell>
          <cell r="S31">
            <v>5.4886625000000002</v>
          </cell>
          <cell r="T31">
            <v>0</v>
          </cell>
          <cell r="U31">
            <v>9.7131024999999998</v>
          </cell>
          <cell r="V31">
            <v>0</v>
          </cell>
          <cell r="W31">
            <v>0</v>
          </cell>
          <cell r="X31">
            <v>0</v>
          </cell>
          <cell r="Y31">
            <v>12.353821525000001</v>
          </cell>
          <cell r="Z31">
            <v>1.3338712500000001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1.2435400000000001</v>
          </cell>
          <cell r="AF31">
            <v>0</v>
          </cell>
          <cell r="AG31">
            <v>8.1848299999999998</v>
          </cell>
          <cell r="AH31">
            <v>0</v>
          </cell>
        </row>
        <row r="32">
          <cell r="B32" t="str">
            <v>OM75</v>
          </cell>
          <cell r="C32" t="str">
            <v>2004-05</v>
          </cell>
          <cell r="D32">
            <v>13.704466025</v>
          </cell>
          <cell r="E32">
            <v>0</v>
          </cell>
          <cell r="F32">
            <v>0.68443324999999999</v>
          </cell>
          <cell r="G32">
            <v>0.52842999999999996</v>
          </cell>
          <cell r="H32">
            <v>3.1022675</v>
          </cell>
          <cell r="I32">
            <v>0.23141249999999999</v>
          </cell>
          <cell r="J32">
            <v>2.1579474250000001</v>
          </cell>
          <cell r="K32">
            <v>3.1638074999999999</v>
          </cell>
          <cell r="L32">
            <v>0</v>
          </cell>
          <cell r="M32">
            <v>5.8703581250000001</v>
          </cell>
          <cell r="N32">
            <v>1.7004637499999999</v>
          </cell>
          <cell r="O32">
            <v>3.4541187500000001</v>
          </cell>
          <cell r="P32">
            <v>0</v>
          </cell>
          <cell r="Q32">
            <v>0</v>
          </cell>
          <cell r="R32">
            <v>2.60206735</v>
          </cell>
          <cell r="S32">
            <v>6.4900416249999999</v>
          </cell>
          <cell r="T32">
            <v>0</v>
          </cell>
          <cell r="U32">
            <v>4.8184487499999999</v>
          </cell>
          <cell r="V32">
            <v>0</v>
          </cell>
          <cell r="W32">
            <v>0.62902499999999995</v>
          </cell>
          <cell r="X32">
            <v>0</v>
          </cell>
          <cell r="Y32">
            <v>13.080337650000001</v>
          </cell>
          <cell r="Z32">
            <v>1.3966149999999999</v>
          </cell>
          <cell r="AA32">
            <v>0</v>
          </cell>
          <cell r="AB32">
            <v>0</v>
          </cell>
          <cell r="AC32">
            <v>5.92969875</v>
          </cell>
          <cell r="AD32">
            <v>0.48419099999999998</v>
          </cell>
          <cell r="AE32">
            <v>0.78991</v>
          </cell>
          <cell r="AF32">
            <v>0.32279400000000003</v>
          </cell>
          <cell r="AG32">
            <v>6.3219649999999996</v>
          </cell>
          <cell r="AH32">
            <v>0</v>
          </cell>
        </row>
        <row r="34">
          <cell r="B34" t="str">
            <v>Capital</v>
          </cell>
          <cell r="C34" t="str">
            <v>1998-99</v>
          </cell>
          <cell r="D34">
            <v>0.15157999999999999</v>
          </cell>
          <cell r="E34">
            <v>0</v>
          </cell>
          <cell r="F34">
            <v>0.3652685</v>
          </cell>
          <cell r="G34">
            <v>0.21253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0.82817850000000004</v>
          </cell>
          <cell r="N34">
            <v>1.4831825000000001</v>
          </cell>
          <cell r="O34">
            <v>0.29081000000000001</v>
          </cell>
          <cell r="P34">
            <v>0</v>
          </cell>
          <cell r="Q34">
            <v>0</v>
          </cell>
          <cell r="R34">
            <v>0.50144999999999995</v>
          </cell>
          <cell r="S34">
            <v>0.38566499999999998</v>
          </cell>
          <cell r="T34">
            <v>2.1000000000000001E-2</v>
          </cell>
          <cell r="U34">
            <v>0.56318040000000003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0.10292999999999999</v>
          </cell>
          <cell r="AA34">
            <v>0</v>
          </cell>
          <cell r="AB34">
            <v>0</v>
          </cell>
          <cell r="AC34">
            <v>0</v>
          </cell>
          <cell r="AD34">
            <v>3.8862000000000001E-2</v>
          </cell>
          <cell r="AE34">
            <v>0</v>
          </cell>
          <cell r="AF34">
            <v>2.5908E-2</v>
          </cell>
          <cell r="AG34">
            <v>0</v>
          </cell>
          <cell r="AH34">
            <v>3.5036550000000002</v>
          </cell>
        </row>
        <row r="35">
          <cell r="B35" t="str">
            <v>Capital</v>
          </cell>
          <cell r="C35" t="str">
            <v>1999-00</v>
          </cell>
          <cell r="D35">
            <v>1.0750949999999999</v>
          </cell>
          <cell r="E35">
            <v>0</v>
          </cell>
          <cell r="F35">
            <v>2.612403</v>
          </cell>
          <cell r="G35">
            <v>3.0692699999999999</v>
          </cell>
          <cell r="H35">
            <v>0</v>
          </cell>
          <cell r="I35">
            <v>1.7149999999999999E-2</v>
          </cell>
          <cell r="J35">
            <v>0</v>
          </cell>
          <cell r="K35">
            <v>0</v>
          </cell>
          <cell r="L35">
            <v>0</v>
          </cell>
          <cell r="M35">
            <v>2.2162980000000001</v>
          </cell>
          <cell r="N35">
            <v>5.885E-2</v>
          </cell>
          <cell r="O35">
            <v>2.3689425000000002</v>
          </cell>
          <cell r="P35">
            <v>0</v>
          </cell>
          <cell r="Q35">
            <v>0</v>
          </cell>
          <cell r="R35">
            <v>0.44021500000000002</v>
          </cell>
          <cell r="S35">
            <v>0.18948000000000001</v>
          </cell>
          <cell r="T35">
            <v>0.25750000000000001</v>
          </cell>
          <cell r="U35">
            <v>2.333615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0.66691999999999996</v>
          </cell>
          <cell r="AA35">
            <v>0</v>
          </cell>
          <cell r="AB35">
            <v>0</v>
          </cell>
          <cell r="AC35">
            <v>0</v>
          </cell>
          <cell r="AD35">
            <v>-0.21154500000000001</v>
          </cell>
          <cell r="AE35">
            <v>8.1309999999999993E-2</v>
          </cell>
          <cell r="AF35">
            <v>-0.14102999999999999</v>
          </cell>
          <cell r="AG35">
            <v>0</v>
          </cell>
          <cell r="AH35">
            <v>0</v>
          </cell>
        </row>
        <row r="36">
          <cell r="B36" t="str">
            <v>Capital</v>
          </cell>
          <cell r="C36" t="str">
            <v>2000-01</v>
          </cell>
          <cell r="D36">
            <v>1.3297950000000001</v>
          </cell>
          <cell r="E36">
            <v>0</v>
          </cell>
          <cell r="F36">
            <v>1.62839</v>
          </cell>
          <cell r="G36">
            <v>5.8950000000000002E-2</v>
          </cell>
          <cell r="H36">
            <v>0.34424250000000001</v>
          </cell>
          <cell r="I36">
            <v>0</v>
          </cell>
          <cell r="J36">
            <v>0</v>
          </cell>
          <cell r="K36">
            <v>0</v>
          </cell>
          <cell r="L36">
            <v>0.16039999999999999</v>
          </cell>
          <cell r="M36">
            <v>0.18</v>
          </cell>
          <cell r="N36">
            <v>3.7633800000000002</v>
          </cell>
          <cell r="O36">
            <v>0</v>
          </cell>
          <cell r="P36">
            <v>0</v>
          </cell>
          <cell r="Q36">
            <v>0</v>
          </cell>
          <cell r="R36">
            <v>0.04</v>
          </cell>
          <cell r="S36">
            <v>5.5E-2</v>
          </cell>
          <cell r="T36">
            <v>0.54230999999999996</v>
          </cell>
          <cell r="U36">
            <v>4.0571299999999999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6.615E-2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B37" t="str">
            <v>Capital</v>
          </cell>
          <cell r="C37" t="str">
            <v>2001-02</v>
          </cell>
          <cell r="D37">
            <v>5.710248</v>
          </cell>
          <cell r="E37">
            <v>0</v>
          </cell>
          <cell r="F37">
            <v>1.771814</v>
          </cell>
          <cell r="G37">
            <v>1.6908725</v>
          </cell>
          <cell r="H37">
            <v>0.22902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1.3101400000000001</v>
          </cell>
          <cell r="N37">
            <v>0.18251999999999999</v>
          </cell>
          <cell r="O37">
            <v>0.72949600000000003</v>
          </cell>
          <cell r="P37">
            <v>0</v>
          </cell>
          <cell r="Q37">
            <v>0</v>
          </cell>
          <cell r="R37">
            <v>0.55645999999999995</v>
          </cell>
          <cell r="S37">
            <v>0.57686499999999996</v>
          </cell>
          <cell r="T37">
            <v>4.9979999999999997E-2</v>
          </cell>
          <cell r="U37">
            <v>5.2952300000000001</v>
          </cell>
          <cell r="V37">
            <v>0</v>
          </cell>
          <cell r="W37">
            <v>0</v>
          </cell>
          <cell r="X37">
            <v>0</v>
          </cell>
          <cell r="Y37">
            <v>0.55657999999999996</v>
          </cell>
          <cell r="Z37">
            <v>0.61741599999999996</v>
          </cell>
          <cell r="AA37">
            <v>0</v>
          </cell>
          <cell r="AB37">
            <v>0</v>
          </cell>
          <cell r="AC37">
            <v>0</v>
          </cell>
          <cell r="AD37">
            <v>8.3999999999999995E-3</v>
          </cell>
          <cell r="AE37">
            <v>0.58467000000000002</v>
          </cell>
          <cell r="AF37">
            <v>5.5999999999999999E-3</v>
          </cell>
          <cell r="AG37">
            <v>0</v>
          </cell>
          <cell r="AH37">
            <v>0</v>
          </cell>
        </row>
        <row r="38">
          <cell r="B38" t="str">
            <v>Capital</v>
          </cell>
          <cell r="C38" t="str">
            <v>2002-03</v>
          </cell>
          <cell r="D38">
            <v>0.25030000000000002</v>
          </cell>
          <cell r="E38">
            <v>0</v>
          </cell>
          <cell r="F38">
            <v>3.3501270000000001</v>
          </cell>
          <cell r="G38">
            <v>0.44357999999999997</v>
          </cell>
          <cell r="H38">
            <v>0.28575</v>
          </cell>
          <cell r="I38">
            <v>0.74121999999999999</v>
          </cell>
          <cell r="J38">
            <v>0</v>
          </cell>
          <cell r="K38">
            <v>-2.4369999999999998</v>
          </cell>
          <cell r="L38">
            <v>0</v>
          </cell>
          <cell r="M38">
            <v>0.81183000000000005</v>
          </cell>
          <cell r="N38">
            <v>1.20841</v>
          </cell>
          <cell r="O38">
            <v>0.20959</v>
          </cell>
          <cell r="P38">
            <v>0</v>
          </cell>
          <cell r="Q38">
            <v>0</v>
          </cell>
          <cell r="R38">
            <v>2.5000000000000001E-3</v>
          </cell>
          <cell r="S38">
            <v>0.25364999999999999</v>
          </cell>
          <cell r="T38">
            <v>0</v>
          </cell>
          <cell r="U38">
            <v>2.116425</v>
          </cell>
          <cell r="V38">
            <v>0</v>
          </cell>
          <cell r="W38">
            <v>0</v>
          </cell>
          <cell r="X38">
            <v>0</v>
          </cell>
          <cell r="Y38">
            <v>0.81047000000000002</v>
          </cell>
          <cell r="Z38">
            <v>2.6199999999999999E-3</v>
          </cell>
          <cell r="AA38">
            <v>0</v>
          </cell>
          <cell r="AB38">
            <v>0</v>
          </cell>
          <cell r="AC38">
            <v>0</v>
          </cell>
          <cell r="AD38">
            <v>3.5999999999999997E-2</v>
          </cell>
          <cell r="AE38">
            <v>6.1949999999999998E-2</v>
          </cell>
          <cell r="AF38">
            <v>2.4E-2</v>
          </cell>
          <cell r="AG38">
            <v>4.9049310000000004</v>
          </cell>
          <cell r="AH38">
            <v>0</v>
          </cell>
        </row>
        <row r="39">
          <cell r="B39" t="str">
            <v>Capital</v>
          </cell>
          <cell r="C39" t="str">
            <v>2003-04</v>
          </cell>
          <cell r="D39">
            <v>4.0957499999999998</v>
          </cell>
          <cell r="E39">
            <v>0</v>
          </cell>
          <cell r="F39">
            <v>6.9049300000000002</v>
          </cell>
          <cell r="G39">
            <v>2.4799999999999999E-2</v>
          </cell>
          <cell r="H39">
            <v>3.6831388999999999</v>
          </cell>
          <cell r="I39">
            <v>5.2720000000000003E-2</v>
          </cell>
          <cell r="J39">
            <v>0.65929400000000005</v>
          </cell>
          <cell r="K39">
            <v>0.62444999999999995</v>
          </cell>
          <cell r="L39">
            <v>0</v>
          </cell>
          <cell r="M39">
            <v>4.9665299999999997</v>
          </cell>
          <cell r="N39">
            <v>2.3534600000000001</v>
          </cell>
          <cell r="O39">
            <v>0.12636</v>
          </cell>
          <cell r="P39">
            <v>0</v>
          </cell>
          <cell r="Q39">
            <v>0</v>
          </cell>
          <cell r="R39">
            <v>0.18423500000000001</v>
          </cell>
          <cell r="S39">
            <v>0.64083999999999997</v>
          </cell>
          <cell r="T39">
            <v>0</v>
          </cell>
          <cell r="U39">
            <v>5.5912350000000002</v>
          </cell>
          <cell r="V39">
            <v>1.5599999999999999E-2</v>
          </cell>
          <cell r="W39">
            <v>6.5722000000000003E-2</v>
          </cell>
          <cell r="X39">
            <v>0.42330000000000001</v>
          </cell>
          <cell r="Y39">
            <v>1.2457050000000001</v>
          </cell>
          <cell r="Z39">
            <v>3.0817299999999999</v>
          </cell>
          <cell r="AA39">
            <v>0</v>
          </cell>
          <cell r="AB39">
            <v>0</v>
          </cell>
          <cell r="AC39">
            <v>0</v>
          </cell>
          <cell r="AD39">
            <v>6.0144000000000003E-2</v>
          </cell>
          <cell r="AE39">
            <v>8.3894999999999997E-2</v>
          </cell>
          <cell r="AF39">
            <v>4.0096E-2</v>
          </cell>
          <cell r="AG39">
            <v>35.380395</v>
          </cell>
          <cell r="AH39">
            <v>0</v>
          </cell>
        </row>
        <row r="40">
          <cell r="B40" t="str">
            <v>Capital</v>
          </cell>
          <cell r="C40" t="str">
            <v>2004-05</v>
          </cell>
          <cell r="D40">
            <v>8.6760000000000004E-2</v>
          </cell>
          <cell r="E40">
            <v>0</v>
          </cell>
          <cell r="F40">
            <v>1.4258420000000001</v>
          </cell>
          <cell r="G40">
            <v>1.754E-2</v>
          </cell>
          <cell r="H40">
            <v>1.74333</v>
          </cell>
          <cell r="I40">
            <v>0</v>
          </cell>
          <cell r="J40">
            <v>2.9303599999999999</v>
          </cell>
          <cell r="K40">
            <v>0.1565</v>
          </cell>
          <cell r="L40">
            <v>0</v>
          </cell>
          <cell r="M40">
            <v>0.71990500000000002</v>
          </cell>
          <cell r="N40">
            <v>-0.55198000000000003</v>
          </cell>
          <cell r="O40">
            <v>4.875E-3</v>
          </cell>
          <cell r="P40">
            <v>0</v>
          </cell>
          <cell r="Q40">
            <v>0</v>
          </cell>
          <cell r="R40">
            <v>0.16206000000000001</v>
          </cell>
          <cell r="S40">
            <v>0.32308500000000001</v>
          </cell>
          <cell r="T40">
            <v>0</v>
          </cell>
          <cell r="U40">
            <v>1.3828499999999999</v>
          </cell>
          <cell r="V40">
            <v>0</v>
          </cell>
          <cell r="W40">
            <v>0.9002</v>
          </cell>
          <cell r="X40">
            <v>-2.597E-2</v>
          </cell>
          <cell r="Y40">
            <v>-3.8300000000000001E-3</v>
          </cell>
          <cell r="Z40">
            <v>0.7772</v>
          </cell>
          <cell r="AA40">
            <v>0.16284999999999999</v>
          </cell>
          <cell r="AB40">
            <v>0</v>
          </cell>
          <cell r="AC40">
            <v>5.05701</v>
          </cell>
          <cell r="AD40">
            <v>3.1728480000000001</v>
          </cell>
          <cell r="AE40">
            <v>5.5E-2</v>
          </cell>
          <cell r="AF40">
            <v>2.1152319999999998</v>
          </cell>
          <cell r="AG40">
            <v>15.532859999999999</v>
          </cell>
          <cell r="AH40">
            <v>0</v>
          </cell>
        </row>
        <row r="42">
          <cell r="B42" t="str">
            <v>Orchard</v>
          </cell>
          <cell r="C42" t="str">
            <v>1998-99</v>
          </cell>
          <cell r="E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T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B43" t="str">
            <v>Orchard</v>
          </cell>
          <cell r="C43" t="str">
            <v>1999-00</v>
          </cell>
          <cell r="E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T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B44" t="str">
            <v>Orchard</v>
          </cell>
          <cell r="C44" t="str">
            <v>2000-01</v>
          </cell>
          <cell r="E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-7.3660000000000003E-2</v>
          </cell>
          <cell r="P44">
            <v>0</v>
          </cell>
          <cell r="Q44">
            <v>0</v>
          </cell>
          <cell r="T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-7.8E-2</v>
          </cell>
        </row>
        <row r="45">
          <cell r="B45" t="str">
            <v>Orchard</v>
          </cell>
          <cell r="C45" t="str">
            <v>2001-02</v>
          </cell>
          <cell r="E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0.13729</v>
          </cell>
          <cell r="P45">
            <v>0</v>
          </cell>
          <cell r="Q45">
            <v>0</v>
          </cell>
          <cell r="T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B46" t="str">
            <v>Orchard</v>
          </cell>
          <cell r="C46" t="str">
            <v>2002-03</v>
          </cell>
          <cell r="E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-0.11028</v>
          </cell>
          <cell r="P46">
            <v>0</v>
          </cell>
          <cell r="Q46">
            <v>0</v>
          </cell>
          <cell r="T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B47" t="str">
            <v>Orchard</v>
          </cell>
          <cell r="C47" t="str">
            <v>2003-04</v>
          </cell>
          <cell r="E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T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69.878270000000001</v>
          </cell>
          <cell r="AH47">
            <v>0</v>
          </cell>
        </row>
        <row r="48">
          <cell r="B48" t="str">
            <v>Orchard</v>
          </cell>
          <cell r="C48" t="str">
            <v>2004-05</v>
          </cell>
          <cell r="E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1.45072</v>
          </cell>
          <cell r="O48">
            <v>7.9850000000000004E-2</v>
          </cell>
          <cell r="P48">
            <v>0</v>
          </cell>
          <cell r="Q48">
            <v>0</v>
          </cell>
          <cell r="T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4.6889599999999998</v>
          </cell>
          <cell r="AH48">
            <v>0</v>
          </cell>
        </row>
        <row r="50">
          <cell r="B50" t="str">
            <v>Orchard</v>
          </cell>
          <cell r="C50" t="str">
            <v>1998-99</v>
          </cell>
          <cell r="D50">
            <v>116.08197397000001</v>
          </cell>
          <cell r="F50">
            <v>45.043087440000001</v>
          </cell>
          <cell r="H50">
            <v>1.7923705999999999</v>
          </cell>
          <cell r="M50">
            <v>21.58747202</v>
          </cell>
          <cell r="N50">
            <v>0</v>
          </cell>
          <cell r="O50">
            <v>0</v>
          </cell>
          <cell r="R50">
            <v>0</v>
          </cell>
          <cell r="S50">
            <v>13.73818</v>
          </cell>
          <cell r="U50">
            <v>72.888260200000005</v>
          </cell>
          <cell r="W50">
            <v>0</v>
          </cell>
          <cell r="Z50">
            <v>16.407917999999999</v>
          </cell>
        </row>
        <row r="51">
          <cell r="B51" t="str">
            <v>Orchard</v>
          </cell>
          <cell r="C51" t="str">
            <v>1999-00</v>
          </cell>
          <cell r="D51">
            <v>7.9560805999999999</v>
          </cell>
          <cell r="F51">
            <v>-6.6972628500000004</v>
          </cell>
          <cell r="H51">
            <v>3.3002731999999999</v>
          </cell>
          <cell r="M51">
            <v>3.1213886</v>
          </cell>
          <cell r="N51">
            <v>0</v>
          </cell>
          <cell r="O51">
            <v>1.4880899999999999</v>
          </cell>
          <cell r="R51">
            <v>0</v>
          </cell>
          <cell r="S51">
            <v>-0.69976360000000004</v>
          </cell>
          <cell r="U51">
            <v>-4.9049325000000001</v>
          </cell>
          <cell r="W51">
            <v>0</v>
          </cell>
          <cell r="Z51">
            <v>1.5900000000000001E-2</v>
          </cell>
        </row>
        <row r="52">
          <cell r="B52" t="str">
            <v>Orchard</v>
          </cell>
          <cell r="C52" t="str">
            <v>2000-01</v>
          </cell>
          <cell r="D52">
            <v>-5.2923737522640399</v>
          </cell>
          <cell r="F52">
            <v>0.76799281284433596</v>
          </cell>
          <cell r="H52">
            <v>-0.51511682408932802</v>
          </cell>
          <cell r="M52">
            <v>5.0110869758145498</v>
          </cell>
          <cell r="N52">
            <v>0.35534852173913001</v>
          </cell>
          <cell r="O52">
            <v>-0.56780361546499503</v>
          </cell>
          <cell r="R52">
            <v>0</v>
          </cell>
          <cell r="S52">
            <v>0.249346219970319</v>
          </cell>
          <cell r="U52">
            <v>-17.5647315337281</v>
          </cell>
          <cell r="W52">
            <v>0</v>
          </cell>
          <cell r="Z52">
            <v>0</v>
          </cell>
        </row>
        <row r="53">
          <cell r="B53" t="str">
            <v>Orchard</v>
          </cell>
          <cell r="C53" t="str">
            <v>2001-02</v>
          </cell>
          <cell r="D53">
            <v>-6.4078934778895702</v>
          </cell>
          <cell r="F53">
            <v>-1.68990136135119</v>
          </cell>
          <cell r="H53">
            <v>-1.36166387259292</v>
          </cell>
          <cell r="M53">
            <v>1.4376390605768099</v>
          </cell>
          <cell r="N53">
            <v>0.22199125565710101</v>
          </cell>
          <cell r="O53">
            <v>6.1110070532915298E-2</v>
          </cell>
          <cell r="R53">
            <v>3.0839999999999999E-2</v>
          </cell>
          <cell r="S53">
            <v>-4.8350975923318602</v>
          </cell>
          <cell r="U53">
            <v>-2.8679738114607498</v>
          </cell>
          <cell r="W53">
            <v>0</v>
          </cell>
          <cell r="Z53">
            <v>-0.85075715564134102</v>
          </cell>
        </row>
        <row r="54">
          <cell r="B54" t="str">
            <v>Orchard</v>
          </cell>
          <cell r="C54" t="str">
            <v>2002-03</v>
          </cell>
          <cell r="D54">
            <v>-1.5230845202086301</v>
          </cell>
          <cell r="F54">
            <v>-1.00098366122445</v>
          </cell>
          <cell r="H54">
            <v>0.11012102980138699</v>
          </cell>
          <cell r="M54">
            <v>0.74081387553265099</v>
          </cell>
          <cell r="N54">
            <v>-9.5648060305202495E-2</v>
          </cell>
          <cell r="O54">
            <v>-5.47518329116966E-2</v>
          </cell>
          <cell r="R54">
            <v>0.312286938095238</v>
          </cell>
          <cell r="S54">
            <v>-2.84854547295284E-2</v>
          </cell>
          <cell r="U54">
            <v>-5.5527199505571696</v>
          </cell>
          <cell r="W54">
            <v>0</v>
          </cell>
          <cell r="Z54">
            <v>-7.4880819933321598</v>
          </cell>
        </row>
        <row r="55">
          <cell r="B55" t="str">
            <v>Orchard</v>
          </cell>
          <cell r="C55" t="str">
            <v>2003-04</v>
          </cell>
          <cell r="D55">
            <v>-1.1025150251589999</v>
          </cell>
          <cell r="F55">
            <v>-0.137688677261151</v>
          </cell>
          <cell r="H55">
            <v>-0.100433344407641</v>
          </cell>
          <cell r="M55">
            <v>-7.98817190576806E-2</v>
          </cell>
          <cell r="N55">
            <v>-1.76605471030351E-3</v>
          </cell>
          <cell r="O55">
            <v>-4.8412378619943297E-2</v>
          </cell>
          <cell r="R55">
            <v>7.52871428571429E-2</v>
          </cell>
          <cell r="S55">
            <v>3.8934039492096199E-3</v>
          </cell>
          <cell r="U55">
            <v>0.45633789743486097</v>
          </cell>
          <cell r="W55">
            <v>0</v>
          </cell>
          <cell r="Z55">
            <v>-3.2541086484190102E-2</v>
          </cell>
        </row>
        <row r="56">
          <cell r="B56" t="str">
            <v>Orchard</v>
          </cell>
          <cell r="C56" t="str">
            <v>2004-05</v>
          </cell>
          <cell r="D56">
            <v>1.96324985208241</v>
          </cell>
          <cell r="F56">
            <v>-0.137688677261151</v>
          </cell>
          <cell r="H56">
            <v>-0.100433344407641</v>
          </cell>
          <cell r="M56">
            <v>-7.98817190576806E-2</v>
          </cell>
          <cell r="N56">
            <v>1.9360639452896999</v>
          </cell>
          <cell r="O56">
            <v>-4.8412378619943297E-2</v>
          </cell>
          <cell r="R56">
            <v>2.2815871428571399</v>
          </cell>
          <cell r="S56">
            <v>7.98385267078012E-2</v>
          </cell>
          <cell r="U56">
            <v>0.45633789743486097</v>
          </cell>
          <cell r="W56">
            <v>0</v>
          </cell>
          <cell r="Z56">
            <v>9.8938913515809898E-2</v>
          </cell>
        </row>
        <row r="57">
          <cell r="B57" t="str">
            <v>Fruited</v>
          </cell>
          <cell r="C57" t="str">
            <v>1998-99</v>
          </cell>
        </row>
        <row r="58">
          <cell r="B58" t="str">
            <v>Fruited</v>
          </cell>
          <cell r="C58" t="str">
            <v>1999-00</v>
          </cell>
        </row>
        <row r="59">
          <cell r="B59" t="str">
            <v>Fruited</v>
          </cell>
          <cell r="C59" t="str">
            <v>2000-01</v>
          </cell>
        </row>
        <row r="60">
          <cell r="B60" t="str">
            <v>Fruited</v>
          </cell>
          <cell r="C60" t="str">
            <v>2001-02</v>
          </cell>
        </row>
        <row r="61">
          <cell r="B61" t="str">
            <v>Fruited</v>
          </cell>
          <cell r="C61" t="str">
            <v>2002-03</v>
          </cell>
        </row>
        <row r="62">
          <cell r="B62" t="str">
            <v>Fruited</v>
          </cell>
          <cell r="C62" t="str">
            <v>2003-04</v>
          </cell>
        </row>
        <row r="63">
          <cell r="B63" t="str">
            <v>Fruited</v>
          </cell>
          <cell r="C63" t="str">
            <v>2004-05</v>
          </cell>
          <cell r="D63">
            <v>35270</v>
          </cell>
          <cell r="F63">
            <v>2944</v>
          </cell>
          <cell r="H63">
            <v>543</v>
          </cell>
          <cell r="M63">
            <v>10984</v>
          </cell>
          <cell r="N63">
            <v>4693</v>
          </cell>
          <cell r="O63">
            <v>257</v>
          </cell>
          <cell r="R63">
            <v>3224</v>
          </cell>
          <cell r="S63">
            <v>3445</v>
          </cell>
          <cell r="U63">
            <v>12960</v>
          </cell>
          <cell r="Z63">
            <v>3131</v>
          </cell>
          <cell r="AD63">
            <v>2546</v>
          </cell>
          <cell r="AE63">
            <v>1251</v>
          </cell>
          <cell r="AF63">
            <v>1983</v>
          </cell>
          <cell r="AG63">
            <v>17500</v>
          </cell>
        </row>
        <row r="64">
          <cell r="B64" t="str">
            <v>Other</v>
          </cell>
          <cell r="C64" t="str">
            <v>1998-99</v>
          </cell>
        </row>
        <row r="65">
          <cell r="B65" t="str">
            <v>Other</v>
          </cell>
          <cell r="C65" t="str">
            <v>1999-00</v>
          </cell>
        </row>
        <row r="66">
          <cell r="B66" t="str">
            <v>Other</v>
          </cell>
          <cell r="C66" t="str">
            <v>2000-01</v>
          </cell>
        </row>
        <row r="67">
          <cell r="B67" t="str">
            <v>Other</v>
          </cell>
          <cell r="C67" t="str">
            <v>2001-02</v>
          </cell>
        </row>
        <row r="68">
          <cell r="B68" t="str">
            <v>Other</v>
          </cell>
          <cell r="C68" t="str">
            <v>2002-03</v>
          </cell>
        </row>
        <row r="69">
          <cell r="B69" t="str">
            <v>Other</v>
          </cell>
          <cell r="C69" t="str">
            <v>2003-04</v>
          </cell>
        </row>
        <row r="70">
          <cell r="B70" t="str">
            <v>Other</v>
          </cell>
          <cell r="C70" t="str">
            <v>2004-05</v>
          </cell>
          <cell r="D70">
            <v>13431</v>
          </cell>
          <cell r="F70">
            <v>6516</v>
          </cell>
          <cell r="H70">
            <v>3157</v>
          </cell>
          <cell r="M70">
            <v>2933</v>
          </cell>
          <cell r="N70">
            <v>255</v>
          </cell>
          <cell r="O70">
            <v>1180</v>
          </cell>
          <cell r="R70">
            <v>20</v>
          </cell>
          <cell r="S70">
            <v>1655</v>
          </cell>
          <cell r="U70">
            <v>13561</v>
          </cell>
          <cell r="Z70">
            <v>0</v>
          </cell>
          <cell r="AD70">
            <v>0</v>
          </cell>
          <cell r="AE70">
            <v>10800</v>
          </cell>
          <cell r="AF70">
            <v>0</v>
          </cell>
          <cell r="AG70">
            <v>0</v>
          </cell>
        </row>
        <row r="72">
          <cell r="B72" t="str">
            <v>Drip</v>
          </cell>
          <cell r="C72" t="str">
            <v>1998-99</v>
          </cell>
          <cell r="D72">
            <v>1.4283090000000001</v>
          </cell>
          <cell r="E72">
            <v>0</v>
          </cell>
          <cell r="F72">
            <v>-7.4133009999999997</v>
          </cell>
          <cell r="G72">
            <v>0.42350749999999998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2.7332580000000002</v>
          </cell>
          <cell r="N72">
            <v>3.6305855</v>
          </cell>
          <cell r="O72">
            <v>4.36266</v>
          </cell>
          <cell r="P72">
            <v>0</v>
          </cell>
          <cell r="Q72">
            <v>0</v>
          </cell>
          <cell r="R72">
            <v>7.08087</v>
          </cell>
          <cell r="S72">
            <v>0.89656499999999995</v>
          </cell>
          <cell r="T72">
            <v>7.5300000000000002E-3</v>
          </cell>
          <cell r="U72">
            <v>1.3277600000000001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2.425335</v>
          </cell>
          <cell r="AA72">
            <v>0</v>
          </cell>
          <cell r="AB72">
            <v>0</v>
          </cell>
          <cell r="AC72">
            <v>0</v>
          </cell>
          <cell r="AD72">
            <v>3.6900000000000001E-3</v>
          </cell>
          <cell r="AE72">
            <v>0</v>
          </cell>
          <cell r="AF72">
            <v>2.4599999999999999E-3</v>
          </cell>
          <cell r="AG72">
            <v>0</v>
          </cell>
          <cell r="AH72">
            <v>1.003145</v>
          </cell>
        </row>
        <row r="73">
          <cell r="B73" t="str">
            <v>Drip</v>
          </cell>
          <cell r="C73" t="str">
            <v>1999-00</v>
          </cell>
          <cell r="D73">
            <v>1.0618000000000001</v>
          </cell>
          <cell r="E73">
            <v>0</v>
          </cell>
          <cell r="F73">
            <v>-0.39651249999999999</v>
          </cell>
          <cell r="G73">
            <v>0.10879999999999999</v>
          </cell>
          <cell r="H73">
            <v>0</v>
          </cell>
          <cell r="I73">
            <v>3.09E-2</v>
          </cell>
          <cell r="J73">
            <v>0</v>
          </cell>
          <cell r="K73">
            <v>0</v>
          </cell>
          <cell r="L73">
            <v>0</v>
          </cell>
          <cell r="M73">
            <v>0.13116</v>
          </cell>
          <cell r="N73">
            <v>1.9E-3</v>
          </cell>
          <cell r="O73">
            <v>0.79468499999999997</v>
          </cell>
          <cell r="P73">
            <v>0</v>
          </cell>
          <cell r="Q73">
            <v>0</v>
          </cell>
          <cell r="R73">
            <v>0.34655999999999998</v>
          </cell>
          <cell r="S73">
            <v>0.23519499999999999</v>
          </cell>
          <cell r="T73">
            <v>2.2020000000000001E-2</v>
          </cell>
          <cell r="U73">
            <v>0.45923249999999999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3.9300000000000003E-3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2.3320574999999999</v>
          </cell>
          <cell r="AF73">
            <v>0</v>
          </cell>
          <cell r="AG73">
            <v>0</v>
          </cell>
          <cell r="AH73">
            <v>3.6819999999999999E-2</v>
          </cell>
        </row>
        <row r="74">
          <cell r="B74" t="str">
            <v>Drip</v>
          </cell>
          <cell r="C74" t="str">
            <v>2000-01</v>
          </cell>
          <cell r="D74">
            <v>0.15448999999999999</v>
          </cell>
          <cell r="E74">
            <v>0</v>
          </cell>
          <cell r="F74">
            <v>-0.81159999999999999</v>
          </cell>
          <cell r="G74">
            <v>3.0899999999999999E-3</v>
          </cell>
          <cell r="H74">
            <v>1.5824999999999999E-2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1.8880000000000001E-2</v>
          </cell>
          <cell r="N74">
            <v>-0.65191500000000002</v>
          </cell>
          <cell r="O74">
            <v>7.7999999999999999E-4</v>
          </cell>
          <cell r="P74">
            <v>0</v>
          </cell>
          <cell r="Q74">
            <v>0</v>
          </cell>
          <cell r="R74">
            <v>2.14E-3</v>
          </cell>
          <cell r="S74">
            <v>0.23344000000000001</v>
          </cell>
          <cell r="T74">
            <v>0</v>
          </cell>
          <cell r="U74">
            <v>19.257459999999998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2E-3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B75" t="str">
            <v>Drip</v>
          </cell>
          <cell r="C75" t="str">
            <v>2001-02</v>
          </cell>
          <cell r="D75">
            <v>1.743581</v>
          </cell>
          <cell r="E75">
            <v>0</v>
          </cell>
          <cell r="F75">
            <v>17.508114200000001</v>
          </cell>
          <cell r="G75">
            <v>0.449349</v>
          </cell>
          <cell r="H75">
            <v>8.0000000000000004E-4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1.2673000000000001</v>
          </cell>
          <cell r="N75">
            <v>5.8200000000000002E-2</v>
          </cell>
          <cell r="O75">
            <v>0.25108000000000003</v>
          </cell>
          <cell r="P75">
            <v>0</v>
          </cell>
          <cell r="Q75">
            <v>0</v>
          </cell>
          <cell r="R75">
            <v>3.1280000000000002E-2</v>
          </cell>
          <cell r="S75">
            <v>2.1360000000000001E-2</v>
          </cell>
          <cell r="T75">
            <v>3.4499999999999999E-3</v>
          </cell>
          <cell r="U75">
            <v>25.017559200000001</v>
          </cell>
          <cell r="V75">
            <v>0</v>
          </cell>
          <cell r="W75">
            <v>0</v>
          </cell>
          <cell r="X75">
            <v>0</v>
          </cell>
          <cell r="Y75">
            <v>2.14716</v>
          </cell>
          <cell r="Z75">
            <v>4.3740000000000001E-2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8.4137000000000003E-2</v>
          </cell>
          <cell r="AF75">
            <v>0</v>
          </cell>
          <cell r="AG75">
            <v>0</v>
          </cell>
          <cell r="AH75">
            <v>0</v>
          </cell>
        </row>
        <row r="76">
          <cell r="B76" t="str">
            <v>Drip</v>
          </cell>
          <cell r="C76" t="str">
            <v>2002-03</v>
          </cell>
          <cell r="D76">
            <v>0.74806260000000002</v>
          </cell>
          <cell r="E76">
            <v>0</v>
          </cell>
          <cell r="F76">
            <v>3.1498377999999998</v>
          </cell>
          <cell r="G76">
            <v>1.8848202999999999</v>
          </cell>
          <cell r="H76">
            <v>0.56543980000000005</v>
          </cell>
          <cell r="I76">
            <v>0</v>
          </cell>
          <cell r="J76">
            <v>0</v>
          </cell>
          <cell r="K76">
            <v>0.93600000000000005</v>
          </cell>
          <cell r="L76">
            <v>0</v>
          </cell>
          <cell r="M76">
            <v>0.28949999999999998</v>
          </cell>
          <cell r="N76">
            <v>0.13036</v>
          </cell>
          <cell r="O76">
            <v>1.2969301</v>
          </cell>
          <cell r="P76">
            <v>0</v>
          </cell>
          <cell r="Q76">
            <v>0</v>
          </cell>
          <cell r="R76">
            <v>0.22145000000000001</v>
          </cell>
          <cell r="S76">
            <v>6.8845000000000003E-2</v>
          </cell>
          <cell r="T76">
            <v>0</v>
          </cell>
          <cell r="U76">
            <v>7.307715</v>
          </cell>
          <cell r="V76">
            <v>0</v>
          </cell>
          <cell r="W76">
            <v>0</v>
          </cell>
          <cell r="X76">
            <v>0</v>
          </cell>
          <cell r="Y76">
            <v>3.5066394000000001</v>
          </cell>
          <cell r="Z76">
            <v>0.63355300000000003</v>
          </cell>
          <cell r="AA76">
            <v>0</v>
          </cell>
          <cell r="AB76">
            <v>0</v>
          </cell>
          <cell r="AC76">
            <v>0</v>
          </cell>
          <cell r="AD76">
            <v>2.1725004600000002</v>
          </cell>
          <cell r="AE76">
            <v>0.24409</v>
          </cell>
          <cell r="AF76">
            <v>1.44833364</v>
          </cell>
          <cell r="AG76">
            <v>0.54129000000000005</v>
          </cell>
          <cell r="AH76">
            <v>0</v>
          </cell>
        </row>
        <row r="77">
          <cell r="B77" t="str">
            <v>Drip</v>
          </cell>
          <cell r="C77" t="str">
            <v>2003-04</v>
          </cell>
          <cell r="D77">
            <v>2.1434104999999999</v>
          </cell>
          <cell r="E77">
            <v>0</v>
          </cell>
          <cell r="F77">
            <v>-1.0300491000000001</v>
          </cell>
          <cell r="G77">
            <v>1.2760000000000001E-2</v>
          </cell>
          <cell r="H77">
            <v>1.5615049999999999</v>
          </cell>
          <cell r="I77">
            <v>0</v>
          </cell>
          <cell r="J77">
            <v>0.48985279999999998</v>
          </cell>
          <cell r="K77">
            <v>1.9861340000000001</v>
          </cell>
          <cell r="L77">
            <v>0</v>
          </cell>
          <cell r="M77">
            <v>0.2432781</v>
          </cell>
          <cell r="N77">
            <v>0.58840000000000003</v>
          </cell>
          <cell r="O77">
            <v>0.57263500000000001</v>
          </cell>
          <cell r="P77">
            <v>0</v>
          </cell>
          <cell r="Q77">
            <v>0</v>
          </cell>
          <cell r="R77">
            <v>0.36882500000000001</v>
          </cell>
          <cell r="S77">
            <v>0.13236800000000001</v>
          </cell>
          <cell r="T77">
            <v>1.2670000000000001E-2</v>
          </cell>
          <cell r="U77">
            <v>10.8692665</v>
          </cell>
          <cell r="V77">
            <v>2.9999999999999997E-4</v>
          </cell>
          <cell r="W77">
            <v>5.0000000000000001E-3</v>
          </cell>
          <cell r="X77">
            <v>0</v>
          </cell>
          <cell r="Y77">
            <v>1.5118921000000001</v>
          </cell>
          <cell r="Z77">
            <v>8.2324999999999995E-2</v>
          </cell>
          <cell r="AA77">
            <v>0</v>
          </cell>
          <cell r="AB77">
            <v>0</v>
          </cell>
          <cell r="AC77">
            <v>0</v>
          </cell>
          <cell r="AD77">
            <v>3.4273200000000002E-3</v>
          </cell>
          <cell r="AE77">
            <v>0.14338500000000001</v>
          </cell>
          <cell r="AF77">
            <v>2.28488E-3</v>
          </cell>
          <cell r="AG77">
            <v>13.5594006</v>
          </cell>
          <cell r="AH77">
            <v>0</v>
          </cell>
        </row>
        <row r="78">
          <cell r="B78" t="str">
            <v>Drip</v>
          </cell>
          <cell r="C78" t="str">
            <v>2004-05</v>
          </cell>
          <cell r="D78">
            <v>5.5018725000000002</v>
          </cell>
          <cell r="E78">
            <v>0</v>
          </cell>
          <cell r="F78">
            <v>0.10419</v>
          </cell>
          <cell r="G78">
            <v>0</v>
          </cell>
          <cell r="H78">
            <v>1.5787186</v>
          </cell>
          <cell r="I78">
            <v>0</v>
          </cell>
          <cell r="J78">
            <v>1.5538348</v>
          </cell>
          <cell r="K78">
            <v>1.11687</v>
          </cell>
          <cell r="L78">
            <v>0</v>
          </cell>
          <cell r="M78">
            <v>3.7176604000000002</v>
          </cell>
          <cell r="N78">
            <v>0.14391999999999999</v>
          </cell>
          <cell r="O78">
            <v>0.39880300000000002</v>
          </cell>
          <cell r="P78">
            <v>0</v>
          </cell>
          <cell r="Q78">
            <v>0</v>
          </cell>
          <cell r="R78">
            <v>1.3015847</v>
          </cell>
          <cell r="S78">
            <v>0.39467000000000002</v>
          </cell>
          <cell r="T78">
            <v>0</v>
          </cell>
          <cell r="U78">
            <v>0</v>
          </cell>
          <cell r="V78">
            <v>0</v>
          </cell>
          <cell r="W78">
            <v>2.8893765</v>
          </cell>
          <cell r="X78">
            <v>0</v>
          </cell>
          <cell r="Y78">
            <v>0.22839999999999999</v>
          </cell>
          <cell r="Z78">
            <v>9.1983099999999993</v>
          </cell>
          <cell r="AA78">
            <v>2.613E-2</v>
          </cell>
          <cell r="AB78">
            <v>0</v>
          </cell>
          <cell r="AC78">
            <v>12.6551779</v>
          </cell>
          <cell r="AD78">
            <v>0.55507854000000001</v>
          </cell>
          <cell r="AE78">
            <v>0.60958999999999997</v>
          </cell>
          <cell r="AF78">
            <v>0.37005236000000002</v>
          </cell>
          <cell r="AG78">
            <v>2.2554216</v>
          </cell>
          <cell r="AH78">
            <v>0</v>
          </cell>
        </row>
        <row r="80">
          <cell r="B80" t="str">
            <v>Salary</v>
          </cell>
          <cell r="C80" t="str">
            <v>1998-99</v>
          </cell>
          <cell r="D80">
            <v>0.41471010000000003</v>
          </cell>
          <cell r="F80">
            <v>0.72570069999999998</v>
          </cell>
          <cell r="G80">
            <v>0.28368759999999998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0.35034369999999998</v>
          </cell>
          <cell r="O80">
            <v>0.4902011</v>
          </cell>
          <cell r="R80">
            <v>0</v>
          </cell>
          <cell r="S80">
            <v>0.25220209999999998</v>
          </cell>
          <cell r="U80">
            <v>0.75804139999999998</v>
          </cell>
          <cell r="Z80">
            <v>0.37557099999999999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B81" t="str">
            <v>Salary</v>
          </cell>
          <cell r="C81" t="str">
            <v>1999-00</v>
          </cell>
          <cell r="D81">
            <v>2.6801930999999999</v>
          </cell>
          <cell r="F81">
            <v>1.1000000000000001</v>
          </cell>
          <cell r="G81">
            <v>0.40232410000000002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2.52393272541175E-2</v>
          </cell>
          <cell r="M81">
            <v>0.51725477274588305</v>
          </cell>
          <cell r="N81">
            <v>0.35034369999999998</v>
          </cell>
          <cell r="O81">
            <v>0.61068809999999996</v>
          </cell>
          <cell r="R81">
            <v>0.50746000000000002</v>
          </cell>
          <cell r="S81">
            <v>0.67358890000000005</v>
          </cell>
          <cell r="U81">
            <v>2.3657822999999998</v>
          </cell>
          <cell r="Z81">
            <v>0.73645439999999995</v>
          </cell>
          <cell r="AA81">
            <v>0</v>
          </cell>
          <cell r="AB81">
            <v>0</v>
          </cell>
          <cell r="AC81">
            <v>0</v>
          </cell>
          <cell r="AD81">
            <v>7.7334839999999997E-3</v>
          </cell>
          <cell r="AE81">
            <v>0.11600226</v>
          </cell>
          <cell r="AF81">
            <v>5.1556559999999998E-3</v>
          </cell>
          <cell r="AG81">
            <v>0</v>
          </cell>
          <cell r="AH81">
            <v>0</v>
          </cell>
        </row>
        <row r="82">
          <cell r="B82" t="str">
            <v>Salary</v>
          </cell>
          <cell r="C82" t="str">
            <v>2000-01</v>
          </cell>
          <cell r="D82">
            <v>2.35832</v>
          </cell>
          <cell r="F82">
            <v>1.32</v>
          </cell>
          <cell r="G82">
            <v>0.44150487308963698</v>
          </cell>
          <cell r="H82">
            <v>0.13742707677704599</v>
          </cell>
          <cell r="I82">
            <v>2.0528050133316801E-2</v>
          </cell>
          <cell r="J82">
            <v>0</v>
          </cell>
          <cell r="K82">
            <v>0</v>
          </cell>
          <cell r="L82">
            <v>3.2963617753791898E-2</v>
          </cell>
          <cell r="M82">
            <v>0.67555638224620795</v>
          </cell>
          <cell r="N82">
            <v>0.49257000000000001</v>
          </cell>
          <cell r="O82">
            <v>1.08935</v>
          </cell>
          <cell r="R82">
            <v>0.42596000000000001</v>
          </cell>
          <cell r="S82">
            <v>0.32577</v>
          </cell>
          <cell r="U82">
            <v>1.8314699999999999</v>
          </cell>
          <cell r="Z82">
            <v>0.73387000000000002</v>
          </cell>
          <cell r="AA82">
            <v>0</v>
          </cell>
          <cell r="AB82">
            <v>0</v>
          </cell>
          <cell r="AC82">
            <v>0</v>
          </cell>
          <cell r="AD82">
            <v>0.12686459999999999</v>
          </cell>
          <cell r="AE82">
            <v>1.9029689999999999</v>
          </cell>
          <cell r="AF82">
            <v>8.4576399999999996E-2</v>
          </cell>
          <cell r="AG82">
            <v>0</v>
          </cell>
          <cell r="AH82">
            <v>0</v>
          </cell>
        </row>
        <row r="83">
          <cell r="B83" t="str">
            <v>Salary</v>
          </cell>
          <cell r="C83" t="str">
            <v>2001-02</v>
          </cell>
          <cell r="D83">
            <v>0.77242999999999995</v>
          </cell>
          <cell r="F83">
            <v>1.4674499999999999</v>
          </cell>
          <cell r="G83">
            <v>0.98739450189774502</v>
          </cell>
          <cell r="H83">
            <v>0.30734596216786197</v>
          </cell>
          <cell r="I83">
            <v>4.5909535934392801E-2</v>
          </cell>
          <cell r="J83">
            <v>0</v>
          </cell>
          <cell r="K83">
            <v>0</v>
          </cell>
          <cell r="L83">
            <v>4.30422443472597E-2</v>
          </cell>
          <cell r="M83">
            <v>0.88210775565274002</v>
          </cell>
          <cell r="N83">
            <v>0.26866000000000001</v>
          </cell>
          <cell r="O83">
            <v>0.98538000000000003</v>
          </cell>
          <cell r="R83">
            <v>0</v>
          </cell>
          <cell r="S83">
            <v>0.50826000000000005</v>
          </cell>
          <cell r="U83">
            <v>2.2594914390602101</v>
          </cell>
          <cell r="V83">
            <v>0.33892371585903103</v>
          </cell>
          <cell r="X83">
            <v>0.38928709903736303</v>
          </cell>
          <cell r="Y83">
            <v>0.98241630698319504</v>
          </cell>
          <cell r="Z83">
            <v>0.70709999999999995</v>
          </cell>
          <cell r="AA83">
            <v>0</v>
          </cell>
          <cell r="AB83">
            <v>0</v>
          </cell>
          <cell r="AC83">
            <v>0</v>
          </cell>
          <cell r="AD83">
            <v>0.1392468</v>
          </cell>
          <cell r="AE83">
            <v>2.0887020000000001</v>
          </cell>
          <cell r="AF83">
            <v>9.2831200000000003E-2</v>
          </cell>
          <cell r="AG83">
            <v>0</v>
          </cell>
          <cell r="AH83">
            <v>0</v>
          </cell>
        </row>
        <row r="84">
          <cell r="B84" t="str">
            <v>Salary</v>
          </cell>
          <cell r="C84" t="str">
            <v>2002-03</v>
          </cell>
          <cell r="D84">
            <v>3.33433</v>
          </cell>
          <cell r="F84">
            <v>1.02</v>
          </cell>
          <cell r="G84">
            <v>0.95761026764067203</v>
          </cell>
          <cell r="H84">
            <v>0.29807503335716001</v>
          </cell>
          <cell r="I84">
            <v>4.4524699002168301E-2</v>
          </cell>
          <cell r="J84">
            <v>0</v>
          </cell>
          <cell r="K84">
            <v>0.63620906545628098</v>
          </cell>
          <cell r="L84">
            <v>4.30422443472597E-2</v>
          </cell>
          <cell r="M84">
            <v>0.88210775565274002</v>
          </cell>
          <cell r="N84">
            <v>0.26866000000000001</v>
          </cell>
          <cell r="O84">
            <v>1.2145600000000001</v>
          </cell>
          <cell r="R84">
            <v>0</v>
          </cell>
          <cell r="S84">
            <v>3.3730000000000003E-2</v>
          </cell>
          <cell r="U84">
            <v>3.5358358296622598</v>
          </cell>
          <cell r="V84">
            <v>0.53037537444933902</v>
          </cell>
          <cell r="X84">
            <v>0.609188089410997</v>
          </cell>
          <cell r="Y84">
            <v>1.53736487681514</v>
          </cell>
          <cell r="Z84">
            <v>1.3380099999999999</v>
          </cell>
          <cell r="AA84">
            <v>0</v>
          </cell>
          <cell r="AB84">
            <v>0</v>
          </cell>
          <cell r="AC84">
            <v>0</v>
          </cell>
          <cell r="AD84">
            <v>0.14893200000000001</v>
          </cell>
          <cell r="AE84">
            <v>2.2339799999999999</v>
          </cell>
          <cell r="AF84">
            <v>9.9288000000000001E-2</v>
          </cell>
          <cell r="AG84">
            <v>0.51</v>
          </cell>
          <cell r="AH84">
            <v>0</v>
          </cell>
        </row>
        <row r="85">
          <cell r="B85" t="str">
            <v>Salary</v>
          </cell>
          <cell r="C85" t="str">
            <v>2003-04</v>
          </cell>
          <cell r="D85">
            <v>4.5604500000000003</v>
          </cell>
          <cell r="F85">
            <v>1.61</v>
          </cell>
          <cell r="G85">
            <v>0.45225783600143898</v>
          </cell>
          <cell r="H85">
            <v>0.140774148009397</v>
          </cell>
          <cell r="I85">
            <v>2.10280159891644E-2</v>
          </cell>
          <cell r="J85">
            <v>0.894953232948134</v>
          </cell>
          <cell r="K85">
            <v>1.9236132668333701</v>
          </cell>
          <cell r="L85">
            <v>8.10821624639433E-2</v>
          </cell>
          <cell r="M85">
            <v>1.66169783753606</v>
          </cell>
          <cell r="N85">
            <v>0.1376</v>
          </cell>
          <cell r="O85">
            <v>1.42394</v>
          </cell>
          <cell r="R85">
            <v>1.04924</v>
          </cell>
          <cell r="S85">
            <v>0.76744999999999997</v>
          </cell>
          <cell r="U85">
            <v>1.1092276730769299</v>
          </cell>
          <cell r="V85">
            <v>0.166384150961539</v>
          </cell>
          <cell r="W85">
            <v>0.31485499852071003</v>
          </cell>
          <cell r="X85">
            <v>0.19110850147929001</v>
          </cell>
          <cell r="Y85">
            <v>0.48228700288461501</v>
          </cell>
          <cell r="Z85">
            <v>1.85484</v>
          </cell>
          <cell r="AA85">
            <v>0</v>
          </cell>
          <cell r="AB85">
            <v>0</v>
          </cell>
          <cell r="AC85">
            <v>0</v>
          </cell>
          <cell r="AD85">
            <v>9.3013200000000004E-2</v>
          </cell>
          <cell r="AE85">
            <v>1.3951979999999999</v>
          </cell>
          <cell r="AF85">
            <v>6.2008800000000003E-2</v>
          </cell>
          <cell r="AG85">
            <v>1.02</v>
          </cell>
          <cell r="AH85">
            <v>0</v>
          </cell>
        </row>
        <row r="86">
          <cell r="B86" t="str">
            <v>Salary</v>
          </cell>
          <cell r="C86" t="str">
            <v>2004-05</v>
          </cell>
          <cell r="D86">
            <v>4.3292999999999999</v>
          </cell>
          <cell r="F86">
            <v>2.0226799999999998</v>
          </cell>
          <cell r="G86">
            <v>0.44893620156772501</v>
          </cell>
          <cell r="H86">
            <v>0.13974022395063601</v>
          </cell>
          <cell r="I86">
            <v>2.0873574481638901E-2</v>
          </cell>
          <cell r="J86">
            <v>0.66646824598264698</v>
          </cell>
          <cell r="K86">
            <v>2.1</v>
          </cell>
          <cell r="L86">
            <v>6.9845538289755399E-2</v>
          </cell>
          <cell r="M86">
            <v>1.43141446171024</v>
          </cell>
          <cell r="N86">
            <v>0.19500000000000001</v>
          </cell>
          <cell r="O86">
            <v>1.23661</v>
          </cell>
          <cell r="R86">
            <v>1.59995</v>
          </cell>
          <cell r="S86">
            <v>0.77</v>
          </cell>
          <cell r="U86">
            <v>1.1082115384615401</v>
          </cell>
          <cell r="V86">
            <v>0.16623173076923101</v>
          </cell>
          <cell r="W86">
            <v>0.31456656804733701</v>
          </cell>
          <cell r="X86">
            <v>0.19093343195266299</v>
          </cell>
          <cell r="Y86">
            <v>0.48184519230769202</v>
          </cell>
          <cell r="Z86">
            <v>1.8606199999999999</v>
          </cell>
          <cell r="AA86">
            <v>0</v>
          </cell>
          <cell r="AB86">
            <v>0</v>
          </cell>
          <cell r="AC86">
            <v>0</v>
          </cell>
          <cell r="AD86">
            <v>0.17499899999999999</v>
          </cell>
          <cell r="AE86">
            <v>2.6249850000000001</v>
          </cell>
          <cell r="AF86">
            <v>0.11666600000000001</v>
          </cell>
          <cell r="AG86">
            <v>1.31263</v>
          </cell>
          <cell r="AH86">
            <v>0</v>
          </cell>
        </row>
        <row r="88">
          <cell r="B88" t="str">
            <v>Revenue</v>
          </cell>
          <cell r="C88" t="str">
            <v>1998-99</v>
          </cell>
          <cell r="D88">
            <v>10.916090000000001</v>
          </cell>
          <cell r="E88">
            <v>0</v>
          </cell>
          <cell r="F88">
            <v>10.340254</v>
          </cell>
          <cell r="G88">
            <v>2.0218699999999998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6.0681120000000002</v>
          </cell>
          <cell r="N88">
            <v>0.80888499999999997</v>
          </cell>
          <cell r="O88">
            <v>5.6292</v>
          </cell>
          <cell r="P88">
            <v>0</v>
          </cell>
          <cell r="Q88">
            <v>0</v>
          </cell>
          <cell r="R88">
            <v>0.32014999999999999</v>
          </cell>
          <cell r="S88">
            <v>2.8270300000000002</v>
          </cell>
          <cell r="T88">
            <v>0</v>
          </cell>
          <cell r="U88">
            <v>7.4851650000000003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1.24346</v>
          </cell>
          <cell r="AA88">
            <v>0</v>
          </cell>
          <cell r="AB88">
            <v>0</v>
          </cell>
          <cell r="AC88">
            <v>0</v>
          </cell>
          <cell r="AD88">
            <v>0.64241700000000002</v>
          </cell>
          <cell r="AE88">
            <v>0</v>
          </cell>
          <cell r="AF88">
            <v>0.42827799999999999</v>
          </cell>
          <cell r="AG88">
            <v>0</v>
          </cell>
          <cell r="AH88">
            <v>1.604425</v>
          </cell>
        </row>
        <row r="89">
          <cell r="B89" t="str">
            <v>Revenue</v>
          </cell>
          <cell r="C89" t="str">
            <v>1999-00</v>
          </cell>
          <cell r="D89">
            <v>13.7773775</v>
          </cell>
          <cell r="E89">
            <v>0</v>
          </cell>
          <cell r="F89">
            <v>10.1595841</v>
          </cell>
          <cell r="G89">
            <v>3.8155199999999998</v>
          </cell>
          <cell r="H89">
            <v>0</v>
          </cell>
          <cell r="I89">
            <v>9.4719999999999999E-2</v>
          </cell>
          <cell r="J89">
            <v>0</v>
          </cell>
          <cell r="K89">
            <v>0</v>
          </cell>
          <cell r="L89">
            <v>0</v>
          </cell>
          <cell r="M89">
            <v>5.9677875</v>
          </cell>
          <cell r="N89">
            <v>1.382625</v>
          </cell>
          <cell r="O89">
            <v>4.3195255000000001</v>
          </cell>
          <cell r="P89">
            <v>0</v>
          </cell>
          <cell r="Q89">
            <v>0</v>
          </cell>
          <cell r="R89">
            <v>2.276475</v>
          </cell>
          <cell r="S89">
            <v>8.4666200000000007</v>
          </cell>
          <cell r="T89">
            <v>0</v>
          </cell>
          <cell r="U89">
            <v>6.5745750999999997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2.5102126999999999</v>
          </cell>
          <cell r="AA89">
            <v>0</v>
          </cell>
          <cell r="AB89">
            <v>0</v>
          </cell>
          <cell r="AC89">
            <v>0</v>
          </cell>
          <cell r="AD89">
            <v>0.54472500000000001</v>
          </cell>
          <cell r="AE89">
            <v>5.077375</v>
          </cell>
          <cell r="AF89">
            <v>0.36314999999999997</v>
          </cell>
          <cell r="AG89">
            <v>0</v>
          </cell>
          <cell r="AH89">
            <v>1.3227975000000001</v>
          </cell>
        </row>
        <row r="90">
          <cell r="B90" t="str">
            <v>Revenue</v>
          </cell>
          <cell r="C90" t="str">
            <v>2000-01</v>
          </cell>
          <cell r="D90">
            <v>1.6686995</v>
          </cell>
          <cell r="E90">
            <v>0</v>
          </cell>
          <cell r="F90">
            <v>10.4641655</v>
          </cell>
          <cell r="G90">
            <v>1.3073965000000001</v>
          </cell>
          <cell r="H90">
            <v>0</v>
          </cell>
          <cell r="I90">
            <v>2.5999999999999999E-2</v>
          </cell>
          <cell r="J90">
            <v>0</v>
          </cell>
          <cell r="K90">
            <v>0</v>
          </cell>
          <cell r="L90">
            <v>0</v>
          </cell>
          <cell r="M90">
            <v>0.88305299999999998</v>
          </cell>
          <cell r="N90">
            <v>6.6299999999999996E-3</v>
          </cell>
          <cell r="O90">
            <v>6.2639265000000002</v>
          </cell>
          <cell r="P90">
            <v>0</v>
          </cell>
          <cell r="Q90">
            <v>0</v>
          </cell>
          <cell r="R90">
            <v>0.16925999999999999</v>
          </cell>
          <cell r="S90">
            <v>6.0009765000000002</v>
          </cell>
          <cell r="T90">
            <v>0</v>
          </cell>
          <cell r="U90">
            <v>8.6379158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1.4175989</v>
          </cell>
          <cell r="AA90">
            <v>0</v>
          </cell>
          <cell r="AB90">
            <v>0</v>
          </cell>
          <cell r="AC90">
            <v>0</v>
          </cell>
          <cell r="AD90">
            <v>4.0800000000000003E-3</v>
          </cell>
          <cell r="AE90">
            <v>2.68668</v>
          </cell>
          <cell r="AF90">
            <v>2.7200000000000002E-3</v>
          </cell>
          <cell r="AG90">
            <v>0</v>
          </cell>
          <cell r="AH90">
            <v>2.3810000000000001E-2</v>
          </cell>
        </row>
        <row r="91">
          <cell r="B91" t="str">
            <v>Revenue</v>
          </cell>
          <cell r="C91" t="str">
            <v>2001-02</v>
          </cell>
          <cell r="D91">
            <v>2.9159660000000001</v>
          </cell>
          <cell r="E91">
            <v>0</v>
          </cell>
          <cell r="F91">
            <v>3.9490455</v>
          </cell>
          <cell r="G91">
            <v>1.7093354999999999</v>
          </cell>
          <cell r="H91">
            <v>0</v>
          </cell>
          <cell r="I91">
            <v>1.2217499999999999E-2</v>
          </cell>
          <cell r="J91">
            <v>0</v>
          </cell>
          <cell r="K91">
            <v>0</v>
          </cell>
          <cell r="L91">
            <v>0</v>
          </cell>
          <cell r="M91">
            <v>1.7648524999999999</v>
          </cell>
          <cell r="N91">
            <v>0.23851</v>
          </cell>
          <cell r="O91">
            <v>4.58094</v>
          </cell>
          <cell r="P91">
            <v>0</v>
          </cell>
          <cell r="Q91">
            <v>0</v>
          </cell>
          <cell r="R91">
            <v>1.4621925</v>
          </cell>
          <cell r="S91">
            <v>2.8120769999999999</v>
          </cell>
          <cell r="T91">
            <v>0</v>
          </cell>
          <cell r="U91">
            <v>9.2552316999999995</v>
          </cell>
          <cell r="V91">
            <v>0</v>
          </cell>
          <cell r="W91">
            <v>0</v>
          </cell>
          <cell r="X91">
            <v>0</v>
          </cell>
          <cell r="Y91">
            <v>3.48759</v>
          </cell>
          <cell r="Z91">
            <v>0.71222399999999997</v>
          </cell>
          <cell r="AA91">
            <v>0</v>
          </cell>
          <cell r="AB91">
            <v>0</v>
          </cell>
          <cell r="AC91">
            <v>0</v>
          </cell>
          <cell r="AD91">
            <v>4.9882500000000003E-2</v>
          </cell>
          <cell r="AE91">
            <v>4.5049625000000004</v>
          </cell>
          <cell r="AF91">
            <v>3.3255E-2</v>
          </cell>
          <cell r="AG91">
            <v>0</v>
          </cell>
          <cell r="AH91">
            <v>0</v>
          </cell>
        </row>
        <row r="92">
          <cell r="B92" t="str">
            <v>Revenue</v>
          </cell>
          <cell r="C92" t="str">
            <v>2002-03</v>
          </cell>
          <cell r="D92">
            <v>3.1812410999999998</v>
          </cell>
          <cell r="E92">
            <v>0</v>
          </cell>
          <cell r="F92">
            <v>5.3683724000000002</v>
          </cell>
          <cell r="G92">
            <v>4.8118116000000004</v>
          </cell>
          <cell r="H92">
            <v>0.25</v>
          </cell>
          <cell r="I92">
            <v>0.17571000000000001</v>
          </cell>
          <cell r="J92">
            <v>0</v>
          </cell>
          <cell r="K92">
            <v>1.5</v>
          </cell>
          <cell r="L92">
            <v>0.2</v>
          </cell>
          <cell r="M92">
            <v>6.3451300000000002</v>
          </cell>
          <cell r="N92">
            <v>1.095315</v>
          </cell>
          <cell r="O92">
            <v>5.1188292999999998</v>
          </cell>
          <cell r="P92">
            <v>0</v>
          </cell>
          <cell r="Q92">
            <v>0</v>
          </cell>
          <cell r="R92">
            <v>2.1492900000000001</v>
          </cell>
          <cell r="S92">
            <v>3.4521601999999998</v>
          </cell>
          <cell r="T92">
            <v>0</v>
          </cell>
          <cell r="U92">
            <v>10.0672374</v>
          </cell>
          <cell r="V92">
            <v>0</v>
          </cell>
          <cell r="W92">
            <v>0</v>
          </cell>
          <cell r="X92">
            <v>1.44</v>
          </cell>
          <cell r="Y92">
            <v>12.204319999999999</v>
          </cell>
          <cell r="Z92">
            <v>0.52794600000000003</v>
          </cell>
          <cell r="AA92">
            <v>0</v>
          </cell>
          <cell r="AB92">
            <v>0</v>
          </cell>
          <cell r="AC92">
            <v>0</v>
          </cell>
          <cell r="AD92">
            <v>2.5879409999999998</v>
          </cell>
          <cell r="AE92">
            <v>3.5044650000000002</v>
          </cell>
          <cell r="AF92">
            <v>1.7252940000000001</v>
          </cell>
          <cell r="AG92">
            <v>3.3</v>
          </cell>
          <cell r="AH92">
            <v>0</v>
          </cell>
        </row>
        <row r="93">
          <cell r="B93" t="str">
            <v>Revenue</v>
          </cell>
          <cell r="C93" t="str">
            <v>2003-04</v>
          </cell>
          <cell r="D93">
            <v>7.7257157999999997</v>
          </cell>
          <cell r="E93">
            <v>0</v>
          </cell>
          <cell r="F93">
            <v>4.9065729999999999</v>
          </cell>
          <cell r="G93">
            <v>0.62257010000000002</v>
          </cell>
          <cell r="H93">
            <v>3.7462650000000002</v>
          </cell>
          <cell r="I93">
            <v>0.206735</v>
          </cell>
          <cell r="J93">
            <v>0</v>
          </cell>
          <cell r="K93">
            <v>0.14580000000000001</v>
          </cell>
          <cell r="L93">
            <v>0</v>
          </cell>
          <cell r="M93">
            <v>6.4951223999999996</v>
          </cell>
          <cell r="N93">
            <v>1.5925677</v>
          </cell>
          <cell r="O93">
            <v>6.4873061999999999</v>
          </cell>
          <cell r="P93">
            <v>0</v>
          </cell>
          <cell r="Q93">
            <v>0</v>
          </cell>
          <cell r="R93">
            <v>2.5191240000000001</v>
          </cell>
          <cell r="S93">
            <v>5.4367741000000001</v>
          </cell>
          <cell r="T93">
            <v>0</v>
          </cell>
          <cell r="U93">
            <v>28.750651399999999</v>
          </cell>
          <cell r="V93">
            <v>2.1005319</v>
          </cell>
          <cell r="W93">
            <v>1.4723200000000001</v>
          </cell>
          <cell r="X93">
            <v>7.1999999999999995E-2</v>
          </cell>
          <cell r="Y93">
            <v>10.339243700000001</v>
          </cell>
          <cell r="Z93">
            <v>2.6074253000000001</v>
          </cell>
          <cell r="AA93">
            <v>0</v>
          </cell>
          <cell r="AB93">
            <v>0</v>
          </cell>
          <cell r="AC93">
            <v>0</v>
          </cell>
          <cell r="AD93">
            <v>0.28182600000000002</v>
          </cell>
          <cell r="AE93">
            <v>2.1489750000000001</v>
          </cell>
          <cell r="AF93">
            <v>0.187884</v>
          </cell>
          <cell r="AG93">
            <v>17.23686</v>
          </cell>
          <cell r="AH93">
            <v>0</v>
          </cell>
        </row>
        <row r="94">
          <cell r="B94" t="str">
            <v>Revenue</v>
          </cell>
          <cell r="C94" t="str">
            <v>2004-05</v>
          </cell>
          <cell r="D94">
            <v>6.6601461999999998</v>
          </cell>
          <cell r="E94">
            <v>0</v>
          </cell>
          <cell r="F94">
            <v>3.5270299000000001</v>
          </cell>
          <cell r="G94">
            <v>0.49489030000000001</v>
          </cell>
          <cell r="H94">
            <v>4.62364</v>
          </cell>
          <cell r="I94">
            <v>0</v>
          </cell>
          <cell r="J94">
            <v>1.4211343000000001</v>
          </cell>
          <cell r="K94">
            <v>3.4984725000000001</v>
          </cell>
          <cell r="L94">
            <v>0</v>
          </cell>
          <cell r="M94">
            <v>6.7385599000000003</v>
          </cell>
          <cell r="N94">
            <v>0.304475</v>
          </cell>
          <cell r="O94">
            <v>4.2678250999999996</v>
          </cell>
          <cell r="P94">
            <v>0</v>
          </cell>
          <cell r="Q94">
            <v>0</v>
          </cell>
          <cell r="R94">
            <v>2.2854931000000001</v>
          </cell>
          <cell r="S94">
            <v>11.5060796</v>
          </cell>
          <cell r="T94">
            <v>0</v>
          </cell>
          <cell r="U94">
            <v>24.515319000000002</v>
          </cell>
          <cell r="V94">
            <v>1.02484</v>
          </cell>
          <cell r="W94">
            <v>20.678172499999999</v>
          </cell>
          <cell r="X94">
            <v>0</v>
          </cell>
          <cell r="Y94">
            <v>5.1945100000000002</v>
          </cell>
          <cell r="Z94">
            <v>3.2379337000000001</v>
          </cell>
          <cell r="AA94">
            <v>0</v>
          </cell>
          <cell r="AB94">
            <v>0</v>
          </cell>
          <cell r="AC94">
            <v>0</v>
          </cell>
          <cell r="AD94">
            <v>0.59315399999999996</v>
          </cell>
          <cell r="AE94">
            <v>3.1193200000000001</v>
          </cell>
          <cell r="AF94">
            <v>0.39543600000000001</v>
          </cell>
          <cell r="AG94">
            <v>18.245270000000001</v>
          </cell>
          <cell r="AH94">
            <v>0</v>
          </cell>
        </row>
        <row r="96">
          <cell r="B96" t="str">
            <v>Seed</v>
          </cell>
          <cell r="C96" t="str">
            <v>1998-99</v>
          </cell>
          <cell r="D96">
            <v>0.16575000000000001</v>
          </cell>
          <cell r="E96">
            <v>0</v>
          </cell>
          <cell r="F96">
            <v>8.8187169999999995</v>
          </cell>
          <cell r="G96">
            <v>1.16984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5.0000000000000001E-4</v>
          </cell>
          <cell r="M96">
            <v>1.4919</v>
          </cell>
          <cell r="N96">
            <v>0.85055999999999998</v>
          </cell>
          <cell r="O96">
            <v>1.21143</v>
          </cell>
          <cell r="P96">
            <v>0</v>
          </cell>
          <cell r="Q96">
            <v>0</v>
          </cell>
          <cell r="R96">
            <v>0.86456</v>
          </cell>
          <cell r="S96">
            <v>0.62141000000000002</v>
          </cell>
          <cell r="T96">
            <v>0</v>
          </cell>
          <cell r="U96">
            <v>3.27508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0.73978999999999995</v>
          </cell>
          <cell r="AA96">
            <v>0</v>
          </cell>
          <cell r="AB96">
            <v>0</v>
          </cell>
          <cell r="AC96">
            <v>0</v>
          </cell>
          <cell r="AD96">
            <v>4.6710000000000002E-2</v>
          </cell>
          <cell r="AE96">
            <v>0</v>
          </cell>
          <cell r="AF96">
            <v>3.1140000000000001E-2</v>
          </cell>
          <cell r="AG96">
            <v>0</v>
          </cell>
          <cell r="AH96">
            <v>0.38868999999999998</v>
          </cell>
        </row>
        <row r="97">
          <cell r="B97" t="str">
            <v>Seed</v>
          </cell>
          <cell r="C97" t="str">
            <v>1999-00</v>
          </cell>
          <cell r="D97">
            <v>2.2138724999999999</v>
          </cell>
          <cell r="E97">
            <v>0</v>
          </cell>
          <cell r="F97">
            <v>1.3568549999999999</v>
          </cell>
          <cell r="G97">
            <v>0.34093000000000001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0.39229999999999998</v>
          </cell>
          <cell r="N97">
            <v>0.13084999999999999</v>
          </cell>
          <cell r="O97">
            <v>0.27203500000000003</v>
          </cell>
          <cell r="P97">
            <v>0</v>
          </cell>
          <cell r="Q97">
            <v>0</v>
          </cell>
          <cell r="R97">
            <v>0.15276999999999999</v>
          </cell>
          <cell r="S97">
            <v>0.37320750000000003</v>
          </cell>
          <cell r="T97">
            <v>0</v>
          </cell>
          <cell r="U97">
            <v>1.60202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0.30407000000000001</v>
          </cell>
          <cell r="AA97">
            <v>0</v>
          </cell>
          <cell r="AB97">
            <v>0</v>
          </cell>
          <cell r="AC97">
            <v>0</v>
          </cell>
          <cell r="AD97">
            <v>0.158775</v>
          </cell>
          <cell r="AE97">
            <v>5.0499999999999998E-3</v>
          </cell>
          <cell r="AF97">
            <v>0.10585</v>
          </cell>
          <cell r="AG97">
            <v>0</v>
          </cell>
          <cell r="AH97">
            <v>2.8709999999999999E-2</v>
          </cell>
        </row>
        <row r="98">
          <cell r="B98" t="str">
            <v>Seed</v>
          </cell>
          <cell r="C98" t="str">
            <v>2000-01</v>
          </cell>
          <cell r="D98">
            <v>0.24083499999999999</v>
          </cell>
          <cell r="E98">
            <v>0</v>
          </cell>
          <cell r="F98">
            <v>1.50743</v>
          </cell>
          <cell r="G98">
            <v>2.8150000000000001E-2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0.19128400000000001</v>
          </cell>
          <cell r="N98">
            <v>9.5860000000000001E-2</v>
          </cell>
          <cell r="O98">
            <v>1.227E-2</v>
          </cell>
          <cell r="P98">
            <v>0</v>
          </cell>
          <cell r="Q98">
            <v>0</v>
          </cell>
          <cell r="R98">
            <v>8.3499999999999998E-3</v>
          </cell>
          <cell r="S98">
            <v>0.23166999999999999</v>
          </cell>
          <cell r="T98">
            <v>0</v>
          </cell>
          <cell r="U98">
            <v>5.1614E-2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2.3050000000000001E-2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Seed</v>
          </cell>
          <cell r="C99" t="str">
            <v>2001-02</v>
          </cell>
          <cell r="D99">
            <v>0.53063000000000005</v>
          </cell>
          <cell r="E99">
            <v>0</v>
          </cell>
          <cell r="F99">
            <v>0.68654999999999999</v>
          </cell>
          <cell r="G99">
            <v>6.8650000000000003E-2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0.16419400000000001</v>
          </cell>
          <cell r="N99">
            <v>0.19897500000000001</v>
          </cell>
          <cell r="O99">
            <v>4.0000000000000001E-3</v>
          </cell>
          <cell r="P99">
            <v>0</v>
          </cell>
          <cell r="Q99">
            <v>0</v>
          </cell>
          <cell r="R99">
            <v>-8.3999999999999995E-3</v>
          </cell>
          <cell r="S99">
            <v>5.3254999999999997E-2</v>
          </cell>
          <cell r="T99">
            <v>0</v>
          </cell>
          <cell r="U99">
            <v>0.64285899999999996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9.3265000000000001E-2</v>
          </cell>
          <cell r="AA99">
            <v>0</v>
          </cell>
          <cell r="AB99">
            <v>0</v>
          </cell>
          <cell r="AC99">
            <v>0</v>
          </cell>
          <cell r="AD99">
            <v>1.0200000000000001E-2</v>
          </cell>
          <cell r="AE99">
            <v>5.7849999999999999E-2</v>
          </cell>
          <cell r="AF99">
            <v>6.7999999999999996E-3</v>
          </cell>
          <cell r="AG99">
            <v>0</v>
          </cell>
          <cell r="AH99">
            <v>0</v>
          </cell>
        </row>
        <row r="100">
          <cell r="B100" t="str">
            <v>Seed</v>
          </cell>
          <cell r="C100" t="str">
            <v>2002-03</v>
          </cell>
          <cell r="D100">
            <v>0.96562199999999998</v>
          </cell>
          <cell r="E100">
            <v>0</v>
          </cell>
          <cell r="F100">
            <v>0.51266999999999996</v>
          </cell>
          <cell r="G100">
            <v>0.4778</v>
          </cell>
          <cell r="H100">
            <v>0.12</v>
          </cell>
          <cell r="I100">
            <v>7.45E-3</v>
          </cell>
          <cell r="J100">
            <v>0</v>
          </cell>
          <cell r="K100">
            <v>0</v>
          </cell>
          <cell r="L100">
            <v>0</v>
          </cell>
          <cell r="M100">
            <v>0.47266399999999997</v>
          </cell>
          <cell r="N100">
            <v>0.27346500000000001</v>
          </cell>
          <cell r="O100">
            <v>1.3111699999999999</v>
          </cell>
          <cell r="P100">
            <v>0</v>
          </cell>
          <cell r="Q100">
            <v>0</v>
          </cell>
          <cell r="R100">
            <v>0.2107</v>
          </cell>
          <cell r="S100">
            <v>0.35113899999999998</v>
          </cell>
          <cell r="T100">
            <v>0</v>
          </cell>
          <cell r="U100">
            <v>0.52036000000000004</v>
          </cell>
          <cell r="V100">
            <v>0</v>
          </cell>
          <cell r="W100">
            <v>0</v>
          </cell>
          <cell r="X100">
            <v>0</v>
          </cell>
          <cell r="Y100">
            <v>0.94367999999999996</v>
          </cell>
          <cell r="Z100">
            <v>0.11333</v>
          </cell>
          <cell r="AA100">
            <v>0</v>
          </cell>
          <cell r="AB100">
            <v>0</v>
          </cell>
          <cell r="AC100">
            <v>0</v>
          </cell>
          <cell r="AD100">
            <v>-1.89E-3</v>
          </cell>
          <cell r="AE100">
            <v>4.8355000000000002E-2</v>
          </cell>
          <cell r="AF100">
            <v>-1.2600000000000001E-3</v>
          </cell>
          <cell r="AG100">
            <v>0.37719999999999998</v>
          </cell>
          <cell r="AH100">
            <v>0</v>
          </cell>
        </row>
        <row r="101">
          <cell r="B101" t="str">
            <v>Seed</v>
          </cell>
          <cell r="C101" t="str">
            <v>2003-04</v>
          </cell>
          <cell r="D101">
            <v>3.5996000000000001</v>
          </cell>
          <cell r="E101">
            <v>0</v>
          </cell>
          <cell r="F101">
            <v>0.31868249999999998</v>
          </cell>
          <cell r="G101">
            <v>0.15265000000000001</v>
          </cell>
          <cell r="H101">
            <v>1.6634199999999999</v>
          </cell>
          <cell r="I101">
            <v>1.7999999999999999E-2</v>
          </cell>
          <cell r="J101">
            <v>6.3200000000000006E-2</v>
          </cell>
          <cell r="K101">
            <v>1.7997300000000001</v>
          </cell>
          <cell r="L101">
            <v>0</v>
          </cell>
          <cell r="M101">
            <v>0.26882</v>
          </cell>
          <cell r="N101">
            <v>0.59865000000000002</v>
          </cell>
          <cell r="O101">
            <v>2.1890900000000002</v>
          </cell>
          <cell r="P101">
            <v>0</v>
          </cell>
          <cell r="Q101">
            <v>0</v>
          </cell>
          <cell r="R101">
            <v>0.68515000000000004</v>
          </cell>
          <cell r="S101">
            <v>0.30291000000000001</v>
          </cell>
          <cell r="T101">
            <v>0</v>
          </cell>
          <cell r="U101">
            <v>4.3953199999999999</v>
          </cell>
          <cell r="V101">
            <v>0</v>
          </cell>
          <cell r="W101">
            <v>0.72</v>
          </cell>
          <cell r="X101">
            <v>0</v>
          </cell>
          <cell r="Y101">
            <v>2.4685100000000002</v>
          </cell>
          <cell r="Z101">
            <v>0.43236000000000002</v>
          </cell>
          <cell r="AA101">
            <v>0</v>
          </cell>
          <cell r="AB101">
            <v>0</v>
          </cell>
          <cell r="AC101">
            <v>0</v>
          </cell>
          <cell r="AD101">
            <v>0.24449399999999999</v>
          </cell>
          <cell r="AE101">
            <v>0.56299999999999994</v>
          </cell>
          <cell r="AF101">
            <v>0.162996</v>
          </cell>
          <cell r="AG101">
            <v>18.66676</v>
          </cell>
          <cell r="AH101">
            <v>0</v>
          </cell>
        </row>
        <row r="102">
          <cell r="B102" t="str">
            <v>Seed</v>
          </cell>
          <cell r="C102" t="str">
            <v>2004-05</v>
          </cell>
          <cell r="D102">
            <v>1.331555</v>
          </cell>
          <cell r="E102">
            <v>0</v>
          </cell>
          <cell r="F102">
            <v>0.20599999999999999</v>
          </cell>
          <cell r="G102">
            <v>0</v>
          </cell>
          <cell r="H102">
            <v>1.03406</v>
          </cell>
          <cell r="I102">
            <v>0</v>
          </cell>
          <cell r="J102">
            <v>0.14277999999999999</v>
          </cell>
          <cell r="K102">
            <v>0.67179999999999995</v>
          </cell>
          <cell r="L102">
            <v>0</v>
          </cell>
          <cell r="M102">
            <v>1.14381</v>
          </cell>
          <cell r="N102">
            <v>0.65998999999999997</v>
          </cell>
          <cell r="O102">
            <v>0.37864999999999999</v>
          </cell>
          <cell r="P102">
            <v>0</v>
          </cell>
          <cell r="Q102">
            <v>0</v>
          </cell>
          <cell r="R102">
            <v>1.7193700000000001</v>
          </cell>
          <cell r="S102">
            <v>0.77510000000000001</v>
          </cell>
          <cell r="T102">
            <v>0</v>
          </cell>
          <cell r="U102">
            <v>0.63236999999999999</v>
          </cell>
          <cell r="V102">
            <v>0</v>
          </cell>
          <cell r="W102">
            <v>2.1960500000000001</v>
          </cell>
          <cell r="X102">
            <v>0</v>
          </cell>
          <cell r="Y102">
            <v>2.1100000000000001E-2</v>
          </cell>
          <cell r="Z102">
            <v>0.26618999999999998</v>
          </cell>
          <cell r="AA102">
            <v>1.8515999999999999</v>
          </cell>
          <cell r="AB102">
            <v>0</v>
          </cell>
          <cell r="AC102">
            <v>3.9767999999999999</v>
          </cell>
          <cell r="AD102">
            <v>4.0980000000000001E-3</v>
          </cell>
          <cell r="AE102">
            <v>0</v>
          </cell>
          <cell r="AF102">
            <v>2.7320000000000001E-3</v>
          </cell>
          <cell r="AG102">
            <v>2.7339099999999998</v>
          </cell>
          <cell r="AH102">
            <v>0</v>
          </cell>
        </row>
        <row r="104">
          <cell r="B104" t="str">
            <v>Pest</v>
          </cell>
          <cell r="C104" t="str">
            <v>1998-99</v>
          </cell>
          <cell r="D104">
            <v>0.45234000000000002</v>
          </cell>
          <cell r="E104">
            <v>0</v>
          </cell>
          <cell r="F104">
            <v>13.722505</v>
          </cell>
          <cell r="G104">
            <v>0.44220999999999999</v>
          </cell>
          <cell r="H104">
            <v>0</v>
          </cell>
          <cell r="I104">
            <v>2E-3</v>
          </cell>
          <cell r="J104">
            <v>0</v>
          </cell>
          <cell r="K104">
            <v>0</v>
          </cell>
          <cell r="L104">
            <v>0</v>
          </cell>
          <cell r="M104">
            <v>0.72514000000000001</v>
          </cell>
          <cell r="N104">
            <v>0.25964999999999999</v>
          </cell>
          <cell r="O104">
            <v>0.86836000000000002</v>
          </cell>
          <cell r="P104">
            <v>0</v>
          </cell>
          <cell r="Q104">
            <v>0</v>
          </cell>
          <cell r="R104">
            <v>0.24748999999999999</v>
          </cell>
          <cell r="S104">
            <v>0.58072500000000005</v>
          </cell>
          <cell r="T104">
            <v>0</v>
          </cell>
          <cell r="U104">
            <v>0.77539999999999998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0.31779000000000002</v>
          </cell>
          <cell r="AA104">
            <v>0</v>
          </cell>
          <cell r="AB104">
            <v>0</v>
          </cell>
          <cell r="AC104">
            <v>0</v>
          </cell>
          <cell r="AD104">
            <v>6.7500000000000004E-2</v>
          </cell>
          <cell r="AE104">
            <v>0</v>
          </cell>
          <cell r="AF104">
            <v>4.4999999999999998E-2</v>
          </cell>
          <cell r="AG104">
            <v>0</v>
          </cell>
          <cell r="AH104">
            <v>0.24947</v>
          </cell>
        </row>
        <row r="105">
          <cell r="B105" t="str">
            <v>Pest</v>
          </cell>
          <cell r="C105" t="str">
            <v>1999-00</v>
          </cell>
          <cell r="D105">
            <v>2.6470400000000001</v>
          </cell>
          <cell r="E105">
            <v>0</v>
          </cell>
          <cell r="F105">
            <v>9.4560000000000005E-2</v>
          </cell>
          <cell r="G105">
            <v>0.15424499999999999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0.56081000000000003</v>
          </cell>
          <cell r="N105">
            <v>3.1449999999999999E-2</v>
          </cell>
          <cell r="O105">
            <v>1.41788</v>
          </cell>
          <cell r="P105">
            <v>0</v>
          </cell>
          <cell r="Q105">
            <v>0</v>
          </cell>
          <cell r="R105">
            <v>0.13658000000000001</v>
          </cell>
          <cell r="S105">
            <v>1.0300400000000001</v>
          </cell>
          <cell r="T105">
            <v>0</v>
          </cell>
          <cell r="U105">
            <v>1.93398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0.14050000000000001</v>
          </cell>
          <cell r="AA105">
            <v>0</v>
          </cell>
          <cell r="AB105">
            <v>0</v>
          </cell>
          <cell r="AC105">
            <v>0</v>
          </cell>
          <cell r="AD105">
            <v>8.9099999999999999E-2</v>
          </cell>
          <cell r="AE105">
            <v>0.131915</v>
          </cell>
          <cell r="AF105">
            <v>5.9400000000000001E-2</v>
          </cell>
          <cell r="AG105">
            <v>0</v>
          </cell>
          <cell r="AH105">
            <v>5.2740000000000002E-2</v>
          </cell>
        </row>
        <row r="106">
          <cell r="B106" t="str">
            <v>Pest</v>
          </cell>
          <cell r="C106" t="str">
            <v>2000-01</v>
          </cell>
          <cell r="D106">
            <v>0.85140000000000005</v>
          </cell>
          <cell r="E106">
            <v>0</v>
          </cell>
          <cell r="F106">
            <v>0.94010000000000005</v>
          </cell>
          <cell r="G106">
            <v>4.4299999999999999E-2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5.1299999999999998E-2</v>
          </cell>
          <cell r="N106">
            <v>0</v>
          </cell>
          <cell r="O106">
            <v>6.7100000000000007E-2</v>
          </cell>
          <cell r="P106">
            <v>0</v>
          </cell>
          <cell r="Q106">
            <v>0</v>
          </cell>
          <cell r="R106">
            <v>3.5899999999999999E-3</v>
          </cell>
          <cell r="S106">
            <v>0.67295000000000005</v>
          </cell>
          <cell r="T106">
            <v>0</v>
          </cell>
          <cell r="U106">
            <v>0.8951325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0.17269999999999999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8.405E-2</v>
          </cell>
          <cell r="AF106">
            <v>0</v>
          </cell>
          <cell r="AG106">
            <v>0</v>
          </cell>
          <cell r="AH106">
            <v>0</v>
          </cell>
        </row>
        <row r="107">
          <cell r="B107" t="str">
            <v>Pest</v>
          </cell>
          <cell r="C107" t="str">
            <v>2001-02</v>
          </cell>
          <cell r="D107">
            <v>1.81921</v>
          </cell>
          <cell r="E107">
            <v>0</v>
          </cell>
          <cell r="F107">
            <v>0.63322000000000001</v>
          </cell>
          <cell r="G107">
            <v>0.20271</v>
          </cell>
          <cell r="H107">
            <v>8.2500000000000004E-3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0.82150999999999996</v>
          </cell>
          <cell r="N107">
            <v>3.32E-2</v>
          </cell>
          <cell r="O107">
            <v>0.36346000000000001</v>
          </cell>
          <cell r="P107">
            <v>0</v>
          </cell>
          <cell r="Q107">
            <v>0</v>
          </cell>
          <cell r="R107">
            <v>7.8270000000000006E-2</v>
          </cell>
          <cell r="S107">
            <v>0.81057000000000001</v>
          </cell>
          <cell r="T107">
            <v>0</v>
          </cell>
          <cell r="U107">
            <v>1.5888450000000001</v>
          </cell>
          <cell r="V107">
            <v>0</v>
          </cell>
          <cell r="W107">
            <v>0</v>
          </cell>
          <cell r="X107">
            <v>0</v>
          </cell>
          <cell r="Y107">
            <v>3.4250000000000003E-2</v>
          </cell>
          <cell r="Z107">
            <v>0.40997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6.8959999999999994E-2</v>
          </cell>
          <cell r="AF107">
            <v>0</v>
          </cell>
          <cell r="AG107">
            <v>0</v>
          </cell>
          <cell r="AH107">
            <v>0</v>
          </cell>
        </row>
        <row r="108">
          <cell r="B108" t="str">
            <v>Pest</v>
          </cell>
          <cell r="C108" t="str">
            <v>2002-03</v>
          </cell>
          <cell r="D108">
            <v>0.32451999999999998</v>
          </cell>
          <cell r="E108">
            <v>0</v>
          </cell>
          <cell r="F108">
            <v>2.9999999999999997E-4</v>
          </cell>
          <cell r="G108">
            <v>0.23895</v>
          </cell>
          <cell r="H108">
            <v>0.16835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0.32228000000000001</v>
          </cell>
          <cell r="N108">
            <v>0.41236</v>
          </cell>
          <cell r="O108">
            <v>0.88112999999999997</v>
          </cell>
          <cell r="P108">
            <v>0</v>
          </cell>
          <cell r="Q108">
            <v>0</v>
          </cell>
          <cell r="R108">
            <v>0.26655000000000001</v>
          </cell>
          <cell r="S108">
            <v>0.44130999999999998</v>
          </cell>
          <cell r="T108">
            <v>0</v>
          </cell>
          <cell r="U108">
            <v>4.1382310999999996</v>
          </cell>
          <cell r="V108">
            <v>0</v>
          </cell>
          <cell r="W108">
            <v>0</v>
          </cell>
          <cell r="X108">
            <v>0</v>
          </cell>
          <cell r="Y108">
            <v>1.2091797</v>
          </cell>
          <cell r="Z108">
            <v>1.035E-2</v>
          </cell>
          <cell r="AA108">
            <v>0</v>
          </cell>
          <cell r="AB108">
            <v>0</v>
          </cell>
          <cell r="AC108">
            <v>0</v>
          </cell>
          <cell r="AD108">
            <v>6.7944000000000004E-2</v>
          </cell>
          <cell r="AE108">
            <v>5.4000000000000003E-3</v>
          </cell>
          <cell r="AF108">
            <v>4.5296000000000003E-2</v>
          </cell>
          <cell r="AG108">
            <v>4.4699999999999997E-2</v>
          </cell>
          <cell r="AH108">
            <v>0</v>
          </cell>
        </row>
        <row r="109">
          <cell r="B109" t="str">
            <v>Pest</v>
          </cell>
          <cell r="C109" t="str">
            <v>2003-04</v>
          </cell>
          <cell r="D109">
            <v>1.6989000000000001</v>
          </cell>
          <cell r="E109">
            <v>0</v>
          </cell>
          <cell r="F109">
            <v>0</v>
          </cell>
          <cell r="G109">
            <v>6.6E-3</v>
          </cell>
          <cell r="H109">
            <v>0.65347</v>
          </cell>
          <cell r="I109">
            <v>0</v>
          </cell>
          <cell r="J109">
            <v>0.52363499999999996</v>
          </cell>
          <cell r="K109">
            <v>1.03329</v>
          </cell>
          <cell r="L109">
            <v>0</v>
          </cell>
          <cell r="M109">
            <v>0.32895659999999999</v>
          </cell>
          <cell r="N109">
            <v>0.10156999999999999</v>
          </cell>
          <cell r="O109">
            <v>0.99407000000000001</v>
          </cell>
          <cell r="P109">
            <v>0</v>
          </cell>
          <cell r="Q109">
            <v>0</v>
          </cell>
          <cell r="R109">
            <v>0.13544999999999999</v>
          </cell>
          <cell r="S109">
            <v>0.62607999999999997</v>
          </cell>
          <cell r="T109">
            <v>0</v>
          </cell>
          <cell r="U109">
            <v>2.2950000000000002E-2</v>
          </cell>
          <cell r="V109">
            <v>0</v>
          </cell>
          <cell r="W109">
            <v>0.27160000000000001</v>
          </cell>
          <cell r="X109">
            <v>0</v>
          </cell>
          <cell r="Y109">
            <v>3.4395449999999999</v>
          </cell>
          <cell r="Z109">
            <v>0.14546999999999999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0.14781</v>
          </cell>
          <cell r="AF109">
            <v>0</v>
          </cell>
          <cell r="AG109">
            <v>2.4860799999999998</v>
          </cell>
          <cell r="AH109">
            <v>0</v>
          </cell>
        </row>
        <row r="110">
          <cell r="B110" t="str">
            <v>Pest</v>
          </cell>
          <cell r="C110" t="str">
            <v>2004-05</v>
          </cell>
          <cell r="D110">
            <v>1.6212089999999999</v>
          </cell>
          <cell r="E110">
            <v>0</v>
          </cell>
          <cell r="F110">
            <v>0</v>
          </cell>
          <cell r="G110">
            <v>0</v>
          </cell>
          <cell r="H110">
            <v>0.27755999999999997</v>
          </cell>
          <cell r="I110">
            <v>0</v>
          </cell>
          <cell r="J110">
            <v>2.8000000000000001E-2</v>
          </cell>
          <cell r="K110">
            <v>0.13342999999999999</v>
          </cell>
          <cell r="L110">
            <v>0</v>
          </cell>
          <cell r="M110">
            <v>0.43365480000000001</v>
          </cell>
          <cell r="N110">
            <v>5.3850000000000002E-2</v>
          </cell>
          <cell r="O110">
            <v>0.20705999999999999</v>
          </cell>
          <cell r="P110">
            <v>0</v>
          </cell>
          <cell r="Q110">
            <v>0</v>
          </cell>
          <cell r="R110">
            <v>0.48470999999999997</v>
          </cell>
          <cell r="S110">
            <v>0.56532079999999996</v>
          </cell>
          <cell r="T110">
            <v>0</v>
          </cell>
          <cell r="U110">
            <v>1.265E-2</v>
          </cell>
          <cell r="V110">
            <v>0</v>
          </cell>
          <cell r="W110">
            <v>1.97235</v>
          </cell>
          <cell r="X110">
            <v>0</v>
          </cell>
          <cell r="Y110">
            <v>0.23164999999999999</v>
          </cell>
          <cell r="Z110">
            <v>0.47981000000000001</v>
          </cell>
          <cell r="AA110">
            <v>0</v>
          </cell>
          <cell r="AB110">
            <v>0</v>
          </cell>
          <cell r="AC110">
            <v>1.1649290000000001</v>
          </cell>
          <cell r="AD110">
            <v>1.9602000000000001E-2</v>
          </cell>
          <cell r="AE110">
            <v>0</v>
          </cell>
          <cell r="AF110">
            <v>1.3068E-2</v>
          </cell>
          <cell r="AG110">
            <v>2.1522199999999998</v>
          </cell>
          <cell r="AH110">
            <v>0</v>
          </cell>
        </row>
        <row r="112">
          <cell r="B112" t="str">
            <v>Wages</v>
          </cell>
          <cell r="C112" t="str">
            <v>1998-99</v>
          </cell>
          <cell r="D112">
            <v>9.331645</v>
          </cell>
          <cell r="E112">
            <v>0</v>
          </cell>
          <cell r="F112">
            <v>9.80616485</v>
          </cell>
          <cell r="G112">
            <v>1.879983</v>
          </cell>
          <cell r="H112">
            <v>0</v>
          </cell>
          <cell r="I112">
            <v>0.13200000000000001</v>
          </cell>
          <cell r="J112">
            <v>0</v>
          </cell>
          <cell r="K112">
            <v>0</v>
          </cell>
          <cell r="L112">
            <v>0.75717999999999996</v>
          </cell>
          <cell r="M112">
            <v>7.7587869999999999</v>
          </cell>
          <cell r="N112">
            <v>2.8888197999999998</v>
          </cell>
          <cell r="O112">
            <v>5.4193369999999996</v>
          </cell>
          <cell r="P112">
            <v>0</v>
          </cell>
          <cell r="Q112">
            <v>0</v>
          </cell>
          <cell r="R112">
            <v>3.156161</v>
          </cell>
          <cell r="S112">
            <v>2.268815</v>
          </cell>
          <cell r="T112">
            <v>1.71959</v>
          </cell>
          <cell r="U112">
            <v>3.9197438999999998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4.1650802999999996</v>
          </cell>
          <cell r="AA112">
            <v>0</v>
          </cell>
          <cell r="AB112">
            <v>0</v>
          </cell>
          <cell r="AC112">
            <v>0</v>
          </cell>
          <cell r="AD112">
            <v>1.3212330000000001</v>
          </cell>
          <cell r="AE112">
            <v>0</v>
          </cell>
          <cell r="AF112">
            <v>0.88082199999999999</v>
          </cell>
          <cell r="AG112">
            <v>0</v>
          </cell>
          <cell r="AH112">
            <v>1.8356022999999999</v>
          </cell>
        </row>
        <row r="113">
          <cell r="B113" t="str">
            <v>Wages</v>
          </cell>
          <cell r="C113" t="str">
            <v>1999-00</v>
          </cell>
          <cell r="D113">
            <v>13.223584000000001</v>
          </cell>
          <cell r="E113">
            <v>0</v>
          </cell>
          <cell r="F113">
            <v>8.6220482500000006</v>
          </cell>
          <cell r="G113">
            <v>2.649375</v>
          </cell>
          <cell r="H113">
            <v>0</v>
          </cell>
          <cell r="I113">
            <v>0.39412999999999998</v>
          </cell>
          <cell r="J113">
            <v>0</v>
          </cell>
          <cell r="K113">
            <v>0</v>
          </cell>
          <cell r="L113">
            <v>3.1609999999999999E-2</v>
          </cell>
          <cell r="M113">
            <v>6.6458399999999997</v>
          </cell>
          <cell r="N113">
            <v>1.1189475</v>
          </cell>
          <cell r="O113">
            <v>2.5943524999999998</v>
          </cell>
          <cell r="P113">
            <v>0</v>
          </cell>
          <cell r="Q113">
            <v>0</v>
          </cell>
          <cell r="R113">
            <v>1.46898</v>
          </cell>
          <cell r="S113">
            <v>4.5722465000000003</v>
          </cell>
          <cell r="T113">
            <v>7.1249999999999994E-2</v>
          </cell>
          <cell r="U113">
            <v>5.9372829500000002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4.2671025</v>
          </cell>
          <cell r="AA113">
            <v>0</v>
          </cell>
          <cell r="AB113">
            <v>0</v>
          </cell>
          <cell r="AC113">
            <v>0</v>
          </cell>
          <cell r="AD113">
            <v>0.40431983999999999</v>
          </cell>
          <cell r="AE113">
            <v>1.421295</v>
          </cell>
          <cell r="AF113">
            <v>0.26954655999999999</v>
          </cell>
          <cell r="AG113">
            <v>0</v>
          </cell>
          <cell r="AH113">
            <v>0.99805999999999995</v>
          </cell>
        </row>
        <row r="114">
          <cell r="B114" t="str">
            <v>Wages</v>
          </cell>
          <cell r="C114" t="str">
            <v>2000-01</v>
          </cell>
          <cell r="D114">
            <v>10.852855</v>
          </cell>
          <cell r="E114">
            <v>0</v>
          </cell>
          <cell r="F114">
            <v>5.7078284999999997</v>
          </cell>
          <cell r="G114">
            <v>2.5618099999999999</v>
          </cell>
          <cell r="H114">
            <v>3.6373000000000003E-2</v>
          </cell>
          <cell r="I114">
            <v>0.190135</v>
          </cell>
          <cell r="J114">
            <v>0</v>
          </cell>
          <cell r="K114">
            <v>0</v>
          </cell>
          <cell r="L114">
            <v>9.1929999999999998E-2</v>
          </cell>
          <cell r="M114">
            <v>3.293955</v>
          </cell>
          <cell r="N114">
            <v>1.7017184999999999</v>
          </cell>
          <cell r="O114">
            <v>3.3241624999999999</v>
          </cell>
          <cell r="P114">
            <v>0</v>
          </cell>
          <cell r="Q114">
            <v>0</v>
          </cell>
          <cell r="R114">
            <v>1.18194</v>
          </cell>
          <cell r="S114">
            <v>2.4445450000000002</v>
          </cell>
          <cell r="T114">
            <v>0.29444999999999999</v>
          </cell>
          <cell r="U114">
            <v>6.6934674999999997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2.5632450000000002</v>
          </cell>
          <cell r="AA114">
            <v>0</v>
          </cell>
          <cell r="AB114">
            <v>0</v>
          </cell>
          <cell r="AC114">
            <v>0</v>
          </cell>
          <cell r="AD114">
            <v>9.4607999999999998E-2</v>
          </cell>
          <cell r="AE114">
            <v>1.486486</v>
          </cell>
          <cell r="AF114">
            <v>6.3072000000000003E-2</v>
          </cell>
          <cell r="AG114">
            <v>0</v>
          </cell>
          <cell r="AH114">
            <v>0.31140000000000001</v>
          </cell>
        </row>
        <row r="115">
          <cell r="B115" t="str">
            <v>Wages</v>
          </cell>
          <cell r="C115" t="str">
            <v>2001-02</v>
          </cell>
          <cell r="D115">
            <v>4.2457830000000003</v>
          </cell>
          <cell r="E115">
            <v>0</v>
          </cell>
          <cell r="F115">
            <v>4.9872597499999998</v>
          </cell>
          <cell r="G115">
            <v>3.3517030000000001</v>
          </cell>
          <cell r="H115">
            <v>-0.11168</v>
          </cell>
          <cell r="I115">
            <v>0.259465</v>
          </cell>
          <cell r="J115">
            <v>0</v>
          </cell>
          <cell r="K115">
            <v>0</v>
          </cell>
          <cell r="L115">
            <v>0</v>
          </cell>
          <cell r="M115">
            <v>2.4631949999999998</v>
          </cell>
          <cell r="N115">
            <v>1.1652210000000001</v>
          </cell>
          <cell r="O115">
            <v>3.5611980000000001</v>
          </cell>
          <cell r="P115">
            <v>0</v>
          </cell>
          <cell r="Q115">
            <v>0</v>
          </cell>
          <cell r="R115">
            <v>1.3011900000000001</v>
          </cell>
          <cell r="S115">
            <v>1.7112499999999999</v>
          </cell>
          <cell r="T115">
            <v>3.9300000000000002E-2</v>
          </cell>
          <cell r="U115">
            <v>5.1271891749999998</v>
          </cell>
          <cell r="V115">
            <v>0</v>
          </cell>
          <cell r="W115">
            <v>0</v>
          </cell>
          <cell r="X115">
            <v>0</v>
          </cell>
          <cell r="Y115">
            <v>2.4063751</v>
          </cell>
          <cell r="Z115">
            <v>1.9521250000000001</v>
          </cell>
          <cell r="AA115">
            <v>0</v>
          </cell>
          <cell r="AB115">
            <v>0</v>
          </cell>
          <cell r="AC115">
            <v>0</v>
          </cell>
          <cell r="AD115">
            <v>7.3067999999999994E-2</v>
          </cell>
          <cell r="AE115">
            <v>2.0333969999999999</v>
          </cell>
          <cell r="AF115">
            <v>4.8711999999999998E-2</v>
          </cell>
          <cell r="AG115">
            <v>0</v>
          </cell>
          <cell r="AH115">
            <v>0.34073999999999999</v>
          </cell>
        </row>
        <row r="116">
          <cell r="B116" t="str">
            <v>Wages</v>
          </cell>
          <cell r="C116" t="str">
            <v>2002-03</v>
          </cell>
          <cell r="D116">
            <v>5.4019455000000001</v>
          </cell>
          <cell r="E116">
            <v>0</v>
          </cell>
          <cell r="F116">
            <v>6.13424075</v>
          </cell>
          <cell r="G116">
            <v>2.7101899999999999</v>
          </cell>
          <cell r="H116">
            <v>0.42074</v>
          </cell>
          <cell r="I116">
            <v>0.28553499999999998</v>
          </cell>
          <cell r="J116">
            <v>0</v>
          </cell>
          <cell r="K116">
            <v>0.31424999999999997</v>
          </cell>
          <cell r="L116">
            <v>3.5999999999999999E-3</v>
          </cell>
          <cell r="M116">
            <v>2.9612625000000001</v>
          </cell>
          <cell r="N116">
            <v>1.697819</v>
          </cell>
          <cell r="O116">
            <v>3.4256519999999999</v>
          </cell>
          <cell r="P116">
            <v>0</v>
          </cell>
          <cell r="Q116">
            <v>0</v>
          </cell>
          <cell r="R116">
            <v>1.861853</v>
          </cell>
          <cell r="S116">
            <v>1.9745440000000001</v>
          </cell>
          <cell r="T116">
            <v>0</v>
          </cell>
          <cell r="U116">
            <v>8.5219201000000009</v>
          </cell>
          <cell r="V116">
            <v>0</v>
          </cell>
          <cell r="W116">
            <v>0</v>
          </cell>
          <cell r="X116">
            <v>0</v>
          </cell>
          <cell r="Y116">
            <v>3.5452338000000001</v>
          </cell>
          <cell r="Z116">
            <v>1.5511600000000001</v>
          </cell>
          <cell r="AA116">
            <v>0</v>
          </cell>
          <cell r="AB116">
            <v>0</v>
          </cell>
          <cell r="AC116">
            <v>0</v>
          </cell>
          <cell r="AD116">
            <v>0.84784499999999996</v>
          </cell>
          <cell r="AE116">
            <v>2.0953474999999999</v>
          </cell>
          <cell r="AF116">
            <v>0.56523000000000001</v>
          </cell>
          <cell r="AG116">
            <v>1.53433</v>
          </cell>
          <cell r="AH116">
            <v>8.1739999999999993E-2</v>
          </cell>
        </row>
        <row r="117">
          <cell r="B117" t="str">
            <v>Wages</v>
          </cell>
          <cell r="C117" t="str">
            <v>2003-04</v>
          </cell>
          <cell r="D117">
            <v>7.9132175</v>
          </cell>
          <cell r="E117">
            <v>0</v>
          </cell>
          <cell r="F117">
            <v>8.3707017500000003</v>
          </cell>
          <cell r="G117">
            <v>0.47893999999999998</v>
          </cell>
          <cell r="H117">
            <v>2.26674</v>
          </cell>
          <cell r="I117">
            <v>0.1409</v>
          </cell>
          <cell r="J117">
            <v>0.40460499999999999</v>
          </cell>
          <cell r="K117">
            <v>1.4208700000000001</v>
          </cell>
          <cell r="L117">
            <v>0</v>
          </cell>
          <cell r="M117">
            <v>4.3252949999999997</v>
          </cell>
          <cell r="N117">
            <v>1.8632698999999999</v>
          </cell>
          <cell r="O117">
            <v>3.4884849999999998</v>
          </cell>
          <cell r="P117">
            <v>0</v>
          </cell>
          <cell r="Q117">
            <v>0</v>
          </cell>
          <cell r="R117">
            <v>2.2418100000000001</v>
          </cell>
          <cell r="S117">
            <v>2.0526499999999999</v>
          </cell>
          <cell r="T117">
            <v>2.6550000000000001E-2</v>
          </cell>
          <cell r="U117">
            <v>5.6868675</v>
          </cell>
          <cell r="V117">
            <v>0.69662999999999997</v>
          </cell>
          <cell r="W117">
            <v>1.6203843</v>
          </cell>
          <cell r="X117">
            <v>3.5999999999999997E-2</v>
          </cell>
          <cell r="Y117">
            <v>3.4130696999999999</v>
          </cell>
          <cell r="Z117">
            <v>1.54112</v>
          </cell>
          <cell r="AA117">
            <v>0</v>
          </cell>
          <cell r="AB117">
            <v>0</v>
          </cell>
          <cell r="AC117">
            <v>0</v>
          </cell>
          <cell r="AD117">
            <v>1.4054249999999999</v>
          </cell>
          <cell r="AE117">
            <v>2.5425325000000001</v>
          </cell>
          <cell r="AF117">
            <v>0.93694999999999995</v>
          </cell>
          <cell r="AG117">
            <v>18.4720005</v>
          </cell>
          <cell r="AH117">
            <v>0</v>
          </cell>
        </row>
        <row r="118">
          <cell r="B118" t="str">
            <v>Wages</v>
          </cell>
          <cell r="C118" t="str">
            <v>2004-05</v>
          </cell>
          <cell r="D118">
            <v>7.3464533999999997</v>
          </cell>
          <cell r="E118">
            <v>0</v>
          </cell>
          <cell r="F118">
            <v>6.2332203499999999</v>
          </cell>
          <cell r="G118">
            <v>0.35536000000000001</v>
          </cell>
          <cell r="H118">
            <v>2.7688704999999998</v>
          </cell>
          <cell r="I118">
            <v>5.4999999999999997E-3</v>
          </cell>
          <cell r="J118">
            <v>0.35592000000000001</v>
          </cell>
          <cell r="K118">
            <v>3.0097185</v>
          </cell>
          <cell r="L118">
            <v>0.15257999999999999</v>
          </cell>
          <cell r="M118">
            <v>4.6262699999999999</v>
          </cell>
          <cell r="N118">
            <v>1.2856650000000001</v>
          </cell>
          <cell r="O118">
            <v>1.772125</v>
          </cell>
          <cell r="P118">
            <v>0</v>
          </cell>
          <cell r="Q118">
            <v>0</v>
          </cell>
          <cell r="R118">
            <v>2.0622379999999998</v>
          </cell>
          <cell r="S118">
            <v>1.7178500000000001</v>
          </cell>
          <cell r="T118">
            <v>2.7900000000000001E-2</v>
          </cell>
          <cell r="U118">
            <v>6.5322874999999998</v>
          </cell>
          <cell r="V118">
            <v>6.3250000000000001E-2</v>
          </cell>
          <cell r="W118">
            <v>2.3814199999999999</v>
          </cell>
          <cell r="X118">
            <v>0</v>
          </cell>
          <cell r="Y118">
            <v>2.8719450000000002</v>
          </cell>
          <cell r="Z118">
            <v>1.6288800000000001</v>
          </cell>
          <cell r="AA118">
            <v>3.85E-2</v>
          </cell>
          <cell r="AB118">
            <v>0</v>
          </cell>
          <cell r="AC118">
            <v>2.0529899999999999</v>
          </cell>
          <cell r="AD118">
            <v>0.87650399999999995</v>
          </cell>
          <cell r="AE118">
            <v>2.9800119999999999</v>
          </cell>
          <cell r="AF118">
            <v>0.58433599999999997</v>
          </cell>
          <cell r="AG118">
            <v>10.32691</v>
          </cell>
          <cell r="AH118">
            <v>2.58E-2</v>
          </cell>
        </row>
        <row r="120">
          <cell r="B120" t="str">
            <v>Power</v>
          </cell>
          <cell r="C120" t="str">
            <v>1998-99</v>
          </cell>
          <cell r="D120">
            <v>4.3425E-3</v>
          </cell>
          <cell r="E120">
            <v>0</v>
          </cell>
          <cell r="F120">
            <v>1.2749999999999999E-2</v>
          </cell>
          <cell r="G120">
            <v>5.7570000000000003E-2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4.5600000000000002E-2</v>
          </cell>
          <cell r="M120">
            <v>6.9999999999999999E-4</v>
          </cell>
          <cell r="N120">
            <v>0.53391999999999995</v>
          </cell>
          <cell r="O120">
            <v>0.12803999999999999</v>
          </cell>
          <cell r="P120">
            <v>0</v>
          </cell>
          <cell r="Q120">
            <v>0</v>
          </cell>
          <cell r="R120">
            <v>0.51964999999999995</v>
          </cell>
          <cell r="S120">
            <v>0.22800000000000001</v>
          </cell>
          <cell r="T120">
            <v>0</v>
          </cell>
          <cell r="U120">
            <v>7.0099999999999997E-3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8.2500000000000004E-3</v>
          </cell>
          <cell r="AA120">
            <v>0</v>
          </cell>
          <cell r="AB120">
            <v>0</v>
          </cell>
          <cell r="AC120">
            <v>0</v>
          </cell>
          <cell r="AD120">
            <v>5.6403000000000002E-2</v>
          </cell>
          <cell r="AE120">
            <v>0</v>
          </cell>
          <cell r="AF120">
            <v>3.7601999999999997E-2</v>
          </cell>
          <cell r="AG120">
            <v>0</v>
          </cell>
          <cell r="AH120">
            <v>8.4600000000000005E-3</v>
          </cell>
        </row>
        <row r="121">
          <cell r="B121" t="str">
            <v>Power</v>
          </cell>
          <cell r="C121" t="str">
            <v>1999-00</v>
          </cell>
          <cell r="D121">
            <v>0.68605400000000005</v>
          </cell>
          <cell r="E121">
            <v>0</v>
          </cell>
          <cell r="F121">
            <v>9.9446999999999994E-2</v>
          </cell>
          <cell r="G121">
            <v>5.1500000000000001E-3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2.9499999999999999E-3</v>
          </cell>
          <cell r="N121">
            <v>0.26804</v>
          </cell>
          <cell r="O121">
            <v>2.5989999999999999E-2</v>
          </cell>
          <cell r="P121">
            <v>0</v>
          </cell>
          <cell r="Q121">
            <v>0</v>
          </cell>
          <cell r="R121">
            <v>0.27189000000000002</v>
          </cell>
          <cell r="S121">
            <v>0.2495</v>
          </cell>
          <cell r="T121">
            <v>0</v>
          </cell>
          <cell r="U121">
            <v>3.4231999999999999E-2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3.4099999999999998E-3</v>
          </cell>
          <cell r="AA121">
            <v>0</v>
          </cell>
          <cell r="AB121">
            <v>0</v>
          </cell>
          <cell r="AC121">
            <v>0</v>
          </cell>
          <cell r="AD121">
            <v>4.4759999999999999E-3</v>
          </cell>
          <cell r="AE121">
            <v>0.13446</v>
          </cell>
          <cell r="AF121">
            <v>2.9840000000000001E-3</v>
          </cell>
          <cell r="AG121">
            <v>0</v>
          </cell>
          <cell r="AH121">
            <v>0</v>
          </cell>
        </row>
        <row r="122">
          <cell r="B122" t="str">
            <v>Power</v>
          </cell>
          <cell r="C122" t="str">
            <v>2000-01</v>
          </cell>
          <cell r="D122">
            <v>0.58206999999999998</v>
          </cell>
          <cell r="E122">
            <v>0</v>
          </cell>
          <cell r="F122">
            <v>0.87697999999999998</v>
          </cell>
          <cell r="G122">
            <v>0.57279999999999998</v>
          </cell>
          <cell r="H122">
            <v>0.1583</v>
          </cell>
          <cell r="I122">
            <v>6.4149999999999999E-2</v>
          </cell>
          <cell r="J122">
            <v>0</v>
          </cell>
          <cell r="K122">
            <v>0</v>
          </cell>
          <cell r="L122">
            <v>0</v>
          </cell>
          <cell r="M122">
            <v>0.23291999999999999</v>
          </cell>
          <cell r="N122">
            <v>2.4060000000000002E-2</v>
          </cell>
          <cell r="O122">
            <v>0.16356999999999999</v>
          </cell>
          <cell r="P122">
            <v>0</v>
          </cell>
          <cell r="Q122">
            <v>0</v>
          </cell>
          <cell r="R122">
            <v>0</v>
          </cell>
          <cell r="S122">
            <v>1.87355</v>
          </cell>
          <cell r="T122">
            <v>0</v>
          </cell>
          <cell r="U122">
            <v>0.34769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5.6250000000000001E-2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0.44702500000000001</v>
          </cell>
          <cell r="AF122">
            <v>0</v>
          </cell>
          <cell r="AG122">
            <v>0</v>
          </cell>
          <cell r="AH122">
            <v>0</v>
          </cell>
        </row>
        <row r="123">
          <cell r="B123" t="str">
            <v>Power</v>
          </cell>
          <cell r="C123" t="str">
            <v>2001-02</v>
          </cell>
          <cell r="D123">
            <v>0</v>
          </cell>
          <cell r="E123">
            <v>0</v>
          </cell>
          <cell r="F123">
            <v>0.58499999999999996</v>
          </cell>
          <cell r="G123">
            <v>6.43E-3</v>
          </cell>
          <cell r="H123">
            <v>0</v>
          </cell>
          <cell r="I123">
            <v>0.17249999999999999</v>
          </cell>
          <cell r="J123">
            <v>0</v>
          </cell>
          <cell r="K123">
            <v>0</v>
          </cell>
          <cell r="L123">
            <v>0</v>
          </cell>
          <cell r="M123">
            <v>0.62434000000000001</v>
          </cell>
          <cell r="N123">
            <v>0</v>
          </cell>
          <cell r="O123">
            <v>2.2020000000000001E-2</v>
          </cell>
          <cell r="P123">
            <v>0</v>
          </cell>
          <cell r="Q123">
            <v>0</v>
          </cell>
          <cell r="R123">
            <v>0</v>
          </cell>
          <cell r="S123">
            <v>0.87861999999999996</v>
          </cell>
          <cell r="T123">
            <v>0</v>
          </cell>
          <cell r="U123">
            <v>2.0148600000000001</v>
          </cell>
          <cell r="V123">
            <v>0</v>
          </cell>
          <cell r="W123">
            <v>0</v>
          </cell>
          <cell r="X123">
            <v>0</v>
          </cell>
          <cell r="Y123">
            <v>9.6170000000000005E-2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0.53873000000000004</v>
          </cell>
          <cell r="AF123">
            <v>0</v>
          </cell>
          <cell r="AG123">
            <v>0</v>
          </cell>
          <cell r="AH123">
            <v>0</v>
          </cell>
        </row>
        <row r="124">
          <cell r="B124" t="str">
            <v>Power</v>
          </cell>
          <cell r="C124" t="str">
            <v>2002-03</v>
          </cell>
          <cell r="D124">
            <v>0.38430999999999998</v>
          </cell>
          <cell r="E124">
            <v>0</v>
          </cell>
          <cell r="F124">
            <v>0.25614999999999999</v>
          </cell>
          <cell r="G124">
            <v>1.1950000000000001E-2</v>
          </cell>
          <cell r="H124">
            <v>0</v>
          </cell>
          <cell r="I124">
            <v>0.17180480000000001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0.66552</v>
          </cell>
          <cell r="O124">
            <v>7.2599999999999998E-2</v>
          </cell>
          <cell r="P124">
            <v>0</v>
          </cell>
          <cell r="Q124">
            <v>0</v>
          </cell>
          <cell r="R124">
            <v>0</v>
          </cell>
          <cell r="S124">
            <v>1.1938</v>
          </cell>
          <cell r="T124">
            <v>0</v>
          </cell>
          <cell r="U124">
            <v>0.25279259999999998</v>
          </cell>
          <cell r="V124">
            <v>0</v>
          </cell>
          <cell r="W124">
            <v>0</v>
          </cell>
          <cell r="X124">
            <v>5.11E-2</v>
          </cell>
          <cell r="Y124">
            <v>0.22608500000000001</v>
          </cell>
          <cell r="Z124">
            <v>6.3399999999999998E-2</v>
          </cell>
          <cell r="AA124">
            <v>0</v>
          </cell>
          <cell r="AB124">
            <v>0</v>
          </cell>
          <cell r="AC124">
            <v>0</v>
          </cell>
          <cell r="AD124">
            <v>0.09</v>
          </cell>
          <cell r="AE124">
            <v>0.41608000000000001</v>
          </cell>
          <cell r="AF124">
            <v>0.06</v>
          </cell>
          <cell r="AG124">
            <v>3.1550000000000002E-2</v>
          </cell>
          <cell r="AH124">
            <v>0</v>
          </cell>
        </row>
        <row r="125">
          <cell r="B125" t="str">
            <v>Power</v>
          </cell>
          <cell r="C125" t="str">
            <v>2003-04</v>
          </cell>
          <cell r="D125">
            <v>0</v>
          </cell>
          <cell r="E125">
            <v>0</v>
          </cell>
          <cell r="F125">
            <v>0.18140000000000001</v>
          </cell>
          <cell r="G125">
            <v>0.37469999999999998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0.11509999999999999</v>
          </cell>
          <cell r="O125">
            <v>0.25230000000000002</v>
          </cell>
          <cell r="P125">
            <v>0</v>
          </cell>
          <cell r="Q125">
            <v>0</v>
          </cell>
          <cell r="R125">
            <v>0.11655</v>
          </cell>
          <cell r="S125">
            <v>3.39676</v>
          </cell>
          <cell r="T125">
            <v>0</v>
          </cell>
          <cell r="U125">
            <v>0.68703999999999998</v>
          </cell>
          <cell r="V125">
            <v>0</v>
          </cell>
          <cell r="W125">
            <v>0</v>
          </cell>
          <cell r="X125">
            <v>0</v>
          </cell>
          <cell r="Y125">
            <v>2.835E-2</v>
          </cell>
          <cell r="Z125">
            <v>0.1784</v>
          </cell>
          <cell r="AA125">
            <v>0</v>
          </cell>
          <cell r="AB125">
            <v>0</v>
          </cell>
          <cell r="AC125">
            <v>0</v>
          </cell>
          <cell r="AD125">
            <v>0.31703999999999999</v>
          </cell>
          <cell r="AE125">
            <v>0.33996999999999999</v>
          </cell>
          <cell r="AF125">
            <v>0.21135999999999999</v>
          </cell>
          <cell r="AG125">
            <v>0</v>
          </cell>
          <cell r="AH125">
            <v>0</v>
          </cell>
        </row>
        <row r="126">
          <cell r="B126" t="str">
            <v>Power</v>
          </cell>
          <cell r="C126" t="str">
            <v>2004-05</v>
          </cell>
          <cell r="D126">
            <v>0.38213000000000003</v>
          </cell>
          <cell r="E126">
            <v>0</v>
          </cell>
          <cell r="F126">
            <v>0.79691000000000001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1.8500000000000001E-3</v>
          </cell>
          <cell r="L126">
            <v>0</v>
          </cell>
          <cell r="M126">
            <v>7.7299999999999999E-3</v>
          </cell>
          <cell r="N126">
            <v>1.1050000000000001E-2</v>
          </cell>
          <cell r="O126">
            <v>1E-4</v>
          </cell>
          <cell r="P126">
            <v>0</v>
          </cell>
          <cell r="Q126">
            <v>0</v>
          </cell>
          <cell r="R126">
            <v>3.2599999999999997E-2</v>
          </cell>
          <cell r="S126">
            <v>5.2569999999999997</v>
          </cell>
          <cell r="T126">
            <v>0</v>
          </cell>
          <cell r="U126">
            <v>0.19883999999999999</v>
          </cell>
          <cell r="V126">
            <v>0</v>
          </cell>
          <cell r="W126">
            <v>0</v>
          </cell>
          <cell r="X126">
            <v>2.597E-2</v>
          </cell>
          <cell r="Y126">
            <v>9.6149999999999999E-2</v>
          </cell>
          <cell r="Z126">
            <v>0</v>
          </cell>
          <cell r="AA126">
            <v>0.23050000000000001</v>
          </cell>
          <cell r="AB126">
            <v>0</v>
          </cell>
          <cell r="AC126">
            <v>0.93572</v>
          </cell>
          <cell r="AD126">
            <v>2.16E-3</v>
          </cell>
          <cell r="AE126">
            <v>0.21331749999999999</v>
          </cell>
          <cell r="AF126">
            <v>1.4400000000000001E-3</v>
          </cell>
          <cell r="AG126">
            <v>0.55915999999999999</v>
          </cell>
          <cell r="AH126">
            <v>0</v>
          </cell>
        </row>
        <row r="128">
          <cell r="B128" t="str">
            <v>Cons</v>
          </cell>
          <cell r="C128" t="str">
            <v>1998-99</v>
          </cell>
          <cell r="D128">
            <v>2.9600000000000001E-2</v>
          </cell>
          <cell r="E128">
            <v>0</v>
          </cell>
          <cell r="F128">
            <v>0.1550145</v>
          </cell>
          <cell r="G128">
            <v>4.4670000000000001E-2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3.8000000000000002E-4</v>
          </cell>
          <cell r="M128">
            <v>0.11860800000000001</v>
          </cell>
          <cell r="N128">
            <v>8.4137500000000004E-2</v>
          </cell>
          <cell r="O128">
            <v>0.15859999999999999</v>
          </cell>
          <cell r="P128">
            <v>0</v>
          </cell>
          <cell r="Q128">
            <v>0</v>
          </cell>
          <cell r="R128">
            <v>6.3130000000000006E-2</v>
          </cell>
          <cell r="S128">
            <v>6.8140000000000006E-2</v>
          </cell>
          <cell r="T128">
            <v>7.0600000000000003E-3</v>
          </cell>
          <cell r="U128">
            <v>0.13050999999999999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2.2890000000000001E-2</v>
          </cell>
          <cell r="AA128">
            <v>0</v>
          </cell>
          <cell r="AB128">
            <v>0</v>
          </cell>
          <cell r="AC128">
            <v>0</v>
          </cell>
          <cell r="AD128">
            <v>3.4200000000000001E-2</v>
          </cell>
          <cell r="AE128">
            <v>0</v>
          </cell>
          <cell r="AF128">
            <v>2.2800000000000001E-2</v>
          </cell>
          <cell r="AG128">
            <v>0</v>
          </cell>
          <cell r="AH128">
            <v>0.39065499999999997</v>
          </cell>
        </row>
        <row r="129">
          <cell r="B129" t="str">
            <v>Cons</v>
          </cell>
          <cell r="C129" t="str">
            <v>1999-00</v>
          </cell>
          <cell r="D129">
            <v>0.571075</v>
          </cell>
          <cell r="E129">
            <v>0</v>
          </cell>
          <cell r="F129">
            <v>1.4408223</v>
          </cell>
          <cell r="G129">
            <v>0.30266399999999999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0.24939</v>
          </cell>
          <cell r="N129">
            <v>8.0790000000000001E-2</v>
          </cell>
          <cell r="O129">
            <v>0.45258999999999999</v>
          </cell>
          <cell r="P129">
            <v>0</v>
          </cell>
          <cell r="Q129">
            <v>0</v>
          </cell>
          <cell r="R129">
            <v>9.1039999999999996E-2</v>
          </cell>
          <cell r="S129">
            <v>0.42648999999999998</v>
          </cell>
          <cell r="T129">
            <v>0</v>
          </cell>
          <cell r="U129">
            <v>1.1051550000000001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0.11613</v>
          </cell>
          <cell r="AA129">
            <v>0</v>
          </cell>
          <cell r="AB129">
            <v>0</v>
          </cell>
          <cell r="AC129">
            <v>0</v>
          </cell>
          <cell r="AD129">
            <v>5.4411000000000001E-2</v>
          </cell>
          <cell r="AE129">
            <v>0.22742000000000001</v>
          </cell>
          <cell r="AF129">
            <v>3.6274000000000001E-2</v>
          </cell>
          <cell r="AG129">
            <v>0</v>
          </cell>
          <cell r="AH129">
            <v>0.24843499999999999</v>
          </cell>
        </row>
        <row r="130">
          <cell r="B130" t="str">
            <v>Cons</v>
          </cell>
          <cell r="C130" t="str">
            <v>2000-01</v>
          </cell>
          <cell r="D130">
            <v>0.69508000000000003</v>
          </cell>
          <cell r="E130">
            <v>0</v>
          </cell>
          <cell r="F130">
            <v>0.67904850000000005</v>
          </cell>
          <cell r="G130">
            <v>0.42087999999999998</v>
          </cell>
          <cell r="H130">
            <v>0.19040499999999999</v>
          </cell>
          <cell r="I130">
            <v>2.8E-3</v>
          </cell>
          <cell r="J130">
            <v>0</v>
          </cell>
          <cell r="K130">
            <v>0</v>
          </cell>
          <cell r="L130">
            <v>0</v>
          </cell>
          <cell r="M130">
            <v>1.0279100000000001</v>
          </cell>
          <cell r="N130">
            <v>0.52536000000000005</v>
          </cell>
          <cell r="O130">
            <v>9.6015000000000003E-2</v>
          </cell>
          <cell r="P130">
            <v>0</v>
          </cell>
          <cell r="Q130">
            <v>0</v>
          </cell>
          <cell r="R130">
            <v>5.1520000000000003E-2</v>
          </cell>
          <cell r="S130">
            <v>0.18056</v>
          </cell>
          <cell r="T130">
            <v>0</v>
          </cell>
          <cell r="U130">
            <v>0.99379510000000004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7.109E-2</v>
          </cell>
          <cell r="AA130">
            <v>0</v>
          </cell>
          <cell r="AB130">
            <v>0</v>
          </cell>
          <cell r="AC130">
            <v>0</v>
          </cell>
          <cell r="AD130">
            <v>5.9160000000000003E-3</v>
          </cell>
          <cell r="AE130">
            <v>8.0829999999999999E-2</v>
          </cell>
          <cell r="AF130">
            <v>3.9439999999999996E-3</v>
          </cell>
          <cell r="AG130">
            <v>0</v>
          </cell>
          <cell r="AH130">
            <v>0</v>
          </cell>
        </row>
        <row r="131">
          <cell r="B131" t="str">
            <v>Cons</v>
          </cell>
          <cell r="C131" t="str">
            <v>2001-02</v>
          </cell>
          <cell r="D131">
            <v>2.10995</v>
          </cell>
          <cell r="E131">
            <v>0</v>
          </cell>
          <cell r="F131">
            <v>0.44297500000000001</v>
          </cell>
          <cell r="G131">
            <v>1.11259</v>
          </cell>
          <cell r="H131">
            <v>1.15E-2</v>
          </cell>
          <cell r="I131">
            <v>5.7000000000000002E-3</v>
          </cell>
          <cell r="J131">
            <v>0</v>
          </cell>
          <cell r="K131">
            <v>0</v>
          </cell>
          <cell r="L131">
            <v>0</v>
          </cell>
          <cell r="M131">
            <v>0.91617199999999999</v>
          </cell>
          <cell r="N131">
            <v>0.20699000000000001</v>
          </cell>
          <cell r="O131">
            <v>0.64956000000000003</v>
          </cell>
          <cell r="P131">
            <v>0</v>
          </cell>
          <cell r="Q131">
            <v>0</v>
          </cell>
          <cell r="R131">
            <v>0.38378499999999999</v>
          </cell>
          <cell r="S131">
            <v>0.54042599999999996</v>
          </cell>
          <cell r="T131">
            <v>5.0000000000000001E-3</v>
          </cell>
          <cell r="U131">
            <v>1.4992570000000001</v>
          </cell>
          <cell r="V131">
            <v>0</v>
          </cell>
          <cell r="W131">
            <v>0</v>
          </cell>
          <cell r="X131">
            <v>0</v>
          </cell>
          <cell r="Y131">
            <v>0.16959009999999999</v>
          </cell>
          <cell r="Z131">
            <v>0.113339</v>
          </cell>
          <cell r="AA131">
            <v>0</v>
          </cell>
          <cell r="AB131">
            <v>0</v>
          </cell>
          <cell r="AC131">
            <v>0</v>
          </cell>
          <cell r="AD131">
            <v>2.8440000000000002E-3</v>
          </cell>
          <cell r="AE131">
            <v>7.7899999999999997E-2</v>
          </cell>
          <cell r="AF131">
            <v>1.8959999999999999E-3</v>
          </cell>
          <cell r="AG131">
            <v>0</v>
          </cell>
          <cell r="AH131">
            <v>0</v>
          </cell>
        </row>
        <row r="132">
          <cell r="B132" t="str">
            <v>Cons</v>
          </cell>
          <cell r="C132" t="str">
            <v>2002-03</v>
          </cell>
          <cell r="D132">
            <v>6.1340982000000004</v>
          </cell>
          <cell r="E132">
            <v>0</v>
          </cell>
          <cell r="F132">
            <v>0.13050700000000001</v>
          </cell>
          <cell r="G132">
            <v>0.26017000000000001</v>
          </cell>
          <cell r="H132">
            <v>6.5720000000000001E-2</v>
          </cell>
          <cell r="I132">
            <v>8.9999999999999993E-3</v>
          </cell>
          <cell r="J132">
            <v>0</v>
          </cell>
          <cell r="K132">
            <v>0</v>
          </cell>
          <cell r="L132">
            <v>0</v>
          </cell>
          <cell r="M132">
            <v>0.116095</v>
          </cell>
          <cell r="N132">
            <v>0.34565000000000001</v>
          </cell>
          <cell r="O132">
            <v>0.46704000000000001</v>
          </cell>
          <cell r="P132">
            <v>0</v>
          </cell>
          <cell r="Q132">
            <v>0</v>
          </cell>
          <cell r="R132">
            <v>0.16897000000000001</v>
          </cell>
          <cell r="S132">
            <v>0.182785</v>
          </cell>
          <cell r="T132">
            <v>4.0000000000000001E-3</v>
          </cell>
          <cell r="U132">
            <v>8.0436452000000003</v>
          </cell>
          <cell r="V132">
            <v>0</v>
          </cell>
          <cell r="W132">
            <v>0</v>
          </cell>
          <cell r="X132">
            <v>0</v>
          </cell>
          <cell r="Y132">
            <v>0.46886100000000003</v>
          </cell>
          <cell r="Z132">
            <v>6.4380499999999993E-2</v>
          </cell>
          <cell r="AA132">
            <v>0</v>
          </cell>
          <cell r="AB132">
            <v>0</v>
          </cell>
          <cell r="AC132">
            <v>0</v>
          </cell>
          <cell r="AD132">
            <v>3.1859999999999999E-2</v>
          </cell>
          <cell r="AE132">
            <v>4.4999999999999999E-4</v>
          </cell>
          <cell r="AF132">
            <v>2.1239999999999998E-2</v>
          </cell>
          <cell r="AG132">
            <v>1.0002899999999999</v>
          </cell>
          <cell r="AH132">
            <v>0</v>
          </cell>
        </row>
        <row r="133">
          <cell r="B133" t="str">
            <v>Cons</v>
          </cell>
          <cell r="C133" t="str">
            <v>2003-04</v>
          </cell>
          <cell r="D133">
            <v>0.61739840000000001</v>
          </cell>
          <cell r="E133">
            <v>0</v>
          </cell>
          <cell r="F133">
            <v>1.1661174999999999</v>
          </cell>
          <cell r="G133">
            <v>5.6154999999999997E-2</v>
          </cell>
          <cell r="H133">
            <v>9.2109999999999997E-2</v>
          </cell>
          <cell r="I133">
            <v>4.0000000000000001E-3</v>
          </cell>
          <cell r="J133">
            <v>6.9519999999999998E-2</v>
          </cell>
          <cell r="K133">
            <v>9.0329999999999994E-2</v>
          </cell>
          <cell r="L133">
            <v>0</v>
          </cell>
          <cell r="M133">
            <v>0.60270999999999997</v>
          </cell>
          <cell r="N133">
            <v>0.1859364</v>
          </cell>
          <cell r="O133">
            <v>0.120755</v>
          </cell>
          <cell r="P133">
            <v>0</v>
          </cell>
          <cell r="Q133">
            <v>0</v>
          </cell>
          <cell r="R133">
            <v>3.049385</v>
          </cell>
          <cell r="S133">
            <v>0.829515</v>
          </cell>
          <cell r="T133">
            <v>0</v>
          </cell>
          <cell r="U133">
            <v>0.77870229999999996</v>
          </cell>
          <cell r="V133">
            <v>0</v>
          </cell>
          <cell r="W133">
            <v>1.6250000000000001E-2</v>
          </cell>
          <cell r="X133">
            <v>5.9999999999999995E-4</v>
          </cell>
          <cell r="Y133">
            <v>0.1741075</v>
          </cell>
          <cell r="Z133">
            <v>7.515E-3</v>
          </cell>
          <cell r="AA133">
            <v>0</v>
          </cell>
          <cell r="AB133">
            <v>0</v>
          </cell>
          <cell r="AC133">
            <v>0</v>
          </cell>
          <cell r="AD133">
            <v>0.14552399999999999</v>
          </cell>
          <cell r="AE133">
            <v>2.2929999999999999E-2</v>
          </cell>
          <cell r="AF133">
            <v>9.7016000000000005E-2</v>
          </cell>
          <cell r="AG133">
            <v>3.10791</v>
          </cell>
          <cell r="AH133">
            <v>0</v>
          </cell>
        </row>
        <row r="134">
          <cell r="B134" t="str">
            <v>Cons</v>
          </cell>
          <cell r="C134" t="str">
            <v>2004-05</v>
          </cell>
          <cell r="D134">
            <v>0.94312759999999995</v>
          </cell>
          <cell r="E134">
            <v>0</v>
          </cell>
          <cell r="F134">
            <v>1.15E-3</v>
          </cell>
          <cell r="G134">
            <v>0</v>
          </cell>
          <cell r="H134">
            <v>0.15728500000000001</v>
          </cell>
          <cell r="I134">
            <v>0</v>
          </cell>
          <cell r="J134">
            <v>9.9957199999999996E-2</v>
          </cell>
          <cell r="K134">
            <v>4.8989999999999999E-2</v>
          </cell>
          <cell r="L134">
            <v>0</v>
          </cell>
          <cell r="M134">
            <v>0.15361749999999999</v>
          </cell>
          <cell r="N134">
            <v>9.5515000000000003E-2</v>
          </cell>
          <cell r="O134">
            <v>4.7125500000000001E-2</v>
          </cell>
          <cell r="P134">
            <v>0</v>
          </cell>
          <cell r="Q134">
            <v>0</v>
          </cell>
          <cell r="R134">
            <v>7.9225000000000004E-2</v>
          </cell>
          <cell r="S134">
            <v>0.116053</v>
          </cell>
          <cell r="T134">
            <v>0</v>
          </cell>
          <cell r="U134">
            <v>9.1289999999999996E-2</v>
          </cell>
          <cell r="V134">
            <v>0</v>
          </cell>
          <cell r="W134">
            <v>0.17285</v>
          </cell>
          <cell r="X134">
            <v>0</v>
          </cell>
          <cell r="Y134">
            <v>9.2999999999999992E-3</v>
          </cell>
          <cell r="Z134">
            <v>2.6918660000000001</v>
          </cell>
          <cell r="AA134">
            <v>0</v>
          </cell>
          <cell r="AB134">
            <v>0</v>
          </cell>
          <cell r="AC134">
            <v>0.183585</v>
          </cell>
          <cell r="AD134">
            <v>8.9960999999999999E-2</v>
          </cell>
          <cell r="AE134">
            <v>0.1407245</v>
          </cell>
          <cell r="AF134">
            <v>5.9974E-2</v>
          </cell>
          <cell r="AG134">
            <v>2.4251095999999999</v>
          </cell>
          <cell r="AH134">
            <v>0</v>
          </cell>
        </row>
        <row r="136">
          <cell r="B136" t="str">
            <v>Lease</v>
          </cell>
          <cell r="C136" t="str">
            <v>1998-99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2.4E-2</v>
          </cell>
          <cell r="O136">
            <v>0</v>
          </cell>
          <cell r="P136">
            <v>0</v>
          </cell>
          <cell r="Q136">
            <v>0</v>
          </cell>
          <cell r="R136">
            <v>7.0000000000000001E-3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B137" t="str">
            <v>Lease</v>
          </cell>
          <cell r="C137" t="str">
            <v>1999-00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B138" t="str">
            <v>Lease</v>
          </cell>
          <cell r="C138" t="str">
            <v>2000-01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B139" t="str">
            <v>Lease</v>
          </cell>
          <cell r="C139" t="str">
            <v>2001-02</v>
          </cell>
          <cell r="D139">
            <v>2.1000000000000001E-2</v>
          </cell>
          <cell r="E139">
            <v>0</v>
          </cell>
          <cell r="F139">
            <v>0.16800000000000001</v>
          </cell>
          <cell r="G139">
            <v>0.105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0.09</v>
          </cell>
          <cell r="N139">
            <v>8.2500000000000004E-2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4.0439999999999997E-2</v>
          </cell>
          <cell r="AF139">
            <v>0</v>
          </cell>
          <cell r="AG139">
            <v>0</v>
          </cell>
          <cell r="AH139">
            <v>0</v>
          </cell>
        </row>
        <row r="140">
          <cell r="B140" t="str">
            <v>Lease</v>
          </cell>
          <cell r="C140" t="str">
            <v>2002-03</v>
          </cell>
          <cell r="D140">
            <v>8.4000000000000005E-2</v>
          </cell>
          <cell r="E140">
            <v>0</v>
          </cell>
          <cell r="F140">
            <v>0.09</v>
          </cell>
          <cell r="G140">
            <v>0.06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7.1999999999999995E-2</v>
          </cell>
          <cell r="N140">
            <v>4.4999999999999998E-2</v>
          </cell>
          <cell r="O140">
            <v>5.3999999999999999E-2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B141" t="str">
            <v>Lease</v>
          </cell>
          <cell r="C141" t="str">
            <v>2003-04</v>
          </cell>
          <cell r="D141">
            <v>9.5000000000000001E-2</v>
          </cell>
          <cell r="E141">
            <v>0</v>
          </cell>
          <cell r="F141">
            <v>9.8000000000000004E-2</v>
          </cell>
          <cell r="G141">
            <v>1.4999999999999999E-2</v>
          </cell>
          <cell r="H141">
            <v>5.6000000000000001E-2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0.14050000000000001</v>
          </cell>
          <cell r="N141">
            <v>0</v>
          </cell>
          <cell r="O141">
            <v>0.08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0.22771</v>
          </cell>
          <cell r="AH141">
            <v>0</v>
          </cell>
        </row>
        <row r="142">
          <cell r="B142" t="str">
            <v>Lease</v>
          </cell>
          <cell r="C142" t="str">
            <v>2004-05</v>
          </cell>
          <cell r="D142">
            <v>0</v>
          </cell>
          <cell r="E142">
            <v>0</v>
          </cell>
          <cell r="F142">
            <v>0.11459999999999999</v>
          </cell>
          <cell r="G142">
            <v>0</v>
          </cell>
          <cell r="H142">
            <v>5.6000000000000001E-2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0.20499999999999999</v>
          </cell>
          <cell r="N142">
            <v>8.1899999999999994E-3</v>
          </cell>
          <cell r="O142">
            <v>0.11700000000000001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4.4999999999999998E-2</v>
          </cell>
          <cell r="Z142">
            <v>0</v>
          </cell>
          <cell r="AA142">
            <v>0</v>
          </cell>
          <cell r="AB142">
            <v>0</v>
          </cell>
          <cell r="AC142">
            <v>7.0000000000000001E-3</v>
          </cell>
          <cell r="AD142">
            <v>2.4E-2</v>
          </cell>
          <cell r="AE142">
            <v>0</v>
          </cell>
          <cell r="AF142">
            <v>1.6E-2</v>
          </cell>
          <cell r="AG142">
            <v>0</v>
          </cell>
          <cell r="AH142">
            <v>0</v>
          </cell>
        </row>
        <row r="144">
          <cell r="B144" t="str">
            <v>Admn</v>
          </cell>
          <cell r="C144" t="str">
            <v>1998-99</v>
          </cell>
          <cell r="D144">
            <v>0</v>
          </cell>
          <cell r="E144">
            <v>0</v>
          </cell>
          <cell r="F144">
            <v>0.25161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0.71011999999999997</v>
          </cell>
          <cell r="N144">
            <v>2.5000000000000001E-4</v>
          </cell>
          <cell r="O144">
            <v>3.3700000000000002E-3</v>
          </cell>
          <cell r="P144">
            <v>0</v>
          </cell>
          <cell r="Q144">
            <v>0</v>
          </cell>
          <cell r="R144">
            <v>5.6449999999999998E-3</v>
          </cell>
          <cell r="S144">
            <v>0</v>
          </cell>
          <cell r="T144">
            <v>0</v>
          </cell>
          <cell r="U144">
            <v>6.4625000000000004E-3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3.8150999999999997E-2</v>
          </cell>
          <cell r="AE144">
            <v>0</v>
          </cell>
          <cell r="AF144">
            <v>2.5433999999999998E-2</v>
          </cell>
          <cell r="AG144">
            <v>0</v>
          </cell>
          <cell r="AH144">
            <v>0.26750000000000002</v>
          </cell>
        </row>
        <row r="145">
          <cell r="B145" t="str">
            <v>Admn</v>
          </cell>
          <cell r="C145" t="str">
            <v>1999-00</v>
          </cell>
          <cell r="D145">
            <v>0.34288000000000002</v>
          </cell>
          <cell r="E145">
            <v>0</v>
          </cell>
          <cell r="F145">
            <v>0.27245000000000003</v>
          </cell>
          <cell r="G145">
            <v>9.1490000000000002E-2</v>
          </cell>
          <cell r="H145">
            <v>0</v>
          </cell>
          <cell r="I145">
            <v>5.9270000000000003E-2</v>
          </cell>
          <cell r="J145">
            <v>0</v>
          </cell>
          <cell r="K145">
            <v>0</v>
          </cell>
          <cell r="L145">
            <v>0</v>
          </cell>
          <cell r="M145">
            <v>0.52143499999999998</v>
          </cell>
          <cell r="N145">
            <v>7.22E-2</v>
          </cell>
          <cell r="O145">
            <v>0.14982999999999999</v>
          </cell>
          <cell r="P145">
            <v>0</v>
          </cell>
          <cell r="Q145">
            <v>0</v>
          </cell>
          <cell r="R145">
            <v>0.11718000000000001</v>
          </cell>
          <cell r="S145">
            <v>0.17000999999999999</v>
          </cell>
          <cell r="T145">
            <v>2.145E-2</v>
          </cell>
          <cell r="U145">
            <v>0.23515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0.66164000000000001</v>
          </cell>
          <cell r="AA145">
            <v>0</v>
          </cell>
          <cell r="AB145">
            <v>0</v>
          </cell>
          <cell r="AC145">
            <v>0</v>
          </cell>
          <cell r="AD145">
            <v>1.575E-2</v>
          </cell>
          <cell r="AE145">
            <v>5.8474999999999999E-2</v>
          </cell>
          <cell r="AF145">
            <v>1.0500000000000001E-2</v>
          </cell>
          <cell r="AG145">
            <v>0</v>
          </cell>
          <cell r="AH145">
            <v>0</v>
          </cell>
        </row>
        <row r="146">
          <cell r="B146" t="str">
            <v>Admn</v>
          </cell>
          <cell r="C146" t="str">
            <v>2000-01</v>
          </cell>
          <cell r="D146">
            <v>4.2599999999999999E-3</v>
          </cell>
          <cell r="E146">
            <v>0</v>
          </cell>
          <cell r="F146">
            <v>8.3044699999999999E-2</v>
          </cell>
          <cell r="G146">
            <v>1.193E-2</v>
          </cell>
          <cell r="H146">
            <v>0</v>
          </cell>
          <cell r="I146">
            <v>1.14E-2</v>
          </cell>
          <cell r="J146">
            <v>0</v>
          </cell>
          <cell r="K146">
            <v>0</v>
          </cell>
          <cell r="L146">
            <v>0</v>
          </cell>
          <cell r="M146">
            <v>1.9214999999999999E-2</v>
          </cell>
          <cell r="N146">
            <v>2.4480700000000001E-2</v>
          </cell>
          <cell r="O146">
            <v>4.1000000000000003E-3</v>
          </cell>
          <cell r="P146">
            <v>0</v>
          </cell>
          <cell r="Q146">
            <v>0</v>
          </cell>
          <cell r="R146">
            <v>9.8499999999999994E-3</v>
          </cell>
          <cell r="S146">
            <v>0.95508999999999999</v>
          </cell>
          <cell r="T146">
            <v>7.5969999999999996E-2</v>
          </cell>
          <cell r="U146">
            <v>9.7783499999999995E-2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2.1949999999999999E-3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0.19449</v>
          </cell>
          <cell r="AF146">
            <v>0</v>
          </cell>
          <cell r="AG146">
            <v>0</v>
          </cell>
          <cell r="AH146">
            <v>0</v>
          </cell>
        </row>
        <row r="147">
          <cell r="B147" t="str">
            <v>Admn</v>
          </cell>
          <cell r="C147" t="str">
            <v>2001-02</v>
          </cell>
          <cell r="D147">
            <v>1.9E-2</v>
          </cell>
          <cell r="E147">
            <v>0</v>
          </cell>
          <cell r="F147">
            <v>2.8879999999999999E-2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2.315E-2</v>
          </cell>
          <cell r="S147">
            <v>2.0500000000000002E-3</v>
          </cell>
          <cell r="T147">
            <v>2.4199999999999998E-3</v>
          </cell>
          <cell r="U147">
            <v>4.7399999999999998E-2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0.17370250000000001</v>
          </cell>
          <cell r="AF147">
            <v>0</v>
          </cell>
          <cell r="AG147">
            <v>0</v>
          </cell>
          <cell r="AH147">
            <v>0</v>
          </cell>
        </row>
        <row r="148">
          <cell r="B148" t="str">
            <v>Admn</v>
          </cell>
          <cell r="C148" t="str">
            <v>2002-03</v>
          </cell>
          <cell r="D148">
            <v>0</v>
          </cell>
          <cell r="E148">
            <v>0</v>
          </cell>
          <cell r="F148">
            <v>3.5360000000000003E-2</v>
          </cell>
          <cell r="G148">
            <v>1.423E-2</v>
          </cell>
          <cell r="H148">
            <v>8.0000000000000004E-4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1.1299999999999999E-3</v>
          </cell>
          <cell r="N148">
            <v>1.6289999999999999E-2</v>
          </cell>
          <cell r="O148">
            <v>2.2579999999999999E-2</v>
          </cell>
          <cell r="P148">
            <v>0</v>
          </cell>
          <cell r="Q148">
            <v>0</v>
          </cell>
          <cell r="R148">
            <v>5.6100000000000004E-3</v>
          </cell>
          <cell r="S148">
            <v>4.1999999999999997E-3</v>
          </cell>
          <cell r="T148">
            <v>0</v>
          </cell>
          <cell r="U148">
            <v>9.9399999999999992E-3</v>
          </cell>
          <cell r="V148">
            <v>0</v>
          </cell>
          <cell r="W148">
            <v>0</v>
          </cell>
          <cell r="X148">
            <v>0</v>
          </cell>
          <cell r="Y148">
            <v>2.64E-3</v>
          </cell>
          <cell r="Z148">
            <v>4.2399999999999998E-3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0.54844000000000004</v>
          </cell>
          <cell r="AF148">
            <v>0</v>
          </cell>
          <cell r="AG148">
            <v>1.11843</v>
          </cell>
          <cell r="AH148">
            <v>0</v>
          </cell>
        </row>
        <row r="149">
          <cell r="B149" t="str">
            <v>Admn</v>
          </cell>
          <cell r="C149" t="str">
            <v>2003-04</v>
          </cell>
          <cell r="D149">
            <v>0.59660000000000002</v>
          </cell>
          <cell r="E149">
            <v>0</v>
          </cell>
          <cell r="F149">
            <v>0.227936</v>
          </cell>
          <cell r="G149">
            <v>0</v>
          </cell>
          <cell r="H149">
            <v>2.14E-3</v>
          </cell>
          <cell r="I149">
            <v>1.6250000000000001E-2</v>
          </cell>
          <cell r="J149">
            <v>0</v>
          </cell>
          <cell r="K149">
            <v>0</v>
          </cell>
          <cell r="L149">
            <v>0</v>
          </cell>
          <cell r="M149">
            <v>3.6560000000000002E-2</v>
          </cell>
          <cell r="N149">
            <v>0</v>
          </cell>
          <cell r="O149">
            <v>1.3500000000000001E-3</v>
          </cell>
          <cell r="P149">
            <v>0</v>
          </cell>
          <cell r="Q149">
            <v>0</v>
          </cell>
          <cell r="R149">
            <v>0</v>
          </cell>
          <cell r="S149">
            <v>2.8400000000000001E-3</v>
          </cell>
          <cell r="T149">
            <v>0</v>
          </cell>
          <cell r="U149">
            <v>1.443E-2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0.96682000000000001</v>
          </cell>
          <cell r="AF149">
            <v>0</v>
          </cell>
          <cell r="AG149">
            <v>1.0475749999999999</v>
          </cell>
          <cell r="AH149">
            <v>0</v>
          </cell>
        </row>
        <row r="150">
          <cell r="B150" t="str">
            <v>Admn</v>
          </cell>
          <cell r="C150" t="str">
            <v>2004-05</v>
          </cell>
          <cell r="D150">
            <v>3.14432</v>
          </cell>
          <cell r="E150">
            <v>0</v>
          </cell>
          <cell r="F150">
            <v>0.51102999999999998</v>
          </cell>
          <cell r="G150">
            <v>0</v>
          </cell>
          <cell r="H150">
            <v>5.7049999999999997E-2</v>
          </cell>
          <cell r="I150">
            <v>0</v>
          </cell>
          <cell r="J150">
            <v>4.2599999999999999E-3</v>
          </cell>
          <cell r="K150">
            <v>2.2599999999999999E-3</v>
          </cell>
          <cell r="L150">
            <v>0</v>
          </cell>
          <cell r="M150">
            <v>0.43142999999999998</v>
          </cell>
          <cell r="N150">
            <v>0</v>
          </cell>
          <cell r="O150">
            <v>4.4769999999999997E-2</v>
          </cell>
          <cell r="P150">
            <v>0</v>
          </cell>
          <cell r="Q150">
            <v>0</v>
          </cell>
          <cell r="R150">
            <v>0</v>
          </cell>
          <cell r="S150">
            <v>1.6480000000000002E-2</v>
          </cell>
          <cell r="T150">
            <v>0</v>
          </cell>
          <cell r="U150">
            <v>0.714055</v>
          </cell>
          <cell r="V150">
            <v>0</v>
          </cell>
          <cell r="W150">
            <v>2.205E-2</v>
          </cell>
          <cell r="X150">
            <v>0</v>
          </cell>
          <cell r="Y150">
            <v>1.584E-2</v>
          </cell>
          <cell r="Z150">
            <v>2.086E-2</v>
          </cell>
          <cell r="AA150">
            <v>6.4999999999999997E-3</v>
          </cell>
          <cell r="AB150">
            <v>0</v>
          </cell>
          <cell r="AC150">
            <v>2.4660000000000001E-2</v>
          </cell>
          <cell r="AD150">
            <v>2.1552000000000002E-2</v>
          </cell>
          <cell r="AE150">
            <v>0.43242999999999998</v>
          </cell>
          <cell r="AF150">
            <v>1.4368000000000001E-2</v>
          </cell>
          <cell r="AG150">
            <v>1.6322000000000001</v>
          </cell>
          <cell r="AH150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Sum"/>
      <sheetName val="Memo"/>
      <sheetName val="IRRSUM"/>
      <sheetName val="Sources&amp;Uses"/>
      <sheetName val="Financials"/>
      <sheetName val="IRR CIBC"/>
      <sheetName val="IRR Units"/>
      <sheetName val="IRR ALLEQ"/>
      <sheetName val="Eqsum"/>
      <sheetName val="base"/>
      <sheetName val="expansion"/>
      <sheetName val="Summ"/>
      <sheetName val="fees"/>
      <sheetName val="Returns(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01"/>
      <sheetName val="2001-2002"/>
      <sheetName val="APR-SEPT02"/>
      <sheetName val="2002-2003"/>
      <sheetName val="Sheet5"/>
      <sheetName val="NOTES-PRE-OP EXPS"/>
      <sheetName val="APR-JUNE'02"/>
      <sheetName val="APR-AUG'0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r Note"/>
      <sheetName val="Summary_IRR"/>
      <sheetName val="Assumptions"/>
      <sheetName val="Operating Assumptions"/>
      <sheetName val="P&amp;L"/>
      <sheetName val="BF"/>
      <sheetName val="CF"/>
      <sheetName val="Conso SPV-BIL"/>
      <sheetName val="BIL-standalone sub"/>
      <sheetName val="PBH SARL Consol"/>
      <sheetName val="CMA SPV"/>
      <sheetName val="CMA PBH SARL_Consol "/>
      <sheetName val="3B_Consol"/>
      <sheetName val="3B_155kt"/>
      <sheetName val="Rough_Working"/>
      <sheetName val="Standalone ----&gt;&gt;&gt;"/>
      <sheetName val="Sheet1"/>
      <sheetName val="Tunisia_55kt"/>
      <sheetName val="Sheet2"/>
      <sheetName val="Sheet3"/>
      <sheetName val="Goodwill Calculation"/>
    </sheetNames>
    <sheetDataSet>
      <sheetData sheetId="0" refreshError="1"/>
      <sheetData sheetId="1" refreshError="1"/>
      <sheetData sheetId="2" refreshError="1"/>
      <sheetData sheetId="3">
        <row r="5">
          <cell r="J5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IQHiddenCacheSheet"/>
      <sheetName val="Repayment Analysis_Standalone"/>
      <sheetName val="3B_Standalone_P&amp;L"/>
      <sheetName val="3B conso - PLBS&amp;CF (IM style)"/>
      <sheetName val="3B conso - PL BS &amp; CF"/>
      <sheetName val="KKR_Output"/>
      <sheetName val="IM_Output_BS"/>
      <sheetName val="IM_Output_Tables"/>
      <sheetName val="IM_Output"/>
      <sheetName val="IM_Output_Debt"/>
      <sheetName val="BS_3B_Standalone"/>
      <sheetName val="Back up data ==&gt;"/>
      <sheetName val="BS"/>
      <sheetName val="BS Newco"/>
      <sheetName val="P&amp;L"/>
      <sheetName val="P&amp;L ProForma"/>
      <sheetName val="P&amp;L EU GOA New Capex"/>
      <sheetName val="capex input New"/>
      <sheetName val="Raw data==&gt;"/>
      <sheetName val="2014 estimates"/>
      <sheetName val="Bank_Loans_2014"/>
      <sheetName val="Bank_Loans_2015"/>
      <sheetName val="Bank_Loans_Aug_2015"/>
      <sheetName val="IDBI Repayment"/>
      <sheetName val="Preferred shares"/>
      <sheetName val="Exim_Details"/>
      <sheetName val="Norway"/>
      <sheetName val="Lease contracts"/>
      <sheetName val="Goa_LoanSchedule"/>
      <sheetName val="Summary Birkeland_Financial lea"/>
      <sheetName val="Management Model==&gt;"/>
      <sheetName val="P&amp;L EU GOA"/>
      <sheetName val="Assumptions"/>
      <sheetName val="Bruno_CF_Sep15"/>
      <sheetName val="BS EU Goa"/>
      <sheetName val="Assumptions North Sea"/>
      <sheetName val="NS input"/>
      <sheetName val="Synergies"/>
      <sheetName val="Capex"/>
      <sheetName val="capex input Hdt II"/>
      <sheetName val="capex input Hdt III"/>
      <sheetName val="WC"/>
      <sheetName val="PlanRates"/>
      <sheetName val="Old&gt;&gt;"/>
      <sheetName val="Debt Assumptions"/>
      <sheetName val="P&amp;L  EU GOA"/>
      <sheetName val="capex input HDt"/>
    </sheetNames>
    <sheetDataSet>
      <sheetData sheetId="0"/>
      <sheetData sheetId="1">
        <row r="11">
          <cell r="E11">
            <v>0</v>
          </cell>
        </row>
      </sheetData>
      <sheetData sheetId="2">
        <row r="2">
          <cell r="W2" t="str">
            <v>With capacity increase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ment Analysis_KKR_ProForma"/>
      <sheetName val="North Sea_Standalone_P&amp;L"/>
      <sheetName val="ProForma_P&amp;L"/>
      <sheetName val="Test 1"/>
    </sheetNames>
    <definedNames>
      <definedName name="balsheet"/>
      <definedName name="workis"/>
      <definedName name="workiscal"/>
      <definedName name="workrev1"/>
    </definedNames>
    <sheetDataSet>
      <sheetData sheetId="0">
        <row r="4">
          <cell r="AN4">
            <v>1</v>
          </cell>
        </row>
        <row r="5">
          <cell r="AN5">
            <v>0</v>
          </cell>
        </row>
        <row r="6">
          <cell r="AH6" t="str">
            <v>Mgmt Low Case</v>
          </cell>
        </row>
        <row r="7">
          <cell r="AH7" t="str">
            <v>Mgmt Base Case</v>
          </cell>
        </row>
        <row r="8">
          <cell r="AH8" t="str">
            <v>BDA Low case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00"/>
      <sheetName val="Index"/>
      <sheetName val="Report01"/>
      <sheetName val="Report02"/>
      <sheetName val="Report03"/>
      <sheetName val="Report04"/>
      <sheetName val="Report05"/>
      <sheetName val="Report06"/>
      <sheetName val="Report07"/>
      <sheetName val="Report71"/>
      <sheetName val="Report72"/>
      <sheetName val="Report08"/>
      <sheetName val="Report09"/>
      <sheetName val="Report10"/>
      <sheetName val="ReportB1"/>
      <sheetName val="ReportB2"/>
      <sheetName val="Report12"/>
      <sheetName val="Report98"/>
      <sheetName val="Report99"/>
      <sheetName val="Category Table"/>
      <sheetName val="Revisions"/>
      <sheetName val="SiteSpecVars"/>
      <sheetName val="HypVars"/>
      <sheetName val="PRT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">
          <cell r="C6">
            <v>35369</v>
          </cell>
          <cell r="D6" t="str">
            <v>PY5ACT</v>
          </cell>
          <cell r="F6" t="str">
            <v>October</v>
          </cell>
          <cell r="G6" t="str">
            <v>October 31, 1996</v>
          </cell>
          <cell r="H6">
            <v>1</v>
          </cell>
          <cell r="I6">
            <v>10</v>
          </cell>
          <cell r="J6">
            <v>31</v>
          </cell>
          <cell r="K6">
            <v>-5</v>
          </cell>
        </row>
        <row r="7">
          <cell r="C7">
            <v>35399</v>
          </cell>
          <cell r="D7" t="str">
            <v>PY5ACT</v>
          </cell>
          <cell r="F7" t="str">
            <v>November</v>
          </cell>
          <cell r="G7" t="str">
            <v>November 30, 1996</v>
          </cell>
          <cell r="H7">
            <v>2</v>
          </cell>
          <cell r="I7">
            <v>11</v>
          </cell>
          <cell r="J7">
            <v>30</v>
          </cell>
          <cell r="K7">
            <v>-5</v>
          </cell>
        </row>
        <row r="8">
          <cell r="C8">
            <v>35430</v>
          </cell>
          <cell r="D8" t="str">
            <v>PY5ACT</v>
          </cell>
          <cell r="F8" t="str">
            <v>December</v>
          </cell>
          <cell r="G8" t="str">
            <v>December 31, 1996</v>
          </cell>
          <cell r="H8">
            <v>3</v>
          </cell>
          <cell r="I8">
            <v>12</v>
          </cell>
          <cell r="J8">
            <v>31</v>
          </cell>
          <cell r="K8">
            <v>-5</v>
          </cell>
        </row>
        <row r="9">
          <cell r="C9">
            <v>35461</v>
          </cell>
          <cell r="D9" t="str">
            <v>PY5ACT</v>
          </cell>
          <cell r="F9" t="str">
            <v>January</v>
          </cell>
          <cell r="G9" t="str">
            <v>January 31, 1997</v>
          </cell>
          <cell r="H9">
            <v>4</v>
          </cell>
          <cell r="I9">
            <v>1</v>
          </cell>
          <cell r="J9">
            <v>31</v>
          </cell>
          <cell r="K9">
            <v>-5</v>
          </cell>
        </row>
        <row r="10">
          <cell r="C10">
            <v>35489</v>
          </cell>
          <cell r="D10" t="str">
            <v>PY5ACT</v>
          </cell>
          <cell r="F10" t="str">
            <v>February</v>
          </cell>
          <cell r="G10" t="str">
            <v>February 28, 1997</v>
          </cell>
          <cell r="H10">
            <v>5</v>
          </cell>
          <cell r="I10">
            <v>2</v>
          </cell>
          <cell r="J10">
            <v>28</v>
          </cell>
          <cell r="K10">
            <v>-5</v>
          </cell>
        </row>
        <row r="11">
          <cell r="C11">
            <v>35520</v>
          </cell>
          <cell r="D11" t="str">
            <v>PY5ACT</v>
          </cell>
          <cell r="F11" t="str">
            <v>March</v>
          </cell>
          <cell r="G11" t="str">
            <v>March 31, 1997</v>
          </cell>
          <cell r="H11">
            <v>6</v>
          </cell>
          <cell r="I11">
            <v>3</v>
          </cell>
          <cell r="J11">
            <v>31</v>
          </cell>
          <cell r="K11">
            <v>-5</v>
          </cell>
        </row>
        <row r="12">
          <cell r="C12">
            <v>35550</v>
          </cell>
          <cell r="D12" t="str">
            <v>PY5ACT</v>
          </cell>
          <cell r="F12" t="str">
            <v>April</v>
          </cell>
          <cell r="G12" t="str">
            <v>April 30, 1997</v>
          </cell>
          <cell r="H12">
            <v>7</v>
          </cell>
          <cell r="I12">
            <v>4</v>
          </cell>
          <cell r="J12">
            <v>30</v>
          </cell>
          <cell r="K12">
            <v>-5</v>
          </cell>
        </row>
        <row r="13">
          <cell r="C13">
            <v>35581</v>
          </cell>
          <cell r="D13" t="str">
            <v>PY5ACT</v>
          </cell>
          <cell r="F13" t="str">
            <v>May</v>
          </cell>
          <cell r="G13" t="str">
            <v>May 31, 1997</v>
          </cell>
          <cell r="H13">
            <v>8</v>
          </cell>
          <cell r="I13">
            <v>5</v>
          </cell>
          <cell r="J13">
            <v>31</v>
          </cell>
          <cell r="K13">
            <v>-5</v>
          </cell>
        </row>
        <row r="14">
          <cell r="C14">
            <v>35611</v>
          </cell>
          <cell r="D14" t="str">
            <v>PY5ACT</v>
          </cell>
          <cell r="F14" t="str">
            <v>June</v>
          </cell>
          <cell r="G14" t="str">
            <v>June 30, 1997</v>
          </cell>
          <cell r="H14">
            <v>9</v>
          </cell>
          <cell r="I14">
            <v>6</v>
          </cell>
          <cell r="J14">
            <v>30</v>
          </cell>
          <cell r="K14">
            <v>-5</v>
          </cell>
        </row>
        <row r="15">
          <cell r="C15">
            <v>35642</v>
          </cell>
          <cell r="D15" t="str">
            <v>PY5ACT</v>
          </cell>
          <cell r="F15" t="str">
            <v>July</v>
          </cell>
          <cell r="G15" t="str">
            <v>July 31, 1997</v>
          </cell>
          <cell r="H15">
            <v>10</v>
          </cell>
          <cell r="I15">
            <v>7</v>
          </cell>
          <cell r="J15">
            <v>31</v>
          </cell>
          <cell r="K15">
            <v>-5</v>
          </cell>
        </row>
        <row r="16">
          <cell r="C16">
            <v>35673</v>
          </cell>
          <cell r="D16" t="str">
            <v>PY5ACT</v>
          </cell>
          <cell r="F16" t="str">
            <v>August</v>
          </cell>
          <cell r="G16" t="str">
            <v>August 31, 1997</v>
          </cell>
          <cell r="H16">
            <v>11</v>
          </cell>
          <cell r="I16">
            <v>8</v>
          </cell>
          <cell r="J16">
            <v>31</v>
          </cell>
          <cell r="K16">
            <v>-5</v>
          </cell>
        </row>
        <row r="17">
          <cell r="C17">
            <v>35703</v>
          </cell>
          <cell r="D17" t="str">
            <v>PY5ACT</v>
          </cell>
          <cell r="F17" t="str">
            <v>September</v>
          </cell>
          <cell r="G17" t="str">
            <v>September 30, 1997</v>
          </cell>
          <cell r="H17">
            <v>12</v>
          </cell>
          <cell r="I17">
            <v>9</v>
          </cell>
          <cell r="J17">
            <v>30</v>
          </cell>
          <cell r="K17">
            <v>-5</v>
          </cell>
        </row>
        <row r="18">
          <cell r="C18">
            <v>35734</v>
          </cell>
          <cell r="D18" t="str">
            <v>PY4ACT</v>
          </cell>
          <cell r="E18" t="str">
            <v>PY5ACT</v>
          </cell>
          <cell r="F18" t="str">
            <v>October</v>
          </cell>
          <cell r="G18" t="str">
            <v>October 31, 1997</v>
          </cell>
          <cell r="H18">
            <v>1</v>
          </cell>
          <cell r="I18">
            <v>10</v>
          </cell>
          <cell r="J18">
            <v>31</v>
          </cell>
          <cell r="K18">
            <v>-4</v>
          </cell>
        </row>
        <row r="19">
          <cell r="C19">
            <v>35764</v>
          </cell>
          <cell r="D19" t="str">
            <v>PY4ACT</v>
          </cell>
          <cell r="E19" t="str">
            <v>PY5ACT</v>
          </cell>
          <cell r="F19" t="str">
            <v>November</v>
          </cell>
          <cell r="G19" t="str">
            <v>November 30, 1997</v>
          </cell>
          <cell r="H19">
            <v>2</v>
          </cell>
          <cell r="I19">
            <v>11</v>
          </cell>
          <cell r="J19">
            <v>30</v>
          </cell>
          <cell r="K19">
            <v>-4</v>
          </cell>
        </row>
        <row r="20">
          <cell r="C20">
            <v>35795</v>
          </cell>
          <cell r="D20" t="str">
            <v>PY4ACT</v>
          </cell>
          <cell r="E20" t="str">
            <v>PY5ACT</v>
          </cell>
          <cell r="F20" t="str">
            <v>December</v>
          </cell>
          <cell r="G20" t="str">
            <v>December 31, 1997</v>
          </cell>
          <cell r="H20">
            <v>3</v>
          </cell>
          <cell r="I20">
            <v>12</v>
          </cell>
          <cell r="J20">
            <v>31</v>
          </cell>
          <cell r="K20">
            <v>-4</v>
          </cell>
        </row>
        <row r="21">
          <cell r="C21">
            <v>35826</v>
          </cell>
          <cell r="D21" t="str">
            <v>PY4ACT</v>
          </cell>
          <cell r="E21" t="str">
            <v>PY5ACT</v>
          </cell>
          <cell r="F21" t="str">
            <v>January</v>
          </cell>
          <cell r="G21" t="str">
            <v>January 31, 1998</v>
          </cell>
          <cell r="H21">
            <v>4</v>
          </cell>
          <cell r="I21">
            <v>1</v>
          </cell>
          <cell r="J21">
            <v>31</v>
          </cell>
          <cell r="K21">
            <v>-4</v>
          </cell>
        </row>
        <row r="22">
          <cell r="C22">
            <v>35854</v>
          </cell>
          <cell r="D22" t="str">
            <v>PY4ACT</v>
          </cell>
          <cell r="E22" t="str">
            <v>PY5ACT</v>
          </cell>
          <cell r="F22" t="str">
            <v>February</v>
          </cell>
          <cell r="G22" t="str">
            <v>February 28, 1998</v>
          </cell>
          <cell r="H22">
            <v>5</v>
          </cell>
          <cell r="I22">
            <v>2</v>
          </cell>
          <cell r="J22">
            <v>28</v>
          </cell>
          <cell r="K22">
            <v>-4</v>
          </cell>
        </row>
        <row r="23">
          <cell r="C23">
            <v>35885</v>
          </cell>
          <cell r="D23" t="str">
            <v>PY4ACT</v>
          </cell>
          <cell r="E23" t="str">
            <v>PY5ACT</v>
          </cell>
          <cell r="F23" t="str">
            <v>March</v>
          </cell>
          <cell r="G23" t="str">
            <v>March 31, 1998</v>
          </cell>
          <cell r="H23">
            <v>6</v>
          </cell>
          <cell r="I23">
            <v>3</v>
          </cell>
          <cell r="J23">
            <v>31</v>
          </cell>
          <cell r="K23">
            <v>-4</v>
          </cell>
        </row>
        <row r="24">
          <cell r="C24">
            <v>35915</v>
          </cell>
          <cell r="D24" t="str">
            <v>PY4ACT</v>
          </cell>
          <cell r="E24" t="str">
            <v>PY5ACT</v>
          </cell>
          <cell r="F24" t="str">
            <v>April</v>
          </cell>
          <cell r="G24" t="str">
            <v>April 30, 1998</v>
          </cell>
          <cell r="H24">
            <v>7</v>
          </cell>
          <cell r="I24">
            <v>4</v>
          </cell>
          <cell r="J24">
            <v>30</v>
          </cell>
          <cell r="K24">
            <v>-4</v>
          </cell>
        </row>
        <row r="25">
          <cell r="C25">
            <v>35946</v>
          </cell>
          <cell r="D25" t="str">
            <v>PY4ACT</v>
          </cell>
          <cell r="E25" t="str">
            <v>PY5ACT</v>
          </cell>
          <cell r="F25" t="str">
            <v>May</v>
          </cell>
          <cell r="G25" t="str">
            <v>May 31, 1998</v>
          </cell>
          <cell r="H25">
            <v>8</v>
          </cell>
          <cell r="I25">
            <v>5</v>
          </cell>
          <cell r="J25">
            <v>31</v>
          </cell>
          <cell r="K25">
            <v>-4</v>
          </cell>
        </row>
        <row r="26">
          <cell r="C26">
            <v>35976</v>
          </cell>
          <cell r="D26" t="str">
            <v>PY4ACT</v>
          </cell>
          <cell r="E26" t="str">
            <v>PY5ACT</v>
          </cell>
          <cell r="F26" t="str">
            <v>June</v>
          </cell>
          <cell r="G26" t="str">
            <v>June 30, 1998</v>
          </cell>
          <cell r="H26">
            <v>9</v>
          </cell>
          <cell r="I26">
            <v>6</v>
          </cell>
          <cell r="J26">
            <v>30</v>
          </cell>
          <cell r="K26">
            <v>-4</v>
          </cell>
        </row>
        <row r="27">
          <cell r="C27">
            <v>36007</v>
          </cell>
          <cell r="D27" t="str">
            <v>PY4ACT</v>
          </cell>
          <cell r="E27" t="str">
            <v>PY5ACT</v>
          </cell>
          <cell r="F27" t="str">
            <v>July</v>
          </cell>
          <cell r="G27" t="str">
            <v>July 31, 1998</v>
          </cell>
          <cell r="H27">
            <v>10</v>
          </cell>
          <cell r="I27">
            <v>7</v>
          </cell>
          <cell r="J27">
            <v>31</v>
          </cell>
          <cell r="K27">
            <v>-4</v>
          </cell>
        </row>
        <row r="28">
          <cell r="C28">
            <v>36038</v>
          </cell>
          <cell r="D28" t="str">
            <v>PY4ACT</v>
          </cell>
          <cell r="E28" t="str">
            <v>PY5ACT</v>
          </cell>
          <cell r="F28" t="str">
            <v>August</v>
          </cell>
          <cell r="G28" t="str">
            <v>August 31, 1998</v>
          </cell>
          <cell r="H28">
            <v>11</v>
          </cell>
          <cell r="I28">
            <v>8</v>
          </cell>
          <cell r="J28">
            <v>31</v>
          </cell>
          <cell r="K28">
            <v>-4</v>
          </cell>
        </row>
        <row r="29">
          <cell r="C29">
            <v>36068</v>
          </cell>
          <cell r="D29" t="str">
            <v>PY4ACT</v>
          </cell>
          <cell r="E29" t="str">
            <v>PY5ACT</v>
          </cell>
          <cell r="F29" t="str">
            <v>September</v>
          </cell>
          <cell r="G29" t="str">
            <v>September 30, 1998</v>
          </cell>
          <cell r="H29">
            <v>12</v>
          </cell>
          <cell r="I29">
            <v>9</v>
          </cell>
          <cell r="J29">
            <v>30</v>
          </cell>
          <cell r="K29">
            <v>-4</v>
          </cell>
        </row>
        <row r="30">
          <cell r="C30">
            <v>36099</v>
          </cell>
          <cell r="D30" t="str">
            <v>PY3ACT</v>
          </cell>
          <cell r="E30" t="str">
            <v>PY4ACT</v>
          </cell>
          <cell r="F30" t="str">
            <v>October</v>
          </cell>
          <cell r="G30" t="str">
            <v>October 31, 1998</v>
          </cell>
          <cell r="H30">
            <v>1</v>
          </cell>
          <cell r="I30">
            <v>10</v>
          </cell>
          <cell r="J30">
            <v>31</v>
          </cell>
          <cell r="K30">
            <v>-3</v>
          </cell>
        </row>
        <row r="31">
          <cell r="C31">
            <v>36129</v>
          </cell>
          <cell r="D31" t="str">
            <v>PY3ACT</v>
          </cell>
          <cell r="E31" t="str">
            <v>PY4ACT</v>
          </cell>
          <cell r="F31" t="str">
            <v>November</v>
          </cell>
          <cell r="G31" t="str">
            <v>November 30, 1998</v>
          </cell>
          <cell r="H31">
            <v>2</v>
          </cell>
          <cell r="I31">
            <v>11</v>
          </cell>
          <cell r="J31">
            <v>30</v>
          </cell>
          <cell r="K31">
            <v>-3</v>
          </cell>
        </row>
        <row r="32">
          <cell r="C32">
            <v>36160</v>
          </cell>
          <cell r="D32" t="str">
            <v>PY3ACT</v>
          </cell>
          <cell r="E32" t="str">
            <v>PY4ACT</v>
          </cell>
          <cell r="F32" t="str">
            <v>December</v>
          </cell>
          <cell r="G32" t="str">
            <v>December 31, 1998</v>
          </cell>
          <cell r="H32">
            <v>3</v>
          </cell>
          <cell r="I32">
            <v>12</v>
          </cell>
          <cell r="J32">
            <v>31</v>
          </cell>
          <cell r="K32">
            <v>-3</v>
          </cell>
        </row>
        <row r="33">
          <cell r="C33">
            <v>36191</v>
          </cell>
          <cell r="D33" t="str">
            <v>PY3ACT</v>
          </cell>
          <cell r="E33" t="str">
            <v>PY4ACT</v>
          </cell>
          <cell r="F33" t="str">
            <v>January</v>
          </cell>
          <cell r="G33" t="str">
            <v>January 31, 1999</v>
          </cell>
          <cell r="H33">
            <v>4</v>
          </cell>
          <cell r="I33">
            <v>1</v>
          </cell>
          <cell r="J33">
            <v>31</v>
          </cell>
          <cell r="K33">
            <v>-3</v>
          </cell>
        </row>
        <row r="34">
          <cell r="C34">
            <v>36219</v>
          </cell>
          <cell r="D34" t="str">
            <v>PY3ACT</v>
          </cell>
          <cell r="E34" t="str">
            <v>PY4ACT</v>
          </cell>
          <cell r="F34" t="str">
            <v>February</v>
          </cell>
          <cell r="G34" t="str">
            <v>February 28, 1999</v>
          </cell>
          <cell r="H34">
            <v>5</v>
          </cell>
          <cell r="I34">
            <v>2</v>
          </cell>
          <cell r="J34">
            <v>28</v>
          </cell>
          <cell r="K34">
            <v>-3</v>
          </cell>
        </row>
        <row r="35">
          <cell r="C35">
            <v>36250</v>
          </cell>
          <cell r="D35" t="str">
            <v>PY3ACT</v>
          </cell>
          <cell r="E35" t="str">
            <v>PY4ACT</v>
          </cell>
          <cell r="F35" t="str">
            <v>March</v>
          </cell>
          <cell r="G35" t="str">
            <v>March 31, 1999</v>
          </cell>
          <cell r="H35">
            <v>6</v>
          </cell>
          <cell r="I35">
            <v>3</v>
          </cell>
          <cell r="J35">
            <v>31</v>
          </cell>
          <cell r="K35">
            <v>-3</v>
          </cell>
        </row>
        <row r="36">
          <cell r="C36">
            <v>36280</v>
          </cell>
          <cell r="D36" t="str">
            <v>PY3ACT</v>
          </cell>
          <cell r="E36" t="str">
            <v>PY4ACT</v>
          </cell>
          <cell r="F36" t="str">
            <v>April</v>
          </cell>
          <cell r="G36" t="str">
            <v>April 30, 1999</v>
          </cell>
          <cell r="H36">
            <v>7</v>
          </cell>
          <cell r="I36">
            <v>4</v>
          </cell>
          <cell r="J36">
            <v>30</v>
          </cell>
          <cell r="K36">
            <v>-3</v>
          </cell>
        </row>
        <row r="37">
          <cell r="C37">
            <v>36311</v>
          </cell>
          <cell r="D37" t="str">
            <v>PY3ACT</v>
          </cell>
          <cell r="E37" t="str">
            <v>PY4ACT</v>
          </cell>
          <cell r="F37" t="str">
            <v>May</v>
          </cell>
          <cell r="G37" t="str">
            <v>May 31, 1999</v>
          </cell>
          <cell r="H37">
            <v>8</v>
          </cell>
          <cell r="I37">
            <v>5</v>
          </cell>
          <cell r="J37">
            <v>31</v>
          </cell>
          <cell r="K37">
            <v>-3</v>
          </cell>
        </row>
        <row r="38">
          <cell r="C38">
            <v>36341</v>
          </cell>
          <cell r="D38" t="str">
            <v>PY3ACT</v>
          </cell>
          <cell r="E38" t="str">
            <v>PY4ACT</v>
          </cell>
          <cell r="F38" t="str">
            <v>June</v>
          </cell>
          <cell r="G38" t="str">
            <v>June 30, 1999</v>
          </cell>
          <cell r="H38">
            <v>9</v>
          </cell>
          <cell r="I38">
            <v>6</v>
          </cell>
          <cell r="J38">
            <v>30</v>
          </cell>
          <cell r="K38">
            <v>-3</v>
          </cell>
        </row>
        <row r="39">
          <cell r="C39">
            <v>36372</v>
          </cell>
          <cell r="D39" t="str">
            <v>PY3ACT</v>
          </cell>
          <cell r="E39" t="str">
            <v>PY4ACT</v>
          </cell>
          <cell r="F39" t="str">
            <v>July</v>
          </cell>
          <cell r="G39" t="str">
            <v>July 31, 1999</v>
          </cell>
          <cell r="H39">
            <v>10</v>
          </cell>
          <cell r="I39">
            <v>7</v>
          </cell>
          <cell r="J39">
            <v>31</v>
          </cell>
          <cell r="K39">
            <v>-3</v>
          </cell>
        </row>
        <row r="40">
          <cell r="C40">
            <v>36403</v>
          </cell>
          <cell r="D40" t="str">
            <v>PY3ACT</v>
          </cell>
          <cell r="E40" t="str">
            <v>PY4ACT</v>
          </cell>
          <cell r="F40" t="str">
            <v>August</v>
          </cell>
          <cell r="G40" t="str">
            <v>August 31, 1999</v>
          </cell>
          <cell r="H40">
            <v>11</v>
          </cell>
          <cell r="I40">
            <v>8</v>
          </cell>
          <cell r="J40">
            <v>31</v>
          </cell>
          <cell r="K40">
            <v>-3</v>
          </cell>
        </row>
        <row r="41">
          <cell r="C41">
            <v>36433</v>
          </cell>
          <cell r="D41" t="str">
            <v>PY3ACT</v>
          </cell>
          <cell r="E41" t="str">
            <v>PY4ACT</v>
          </cell>
          <cell r="F41" t="str">
            <v>September</v>
          </cell>
          <cell r="G41" t="str">
            <v>September 30, 1999</v>
          </cell>
          <cell r="H41">
            <v>12</v>
          </cell>
          <cell r="I41">
            <v>9</v>
          </cell>
          <cell r="J41">
            <v>30</v>
          </cell>
          <cell r="K41">
            <v>-3</v>
          </cell>
        </row>
        <row r="42">
          <cell r="C42">
            <v>36464</v>
          </cell>
          <cell r="D42" t="str">
            <v>PY2ACT</v>
          </cell>
          <cell r="E42" t="str">
            <v>PY3ACT</v>
          </cell>
          <cell r="F42" t="str">
            <v>October</v>
          </cell>
          <cell r="G42" t="str">
            <v>October 31, 1999</v>
          </cell>
          <cell r="H42">
            <v>1</v>
          </cell>
          <cell r="I42">
            <v>10</v>
          </cell>
          <cell r="J42">
            <v>31</v>
          </cell>
          <cell r="K42">
            <v>-2</v>
          </cell>
        </row>
        <row r="43">
          <cell r="C43">
            <v>36494</v>
          </cell>
          <cell r="D43" t="str">
            <v>PY2ACT</v>
          </cell>
          <cell r="E43" t="str">
            <v>PY3ACT</v>
          </cell>
          <cell r="F43" t="str">
            <v>November</v>
          </cell>
          <cell r="G43" t="str">
            <v>November 30, 1999</v>
          </cell>
          <cell r="H43">
            <v>2</v>
          </cell>
          <cell r="I43">
            <v>11</v>
          </cell>
          <cell r="J43">
            <v>30</v>
          </cell>
          <cell r="K43">
            <v>-2</v>
          </cell>
        </row>
        <row r="44">
          <cell r="C44">
            <v>36525</v>
          </cell>
          <cell r="D44" t="str">
            <v>PY2ACT</v>
          </cell>
          <cell r="E44" t="str">
            <v>PY3ACT</v>
          </cell>
          <cell r="F44" t="str">
            <v>December</v>
          </cell>
          <cell r="G44" t="str">
            <v>December 31, 1999</v>
          </cell>
          <cell r="H44">
            <v>3</v>
          </cell>
          <cell r="I44">
            <v>12</v>
          </cell>
          <cell r="J44">
            <v>31</v>
          </cell>
          <cell r="K44">
            <v>-2</v>
          </cell>
        </row>
        <row r="45">
          <cell r="C45">
            <v>36556</v>
          </cell>
          <cell r="D45" t="str">
            <v>PY2ACT</v>
          </cell>
          <cell r="E45" t="str">
            <v>PY3ACT</v>
          </cell>
          <cell r="F45" t="str">
            <v>January</v>
          </cell>
          <cell r="G45" t="str">
            <v>January 31, 2000</v>
          </cell>
          <cell r="H45">
            <v>4</v>
          </cell>
          <cell r="I45">
            <v>1</v>
          </cell>
          <cell r="J45">
            <v>31</v>
          </cell>
          <cell r="K45">
            <v>-2</v>
          </cell>
        </row>
        <row r="46">
          <cell r="C46">
            <v>36584</v>
          </cell>
          <cell r="D46" t="str">
            <v>PY2ACT</v>
          </cell>
          <cell r="E46" t="str">
            <v>PY3ACT</v>
          </cell>
          <cell r="F46" t="str">
            <v>February</v>
          </cell>
          <cell r="G46" t="str">
            <v>February 28, 2000</v>
          </cell>
          <cell r="H46">
            <v>5</v>
          </cell>
          <cell r="I46">
            <v>2</v>
          </cell>
          <cell r="J46">
            <v>28</v>
          </cell>
          <cell r="K46">
            <v>-2</v>
          </cell>
        </row>
        <row r="47">
          <cell r="C47">
            <v>36616</v>
          </cell>
          <cell r="D47" t="str">
            <v>PY2ACT</v>
          </cell>
          <cell r="E47" t="str">
            <v>PY3ACT</v>
          </cell>
          <cell r="F47" t="str">
            <v>March</v>
          </cell>
          <cell r="G47" t="str">
            <v>March 31, 2000</v>
          </cell>
          <cell r="H47">
            <v>6</v>
          </cell>
          <cell r="I47">
            <v>3</v>
          </cell>
          <cell r="J47">
            <v>31</v>
          </cell>
          <cell r="K47">
            <v>-2</v>
          </cell>
        </row>
        <row r="48">
          <cell r="C48">
            <v>36646</v>
          </cell>
          <cell r="D48" t="str">
            <v>PY2ACT</v>
          </cell>
          <cell r="E48" t="str">
            <v>PY3ACT</v>
          </cell>
          <cell r="F48" t="str">
            <v>April</v>
          </cell>
          <cell r="G48" t="str">
            <v>April 30, 2000</v>
          </cell>
          <cell r="H48">
            <v>7</v>
          </cell>
          <cell r="I48">
            <v>4</v>
          </cell>
          <cell r="J48">
            <v>30</v>
          </cell>
          <cell r="K48">
            <v>-2</v>
          </cell>
        </row>
        <row r="49">
          <cell r="C49">
            <v>36677</v>
          </cell>
          <cell r="D49" t="str">
            <v>PY2ACT</v>
          </cell>
          <cell r="E49" t="str">
            <v>PY3ACT</v>
          </cell>
          <cell r="F49" t="str">
            <v>May</v>
          </cell>
          <cell r="G49" t="str">
            <v>May 31, 2000</v>
          </cell>
          <cell r="H49">
            <v>8</v>
          </cell>
          <cell r="I49">
            <v>5</v>
          </cell>
          <cell r="J49">
            <v>31</v>
          </cell>
          <cell r="K49">
            <v>-2</v>
          </cell>
        </row>
        <row r="50">
          <cell r="C50">
            <v>36707</v>
          </cell>
          <cell r="D50" t="str">
            <v>PY2ACT</v>
          </cell>
          <cell r="E50" t="str">
            <v>PY3ACT</v>
          </cell>
          <cell r="F50" t="str">
            <v>June</v>
          </cell>
          <cell r="G50" t="str">
            <v>June 30, 2000</v>
          </cell>
          <cell r="H50">
            <v>9</v>
          </cell>
          <cell r="I50">
            <v>6</v>
          </cell>
          <cell r="J50">
            <v>30</v>
          </cell>
          <cell r="K50">
            <v>-2</v>
          </cell>
        </row>
        <row r="51">
          <cell r="C51">
            <v>36738</v>
          </cell>
          <cell r="D51" t="str">
            <v>PY2ACT</v>
          </cell>
          <cell r="E51" t="str">
            <v>PY3ACT</v>
          </cell>
          <cell r="F51" t="str">
            <v>July</v>
          </cell>
          <cell r="G51" t="str">
            <v>July 31, 2000</v>
          </cell>
          <cell r="H51">
            <v>10</v>
          </cell>
          <cell r="I51">
            <v>7</v>
          </cell>
          <cell r="J51">
            <v>31</v>
          </cell>
          <cell r="K51">
            <v>-2</v>
          </cell>
        </row>
        <row r="52">
          <cell r="C52">
            <v>36769</v>
          </cell>
          <cell r="D52" t="str">
            <v>PY2ACT</v>
          </cell>
          <cell r="E52" t="str">
            <v>PY3ACT</v>
          </cell>
          <cell r="F52" t="str">
            <v>August</v>
          </cell>
          <cell r="G52" t="str">
            <v>August 31, 2000</v>
          </cell>
          <cell r="H52">
            <v>11</v>
          </cell>
          <cell r="I52">
            <v>8</v>
          </cell>
          <cell r="J52">
            <v>31</v>
          </cell>
          <cell r="K52">
            <v>-2</v>
          </cell>
        </row>
        <row r="53">
          <cell r="C53">
            <v>36799</v>
          </cell>
          <cell r="D53" t="str">
            <v>PY2ACT</v>
          </cell>
          <cell r="E53" t="str">
            <v>PY3ACT</v>
          </cell>
          <cell r="F53" t="str">
            <v>September</v>
          </cell>
          <cell r="G53" t="str">
            <v>September 30, 2000</v>
          </cell>
          <cell r="H53">
            <v>12</v>
          </cell>
          <cell r="I53">
            <v>9</v>
          </cell>
          <cell r="J53">
            <v>30</v>
          </cell>
          <cell r="K53">
            <v>-2</v>
          </cell>
        </row>
        <row r="54">
          <cell r="C54">
            <v>36830</v>
          </cell>
          <cell r="D54" t="str">
            <v>PYACT</v>
          </cell>
          <cell r="E54" t="str">
            <v>PY2ACT</v>
          </cell>
          <cell r="F54" t="str">
            <v>October</v>
          </cell>
          <cell r="G54" t="str">
            <v>October 31, 2000</v>
          </cell>
          <cell r="H54">
            <v>1</v>
          </cell>
          <cell r="I54">
            <v>10</v>
          </cell>
          <cell r="J54">
            <v>31</v>
          </cell>
          <cell r="K54">
            <v>-1</v>
          </cell>
        </row>
        <row r="55">
          <cell r="C55">
            <v>36860</v>
          </cell>
          <cell r="D55" t="str">
            <v>PYACT</v>
          </cell>
          <cell r="E55" t="str">
            <v>PY2ACT</v>
          </cell>
          <cell r="F55" t="str">
            <v>November</v>
          </cell>
          <cell r="G55" t="str">
            <v>November 30, 2000</v>
          </cell>
          <cell r="H55">
            <v>2</v>
          </cell>
          <cell r="I55">
            <v>11</v>
          </cell>
          <cell r="J55">
            <v>30</v>
          </cell>
          <cell r="K55">
            <v>-1</v>
          </cell>
        </row>
        <row r="56">
          <cell r="C56">
            <v>36891</v>
          </cell>
          <cell r="D56" t="str">
            <v>PYACT</v>
          </cell>
          <cell r="E56" t="str">
            <v>PY2ACT</v>
          </cell>
          <cell r="F56" t="str">
            <v>December</v>
          </cell>
          <cell r="G56" t="str">
            <v>December 31, 2000</v>
          </cell>
          <cell r="H56">
            <v>3</v>
          </cell>
          <cell r="I56">
            <v>12</v>
          </cell>
          <cell r="J56">
            <v>31</v>
          </cell>
          <cell r="K56">
            <v>-1</v>
          </cell>
        </row>
        <row r="57">
          <cell r="C57">
            <v>36922</v>
          </cell>
          <cell r="D57" t="str">
            <v>PYACT</v>
          </cell>
          <cell r="E57" t="str">
            <v>PY2ACT</v>
          </cell>
          <cell r="F57" t="str">
            <v>January</v>
          </cell>
          <cell r="G57" t="str">
            <v>January 31, 2001</v>
          </cell>
          <cell r="H57">
            <v>4</v>
          </cell>
          <cell r="I57">
            <v>1</v>
          </cell>
          <cell r="J57">
            <v>31</v>
          </cell>
          <cell r="K57">
            <v>-1</v>
          </cell>
        </row>
        <row r="58">
          <cell r="C58">
            <v>36950</v>
          </cell>
          <cell r="D58" t="str">
            <v>PYACT</v>
          </cell>
          <cell r="E58" t="str">
            <v>PY2ACT</v>
          </cell>
          <cell r="F58" t="str">
            <v>February</v>
          </cell>
          <cell r="G58" t="str">
            <v>February 28, 2001</v>
          </cell>
          <cell r="H58">
            <v>5</v>
          </cell>
          <cell r="I58">
            <v>2</v>
          </cell>
          <cell r="J58">
            <v>28</v>
          </cell>
          <cell r="K58">
            <v>-1</v>
          </cell>
        </row>
        <row r="59">
          <cell r="C59">
            <v>36981</v>
          </cell>
          <cell r="D59" t="str">
            <v>PYACT</v>
          </cell>
          <cell r="E59" t="str">
            <v>PY2ACT</v>
          </cell>
          <cell r="F59" t="str">
            <v>March</v>
          </cell>
          <cell r="G59" t="str">
            <v>March 31, 2001</v>
          </cell>
          <cell r="H59">
            <v>6</v>
          </cell>
          <cell r="I59">
            <v>3</v>
          </cell>
          <cell r="J59">
            <v>31</v>
          </cell>
          <cell r="K59">
            <v>-1</v>
          </cell>
        </row>
        <row r="60">
          <cell r="C60">
            <v>37011</v>
          </cell>
          <cell r="D60" t="str">
            <v>PYACT</v>
          </cell>
          <cell r="E60" t="str">
            <v>PY2ACT</v>
          </cell>
          <cell r="F60" t="str">
            <v>April</v>
          </cell>
          <cell r="G60" t="str">
            <v>April 30, 2001</v>
          </cell>
          <cell r="H60">
            <v>7</v>
          </cell>
          <cell r="I60">
            <v>4</v>
          </cell>
          <cell r="J60">
            <v>30</v>
          </cell>
          <cell r="K60">
            <v>-1</v>
          </cell>
        </row>
        <row r="61">
          <cell r="C61">
            <v>37042</v>
          </cell>
          <cell r="D61" t="str">
            <v>PYACT</v>
          </cell>
          <cell r="E61" t="str">
            <v>PY2ACT</v>
          </cell>
          <cell r="F61" t="str">
            <v>May</v>
          </cell>
          <cell r="G61" t="str">
            <v>May 31, 2001</v>
          </cell>
          <cell r="H61">
            <v>8</v>
          </cell>
          <cell r="I61">
            <v>5</v>
          </cell>
          <cell r="J61">
            <v>31</v>
          </cell>
          <cell r="K61">
            <v>-1</v>
          </cell>
        </row>
        <row r="62">
          <cell r="C62">
            <v>37072</v>
          </cell>
          <cell r="D62" t="str">
            <v>PYACT</v>
          </cell>
          <cell r="E62" t="str">
            <v>PY2ACT</v>
          </cell>
          <cell r="F62" t="str">
            <v>June</v>
          </cell>
          <cell r="G62" t="str">
            <v>June 30, 2001</v>
          </cell>
          <cell r="H62">
            <v>9</v>
          </cell>
          <cell r="I62">
            <v>6</v>
          </cell>
          <cell r="J62">
            <v>30</v>
          </cell>
          <cell r="K62">
            <v>-1</v>
          </cell>
        </row>
        <row r="63">
          <cell r="C63">
            <v>37103</v>
          </cell>
          <cell r="D63" t="str">
            <v>PYACT</v>
          </cell>
          <cell r="E63" t="str">
            <v>PY2ACT</v>
          </cell>
          <cell r="F63" t="str">
            <v>July</v>
          </cell>
          <cell r="G63" t="str">
            <v>July 31, 2001</v>
          </cell>
          <cell r="H63">
            <v>10</v>
          </cell>
          <cell r="I63">
            <v>7</v>
          </cell>
          <cell r="J63">
            <v>31</v>
          </cell>
          <cell r="K63">
            <v>-1</v>
          </cell>
        </row>
        <row r="64">
          <cell r="C64">
            <v>37134</v>
          </cell>
          <cell r="D64" t="str">
            <v>PYACT</v>
          </cell>
          <cell r="E64" t="str">
            <v>PY2ACT</v>
          </cell>
          <cell r="F64" t="str">
            <v>August</v>
          </cell>
          <cell r="G64" t="str">
            <v>August 31, 2001</v>
          </cell>
          <cell r="H64">
            <v>11</v>
          </cell>
          <cell r="I64">
            <v>8</v>
          </cell>
          <cell r="J64">
            <v>31</v>
          </cell>
          <cell r="K64">
            <v>-1</v>
          </cell>
        </row>
        <row r="65">
          <cell r="C65">
            <v>37164</v>
          </cell>
          <cell r="D65" t="str">
            <v>PYACT</v>
          </cell>
          <cell r="E65" t="str">
            <v>PY2ACT</v>
          </cell>
          <cell r="F65" t="str">
            <v>September</v>
          </cell>
          <cell r="G65" t="str">
            <v>September 30, 2001</v>
          </cell>
          <cell r="H65">
            <v>12</v>
          </cell>
          <cell r="I65">
            <v>9</v>
          </cell>
          <cell r="J65">
            <v>30</v>
          </cell>
          <cell r="K65">
            <v>-1</v>
          </cell>
        </row>
        <row r="66">
          <cell r="C66">
            <v>37195</v>
          </cell>
          <cell r="D66" t="str">
            <v>CYACT</v>
          </cell>
          <cell r="E66" t="str">
            <v>PYACT</v>
          </cell>
          <cell r="F66" t="str">
            <v>October</v>
          </cell>
          <cell r="G66" t="str">
            <v>October 31, 2001</v>
          </cell>
          <cell r="H66">
            <v>1</v>
          </cell>
          <cell r="I66">
            <v>10</v>
          </cell>
          <cell r="J66">
            <v>31</v>
          </cell>
          <cell r="K66">
            <v>0</v>
          </cell>
        </row>
        <row r="67">
          <cell r="C67">
            <v>37225</v>
          </cell>
          <cell r="D67" t="str">
            <v>CYACT</v>
          </cell>
          <cell r="E67" t="str">
            <v>PYACT</v>
          </cell>
          <cell r="F67" t="str">
            <v>November</v>
          </cell>
          <cell r="G67" t="str">
            <v>November 30, 2001</v>
          </cell>
          <cell r="H67">
            <v>2</v>
          </cell>
          <cell r="I67">
            <v>11</v>
          </cell>
          <cell r="J67">
            <v>30</v>
          </cell>
          <cell r="K67">
            <v>0</v>
          </cell>
        </row>
        <row r="68">
          <cell r="C68">
            <v>37256</v>
          </cell>
          <cell r="D68" t="str">
            <v>CYACT</v>
          </cell>
          <cell r="E68" t="str">
            <v>PYACT</v>
          </cell>
          <cell r="F68" t="str">
            <v>December</v>
          </cell>
          <cell r="G68" t="str">
            <v>December 31, 2001</v>
          </cell>
          <cell r="H68">
            <v>3</v>
          </cell>
          <cell r="I68">
            <v>12</v>
          </cell>
          <cell r="J68">
            <v>31</v>
          </cell>
          <cell r="K68">
            <v>0</v>
          </cell>
        </row>
        <row r="69">
          <cell r="C69">
            <v>37287</v>
          </cell>
          <cell r="D69" t="str">
            <v>CYACT</v>
          </cell>
          <cell r="E69" t="str">
            <v>PYACT</v>
          </cell>
          <cell r="F69" t="str">
            <v>January</v>
          </cell>
          <cell r="G69" t="str">
            <v>January 31, 2002</v>
          </cell>
          <cell r="H69">
            <v>4</v>
          </cell>
          <cell r="I69">
            <v>1</v>
          </cell>
          <cell r="J69">
            <v>31</v>
          </cell>
          <cell r="K69">
            <v>0</v>
          </cell>
        </row>
        <row r="70">
          <cell r="C70">
            <v>37315</v>
          </cell>
          <cell r="D70" t="str">
            <v>CYACT</v>
          </cell>
          <cell r="E70" t="str">
            <v>PYACT</v>
          </cell>
          <cell r="F70" t="str">
            <v>February</v>
          </cell>
          <cell r="G70" t="str">
            <v>February 28, 2002</v>
          </cell>
          <cell r="H70">
            <v>5</v>
          </cell>
          <cell r="I70">
            <v>2</v>
          </cell>
          <cell r="J70">
            <v>28</v>
          </cell>
          <cell r="K70">
            <v>0</v>
          </cell>
        </row>
        <row r="71">
          <cell r="C71">
            <v>37346</v>
          </cell>
          <cell r="D71" t="str">
            <v>CYACT</v>
          </cell>
          <cell r="E71" t="str">
            <v>PYACT</v>
          </cell>
          <cell r="F71" t="str">
            <v>March</v>
          </cell>
          <cell r="G71" t="str">
            <v>March 31, 2002</v>
          </cell>
          <cell r="H71">
            <v>6</v>
          </cell>
          <cell r="I71">
            <v>3</v>
          </cell>
          <cell r="J71">
            <v>31</v>
          </cell>
          <cell r="K71">
            <v>0</v>
          </cell>
        </row>
        <row r="72">
          <cell r="C72">
            <v>37376</v>
          </cell>
          <cell r="D72" t="str">
            <v>CYACT</v>
          </cell>
          <cell r="E72" t="str">
            <v>PYACT</v>
          </cell>
          <cell r="F72" t="str">
            <v>April</v>
          </cell>
          <cell r="G72" t="str">
            <v>April 30, 2002</v>
          </cell>
          <cell r="H72">
            <v>7</v>
          </cell>
          <cell r="I72">
            <v>4</v>
          </cell>
          <cell r="J72">
            <v>30</v>
          </cell>
          <cell r="K72">
            <v>0</v>
          </cell>
        </row>
        <row r="73">
          <cell r="C73">
            <v>37407</v>
          </cell>
          <cell r="D73" t="str">
            <v>CYACT</v>
          </cell>
          <cell r="E73" t="str">
            <v>PYACT</v>
          </cell>
          <cell r="F73" t="str">
            <v>May</v>
          </cell>
          <cell r="G73" t="str">
            <v>May 31, 2002</v>
          </cell>
          <cell r="H73">
            <v>8</v>
          </cell>
          <cell r="I73">
            <v>5</v>
          </cell>
          <cell r="J73">
            <v>31</v>
          </cell>
          <cell r="K73">
            <v>0</v>
          </cell>
        </row>
        <row r="74">
          <cell r="C74">
            <v>37437</v>
          </cell>
          <cell r="D74" t="str">
            <v>CYACT</v>
          </cell>
          <cell r="E74" t="str">
            <v>PYACT</v>
          </cell>
          <cell r="F74" t="str">
            <v>June</v>
          </cell>
          <cell r="G74" t="str">
            <v>June 30, 2002</v>
          </cell>
          <cell r="H74">
            <v>9</v>
          </cell>
          <cell r="I74">
            <v>6</v>
          </cell>
          <cell r="J74">
            <v>30</v>
          </cell>
          <cell r="K74">
            <v>0</v>
          </cell>
        </row>
        <row r="75">
          <cell r="C75">
            <v>37468</v>
          </cell>
          <cell r="D75" t="str">
            <v>CYACT</v>
          </cell>
          <cell r="E75" t="str">
            <v>PYACT</v>
          </cell>
          <cell r="F75" t="str">
            <v>July</v>
          </cell>
          <cell r="G75" t="str">
            <v>July 31, 2002</v>
          </cell>
          <cell r="H75">
            <v>10</v>
          </cell>
          <cell r="I75">
            <v>7</v>
          </cell>
          <cell r="J75">
            <v>31</v>
          </cell>
          <cell r="K75">
            <v>0</v>
          </cell>
        </row>
        <row r="76">
          <cell r="C76">
            <v>37499</v>
          </cell>
          <cell r="D76" t="str">
            <v>CYACT</v>
          </cell>
          <cell r="E76" t="str">
            <v>PYACT</v>
          </cell>
          <cell r="F76" t="str">
            <v>August</v>
          </cell>
          <cell r="G76" t="str">
            <v>August 31, 2002</v>
          </cell>
          <cell r="H76">
            <v>11</v>
          </cell>
          <cell r="I76">
            <v>8</v>
          </cell>
          <cell r="J76">
            <v>31</v>
          </cell>
          <cell r="K76">
            <v>0</v>
          </cell>
        </row>
        <row r="77">
          <cell r="C77">
            <v>37529</v>
          </cell>
          <cell r="D77" t="str">
            <v>CYACT</v>
          </cell>
          <cell r="E77" t="str">
            <v>PYACT</v>
          </cell>
          <cell r="F77" t="str">
            <v>September</v>
          </cell>
          <cell r="G77" t="str">
            <v>September 30, 2002</v>
          </cell>
          <cell r="H77">
            <v>12</v>
          </cell>
          <cell r="I77">
            <v>9</v>
          </cell>
          <cell r="J77">
            <v>30</v>
          </cell>
          <cell r="K77">
            <v>0</v>
          </cell>
        </row>
      </sheetData>
      <sheetData sheetId="20" refreshError="1"/>
      <sheetData sheetId="21" refreshError="1"/>
      <sheetData sheetId="22" refreshError="1">
        <row r="2">
          <cell r="C2" t="str">
            <v>HYPDRS</v>
          </cell>
          <cell r="D2">
            <v>37645.728098148102</v>
          </cell>
        </row>
        <row r="12">
          <cell r="D12">
            <v>36525</v>
          </cell>
        </row>
      </sheetData>
      <sheetData sheetId="2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 (2)"/>
      <sheetName val="#REF"/>
      <sheetName val="Summary"/>
      <sheetName val="CUSTOM Jun99"/>
      <sheetName val="080 Invoice"/>
      <sheetName val="Asso-Balance"/>
    </sheetNames>
    <sheetDataSet>
      <sheetData sheetId="0">
        <row r="46">
          <cell r="D46">
            <v>37389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tion 1"/>
      <sheetName val="Summary"/>
      <sheetName val="Matrix"/>
      <sheetName val="Section 2"/>
      <sheetName val="Model"/>
      <sheetName val="Section 3"/>
      <sheetName val="Static"/>
      <sheetName val="Growth"/>
      <sheetName val="ARPU"/>
      <sheetName val="Transaction"/>
      <sheetName val="Section 4"/>
      <sheetName val="Consensus"/>
      <sheetName val="Appendix A"/>
      <sheetName val="Bench"/>
      <sheetName val="Bench(2)"/>
      <sheetName val="Appendix B"/>
      <sheetName val="WACC"/>
      <sheetName val="Appendix C"/>
      <sheetName val="AD"/>
      <sheetName val="Appendix D"/>
      <sheetName val="SMpres"/>
      <sheetName val="Calcs"/>
      <sheetName val="Bench(3)"/>
      <sheetName val="GDP"/>
      <sheetName val="Datastream"/>
      <sheetName val="APV"/>
      <sheetName val="Model (2)"/>
      <sheetName val="Violet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1">
          <cell r="B11">
            <v>1.5044999999999999</v>
          </cell>
        </row>
      </sheetData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zsal"/>
      <sheetName val="zsd23"/>
      <sheetName val="MIRO DETAILS"/>
    </sheetNames>
    <sheetDataSet>
      <sheetData sheetId="0"/>
      <sheetData sheetId="1"/>
      <sheetData sheetId="2"/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n_Inc_St"/>
      <sheetName val="Narrative"/>
      <sheetName val="Bal_Sheet"/>
      <sheetName val="Cash Flow"/>
      <sheetName val="Sales Budget"/>
      <sheetName val="Compliance"/>
      <sheetName val="Inc_St"/>
      <sheetName val="Budget Compare"/>
      <sheetName val="TTM Sept 2008"/>
      <sheetName val="TTM Sept 2008 per lb"/>
      <sheetName val="Monthly"/>
      <sheetName val="Monthly per lb"/>
      <sheetName val="ND only"/>
      <sheetName val="ND Mos per lb"/>
      <sheetName val="Sheinman"/>
      <sheetName val="Sh Mos per lb"/>
      <sheetName val="class sls comp"/>
      <sheetName val="YTD class sls comp"/>
      <sheetName val="cust sls comp"/>
      <sheetName val="YTD cust sls comp"/>
      <sheetName val="D L Report"/>
      <sheetName val="Balance Sht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3">
          <cell r="B23" t="str">
            <v>TONGUE RAW</v>
          </cell>
          <cell r="C23">
            <v>94</v>
          </cell>
          <cell r="D23">
            <v>114</v>
          </cell>
          <cell r="E23">
            <v>-19</v>
          </cell>
          <cell r="F23">
            <v>-17</v>
          </cell>
          <cell r="G23">
            <v>354</v>
          </cell>
          <cell r="H23">
            <v>627.89</v>
          </cell>
          <cell r="I23">
            <v>-273.89</v>
          </cell>
          <cell r="J23">
            <v>-43.6</v>
          </cell>
          <cell r="K23">
            <v>354</v>
          </cell>
          <cell r="L23">
            <v>627.89</v>
          </cell>
          <cell r="M23">
            <v>-273.89</v>
          </cell>
          <cell r="N23">
            <v>-43.6</v>
          </cell>
          <cell r="O23">
            <v>208.62</v>
          </cell>
          <cell r="P23">
            <v>361.87</v>
          </cell>
          <cell r="Q23">
            <v>-153.25</v>
          </cell>
          <cell r="R23">
            <v>-42.4</v>
          </cell>
        </row>
        <row r="24">
          <cell r="B24" t="str">
            <v>EYE ROUNDS</v>
          </cell>
          <cell r="C24">
            <v>41</v>
          </cell>
          <cell r="D24">
            <v>0</v>
          </cell>
          <cell r="E24">
            <v>41</v>
          </cell>
          <cell r="F24">
            <v>0</v>
          </cell>
          <cell r="G24">
            <v>115.43</v>
          </cell>
          <cell r="H24">
            <v>0</v>
          </cell>
          <cell r="I24">
            <v>115.43</v>
          </cell>
          <cell r="J24">
            <v>0</v>
          </cell>
          <cell r="K24">
            <v>115.43</v>
          </cell>
          <cell r="L24">
            <v>0</v>
          </cell>
          <cell r="M24">
            <v>115.43</v>
          </cell>
          <cell r="N24">
            <v>0</v>
          </cell>
          <cell r="O24">
            <v>115.43</v>
          </cell>
          <cell r="P24">
            <v>0</v>
          </cell>
          <cell r="Q24">
            <v>115.43</v>
          </cell>
          <cell r="R24">
            <v>0</v>
          </cell>
        </row>
        <row r="25">
          <cell r="B25" t="str">
            <v>SALES - DISC &amp; ALLOW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-166742.07999999999</v>
          </cell>
          <cell r="L25">
            <v>-121286.49</v>
          </cell>
          <cell r="M25">
            <v>-45455.59</v>
          </cell>
          <cell r="N25">
            <v>37.5</v>
          </cell>
          <cell r="O25">
            <v>-165335.95000000001</v>
          </cell>
          <cell r="P25">
            <v>-119972.6</v>
          </cell>
          <cell r="Q25">
            <v>-45363.35</v>
          </cell>
          <cell r="R25">
            <v>37.799999999999997</v>
          </cell>
        </row>
        <row r="26">
          <cell r="B26" t="str">
            <v>FOOD SHOW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-6213.25</v>
          </cell>
          <cell r="L26">
            <v>-3912</v>
          </cell>
          <cell r="M26">
            <v>-2301.25</v>
          </cell>
          <cell r="N26">
            <v>58.8</v>
          </cell>
          <cell r="O26">
            <v>-6029.07</v>
          </cell>
          <cell r="P26">
            <v>-3906.06</v>
          </cell>
          <cell r="Q26">
            <v>-2123.0100000000002</v>
          </cell>
          <cell r="R26">
            <v>54.4</v>
          </cell>
        </row>
        <row r="27">
          <cell r="B27" t="str">
            <v>MARKETING AND PROMO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-108907.56</v>
          </cell>
          <cell r="L27">
            <v>-124741.07</v>
          </cell>
          <cell r="M27">
            <v>15833.51</v>
          </cell>
          <cell r="N27">
            <v>-12.7</v>
          </cell>
          <cell r="O27">
            <v>-105726.5</v>
          </cell>
          <cell r="P27">
            <v>-122636.31</v>
          </cell>
          <cell r="Q27">
            <v>16909.810000000001</v>
          </cell>
          <cell r="R27">
            <v>-13.8</v>
          </cell>
        </row>
        <row r="28">
          <cell r="B28" t="str">
            <v>SAMPLES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-879.93</v>
          </cell>
          <cell r="L28">
            <v>-5917.45</v>
          </cell>
          <cell r="M28">
            <v>5037.5200000000004</v>
          </cell>
          <cell r="N28">
            <v>-85.1</v>
          </cell>
          <cell r="O28">
            <v>-867.57</v>
          </cell>
          <cell r="P28">
            <v>-5802.98</v>
          </cell>
          <cell r="Q28">
            <v>4935.41</v>
          </cell>
          <cell r="R28">
            <v>-85.1</v>
          </cell>
        </row>
        <row r="31">
          <cell r="B31" t="str">
            <v>TOTAL ALL CLASSES</v>
          </cell>
          <cell r="C31">
            <v>1201358</v>
          </cell>
          <cell r="D31">
            <v>1230089</v>
          </cell>
          <cell r="E31">
            <v>-28732</v>
          </cell>
          <cell r="F31">
            <v>-2.3357659486427398</v>
          </cell>
          <cell r="G31">
            <v>3540374.89</v>
          </cell>
          <cell r="H31">
            <v>3520947.62</v>
          </cell>
          <cell r="I31">
            <v>19427.27</v>
          </cell>
          <cell r="J31">
            <v>0.55176253942681497</v>
          </cell>
          <cell r="K31">
            <v>3257632.07</v>
          </cell>
          <cell r="L31">
            <v>3265090.61</v>
          </cell>
          <cell r="M31">
            <v>-7458.53999999999</v>
          </cell>
          <cell r="N31">
            <v>-0.228432864226086</v>
          </cell>
          <cell r="O31">
            <v>1350165.98</v>
          </cell>
          <cell r="P31">
            <v>1301311.56</v>
          </cell>
          <cell r="Q31">
            <v>48854.42</v>
          </cell>
          <cell r="R31">
            <v>3.7542446791143602</v>
          </cell>
        </row>
      </sheetData>
      <sheetData sheetId="18">
        <row r="8">
          <cell r="B8" t="str">
            <v>CORNED BEEF RAW</v>
          </cell>
          <cell r="C8">
            <v>2685559</v>
          </cell>
          <cell r="D8">
            <v>2584039</v>
          </cell>
          <cell r="E8">
            <v>101520</v>
          </cell>
          <cell r="F8">
            <v>3.9</v>
          </cell>
          <cell r="G8">
            <v>5759570.5300000003</v>
          </cell>
          <cell r="H8">
            <v>5317325.78</v>
          </cell>
          <cell r="I8">
            <v>442244.75</v>
          </cell>
          <cell r="J8">
            <v>8.3000000000000007</v>
          </cell>
          <cell r="K8">
            <v>5759570.5300000003</v>
          </cell>
          <cell r="L8">
            <v>5317325.78</v>
          </cell>
          <cell r="M8">
            <v>442244.75</v>
          </cell>
          <cell r="N8">
            <v>8.3000000000000007</v>
          </cell>
          <cell r="O8">
            <v>2496724.13</v>
          </cell>
          <cell r="P8">
            <v>2187996.1</v>
          </cell>
          <cell r="Q8">
            <v>308728.03000000003</v>
          </cell>
          <cell r="R8">
            <v>14.1</v>
          </cell>
        </row>
        <row r="9">
          <cell r="B9" t="str">
            <v>ROAST BEEF</v>
          </cell>
          <cell r="C9">
            <v>2378966</v>
          </cell>
          <cell r="D9">
            <v>2002800</v>
          </cell>
          <cell r="E9">
            <v>376166</v>
          </cell>
          <cell r="F9">
            <v>18.8</v>
          </cell>
          <cell r="G9">
            <v>8117023.4100000001</v>
          </cell>
          <cell r="H9">
            <v>6586982.4199999999</v>
          </cell>
          <cell r="I9">
            <v>1530040.99</v>
          </cell>
          <cell r="J9">
            <v>23.2</v>
          </cell>
          <cell r="K9">
            <v>8117023.4100000001</v>
          </cell>
          <cell r="L9">
            <v>6586982.4199999999</v>
          </cell>
          <cell r="M9">
            <v>1530040.99</v>
          </cell>
          <cell r="N9">
            <v>23.2</v>
          </cell>
          <cell r="O9">
            <v>3238949.76</v>
          </cell>
          <cell r="P9">
            <v>2477455.66</v>
          </cell>
          <cell r="Q9">
            <v>761494.1</v>
          </cell>
          <cell r="R9">
            <v>30.7</v>
          </cell>
        </row>
        <row r="10">
          <cell r="B10" t="str">
            <v>CORNED BEEF COOKED</v>
          </cell>
          <cell r="C10">
            <v>2259201</v>
          </cell>
          <cell r="D10">
            <v>2113833</v>
          </cell>
          <cell r="E10">
            <v>145369</v>
          </cell>
          <cell r="F10">
            <v>6.9</v>
          </cell>
          <cell r="G10">
            <v>7762016.5599999996</v>
          </cell>
          <cell r="H10">
            <v>6978149.1100000003</v>
          </cell>
          <cell r="I10">
            <v>783867.45</v>
          </cell>
          <cell r="J10">
            <v>11.2</v>
          </cell>
          <cell r="K10">
            <v>7762016.5599999996</v>
          </cell>
          <cell r="L10">
            <v>6978149.1100000003</v>
          </cell>
          <cell r="M10">
            <v>783867.45</v>
          </cell>
          <cell r="N10">
            <v>11.2</v>
          </cell>
          <cell r="O10">
            <v>3690878.61</v>
          </cell>
          <cell r="P10">
            <v>3156028.65</v>
          </cell>
          <cell r="Q10">
            <v>534849.96</v>
          </cell>
          <cell r="R10">
            <v>17</v>
          </cell>
        </row>
        <row r="11">
          <cell r="B11" t="str">
            <v>SAUSAGE/FRANKS</v>
          </cell>
          <cell r="C11">
            <v>1649756</v>
          </cell>
          <cell r="D11">
            <v>1494985</v>
          </cell>
          <cell r="E11">
            <v>154771</v>
          </cell>
          <cell r="F11">
            <v>10.4</v>
          </cell>
          <cell r="G11">
            <v>3416091.3</v>
          </cell>
          <cell r="H11">
            <v>2992449.11</v>
          </cell>
          <cell r="I11">
            <v>423642.19</v>
          </cell>
          <cell r="J11">
            <v>14.2</v>
          </cell>
          <cell r="K11">
            <v>3416091.3</v>
          </cell>
          <cell r="L11">
            <v>2992449.11</v>
          </cell>
          <cell r="M11">
            <v>423642.19</v>
          </cell>
          <cell r="N11">
            <v>14.2</v>
          </cell>
          <cell r="O11">
            <v>2019856.31</v>
          </cell>
          <cell r="P11">
            <v>1750100.62</v>
          </cell>
          <cell r="Q11">
            <v>269755.69</v>
          </cell>
          <cell r="R11">
            <v>15.4</v>
          </cell>
        </row>
        <row r="12">
          <cell r="B12" t="str">
            <v>BLOCK &amp; BARREL CKD</v>
          </cell>
          <cell r="C12">
            <v>1049087</v>
          </cell>
          <cell r="D12">
            <v>1363822</v>
          </cell>
          <cell r="E12">
            <v>-314735</v>
          </cell>
          <cell r="F12">
            <v>-23.1</v>
          </cell>
          <cell r="G12">
            <v>3884002.23</v>
          </cell>
          <cell r="H12">
            <v>4950769</v>
          </cell>
          <cell r="I12">
            <v>-1066766.77</v>
          </cell>
          <cell r="J12">
            <v>-21.6</v>
          </cell>
          <cell r="K12">
            <v>3884002.23</v>
          </cell>
          <cell r="L12">
            <v>4950769</v>
          </cell>
          <cell r="M12">
            <v>-1066766.77</v>
          </cell>
          <cell r="N12">
            <v>-21.6</v>
          </cell>
          <cell r="O12">
            <v>1868657.67</v>
          </cell>
          <cell r="P12">
            <v>2367404.19</v>
          </cell>
          <cell r="Q12">
            <v>-498746.52</v>
          </cell>
          <cell r="R12">
            <v>-21.1</v>
          </cell>
        </row>
        <row r="13">
          <cell r="B13" t="str">
            <v>NAVEL PASTRAMI</v>
          </cell>
          <cell r="C13">
            <v>824980</v>
          </cell>
          <cell r="D13">
            <v>765823</v>
          </cell>
          <cell r="E13">
            <v>59156</v>
          </cell>
          <cell r="F13">
            <v>7.7</v>
          </cell>
          <cell r="G13">
            <v>2680816.04</v>
          </cell>
          <cell r="H13">
            <v>2395197.5099999998</v>
          </cell>
          <cell r="I13">
            <v>285618.53000000003</v>
          </cell>
          <cell r="J13">
            <v>11.9</v>
          </cell>
          <cell r="K13">
            <v>2680816.04</v>
          </cell>
          <cell r="L13">
            <v>2395197.5099999998</v>
          </cell>
          <cell r="M13">
            <v>285618.53000000003</v>
          </cell>
          <cell r="N13">
            <v>11.9</v>
          </cell>
          <cell r="O13">
            <v>1114568.6399999999</v>
          </cell>
          <cell r="P13">
            <v>1034637.37</v>
          </cell>
          <cell r="Q13">
            <v>79931.27</v>
          </cell>
          <cell r="R13">
            <v>7.7</v>
          </cell>
        </row>
        <row r="14">
          <cell r="B14" t="str">
            <v>PASTRAMI - OTHER</v>
          </cell>
          <cell r="C14">
            <v>710596</v>
          </cell>
          <cell r="D14">
            <v>563657</v>
          </cell>
          <cell r="E14">
            <v>146939</v>
          </cell>
          <cell r="F14">
            <v>26.1</v>
          </cell>
          <cell r="G14">
            <v>2153232.39</v>
          </cell>
          <cell r="H14">
            <v>1803781.94</v>
          </cell>
          <cell r="I14">
            <v>349450.45</v>
          </cell>
          <cell r="J14">
            <v>19.399999999999999</v>
          </cell>
          <cell r="K14">
            <v>2153232.39</v>
          </cell>
          <cell r="L14">
            <v>1803781.94</v>
          </cell>
          <cell r="M14">
            <v>349450.45</v>
          </cell>
          <cell r="N14">
            <v>19.399999999999999</v>
          </cell>
          <cell r="O14">
            <v>940353.6</v>
          </cell>
          <cell r="P14">
            <v>872212.76</v>
          </cell>
          <cell r="Q14">
            <v>68140.84</v>
          </cell>
          <cell r="R14">
            <v>7.8</v>
          </cell>
        </row>
        <row r="15">
          <cell r="B15" t="str">
            <v>TRIMMINGS</v>
          </cell>
          <cell r="C15">
            <v>544746</v>
          </cell>
          <cell r="D15">
            <v>540550</v>
          </cell>
          <cell r="E15">
            <v>4196</v>
          </cell>
          <cell r="F15">
            <v>0.8</v>
          </cell>
          <cell r="G15">
            <v>215996.75</v>
          </cell>
          <cell r="H15">
            <v>172120</v>
          </cell>
          <cell r="I15">
            <v>43876.75</v>
          </cell>
          <cell r="J15">
            <v>25.5</v>
          </cell>
          <cell r="K15">
            <v>215996.75</v>
          </cell>
          <cell r="L15">
            <v>172120</v>
          </cell>
          <cell r="M15">
            <v>43876.75</v>
          </cell>
          <cell r="N15">
            <v>25.5</v>
          </cell>
          <cell r="O15">
            <v>215996.75</v>
          </cell>
          <cell r="P15">
            <v>172120</v>
          </cell>
          <cell r="Q15">
            <v>43876.75</v>
          </cell>
          <cell r="R15">
            <v>25.5</v>
          </cell>
        </row>
        <row r="16">
          <cell r="B16" t="str">
            <v>TURKEY</v>
          </cell>
          <cell r="C16">
            <v>317408</v>
          </cell>
          <cell r="D16">
            <v>363986</v>
          </cell>
          <cell r="E16">
            <v>-46578</v>
          </cell>
          <cell r="F16">
            <v>-12.8</v>
          </cell>
          <cell r="G16">
            <v>1089573.04</v>
          </cell>
          <cell r="H16">
            <v>1291841.3400000001</v>
          </cell>
          <cell r="I16">
            <v>-202268.3</v>
          </cell>
          <cell r="J16">
            <v>-15.7</v>
          </cell>
          <cell r="K16">
            <v>1089573.04</v>
          </cell>
          <cell r="L16">
            <v>1291841.3400000001</v>
          </cell>
          <cell r="M16">
            <v>-202268.3</v>
          </cell>
          <cell r="N16">
            <v>-15.7</v>
          </cell>
          <cell r="O16">
            <v>473741.33</v>
          </cell>
          <cell r="P16">
            <v>412633.11</v>
          </cell>
          <cell r="Q16">
            <v>61108.22</v>
          </cell>
          <cell r="R16">
            <v>14.8</v>
          </cell>
        </row>
        <row r="17">
          <cell r="B17" t="str">
            <v>BLOCK &amp; BARREL RAW</v>
          </cell>
          <cell r="C17">
            <v>228071</v>
          </cell>
          <cell r="D17">
            <v>326139</v>
          </cell>
          <cell r="E17">
            <v>-98068</v>
          </cell>
          <cell r="F17">
            <v>-30.1</v>
          </cell>
          <cell r="G17">
            <v>470377.83</v>
          </cell>
          <cell r="H17">
            <v>679552.96</v>
          </cell>
          <cell r="I17">
            <v>-209175.13</v>
          </cell>
          <cell r="J17">
            <v>-30.8</v>
          </cell>
          <cell r="K17">
            <v>470377.83</v>
          </cell>
          <cell r="L17">
            <v>679552.96</v>
          </cell>
          <cell r="M17">
            <v>-209175.13</v>
          </cell>
          <cell r="N17">
            <v>-30.8</v>
          </cell>
          <cell r="O17">
            <v>190992.51</v>
          </cell>
          <cell r="P17">
            <v>262704</v>
          </cell>
          <cell r="Q17">
            <v>-71711.490000000005</v>
          </cell>
          <cell r="R17">
            <v>-27.3</v>
          </cell>
        </row>
        <row r="18">
          <cell r="B18" t="str">
            <v>PRE-SLICED</v>
          </cell>
          <cell r="C18">
            <v>153927</v>
          </cell>
          <cell r="D18">
            <v>120341</v>
          </cell>
          <cell r="E18">
            <v>33586</v>
          </cell>
          <cell r="F18">
            <v>27.9</v>
          </cell>
          <cell r="G18">
            <v>521177.83</v>
          </cell>
          <cell r="H18">
            <v>406689.96</v>
          </cell>
          <cell r="I18">
            <v>114487.87</v>
          </cell>
          <cell r="J18">
            <v>28.2</v>
          </cell>
          <cell r="K18">
            <v>521177.83</v>
          </cell>
          <cell r="L18">
            <v>406689.96</v>
          </cell>
          <cell r="M18">
            <v>114487.87</v>
          </cell>
          <cell r="N18">
            <v>28.2</v>
          </cell>
          <cell r="O18">
            <v>178318.09</v>
          </cell>
          <cell r="P18">
            <v>101219.91</v>
          </cell>
          <cell r="Q18">
            <v>77098.179999999993</v>
          </cell>
          <cell r="R18">
            <v>76.2</v>
          </cell>
        </row>
        <row r="19">
          <cell r="B19" t="str">
            <v>TONGUE COOKED</v>
          </cell>
          <cell r="C19">
            <v>107006</v>
          </cell>
          <cell r="D19">
            <v>121694</v>
          </cell>
          <cell r="E19">
            <v>-14688</v>
          </cell>
          <cell r="F19">
            <v>-12.1</v>
          </cell>
          <cell r="G19">
            <v>571374.98</v>
          </cell>
          <cell r="H19">
            <v>630522.5</v>
          </cell>
          <cell r="I19">
            <v>-59147.519999999997</v>
          </cell>
          <cell r="J19">
            <v>-9.4</v>
          </cell>
          <cell r="K19">
            <v>571374.98</v>
          </cell>
          <cell r="L19">
            <v>630522.5</v>
          </cell>
          <cell r="M19">
            <v>-59147.519999999997</v>
          </cell>
          <cell r="N19">
            <v>-9.4</v>
          </cell>
          <cell r="O19">
            <v>312906.2</v>
          </cell>
          <cell r="P19">
            <v>420438.15</v>
          </cell>
          <cell r="Q19">
            <v>-107531.95</v>
          </cell>
          <cell r="R19">
            <v>-25.6</v>
          </cell>
        </row>
        <row r="20">
          <cell r="B20" t="str">
            <v>RETAIL</v>
          </cell>
          <cell r="C20">
            <v>73823</v>
          </cell>
          <cell r="D20">
            <v>337887</v>
          </cell>
          <cell r="E20">
            <v>-264064</v>
          </cell>
          <cell r="F20">
            <v>-78.2</v>
          </cell>
          <cell r="G20">
            <v>141178.49</v>
          </cell>
          <cell r="H20">
            <v>1231536.6399999999</v>
          </cell>
          <cell r="I20">
            <v>-1090358.1499999999</v>
          </cell>
          <cell r="J20">
            <v>-88.5</v>
          </cell>
          <cell r="K20">
            <v>141178.49</v>
          </cell>
          <cell r="L20">
            <v>1231536.6399999999</v>
          </cell>
          <cell r="M20">
            <v>-1090358.1499999999</v>
          </cell>
          <cell r="N20">
            <v>-88.5</v>
          </cell>
          <cell r="O20">
            <v>77587.62</v>
          </cell>
          <cell r="P20">
            <v>578551.93000000005</v>
          </cell>
          <cell r="Q20">
            <v>-500964.31</v>
          </cell>
          <cell r="R20">
            <v>-86.6</v>
          </cell>
        </row>
        <row r="21">
          <cell r="B21" t="str">
            <v>FRESH MEAT</v>
          </cell>
          <cell r="C21">
            <v>71215</v>
          </cell>
          <cell r="D21">
            <v>97173</v>
          </cell>
          <cell r="E21">
            <v>-25958</v>
          </cell>
          <cell r="F21">
            <v>-26.7</v>
          </cell>
          <cell r="G21">
            <v>180998.38</v>
          </cell>
          <cell r="H21">
            <v>242779.88</v>
          </cell>
          <cell r="I21">
            <v>-61781.5</v>
          </cell>
          <cell r="J21">
            <v>-25.5</v>
          </cell>
          <cell r="K21">
            <v>180998.38</v>
          </cell>
          <cell r="L21">
            <v>242779.88</v>
          </cell>
          <cell r="M21">
            <v>-61781.5</v>
          </cell>
          <cell r="N21">
            <v>-25.5</v>
          </cell>
          <cell r="O21">
            <v>70869.81</v>
          </cell>
          <cell r="P21">
            <v>95474.53</v>
          </cell>
          <cell r="Q21">
            <v>-24604.720000000001</v>
          </cell>
          <cell r="R21">
            <v>-25.8</v>
          </cell>
        </row>
        <row r="22">
          <cell r="B22" t="str">
            <v>RESALE</v>
          </cell>
          <cell r="C22">
            <v>12026</v>
          </cell>
          <cell r="D22">
            <v>45309</v>
          </cell>
          <cell r="E22">
            <v>-33283</v>
          </cell>
          <cell r="F22">
            <v>-73.5</v>
          </cell>
          <cell r="G22">
            <v>41631.160000000003</v>
          </cell>
          <cell r="H22">
            <v>138977.49</v>
          </cell>
          <cell r="I22">
            <v>-97346.33</v>
          </cell>
          <cell r="J22">
            <v>-70</v>
          </cell>
          <cell r="K22">
            <v>41631.160000000003</v>
          </cell>
          <cell r="L22">
            <v>138977.49</v>
          </cell>
          <cell r="M22">
            <v>-97346.33</v>
          </cell>
          <cell r="N22">
            <v>-70</v>
          </cell>
          <cell r="O22">
            <v>14382.24</v>
          </cell>
          <cell r="P22">
            <v>39958.160000000003</v>
          </cell>
          <cell r="Q22">
            <v>-25575.919999999998</v>
          </cell>
          <cell r="R22">
            <v>-64</v>
          </cell>
        </row>
        <row r="23">
          <cell r="B23" t="str">
            <v>VARIOUS</v>
          </cell>
          <cell r="C23">
            <v>4170</v>
          </cell>
          <cell r="D23">
            <v>979</v>
          </cell>
          <cell r="E23">
            <v>3191</v>
          </cell>
          <cell r="F23">
            <v>325.94484167517902</v>
          </cell>
          <cell r="G23">
            <v>9913.2999999999993</v>
          </cell>
          <cell r="H23">
            <v>1762.02</v>
          </cell>
          <cell r="I23">
            <v>8151.28</v>
          </cell>
          <cell r="J23">
            <v>462.60995902430199</v>
          </cell>
          <cell r="K23">
            <v>9913.2999999999993</v>
          </cell>
          <cell r="L23">
            <v>1762.02</v>
          </cell>
          <cell r="M23">
            <v>8151.28</v>
          </cell>
          <cell r="N23">
            <v>462.60995902430199</v>
          </cell>
          <cell r="O23">
            <v>9913.2999999999993</v>
          </cell>
          <cell r="P23">
            <v>1762.02</v>
          </cell>
          <cell r="Q23">
            <v>8151.28</v>
          </cell>
          <cell r="R23">
            <v>462.60995902430199</v>
          </cell>
        </row>
        <row r="24">
          <cell r="B24" t="str">
            <v>120 BRISKET</v>
          </cell>
          <cell r="C24">
            <v>3223</v>
          </cell>
          <cell r="D24">
            <v>0</v>
          </cell>
          <cell r="E24">
            <v>3223</v>
          </cell>
          <cell r="F24">
            <v>0</v>
          </cell>
          <cell r="G24">
            <v>4701.51</v>
          </cell>
          <cell r="H24">
            <v>0</v>
          </cell>
          <cell r="I24">
            <v>4701.51</v>
          </cell>
          <cell r="J24">
            <v>0</v>
          </cell>
          <cell r="K24">
            <v>4701.51</v>
          </cell>
          <cell r="L24">
            <v>0</v>
          </cell>
          <cell r="M24">
            <v>4701.51</v>
          </cell>
          <cell r="N24">
            <v>0</v>
          </cell>
          <cell r="O24">
            <v>4701.51</v>
          </cell>
          <cell r="P24">
            <v>0</v>
          </cell>
          <cell r="Q24">
            <v>4701.51</v>
          </cell>
          <cell r="R24">
            <v>0</v>
          </cell>
        </row>
        <row r="25">
          <cell r="B25" t="str">
            <v>TONGUE RAW</v>
          </cell>
          <cell r="C25">
            <v>3185</v>
          </cell>
          <cell r="D25">
            <v>5086</v>
          </cell>
          <cell r="E25">
            <v>-1901</v>
          </cell>
          <cell r="F25">
            <v>-37.4</v>
          </cell>
          <cell r="G25">
            <v>14353.51</v>
          </cell>
          <cell r="H25">
            <v>22679.15</v>
          </cell>
          <cell r="I25">
            <v>-8325.64</v>
          </cell>
          <cell r="J25">
            <v>-36.700000000000003</v>
          </cell>
          <cell r="K25">
            <v>14353.51</v>
          </cell>
          <cell r="L25">
            <v>22679.15</v>
          </cell>
          <cell r="M25">
            <v>-8325.64</v>
          </cell>
          <cell r="N25">
            <v>-36.700000000000003</v>
          </cell>
          <cell r="O25">
            <v>8908.2099999999991</v>
          </cell>
          <cell r="P25">
            <v>15473.76</v>
          </cell>
          <cell r="Q25">
            <v>-6565.55</v>
          </cell>
          <cell r="R25">
            <v>-42.4</v>
          </cell>
        </row>
        <row r="26">
          <cell r="B26" t="str">
            <v>SALES - DISC &amp; ALLOW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-1643839.08</v>
          </cell>
          <cell r="L26">
            <v>-1387553.55</v>
          </cell>
          <cell r="M26">
            <v>-256285.53</v>
          </cell>
          <cell r="N26">
            <v>18.4703163348182</v>
          </cell>
          <cell r="O26">
            <v>-1632873.13</v>
          </cell>
          <cell r="P26">
            <v>-1373735.66</v>
          </cell>
          <cell r="Q26">
            <v>-259137.47</v>
          </cell>
          <cell r="R26">
            <v>18.863707010415698</v>
          </cell>
        </row>
        <row r="27">
          <cell r="B27" t="str">
            <v>RAW MATERIALS</v>
          </cell>
          <cell r="C27">
            <v>0</v>
          </cell>
          <cell r="D27">
            <v>5172</v>
          </cell>
          <cell r="E27">
            <v>-5172</v>
          </cell>
          <cell r="F27">
            <v>-100</v>
          </cell>
          <cell r="G27">
            <v>0</v>
          </cell>
          <cell r="H27">
            <v>6696.71</v>
          </cell>
          <cell r="I27">
            <v>-6696.71</v>
          </cell>
          <cell r="J27">
            <v>-100</v>
          </cell>
          <cell r="K27">
            <v>0</v>
          </cell>
          <cell r="L27">
            <v>6696.71</v>
          </cell>
          <cell r="M27">
            <v>-6696.71</v>
          </cell>
          <cell r="N27">
            <v>-100</v>
          </cell>
          <cell r="O27">
            <v>0</v>
          </cell>
          <cell r="P27">
            <v>-2612.89</v>
          </cell>
          <cell r="Q27">
            <v>2612.89</v>
          </cell>
          <cell r="R27">
            <v>-100</v>
          </cell>
        </row>
        <row r="28">
          <cell r="B28" t="str">
            <v>FOOD SHOW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-49718.05</v>
          </cell>
          <cell r="L28">
            <v>-99885</v>
          </cell>
          <cell r="M28">
            <v>50166.95</v>
          </cell>
          <cell r="N28">
            <v>-50.2</v>
          </cell>
          <cell r="O28">
            <v>-49183.15</v>
          </cell>
          <cell r="P28">
            <v>-98573.53</v>
          </cell>
          <cell r="Q28">
            <v>49390.38</v>
          </cell>
          <cell r="R28">
            <v>-50.1</v>
          </cell>
        </row>
        <row r="29">
          <cell r="B29" t="str">
            <v>MARKETING AND PROMO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-651281.77</v>
          </cell>
          <cell r="L29">
            <v>-783086.17</v>
          </cell>
          <cell r="M29">
            <v>131804.4</v>
          </cell>
          <cell r="N29">
            <v>-16.8</v>
          </cell>
          <cell r="O29">
            <v>-639999.75</v>
          </cell>
          <cell r="P29">
            <v>-771874.04</v>
          </cell>
          <cell r="Q29">
            <v>131874.29</v>
          </cell>
          <cell r="R29">
            <v>-17.100000000000001</v>
          </cell>
        </row>
        <row r="30">
          <cell r="B30" t="str">
            <v>SAMPLES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-39560.879999999997</v>
          </cell>
          <cell r="L30">
            <v>-105211.15</v>
          </cell>
          <cell r="M30">
            <v>65650.27</v>
          </cell>
          <cell r="N30">
            <v>-62.4</v>
          </cell>
          <cell r="O30">
            <v>-38832.019999999997</v>
          </cell>
          <cell r="P30">
            <v>-102736.19</v>
          </cell>
          <cell r="Q30">
            <v>63904.17</v>
          </cell>
          <cell r="R30">
            <v>-62.2</v>
          </cell>
        </row>
        <row r="31">
          <cell r="B31" t="str">
            <v>SHEINMAN (2 weeks+)</v>
          </cell>
          <cell r="C31">
            <v>0</v>
          </cell>
          <cell r="D31">
            <v>66948.91</v>
          </cell>
          <cell r="E31">
            <v>-66948.91</v>
          </cell>
          <cell r="F31">
            <v>-100</v>
          </cell>
          <cell r="G31">
            <v>0</v>
          </cell>
          <cell r="H31">
            <v>158870.54999999999</v>
          </cell>
          <cell r="I31">
            <v>-158870.54999999999</v>
          </cell>
          <cell r="J31">
            <v>-100</v>
          </cell>
          <cell r="K31">
            <v>0</v>
          </cell>
          <cell r="L31">
            <v>158870.54999999999</v>
          </cell>
          <cell r="M31">
            <v>-158870.54999999999</v>
          </cell>
          <cell r="N31">
            <v>-100</v>
          </cell>
          <cell r="O31">
            <v>0</v>
          </cell>
          <cell r="P31">
            <v>72773.36</v>
          </cell>
          <cell r="Q31">
            <v>-72773.36</v>
          </cell>
          <cell r="R31">
            <v>-100</v>
          </cell>
        </row>
        <row r="34">
          <cell r="B34" t="str">
            <v>TOTAL ALL CLASSES</v>
          </cell>
          <cell r="C34">
            <v>13076945</v>
          </cell>
          <cell r="D34">
            <v>12920223.91</v>
          </cell>
          <cell r="E34">
            <v>156721.09</v>
          </cell>
          <cell r="F34">
            <v>1.2129905107813299</v>
          </cell>
          <cell r="G34">
            <v>37034029.240000002</v>
          </cell>
          <cell r="H34">
            <v>36008684.07</v>
          </cell>
          <cell r="I34">
            <v>1025345.17</v>
          </cell>
          <cell r="J34">
            <v>2.84749414337595</v>
          </cell>
          <cell r="K34">
            <v>34649629.460000001</v>
          </cell>
          <cell r="L34">
            <v>33632948.200000003</v>
          </cell>
          <cell r="M34">
            <v>1016681.26</v>
          </cell>
          <cell r="N34">
            <v>3.0228728506173601</v>
          </cell>
          <cell r="O34">
            <v>14567418.24</v>
          </cell>
          <cell r="P34">
            <v>13669411.970000001</v>
          </cell>
          <cell r="Q34">
            <v>898006.27</v>
          </cell>
          <cell r="R34">
            <v>6.5694579398941002</v>
          </cell>
        </row>
      </sheetData>
      <sheetData sheetId="19">
        <row r="28">
          <cell r="B28" t="str">
            <v>GFS - HENRY LEE DIVISION</v>
          </cell>
          <cell r="C28">
            <v>14349</v>
          </cell>
          <cell r="D28">
            <v>16950</v>
          </cell>
          <cell r="E28">
            <v>-2601</v>
          </cell>
          <cell r="F28">
            <v>-15.4</v>
          </cell>
          <cell r="G28">
            <v>47439.17</v>
          </cell>
          <cell r="H28">
            <v>49925.85</v>
          </cell>
          <cell r="I28">
            <v>-2486.6799999999998</v>
          </cell>
          <cell r="J28">
            <v>-5</v>
          </cell>
          <cell r="K28">
            <v>44035.63</v>
          </cell>
          <cell r="L28">
            <v>44940.85</v>
          </cell>
          <cell r="M28">
            <v>-905.22</v>
          </cell>
          <cell r="N28">
            <v>-2</v>
          </cell>
          <cell r="O28">
            <v>23036.59</v>
          </cell>
          <cell r="P28">
            <v>22443.4</v>
          </cell>
          <cell r="Q28">
            <v>593.19000000000005</v>
          </cell>
          <cell r="R28">
            <v>2.6</v>
          </cell>
        </row>
        <row r="29">
          <cell r="B29" t="str">
            <v>SYSCO - JACKSONVILLE #034</v>
          </cell>
          <cell r="C29">
            <v>13488</v>
          </cell>
          <cell r="D29">
            <v>15456</v>
          </cell>
          <cell r="E29">
            <v>-1969</v>
          </cell>
          <cell r="F29">
            <v>-12.7</v>
          </cell>
          <cell r="G29">
            <v>50863.17</v>
          </cell>
          <cell r="H29">
            <v>57689.48</v>
          </cell>
          <cell r="I29">
            <v>-6826.31</v>
          </cell>
          <cell r="J29">
            <v>-11.8</v>
          </cell>
          <cell r="K29">
            <v>50863.17</v>
          </cell>
          <cell r="L29">
            <v>52971.91</v>
          </cell>
          <cell r="M29">
            <v>-2108.7399999999998</v>
          </cell>
          <cell r="N29">
            <v>-4</v>
          </cell>
          <cell r="O29">
            <v>26103.14</v>
          </cell>
          <cell r="P29">
            <v>24641.200000000001</v>
          </cell>
          <cell r="Q29">
            <v>1461.94</v>
          </cell>
          <cell r="R29">
            <v>5.9</v>
          </cell>
        </row>
        <row r="30">
          <cell r="B30" t="str">
            <v>SYSCO - PITTSBURGH</v>
          </cell>
          <cell r="C30">
            <v>11528</v>
          </cell>
          <cell r="D30">
            <v>0</v>
          </cell>
          <cell r="E30">
            <v>11528</v>
          </cell>
          <cell r="F30">
            <v>0</v>
          </cell>
          <cell r="G30">
            <v>40034.699999999997</v>
          </cell>
          <cell r="H30">
            <v>0</v>
          </cell>
          <cell r="I30">
            <v>40034.699999999997</v>
          </cell>
          <cell r="J30">
            <v>0</v>
          </cell>
          <cell r="K30">
            <v>40034.699999999997</v>
          </cell>
          <cell r="L30">
            <v>0</v>
          </cell>
          <cell r="M30">
            <v>40034.699999999997</v>
          </cell>
          <cell r="N30">
            <v>0</v>
          </cell>
          <cell r="O30">
            <v>18261.580000000002</v>
          </cell>
          <cell r="P30">
            <v>0</v>
          </cell>
          <cell r="Q30">
            <v>18261.580000000002</v>
          </cell>
          <cell r="R30">
            <v>0</v>
          </cell>
        </row>
        <row r="31">
          <cell r="B31" t="str">
            <v>SYSCO - CLEVELAND #015</v>
          </cell>
          <cell r="C31">
            <v>11112</v>
          </cell>
          <cell r="D31">
            <v>5806</v>
          </cell>
          <cell r="E31">
            <v>5306</v>
          </cell>
          <cell r="F31">
            <v>91.4</v>
          </cell>
          <cell r="G31">
            <v>32243.81</v>
          </cell>
          <cell r="H31">
            <v>15521.15</v>
          </cell>
          <cell r="I31">
            <v>16722.66</v>
          </cell>
          <cell r="J31">
            <v>107.7</v>
          </cell>
          <cell r="K31">
            <v>31217.040000000001</v>
          </cell>
          <cell r="L31">
            <v>14831.21</v>
          </cell>
          <cell r="M31">
            <v>16385.830000000002</v>
          </cell>
          <cell r="N31">
            <v>110.5</v>
          </cell>
          <cell r="O31">
            <v>14462.37</v>
          </cell>
          <cell r="P31">
            <v>6028.93</v>
          </cell>
          <cell r="Q31">
            <v>8433.44</v>
          </cell>
          <cell r="R31">
            <v>139.9</v>
          </cell>
        </row>
        <row r="32">
          <cell r="B32" t="str">
            <v>SYSCO - ALBANY #025</v>
          </cell>
          <cell r="C32">
            <v>10893</v>
          </cell>
          <cell r="D32">
            <v>19898</v>
          </cell>
          <cell r="E32">
            <v>-9005</v>
          </cell>
          <cell r="F32">
            <v>-45.3</v>
          </cell>
          <cell r="G32">
            <v>35365.54</v>
          </cell>
          <cell r="H32">
            <v>63364.75</v>
          </cell>
          <cell r="I32">
            <v>-27999.21</v>
          </cell>
          <cell r="J32">
            <v>-44.2</v>
          </cell>
          <cell r="K32">
            <v>35365.54</v>
          </cell>
          <cell r="L32">
            <v>41633.410000000003</v>
          </cell>
          <cell r="M32">
            <v>-6267.87</v>
          </cell>
          <cell r="N32">
            <v>-15.1</v>
          </cell>
          <cell r="O32">
            <v>18237.099999999999</v>
          </cell>
          <cell r="P32">
            <v>9587.1200000000008</v>
          </cell>
          <cell r="Q32">
            <v>8649.98</v>
          </cell>
          <cell r="R32">
            <v>90.2</v>
          </cell>
        </row>
        <row r="33">
          <cell r="B33" t="str">
            <v>MURRAY BRESKY CONSULTANTS, LTD</v>
          </cell>
          <cell r="C33">
            <v>10596</v>
          </cell>
          <cell r="D33">
            <v>1900</v>
          </cell>
          <cell r="E33">
            <v>8696</v>
          </cell>
          <cell r="F33">
            <v>457.7</v>
          </cell>
          <cell r="G33">
            <v>16662.599999999999</v>
          </cell>
          <cell r="H33">
            <v>2815</v>
          </cell>
          <cell r="I33">
            <v>13847.6</v>
          </cell>
          <cell r="J33">
            <v>491.9</v>
          </cell>
          <cell r="K33">
            <v>16662.599999999999</v>
          </cell>
          <cell r="L33">
            <v>2815</v>
          </cell>
          <cell r="M33">
            <v>13847.6</v>
          </cell>
          <cell r="N33">
            <v>491.9</v>
          </cell>
          <cell r="O33">
            <v>8963.2199999999993</v>
          </cell>
          <cell r="P33">
            <v>1571.5</v>
          </cell>
          <cell r="Q33">
            <v>7391.72</v>
          </cell>
          <cell r="R33">
            <v>470.4</v>
          </cell>
        </row>
        <row r="34">
          <cell r="B34" t="str">
            <v>SYSCO - ST LOUIS #194</v>
          </cell>
          <cell r="C34">
            <v>9455</v>
          </cell>
          <cell r="D34">
            <v>0</v>
          </cell>
          <cell r="E34">
            <v>9455</v>
          </cell>
          <cell r="F34">
            <v>0</v>
          </cell>
          <cell r="G34">
            <v>33663.300000000003</v>
          </cell>
          <cell r="H34">
            <v>0</v>
          </cell>
          <cell r="I34">
            <v>33663.300000000003</v>
          </cell>
          <cell r="J34">
            <v>0</v>
          </cell>
          <cell r="K34">
            <v>33663.300000000003</v>
          </cell>
          <cell r="L34">
            <v>0</v>
          </cell>
          <cell r="M34">
            <v>33663.300000000003</v>
          </cell>
          <cell r="N34">
            <v>0</v>
          </cell>
          <cell r="O34">
            <v>16718.21</v>
          </cell>
          <cell r="P34">
            <v>0</v>
          </cell>
          <cell r="Q34">
            <v>16718.21</v>
          </cell>
          <cell r="R34">
            <v>0</v>
          </cell>
        </row>
        <row r="35">
          <cell r="B35" t="str">
            <v>SYSCO - JAMESTOWN, LLC #070</v>
          </cell>
          <cell r="C35">
            <v>8886</v>
          </cell>
          <cell r="D35">
            <v>7514</v>
          </cell>
          <cell r="E35">
            <v>1372</v>
          </cell>
          <cell r="F35">
            <v>18.3</v>
          </cell>
          <cell r="G35">
            <v>32117.03</v>
          </cell>
          <cell r="H35">
            <v>27119.79</v>
          </cell>
          <cell r="I35">
            <v>4997.24</v>
          </cell>
          <cell r="J35">
            <v>18.399999999999999</v>
          </cell>
          <cell r="K35">
            <v>25996.48</v>
          </cell>
          <cell r="L35">
            <v>22606.06</v>
          </cell>
          <cell r="M35">
            <v>3390.42</v>
          </cell>
          <cell r="N35">
            <v>15</v>
          </cell>
          <cell r="O35">
            <v>11461.02</v>
          </cell>
          <cell r="P35">
            <v>9144.74</v>
          </cell>
          <cell r="Q35">
            <v>2316.2800000000002</v>
          </cell>
          <cell r="R35">
            <v>25.3</v>
          </cell>
        </row>
        <row r="36">
          <cell r="B36" t="str">
            <v>U S FOODSERVICE - PHOENIX</v>
          </cell>
          <cell r="C36">
            <v>8798</v>
          </cell>
          <cell r="D36">
            <v>0</v>
          </cell>
          <cell r="E36">
            <v>8798</v>
          </cell>
          <cell r="F36">
            <v>0</v>
          </cell>
          <cell r="G36">
            <v>38711.86</v>
          </cell>
          <cell r="H36">
            <v>0</v>
          </cell>
          <cell r="I36">
            <v>38711.86</v>
          </cell>
          <cell r="J36">
            <v>0</v>
          </cell>
          <cell r="K36">
            <v>38711.86</v>
          </cell>
          <cell r="L36">
            <v>0</v>
          </cell>
          <cell r="M36">
            <v>38711.86</v>
          </cell>
          <cell r="N36">
            <v>0</v>
          </cell>
          <cell r="O36">
            <v>15572.73</v>
          </cell>
          <cell r="P36">
            <v>0</v>
          </cell>
          <cell r="Q36">
            <v>15572.73</v>
          </cell>
          <cell r="R36">
            <v>0</v>
          </cell>
        </row>
        <row r="37">
          <cell r="B37" t="str">
            <v>VENDOR SALES</v>
          </cell>
          <cell r="C37">
            <v>8111</v>
          </cell>
          <cell r="D37">
            <v>9702</v>
          </cell>
          <cell r="E37">
            <v>-1591</v>
          </cell>
          <cell r="F37">
            <v>-16.399999999999999</v>
          </cell>
          <cell r="G37">
            <v>18737.72</v>
          </cell>
          <cell r="H37">
            <v>19889.099999999999</v>
          </cell>
          <cell r="I37">
            <v>-1151.3800000000001</v>
          </cell>
          <cell r="J37">
            <v>-5.8</v>
          </cell>
          <cell r="K37">
            <v>18737.72</v>
          </cell>
          <cell r="L37">
            <v>19889.099999999999</v>
          </cell>
          <cell r="M37">
            <v>-1151.3800000000001</v>
          </cell>
          <cell r="N37">
            <v>-5.8</v>
          </cell>
          <cell r="O37">
            <v>11356.71</v>
          </cell>
          <cell r="P37">
            <v>10963.26</v>
          </cell>
          <cell r="Q37">
            <v>393.45</v>
          </cell>
          <cell r="R37">
            <v>3.6</v>
          </cell>
        </row>
        <row r="38">
          <cell r="B38" t="str">
            <v>SYSCO - COLUMBIA #340</v>
          </cell>
          <cell r="C38">
            <v>7736</v>
          </cell>
          <cell r="D38">
            <v>10002</v>
          </cell>
          <cell r="E38">
            <v>-2267</v>
          </cell>
          <cell r="F38">
            <v>-22.7</v>
          </cell>
          <cell r="G38">
            <v>24676.38</v>
          </cell>
          <cell r="H38">
            <v>37799.760000000002</v>
          </cell>
          <cell r="I38">
            <v>-13123.38</v>
          </cell>
          <cell r="J38">
            <v>-34.700000000000003</v>
          </cell>
          <cell r="K38">
            <v>24676.38</v>
          </cell>
          <cell r="L38">
            <v>31782.48</v>
          </cell>
          <cell r="M38">
            <v>-7106.1</v>
          </cell>
          <cell r="N38">
            <v>-22.4</v>
          </cell>
          <cell r="O38">
            <v>12734.03</v>
          </cell>
          <cell r="P38">
            <v>11547.57</v>
          </cell>
          <cell r="Q38">
            <v>1186.46</v>
          </cell>
          <cell r="R38">
            <v>10.3</v>
          </cell>
        </row>
        <row r="39">
          <cell r="B39" t="str">
            <v>U S FOODSERVICE - BOCA</v>
          </cell>
          <cell r="C39">
            <v>7651</v>
          </cell>
          <cell r="D39">
            <v>6225</v>
          </cell>
          <cell r="E39">
            <v>1426</v>
          </cell>
          <cell r="F39">
            <v>22.9</v>
          </cell>
          <cell r="G39">
            <v>20735.38</v>
          </cell>
          <cell r="H39">
            <v>19456.349999999999</v>
          </cell>
          <cell r="I39">
            <v>1279.03</v>
          </cell>
          <cell r="J39">
            <v>6.6</v>
          </cell>
          <cell r="K39">
            <v>20735.38</v>
          </cell>
          <cell r="L39">
            <v>19456.349999999999</v>
          </cell>
          <cell r="M39">
            <v>1279.03</v>
          </cell>
          <cell r="N39">
            <v>6.6</v>
          </cell>
          <cell r="O39">
            <v>11785.21</v>
          </cell>
          <cell r="P39">
            <v>10966.95</v>
          </cell>
          <cell r="Q39">
            <v>818.26</v>
          </cell>
          <cell r="R39">
            <v>7.5</v>
          </cell>
        </row>
        <row r="40">
          <cell r="B40" t="str">
            <v>SHERWOOD FOOD DISTRIBUTOR</v>
          </cell>
          <cell r="C40">
            <v>7420</v>
          </cell>
          <cell r="D40">
            <v>6105</v>
          </cell>
          <cell r="E40">
            <v>1315</v>
          </cell>
          <cell r="F40">
            <v>21.5</v>
          </cell>
          <cell r="G40">
            <v>19527.71</v>
          </cell>
          <cell r="H40">
            <v>16005.4</v>
          </cell>
          <cell r="I40">
            <v>3522.31</v>
          </cell>
          <cell r="J40">
            <v>22</v>
          </cell>
          <cell r="K40">
            <v>19527.71</v>
          </cell>
          <cell r="L40">
            <v>16005.4</v>
          </cell>
          <cell r="M40">
            <v>3522.31</v>
          </cell>
          <cell r="N40">
            <v>22</v>
          </cell>
          <cell r="O40">
            <v>8737.86</v>
          </cell>
          <cell r="P40">
            <v>6697.86</v>
          </cell>
          <cell r="Q40">
            <v>2040</v>
          </cell>
          <cell r="R40">
            <v>30.5</v>
          </cell>
        </row>
        <row r="41">
          <cell r="B41" t="str">
            <v>MASTER PURVEYORS - NEW YORK</v>
          </cell>
          <cell r="C41">
            <v>7368</v>
          </cell>
          <cell r="D41">
            <v>10946</v>
          </cell>
          <cell r="E41">
            <v>-3578</v>
          </cell>
          <cell r="F41">
            <v>-32.700000000000003</v>
          </cell>
          <cell r="G41">
            <v>18201.04</v>
          </cell>
          <cell r="H41">
            <v>23416.09</v>
          </cell>
          <cell r="I41">
            <v>-5215.05</v>
          </cell>
          <cell r="J41">
            <v>-22.3</v>
          </cell>
          <cell r="K41">
            <v>18201.04</v>
          </cell>
          <cell r="L41">
            <v>23416.09</v>
          </cell>
          <cell r="M41">
            <v>-5215.05</v>
          </cell>
          <cell r="N41">
            <v>-22.3</v>
          </cell>
          <cell r="O41">
            <v>7889.54</v>
          </cell>
          <cell r="P41">
            <v>8139.91</v>
          </cell>
          <cell r="Q41">
            <v>-250.37</v>
          </cell>
          <cell r="R41">
            <v>-3.1</v>
          </cell>
        </row>
        <row r="42">
          <cell r="B42" t="str">
            <v>SYSCO - GULFCOAST #164</v>
          </cell>
          <cell r="C42">
            <v>7173</v>
          </cell>
          <cell r="D42">
            <v>7481</v>
          </cell>
          <cell r="E42">
            <v>-309</v>
          </cell>
          <cell r="F42">
            <v>-4.0999999999999996</v>
          </cell>
          <cell r="G42">
            <v>27901.14</v>
          </cell>
          <cell r="H42">
            <v>24148.75</v>
          </cell>
          <cell r="I42">
            <v>3752.39</v>
          </cell>
          <cell r="J42">
            <v>15.5</v>
          </cell>
          <cell r="K42">
            <v>27901.14</v>
          </cell>
          <cell r="L42">
            <v>22315.34</v>
          </cell>
          <cell r="M42">
            <v>5585.8</v>
          </cell>
          <cell r="N42">
            <v>25</v>
          </cell>
          <cell r="O42">
            <v>15323.97</v>
          </cell>
          <cell r="P42">
            <v>9470.2000000000007</v>
          </cell>
          <cell r="Q42">
            <v>5853.77</v>
          </cell>
          <cell r="R42">
            <v>61.8</v>
          </cell>
        </row>
        <row r="43">
          <cell r="B43" t="str">
            <v>ROYALTY FOODS INC</v>
          </cell>
          <cell r="C43">
            <v>6991</v>
          </cell>
          <cell r="D43">
            <v>5995</v>
          </cell>
          <cell r="E43">
            <v>997</v>
          </cell>
          <cell r="F43">
            <v>16.600000000000001</v>
          </cell>
          <cell r="G43">
            <v>20105.439999999999</v>
          </cell>
          <cell r="H43">
            <v>17478.68</v>
          </cell>
          <cell r="I43">
            <v>2626.76</v>
          </cell>
          <cell r="J43">
            <v>15</v>
          </cell>
          <cell r="K43">
            <v>20040.009999999998</v>
          </cell>
          <cell r="L43">
            <v>17240.75</v>
          </cell>
          <cell r="M43">
            <v>2799.26</v>
          </cell>
          <cell r="N43">
            <v>16.2</v>
          </cell>
          <cell r="O43">
            <v>10059.719999999999</v>
          </cell>
          <cell r="P43">
            <v>8931.26</v>
          </cell>
          <cell r="Q43">
            <v>1128.46</v>
          </cell>
          <cell r="R43">
            <v>12.6</v>
          </cell>
        </row>
        <row r="44">
          <cell r="B44" t="str">
            <v>RESTAURANT DEPOT ENTERPRISES</v>
          </cell>
          <cell r="C44">
            <v>6741</v>
          </cell>
          <cell r="D44">
            <v>0</v>
          </cell>
          <cell r="E44">
            <v>6741</v>
          </cell>
          <cell r="F44">
            <v>0</v>
          </cell>
          <cell r="G44">
            <v>17361.580000000002</v>
          </cell>
          <cell r="H44">
            <v>0</v>
          </cell>
          <cell r="I44">
            <v>17361.580000000002</v>
          </cell>
          <cell r="J44">
            <v>0</v>
          </cell>
          <cell r="K44">
            <v>17361.580000000002</v>
          </cell>
          <cell r="L44">
            <v>0</v>
          </cell>
          <cell r="M44">
            <v>17361.580000000002</v>
          </cell>
          <cell r="N44">
            <v>0</v>
          </cell>
          <cell r="O44">
            <v>8333.42</v>
          </cell>
          <cell r="P44">
            <v>0</v>
          </cell>
          <cell r="Q44">
            <v>8333.42</v>
          </cell>
          <cell r="R44">
            <v>0</v>
          </cell>
        </row>
        <row r="45">
          <cell r="B45" t="str">
            <v>U S FOODSERVICE - BALTIMORE</v>
          </cell>
          <cell r="C45">
            <v>6718</v>
          </cell>
          <cell r="D45">
            <v>10921</v>
          </cell>
          <cell r="E45">
            <v>-4203</v>
          </cell>
          <cell r="F45">
            <v>-38.5</v>
          </cell>
          <cell r="G45">
            <v>25663.8</v>
          </cell>
          <cell r="H45">
            <v>37333.660000000003</v>
          </cell>
          <cell r="I45">
            <v>-11669.86</v>
          </cell>
          <cell r="J45">
            <v>-31.3</v>
          </cell>
          <cell r="K45">
            <v>25663.8</v>
          </cell>
          <cell r="L45">
            <v>36800.1</v>
          </cell>
          <cell r="M45">
            <v>-11136.3</v>
          </cell>
          <cell r="N45">
            <v>-30.3</v>
          </cell>
          <cell r="O45">
            <v>13459.46</v>
          </cell>
          <cell r="P45">
            <v>16714.759999999998</v>
          </cell>
          <cell r="Q45">
            <v>-3255.3</v>
          </cell>
          <cell r="R45">
            <v>-19.5</v>
          </cell>
        </row>
        <row r="46">
          <cell r="B46" t="str">
            <v>ZIGGY'S S &amp; F ENTERPRISE</v>
          </cell>
          <cell r="C46">
            <v>6623</v>
          </cell>
          <cell r="D46">
            <v>4132</v>
          </cell>
          <cell r="E46">
            <v>2491</v>
          </cell>
          <cell r="F46">
            <v>60.3</v>
          </cell>
          <cell r="G46">
            <v>18248.259999999998</v>
          </cell>
          <cell r="H46">
            <v>10762.74</v>
          </cell>
          <cell r="I46">
            <v>7485.52</v>
          </cell>
          <cell r="J46">
            <v>69.599999999999994</v>
          </cell>
          <cell r="K46">
            <v>18248.259999999998</v>
          </cell>
          <cell r="L46">
            <v>10762.74</v>
          </cell>
          <cell r="M46">
            <v>7485.52</v>
          </cell>
          <cell r="N46">
            <v>69.599999999999994</v>
          </cell>
          <cell r="O46">
            <v>6497.89</v>
          </cell>
          <cell r="P46">
            <v>4105.82</v>
          </cell>
          <cell r="Q46">
            <v>2392.0700000000002</v>
          </cell>
          <cell r="R46">
            <v>58.3</v>
          </cell>
        </row>
        <row r="47">
          <cell r="B47" t="str">
            <v>DESERT GOLD FOOD COMPANY</v>
          </cell>
          <cell r="C47">
            <v>6418</v>
          </cell>
          <cell r="D47">
            <v>3094</v>
          </cell>
          <cell r="E47">
            <v>3324</v>
          </cell>
          <cell r="F47">
            <v>107.4</v>
          </cell>
          <cell r="G47">
            <v>22075.97</v>
          </cell>
          <cell r="H47">
            <v>11074.54</v>
          </cell>
          <cell r="I47">
            <v>11001.43</v>
          </cell>
          <cell r="J47">
            <v>99.3</v>
          </cell>
          <cell r="K47">
            <v>21775.119999999999</v>
          </cell>
          <cell r="L47">
            <v>11074.54</v>
          </cell>
          <cell r="M47">
            <v>10700.58</v>
          </cell>
          <cell r="N47">
            <v>96.6</v>
          </cell>
          <cell r="O47">
            <v>9507.83</v>
          </cell>
          <cell r="P47">
            <v>2682.14</v>
          </cell>
          <cell r="Q47">
            <v>6825.69</v>
          </cell>
          <cell r="R47">
            <v>254.5</v>
          </cell>
        </row>
        <row r="48">
          <cell r="B48" t="str">
            <v>MAGNOLIA BEEF COMPANY</v>
          </cell>
          <cell r="C48">
            <v>6359</v>
          </cell>
          <cell r="D48">
            <v>3375</v>
          </cell>
          <cell r="E48">
            <v>2983</v>
          </cell>
          <cell r="F48">
            <v>88.4</v>
          </cell>
          <cell r="G48">
            <v>11795.88</v>
          </cell>
          <cell r="H48">
            <v>6403.47</v>
          </cell>
          <cell r="I48">
            <v>5392.41</v>
          </cell>
          <cell r="J48">
            <v>84.2</v>
          </cell>
          <cell r="K48">
            <v>11795.88</v>
          </cell>
          <cell r="L48">
            <v>6403.47</v>
          </cell>
          <cell r="M48">
            <v>5392.41</v>
          </cell>
          <cell r="N48">
            <v>84.2</v>
          </cell>
          <cell r="O48">
            <v>4564.8599999999997</v>
          </cell>
          <cell r="P48">
            <v>3067.44</v>
          </cell>
          <cell r="Q48">
            <v>1497.42</v>
          </cell>
          <cell r="R48">
            <v>48.8</v>
          </cell>
        </row>
        <row r="49">
          <cell r="B49" t="str">
            <v>U S FOODSERVICE - CLEVELAND</v>
          </cell>
          <cell r="C49">
            <v>6230</v>
          </cell>
          <cell r="D49">
            <v>3921</v>
          </cell>
          <cell r="E49">
            <v>2309</v>
          </cell>
          <cell r="F49">
            <v>58.9</v>
          </cell>
          <cell r="G49">
            <v>19701.5</v>
          </cell>
          <cell r="H49">
            <v>10687.35</v>
          </cell>
          <cell r="I49">
            <v>9014.15</v>
          </cell>
          <cell r="J49">
            <v>84.3</v>
          </cell>
          <cell r="K49">
            <v>17840.28</v>
          </cell>
          <cell r="L49">
            <v>10226.86</v>
          </cell>
          <cell r="M49">
            <v>7613.42</v>
          </cell>
          <cell r="N49">
            <v>74.5</v>
          </cell>
          <cell r="O49">
            <v>7807.52</v>
          </cell>
          <cell r="P49">
            <v>4097.7</v>
          </cell>
          <cell r="Q49">
            <v>3709.82</v>
          </cell>
          <cell r="R49">
            <v>90.5</v>
          </cell>
        </row>
        <row r="50">
          <cell r="B50" t="str">
            <v>JAKES FINER FOODS INC</v>
          </cell>
          <cell r="C50">
            <v>6116</v>
          </cell>
          <cell r="D50">
            <v>7732</v>
          </cell>
          <cell r="E50">
            <v>-1616</v>
          </cell>
          <cell r="F50">
            <v>-20.9</v>
          </cell>
          <cell r="G50">
            <v>16193.79</v>
          </cell>
          <cell r="H50">
            <v>20677.8</v>
          </cell>
          <cell r="I50">
            <v>-4484.01</v>
          </cell>
          <cell r="J50">
            <v>-21.7</v>
          </cell>
          <cell r="K50">
            <v>16106.67</v>
          </cell>
          <cell r="L50">
            <v>20677.8</v>
          </cell>
          <cell r="M50">
            <v>-4571.13</v>
          </cell>
          <cell r="N50">
            <v>-22.1</v>
          </cell>
          <cell r="O50">
            <v>5935.82</v>
          </cell>
          <cell r="P50">
            <v>7331.09</v>
          </cell>
          <cell r="Q50">
            <v>-1395.27</v>
          </cell>
          <cell r="R50">
            <v>-19</v>
          </cell>
        </row>
        <row r="51">
          <cell r="B51" t="str">
            <v>U S FOODSERVICE - STREATOR</v>
          </cell>
          <cell r="C51">
            <v>5925</v>
          </cell>
          <cell r="D51">
            <v>0</v>
          </cell>
          <cell r="E51">
            <v>5925</v>
          </cell>
          <cell r="F51">
            <v>0</v>
          </cell>
          <cell r="G51">
            <v>18959.84</v>
          </cell>
          <cell r="H51">
            <v>0</v>
          </cell>
          <cell r="I51">
            <v>18959.84</v>
          </cell>
          <cell r="J51">
            <v>0</v>
          </cell>
          <cell r="K51">
            <v>18959.84</v>
          </cell>
          <cell r="L51">
            <v>0</v>
          </cell>
          <cell r="M51">
            <v>18959.84</v>
          </cell>
          <cell r="N51">
            <v>0</v>
          </cell>
          <cell r="O51">
            <v>17774.849999999999</v>
          </cell>
          <cell r="P51">
            <v>0</v>
          </cell>
          <cell r="Q51">
            <v>17774.849999999999</v>
          </cell>
          <cell r="R51">
            <v>0</v>
          </cell>
        </row>
        <row r="52">
          <cell r="B52" t="str">
            <v>U S FOODSERVICE - N.Y. METRO</v>
          </cell>
          <cell r="C52">
            <v>5732</v>
          </cell>
          <cell r="D52">
            <v>6984</v>
          </cell>
          <cell r="E52">
            <v>-1252</v>
          </cell>
          <cell r="F52">
            <v>-17.899999999999999</v>
          </cell>
          <cell r="G52">
            <v>18513.86</v>
          </cell>
          <cell r="H52">
            <v>22192.09</v>
          </cell>
          <cell r="I52">
            <v>-3678.23</v>
          </cell>
          <cell r="J52">
            <v>-16.600000000000001</v>
          </cell>
          <cell r="K52">
            <v>18513.86</v>
          </cell>
          <cell r="L52">
            <v>22192.09</v>
          </cell>
          <cell r="M52">
            <v>-3678.23</v>
          </cell>
          <cell r="N52">
            <v>-16.600000000000001</v>
          </cell>
          <cell r="O52">
            <v>10442.93</v>
          </cell>
          <cell r="P52">
            <v>12393.16</v>
          </cell>
          <cell r="Q52">
            <v>-1950.23</v>
          </cell>
          <cell r="R52">
            <v>-15.7</v>
          </cell>
        </row>
        <row r="53">
          <cell r="B53" t="str">
            <v>VENDORS</v>
          </cell>
          <cell r="C53">
            <v>5450</v>
          </cell>
          <cell r="D53">
            <v>6480</v>
          </cell>
          <cell r="E53">
            <v>-1030</v>
          </cell>
          <cell r="F53">
            <v>-15.9</v>
          </cell>
          <cell r="G53">
            <v>10350</v>
          </cell>
          <cell r="H53">
            <v>12312</v>
          </cell>
          <cell r="I53">
            <v>-1962</v>
          </cell>
          <cell r="J53">
            <v>-15.9</v>
          </cell>
          <cell r="K53">
            <v>10350</v>
          </cell>
          <cell r="L53">
            <v>12312</v>
          </cell>
          <cell r="M53">
            <v>-1962</v>
          </cell>
          <cell r="N53">
            <v>-15.9</v>
          </cell>
          <cell r="O53">
            <v>5554</v>
          </cell>
          <cell r="P53">
            <v>7570.8</v>
          </cell>
          <cell r="Q53">
            <v>-2016.8</v>
          </cell>
          <cell r="R53">
            <v>-26.6</v>
          </cell>
        </row>
        <row r="54">
          <cell r="B54" t="str">
            <v>PRAML INTERNATIONAL</v>
          </cell>
          <cell r="C54">
            <v>4967</v>
          </cell>
          <cell r="D54">
            <v>9661</v>
          </cell>
          <cell r="E54">
            <v>-4694</v>
          </cell>
          <cell r="F54">
            <v>-48.6</v>
          </cell>
          <cell r="G54">
            <v>18257.32</v>
          </cell>
          <cell r="H54">
            <v>27830.32</v>
          </cell>
          <cell r="I54">
            <v>-9573</v>
          </cell>
          <cell r="J54">
            <v>-34.4</v>
          </cell>
          <cell r="K54">
            <v>18257.32</v>
          </cell>
          <cell r="L54">
            <v>27830.32</v>
          </cell>
          <cell r="M54">
            <v>-9573</v>
          </cell>
          <cell r="N54">
            <v>-34.4</v>
          </cell>
          <cell r="O54">
            <v>7473.98</v>
          </cell>
          <cell r="P54">
            <v>8506.4</v>
          </cell>
          <cell r="Q54">
            <v>-1032.42</v>
          </cell>
          <cell r="R54">
            <v>-12.1</v>
          </cell>
        </row>
        <row r="55">
          <cell r="B55" t="str">
            <v>U S FOODSERVICE - MANASSAS</v>
          </cell>
          <cell r="C55">
            <v>4867</v>
          </cell>
          <cell r="D55">
            <v>11056</v>
          </cell>
          <cell r="E55">
            <v>-6189</v>
          </cell>
          <cell r="F55">
            <v>-56</v>
          </cell>
          <cell r="G55">
            <v>18265.47</v>
          </cell>
          <cell r="H55">
            <v>40982.949999999997</v>
          </cell>
          <cell r="I55">
            <v>-22717.48</v>
          </cell>
          <cell r="J55">
            <v>-55.4</v>
          </cell>
          <cell r="K55">
            <v>18265.47</v>
          </cell>
          <cell r="L55">
            <v>40982.949999999997</v>
          </cell>
          <cell r="M55">
            <v>-22717.48</v>
          </cell>
          <cell r="N55">
            <v>-55.4</v>
          </cell>
          <cell r="O55">
            <v>9776.06</v>
          </cell>
          <cell r="P55">
            <v>20007.84</v>
          </cell>
          <cell r="Q55">
            <v>-10231.780000000001</v>
          </cell>
          <cell r="R55">
            <v>-51.1</v>
          </cell>
        </row>
        <row r="56">
          <cell r="B56" t="str">
            <v>SYSCO - HOUSTON #130</v>
          </cell>
          <cell r="C56">
            <v>4654</v>
          </cell>
          <cell r="D56">
            <v>6996</v>
          </cell>
          <cell r="E56">
            <v>-2342</v>
          </cell>
          <cell r="F56">
            <v>-33.5</v>
          </cell>
          <cell r="G56">
            <v>18027.37</v>
          </cell>
          <cell r="H56">
            <v>24739.95</v>
          </cell>
          <cell r="I56">
            <v>-6712.58</v>
          </cell>
          <cell r="J56">
            <v>-27.1</v>
          </cell>
          <cell r="K56">
            <v>18027.37</v>
          </cell>
          <cell r="L56">
            <v>24553.58</v>
          </cell>
          <cell r="M56">
            <v>-6526.21</v>
          </cell>
          <cell r="N56">
            <v>-26.6</v>
          </cell>
          <cell r="O56">
            <v>8394.14</v>
          </cell>
          <cell r="P56">
            <v>10857.82</v>
          </cell>
          <cell r="Q56">
            <v>-2463.6799999999998</v>
          </cell>
          <cell r="R56">
            <v>-22.7</v>
          </cell>
        </row>
        <row r="57">
          <cell r="B57" t="str">
            <v>PARIS PRODUCE CO.</v>
          </cell>
          <cell r="C57">
            <v>4530</v>
          </cell>
          <cell r="D57">
            <v>0</v>
          </cell>
          <cell r="E57">
            <v>4530</v>
          </cell>
          <cell r="F57">
            <v>0</v>
          </cell>
          <cell r="G57">
            <v>14533.21</v>
          </cell>
          <cell r="H57">
            <v>0</v>
          </cell>
          <cell r="I57">
            <v>14533.21</v>
          </cell>
          <cell r="J57">
            <v>0</v>
          </cell>
          <cell r="K57">
            <v>14228.59</v>
          </cell>
          <cell r="L57">
            <v>0</v>
          </cell>
          <cell r="M57">
            <v>14228.59</v>
          </cell>
          <cell r="N57">
            <v>0</v>
          </cell>
          <cell r="O57">
            <v>7558.95</v>
          </cell>
          <cell r="P57">
            <v>0</v>
          </cell>
          <cell r="Q57">
            <v>7558.95</v>
          </cell>
          <cell r="R57">
            <v>0</v>
          </cell>
        </row>
        <row r="58">
          <cell r="B58" t="str">
            <v>FOODPRO</v>
          </cell>
          <cell r="C58">
            <v>4428</v>
          </cell>
          <cell r="D58">
            <v>9331</v>
          </cell>
          <cell r="E58">
            <v>-4903</v>
          </cell>
          <cell r="F58">
            <v>-52.6</v>
          </cell>
          <cell r="G58">
            <v>13866.56</v>
          </cell>
          <cell r="H58">
            <v>27547.19</v>
          </cell>
          <cell r="I58">
            <v>-13680.63</v>
          </cell>
          <cell r="J58">
            <v>-49.7</v>
          </cell>
          <cell r="K58">
            <v>13818.56</v>
          </cell>
          <cell r="L58">
            <v>27320.16</v>
          </cell>
          <cell r="M58">
            <v>-13501.6</v>
          </cell>
          <cell r="N58">
            <v>-49.4</v>
          </cell>
          <cell r="O58">
            <v>7156.31</v>
          </cell>
          <cell r="P58">
            <v>12999.14</v>
          </cell>
          <cell r="Q58">
            <v>-5842.83</v>
          </cell>
          <cell r="R58">
            <v>-45</v>
          </cell>
        </row>
        <row r="59">
          <cell r="B59" t="str">
            <v>SYGMA NETWORK - DALLAS NORTH</v>
          </cell>
          <cell r="C59">
            <v>4401</v>
          </cell>
          <cell r="D59">
            <v>0</v>
          </cell>
          <cell r="E59">
            <v>4401</v>
          </cell>
          <cell r="F59">
            <v>0</v>
          </cell>
          <cell r="G59">
            <v>13121.83</v>
          </cell>
          <cell r="H59">
            <v>0</v>
          </cell>
          <cell r="I59">
            <v>13121.83</v>
          </cell>
          <cell r="J59">
            <v>0</v>
          </cell>
          <cell r="K59">
            <v>13121.83</v>
          </cell>
          <cell r="L59">
            <v>0</v>
          </cell>
          <cell r="M59">
            <v>13121.83</v>
          </cell>
          <cell r="N59">
            <v>0</v>
          </cell>
          <cell r="O59">
            <v>5587.97</v>
          </cell>
          <cell r="P59">
            <v>0</v>
          </cell>
          <cell r="Q59">
            <v>5587.97</v>
          </cell>
          <cell r="R59">
            <v>0</v>
          </cell>
        </row>
        <row r="60">
          <cell r="B60" t="str">
            <v>ATTMAN'S DELI</v>
          </cell>
          <cell r="C60">
            <v>4396</v>
          </cell>
          <cell r="D60">
            <v>3442</v>
          </cell>
          <cell r="E60">
            <v>954</v>
          </cell>
          <cell r="F60">
            <v>27.7</v>
          </cell>
          <cell r="G60">
            <v>9891</v>
          </cell>
          <cell r="H60">
            <v>6802.06</v>
          </cell>
          <cell r="I60">
            <v>3088.94</v>
          </cell>
          <cell r="J60">
            <v>45.4</v>
          </cell>
          <cell r="K60">
            <v>9891</v>
          </cell>
          <cell r="L60">
            <v>6802.06</v>
          </cell>
          <cell r="M60">
            <v>3088.94</v>
          </cell>
          <cell r="N60">
            <v>45.4</v>
          </cell>
          <cell r="O60">
            <v>4923.5200000000004</v>
          </cell>
          <cell r="P60">
            <v>3394.47</v>
          </cell>
          <cell r="Q60">
            <v>1529.05</v>
          </cell>
          <cell r="R60">
            <v>45.1</v>
          </cell>
        </row>
        <row r="61">
          <cell r="B61" t="str">
            <v>CARGILL FOOD DISTRIBUTION</v>
          </cell>
          <cell r="C61">
            <v>4277</v>
          </cell>
          <cell r="D61">
            <v>794</v>
          </cell>
          <cell r="E61">
            <v>3484</v>
          </cell>
          <cell r="F61">
            <v>438.9</v>
          </cell>
          <cell r="G61">
            <v>7949.59</v>
          </cell>
          <cell r="H61">
            <v>1944.57</v>
          </cell>
          <cell r="I61">
            <v>6005.02</v>
          </cell>
          <cell r="J61">
            <v>308.8</v>
          </cell>
          <cell r="K61">
            <v>7949.59</v>
          </cell>
          <cell r="L61">
            <v>1944.57</v>
          </cell>
          <cell r="M61">
            <v>6005.02</v>
          </cell>
          <cell r="N61">
            <v>308.8</v>
          </cell>
          <cell r="O61">
            <v>3794.33</v>
          </cell>
          <cell r="P61">
            <v>912.76</v>
          </cell>
          <cell r="Q61">
            <v>2881.57</v>
          </cell>
          <cell r="R61">
            <v>315.7</v>
          </cell>
        </row>
        <row r="62">
          <cell r="B62" t="str">
            <v>J KRUPP</v>
          </cell>
          <cell r="C62">
            <v>4096</v>
          </cell>
          <cell r="D62">
            <v>4138</v>
          </cell>
          <cell r="E62">
            <v>-42</v>
          </cell>
          <cell r="F62">
            <v>-1</v>
          </cell>
          <cell r="G62">
            <v>9424.2000000000007</v>
          </cell>
          <cell r="H62">
            <v>9601.57</v>
          </cell>
          <cell r="I62">
            <v>-177.37</v>
          </cell>
          <cell r="J62">
            <v>-1.9</v>
          </cell>
          <cell r="K62">
            <v>9424.2000000000007</v>
          </cell>
          <cell r="L62">
            <v>9601.57</v>
          </cell>
          <cell r="M62">
            <v>-177.37</v>
          </cell>
          <cell r="N62">
            <v>-1.9</v>
          </cell>
          <cell r="O62">
            <v>3856.49</v>
          </cell>
          <cell r="P62">
            <v>2894.55</v>
          </cell>
          <cell r="Q62">
            <v>961.94</v>
          </cell>
          <cell r="R62">
            <v>33.200000000000003</v>
          </cell>
        </row>
        <row r="63">
          <cell r="B63" t="str">
            <v>SYSCO - HAMPTON - VA #245</v>
          </cell>
          <cell r="C63">
            <v>4073</v>
          </cell>
          <cell r="D63">
            <v>3494</v>
          </cell>
          <cell r="E63">
            <v>580</v>
          </cell>
          <cell r="F63">
            <v>16.600000000000001</v>
          </cell>
          <cell r="G63">
            <v>12550.1</v>
          </cell>
          <cell r="H63">
            <v>9199</v>
          </cell>
          <cell r="I63">
            <v>3351.1</v>
          </cell>
          <cell r="J63">
            <v>36.4</v>
          </cell>
          <cell r="K63">
            <v>12550.1</v>
          </cell>
          <cell r="L63">
            <v>8116.65</v>
          </cell>
          <cell r="M63">
            <v>4433.45</v>
          </cell>
          <cell r="N63">
            <v>54.6</v>
          </cell>
          <cell r="O63">
            <v>5190.43</v>
          </cell>
          <cell r="P63">
            <v>2289.5300000000002</v>
          </cell>
          <cell r="Q63">
            <v>2900.9</v>
          </cell>
          <cell r="R63">
            <v>126.7</v>
          </cell>
        </row>
        <row r="64">
          <cell r="B64" t="str">
            <v>DELI MASTER INC</v>
          </cell>
          <cell r="C64">
            <v>4064</v>
          </cell>
          <cell r="D64">
            <v>3494</v>
          </cell>
          <cell r="E64">
            <v>571</v>
          </cell>
          <cell r="F64">
            <v>16.3</v>
          </cell>
          <cell r="G64">
            <v>10703.15</v>
          </cell>
          <cell r="H64">
            <v>8440.6299999999992</v>
          </cell>
          <cell r="I64">
            <v>2262.52</v>
          </cell>
          <cell r="J64">
            <v>26.8</v>
          </cell>
          <cell r="K64">
            <v>10328.879999999999</v>
          </cell>
          <cell r="L64">
            <v>8440.6299999999992</v>
          </cell>
          <cell r="M64">
            <v>1888.25</v>
          </cell>
          <cell r="N64">
            <v>22.4</v>
          </cell>
          <cell r="O64">
            <v>4654.71</v>
          </cell>
          <cell r="P64">
            <v>2987.58</v>
          </cell>
          <cell r="Q64">
            <v>1667.13</v>
          </cell>
          <cell r="R64">
            <v>55.8</v>
          </cell>
        </row>
        <row r="65">
          <cell r="B65" t="str">
            <v>UNITED PACIFIC FOODSERVICE</v>
          </cell>
          <cell r="C65">
            <v>3892</v>
          </cell>
          <cell r="D65">
            <v>0</v>
          </cell>
          <cell r="E65">
            <v>3892</v>
          </cell>
          <cell r="F65">
            <v>0</v>
          </cell>
          <cell r="G65">
            <v>12557.79</v>
          </cell>
          <cell r="H65">
            <v>0</v>
          </cell>
          <cell r="I65">
            <v>12557.79</v>
          </cell>
          <cell r="J65">
            <v>0</v>
          </cell>
          <cell r="K65">
            <v>12557.79</v>
          </cell>
          <cell r="L65">
            <v>0</v>
          </cell>
          <cell r="M65">
            <v>12557.79</v>
          </cell>
          <cell r="N65">
            <v>0</v>
          </cell>
          <cell r="O65">
            <v>5364.42</v>
          </cell>
          <cell r="P65">
            <v>0</v>
          </cell>
          <cell r="Q65">
            <v>5364.42</v>
          </cell>
          <cell r="R65">
            <v>0</v>
          </cell>
        </row>
        <row r="66">
          <cell r="B66" t="str">
            <v>PUMPERNICK'S DELI</v>
          </cell>
          <cell r="C66">
            <v>3892</v>
          </cell>
          <cell r="D66">
            <v>4551</v>
          </cell>
          <cell r="E66">
            <v>-659</v>
          </cell>
          <cell r="F66">
            <v>-14.5</v>
          </cell>
          <cell r="G66">
            <v>8391.16</v>
          </cell>
          <cell r="H66">
            <v>10455.84</v>
          </cell>
          <cell r="I66">
            <v>-2064.6799999999998</v>
          </cell>
          <cell r="J66">
            <v>-19.8</v>
          </cell>
          <cell r="K66">
            <v>8391.16</v>
          </cell>
          <cell r="L66">
            <v>10455.84</v>
          </cell>
          <cell r="M66">
            <v>-2064.6799999999998</v>
          </cell>
          <cell r="N66">
            <v>-19.8</v>
          </cell>
          <cell r="O66">
            <v>4112.3500000000004</v>
          </cell>
          <cell r="P66">
            <v>6277.85</v>
          </cell>
          <cell r="Q66">
            <v>-2165.5</v>
          </cell>
          <cell r="R66">
            <v>-34.5</v>
          </cell>
        </row>
        <row r="67">
          <cell r="B67" t="str">
            <v>U S FOODSERVICE - ORMOND BEACH</v>
          </cell>
          <cell r="C67">
            <v>3777</v>
          </cell>
          <cell r="D67">
            <v>1881</v>
          </cell>
          <cell r="E67">
            <v>1896</v>
          </cell>
          <cell r="F67">
            <v>100.8</v>
          </cell>
          <cell r="G67">
            <v>12998.03</v>
          </cell>
          <cell r="H67">
            <v>7136.72</v>
          </cell>
          <cell r="I67">
            <v>5861.31</v>
          </cell>
          <cell r="J67">
            <v>82.1</v>
          </cell>
          <cell r="K67">
            <v>12998.03</v>
          </cell>
          <cell r="L67">
            <v>7136.72</v>
          </cell>
          <cell r="M67">
            <v>5861.31</v>
          </cell>
          <cell r="N67">
            <v>82.1</v>
          </cell>
          <cell r="O67">
            <v>7790.93</v>
          </cell>
          <cell r="P67">
            <v>4072.02</v>
          </cell>
          <cell r="Q67">
            <v>3718.91</v>
          </cell>
          <cell r="R67">
            <v>91.3</v>
          </cell>
        </row>
        <row r="68">
          <cell r="B68" t="str">
            <v>CASH SALES</v>
          </cell>
          <cell r="C68">
            <v>3646</v>
          </cell>
          <cell r="D68">
            <v>2529</v>
          </cell>
          <cell r="E68">
            <v>1118</v>
          </cell>
          <cell r="F68">
            <v>44.2</v>
          </cell>
          <cell r="G68">
            <v>11402.91</v>
          </cell>
          <cell r="H68">
            <v>7993.71</v>
          </cell>
          <cell r="I68">
            <v>3409.2</v>
          </cell>
          <cell r="J68">
            <v>42.7</v>
          </cell>
          <cell r="K68">
            <v>11402.91</v>
          </cell>
          <cell r="L68">
            <v>7993.71</v>
          </cell>
          <cell r="M68">
            <v>3409.2</v>
          </cell>
          <cell r="N68">
            <v>42.7</v>
          </cell>
          <cell r="O68">
            <v>5906.87</v>
          </cell>
          <cell r="P68">
            <v>3637.95</v>
          </cell>
          <cell r="Q68">
            <v>2268.92</v>
          </cell>
          <cell r="R68">
            <v>62.4</v>
          </cell>
        </row>
        <row r="69">
          <cell r="B69" t="str">
            <v>MAINES PAPER &amp; FOOD SERVICE</v>
          </cell>
          <cell r="C69">
            <v>3541</v>
          </cell>
          <cell r="D69">
            <v>7164</v>
          </cell>
          <cell r="E69">
            <v>-3622</v>
          </cell>
          <cell r="F69">
            <v>-50.6</v>
          </cell>
          <cell r="G69">
            <v>10329.1</v>
          </cell>
          <cell r="H69">
            <v>18769.810000000001</v>
          </cell>
          <cell r="I69">
            <v>-8440.7099999999991</v>
          </cell>
          <cell r="J69">
            <v>-45</v>
          </cell>
          <cell r="K69">
            <v>10329.1</v>
          </cell>
          <cell r="L69">
            <v>15950.56</v>
          </cell>
          <cell r="M69">
            <v>-5621.46</v>
          </cell>
          <cell r="N69">
            <v>-35.200000000000003</v>
          </cell>
          <cell r="O69">
            <v>4618.93</v>
          </cell>
          <cell r="P69">
            <v>5120.8100000000004</v>
          </cell>
          <cell r="Q69">
            <v>-501.88</v>
          </cell>
          <cell r="R69">
            <v>-9.8000000000000007</v>
          </cell>
        </row>
        <row r="70">
          <cell r="B70" t="str">
            <v>SYSCO - BALT / WASH. #012</v>
          </cell>
          <cell r="C70">
            <v>3368</v>
          </cell>
          <cell r="D70">
            <v>5122</v>
          </cell>
          <cell r="E70">
            <v>-1754</v>
          </cell>
          <cell r="F70">
            <v>-34.299999999999997</v>
          </cell>
          <cell r="G70">
            <v>13117.97</v>
          </cell>
          <cell r="H70">
            <v>19826.71</v>
          </cell>
          <cell r="I70">
            <v>-6708.74</v>
          </cell>
          <cell r="J70">
            <v>-33.799999999999997</v>
          </cell>
          <cell r="K70">
            <v>13117.97</v>
          </cell>
          <cell r="L70">
            <v>18366.21</v>
          </cell>
          <cell r="M70">
            <v>-5248.24</v>
          </cell>
          <cell r="N70">
            <v>-28.6</v>
          </cell>
          <cell r="O70">
            <v>6631.29</v>
          </cell>
          <cell r="P70">
            <v>7868.22</v>
          </cell>
          <cell r="Q70">
            <v>-1236.93</v>
          </cell>
          <cell r="R70">
            <v>-15.7</v>
          </cell>
        </row>
        <row r="71">
          <cell r="B71" t="str">
            <v>SYSCO - NASHVILLE #060</v>
          </cell>
          <cell r="C71">
            <v>3189</v>
          </cell>
          <cell r="D71">
            <v>4155</v>
          </cell>
          <cell r="E71">
            <v>-966</v>
          </cell>
          <cell r="F71">
            <v>-23.3</v>
          </cell>
          <cell r="G71">
            <v>11329.92</v>
          </cell>
          <cell r="H71">
            <v>12619.33</v>
          </cell>
          <cell r="I71">
            <v>-1289.4100000000001</v>
          </cell>
          <cell r="J71">
            <v>-10.199999999999999</v>
          </cell>
          <cell r="K71">
            <v>11329.92</v>
          </cell>
          <cell r="L71">
            <v>12424.92</v>
          </cell>
          <cell r="M71">
            <v>-1095</v>
          </cell>
          <cell r="N71">
            <v>-8.8000000000000007</v>
          </cell>
          <cell r="O71">
            <v>5479.32</v>
          </cell>
          <cell r="P71">
            <v>4634.88</v>
          </cell>
          <cell r="Q71">
            <v>844.44</v>
          </cell>
          <cell r="R71">
            <v>18.2</v>
          </cell>
        </row>
        <row r="72">
          <cell r="B72" t="str">
            <v>LARRY KLINE MEATS</v>
          </cell>
          <cell r="C72">
            <v>3156</v>
          </cell>
          <cell r="D72">
            <v>2628</v>
          </cell>
          <cell r="E72">
            <v>528</v>
          </cell>
          <cell r="F72">
            <v>20.100000000000001</v>
          </cell>
          <cell r="G72">
            <v>10076.17</v>
          </cell>
          <cell r="H72">
            <v>7445.15</v>
          </cell>
          <cell r="I72">
            <v>2631.02</v>
          </cell>
          <cell r="J72">
            <v>35.299999999999997</v>
          </cell>
          <cell r="K72">
            <v>9939.2800000000007</v>
          </cell>
          <cell r="L72">
            <v>7445.15</v>
          </cell>
          <cell r="M72">
            <v>2494.13</v>
          </cell>
          <cell r="N72">
            <v>33.5</v>
          </cell>
          <cell r="O72">
            <v>4667.08</v>
          </cell>
          <cell r="P72">
            <v>3661.04</v>
          </cell>
          <cell r="Q72">
            <v>1006.04</v>
          </cell>
          <cell r="R72">
            <v>27.5</v>
          </cell>
        </row>
        <row r="73">
          <cell r="B73" t="str">
            <v>VIENNA DIST. CO. OF OHIO</v>
          </cell>
          <cell r="C73">
            <v>3015</v>
          </cell>
          <cell r="D73">
            <v>3201</v>
          </cell>
          <cell r="E73">
            <v>-187</v>
          </cell>
          <cell r="F73">
            <v>-5.8</v>
          </cell>
          <cell r="G73">
            <v>9411.51</v>
          </cell>
          <cell r="H73">
            <v>10159.34</v>
          </cell>
          <cell r="I73">
            <v>-747.83</v>
          </cell>
          <cell r="J73">
            <v>-7.4</v>
          </cell>
          <cell r="K73">
            <v>9411.51</v>
          </cell>
          <cell r="L73">
            <v>10159.34</v>
          </cell>
          <cell r="M73">
            <v>-747.83</v>
          </cell>
          <cell r="N73">
            <v>-7.4</v>
          </cell>
          <cell r="O73">
            <v>3834.03</v>
          </cell>
          <cell r="P73">
            <v>3252.68</v>
          </cell>
          <cell r="Q73">
            <v>581.35</v>
          </cell>
          <cell r="R73">
            <v>17.899999999999999</v>
          </cell>
        </row>
        <row r="74">
          <cell r="B74" t="str">
            <v>PHILLY HALAL DEPOT INC.</v>
          </cell>
          <cell r="C74">
            <v>2939</v>
          </cell>
          <cell r="D74">
            <v>1611</v>
          </cell>
          <cell r="E74">
            <v>1328</v>
          </cell>
          <cell r="F74">
            <v>82.4</v>
          </cell>
          <cell r="G74">
            <v>6110.68</v>
          </cell>
          <cell r="H74">
            <v>3204.44</v>
          </cell>
          <cell r="I74">
            <v>2906.24</v>
          </cell>
          <cell r="J74">
            <v>90.7</v>
          </cell>
          <cell r="K74">
            <v>6075.68</v>
          </cell>
          <cell r="L74">
            <v>3204.44</v>
          </cell>
          <cell r="M74">
            <v>2871.24</v>
          </cell>
          <cell r="N74">
            <v>89.6</v>
          </cell>
          <cell r="O74">
            <v>3727.83</v>
          </cell>
          <cell r="P74">
            <v>1771.75</v>
          </cell>
          <cell r="Q74">
            <v>1956.08</v>
          </cell>
          <cell r="R74">
            <v>110.4</v>
          </cell>
        </row>
        <row r="75">
          <cell r="B75" t="str">
            <v>SYSCO - LANKFORD #085</v>
          </cell>
          <cell r="C75">
            <v>2915</v>
          </cell>
          <cell r="D75">
            <v>4911</v>
          </cell>
          <cell r="E75">
            <v>-1996</v>
          </cell>
          <cell r="F75">
            <v>-40.6</v>
          </cell>
          <cell r="G75">
            <v>8984.7900000000009</v>
          </cell>
          <cell r="H75">
            <v>14381.04</v>
          </cell>
          <cell r="I75">
            <v>-5396.25</v>
          </cell>
          <cell r="J75">
            <v>-37.5</v>
          </cell>
          <cell r="K75">
            <v>8484.7900000000009</v>
          </cell>
          <cell r="L75">
            <v>14381.04</v>
          </cell>
          <cell r="M75">
            <v>-5896.25</v>
          </cell>
          <cell r="N75">
            <v>-41</v>
          </cell>
          <cell r="O75">
            <v>3586.9</v>
          </cell>
          <cell r="P75">
            <v>6468.21</v>
          </cell>
          <cell r="Q75">
            <v>-2881.31</v>
          </cell>
          <cell r="R75">
            <v>-44.6</v>
          </cell>
        </row>
        <row r="76">
          <cell r="B76" t="str">
            <v>MAGLIO BROTHERS</v>
          </cell>
          <cell r="C76">
            <v>2735</v>
          </cell>
          <cell r="D76">
            <v>4750</v>
          </cell>
          <cell r="E76">
            <v>-2015</v>
          </cell>
          <cell r="F76">
            <v>-42.4</v>
          </cell>
          <cell r="G76">
            <v>5743.5</v>
          </cell>
          <cell r="H76">
            <v>9262.5</v>
          </cell>
          <cell r="I76">
            <v>-3519</v>
          </cell>
          <cell r="J76">
            <v>-38</v>
          </cell>
          <cell r="K76">
            <v>5161.24</v>
          </cell>
          <cell r="L76">
            <v>9262.5</v>
          </cell>
          <cell r="M76">
            <v>-4101.26</v>
          </cell>
          <cell r="N76">
            <v>-44.3</v>
          </cell>
          <cell r="O76">
            <v>2672.39</v>
          </cell>
          <cell r="P76">
            <v>5679</v>
          </cell>
          <cell r="Q76">
            <v>-3006.61</v>
          </cell>
          <cell r="R76">
            <v>-52.9</v>
          </cell>
        </row>
        <row r="77">
          <cell r="B77" t="str">
            <v>U S FOODSERVICE - TAMPA(TRADE)</v>
          </cell>
          <cell r="C77">
            <v>2660</v>
          </cell>
          <cell r="D77">
            <v>2787</v>
          </cell>
          <cell r="E77">
            <v>-128</v>
          </cell>
          <cell r="F77">
            <v>-4.5999999999999996</v>
          </cell>
          <cell r="G77">
            <v>7803.62</v>
          </cell>
          <cell r="H77">
            <v>7083.93</v>
          </cell>
          <cell r="I77">
            <v>719.69</v>
          </cell>
          <cell r="J77">
            <v>10.199999999999999</v>
          </cell>
          <cell r="K77">
            <v>7803.62</v>
          </cell>
          <cell r="L77">
            <v>5830.12</v>
          </cell>
          <cell r="M77">
            <v>1973.5</v>
          </cell>
          <cell r="N77">
            <v>33.9</v>
          </cell>
          <cell r="O77">
            <v>3910.03</v>
          </cell>
          <cell r="P77">
            <v>2321.85</v>
          </cell>
          <cell r="Q77">
            <v>1588.18</v>
          </cell>
          <cell r="R77">
            <v>68.400000000000006</v>
          </cell>
        </row>
        <row r="78">
          <cell r="B78" t="str">
            <v>RITTER</v>
          </cell>
          <cell r="C78">
            <v>2400</v>
          </cell>
          <cell r="D78">
            <v>1860</v>
          </cell>
          <cell r="E78">
            <v>540</v>
          </cell>
          <cell r="F78">
            <v>29</v>
          </cell>
          <cell r="G78">
            <v>4680</v>
          </cell>
          <cell r="H78">
            <v>3348</v>
          </cell>
          <cell r="I78">
            <v>1332</v>
          </cell>
          <cell r="J78">
            <v>39.799999999999997</v>
          </cell>
          <cell r="K78">
            <v>4505.5</v>
          </cell>
          <cell r="L78">
            <v>3148.3</v>
          </cell>
          <cell r="M78">
            <v>1357.2</v>
          </cell>
          <cell r="N78">
            <v>43.1</v>
          </cell>
          <cell r="O78">
            <v>2657.5</v>
          </cell>
          <cell r="P78">
            <v>1894.9</v>
          </cell>
          <cell r="Q78">
            <v>762.6</v>
          </cell>
          <cell r="R78">
            <v>40.200000000000003</v>
          </cell>
        </row>
        <row r="79">
          <cell r="B79" t="str">
            <v>AMERICAN FOODS</v>
          </cell>
          <cell r="C79">
            <v>2391</v>
          </cell>
          <cell r="D79">
            <v>2370</v>
          </cell>
          <cell r="E79">
            <v>21</v>
          </cell>
          <cell r="F79">
            <v>0.9</v>
          </cell>
          <cell r="G79">
            <v>7642.83</v>
          </cell>
          <cell r="H79">
            <v>8010.6</v>
          </cell>
          <cell r="I79">
            <v>-367.77</v>
          </cell>
          <cell r="J79">
            <v>-4.5999999999999996</v>
          </cell>
          <cell r="K79">
            <v>7619.7</v>
          </cell>
          <cell r="L79">
            <v>8010.6</v>
          </cell>
          <cell r="M79">
            <v>-390.9</v>
          </cell>
          <cell r="N79">
            <v>-4.9000000000000004</v>
          </cell>
          <cell r="O79">
            <v>2972.94</v>
          </cell>
          <cell r="P79">
            <v>2938.8</v>
          </cell>
          <cell r="Q79">
            <v>34.14</v>
          </cell>
          <cell r="R79">
            <v>1.2</v>
          </cell>
        </row>
        <row r="80">
          <cell r="B80" t="str">
            <v>HILLCREST FOOD SERVICE</v>
          </cell>
          <cell r="C80">
            <v>2317</v>
          </cell>
          <cell r="D80">
            <v>4444</v>
          </cell>
          <cell r="E80">
            <v>-2127</v>
          </cell>
          <cell r="F80">
            <v>-47.9</v>
          </cell>
          <cell r="G80">
            <v>8983.35</v>
          </cell>
          <cell r="H80">
            <v>15424.08</v>
          </cell>
          <cell r="I80">
            <v>-6440.73</v>
          </cell>
          <cell r="J80">
            <v>-41.8</v>
          </cell>
          <cell r="K80">
            <v>7780.18</v>
          </cell>
          <cell r="L80">
            <v>15424.08</v>
          </cell>
          <cell r="M80">
            <v>-7643.9</v>
          </cell>
          <cell r="N80">
            <v>-49.6</v>
          </cell>
          <cell r="O80">
            <v>3661.26</v>
          </cell>
          <cell r="P80">
            <v>7827.05</v>
          </cell>
          <cell r="Q80">
            <v>-4165.79</v>
          </cell>
          <cell r="R80">
            <v>-53.2</v>
          </cell>
        </row>
        <row r="81">
          <cell r="B81" t="str">
            <v>INTERCITY MEATS</v>
          </cell>
          <cell r="C81">
            <v>2311</v>
          </cell>
          <cell r="D81">
            <v>4384</v>
          </cell>
          <cell r="E81">
            <v>-2073</v>
          </cell>
          <cell r="F81">
            <v>-47.3</v>
          </cell>
          <cell r="G81">
            <v>6515.82</v>
          </cell>
          <cell r="H81">
            <v>12984.88</v>
          </cell>
          <cell r="I81">
            <v>-6469.06</v>
          </cell>
          <cell r="J81">
            <v>-49.8</v>
          </cell>
          <cell r="K81">
            <v>6515.82</v>
          </cell>
          <cell r="L81">
            <v>12984.88</v>
          </cell>
          <cell r="M81">
            <v>-6469.06</v>
          </cell>
          <cell r="N81">
            <v>-49.8</v>
          </cell>
          <cell r="O81">
            <v>3142.81</v>
          </cell>
          <cell r="P81">
            <v>6278.7</v>
          </cell>
          <cell r="Q81">
            <v>-3135.89</v>
          </cell>
          <cell r="R81">
            <v>-49.9</v>
          </cell>
        </row>
        <row r="82">
          <cell r="B82" t="str">
            <v>U S FOODSERVICE - POMPANO BCH</v>
          </cell>
          <cell r="C82">
            <v>2264</v>
          </cell>
          <cell r="D82">
            <v>5407</v>
          </cell>
          <cell r="E82">
            <v>-3143</v>
          </cell>
          <cell r="F82">
            <v>-58.1</v>
          </cell>
          <cell r="G82">
            <v>6148.05</v>
          </cell>
          <cell r="H82">
            <v>16461.07</v>
          </cell>
          <cell r="I82">
            <v>-10313.02</v>
          </cell>
          <cell r="J82">
            <v>-62.7</v>
          </cell>
          <cell r="K82">
            <v>6115.54</v>
          </cell>
          <cell r="L82">
            <v>15797.84</v>
          </cell>
          <cell r="M82">
            <v>-9682.2999999999993</v>
          </cell>
          <cell r="N82">
            <v>-61.3</v>
          </cell>
          <cell r="O82">
            <v>3618.76</v>
          </cell>
          <cell r="P82">
            <v>6183.49</v>
          </cell>
          <cell r="Q82">
            <v>-2564.73</v>
          </cell>
          <cell r="R82">
            <v>-41.5</v>
          </cell>
        </row>
        <row r="83">
          <cell r="B83" t="str">
            <v>U S FOODSERVICE - SWEDESBORO</v>
          </cell>
          <cell r="C83">
            <v>2212</v>
          </cell>
          <cell r="D83">
            <v>0</v>
          </cell>
          <cell r="E83">
            <v>2212</v>
          </cell>
          <cell r="F83">
            <v>0</v>
          </cell>
          <cell r="G83">
            <v>4867.17</v>
          </cell>
          <cell r="H83">
            <v>0</v>
          </cell>
          <cell r="I83">
            <v>4867.17</v>
          </cell>
          <cell r="J83">
            <v>0</v>
          </cell>
          <cell r="K83">
            <v>4867.17</v>
          </cell>
          <cell r="L83">
            <v>0</v>
          </cell>
          <cell r="M83">
            <v>4867.17</v>
          </cell>
          <cell r="N83">
            <v>0</v>
          </cell>
          <cell r="O83">
            <v>2522.08</v>
          </cell>
          <cell r="P83">
            <v>0</v>
          </cell>
          <cell r="Q83">
            <v>2522.08</v>
          </cell>
          <cell r="R83">
            <v>0</v>
          </cell>
        </row>
        <row r="84">
          <cell r="B84" t="str">
            <v>MURRAY'S DELICATESSEN-BALA</v>
          </cell>
          <cell r="C84">
            <v>2203</v>
          </cell>
          <cell r="D84">
            <v>597</v>
          </cell>
          <cell r="E84">
            <v>1606</v>
          </cell>
          <cell r="F84">
            <v>269</v>
          </cell>
          <cell r="G84">
            <v>8805.01</v>
          </cell>
          <cell r="H84">
            <v>2405.13</v>
          </cell>
          <cell r="I84">
            <v>6399.88</v>
          </cell>
          <cell r="J84">
            <v>266.10000000000002</v>
          </cell>
          <cell r="K84">
            <v>8805.01</v>
          </cell>
          <cell r="L84">
            <v>2405.13</v>
          </cell>
          <cell r="M84">
            <v>6399.88</v>
          </cell>
          <cell r="N84">
            <v>266.10000000000002</v>
          </cell>
          <cell r="O84">
            <v>4120.72</v>
          </cell>
          <cell r="P84">
            <v>931.36</v>
          </cell>
          <cell r="Q84">
            <v>3189.36</v>
          </cell>
          <cell r="R84">
            <v>342.4</v>
          </cell>
        </row>
        <row r="85">
          <cell r="B85" t="str">
            <v>FITZPATRICKS DELI</v>
          </cell>
          <cell r="C85">
            <v>2182</v>
          </cell>
          <cell r="D85">
            <v>1005</v>
          </cell>
          <cell r="E85">
            <v>1176</v>
          </cell>
          <cell r="F85">
            <v>117</v>
          </cell>
          <cell r="G85">
            <v>5505.17</v>
          </cell>
          <cell r="H85">
            <v>2260.38</v>
          </cell>
          <cell r="I85">
            <v>3244.79</v>
          </cell>
          <cell r="J85">
            <v>143.6</v>
          </cell>
          <cell r="K85">
            <v>5505.17</v>
          </cell>
          <cell r="L85">
            <v>2260.38</v>
          </cell>
          <cell r="M85">
            <v>3244.79</v>
          </cell>
          <cell r="N85">
            <v>143.6</v>
          </cell>
          <cell r="O85">
            <v>2826.3</v>
          </cell>
          <cell r="P85">
            <v>1141.1600000000001</v>
          </cell>
          <cell r="Q85">
            <v>1685.14</v>
          </cell>
          <cell r="R85">
            <v>147.69999999999999</v>
          </cell>
        </row>
        <row r="86">
          <cell r="B86" t="str">
            <v>BEN &amp; IRV</v>
          </cell>
          <cell r="C86">
            <v>2130</v>
          </cell>
          <cell r="D86">
            <v>1690</v>
          </cell>
          <cell r="E86">
            <v>441</v>
          </cell>
          <cell r="F86">
            <v>26.1</v>
          </cell>
          <cell r="G86">
            <v>8359.3700000000008</v>
          </cell>
          <cell r="H86">
            <v>5941.41</v>
          </cell>
          <cell r="I86">
            <v>2417.96</v>
          </cell>
          <cell r="J86">
            <v>40.700000000000003</v>
          </cell>
          <cell r="K86">
            <v>8359.3700000000008</v>
          </cell>
          <cell r="L86">
            <v>5791.07</v>
          </cell>
          <cell r="M86">
            <v>2568.3000000000002</v>
          </cell>
          <cell r="N86">
            <v>44.4</v>
          </cell>
          <cell r="O86">
            <v>3757.03</v>
          </cell>
          <cell r="P86">
            <v>1620.99</v>
          </cell>
          <cell r="Q86">
            <v>2136.04</v>
          </cell>
          <cell r="R86">
            <v>131.80000000000001</v>
          </cell>
        </row>
        <row r="87">
          <cell r="B87" t="str">
            <v>SYSCO - NORTHERN NEW ENGLAND</v>
          </cell>
          <cell r="C87">
            <v>2103</v>
          </cell>
          <cell r="D87">
            <v>0</v>
          </cell>
          <cell r="E87">
            <v>2103</v>
          </cell>
          <cell r="F87">
            <v>0</v>
          </cell>
          <cell r="G87">
            <v>6834.47</v>
          </cell>
          <cell r="H87">
            <v>0</v>
          </cell>
          <cell r="I87">
            <v>6834.47</v>
          </cell>
          <cell r="J87">
            <v>0</v>
          </cell>
          <cell r="K87">
            <v>6834.47</v>
          </cell>
          <cell r="L87">
            <v>0</v>
          </cell>
          <cell r="M87">
            <v>6834.47</v>
          </cell>
          <cell r="N87">
            <v>0</v>
          </cell>
          <cell r="O87">
            <v>4068.73</v>
          </cell>
          <cell r="P87">
            <v>0</v>
          </cell>
          <cell r="Q87">
            <v>4068.73</v>
          </cell>
          <cell r="R87">
            <v>0</v>
          </cell>
        </row>
        <row r="88">
          <cell r="B88" t="str">
            <v>SYSCO - ATLANTA #002</v>
          </cell>
          <cell r="C88">
            <v>2070</v>
          </cell>
          <cell r="D88">
            <v>8677</v>
          </cell>
          <cell r="E88">
            <v>-6607</v>
          </cell>
          <cell r="F88">
            <v>-76.099999999999994</v>
          </cell>
          <cell r="G88">
            <v>8786.66</v>
          </cell>
          <cell r="H88">
            <v>33976.83</v>
          </cell>
          <cell r="I88">
            <v>-25190.17</v>
          </cell>
          <cell r="J88">
            <v>-74.099999999999994</v>
          </cell>
          <cell r="K88">
            <v>8786.66</v>
          </cell>
          <cell r="L88">
            <v>32438.99</v>
          </cell>
          <cell r="M88">
            <v>-23652.33</v>
          </cell>
          <cell r="N88">
            <v>-72.900000000000006</v>
          </cell>
          <cell r="O88">
            <v>4219.76</v>
          </cell>
          <cell r="P88">
            <v>16937.580000000002</v>
          </cell>
          <cell r="Q88">
            <v>-12717.82</v>
          </cell>
          <cell r="R88">
            <v>-75.099999999999994</v>
          </cell>
        </row>
        <row r="89">
          <cell r="B89" t="str">
            <v>BUCKHEAD BEEF CO. #290</v>
          </cell>
          <cell r="C89">
            <v>2026</v>
          </cell>
          <cell r="D89">
            <v>0</v>
          </cell>
          <cell r="E89">
            <v>2026</v>
          </cell>
          <cell r="F89">
            <v>0</v>
          </cell>
          <cell r="G89">
            <v>6286.44</v>
          </cell>
          <cell r="H89">
            <v>0</v>
          </cell>
          <cell r="I89">
            <v>6286.44</v>
          </cell>
          <cell r="J89">
            <v>0</v>
          </cell>
          <cell r="K89">
            <v>6286.44</v>
          </cell>
          <cell r="L89">
            <v>0</v>
          </cell>
          <cell r="M89">
            <v>6286.44</v>
          </cell>
          <cell r="N89">
            <v>0</v>
          </cell>
          <cell r="O89">
            <v>3246.13</v>
          </cell>
          <cell r="P89">
            <v>0</v>
          </cell>
          <cell r="Q89">
            <v>3246.13</v>
          </cell>
          <cell r="R89">
            <v>0</v>
          </cell>
        </row>
        <row r="90">
          <cell r="B90" t="str">
            <v>ALL CARIBBEAN FOOD SERVICE,INC</v>
          </cell>
          <cell r="C90">
            <v>2000</v>
          </cell>
          <cell r="D90">
            <v>2000</v>
          </cell>
          <cell r="E90">
            <v>0</v>
          </cell>
          <cell r="F90">
            <v>0</v>
          </cell>
          <cell r="G90">
            <v>4000</v>
          </cell>
          <cell r="H90">
            <v>3600</v>
          </cell>
          <cell r="I90">
            <v>400</v>
          </cell>
          <cell r="J90">
            <v>11.1</v>
          </cell>
          <cell r="K90">
            <v>4000</v>
          </cell>
          <cell r="L90">
            <v>3600</v>
          </cell>
          <cell r="M90">
            <v>400</v>
          </cell>
          <cell r="N90">
            <v>11.1</v>
          </cell>
          <cell r="O90">
            <v>2180</v>
          </cell>
          <cell r="P90">
            <v>2220</v>
          </cell>
          <cell r="Q90">
            <v>-40</v>
          </cell>
          <cell r="R90">
            <v>-1.8</v>
          </cell>
        </row>
        <row r="91">
          <cell r="B91" t="str">
            <v>CROWN MEAT &amp; PROVISIONS</v>
          </cell>
          <cell r="C91">
            <v>2000</v>
          </cell>
          <cell r="D91">
            <v>3418</v>
          </cell>
          <cell r="E91">
            <v>-1418</v>
          </cell>
          <cell r="F91">
            <v>-41.5</v>
          </cell>
          <cell r="G91">
            <v>4260</v>
          </cell>
          <cell r="H91">
            <v>8081.45</v>
          </cell>
          <cell r="I91">
            <v>-3821.45</v>
          </cell>
          <cell r="J91">
            <v>-47.3</v>
          </cell>
          <cell r="K91">
            <v>4260</v>
          </cell>
          <cell r="L91">
            <v>8081.45</v>
          </cell>
          <cell r="M91">
            <v>-3821.45</v>
          </cell>
          <cell r="N91">
            <v>-47.3</v>
          </cell>
          <cell r="O91">
            <v>2506</v>
          </cell>
          <cell r="P91">
            <v>3765.66</v>
          </cell>
          <cell r="Q91">
            <v>-1259.6600000000001</v>
          </cell>
          <cell r="R91">
            <v>-33.5</v>
          </cell>
        </row>
        <row r="92">
          <cell r="B92" t="str">
            <v>JACK'S DELICATESSEN-BUSTLETON</v>
          </cell>
          <cell r="C92">
            <v>1661</v>
          </cell>
          <cell r="D92">
            <v>1788</v>
          </cell>
          <cell r="E92">
            <v>-127</v>
          </cell>
          <cell r="F92">
            <v>-7.1</v>
          </cell>
          <cell r="G92">
            <v>6192.46</v>
          </cell>
          <cell r="H92">
            <v>6512.79</v>
          </cell>
          <cell r="I92">
            <v>-320.33</v>
          </cell>
          <cell r="J92">
            <v>-4.9000000000000004</v>
          </cell>
          <cell r="K92">
            <v>6192.46</v>
          </cell>
          <cell r="L92">
            <v>6512.79</v>
          </cell>
          <cell r="M92">
            <v>-320.33</v>
          </cell>
          <cell r="N92">
            <v>-4.9000000000000004</v>
          </cell>
          <cell r="O92">
            <v>2731.72</v>
          </cell>
          <cell r="P92">
            <v>2531.2199999999998</v>
          </cell>
          <cell r="Q92">
            <v>200.5</v>
          </cell>
          <cell r="R92">
            <v>7.9</v>
          </cell>
        </row>
        <row r="93">
          <cell r="B93" t="str">
            <v>OPELLE DISTRIBUTING</v>
          </cell>
          <cell r="C93">
            <v>1648</v>
          </cell>
          <cell r="D93">
            <v>481</v>
          </cell>
          <cell r="E93">
            <v>1167</v>
          </cell>
          <cell r="F93">
            <v>242.8</v>
          </cell>
          <cell r="G93">
            <v>4061.65</v>
          </cell>
          <cell r="H93">
            <v>1165.8800000000001</v>
          </cell>
          <cell r="I93">
            <v>2895.77</v>
          </cell>
          <cell r="J93">
            <v>248.4</v>
          </cell>
          <cell r="K93">
            <v>4061.65</v>
          </cell>
          <cell r="L93">
            <v>1152.1300000000001</v>
          </cell>
          <cell r="M93">
            <v>2909.52</v>
          </cell>
          <cell r="N93">
            <v>252.5</v>
          </cell>
          <cell r="O93">
            <v>1833.27</v>
          </cell>
          <cell r="P93">
            <v>448</v>
          </cell>
          <cell r="Q93">
            <v>1385.27</v>
          </cell>
          <cell r="R93">
            <v>309.2</v>
          </cell>
        </row>
        <row r="94">
          <cell r="B94" t="str">
            <v>HIJOP</v>
          </cell>
          <cell r="C94">
            <v>1605</v>
          </cell>
          <cell r="D94">
            <v>1700</v>
          </cell>
          <cell r="E94">
            <v>-95</v>
          </cell>
          <cell r="F94">
            <v>-5.6</v>
          </cell>
          <cell r="G94">
            <v>3139</v>
          </cell>
          <cell r="H94">
            <v>3020</v>
          </cell>
          <cell r="I94">
            <v>119</v>
          </cell>
          <cell r="J94">
            <v>3.9</v>
          </cell>
          <cell r="K94">
            <v>3088.5</v>
          </cell>
          <cell r="L94">
            <v>2887</v>
          </cell>
          <cell r="M94">
            <v>201.5</v>
          </cell>
          <cell r="N94">
            <v>7</v>
          </cell>
          <cell r="O94">
            <v>1786.95</v>
          </cell>
          <cell r="P94">
            <v>1624.5</v>
          </cell>
          <cell r="Q94">
            <v>162.44999999999999</v>
          </cell>
          <cell r="R94">
            <v>10</v>
          </cell>
        </row>
        <row r="95">
          <cell r="B95" t="str">
            <v>DAVES DELI PRODUCTS</v>
          </cell>
          <cell r="C95">
            <v>1578</v>
          </cell>
          <cell r="D95">
            <v>0</v>
          </cell>
          <cell r="E95">
            <v>1578</v>
          </cell>
          <cell r="F95">
            <v>0</v>
          </cell>
          <cell r="G95">
            <v>4709.3999999999996</v>
          </cell>
          <cell r="H95">
            <v>0</v>
          </cell>
          <cell r="I95">
            <v>4709.3999999999996</v>
          </cell>
          <cell r="J95">
            <v>0</v>
          </cell>
          <cell r="K95">
            <v>4709.3999999999996</v>
          </cell>
          <cell r="L95">
            <v>0</v>
          </cell>
          <cell r="M95">
            <v>4709.3999999999996</v>
          </cell>
          <cell r="N95">
            <v>0</v>
          </cell>
          <cell r="O95">
            <v>1888.68</v>
          </cell>
          <cell r="P95">
            <v>0</v>
          </cell>
          <cell r="Q95">
            <v>1888.68</v>
          </cell>
          <cell r="R95">
            <v>0</v>
          </cell>
        </row>
        <row r="96">
          <cell r="B96" t="str">
            <v>INTERNATIONAL FOOD CONCEPTS</v>
          </cell>
          <cell r="C96">
            <v>1553</v>
          </cell>
          <cell r="D96">
            <v>0</v>
          </cell>
          <cell r="E96">
            <v>1553</v>
          </cell>
          <cell r="F96">
            <v>0</v>
          </cell>
          <cell r="G96">
            <v>5156.68</v>
          </cell>
          <cell r="H96">
            <v>0</v>
          </cell>
          <cell r="I96">
            <v>5156.68</v>
          </cell>
          <cell r="J96">
            <v>0</v>
          </cell>
          <cell r="K96">
            <v>5156.68</v>
          </cell>
          <cell r="L96">
            <v>0</v>
          </cell>
          <cell r="M96">
            <v>5156.68</v>
          </cell>
          <cell r="N96">
            <v>0</v>
          </cell>
          <cell r="O96">
            <v>2305.7199999999998</v>
          </cell>
          <cell r="P96">
            <v>0</v>
          </cell>
          <cell r="Q96">
            <v>2305.7199999999998</v>
          </cell>
          <cell r="R96">
            <v>0</v>
          </cell>
        </row>
        <row r="97">
          <cell r="B97" t="str">
            <v>FOOD DEPOT / WARDS MAN INC</v>
          </cell>
          <cell r="C97">
            <v>1534</v>
          </cell>
          <cell r="D97">
            <v>1686</v>
          </cell>
          <cell r="E97">
            <v>-152</v>
          </cell>
          <cell r="F97">
            <v>-9</v>
          </cell>
          <cell r="G97">
            <v>3175.9</v>
          </cell>
          <cell r="H97">
            <v>2816.1</v>
          </cell>
          <cell r="I97">
            <v>359.8</v>
          </cell>
          <cell r="J97">
            <v>12.8</v>
          </cell>
          <cell r="K97">
            <v>3175.9</v>
          </cell>
          <cell r="L97">
            <v>2702.43</v>
          </cell>
          <cell r="M97">
            <v>473.47</v>
          </cell>
          <cell r="N97">
            <v>17.5</v>
          </cell>
          <cell r="O97">
            <v>1096.99</v>
          </cell>
          <cell r="P97">
            <v>249.63</v>
          </cell>
          <cell r="Q97">
            <v>847.36</v>
          </cell>
          <cell r="R97">
            <v>339.5</v>
          </cell>
        </row>
        <row r="98">
          <cell r="B98" t="str">
            <v>SYSCO - ALABAMA #046</v>
          </cell>
          <cell r="C98">
            <v>1511</v>
          </cell>
          <cell r="D98">
            <v>1801</v>
          </cell>
          <cell r="E98">
            <v>-290</v>
          </cell>
          <cell r="F98">
            <v>-16.100000000000001</v>
          </cell>
          <cell r="G98">
            <v>3637.65</v>
          </cell>
          <cell r="H98">
            <v>5330.95</v>
          </cell>
          <cell r="I98">
            <v>-1693.3</v>
          </cell>
          <cell r="J98">
            <v>-31.8</v>
          </cell>
          <cell r="K98">
            <v>3637.65</v>
          </cell>
          <cell r="L98">
            <v>5330.95</v>
          </cell>
          <cell r="M98">
            <v>-1693.3</v>
          </cell>
          <cell r="N98">
            <v>-31.8</v>
          </cell>
          <cell r="O98">
            <v>1897.04</v>
          </cell>
          <cell r="P98">
            <v>2277.69</v>
          </cell>
          <cell r="Q98">
            <v>-380.65</v>
          </cell>
          <cell r="R98">
            <v>-16.7</v>
          </cell>
        </row>
        <row r="99">
          <cell r="B99" t="str">
            <v>U S FOODSERVICE - ALLENTOWN</v>
          </cell>
          <cell r="C99">
            <v>1454</v>
          </cell>
          <cell r="D99">
            <v>3102</v>
          </cell>
          <cell r="E99">
            <v>-1647</v>
          </cell>
          <cell r="F99">
            <v>-53.1</v>
          </cell>
          <cell r="G99">
            <v>5206.43</v>
          </cell>
          <cell r="H99">
            <v>10990.45</v>
          </cell>
          <cell r="I99">
            <v>-5784.02</v>
          </cell>
          <cell r="J99">
            <v>-52.6</v>
          </cell>
          <cell r="K99">
            <v>5206.43</v>
          </cell>
          <cell r="L99">
            <v>10990.45</v>
          </cell>
          <cell r="M99">
            <v>-5784.02</v>
          </cell>
          <cell r="N99">
            <v>-52.6</v>
          </cell>
          <cell r="O99">
            <v>3183.09</v>
          </cell>
          <cell r="P99">
            <v>5813.93</v>
          </cell>
          <cell r="Q99">
            <v>-2630.84</v>
          </cell>
          <cell r="R99">
            <v>-45.3</v>
          </cell>
        </row>
        <row r="100">
          <cell r="B100" t="str">
            <v>SYSCO - PHILADELPHIA</v>
          </cell>
          <cell r="C100">
            <v>1411</v>
          </cell>
          <cell r="D100">
            <v>1718</v>
          </cell>
          <cell r="E100">
            <v>-308</v>
          </cell>
          <cell r="F100">
            <v>-17.899999999999999</v>
          </cell>
          <cell r="G100">
            <v>6052.55</v>
          </cell>
          <cell r="H100">
            <v>6014.58</v>
          </cell>
          <cell r="I100">
            <v>37.97</v>
          </cell>
          <cell r="J100">
            <v>0.6</v>
          </cell>
          <cell r="K100">
            <v>4107.55</v>
          </cell>
          <cell r="L100">
            <v>6014.58</v>
          </cell>
          <cell r="M100">
            <v>-1907.03</v>
          </cell>
          <cell r="N100">
            <v>-31.7</v>
          </cell>
          <cell r="O100">
            <v>1468.92</v>
          </cell>
          <cell r="P100">
            <v>2513.0700000000002</v>
          </cell>
          <cell r="Q100">
            <v>-1044.1500000000001</v>
          </cell>
          <cell r="R100">
            <v>-41.6</v>
          </cell>
        </row>
        <row r="101">
          <cell r="B101" t="str">
            <v>FOOD SUPPLY, INC</v>
          </cell>
          <cell r="C101">
            <v>1405</v>
          </cell>
          <cell r="D101">
            <v>6819</v>
          </cell>
          <cell r="E101">
            <v>-5414</v>
          </cell>
          <cell r="F101">
            <v>-79.400000000000006</v>
          </cell>
          <cell r="G101">
            <v>5085.0600000000004</v>
          </cell>
          <cell r="H101">
            <v>22300.19</v>
          </cell>
          <cell r="I101">
            <v>-17215.13</v>
          </cell>
          <cell r="J101">
            <v>-77.2</v>
          </cell>
          <cell r="K101">
            <v>5085.0600000000004</v>
          </cell>
          <cell r="L101">
            <v>22300.19</v>
          </cell>
          <cell r="M101">
            <v>-17215.13</v>
          </cell>
          <cell r="N101">
            <v>-77.2</v>
          </cell>
          <cell r="O101">
            <v>2607.56</v>
          </cell>
          <cell r="P101">
            <v>11430.31</v>
          </cell>
          <cell r="Q101">
            <v>-8822.75</v>
          </cell>
          <cell r="R101">
            <v>-77.2</v>
          </cell>
        </row>
        <row r="102">
          <cell r="B102" t="str">
            <v>SALCHIPAN</v>
          </cell>
          <cell r="C102">
            <v>1400</v>
          </cell>
          <cell r="D102">
            <v>1300</v>
          </cell>
          <cell r="E102">
            <v>100</v>
          </cell>
          <cell r="F102">
            <v>7.7</v>
          </cell>
          <cell r="G102">
            <v>1900</v>
          </cell>
          <cell r="H102">
            <v>2470</v>
          </cell>
          <cell r="I102">
            <v>-570</v>
          </cell>
          <cell r="J102">
            <v>-23.1</v>
          </cell>
          <cell r="K102">
            <v>1900</v>
          </cell>
          <cell r="L102">
            <v>2470</v>
          </cell>
          <cell r="M102">
            <v>-570</v>
          </cell>
          <cell r="N102">
            <v>-23.1</v>
          </cell>
          <cell r="O102">
            <v>668</v>
          </cell>
          <cell r="P102">
            <v>1573</v>
          </cell>
          <cell r="Q102">
            <v>-905</v>
          </cell>
          <cell r="R102">
            <v>-57.5</v>
          </cell>
        </row>
        <row r="103">
          <cell r="B103" t="str">
            <v>SYGMA NETWORK - CAROLINA</v>
          </cell>
          <cell r="C103">
            <v>1381</v>
          </cell>
          <cell r="D103">
            <v>0</v>
          </cell>
          <cell r="E103">
            <v>1381</v>
          </cell>
          <cell r="F103">
            <v>0</v>
          </cell>
          <cell r="G103">
            <v>4240.28</v>
          </cell>
          <cell r="H103">
            <v>0</v>
          </cell>
          <cell r="I103">
            <v>4240.28</v>
          </cell>
          <cell r="J103">
            <v>0</v>
          </cell>
          <cell r="K103">
            <v>4240.28</v>
          </cell>
          <cell r="L103">
            <v>0</v>
          </cell>
          <cell r="M103">
            <v>4240.28</v>
          </cell>
          <cell r="N103">
            <v>0</v>
          </cell>
          <cell r="O103">
            <v>1781.74</v>
          </cell>
          <cell r="P103">
            <v>0</v>
          </cell>
          <cell r="Q103">
            <v>1781.74</v>
          </cell>
          <cell r="R103">
            <v>0</v>
          </cell>
        </row>
        <row r="104">
          <cell r="B104" t="str">
            <v>GRAND WESTERN</v>
          </cell>
          <cell r="C104">
            <v>1279</v>
          </cell>
          <cell r="D104">
            <v>1013</v>
          </cell>
          <cell r="E104">
            <v>266</v>
          </cell>
          <cell r="F104">
            <v>26.2</v>
          </cell>
          <cell r="G104">
            <v>3384.89</v>
          </cell>
          <cell r="H104">
            <v>2363.73</v>
          </cell>
          <cell r="I104">
            <v>1021.16</v>
          </cell>
          <cell r="J104">
            <v>43.2</v>
          </cell>
          <cell r="K104">
            <v>3384.89</v>
          </cell>
          <cell r="L104">
            <v>2363.73</v>
          </cell>
          <cell r="M104">
            <v>1021.16</v>
          </cell>
          <cell r="N104">
            <v>43.2</v>
          </cell>
          <cell r="O104">
            <v>1942.57</v>
          </cell>
          <cell r="P104">
            <v>1228.75</v>
          </cell>
          <cell r="Q104">
            <v>713.82</v>
          </cell>
          <cell r="R104">
            <v>58.1</v>
          </cell>
        </row>
        <row r="105">
          <cell r="B105" t="str">
            <v>JETRO CASH &amp; CARRY</v>
          </cell>
          <cell r="C105">
            <v>1221</v>
          </cell>
          <cell r="D105">
            <v>1272</v>
          </cell>
          <cell r="E105">
            <v>-52</v>
          </cell>
          <cell r="F105">
            <v>-4.0999999999999996</v>
          </cell>
          <cell r="G105">
            <v>3462.33</v>
          </cell>
          <cell r="H105">
            <v>3157.99</v>
          </cell>
          <cell r="I105">
            <v>304.33999999999997</v>
          </cell>
          <cell r="J105">
            <v>9.6</v>
          </cell>
          <cell r="K105">
            <v>3462.33</v>
          </cell>
          <cell r="L105">
            <v>3157.99</v>
          </cell>
          <cell r="M105">
            <v>304.33999999999997</v>
          </cell>
          <cell r="N105">
            <v>9.6</v>
          </cell>
          <cell r="O105">
            <v>1636.49</v>
          </cell>
          <cell r="P105">
            <v>1512.19</v>
          </cell>
          <cell r="Q105">
            <v>124.3</v>
          </cell>
          <cell r="R105">
            <v>8.1999999999999993</v>
          </cell>
        </row>
        <row r="106">
          <cell r="B106" t="str">
            <v>MOYER MITCHELL</v>
          </cell>
          <cell r="C106">
            <v>1175</v>
          </cell>
          <cell r="D106">
            <v>0</v>
          </cell>
          <cell r="E106">
            <v>1175</v>
          </cell>
          <cell r="F106">
            <v>0</v>
          </cell>
          <cell r="G106">
            <v>2231.25</v>
          </cell>
          <cell r="H106">
            <v>0</v>
          </cell>
          <cell r="I106">
            <v>2231.25</v>
          </cell>
          <cell r="J106">
            <v>0</v>
          </cell>
          <cell r="K106">
            <v>2189.25</v>
          </cell>
          <cell r="L106">
            <v>0</v>
          </cell>
          <cell r="M106">
            <v>2189.25</v>
          </cell>
          <cell r="N106">
            <v>0</v>
          </cell>
          <cell r="O106">
            <v>1284.5</v>
          </cell>
          <cell r="P106">
            <v>0</v>
          </cell>
          <cell r="Q106">
            <v>1284.5</v>
          </cell>
          <cell r="R106">
            <v>0</v>
          </cell>
        </row>
        <row r="107">
          <cell r="B107" t="str">
            <v>PFG VIRGINIA FOODSERVICE</v>
          </cell>
          <cell r="C107">
            <v>1167</v>
          </cell>
          <cell r="D107">
            <v>5483</v>
          </cell>
          <cell r="E107">
            <v>-4315</v>
          </cell>
          <cell r="F107">
            <v>-78.7</v>
          </cell>
          <cell r="G107">
            <v>3801.41</v>
          </cell>
          <cell r="H107">
            <v>16494.14</v>
          </cell>
          <cell r="I107">
            <v>-12692.73</v>
          </cell>
          <cell r="J107">
            <v>-77</v>
          </cell>
          <cell r="K107">
            <v>3801.41</v>
          </cell>
          <cell r="L107">
            <v>16494.14</v>
          </cell>
          <cell r="M107">
            <v>-12692.73</v>
          </cell>
          <cell r="N107">
            <v>-77</v>
          </cell>
          <cell r="O107">
            <v>1535.11</v>
          </cell>
          <cell r="P107">
            <v>6090.74</v>
          </cell>
          <cell r="Q107">
            <v>-4555.63</v>
          </cell>
          <cell r="R107">
            <v>-74.8</v>
          </cell>
        </row>
        <row r="108">
          <cell r="B108" t="str">
            <v>COVENTRY DELI</v>
          </cell>
          <cell r="C108">
            <v>1147</v>
          </cell>
          <cell r="D108">
            <v>1121</v>
          </cell>
          <cell r="E108">
            <v>25</v>
          </cell>
          <cell r="F108">
            <v>2.2999999999999998</v>
          </cell>
          <cell r="G108">
            <v>4669.4799999999996</v>
          </cell>
          <cell r="H108">
            <v>4477.79</v>
          </cell>
          <cell r="I108">
            <v>191.69</v>
          </cell>
          <cell r="J108">
            <v>4.3</v>
          </cell>
          <cell r="K108">
            <v>4669.4799999999996</v>
          </cell>
          <cell r="L108">
            <v>4477.79</v>
          </cell>
          <cell r="M108">
            <v>191.69</v>
          </cell>
          <cell r="N108">
            <v>4.3</v>
          </cell>
          <cell r="O108">
            <v>2532.63</v>
          </cell>
          <cell r="P108">
            <v>1435.93</v>
          </cell>
          <cell r="Q108">
            <v>1096.7</v>
          </cell>
          <cell r="R108">
            <v>76.400000000000006</v>
          </cell>
        </row>
        <row r="109">
          <cell r="B109" t="str">
            <v>DOWNBEACH DELI</v>
          </cell>
          <cell r="C109">
            <v>1122</v>
          </cell>
          <cell r="D109">
            <v>950</v>
          </cell>
          <cell r="E109">
            <v>172</v>
          </cell>
          <cell r="F109">
            <v>18.100000000000001</v>
          </cell>
          <cell r="G109">
            <v>3786.94</v>
          </cell>
          <cell r="H109">
            <v>2757.41</v>
          </cell>
          <cell r="I109">
            <v>1029.53</v>
          </cell>
          <cell r="J109">
            <v>37.299999999999997</v>
          </cell>
          <cell r="K109">
            <v>3786.94</v>
          </cell>
          <cell r="L109">
            <v>2757.41</v>
          </cell>
          <cell r="M109">
            <v>1029.53</v>
          </cell>
          <cell r="N109">
            <v>37.299999999999997</v>
          </cell>
          <cell r="O109">
            <v>1644.99</v>
          </cell>
          <cell r="P109">
            <v>1303.51</v>
          </cell>
          <cell r="Q109">
            <v>341.48</v>
          </cell>
          <cell r="R109">
            <v>26.2</v>
          </cell>
        </row>
        <row r="110">
          <cell r="B110" t="str">
            <v>U S FOODSERVICE - DENVER</v>
          </cell>
          <cell r="C110">
            <v>1119</v>
          </cell>
          <cell r="D110">
            <v>0</v>
          </cell>
          <cell r="E110">
            <v>1119</v>
          </cell>
          <cell r="F110">
            <v>0</v>
          </cell>
          <cell r="G110">
            <v>3839.21</v>
          </cell>
          <cell r="H110">
            <v>0</v>
          </cell>
          <cell r="I110">
            <v>3839.21</v>
          </cell>
          <cell r="J110">
            <v>0</v>
          </cell>
          <cell r="K110">
            <v>3839.21</v>
          </cell>
          <cell r="L110">
            <v>0</v>
          </cell>
          <cell r="M110">
            <v>3839.21</v>
          </cell>
          <cell r="N110">
            <v>0</v>
          </cell>
          <cell r="O110">
            <v>1980.07</v>
          </cell>
          <cell r="P110">
            <v>0</v>
          </cell>
          <cell r="Q110">
            <v>1980.07</v>
          </cell>
          <cell r="R110">
            <v>0</v>
          </cell>
        </row>
        <row r="111">
          <cell r="B111" t="str">
            <v>STANLEY FOODS</v>
          </cell>
          <cell r="C111">
            <v>1073</v>
          </cell>
          <cell r="D111">
            <v>1458</v>
          </cell>
          <cell r="E111">
            <v>-384</v>
          </cell>
          <cell r="F111">
            <v>-26.4</v>
          </cell>
          <cell r="G111">
            <v>3899.16</v>
          </cell>
          <cell r="H111">
            <v>5169.46</v>
          </cell>
          <cell r="I111">
            <v>-1270.3</v>
          </cell>
          <cell r="J111">
            <v>-24.6</v>
          </cell>
          <cell r="K111">
            <v>3899.16</v>
          </cell>
          <cell r="L111">
            <v>5169.46</v>
          </cell>
          <cell r="M111">
            <v>-1270.3</v>
          </cell>
          <cell r="N111">
            <v>-24.6</v>
          </cell>
          <cell r="O111">
            <v>1952.24</v>
          </cell>
          <cell r="P111">
            <v>2800.33</v>
          </cell>
          <cell r="Q111">
            <v>-848.09</v>
          </cell>
          <cell r="R111">
            <v>-30.3</v>
          </cell>
        </row>
        <row r="112">
          <cell r="B112" t="str">
            <v>NAT KAGEN MEAT &amp; POULTRY</v>
          </cell>
          <cell r="C112">
            <v>988</v>
          </cell>
          <cell r="D112">
            <v>0</v>
          </cell>
          <cell r="E112">
            <v>988</v>
          </cell>
          <cell r="F112">
            <v>0</v>
          </cell>
          <cell r="G112">
            <v>3120.02</v>
          </cell>
          <cell r="H112">
            <v>0</v>
          </cell>
          <cell r="I112">
            <v>3120.02</v>
          </cell>
          <cell r="J112">
            <v>0</v>
          </cell>
          <cell r="K112">
            <v>3120.02</v>
          </cell>
          <cell r="L112">
            <v>0</v>
          </cell>
          <cell r="M112">
            <v>3120.02</v>
          </cell>
          <cell r="N112">
            <v>0</v>
          </cell>
          <cell r="O112">
            <v>1312.47</v>
          </cell>
          <cell r="P112">
            <v>0</v>
          </cell>
          <cell r="Q112">
            <v>1312.47</v>
          </cell>
          <cell r="R112">
            <v>0</v>
          </cell>
        </row>
        <row r="113">
          <cell r="B113" t="str">
            <v>ATLANTA FOODS INTERNATIONAL</v>
          </cell>
          <cell r="C113">
            <v>803</v>
          </cell>
          <cell r="D113">
            <v>521</v>
          </cell>
          <cell r="E113">
            <v>282</v>
          </cell>
          <cell r="F113">
            <v>54</v>
          </cell>
          <cell r="G113">
            <v>4013.4</v>
          </cell>
          <cell r="H113">
            <v>2393.83</v>
          </cell>
          <cell r="I113">
            <v>1619.57</v>
          </cell>
          <cell r="J113">
            <v>67.7</v>
          </cell>
          <cell r="K113">
            <v>4013.4</v>
          </cell>
          <cell r="L113">
            <v>2393.83</v>
          </cell>
          <cell r="M113">
            <v>1619.57</v>
          </cell>
          <cell r="N113">
            <v>67.7</v>
          </cell>
          <cell r="O113">
            <v>2407.2600000000002</v>
          </cell>
          <cell r="P113">
            <v>1371.45</v>
          </cell>
          <cell r="Q113">
            <v>1035.81</v>
          </cell>
          <cell r="R113">
            <v>75.5</v>
          </cell>
        </row>
        <row r="114">
          <cell r="B114" t="str">
            <v>PONZIO'S RESTAURANT</v>
          </cell>
          <cell r="C114">
            <v>801</v>
          </cell>
          <cell r="D114">
            <v>614</v>
          </cell>
          <cell r="E114">
            <v>188</v>
          </cell>
          <cell r="F114">
            <v>30.6</v>
          </cell>
          <cell r="G114">
            <v>2435.4899999999998</v>
          </cell>
          <cell r="H114">
            <v>1742.34</v>
          </cell>
          <cell r="I114">
            <v>693.15</v>
          </cell>
          <cell r="J114">
            <v>39.799999999999997</v>
          </cell>
          <cell r="K114">
            <v>2435.4899999999998</v>
          </cell>
          <cell r="L114">
            <v>1742.34</v>
          </cell>
          <cell r="M114">
            <v>693.15</v>
          </cell>
          <cell r="N114">
            <v>39.799999999999997</v>
          </cell>
          <cell r="O114">
            <v>1452.28</v>
          </cell>
          <cell r="P114">
            <v>1006.14</v>
          </cell>
          <cell r="Q114">
            <v>446.14</v>
          </cell>
          <cell r="R114">
            <v>44.3</v>
          </cell>
        </row>
        <row r="115">
          <cell r="B115" t="str">
            <v>FOOD SHOWS</v>
          </cell>
          <cell r="C115">
            <v>789</v>
          </cell>
          <cell r="D115">
            <v>1433</v>
          </cell>
          <cell r="E115">
            <v>-644</v>
          </cell>
          <cell r="F115">
            <v>-45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-1162.3499999999999</v>
          </cell>
          <cell r="P115">
            <v>-2174.88</v>
          </cell>
          <cell r="Q115">
            <v>1012.53</v>
          </cell>
          <cell r="R115">
            <v>-46.6</v>
          </cell>
        </row>
        <row r="116">
          <cell r="B116" t="str">
            <v>PETER'S DINER</v>
          </cell>
          <cell r="C116">
            <v>787</v>
          </cell>
          <cell r="D116">
            <v>727</v>
          </cell>
          <cell r="E116">
            <v>60</v>
          </cell>
          <cell r="F116">
            <v>8.3000000000000007</v>
          </cell>
          <cell r="G116">
            <v>2084.4299999999998</v>
          </cell>
          <cell r="H116">
            <v>1767.56</v>
          </cell>
          <cell r="I116">
            <v>316.87</v>
          </cell>
          <cell r="J116">
            <v>17.899999999999999</v>
          </cell>
          <cell r="K116">
            <v>2084.4299999999998</v>
          </cell>
          <cell r="L116">
            <v>1767.56</v>
          </cell>
          <cell r="M116">
            <v>316.87</v>
          </cell>
          <cell r="N116">
            <v>17.899999999999999</v>
          </cell>
          <cell r="O116">
            <v>1078.6300000000001</v>
          </cell>
          <cell r="P116">
            <v>939.84</v>
          </cell>
          <cell r="Q116">
            <v>138.79</v>
          </cell>
          <cell r="R116">
            <v>14.8</v>
          </cell>
        </row>
        <row r="117">
          <cell r="B117" t="str">
            <v>HOLLYWOOD DINER</v>
          </cell>
          <cell r="C117">
            <v>778</v>
          </cell>
          <cell r="D117">
            <v>1091</v>
          </cell>
          <cell r="E117">
            <v>-314</v>
          </cell>
          <cell r="F117">
            <v>-28.7</v>
          </cell>
          <cell r="G117">
            <v>2047.52</v>
          </cell>
          <cell r="H117">
            <v>2728.61</v>
          </cell>
          <cell r="I117">
            <v>-681.09</v>
          </cell>
          <cell r="J117">
            <v>-25</v>
          </cell>
          <cell r="K117">
            <v>2047.52</v>
          </cell>
          <cell r="L117">
            <v>2728.61</v>
          </cell>
          <cell r="M117">
            <v>-681.09</v>
          </cell>
          <cell r="N117">
            <v>-25</v>
          </cell>
          <cell r="O117">
            <v>1188.44</v>
          </cell>
          <cell r="P117">
            <v>1587.55</v>
          </cell>
          <cell r="Q117">
            <v>-399.11</v>
          </cell>
          <cell r="R117">
            <v>-25.1</v>
          </cell>
        </row>
        <row r="118">
          <cell r="B118" t="str">
            <v>CASINO DELI</v>
          </cell>
          <cell r="C118">
            <v>768</v>
          </cell>
          <cell r="D118">
            <v>1301</v>
          </cell>
          <cell r="E118">
            <v>-533</v>
          </cell>
          <cell r="F118">
            <v>-41</v>
          </cell>
          <cell r="G118">
            <v>2783.84</v>
          </cell>
          <cell r="H118">
            <v>4002.62</v>
          </cell>
          <cell r="I118">
            <v>-1218.78</v>
          </cell>
          <cell r="J118">
            <v>-30.5</v>
          </cell>
          <cell r="K118">
            <v>2783.84</v>
          </cell>
          <cell r="L118">
            <v>3728.64</v>
          </cell>
          <cell r="M118">
            <v>-944.8</v>
          </cell>
          <cell r="N118">
            <v>-25.3</v>
          </cell>
          <cell r="O118">
            <v>1377.76</v>
          </cell>
          <cell r="P118">
            <v>1789.2</v>
          </cell>
          <cell r="Q118">
            <v>-411.44</v>
          </cell>
          <cell r="R118">
            <v>-23</v>
          </cell>
        </row>
        <row r="119">
          <cell r="B119" t="str">
            <v>MERCHANTS EXPORT INC.</v>
          </cell>
          <cell r="C119">
            <v>759</v>
          </cell>
          <cell r="D119">
            <v>1397</v>
          </cell>
          <cell r="E119">
            <v>-638</v>
          </cell>
          <cell r="F119">
            <v>-45.7</v>
          </cell>
          <cell r="G119">
            <v>3148.2</v>
          </cell>
          <cell r="H119">
            <v>5030.13</v>
          </cell>
          <cell r="I119">
            <v>-1881.93</v>
          </cell>
          <cell r="J119">
            <v>-37.4</v>
          </cell>
          <cell r="K119">
            <v>2898.2</v>
          </cell>
          <cell r="L119">
            <v>5030.13</v>
          </cell>
          <cell r="M119">
            <v>-2131.9299999999998</v>
          </cell>
          <cell r="N119">
            <v>-42.4</v>
          </cell>
          <cell r="O119">
            <v>1666.62</v>
          </cell>
          <cell r="P119">
            <v>2966.22</v>
          </cell>
          <cell r="Q119">
            <v>-1299.5999999999999</v>
          </cell>
          <cell r="R119">
            <v>-43.8</v>
          </cell>
        </row>
        <row r="120">
          <cell r="B120" t="str">
            <v>T' DORI</v>
          </cell>
          <cell r="C120">
            <v>758</v>
          </cell>
          <cell r="D120">
            <v>616</v>
          </cell>
          <cell r="E120">
            <v>142</v>
          </cell>
          <cell r="F120">
            <v>23</v>
          </cell>
          <cell r="G120">
            <v>2648.07</v>
          </cell>
          <cell r="H120">
            <v>2360.69</v>
          </cell>
          <cell r="I120">
            <v>287.38</v>
          </cell>
          <cell r="J120">
            <v>12.2</v>
          </cell>
          <cell r="K120">
            <v>2648.07</v>
          </cell>
          <cell r="L120">
            <v>2360.69</v>
          </cell>
          <cell r="M120">
            <v>287.38</v>
          </cell>
          <cell r="N120">
            <v>12.2</v>
          </cell>
          <cell r="O120">
            <v>1150.53</v>
          </cell>
          <cell r="P120">
            <v>728.48</v>
          </cell>
          <cell r="Q120">
            <v>422.05</v>
          </cell>
          <cell r="R120">
            <v>57.9</v>
          </cell>
        </row>
        <row r="121">
          <cell r="B121" t="str">
            <v>F &amp; M CATERERS - NJ</v>
          </cell>
          <cell r="C121">
            <v>696</v>
          </cell>
          <cell r="D121">
            <v>1092</v>
          </cell>
          <cell r="E121">
            <v>-396</v>
          </cell>
          <cell r="F121">
            <v>-36.299999999999997</v>
          </cell>
          <cell r="G121">
            <v>2401.14</v>
          </cell>
          <cell r="H121">
            <v>3365.95</v>
          </cell>
          <cell r="I121">
            <v>-964.81</v>
          </cell>
          <cell r="J121">
            <v>-28.7</v>
          </cell>
          <cell r="K121">
            <v>2401.14</v>
          </cell>
          <cell r="L121">
            <v>3365.95</v>
          </cell>
          <cell r="M121">
            <v>-964.81</v>
          </cell>
          <cell r="N121">
            <v>-28.7</v>
          </cell>
          <cell r="O121">
            <v>1352.9</v>
          </cell>
          <cell r="P121">
            <v>1494.14</v>
          </cell>
          <cell r="Q121">
            <v>-141.24</v>
          </cell>
          <cell r="R121">
            <v>-9.5</v>
          </cell>
        </row>
        <row r="122">
          <cell r="B122" t="str">
            <v>JACK'S COLD CUTS</v>
          </cell>
          <cell r="C122">
            <v>670</v>
          </cell>
          <cell r="D122">
            <v>695</v>
          </cell>
          <cell r="E122">
            <v>-25</v>
          </cell>
          <cell r="F122">
            <v>-3.6</v>
          </cell>
          <cell r="G122">
            <v>3090.75</v>
          </cell>
          <cell r="H122">
            <v>3207.19</v>
          </cell>
          <cell r="I122">
            <v>-116.44</v>
          </cell>
          <cell r="J122">
            <v>-3.6</v>
          </cell>
          <cell r="K122">
            <v>3090.75</v>
          </cell>
          <cell r="L122">
            <v>3207.19</v>
          </cell>
          <cell r="M122">
            <v>-116.44</v>
          </cell>
          <cell r="N122">
            <v>-3.6</v>
          </cell>
          <cell r="O122">
            <v>1424.98</v>
          </cell>
          <cell r="P122">
            <v>1127.3699999999999</v>
          </cell>
          <cell r="Q122">
            <v>297.61</v>
          </cell>
          <cell r="R122">
            <v>26.4</v>
          </cell>
        </row>
        <row r="123">
          <cell r="B123" t="str">
            <v>BEST DELI</v>
          </cell>
          <cell r="C123">
            <v>669</v>
          </cell>
          <cell r="D123">
            <v>737</v>
          </cell>
          <cell r="E123">
            <v>-68</v>
          </cell>
          <cell r="F123">
            <v>-9.1999999999999993</v>
          </cell>
          <cell r="G123">
            <v>3132.07</v>
          </cell>
          <cell r="H123">
            <v>3207.26</v>
          </cell>
          <cell r="I123">
            <v>-75.19</v>
          </cell>
          <cell r="J123">
            <v>-2.2999999999999998</v>
          </cell>
          <cell r="K123">
            <v>3109.32</v>
          </cell>
          <cell r="L123">
            <v>3188.26</v>
          </cell>
          <cell r="M123">
            <v>-78.94</v>
          </cell>
          <cell r="N123">
            <v>-2.5</v>
          </cell>
          <cell r="O123">
            <v>1622.37</v>
          </cell>
          <cell r="P123">
            <v>1371.3</v>
          </cell>
          <cell r="Q123">
            <v>251.07</v>
          </cell>
          <cell r="R123">
            <v>18.3</v>
          </cell>
        </row>
        <row r="124">
          <cell r="B124" t="str">
            <v>V R T PROVISIONS</v>
          </cell>
          <cell r="C124">
            <v>665</v>
          </cell>
          <cell r="D124">
            <v>127</v>
          </cell>
          <cell r="E124">
            <v>538</v>
          </cell>
          <cell r="F124">
            <v>423.9</v>
          </cell>
          <cell r="G124">
            <v>2341.09</v>
          </cell>
          <cell r="H124">
            <v>520.70000000000005</v>
          </cell>
          <cell r="I124">
            <v>1820.39</v>
          </cell>
          <cell r="J124">
            <v>349.6</v>
          </cell>
          <cell r="K124">
            <v>2341.09</v>
          </cell>
          <cell r="L124">
            <v>520.70000000000005</v>
          </cell>
          <cell r="M124">
            <v>1820.39</v>
          </cell>
          <cell r="N124">
            <v>349.6</v>
          </cell>
          <cell r="O124">
            <v>437.6</v>
          </cell>
          <cell r="P124">
            <v>228.6</v>
          </cell>
          <cell r="Q124">
            <v>209</v>
          </cell>
          <cell r="R124">
            <v>91.4</v>
          </cell>
        </row>
        <row r="125">
          <cell r="B125" t="str">
            <v>SAMPLE-HSE</v>
          </cell>
          <cell r="C125">
            <v>660</v>
          </cell>
          <cell r="D125">
            <v>960</v>
          </cell>
          <cell r="E125">
            <v>-299</v>
          </cell>
          <cell r="F125">
            <v>-31.2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-1048.8900000000001</v>
          </cell>
          <cell r="P125">
            <v>-1755.7</v>
          </cell>
          <cell r="Q125">
            <v>706.81</v>
          </cell>
          <cell r="R125">
            <v>-40.299999999999997</v>
          </cell>
        </row>
        <row r="126">
          <cell r="B126" t="str">
            <v>K &amp; A SANDWICHES</v>
          </cell>
          <cell r="C126">
            <v>651</v>
          </cell>
          <cell r="D126">
            <v>790</v>
          </cell>
          <cell r="E126">
            <v>-140</v>
          </cell>
          <cell r="F126">
            <v>-17.7</v>
          </cell>
          <cell r="G126">
            <v>2864.11</v>
          </cell>
          <cell r="H126">
            <v>3048.6</v>
          </cell>
          <cell r="I126">
            <v>-184.49</v>
          </cell>
          <cell r="J126">
            <v>-6.1</v>
          </cell>
          <cell r="K126">
            <v>2864.11</v>
          </cell>
          <cell r="L126">
            <v>3048.6</v>
          </cell>
          <cell r="M126">
            <v>-184.49</v>
          </cell>
          <cell r="N126">
            <v>-6.1</v>
          </cell>
          <cell r="O126">
            <v>1551.63</v>
          </cell>
          <cell r="P126">
            <v>1157.54</v>
          </cell>
          <cell r="Q126">
            <v>394.09</v>
          </cell>
          <cell r="R126">
            <v>34.1</v>
          </cell>
        </row>
        <row r="127">
          <cell r="B127" t="str">
            <v>SYSCO - KANSAS CITY</v>
          </cell>
          <cell r="C127">
            <v>628</v>
          </cell>
          <cell r="D127">
            <v>0</v>
          </cell>
          <cell r="E127">
            <v>628</v>
          </cell>
          <cell r="F127">
            <v>0</v>
          </cell>
          <cell r="G127">
            <v>2414.42</v>
          </cell>
          <cell r="H127">
            <v>0</v>
          </cell>
          <cell r="I127">
            <v>2414.42</v>
          </cell>
          <cell r="J127">
            <v>0</v>
          </cell>
          <cell r="K127">
            <v>2414.42</v>
          </cell>
          <cell r="L127">
            <v>0</v>
          </cell>
          <cell r="M127">
            <v>2414.42</v>
          </cell>
          <cell r="N127">
            <v>0</v>
          </cell>
          <cell r="O127">
            <v>1056.5</v>
          </cell>
          <cell r="P127">
            <v>0</v>
          </cell>
          <cell r="Q127">
            <v>1056.5</v>
          </cell>
          <cell r="R127">
            <v>0</v>
          </cell>
        </row>
        <row r="128">
          <cell r="B128" t="str">
            <v>MICHAEL'S DELI</v>
          </cell>
          <cell r="C128">
            <v>621</v>
          </cell>
          <cell r="D128">
            <v>515</v>
          </cell>
          <cell r="E128">
            <v>106</v>
          </cell>
          <cell r="F128">
            <v>20.6</v>
          </cell>
          <cell r="G128">
            <v>2428.54</v>
          </cell>
          <cell r="H128">
            <v>1810.7</v>
          </cell>
          <cell r="I128">
            <v>617.84</v>
          </cell>
          <cell r="J128">
            <v>34.1</v>
          </cell>
          <cell r="K128">
            <v>2428.54</v>
          </cell>
          <cell r="L128">
            <v>1810.7</v>
          </cell>
          <cell r="M128">
            <v>617.84</v>
          </cell>
          <cell r="N128">
            <v>34.1</v>
          </cell>
          <cell r="O128">
            <v>1315.45</v>
          </cell>
          <cell r="P128">
            <v>908.47</v>
          </cell>
          <cell r="Q128">
            <v>406.98</v>
          </cell>
          <cell r="R128">
            <v>44.8</v>
          </cell>
        </row>
        <row r="129">
          <cell r="B129" t="str">
            <v>JEFFERSON HOSPITAL</v>
          </cell>
          <cell r="C129">
            <v>565</v>
          </cell>
          <cell r="D129">
            <v>582</v>
          </cell>
          <cell r="E129">
            <v>-18</v>
          </cell>
          <cell r="F129">
            <v>-3</v>
          </cell>
          <cell r="G129">
            <v>1769.44</v>
          </cell>
          <cell r="H129">
            <v>1744.68</v>
          </cell>
          <cell r="I129">
            <v>24.76</v>
          </cell>
          <cell r="J129">
            <v>1.4</v>
          </cell>
          <cell r="K129">
            <v>1769.44</v>
          </cell>
          <cell r="L129">
            <v>1744.68</v>
          </cell>
          <cell r="M129">
            <v>24.76</v>
          </cell>
          <cell r="N129">
            <v>1.4</v>
          </cell>
          <cell r="O129">
            <v>926.78</v>
          </cell>
          <cell r="P129">
            <v>809.65</v>
          </cell>
          <cell r="Q129">
            <v>117.13</v>
          </cell>
          <cell r="R129">
            <v>14.5</v>
          </cell>
        </row>
        <row r="130">
          <cell r="B130" t="str">
            <v>KLEINS MARKET</v>
          </cell>
          <cell r="C130">
            <v>560</v>
          </cell>
          <cell r="D130">
            <v>532</v>
          </cell>
          <cell r="E130">
            <v>27</v>
          </cell>
          <cell r="F130">
            <v>5.0999999999999996</v>
          </cell>
          <cell r="G130">
            <v>1864.28</v>
          </cell>
          <cell r="H130">
            <v>1623.61</v>
          </cell>
          <cell r="I130">
            <v>240.67</v>
          </cell>
          <cell r="J130">
            <v>14.8</v>
          </cell>
          <cell r="K130">
            <v>1864.28</v>
          </cell>
          <cell r="L130">
            <v>1623.61</v>
          </cell>
          <cell r="M130">
            <v>240.67</v>
          </cell>
          <cell r="N130">
            <v>14.8</v>
          </cell>
          <cell r="O130">
            <v>710.9</v>
          </cell>
          <cell r="P130">
            <v>538.6</v>
          </cell>
          <cell r="Q130">
            <v>172.3</v>
          </cell>
          <cell r="R130">
            <v>32</v>
          </cell>
        </row>
        <row r="131">
          <cell r="B131" t="str">
            <v>CHELTENHAM SHOPRITE</v>
          </cell>
          <cell r="C131">
            <v>557</v>
          </cell>
          <cell r="D131">
            <v>56</v>
          </cell>
          <cell r="E131">
            <v>501</v>
          </cell>
          <cell r="F131">
            <v>898.7</v>
          </cell>
          <cell r="G131">
            <v>1603.47</v>
          </cell>
          <cell r="H131">
            <v>163.43</v>
          </cell>
          <cell r="I131">
            <v>1440.04</v>
          </cell>
          <cell r="J131">
            <v>881.1</v>
          </cell>
          <cell r="K131">
            <v>1603.47</v>
          </cell>
          <cell r="L131">
            <v>163.43</v>
          </cell>
          <cell r="M131">
            <v>1440.04</v>
          </cell>
          <cell r="N131">
            <v>881.1</v>
          </cell>
          <cell r="O131">
            <v>498.99</v>
          </cell>
          <cell r="P131">
            <v>54</v>
          </cell>
          <cell r="Q131">
            <v>444.99</v>
          </cell>
          <cell r="R131">
            <v>824.1</v>
          </cell>
        </row>
        <row r="132">
          <cell r="B132" t="str">
            <v>WILSON BLUE RIBBON - ARAMINGO</v>
          </cell>
          <cell r="C132">
            <v>540</v>
          </cell>
          <cell r="D132">
            <v>870</v>
          </cell>
          <cell r="E132">
            <v>-330</v>
          </cell>
          <cell r="F132">
            <v>-37.9</v>
          </cell>
          <cell r="G132">
            <v>1104</v>
          </cell>
          <cell r="H132">
            <v>1702.5</v>
          </cell>
          <cell r="I132">
            <v>-598.5</v>
          </cell>
          <cell r="J132">
            <v>-35.200000000000003</v>
          </cell>
          <cell r="K132">
            <v>1104</v>
          </cell>
          <cell r="L132">
            <v>1702.5</v>
          </cell>
          <cell r="M132">
            <v>-598.5</v>
          </cell>
          <cell r="N132">
            <v>-35.200000000000003</v>
          </cell>
          <cell r="O132">
            <v>688.2</v>
          </cell>
          <cell r="P132">
            <v>1102.2</v>
          </cell>
          <cell r="Q132">
            <v>-414</v>
          </cell>
          <cell r="R132">
            <v>-37.6</v>
          </cell>
        </row>
        <row r="133">
          <cell r="B133" t="str">
            <v>JIM'S SOFT PRETZEL BAKERY</v>
          </cell>
          <cell r="C133">
            <v>530</v>
          </cell>
          <cell r="D133">
            <v>0</v>
          </cell>
          <cell r="E133">
            <v>530</v>
          </cell>
          <cell r="F133">
            <v>0</v>
          </cell>
          <cell r="G133">
            <v>1166</v>
          </cell>
          <cell r="H133">
            <v>0</v>
          </cell>
          <cell r="I133">
            <v>1166</v>
          </cell>
          <cell r="J133">
            <v>0</v>
          </cell>
          <cell r="K133">
            <v>1166</v>
          </cell>
          <cell r="L133">
            <v>0</v>
          </cell>
          <cell r="M133">
            <v>1166</v>
          </cell>
          <cell r="N133">
            <v>0</v>
          </cell>
          <cell r="O133">
            <v>683.7</v>
          </cell>
          <cell r="P133">
            <v>0</v>
          </cell>
          <cell r="Q133">
            <v>683.7</v>
          </cell>
          <cell r="R133">
            <v>0</v>
          </cell>
        </row>
        <row r="134">
          <cell r="B134" t="str">
            <v>GALLOWAY DINER</v>
          </cell>
          <cell r="C134">
            <v>525</v>
          </cell>
          <cell r="D134">
            <v>327</v>
          </cell>
          <cell r="E134">
            <v>198</v>
          </cell>
          <cell r="F134">
            <v>60.7</v>
          </cell>
          <cell r="G134">
            <v>970.79</v>
          </cell>
          <cell r="H134">
            <v>682.39</v>
          </cell>
          <cell r="I134">
            <v>288.39999999999998</v>
          </cell>
          <cell r="J134">
            <v>42.3</v>
          </cell>
          <cell r="K134">
            <v>970.79</v>
          </cell>
          <cell r="L134">
            <v>682.39</v>
          </cell>
          <cell r="M134">
            <v>288.39999999999998</v>
          </cell>
          <cell r="N134">
            <v>42.3</v>
          </cell>
          <cell r="O134">
            <v>443.55</v>
          </cell>
          <cell r="P134">
            <v>359.15</v>
          </cell>
          <cell r="Q134">
            <v>84.4</v>
          </cell>
          <cell r="R134">
            <v>23.5</v>
          </cell>
        </row>
        <row r="135">
          <cell r="B135" t="str">
            <v>PALMER FOOD SERVICES</v>
          </cell>
          <cell r="C135">
            <v>515</v>
          </cell>
          <cell r="D135">
            <v>0</v>
          </cell>
          <cell r="E135">
            <v>515</v>
          </cell>
          <cell r="F135">
            <v>0</v>
          </cell>
          <cell r="G135">
            <v>2094.6999999999998</v>
          </cell>
          <cell r="H135">
            <v>0</v>
          </cell>
          <cell r="I135">
            <v>2094.6999999999998</v>
          </cell>
          <cell r="J135">
            <v>0</v>
          </cell>
          <cell r="K135">
            <v>2094.6999999999998</v>
          </cell>
          <cell r="L135">
            <v>0</v>
          </cell>
          <cell r="M135">
            <v>2094.6999999999998</v>
          </cell>
          <cell r="N135">
            <v>0</v>
          </cell>
          <cell r="O135">
            <v>1007.99</v>
          </cell>
          <cell r="P135">
            <v>0</v>
          </cell>
          <cell r="Q135">
            <v>1007.99</v>
          </cell>
          <cell r="R135">
            <v>0</v>
          </cell>
        </row>
        <row r="136">
          <cell r="B136" t="str">
            <v>VINCENTOWN DINER</v>
          </cell>
          <cell r="C136">
            <v>504</v>
          </cell>
          <cell r="D136">
            <v>284</v>
          </cell>
          <cell r="E136">
            <v>220</v>
          </cell>
          <cell r="F136">
            <v>77.400000000000006</v>
          </cell>
          <cell r="G136">
            <v>1815.07</v>
          </cell>
          <cell r="H136">
            <v>956.23</v>
          </cell>
          <cell r="I136">
            <v>858.84</v>
          </cell>
          <cell r="J136">
            <v>89.8</v>
          </cell>
          <cell r="K136">
            <v>1815.07</v>
          </cell>
          <cell r="L136">
            <v>956.23</v>
          </cell>
          <cell r="M136">
            <v>858.84</v>
          </cell>
          <cell r="N136">
            <v>89.8</v>
          </cell>
          <cell r="O136">
            <v>887.41</v>
          </cell>
          <cell r="P136">
            <v>516.32000000000005</v>
          </cell>
          <cell r="Q136">
            <v>371.09</v>
          </cell>
          <cell r="R136">
            <v>71.900000000000006</v>
          </cell>
        </row>
        <row r="137">
          <cell r="B137" t="str">
            <v>NABIL</v>
          </cell>
          <cell r="C137">
            <v>486</v>
          </cell>
          <cell r="D137">
            <v>0</v>
          </cell>
          <cell r="E137">
            <v>486</v>
          </cell>
          <cell r="F137">
            <v>0</v>
          </cell>
          <cell r="G137">
            <v>1044.9000000000001</v>
          </cell>
          <cell r="H137">
            <v>0</v>
          </cell>
          <cell r="I137">
            <v>1044.9000000000001</v>
          </cell>
          <cell r="J137">
            <v>0</v>
          </cell>
          <cell r="K137">
            <v>1044.9000000000001</v>
          </cell>
          <cell r="L137">
            <v>0</v>
          </cell>
          <cell r="M137">
            <v>1044.9000000000001</v>
          </cell>
          <cell r="N137">
            <v>0</v>
          </cell>
          <cell r="O137">
            <v>614.22</v>
          </cell>
          <cell r="P137">
            <v>0</v>
          </cell>
          <cell r="Q137">
            <v>614.22</v>
          </cell>
          <cell r="R137">
            <v>0</v>
          </cell>
        </row>
        <row r="138">
          <cell r="B138" t="str">
            <v>LIMERICK DINER</v>
          </cell>
          <cell r="C138">
            <v>459</v>
          </cell>
          <cell r="D138">
            <v>0</v>
          </cell>
          <cell r="E138">
            <v>459</v>
          </cell>
          <cell r="F138">
            <v>0</v>
          </cell>
          <cell r="G138">
            <v>1084.73</v>
          </cell>
          <cell r="H138">
            <v>0</v>
          </cell>
          <cell r="I138">
            <v>1084.73</v>
          </cell>
          <cell r="J138">
            <v>0</v>
          </cell>
          <cell r="K138">
            <v>1084.73</v>
          </cell>
          <cell r="L138">
            <v>0</v>
          </cell>
          <cell r="M138">
            <v>1084.73</v>
          </cell>
          <cell r="N138">
            <v>0</v>
          </cell>
          <cell r="O138">
            <v>596.37</v>
          </cell>
          <cell r="P138">
            <v>0</v>
          </cell>
          <cell r="Q138">
            <v>596.37</v>
          </cell>
          <cell r="R138">
            <v>0</v>
          </cell>
        </row>
        <row r="139">
          <cell r="B139" t="str">
            <v>DRESHERTOWN SHOP N BAG</v>
          </cell>
          <cell r="C139">
            <v>449</v>
          </cell>
          <cell r="D139">
            <v>494</v>
          </cell>
          <cell r="E139">
            <v>-45</v>
          </cell>
          <cell r="F139">
            <v>-9</v>
          </cell>
          <cell r="G139">
            <v>2213.31</v>
          </cell>
          <cell r="H139">
            <v>2169.86</v>
          </cell>
          <cell r="I139">
            <v>43.45</v>
          </cell>
          <cell r="J139">
            <v>2</v>
          </cell>
          <cell r="K139">
            <v>2192.11</v>
          </cell>
          <cell r="L139">
            <v>2169.86</v>
          </cell>
          <cell r="M139">
            <v>22.25</v>
          </cell>
          <cell r="N139">
            <v>1</v>
          </cell>
          <cell r="O139">
            <v>1045.0899999999999</v>
          </cell>
          <cell r="P139">
            <v>674.81</v>
          </cell>
          <cell r="Q139">
            <v>370.28</v>
          </cell>
          <cell r="R139">
            <v>54.9</v>
          </cell>
        </row>
        <row r="140">
          <cell r="B140" t="str">
            <v>RED LION DINER - SOUTHHAMPTON</v>
          </cell>
          <cell r="C140">
            <v>396</v>
          </cell>
          <cell r="D140">
            <v>309</v>
          </cell>
          <cell r="E140">
            <v>87</v>
          </cell>
          <cell r="F140">
            <v>28.2</v>
          </cell>
          <cell r="G140">
            <v>1030.25</v>
          </cell>
          <cell r="H140">
            <v>741.6</v>
          </cell>
          <cell r="I140">
            <v>288.64999999999998</v>
          </cell>
          <cell r="J140">
            <v>38.9</v>
          </cell>
          <cell r="K140">
            <v>1030.25</v>
          </cell>
          <cell r="L140">
            <v>741.6</v>
          </cell>
          <cell r="M140">
            <v>288.64999999999998</v>
          </cell>
          <cell r="N140">
            <v>38.9</v>
          </cell>
          <cell r="O140">
            <v>587.99</v>
          </cell>
          <cell r="P140">
            <v>435.68</v>
          </cell>
          <cell r="Q140">
            <v>152.31</v>
          </cell>
          <cell r="R140">
            <v>35</v>
          </cell>
        </row>
        <row r="141">
          <cell r="B141" t="str">
            <v>STEVE</v>
          </cell>
          <cell r="C141">
            <v>395</v>
          </cell>
          <cell r="D141">
            <v>295</v>
          </cell>
          <cell r="E141">
            <v>100</v>
          </cell>
          <cell r="F141">
            <v>33.9</v>
          </cell>
          <cell r="G141">
            <v>829.5</v>
          </cell>
          <cell r="H141">
            <v>575.25</v>
          </cell>
          <cell r="I141">
            <v>254.25</v>
          </cell>
          <cell r="J141">
            <v>44.2</v>
          </cell>
          <cell r="K141">
            <v>829.5</v>
          </cell>
          <cell r="L141">
            <v>575.25</v>
          </cell>
          <cell r="M141">
            <v>254.25</v>
          </cell>
          <cell r="N141">
            <v>44.2</v>
          </cell>
          <cell r="O141">
            <v>470.05</v>
          </cell>
          <cell r="P141">
            <v>317.64999999999998</v>
          </cell>
          <cell r="Q141">
            <v>152.4</v>
          </cell>
          <cell r="R141">
            <v>48</v>
          </cell>
        </row>
        <row r="142">
          <cell r="B142" t="str">
            <v>U S FOODSERVICE - KNOXVILLE</v>
          </cell>
          <cell r="C142">
            <v>391</v>
          </cell>
          <cell r="D142">
            <v>0</v>
          </cell>
          <cell r="E142">
            <v>391</v>
          </cell>
          <cell r="F142">
            <v>0</v>
          </cell>
          <cell r="G142">
            <v>1544.06</v>
          </cell>
          <cell r="H142">
            <v>0</v>
          </cell>
          <cell r="I142">
            <v>1544.06</v>
          </cell>
          <cell r="J142">
            <v>0</v>
          </cell>
          <cell r="K142">
            <v>1544.06</v>
          </cell>
          <cell r="L142">
            <v>0</v>
          </cell>
          <cell r="M142">
            <v>1544.06</v>
          </cell>
          <cell r="N142">
            <v>0</v>
          </cell>
          <cell r="O142">
            <v>531.63</v>
          </cell>
          <cell r="P142">
            <v>0</v>
          </cell>
          <cell r="Q142">
            <v>531.63</v>
          </cell>
          <cell r="R142">
            <v>0</v>
          </cell>
        </row>
        <row r="143">
          <cell r="B143" t="str">
            <v>MINELLA'S DINER</v>
          </cell>
          <cell r="C143">
            <v>388</v>
          </cell>
          <cell r="D143">
            <v>719</v>
          </cell>
          <cell r="E143">
            <v>-331</v>
          </cell>
          <cell r="F143">
            <v>-46</v>
          </cell>
          <cell r="G143">
            <v>1067.96</v>
          </cell>
          <cell r="H143">
            <v>1778.53</v>
          </cell>
          <cell r="I143">
            <v>-710.57</v>
          </cell>
          <cell r="J143">
            <v>-40</v>
          </cell>
          <cell r="K143">
            <v>1067.96</v>
          </cell>
          <cell r="L143">
            <v>1778.53</v>
          </cell>
          <cell r="M143">
            <v>-710.57</v>
          </cell>
          <cell r="N143">
            <v>-40</v>
          </cell>
          <cell r="O143">
            <v>636.9</v>
          </cell>
          <cell r="P143">
            <v>1066.71</v>
          </cell>
          <cell r="Q143">
            <v>-429.81</v>
          </cell>
          <cell r="R143">
            <v>-40.299999999999997</v>
          </cell>
        </row>
        <row r="144">
          <cell r="B144" t="str">
            <v>MRS. MARTY'S LP</v>
          </cell>
          <cell r="C144">
            <v>370</v>
          </cell>
          <cell r="D144">
            <v>0</v>
          </cell>
          <cell r="E144">
            <v>370</v>
          </cell>
          <cell r="F144">
            <v>0</v>
          </cell>
          <cell r="G144">
            <v>984.19</v>
          </cell>
          <cell r="H144">
            <v>0</v>
          </cell>
          <cell r="I144">
            <v>984.19</v>
          </cell>
          <cell r="J144">
            <v>0</v>
          </cell>
          <cell r="K144">
            <v>984.19</v>
          </cell>
          <cell r="L144">
            <v>0</v>
          </cell>
          <cell r="M144">
            <v>984.19</v>
          </cell>
          <cell r="N144">
            <v>0</v>
          </cell>
          <cell r="O144">
            <v>506.54</v>
          </cell>
          <cell r="P144">
            <v>0</v>
          </cell>
          <cell r="Q144">
            <v>506.54</v>
          </cell>
          <cell r="R144">
            <v>0</v>
          </cell>
        </row>
        <row r="145">
          <cell r="B145" t="str">
            <v>RED LION DINER - WILLOW GROVE</v>
          </cell>
          <cell r="C145">
            <v>360</v>
          </cell>
          <cell r="D145">
            <v>368</v>
          </cell>
          <cell r="E145">
            <v>-8</v>
          </cell>
          <cell r="F145">
            <v>-2.2000000000000002</v>
          </cell>
          <cell r="G145">
            <v>913.9</v>
          </cell>
          <cell r="H145">
            <v>907.21</v>
          </cell>
          <cell r="I145">
            <v>6.69</v>
          </cell>
          <cell r="J145">
            <v>0.7</v>
          </cell>
          <cell r="K145">
            <v>913.9</v>
          </cell>
          <cell r="L145">
            <v>907.21</v>
          </cell>
          <cell r="M145">
            <v>6.69</v>
          </cell>
          <cell r="N145">
            <v>0.7</v>
          </cell>
          <cell r="O145">
            <v>537.53</v>
          </cell>
          <cell r="P145">
            <v>542.88</v>
          </cell>
          <cell r="Q145">
            <v>-5.35</v>
          </cell>
          <cell r="R145">
            <v>-1</v>
          </cell>
        </row>
        <row r="146">
          <cell r="B146" t="str">
            <v>U S FOODSERVICE - LAKELAND (6Q</v>
          </cell>
          <cell r="C146">
            <v>357</v>
          </cell>
          <cell r="D146">
            <v>253</v>
          </cell>
          <cell r="E146">
            <v>104</v>
          </cell>
          <cell r="F146">
            <v>41.2</v>
          </cell>
          <cell r="G146">
            <v>1070.4000000000001</v>
          </cell>
          <cell r="H146">
            <v>829.05</v>
          </cell>
          <cell r="I146">
            <v>241.35</v>
          </cell>
          <cell r="J146">
            <v>29.1</v>
          </cell>
          <cell r="K146">
            <v>1070.4000000000001</v>
          </cell>
          <cell r="L146">
            <v>-463.7</v>
          </cell>
          <cell r="M146">
            <v>1534.1</v>
          </cell>
          <cell r="N146">
            <v>-330.8</v>
          </cell>
          <cell r="O146">
            <v>438.86</v>
          </cell>
          <cell r="P146">
            <v>-1030.03</v>
          </cell>
          <cell r="Q146">
            <v>1468.89</v>
          </cell>
          <cell r="R146">
            <v>-142.6</v>
          </cell>
        </row>
        <row r="147">
          <cell r="B147" t="str">
            <v>REPLACEMENT PRODUCT</v>
          </cell>
          <cell r="C147">
            <v>353</v>
          </cell>
          <cell r="D147">
            <v>180</v>
          </cell>
          <cell r="E147">
            <v>174</v>
          </cell>
          <cell r="F147">
            <v>96.8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-488.21</v>
          </cell>
          <cell r="P147">
            <v>-348.11</v>
          </cell>
          <cell r="Q147">
            <v>-140.1</v>
          </cell>
          <cell r="R147">
            <v>40.299999999999997</v>
          </cell>
        </row>
        <row r="148">
          <cell r="B148" t="str">
            <v>GREAT AMERICAN PUB -BENSALEM</v>
          </cell>
          <cell r="C148">
            <v>342</v>
          </cell>
          <cell r="D148">
            <v>175</v>
          </cell>
          <cell r="E148">
            <v>167</v>
          </cell>
          <cell r="F148">
            <v>95.7</v>
          </cell>
          <cell r="G148">
            <v>796.57</v>
          </cell>
          <cell r="H148">
            <v>355.7</v>
          </cell>
          <cell r="I148">
            <v>440.87</v>
          </cell>
          <cell r="J148">
            <v>123.9</v>
          </cell>
          <cell r="K148">
            <v>796.57</v>
          </cell>
          <cell r="L148">
            <v>355.7</v>
          </cell>
          <cell r="M148">
            <v>440.87</v>
          </cell>
          <cell r="N148">
            <v>123.9</v>
          </cell>
          <cell r="O148">
            <v>399.99</v>
          </cell>
          <cell r="P148">
            <v>182.69</v>
          </cell>
          <cell r="Q148">
            <v>217.3</v>
          </cell>
          <cell r="R148">
            <v>118.9</v>
          </cell>
        </row>
        <row r="149">
          <cell r="B149" t="str">
            <v>JACK KRAMER'S CATERING</v>
          </cell>
          <cell r="C149">
            <v>326</v>
          </cell>
          <cell r="D149">
            <v>372</v>
          </cell>
          <cell r="E149">
            <v>-46</v>
          </cell>
          <cell r="F149">
            <v>-12.4</v>
          </cell>
          <cell r="G149">
            <v>1372.79</v>
          </cell>
          <cell r="H149">
            <v>1490.67</v>
          </cell>
          <cell r="I149">
            <v>-117.88</v>
          </cell>
          <cell r="J149">
            <v>-7.9</v>
          </cell>
          <cell r="K149">
            <v>1372.79</v>
          </cell>
          <cell r="L149">
            <v>1490.67</v>
          </cell>
          <cell r="M149">
            <v>-117.88</v>
          </cell>
          <cell r="N149">
            <v>-7.9</v>
          </cell>
          <cell r="O149">
            <v>746.73</v>
          </cell>
          <cell r="P149">
            <v>489.31</v>
          </cell>
          <cell r="Q149">
            <v>257.42</v>
          </cell>
          <cell r="R149">
            <v>52.6</v>
          </cell>
        </row>
        <row r="150">
          <cell r="B150" t="str">
            <v>CLUBHOUSE DINER</v>
          </cell>
          <cell r="C150">
            <v>323</v>
          </cell>
          <cell r="D150">
            <v>199</v>
          </cell>
          <cell r="E150">
            <v>124</v>
          </cell>
          <cell r="F150">
            <v>62</v>
          </cell>
          <cell r="G150">
            <v>813.14</v>
          </cell>
          <cell r="H150">
            <v>434.38</v>
          </cell>
          <cell r="I150">
            <v>378.76</v>
          </cell>
          <cell r="J150">
            <v>87.2</v>
          </cell>
          <cell r="K150">
            <v>813.14</v>
          </cell>
          <cell r="L150">
            <v>434.38</v>
          </cell>
          <cell r="M150">
            <v>378.76</v>
          </cell>
          <cell r="N150">
            <v>87.2</v>
          </cell>
          <cell r="O150">
            <v>385.83</v>
          </cell>
          <cell r="P150">
            <v>223.68</v>
          </cell>
          <cell r="Q150">
            <v>162.15</v>
          </cell>
          <cell r="R150">
            <v>72.5</v>
          </cell>
        </row>
        <row r="151">
          <cell r="B151" t="str">
            <v>GOOEY LOOIES</v>
          </cell>
          <cell r="C151">
            <v>315</v>
          </cell>
          <cell r="D151">
            <v>854</v>
          </cell>
          <cell r="E151">
            <v>-540</v>
          </cell>
          <cell r="F151">
            <v>-63.2</v>
          </cell>
          <cell r="G151">
            <v>909.19</v>
          </cell>
          <cell r="H151">
            <v>2443.19</v>
          </cell>
          <cell r="I151">
            <v>-1534</v>
          </cell>
          <cell r="J151">
            <v>-62.8</v>
          </cell>
          <cell r="K151">
            <v>909.19</v>
          </cell>
          <cell r="L151">
            <v>2443.19</v>
          </cell>
          <cell r="M151">
            <v>-1534</v>
          </cell>
          <cell r="N151">
            <v>-62.8</v>
          </cell>
          <cell r="O151">
            <v>320.89</v>
          </cell>
          <cell r="P151">
            <v>345.72</v>
          </cell>
          <cell r="Q151">
            <v>-24.83</v>
          </cell>
          <cell r="R151">
            <v>-7.2</v>
          </cell>
        </row>
        <row r="152">
          <cell r="B152" t="str">
            <v>MURRAY'S BERWYN</v>
          </cell>
          <cell r="C152">
            <v>314</v>
          </cell>
          <cell r="D152">
            <v>0</v>
          </cell>
          <cell r="E152">
            <v>314</v>
          </cell>
          <cell r="F152">
            <v>0</v>
          </cell>
          <cell r="G152">
            <v>1309.54</v>
          </cell>
          <cell r="H152">
            <v>0</v>
          </cell>
          <cell r="I152">
            <v>1309.54</v>
          </cell>
          <cell r="J152">
            <v>0</v>
          </cell>
          <cell r="K152">
            <v>1309.54</v>
          </cell>
          <cell r="L152">
            <v>0</v>
          </cell>
          <cell r="M152">
            <v>1309.54</v>
          </cell>
          <cell r="N152">
            <v>0</v>
          </cell>
          <cell r="O152">
            <v>696.14</v>
          </cell>
          <cell r="P152">
            <v>0</v>
          </cell>
          <cell r="Q152">
            <v>696.14</v>
          </cell>
          <cell r="R152">
            <v>0</v>
          </cell>
        </row>
        <row r="153">
          <cell r="B153" t="str">
            <v>ADELPHI DINER</v>
          </cell>
          <cell r="C153">
            <v>293</v>
          </cell>
          <cell r="D153">
            <v>1307</v>
          </cell>
          <cell r="E153">
            <v>-1014</v>
          </cell>
          <cell r="F153">
            <v>-77.599999999999994</v>
          </cell>
          <cell r="G153">
            <v>948.19</v>
          </cell>
          <cell r="H153">
            <v>3046.96</v>
          </cell>
          <cell r="I153">
            <v>-2098.77</v>
          </cell>
          <cell r="J153">
            <v>-68.900000000000006</v>
          </cell>
          <cell r="K153">
            <v>948.19</v>
          </cell>
          <cell r="L153">
            <v>3046.96</v>
          </cell>
          <cell r="M153">
            <v>-2098.77</v>
          </cell>
          <cell r="N153">
            <v>-68.900000000000006</v>
          </cell>
          <cell r="O153">
            <v>415.57</v>
          </cell>
          <cell r="P153">
            <v>1561.34</v>
          </cell>
          <cell r="Q153">
            <v>-1145.77</v>
          </cell>
          <cell r="R153">
            <v>-73.400000000000006</v>
          </cell>
        </row>
        <row r="154">
          <cell r="B154" t="str">
            <v>SAMPLE-EDEN &amp; TYE</v>
          </cell>
          <cell r="C154">
            <v>287</v>
          </cell>
          <cell r="D154">
            <v>0</v>
          </cell>
          <cell r="E154">
            <v>287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-477.11</v>
          </cell>
          <cell r="P154">
            <v>0</v>
          </cell>
          <cell r="Q154">
            <v>-477.11</v>
          </cell>
          <cell r="R154">
            <v>0</v>
          </cell>
        </row>
        <row r="155">
          <cell r="B155" t="str">
            <v>APPETITE'S DELIGHT -EXTON</v>
          </cell>
          <cell r="C155">
            <v>277</v>
          </cell>
          <cell r="D155">
            <v>342</v>
          </cell>
          <cell r="E155">
            <v>-65</v>
          </cell>
          <cell r="F155">
            <v>-19.100000000000001</v>
          </cell>
          <cell r="G155">
            <v>1298.1400000000001</v>
          </cell>
          <cell r="H155">
            <v>1496.26</v>
          </cell>
          <cell r="I155">
            <v>-198.12</v>
          </cell>
          <cell r="J155">
            <v>-13.2</v>
          </cell>
          <cell r="K155">
            <v>1298.1400000000001</v>
          </cell>
          <cell r="L155">
            <v>1496.26</v>
          </cell>
          <cell r="M155">
            <v>-198.12</v>
          </cell>
          <cell r="N155">
            <v>-13.2</v>
          </cell>
          <cell r="O155">
            <v>606.26</v>
          </cell>
          <cell r="P155">
            <v>540.76</v>
          </cell>
          <cell r="Q155">
            <v>65.5</v>
          </cell>
          <cell r="R155">
            <v>12.1</v>
          </cell>
        </row>
        <row r="156">
          <cell r="B156" t="str">
            <v>PIKKLES PLUS</v>
          </cell>
          <cell r="C156">
            <v>277</v>
          </cell>
          <cell r="D156">
            <v>322</v>
          </cell>
          <cell r="E156">
            <v>-45</v>
          </cell>
          <cell r="F156">
            <v>-14.1</v>
          </cell>
          <cell r="G156">
            <v>1017.24</v>
          </cell>
          <cell r="H156">
            <v>1134.49</v>
          </cell>
          <cell r="I156">
            <v>-117.25</v>
          </cell>
          <cell r="J156">
            <v>-10.3</v>
          </cell>
          <cell r="K156">
            <v>1017.24</v>
          </cell>
          <cell r="L156">
            <v>1051.44</v>
          </cell>
          <cell r="M156">
            <v>-34.200000000000003</v>
          </cell>
          <cell r="N156">
            <v>-3.3</v>
          </cell>
          <cell r="O156">
            <v>522.4</v>
          </cell>
          <cell r="P156">
            <v>286.58999999999997</v>
          </cell>
          <cell r="Q156">
            <v>235.81</v>
          </cell>
          <cell r="R156">
            <v>82.3</v>
          </cell>
        </row>
        <row r="157">
          <cell r="B157" t="str">
            <v>LLANERCH DINER</v>
          </cell>
          <cell r="C157">
            <v>266</v>
          </cell>
          <cell r="D157">
            <v>100</v>
          </cell>
          <cell r="E157">
            <v>166</v>
          </cell>
          <cell r="F157">
            <v>165.1</v>
          </cell>
          <cell r="G157">
            <v>709.35</v>
          </cell>
          <cell r="H157">
            <v>231.78</v>
          </cell>
          <cell r="I157">
            <v>477.57</v>
          </cell>
          <cell r="J157">
            <v>206</v>
          </cell>
          <cell r="K157">
            <v>709.35</v>
          </cell>
          <cell r="L157">
            <v>231.78</v>
          </cell>
          <cell r="M157">
            <v>477.57</v>
          </cell>
          <cell r="N157">
            <v>206</v>
          </cell>
          <cell r="O157">
            <v>410.59</v>
          </cell>
          <cell r="P157">
            <v>132.53</v>
          </cell>
          <cell r="Q157">
            <v>278.06</v>
          </cell>
          <cell r="R157">
            <v>209.8</v>
          </cell>
        </row>
        <row r="158">
          <cell r="B158" t="str">
            <v>SPIEGEL MEATS, INC</v>
          </cell>
          <cell r="C158">
            <v>260</v>
          </cell>
          <cell r="D158">
            <v>0</v>
          </cell>
          <cell r="E158">
            <v>260</v>
          </cell>
          <cell r="F158">
            <v>0</v>
          </cell>
          <cell r="G158">
            <v>610.1</v>
          </cell>
          <cell r="H158">
            <v>0</v>
          </cell>
          <cell r="I158">
            <v>610.1</v>
          </cell>
          <cell r="J158">
            <v>0</v>
          </cell>
          <cell r="K158">
            <v>610.1</v>
          </cell>
          <cell r="L158">
            <v>0</v>
          </cell>
          <cell r="M158">
            <v>610.1</v>
          </cell>
          <cell r="N158">
            <v>0</v>
          </cell>
          <cell r="O158">
            <v>341.85</v>
          </cell>
          <cell r="P158">
            <v>0</v>
          </cell>
          <cell r="Q158">
            <v>341.85</v>
          </cell>
          <cell r="R158">
            <v>0</v>
          </cell>
        </row>
        <row r="159">
          <cell r="B159" t="str">
            <v>KISSIN FRESH</v>
          </cell>
          <cell r="C159">
            <v>250</v>
          </cell>
          <cell r="D159">
            <v>327</v>
          </cell>
          <cell r="E159">
            <v>-77</v>
          </cell>
          <cell r="F159">
            <v>-23.6</v>
          </cell>
          <cell r="G159">
            <v>525</v>
          </cell>
          <cell r="H159">
            <v>728.15</v>
          </cell>
          <cell r="I159">
            <v>-203.15</v>
          </cell>
          <cell r="J159">
            <v>-27.9</v>
          </cell>
          <cell r="K159">
            <v>525</v>
          </cell>
          <cell r="L159">
            <v>728.15</v>
          </cell>
          <cell r="M159">
            <v>-203.15</v>
          </cell>
          <cell r="N159">
            <v>-27.9</v>
          </cell>
          <cell r="O159">
            <v>297.5</v>
          </cell>
          <cell r="P159">
            <v>430.86</v>
          </cell>
          <cell r="Q159">
            <v>-133.36000000000001</v>
          </cell>
          <cell r="R159">
            <v>-31</v>
          </cell>
        </row>
        <row r="160">
          <cell r="B160" t="str">
            <v>APPETITE'S DELIGHT-GATEWAY</v>
          </cell>
          <cell r="C160">
            <v>237</v>
          </cell>
          <cell r="D160">
            <v>253</v>
          </cell>
          <cell r="E160">
            <v>-17</v>
          </cell>
          <cell r="F160">
            <v>-6.5</v>
          </cell>
          <cell r="G160">
            <v>1118.4000000000001</v>
          </cell>
          <cell r="H160">
            <v>1120.6099999999999</v>
          </cell>
          <cell r="I160">
            <v>-2.21</v>
          </cell>
          <cell r="J160">
            <v>-0.2</v>
          </cell>
          <cell r="K160">
            <v>1103.25</v>
          </cell>
          <cell r="L160">
            <v>1120.6099999999999</v>
          </cell>
          <cell r="M160">
            <v>-17.36</v>
          </cell>
          <cell r="N160">
            <v>-1.6</v>
          </cell>
          <cell r="O160">
            <v>507.81</v>
          </cell>
          <cell r="P160">
            <v>367.91</v>
          </cell>
          <cell r="Q160">
            <v>139.9</v>
          </cell>
          <cell r="R160">
            <v>38</v>
          </cell>
        </row>
        <row r="161">
          <cell r="B161" t="str">
            <v>GREAT AMERICAN PUB</v>
          </cell>
          <cell r="C161">
            <v>229</v>
          </cell>
          <cell r="D161">
            <v>0</v>
          </cell>
          <cell r="E161">
            <v>229</v>
          </cell>
          <cell r="F161">
            <v>0</v>
          </cell>
          <cell r="G161">
            <v>514.24</v>
          </cell>
          <cell r="H161">
            <v>0</v>
          </cell>
          <cell r="I161">
            <v>514.24</v>
          </cell>
          <cell r="J161">
            <v>0</v>
          </cell>
          <cell r="K161">
            <v>514.24</v>
          </cell>
          <cell r="L161">
            <v>0</v>
          </cell>
          <cell r="M161">
            <v>514.24</v>
          </cell>
          <cell r="N161">
            <v>0</v>
          </cell>
          <cell r="O161">
            <v>260.55</v>
          </cell>
          <cell r="P161">
            <v>0</v>
          </cell>
          <cell r="Q161">
            <v>260.55</v>
          </cell>
          <cell r="R161">
            <v>0</v>
          </cell>
        </row>
        <row r="162">
          <cell r="B162" t="str">
            <v>RICH'S DELICATESSEN</v>
          </cell>
          <cell r="C162">
            <v>221</v>
          </cell>
          <cell r="D162">
            <v>264</v>
          </cell>
          <cell r="E162">
            <v>-43</v>
          </cell>
          <cell r="F162">
            <v>-16.3</v>
          </cell>
          <cell r="G162">
            <v>923.79</v>
          </cell>
          <cell r="H162">
            <v>1003.05</v>
          </cell>
          <cell r="I162">
            <v>-79.260000000000005</v>
          </cell>
          <cell r="J162">
            <v>-7.9</v>
          </cell>
          <cell r="K162">
            <v>923.79</v>
          </cell>
          <cell r="L162">
            <v>1003.05</v>
          </cell>
          <cell r="M162">
            <v>-79.260000000000005</v>
          </cell>
          <cell r="N162">
            <v>-7.9</v>
          </cell>
          <cell r="O162">
            <v>388.86</v>
          </cell>
          <cell r="P162">
            <v>337.2</v>
          </cell>
          <cell r="Q162">
            <v>51.66</v>
          </cell>
          <cell r="R162">
            <v>15.3</v>
          </cell>
        </row>
        <row r="163">
          <cell r="B163" t="str">
            <v>PALACE DINER</v>
          </cell>
          <cell r="C163">
            <v>217</v>
          </cell>
          <cell r="D163">
            <v>326</v>
          </cell>
          <cell r="E163">
            <v>-109</v>
          </cell>
          <cell r="F163">
            <v>-33.4</v>
          </cell>
          <cell r="G163">
            <v>444.55</v>
          </cell>
          <cell r="H163">
            <v>777.13</v>
          </cell>
          <cell r="I163">
            <v>-332.58</v>
          </cell>
          <cell r="J163">
            <v>-42.8</v>
          </cell>
          <cell r="K163">
            <v>444.55</v>
          </cell>
          <cell r="L163">
            <v>777.13</v>
          </cell>
          <cell r="M163">
            <v>-332.58</v>
          </cell>
          <cell r="N163">
            <v>-42.8</v>
          </cell>
          <cell r="O163">
            <v>253.72</v>
          </cell>
          <cell r="P163">
            <v>449.52</v>
          </cell>
          <cell r="Q163">
            <v>-195.8</v>
          </cell>
          <cell r="R163">
            <v>-43.6</v>
          </cell>
        </row>
        <row r="164">
          <cell r="B164" t="str">
            <v>GARDEN FRESH</v>
          </cell>
          <cell r="C164">
            <v>206</v>
          </cell>
          <cell r="D164">
            <v>434</v>
          </cell>
          <cell r="E164">
            <v>-228</v>
          </cell>
          <cell r="F164">
            <v>-52.6</v>
          </cell>
          <cell r="G164">
            <v>762.05</v>
          </cell>
          <cell r="H164">
            <v>1423.55</v>
          </cell>
          <cell r="I164">
            <v>-661.5</v>
          </cell>
          <cell r="J164">
            <v>-46.5</v>
          </cell>
          <cell r="K164">
            <v>762.05</v>
          </cell>
          <cell r="L164">
            <v>1423.55</v>
          </cell>
          <cell r="M164">
            <v>-661.5</v>
          </cell>
          <cell r="N164">
            <v>-46.5</v>
          </cell>
          <cell r="O164">
            <v>369.57</v>
          </cell>
          <cell r="P164">
            <v>764.81</v>
          </cell>
          <cell r="Q164">
            <v>-395.24</v>
          </cell>
          <cell r="R164">
            <v>-51.7</v>
          </cell>
        </row>
        <row r="165">
          <cell r="B165" t="str">
            <v>QUETTA HALAL MARKET</v>
          </cell>
          <cell r="C165">
            <v>201</v>
          </cell>
          <cell r="D165">
            <v>542</v>
          </cell>
          <cell r="E165">
            <v>-341</v>
          </cell>
          <cell r="F165">
            <v>-63</v>
          </cell>
          <cell r="G165">
            <v>506.37</v>
          </cell>
          <cell r="H165">
            <v>1290.51</v>
          </cell>
          <cell r="I165">
            <v>-784.14</v>
          </cell>
          <cell r="J165">
            <v>-60.8</v>
          </cell>
          <cell r="K165">
            <v>506.37</v>
          </cell>
          <cell r="L165">
            <v>1290.51</v>
          </cell>
          <cell r="M165">
            <v>-784.14</v>
          </cell>
          <cell r="N165">
            <v>-60.8</v>
          </cell>
          <cell r="O165">
            <v>273.89999999999998</v>
          </cell>
          <cell r="P165">
            <v>570.45000000000005</v>
          </cell>
          <cell r="Q165">
            <v>-296.55</v>
          </cell>
          <cell r="R165">
            <v>-52</v>
          </cell>
        </row>
        <row r="166">
          <cell r="B166" t="str">
            <v>WILSON BLUE RIBBON - ADAMS</v>
          </cell>
          <cell r="C166">
            <v>200</v>
          </cell>
          <cell r="D166">
            <v>450</v>
          </cell>
          <cell r="E166">
            <v>-250</v>
          </cell>
          <cell r="F166">
            <v>-55.6</v>
          </cell>
          <cell r="G166">
            <v>420</v>
          </cell>
          <cell r="H166">
            <v>880.5</v>
          </cell>
          <cell r="I166">
            <v>-460.5</v>
          </cell>
          <cell r="J166">
            <v>-52.3</v>
          </cell>
          <cell r="K166">
            <v>420</v>
          </cell>
          <cell r="L166">
            <v>851.25</v>
          </cell>
          <cell r="M166">
            <v>-431.25</v>
          </cell>
          <cell r="N166">
            <v>-50.7</v>
          </cell>
          <cell r="O166">
            <v>266</v>
          </cell>
          <cell r="P166">
            <v>540.75</v>
          </cell>
          <cell r="Q166">
            <v>-274.75</v>
          </cell>
          <cell r="R166">
            <v>-50.8</v>
          </cell>
        </row>
        <row r="167">
          <cell r="B167" t="str">
            <v>BIDDLE CATERERS</v>
          </cell>
          <cell r="C167">
            <v>187</v>
          </cell>
          <cell r="D167">
            <v>365</v>
          </cell>
          <cell r="E167">
            <v>-178</v>
          </cell>
          <cell r="F167">
            <v>-48.6</v>
          </cell>
          <cell r="G167">
            <v>515.49</v>
          </cell>
          <cell r="H167">
            <v>930.75</v>
          </cell>
          <cell r="I167">
            <v>-415.26</v>
          </cell>
          <cell r="J167">
            <v>-44.6</v>
          </cell>
          <cell r="K167">
            <v>515.49</v>
          </cell>
          <cell r="L167">
            <v>930.75</v>
          </cell>
          <cell r="M167">
            <v>-415.26</v>
          </cell>
          <cell r="N167">
            <v>-44.6</v>
          </cell>
          <cell r="O167">
            <v>303.67</v>
          </cell>
          <cell r="P167">
            <v>569.4</v>
          </cell>
          <cell r="Q167">
            <v>-265.73</v>
          </cell>
          <cell r="R167">
            <v>-46.7</v>
          </cell>
        </row>
        <row r="168">
          <cell r="B168" t="str">
            <v>MRS. MARTY'S MEDIA</v>
          </cell>
          <cell r="C168">
            <v>182</v>
          </cell>
          <cell r="D168">
            <v>0</v>
          </cell>
          <cell r="E168">
            <v>182</v>
          </cell>
          <cell r="F168">
            <v>0</v>
          </cell>
          <cell r="G168">
            <v>513.5</v>
          </cell>
          <cell r="H168">
            <v>0</v>
          </cell>
          <cell r="I168">
            <v>513.5</v>
          </cell>
          <cell r="J168">
            <v>0</v>
          </cell>
          <cell r="K168">
            <v>513.5</v>
          </cell>
          <cell r="L168">
            <v>0</v>
          </cell>
          <cell r="M168">
            <v>513.5</v>
          </cell>
          <cell r="N168">
            <v>0</v>
          </cell>
          <cell r="O168">
            <v>264.70999999999998</v>
          </cell>
          <cell r="P168">
            <v>0</v>
          </cell>
          <cell r="Q168">
            <v>264.70999999999998</v>
          </cell>
          <cell r="R168">
            <v>0</v>
          </cell>
        </row>
        <row r="169">
          <cell r="B169" t="str">
            <v>JOHN'S DINER</v>
          </cell>
          <cell r="C169">
            <v>180</v>
          </cell>
          <cell r="D169">
            <v>150</v>
          </cell>
          <cell r="E169">
            <v>30</v>
          </cell>
          <cell r="F169">
            <v>20</v>
          </cell>
          <cell r="G169">
            <v>378</v>
          </cell>
          <cell r="H169">
            <v>292.5</v>
          </cell>
          <cell r="I169">
            <v>85.5</v>
          </cell>
          <cell r="J169">
            <v>29.2</v>
          </cell>
          <cell r="K169">
            <v>378</v>
          </cell>
          <cell r="L169">
            <v>292.5</v>
          </cell>
          <cell r="M169">
            <v>85.5</v>
          </cell>
          <cell r="N169">
            <v>29.2</v>
          </cell>
          <cell r="O169">
            <v>239.4</v>
          </cell>
          <cell r="P169">
            <v>189</v>
          </cell>
          <cell r="Q169">
            <v>50.4</v>
          </cell>
          <cell r="R169">
            <v>26.7</v>
          </cell>
        </row>
        <row r="170">
          <cell r="B170" t="str">
            <v>SAMPLES-KEVIN ERICKSON</v>
          </cell>
          <cell r="C170">
            <v>179</v>
          </cell>
          <cell r="D170">
            <v>0</v>
          </cell>
          <cell r="E170">
            <v>179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-290.7</v>
          </cell>
          <cell r="P170">
            <v>0</v>
          </cell>
          <cell r="Q170">
            <v>-290.7</v>
          </cell>
          <cell r="R170">
            <v>0</v>
          </cell>
        </row>
        <row r="171">
          <cell r="B171" t="str">
            <v>DALES DELICATESSEN</v>
          </cell>
          <cell r="C171">
            <v>168</v>
          </cell>
          <cell r="D171">
            <v>159</v>
          </cell>
          <cell r="E171">
            <v>9</v>
          </cell>
          <cell r="F171">
            <v>5.9</v>
          </cell>
          <cell r="G171">
            <v>743.8</v>
          </cell>
          <cell r="H171">
            <v>674.13</v>
          </cell>
          <cell r="I171">
            <v>69.67</v>
          </cell>
          <cell r="J171">
            <v>10.3</v>
          </cell>
          <cell r="K171">
            <v>743.8</v>
          </cell>
          <cell r="L171">
            <v>674.13</v>
          </cell>
          <cell r="M171">
            <v>69.67</v>
          </cell>
          <cell r="N171">
            <v>10.3</v>
          </cell>
          <cell r="O171">
            <v>397.03</v>
          </cell>
          <cell r="P171">
            <v>263.25</v>
          </cell>
          <cell r="Q171">
            <v>133.78</v>
          </cell>
          <cell r="R171">
            <v>50.8</v>
          </cell>
        </row>
        <row r="172">
          <cell r="B172" t="str">
            <v>WELLS, GEORGE</v>
          </cell>
          <cell r="C172">
            <v>167</v>
          </cell>
          <cell r="D172">
            <v>85</v>
          </cell>
          <cell r="E172">
            <v>82</v>
          </cell>
          <cell r="F172">
            <v>96.8</v>
          </cell>
          <cell r="G172">
            <v>686.57</v>
          </cell>
          <cell r="H172">
            <v>332.9</v>
          </cell>
          <cell r="I172">
            <v>353.67</v>
          </cell>
          <cell r="J172">
            <v>106.2</v>
          </cell>
          <cell r="K172">
            <v>686.57</v>
          </cell>
          <cell r="L172">
            <v>332.9</v>
          </cell>
          <cell r="M172">
            <v>353.67</v>
          </cell>
          <cell r="N172">
            <v>106.2</v>
          </cell>
          <cell r="O172">
            <v>372.19</v>
          </cell>
          <cell r="P172">
            <v>132.52000000000001</v>
          </cell>
          <cell r="Q172">
            <v>239.67</v>
          </cell>
          <cell r="R172">
            <v>180.9</v>
          </cell>
        </row>
        <row r="173">
          <cell r="B173" t="str">
            <v>BLUE FOUNTAIN DINER</v>
          </cell>
          <cell r="C173">
            <v>158</v>
          </cell>
          <cell r="D173">
            <v>114</v>
          </cell>
          <cell r="E173">
            <v>45</v>
          </cell>
          <cell r="F173">
            <v>39.5</v>
          </cell>
          <cell r="G173">
            <v>292.95</v>
          </cell>
          <cell r="H173">
            <v>272.39999999999998</v>
          </cell>
          <cell r="I173">
            <v>20.55</v>
          </cell>
          <cell r="J173">
            <v>7.5</v>
          </cell>
          <cell r="K173">
            <v>292.95</v>
          </cell>
          <cell r="L173">
            <v>272.39999999999998</v>
          </cell>
          <cell r="M173">
            <v>20.55</v>
          </cell>
          <cell r="N173">
            <v>7.5</v>
          </cell>
          <cell r="O173">
            <v>153.61000000000001</v>
          </cell>
          <cell r="P173">
            <v>160.03</v>
          </cell>
          <cell r="Q173">
            <v>-6.42</v>
          </cell>
          <cell r="R173">
            <v>-4</v>
          </cell>
        </row>
        <row r="174">
          <cell r="B174" t="str">
            <v>LEE'S HOAGIES</v>
          </cell>
          <cell r="C174">
            <v>156</v>
          </cell>
          <cell r="D174">
            <v>261</v>
          </cell>
          <cell r="E174">
            <v>-105</v>
          </cell>
          <cell r="F174">
            <v>-40.1</v>
          </cell>
          <cell r="G174">
            <v>671.79</v>
          </cell>
          <cell r="H174">
            <v>1020.21</v>
          </cell>
          <cell r="I174">
            <v>-348.42</v>
          </cell>
          <cell r="J174">
            <v>-34.200000000000003</v>
          </cell>
          <cell r="K174">
            <v>671.79</v>
          </cell>
          <cell r="L174">
            <v>1020.21</v>
          </cell>
          <cell r="M174">
            <v>-348.42</v>
          </cell>
          <cell r="N174">
            <v>-34.200000000000003</v>
          </cell>
          <cell r="O174">
            <v>321.92</v>
          </cell>
          <cell r="P174">
            <v>368.35</v>
          </cell>
          <cell r="Q174">
            <v>-46.43</v>
          </cell>
          <cell r="R174">
            <v>-12.6</v>
          </cell>
        </row>
        <row r="175">
          <cell r="B175" t="str">
            <v>HARVEST DINER</v>
          </cell>
          <cell r="C175">
            <v>155</v>
          </cell>
          <cell r="D175">
            <v>189</v>
          </cell>
          <cell r="E175">
            <v>-34</v>
          </cell>
          <cell r="F175">
            <v>-17.8</v>
          </cell>
          <cell r="G175">
            <v>453.24</v>
          </cell>
          <cell r="H175">
            <v>500.69</v>
          </cell>
          <cell r="I175">
            <v>-47.45</v>
          </cell>
          <cell r="J175">
            <v>-9.5</v>
          </cell>
          <cell r="K175">
            <v>453.24</v>
          </cell>
          <cell r="L175">
            <v>500.69</v>
          </cell>
          <cell r="M175">
            <v>-47.45</v>
          </cell>
          <cell r="N175">
            <v>-9.5</v>
          </cell>
          <cell r="O175">
            <v>259.57</v>
          </cell>
          <cell r="P175">
            <v>292.77</v>
          </cell>
          <cell r="Q175">
            <v>-33.200000000000003</v>
          </cell>
          <cell r="R175">
            <v>-11.3</v>
          </cell>
        </row>
        <row r="176">
          <cell r="B176" t="str">
            <v>SAMPLES - DAUGHERTY &amp; ASSOCIAT</v>
          </cell>
          <cell r="C176">
            <v>151</v>
          </cell>
          <cell r="D176">
            <v>0</v>
          </cell>
          <cell r="E176">
            <v>151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-232.16</v>
          </cell>
          <cell r="P176">
            <v>0</v>
          </cell>
          <cell r="Q176">
            <v>-232.16</v>
          </cell>
          <cell r="R176">
            <v>0</v>
          </cell>
        </row>
        <row r="177">
          <cell r="B177" t="str">
            <v>GEETS DINER</v>
          </cell>
          <cell r="C177">
            <v>148</v>
          </cell>
          <cell r="D177">
            <v>301</v>
          </cell>
          <cell r="E177">
            <v>-153</v>
          </cell>
          <cell r="F177">
            <v>-50.8</v>
          </cell>
          <cell r="G177">
            <v>369.5</v>
          </cell>
          <cell r="H177">
            <v>667.8</v>
          </cell>
          <cell r="I177">
            <v>-298.3</v>
          </cell>
          <cell r="J177">
            <v>-44.7</v>
          </cell>
          <cell r="K177">
            <v>369.5</v>
          </cell>
          <cell r="L177">
            <v>667.8</v>
          </cell>
          <cell r="M177">
            <v>-298.3</v>
          </cell>
          <cell r="N177">
            <v>-44.7</v>
          </cell>
          <cell r="O177">
            <v>205.44</v>
          </cell>
          <cell r="P177">
            <v>370.3</v>
          </cell>
          <cell r="Q177">
            <v>-164.86</v>
          </cell>
          <cell r="R177">
            <v>-44.5</v>
          </cell>
        </row>
        <row r="178">
          <cell r="B178" t="str">
            <v>CHERRY HILL DINER</v>
          </cell>
          <cell r="C178">
            <v>147</v>
          </cell>
          <cell r="D178">
            <v>247</v>
          </cell>
          <cell r="E178">
            <v>-100</v>
          </cell>
          <cell r="F178">
            <v>-40.5</v>
          </cell>
          <cell r="G178">
            <v>403.43</v>
          </cell>
          <cell r="H178">
            <v>628.49</v>
          </cell>
          <cell r="I178">
            <v>-225.06</v>
          </cell>
          <cell r="J178">
            <v>-35.799999999999997</v>
          </cell>
          <cell r="K178">
            <v>403.43</v>
          </cell>
          <cell r="L178">
            <v>628.49</v>
          </cell>
          <cell r="M178">
            <v>-225.06</v>
          </cell>
          <cell r="N178">
            <v>-35.799999999999997</v>
          </cell>
          <cell r="O178">
            <v>240.59</v>
          </cell>
          <cell r="P178">
            <v>364.44</v>
          </cell>
          <cell r="Q178">
            <v>-123.85</v>
          </cell>
          <cell r="R178">
            <v>-34</v>
          </cell>
        </row>
        <row r="179">
          <cell r="B179" t="str">
            <v>A &amp; L DISTRIBUTION</v>
          </cell>
          <cell r="C179">
            <v>143</v>
          </cell>
          <cell r="D179">
            <v>106</v>
          </cell>
          <cell r="E179">
            <v>38</v>
          </cell>
          <cell r="F179">
            <v>35.4</v>
          </cell>
          <cell r="G179">
            <v>745.06</v>
          </cell>
          <cell r="H179">
            <v>521.67999999999995</v>
          </cell>
          <cell r="I179">
            <v>223.38</v>
          </cell>
          <cell r="J179">
            <v>42.8</v>
          </cell>
          <cell r="K179">
            <v>745.06</v>
          </cell>
          <cell r="L179">
            <v>521.67999999999995</v>
          </cell>
          <cell r="M179">
            <v>223.38</v>
          </cell>
          <cell r="N179">
            <v>42.8</v>
          </cell>
          <cell r="O179">
            <v>349.67</v>
          </cell>
          <cell r="P179">
            <v>160.18</v>
          </cell>
          <cell r="Q179">
            <v>189.49</v>
          </cell>
          <cell r="R179">
            <v>118.3</v>
          </cell>
        </row>
        <row r="180">
          <cell r="B180" t="str">
            <v>PENN QUEEN DINER</v>
          </cell>
          <cell r="C180">
            <v>142</v>
          </cell>
          <cell r="D180">
            <v>332</v>
          </cell>
          <cell r="E180">
            <v>-190</v>
          </cell>
          <cell r="F180">
            <v>-57.2</v>
          </cell>
          <cell r="G180">
            <v>369.32</v>
          </cell>
          <cell r="H180">
            <v>856.42</v>
          </cell>
          <cell r="I180">
            <v>-487.1</v>
          </cell>
          <cell r="J180">
            <v>-56.9</v>
          </cell>
          <cell r="K180">
            <v>369.32</v>
          </cell>
          <cell r="L180">
            <v>856.42</v>
          </cell>
          <cell r="M180">
            <v>-487.1</v>
          </cell>
          <cell r="N180">
            <v>-56.9</v>
          </cell>
          <cell r="O180">
            <v>171.19</v>
          </cell>
          <cell r="P180">
            <v>462.79</v>
          </cell>
          <cell r="Q180">
            <v>-291.60000000000002</v>
          </cell>
          <cell r="R180">
            <v>-63</v>
          </cell>
        </row>
        <row r="181">
          <cell r="B181" t="str">
            <v>LENNY'S HOT DOGS</v>
          </cell>
          <cell r="C181">
            <v>140</v>
          </cell>
          <cell r="D181">
            <v>190</v>
          </cell>
          <cell r="E181">
            <v>-50</v>
          </cell>
          <cell r="F181">
            <v>-26.3</v>
          </cell>
          <cell r="G181">
            <v>314.13</v>
          </cell>
          <cell r="H181">
            <v>399</v>
          </cell>
          <cell r="I181">
            <v>-84.87</v>
          </cell>
          <cell r="J181">
            <v>-21.3</v>
          </cell>
          <cell r="K181">
            <v>314.13</v>
          </cell>
          <cell r="L181">
            <v>399</v>
          </cell>
          <cell r="M181">
            <v>-84.87</v>
          </cell>
          <cell r="N181">
            <v>-21.3</v>
          </cell>
          <cell r="O181">
            <v>186.73</v>
          </cell>
          <cell r="P181">
            <v>265.60000000000002</v>
          </cell>
          <cell r="Q181">
            <v>-78.87</v>
          </cell>
          <cell r="R181">
            <v>-29.7</v>
          </cell>
        </row>
        <row r="182">
          <cell r="B182" t="str">
            <v>WEBER</v>
          </cell>
          <cell r="C182">
            <v>137</v>
          </cell>
          <cell r="D182">
            <v>146</v>
          </cell>
          <cell r="E182">
            <v>-9</v>
          </cell>
          <cell r="F182">
            <v>-6.2</v>
          </cell>
          <cell r="G182">
            <v>593.72</v>
          </cell>
          <cell r="H182">
            <v>583.70000000000005</v>
          </cell>
          <cell r="I182">
            <v>10.02</v>
          </cell>
          <cell r="J182">
            <v>1.7</v>
          </cell>
          <cell r="K182">
            <v>593.72</v>
          </cell>
          <cell r="L182">
            <v>583.70000000000005</v>
          </cell>
          <cell r="M182">
            <v>10.02</v>
          </cell>
          <cell r="N182">
            <v>1.7</v>
          </cell>
          <cell r="O182">
            <v>315.3</v>
          </cell>
          <cell r="P182">
            <v>227.13</v>
          </cell>
          <cell r="Q182">
            <v>88.17</v>
          </cell>
          <cell r="R182">
            <v>38.799999999999997</v>
          </cell>
        </row>
        <row r="183">
          <cell r="B183" t="str">
            <v>BRITTINGHAM'S IRISH PUB</v>
          </cell>
          <cell r="C183">
            <v>133</v>
          </cell>
          <cell r="D183">
            <v>129</v>
          </cell>
          <cell r="E183">
            <v>5</v>
          </cell>
          <cell r="F183">
            <v>3.6</v>
          </cell>
          <cell r="G183">
            <v>373.52</v>
          </cell>
          <cell r="H183">
            <v>326.55</v>
          </cell>
          <cell r="I183">
            <v>46.97</v>
          </cell>
          <cell r="J183">
            <v>14.4</v>
          </cell>
          <cell r="K183">
            <v>373.52</v>
          </cell>
          <cell r="L183">
            <v>326.55</v>
          </cell>
          <cell r="M183">
            <v>46.97</v>
          </cell>
          <cell r="N183">
            <v>14.4</v>
          </cell>
          <cell r="O183">
            <v>225.45</v>
          </cell>
          <cell r="P183">
            <v>199.08</v>
          </cell>
          <cell r="Q183">
            <v>26.37</v>
          </cell>
          <cell r="R183">
            <v>13.3</v>
          </cell>
        </row>
        <row r="184">
          <cell r="B184" t="str">
            <v>COLONIAL VILLAGE MEAT MARKET</v>
          </cell>
          <cell r="C184">
            <v>132</v>
          </cell>
          <cell r="D184">
            <v>170</v>
          </cell>
          <cell r="E184">
            <v>-38</v>
          </cell>
          <cell r="F184">
            <v>-22.5</v>
          </cell>
          <cell r="G184">
            <v>408.44</v>
          </cell>
          <cell r="H184">
            <v>506.84</v>
          </cell>
          <cell r="I184">
            <v>-98.4</v>
          </cell>
          <cell r="J184">
            <v>-19.399999999999999</v>
          </cell>
          <cell r="K184">
            <v>408.44</v>
          </cell>
          <cell r="L184">
            <v>506.84</v>
          </cell>
          <cell r="M184">
            <v>-98.4</v>
          </cell>
          <cell r="N184">
            <v>-19.399999999999999</v>
          </cell>
          <cell r="O184">
            <v>162.06</v>
          </cell>
          <cell r="P184">
            <v>-42.96</v>
          </cell>
          <cell r="Q184">
            <v>205.02</v>
          </cell>
          <cell r="R184">
            <v>-477.2</v>
          </cell>
        </row>
        <row r="185">
          <cell r="B185" t="str">
            <v>WESTSIDE WHOLESALE</v>
          </cell>
          <cell r="C185">
            <v>124</v>
          </cell>
          <cell r="D185">
            <v>188</v>
          </cell>
          <cell r="E185">
            <v>-64</v>
          </cell>
          <cell r="F185">
            <v>-33.9</v>
          </cell>
          <cell r="G185">
            <v>531.96</v>
          </cell>
          <cell r="H185">
            <v>748.52</v>
          </cell>
          <cell r="I185">
            <v>-216.56</v>
          </cell>
          <cell r="J185">
            <v>-28.9</v>
          </cell>
          <cell r="K185">
            <v>531.96</v>
          </cell>
          <cell r="L185">
            <v>748.52</v>
          </cell>
          <cell r="M185">
            <v>-216.56</v>
          </cell>
          <cell r="N185">
            <v>-28.9</v>
          </cell>
          <cell r="O185">
            <v>279</v>
          </cell>
          <cell r="P185">
            <v>266.39</v>
          </cell>
          <cell r="Q185">
            <v>12.61</v>
          </cell>
          <cell r="R185">
            <v>4.7</v>
          </cell>
        </row>
        <row r="186">
          <cell r="B186" t="str">
            <v>SAMPLE - HOWARD BARISH</v>
          </cell>
          <cell r="C186">
            <v>122</v>
          </cell>
          <cell r="D186">
            <v>0</v>
          </cell>
          <cell r="E186">
            <v>122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-227.65</v>
          </cell>
          <cell r="P186">
            <v>0</v>
          </cell>
          <cell r="Q186">
            <v>-227.65</v>
          </cell>
          <cell r="R186">
            <v>0</v>
          </cell>
        </row>
        <row r="187">
          <cell r="B187" t="str">
            <v>LANDIS CATERING</v>
          </cell>
          <cell r="C187">
            <v>121</v>
          </cell>
          <cell r="D187">
            <v>154</v>
          </cell>
          <cell r="E187">
            <v>-33</v>
          </cell>
          <cell r="F187">
            <v>-21.3</v>
          </cell>
          <cell r="G187">
            <v>608.65</v>
          </cell>
          <cell r="H187">
            <v>759.64</v>
          </cell>
          <cell r="I187">
            <v>-150.99</v>
          </cell>
          <cell r="J187">
            <v>-19.899999999999999</v>
          </cell>
          <cell r="K187">
            <v>608.65</v>
          </cell>
          <cell r="L187">
            <v>759.64</v>
          </cell>
          <cell r="M187">
            <v>-150.99</v>
          </cell>
          <cell r="N187">
            <v>-19.899999999999999</v>
          </cell>
          <cell r="O187">
            <v>274.85000000000002</v>
          </cell>
          <cell r="P187">
            <v>259.95999999999998</v>
          </cell>
          <cell r="Q187">
            <v>14.89</v>
          </cell>
          <cell r="R187">
            <v>5.7</v>
          </cell>
        </row>
        <row r="188">
          <cell r="B188" t="str">
            <v>ASHLEY FOODS</v>
          </cell>
          <cell r="C188">
            <v>107</v>
          </cell>
          <cell r="D188">
            <v>166</v>
          </cell>
          <cell r="E188">
            <v>-59</v>
          </cell>
          <cell r="F188">
            <v>-35.4</v>
          </cell>
          <cell r="G188">
            <v>487.01</v>
          </cell>
          <cell r="H188">
            <v>745.01</v>
          </cell>
          <cell r="I188">
            <v>-258</v>
          </cell>
          <cell r="J188">
            <v>-34.6</v>
          </cell>
          <cell r="K188">
            <v>487.01</v>
          </cell>
          <cell r="L188">
            <v>745.01</v>
          </cell>
          <cell r="M188">
            <v>-258</v>
          </cell>
          <cell r="N188">
            <v>-34.6</v>
          </cell>
          <cell r="O188">
            <v>220.89</v>
          </cell>
          <cell r="P188">
            <v>262.76</v>
          </cell>
          <cell r="Q188">
            <v>-41.87</v>
          </cell>
          <cell r="R188">
            <v>-15.9</v>
          </cell>
        </row>
        <row r="189">
          <cell r="B189" t="str">
            <v>ALE HOUSE</v>
          </cell>
          <cell r="C189">
            <v>102</v>
          </cell>
          <cell r="D189">
            <v>85</v>
          </cell>
          <cell r="E189">
            <v>17</v>
          </cell>
          <cell r="F189">
            <v>20.6</v>
          </cell>
          <cell r="G189">
            <v>489.36</v>
          </cell>
          <cell r="H189">
            <v>365.22</v>
          </cell>
          <cell r="I189">
            <v>124.14</v>
          </cell>
          <cell r="J189">
            <v>34</v>
          </cell>
          <cell r="K189">
            <v>489.36</v>
          </cell>
          <cell r="L189">
            <v>365.22</v>
          </cell>
          <cell r="M189">
            <v>124.14</v>
          </cell>
          <cell r="N189">
            <v>34</v>
          </cell>
          <cell r="O189">
            <v>285.45999999999998</v>
          </cell>
          <cell r="P189">
            <v>157.26</v>
          </cell>
          <cell r="Q189">
            <v>128.19999999999999</v>
          </cell>
          <cell r="R189">
            <v>81.5</v>
          </cell>
        </row>
        <row r="190">
          <cell r="B190" t="str">
            <v>FOUR LADS</v>
          </cell>
          <cell r="C190">
            <v>101</v>
          </cell>
          <cell r="D190">
            <v>79</v>
          </cell>
          <cell r="E190">
            <v>21</v>
          </cell>
          <cell r="F190">
            <v>26.8</v>
          </cell>
          <cell r="G190">
            <v>505.44</v>
          </cell>
          <cell r="H190">
            <v>388.33</v>
          </cell>
          <cell r="I190">
            <v>117.11</v>
          </cell>
          <cell r="J190">
            <v>30.2</v>
          </cell>
          <cell r="K190">
            <v>505.44</v>
          </cell>
          <cell r="L190">
            <v>388.33</v>
          </cell>
          <cell r="M190">
            <v>117.11</v>
          </cell>
          <cell r="N190">
            <v>30.2</v>
          </cell>
          <cell r="O190">
            <v>244.21</v>
          </cell>
          <cell r="P190">
            <v>114.12</v>
          </cell>
          <cell r="Q190">
            <v>130.09</v>
          </cell>
          <cell r="R190">
            <v>114</v>
          </cell>
        </row>
        <row r="191">
          <cell r="B191" t="str">
            <v>PAGANO'S STEAK SHOP</v>
          </cell>
          <cell r="C191">
            <v>95</v>
          </cell>
          <cell r="D191">
            <v>0</v>
          </cell>
          <cell r="E191">
            <v>95</v>
          </cell>
          <cell r="F191">
            <v>0</v>
          </cell>
          <cell r="G191">
            <v>414.35</v>
          </cell>
          <cell r="H191">
            <v>0</v>
          </cell>
          <cell r="I191">
            <v>414.35</v>
          </cell>
          <cell r="J191">
            <v>0</v>
          </cell>
          <cell r="K191">
            <v>414.35</v>
          </cell>
          <cell r="L191">
            <v>0</v>
          </cell>
          <cell r="M191">
            <v>414.35</v>
          </cell>
          <cell r="N191">
            <v>0</v>
          </cell>
          <cell r="O191">
            <v>223.85</v>
          </cell>
          <cell r="P191">
            <v>0</v>
          </cell>
          <cell r="Q191">
            <v>223.85</v>
          </cell>
          <cell r="R191">
            <v>0</v>
          </cell>
        </row>
        <row r="192">
          <cell r="B192" t="str">
            <v>SAMPLES-MIDSTATE</v>
          </cell>
          <cell r="C192">
            <v>89</v>
          </cell>
          <cell r="D192">
            <v>0</v>
          </cell>
          <cell r="E192">
            <v>89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-119.8</v>
          </cell>
          <cell r="P192">
            <v>0</v>
          </cell>
          <cell r="Q192">
            <v>-119.8</v>
          </cell>
          <cell r="R192">
            <v>0</v>
          </cell>
        </row>
        <row r="193">
          <cell r="B193" t="str">
            <v>401 DINER</v>
          </cell>
          <cell r="C193">
            <v>89</v>
          </cell>
          <cell r="D193">
            <v>118</v>
          </cell>
          <cell r="E193">
            <v>-30</v>
          </cell>
          <cell r="F193">
            <v>-25.2</v>
          </cell>
          <cell r="G193">
            <v>346.76</v>
          </cell>
          <cell r="H193">
            <v>421.35</v>
          </cell>
          <cell r="I193">
            <v>-74.59</v>
          </cell>
          <cell r="J193">
            <v>-17.7</v>
          </cell>
          <cell r="K193">
            <v>346.76</v>
          </cell>
          <cell r="L193">
            <v>421.35</v>
          </cell>
          <cell r="M193">
            <v>-74.59</v>
          </cell>
          <cell r="N193">
            <v>-17.7</v>
          </cell>
          <cell r="O193">
            <v>190.16</v>
          </cell>
          <cell r="P193">
            <v>138.72999999999999</v>
          </cell>
          <cell r="Q193">
            <v>51.43</v>
          </cell>
          <cell r="R193">
            <v>37.1</v>
          </cell>
        </row>
        <row r="194">
          <cell r="B194" t="str">
            <v>RAY'S DINING CAR</v>
          </cell>
          <cell r="C194">
            <v>88</v>
          </cell>
          <cell r="D194">
            <v>91</v>
          </cell>
          <cell r="E194">
            <v>-3</v>
          </cell>
          <cell r="F194">
            <v>-3.6</v>
          </cell>
          <cell r="G194">
            <v>342.24</v>
          </cell>
          <cell r="H194">
            <v>320.66000000000003</v>
          </cell>
          <cell r="I194">
            <v>21.58</v>
          </cell>
          <cell r="J194">
            <v>6.7</v>
          </cell>
          <cell r="K194">
            <v>342.24</v>
          </cell>
          <cell r="L194">
            <v>320.66000000000003</v>
          </cell>
          <cell r="M194">
            <v>21.58</v>
          </cell>
          <cell r="N194">
            <v>6.7</v>
          </cell>
          <cell r="O194">
            <v>178.15</v>
          </cell>
          <cell r="P194">
            <v>78.31</v>
          </cell>
          <cell r="Q194">
            <v>99.84</v>
          </cell>
          <cell r="R194">
            <v>127.5</v>
          </cell>
        </row>
        <row r="195">
          <cell r="B195" t="str">
            <v>DONATIONS</v>
          </cell>
          <cell r="C195">
            <v>84</v>
          </cell>
          <cell r="D195">
            <v>323</v>
          </cell>
          <cell r="E195">
            <v>-238</v>
          </cell>
          <cell r="F195">
            <v>-73.900000000000006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-180.57</v>
          </cell>
          <cell r="P195">
            <v>-513.97</v>
          </cell>
          <cell r="Q195">
            <v>333.4</v>
          </cell>
          <cell r="R195">
            <v>-64.900000000000006</v>
          </cell>
        </row>
        <row r="196">
          <cell r="B196" t="str">
            <v>BEEF INTERNATIONAL</v>
          </cell>
          <cell r="C196">
            <v>80</v>
          </cell>
          <cell r="D196">
            <v>109</v>
          </cell>
          <cell r="E196">
            <v>-29</v>
          </cell>
          <cell r="F196">
            <v>-26.6</v>
          </cell>
          <cell r="G196">
            <v>344</v>
          </cell>
          <cell r="H196">
            <v>463.25</v>
          </cell>
          <cell r="I196">
            <v>-119.25</v>
          </cell>
          <cell r="J196">
            <v>-25.7</v>
          </cell>
          <cell r="K196">
            <v>344</v>
          </cell>
          <cell r="L196">
            <v>463.25</v>
          </cell>
          <cell r="M196">
            <v>-119.25</v>
          </cell>
          <cell r="N196">
            <v>-25.7</v>
          </cell>
          <cell r="O196">
            <v>161.6</v>
          </cell>
          <cell r="P196">
            <v>221.27</v>
          </cell>
          <cell r="Q196">
            <v>-59.67</v>
          </cell>
          <cell r="R196">
            <v>-27</v>
          </cell>
        </row>
        <row r="197">
          <cell r="B197" t="str">
            <v>COUNTRY SQUIRE DINER</v>
          </cell>
          <cell r="C197">
            <v>77</v>
          </cell>
          <cell r="D197">
            <v>248</v>
          </cell>
          <cell r="E197">
            <v>-171</v>
          </cell>
          <cell r="F197">
            <v>-68.900000000000006</v>
          </cell>
          <cell r="G197">
            <v>161.13999999999999</v>
          </cell>
          <cell r="H197">
            <v>614.28</v>
          </cell>
          <cell r="I197">
            <v>-453.14</v>
          </cell>
          <cell r="J197">
            <v>-73.8</v>
          </cell>
          <cell r="K197">
            <v>161.13999999999999</v>
          </cell>
          <cell r="L197">
            <v>575.77</v>
          </cell>
          <cell r="M197">
            <v>-414.63</v>
          </cell>
          <cell r="N197">
            <v>-72</v>
          </cell>
          <cell r="O197">
            <v>93.29</v>
          </cell>
          <cell r="P197">
            <v>330</v>
          </cell>
          <cell r="Q197">
            <v>-236.71</v>
          </cell>
          <cell r="R197">
            <v>-71.7</v>
          </cell>
        </row>
        <row r="198">
          <cell r="B198" t="str">
            <v>EVVIVA</v>
          </cell>
          <cell r="C198">
            <v>76</v>
          </cell>
          <cell r="D198">
            <v>50</v>
          </cell>
          <cell r="E198">
            <v>27</v>
          </cell>
          <cell r="F198">
            <v>54</v>
          </cell>
          <cell r="G198">
            <v>247.81</v>
          </cell>
          <cell r="H198">
            <v>175.73</v>
          </cell>
          <cell r="I198">
            <v>72.08</v>
          </cell>
          <cell r="J198">
            <v>41</v>
          </cell>
          <cell r="K198">
            <v>247.81</v>
          </cell>
          <cell r="L198">
            <v>175.73</v>
          </cell>
          <cell r="M198">
            <v>72.08</v>
          </cell>
          <cell r="N198">
            <v>41</v>
          </cell>
          <cell r="O198">
            <v>90.73</v>
          </cell>
          <cell r="P198">
            <v>126.72</v>
          </cell>
          <cell r="Q198">
            <v>-35.99</v>
          </cell>
          <cell r="R198">
            <v>-28.4</v>
          </cell>
        </row>
        <row r="199">
          <cell r="B199" t="str">
            <v>SAMPLE-RICHIE FIVES</v>
          </cell>
          <cell r="C199">
            <v>75</v>
          </cell>
          <cell r="D199">
            <v>0</v>
          </cell>
          <cell r="E199">
            <v>75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-116.38</v>
          </cell>
          <cell r="P199">
            <v>0</v>
          </cell>
          <cell r="Q199">
            <v>-116.38</v>
          </cell>
          <cell r="R199">
            <v>0</v>
          </cell>
        </row>
        <row r="200">
          <cell r="B200" t="str">
            <v>PENROSE DINER</v>
          </cell>
          <cell r="C200">
            <v>75</v>
          </cell>
          <cell r="D200">
            <v>0</v>
          </cell>
          <cell r="E200">
            <v>75</v>
          </cell>
          <cell r="F200">
            <v>0</v>
          </cell>
          <cell r="G200">
            <v>200.82</v>
          </cell>
          <cell r="H200">
            <v>0</v>
          </cell>
          <cell r="I200">
            <v>200.82</v>
          </cell>
          <cell r="J200">
            <v>0</v>
          </cell>
          <cell r="K200">
            <v>200.82</v>
          </cell>
          <cell r="L200">
            <v>0</v>
          </cell>
          <cell r="M200">
            <v>200.82</v>
          </cell>
          <cell r="N200">
            <v>0</v>
          </cell>
          <cell r="O200">
            <v>108.74</v>
          </cell>
          <cell r="P200">
            <v>0</v>
          </cell>
          <cell r="Q200">
            <v>108.74</v>
          </cell>
          <cell r="R200">
            <v>0</v>
          </cell>
        </row>
        <row r="201">
          <cell r="B201" t="str">
            <v>MEDPORT DINER</v>
          </cell>
          <cell r="C201">
            <v>70</v>
          </cell>
          <cell r="D201">
            <v>84</v>
          </cell>
          <cell r="E201">
            <v>-14</v>
          </cell>
          <cell r="F201">
            <v>-16.7</v>
          </cell>
          <cell r="G201">
            <v>324.19</v>
          </cell>
          <cell r="H201">
            <v>350.1</v>
          </cell>
          <cell r="I201">
            <v>-25.91</v>
          </cell>
          <cell r="J201">
            <v>-7.4</v>
          </cell>
          <cell r="K201">
            <v>324.19</v>
          </cell>
          <cell r="L201">
            <v>350.1</v>
          </cell>
          <cell r="M201">
            <v>-25.91</v>
          </cell>
          <cell r="N201">
            <v>-7.4</v>
          </cell>
          <cell r="O201">
            <v>178.92</v>
          </cell>
          <cell r="P201">
            <v>131.31</v>
          </cell>
          <cell r="Q201">
            <v>47.61</v>
          </cell>
          <cell r="R201">
            <v>36.299999999999997</v>
          </cell>
        </row>
        <row r="202">
          <cell r="B202" t="str">
            <v>THE TAVERN</v>
          </cell>
          <cell r="C202">
            <v>70</v>
          </cell>
          <cell r="D202">
            <v>57</v>
          </cell>
          <cell r="E202">
            <v>13</v>
          </cell>
          <cell r="F202">
            <v>23.7</v>
          </cell>
          <cell r="G202">
            <v>216.7</v>
          </cell>
          <cell r="H202">
            <v>250.55</v>
          </cell>
          <cell r="I202">
            <v>-33.85</v>
          </cell>
          <cell r="J202">
            <v>-13.5</v>
          </cell>
          <cell r="K202">
            <v>216.7</v>
          </cell>
          <cell r="L202">
            <v>250.55</v>
          </cell>
          <cell r="M202">
            <v>-33.85</v>
          </cell>
          <cell r="N202">
            <v>-13.5</v>
          </cell>
          <cell r="O202">
            <v>85.99</v>
          </cell>
          <cell r="P202">
            <v>109.41</v>
          </cell>
          <cell r="Q202">
            <v>-23.42</v>
          </cell>
          <cell r="R202">
            <v>-21.4</v>
          </cell>
        </row>
        <row r="203">
          <cell r="B203" t="str">
            <v>BORLU</v>
          </cell>
          <cell r="C203">
            <v>65</v>
          </cell>
          <cell r="D203">
            <v>84</v>
          </cell>
          <cell r="E203">
            <v>-19</v>
          </cell>
          <cell r="F203">
            <v>-22.8</v>
          </cell>
          <cell r="G203">
            <v>320.51</v>
          </cell>
          <cell r="H203">
            <v>369.78</v>
          </cell>
          <cell r="I203">
            <v>-49.27</v>
          </cell>
          <cell r="J203">
            <v>-13.3</v>
          </cell>
          <cell r="K203">
            <v>320.51</v>
          </cell>
          <cell r="L203">
            <v>369.78</v>
          </cell>
          <cell r="M203">
            <v>-49.27</v>
          </cell>
          <cell r="N203">
            <v>-13.3</v>
          </cell>
          <cell r="O203">
            <v>141.80000000000001</v>
          </cell>
          <cell r="P203">
            <v>96.83</v>
          </cell>
          <cell r="Q203">
            <v>44.97</v>
          </cell>
          <cell r="R203">
            <v>46.4</v>
          </cell>
        </row>
        <row r="204">
          <cell r="B204" t="str">
            <v>LINCOLN DRIVE DELI</v>
          </cell>
          <cell r="C204">
            <v>50</v>
          </cell>
          <cell r="D204">
            <v>24</v>
          </cell>
          <cell r="E204">
            <v>27</v>
          </cell>
          <cell r="F204">
            <v>113.8</v>
          </cell>
          <cell r="G204">
            <v>221.1</v>
          </cell>
          <cell r="H204">
            <v>96.35</v>
          </cell>
          <cell r="I204">
            <v>124.75</v>
          </cell>
          <cell r="J204">
            <v>129.5</v>
          </cell>
          <cell r="K204">
            <v>221.1</v>
          </cell>
          <cell r="L204">
            <v>96.35</v>
          </cell>
          <cell r="M204">
            <v>124.75</v>
          </cell>
          <cell r="N204">
            <v>129.5</v>
          </cell>
          <cell r="O204">
            <v>124.2</v>
          </cell>
          <cell r="P204">
            <v>35.950000000000003</v>
          </cell>
          <cell r="Q204">
            <v>88.25</v>
          </cell>
          <cell r="R204">
            <v>245.5</v>
          </cell>
        </row>
        <row r="205">
          <cell r="B205" t="str">
            <v>CAFE AMORE</v>
          </cell>
          <cell r="C205">
            <v>48</v>
          </cell>
          <cell r="D205">
            <v>22</v>
          </cell>
          <cell r="E205">
            <v>26</v>
          </cell>
          <cell r="F205">
            <v>121.9</v>
          </cell>
          <cell r="G205">
            <v>250.43</v>
          </cell>
          <cell r="H205">
            <v>106.43</v>
          </cell>
          <cell r="I205">
            <v>144</v>
          </cell>
          <cell r="J205">
            <v>135.30000000000001</v>
          </cell>
          <cell r="K205">
            <v>250.43</v>
          </cell>
          <cell r="L205">
            <v>106.43</v>
          </cell>
          <cell r="M205">
            <v>144</v>
          </cell>
          <cell r="N205">
            <v>135.30000000000001</v>
          </cell>
          <cell r="O205">
            <v>118.93</v>
          </cell>
          <cell r="P205">
            <v>33.96</v>
          </cell>
          <cell r="Q205">
            <v>84.97</v>
          </cell>
          <cell r="R205">
            <v>250.2</v>
          </cell>
        </row>
        <row r="206">
          <cell r="B206" t="str">
            <v>MANOA DINER &amp; DELI</v>
          </cell>
          <cell r="C206">
            <v>47</v>
          </cell>
          <cell r="D206">
            <v>29</v>
          </cell>
          <cell r="E206">
            <v>18</v>
          </cell>
          <cell r="F206">
            <v>64</v>
          </cell>
          <cell r="G206">
            <v>229.9</v>
          </cell>
          <cell r="H206">
            <v>142.5</v>
          </cell>
          <cell r="I206">
            <v>87.4</v>
          </cell>
          <cell r="J206">
            <v>61.3</v>
          </cell>
          <cell r="K206">
            <v>229.9</v>
          </cell>
          <cell r="L206">
            <v>142.5</v>
          </cell>
          <cell r="M206">
            <v>87.4</v>
          </cell>
          <cell r="N206">
            <v>61.3</v>
          </cell>
          <cell r="O206">
            <v>112.92</v>
          </cell>
          <cell r="P206">
            <v>43.88</v>
          </cell>
          <cell r="Q206">
            <v>69.040000000000006</v>
          </cell>
          <cell r="R206">
            <v>157.30000000000001</v>
          </cell>
        </row>
        <row r="207">
          <cell r="B207" t="str">
            <v>CHEFS MARKET</v>
          </cell>
          <cell r="C207">
            <v>45</v>
          </cell>
          <cell r="D207">
            <v>127</v>
          </cell>
          <cell r="E207">
            <v>-82</v>
          </cell>
          <cell r="F207">
            <v>-64.5</v>
          </cell>
          <cell r="G207">
            <v>235.99</v>
          </cell>
          <cell r="H207">
            <v>496.7</v>
          </cell>
          <cell r="I207">
            <v>-260.70999999999998</v>
          </cell>
          <cell r="J207">
            <v>-52.5</v>
          </cell>
          <cell r="K207">
            <v>235.99</v>
          </cell>
          <cell r="L207">
            <v>496.7</v>
          </cell>
          <cell r="M207">
            <v>-260.70999999999998</v>
          </cell>
          <cell r="N207">
            <v>-52.5</v>
          </cell>
          <cell r="O207">
            <v>111.93</v>
          </cell>
          <cell r="P207">
            <v>168.05</v>
          </cell>
          <cell r="Q207">
            <v>-56.12</v>
          </cell>
          <cell r="R207">
            <v>-33.4</v>
          </cell>
        </row>
        <row r="208">
          <cell r="B208" t="str">
            <v>PHIL'S TAVERN</v>
          </cell>
          <cell r="C208">
            <v>45</v>
          </cell>
          <cell r="D208">
            <v>578</v>
          </cell>
          <cell r="E208">
            <v>-533</v>
          </cell>
          <cell r="F208">
            <v>-92.2</v>
          </cell>
          <cell r="G208">
            <v>171.76</v>
          </cell>
          <cell r="H208">
            <v>2049.59</v>
          </cell>
          <cell r="I208">
            <v>-1877.83</v>
          </cell>
          <cell r="J208">
            <v>-91.6</v>
          </cell>
          <cell r="K208">
            <v>171.76</v>
          </cell>
          <cell r="L208">
            <v>2049.59</v>
          </cell>
          <cell r="M208">
            <v>-1877.83</v>
          </cell>
          <cell r="N208">
            <v>-91.6</v>
          </cell>
          <cell r="O208">
            <v>102.6</v>
          </cell>
          <cell r="P208">
            <v>690.82</v>
          </cell>
          <cell r="Q208">
            <v>-588.22</v>
          </cell>
          <cell r="R208">
            <v>-85.2</v>
          </cell>
        </row>
        <row r="209">
          <cell r="B209" t="str">
            <v>MCCAFFERTY'S - PRINCETON-N.J.</v>
          </cell>
          <cell r="C209">
            <v>44</v>
          </cell>
          <cell r="D209">
            <v>58</v>
          </cell>
          <cell r="E209">
            <v>-15</v>
          </cell>
          <cell r="F209">
            <v>-25.2</v>
          </cell>
          <cell r="G209">
            <v>198.55</v>
          </cell>
          <cell r="H209">
            <v>238.83</v>
          </cell>
          <cell r="I209">
            <v>-40.28</v>
          </cell>
          <cell r="J209">
            <v>-16.899999999999999</v>
          </cell>
          <cell r="K209">
            <v>198.55</v>
          </cell>
          <cell r="L209">
            <v>238.83</v>
          </cell>
          <cell r="M209">
            <v>-40.28</v>
          </cell>
          <cell r="N209">
            <v>-16.899999999999999</v>
          </cell>
          <cell r="O209">
            <v>78.59</v>
          </cell>
          <cell r="P209">
            <v>83.4</v>
          </cell>
          <cell r="Q209">
            <v>-4.8099999999999996</v>
          </cell>
          <cell r="R209">
            <v>-5.8</v>
          </cell>
        </row>
        <row r="210">
          <cell r="B210" t="str">
            <v>DOUBLE VISION</v>
          </cell>
          <cell r="C210">
            <v>42</v>
          </cell>
          <cell r="D210">
            <v>76</v>
          </cell>
          <cell r="E210">
            <v>-35</v>
          </cell>
          <cell r="F210">
            <v>-45.3</v>
          </cell>
          <cell r="G210">
            <v>166.8</v>
          </cell>
          <cell r="H210">
            <v>285.75</v>
          </cell>
          <cell r="I210">
            <v>-118.95</v>
          </cell>
          <cell r="J210">
            <v>-41.6</v>
          </cell>
          <cell r="K210">
            <v>166.8</v>
          </cell>
          <cell r="L210">
            <v>285.75</v>
          </cell>
          <cell r="M210">
            <v>-118.95</v>
          </cell>
          <cell r="N210">
            <v>-41.6</v>
          </cell>
          <cell r="O210">
            <v>68.8</v>
          </cell>
          <cell r="P210">
            <v>93.11</v>
          </cell>
          <cell r="Q210">
            <v>-24.31</v>
          </cell>
          <cell r="R210">
            <v>-26.1</v>
          </cell>
        </row>
        <row r="211">
          <cell r="B211" t="str">
            <v>OLGA'S DINER</v>
          </cell>
          <cell r="C211">
            <v>41</v>
          </cell>
          <cell r="D211">
            <v>56</v>
          </cell>
          <cell r="E211">
            <v>-15</v>
          </cell>
          <cell r="F211">
            <v>-26.5</v>
          </cell>
          <cell r="G211">
            <v>111.11</v>
          </cell>
          <cell r="H211">
            <v>134.4</v>
          </cell>
          <cell r="I211">
            <v>-23.29</v>
          </cell>
          <cell r="J211">
            <v>-17.3</v>
          </cell>
          <cell r="K211">
            <v>111.11</v>
          </cell>
          <cell r="L211">
            <v>134.4</v>
          </cell>
          <cell r="M211">
            <v>-23.29</v>
          </cell>
          <cell r="N211">
            <v>-17.3</v>
          </cell>
          <cell r="O211">
            <v>65.430000000000007</v>
          </cell>
          <cell r="P211">
            <v>78.959999999999994</v>
          </cell>
          <cell r="Q211">
            <v>-13.53</v>
          </cell>
          <cell r="R211">
            <v>-17.100000000000001</v>
          </cell>
        </row>
        <row r="212">
          <cell r="B212" t="str">
            <v>SAMPLE-TANDY WILSON &amp; SONS</v>
          </cell>
          <cell r="C212">
            <v>37</v>
          </cell>
          <cell r="D212">
            <v>0</v>
          </cell>
          <cell r="E212">
            <v>37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-70.650000000000006</v>
          </cell>
          <cell r="P212">
            <v>0</v>
          </cell>
          <cell r="Q212">
            <v>-70.650000000000006</v>
          </cell>
          <cell r="R212">
            <v>0</v>
          </cell>
        </row>
        <row r="213">
          <cell r="B213" t="str">
            <v>SAMPLE-DS</v>
          </cell>
          <cell r="C213">
            <v>36</v>
          </cell>
          <cell r="D213">
            <v>0</v>
          </cell>
          <cell r="E213">
            <v>36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-55.44</v>
          </cell>
          <cell r="P213">
            <v>0</v>
          </cell>
          <cell r="Q213">
            <v>-55.44</v>
          </cell>
          <cell r="R213">
            <v>0</v>
          </cell>
        </row>
        <row r="214">
          <cell r="B214" t="str">
            <v>CAVANAUGH'S RESTAURANT</v>
          </cell>
          <cell r="C214">
            <v>36</v>
          </cell>
          <cell r="D214">
            <v>41</v>
          </cell>
          <cell r="E214">
            <v>-5</v>
          </cell>
          <cell r="F214">
            <v>-12.5</v>
          </cell>
          <cell r="G214">
            <v>172.18</v>
          </cell>
          <cell r="H214">
            <v>174.37</v>
          </cell>
          <cell r="I214">
            <v>-2.19</v>
          </cell>
          <cell r="J214">
            <v>-1.3</v>
          </cell>
          <cell r="K214">
            <v>172.18</v>
          </cell>
          <cell r="L214">
            <v>174.37</v>
          </cell>
          <cell r="M214">
            <v>-2.19</v>
          </cell>
          <cell r="N214">
            <v>-1.3</v>
          </cell>
          <cell r="O214">
            <v>101.18</v>
          </cell>
          <cell r="P214">
            <v>77.459999999999994</v>
          </cell>
          <cell r="Q214">
            <v>23.72</v>
          </cell>
          <cell r="R214">
            <v>30.6</v>
          </cell>
        </row>
        <row r="215">
          <cell r="B215" t="str">
            <v>CHARLOTTE'S</v>
          </cell>
          <cell r="C215">
            <v>34</v>
          </cell>
          <cell r="D215">
            <v>32</v>
          </cell>
          <cell r="E215">
            <v>2</v>
          </cell>
          <cell r="F215">
            <v>7.1</v>
          </cell>
          <cell r="G215">
            <v>178.51</v>
          </cell>
          <cell r="H215">
            <v>143.85</v>
          </cell>
          <cell r="I215">
            <v>34.659999999999997</v>
          </cell>
          <cell r="J215">
            <v>24.1</v>
          </cell>
          <cell r="K215">
            <v>178.51</v>
          </cell>
          <cell r="L215">
            <v>143.85</v>
          </cell>
          <cell r="M215">
            <v>34.659999999999997</v>
          </cell>
          <cell r="N215">
            <v>24.1</v>
          </cell>
          <cell r="O215">
            <v>84.76</v>
          </cell>
          <cell r="P215">
            <v>54.12</v>
          </cell>
          <cell r="Q215">
            <v>30.64</v>
          </cell>
          <cell r="R215">
            <v>56.6</v>
          </cell>
        </row>
        <row r="216">
          <cell r="B216" t="str">
            <v>SAMPLES - AFM</v>
          </cell>
          <cell r="C216">
            <v>31</v>
          </cell>
          <cell r="D216">
            <v>0</v>
          </cell>
          <cell r="E216">
            <v>31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-56.41</v>
          </cell>
          <cell r="P216">
            <v>0</v>
          </cell>
          <cell r="Q216">
            <v>-56.41</v>
          </cell>
          <cell r="R216">
            <v>0</v>
          </cell>
        </row>
        <row r="217">
          <cell r="B217" t="str">
            <v>MARONES</v>
          </cell>
          <cell r="C217">
            <v>28</v>
          </cell>
          <cell r="D217">
            <v>68</v>
          </cell>
          <cell r="E217">
            <v>-40</v>
          </cell>
          <cell r="F217">
            <v>-58.8</v>
          </cell>
          <cell r="G217">
            <v>61.6</v>
          </cell>
          <cell r="H217">
            <v>142.80000000000001</v>
          </cell>
          <cell r="I217">
            <v>-81.2</v>
          </cell>
          <cell r="J217">
            <v>-56.9</v>
          </cell>
          <cell r="K217">
            <v>61.6</v>
          </cell>
          <cell r="L217">
            <v>142.80000000000001</v>
          </cell>
          <cell r="M217">
            <v>-81.2</v>
          </cell>
          <cell r="N217">
            <v>-56.9</v>
          </cell>
          <cell r="O217">
            <v>36.119999999999997</v>
          </cell>
          <cell r="P217">
            <v>80.239999999999995</v>
          </cell>
          <cell r="Q217">
            <v>-44.12</v>
          </cell>
          <cell r="R217">
            <v>-55</v>
          </cell>
        </row>
        <row r="218">
          <cell r="B218" t="str">
            <v>MCCAFFERY'S -YARDLEY</v>
          </cell>
          <cell r="C218">
            <v>27</v>
          </cell>
          <cell r="D218">
            <v>28</v>
          </cell>
          <cell r="E218">
            <v>-1</v>
          </cell>
          <cell r="F218">
            <v>-4.4000000000000004</v>
          </cell>
          <cell r="G218">
            <v>121.6</v>
          </cell>
          <cell r="H218">
            <v>115.42</v>
          </cell>
          <cell r="I218">
            <v>6.18</v>
          </cell>
          <cell r="J218">
            <v>5.4</v>
          </cell>
          <cell r="K218">
            <v>121.6</v>
          </cell>
          <cell r="L218">
            <v>115.42</v>
          </cell>
          <cell r="M218">
            <v>6.18</v>
          </cell>
          <cell r="N218">
            <v>5.4</v>
          </cell>
          <cell r="O218">
            <v>47.64</v>
          </cell>
          <cell r="P218">
            <v>47.3</v>
          </cell>
          <cell r="Q218">
            <v>0.34</v>
          </cell>
          <cell r="R218">
            <v>0.7</v>
          </cell>
        </row>
        <row r="219">
          <cell r="B219" t="str">
            <v>U S FOODSERVICE - DALLAS(6W)</v>
          </cell>
          <cell r="C219">
            <v>0</v>
          </cell>
          <cell r="D219">
            <v>1204</v>
          </cell>
          <cell r="E219">
            <v>-1204</v>
          </cell>
          <cell r="F219">
            <v>-100</v>
          </cell>
          <cell r="G219">
            <v>0</v>
          </cell>
          <cell r="H219">
            <v>4213.3</v>
          </cell>
          <cell r="I219">
            <v>-4213.3</v>
          </cell>
          <cell r="J219">
            <v>-100</v>
          </cell>
          <cell r="K219">
            <v>0</v>
          </cell>
          <cell r="L219">
            <v>4213.3</v>
          </cell>
          <cell r="M219">
            <v>-4213.3</v>
          </cell>
          <cell r="N219">
            <v>-100</v>
          </cell>
          <cell r="O219">
            <v>0</v>
          </cell>
          <cell r="P219">
            <v>830.62</v>
          </cell>
          <cell r="Q219">
            <v>-830.62</v>
          </cell>
          <cell r="R219">
            <v>-100</v>
          </cell>
        </row>
        <row r="220">
          <cell r="B220" t="str">
            <v>U S FOODSERVICE - PHOENIX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-73.37</v>
          </cell>
          <cell r="L220">
            <v>-5932.76</v>
          </cell>
          <cell r="M220">
            <v>5859.39</v>
          </cell>
          <cell r="N220">
            <v>-98.8</v>
          </cell>
          <cell r="O220">
            <v>-73.069999999999993</v>
          </cell>
          <cell r="P220">
            <v>-5932.46</v>
          </cell>
          <cell r="Q220">
            <v>5859.39</v>
          </cell>
          <cell r="R220">
            <v>-98.8</v>
          </cell>
        </row>
        <row r="221">
          <cell r="B221" t="str">
            <v>BLUE RIBBON MEATS</v>
          </cell>
          <cell r="C221">
            <v>0</v>
          </cell>
          <cell r="D221">
            <v>43900</v>
          </cell>
          <cell r="E221">
            <v>-43900</v>
          </cell>
          <cell r="F221">
            <v>-100</v>
          </cell>
          <cell r="G221">
            <v>0</v>
          </cell>
          <cell r="H221">
            <v>13170</v>
          </cell>
          <cell r="I221">
            <v>-13170</v>
          </cell>
          <cell r="J221">
            <v>-100</v>
          </cell>
          <cell r="K221">
            <v>0</v>
          </cell>
          <cell r="L221">
            <v>13170</v>
          </cell>
          <cell r="M221">
            <v>-13170</v>
          </cell>
          <cell r="N221">
            <v>-100</v>
          </cell>
          <cell r="O221">
            <v>0</v>
          </cell>
          <cell r="P221">
            <v>13170</v>
          </cell>
          <cell r="Q221">
            <v>-13170</v>
          </cell>
          <cell r="R221">
            <v>-100</v>
          </cell>
        </row>
        <row r="222">
          <cell r="B222" t="str">
            <v>BUSCH ENTERTAINMENT CORP.</v>
          </cell>
          <cell r="C222">
            <v>0</v>
          </cell>
          <cell r="D222">
            <v>6072</v>
          </cell>
          <cell r="E222">
            <v>-6072</v>
          </cell>
          <cell r="F222">
            <v>-100</v>
          </cell>
          <cell r="G222">
            <v>0</v>
          </cell>
          <cell r="H222">
            <v>14573.16</v>
          </cell>
          <cell r="I222">
            <v>-14573.16</v>
          </cell>
          <cell r="J222">
            <v>-100</v>
          </cell>
          <cell r="K222">
            <v>-34.17</v>
          </cell>
          <cell r="L222">
            <v>14304.59</v>
          </cell>
          <cell r="M222">
            <v>-14338.76</v>
          </cell>
          <cell r="N222">
            <v>-100.2</v>
          </cell>
          <cell r="O222">
            <v>-34.17</v>
          </cell>
          <cell r="P222">
            <v>5135.6400000000003</v>
          </cell>
          <cell r="Q222">
            <v>-5169.8100000000004</v>
          </cell>
          <cell r="R222">
            <v>-100.7</v>
          </cell>
        </row>
        <row r="223">
          <cell r="B223" t="str">
            <v>BURRIS FOODS, INC</v>
          </cell>
          <cell r="C223">
            <v>0</v>
          </cell>
          <cell r="D223">
            <v>8335</v>
          </cell>
          <cell r="E223">
            <v>-8335</v>
          </cell>
          <cell r="F223">
            <v>-100</v>
          </cell>
          <cell r="G223">
            <v>0</v>
          </cell>
          <cell r="H223">
            <v>45010.35</v>
          </cell>
          <cell r="I223">
            <v>-45010.35</v>
          </cell>
          <cell r="J223">
            <v>-100</v>
          </cell>
          <cell r="K223">
            <v>0</v>
          </cell>
          <cell r="L223">
            <v>42910.35</v>
          </cell>
          <cell r="M223">
            <v>-42910.35</v>
          </cell>
          <cell r="N223">
            <v>-100</v>
          </cell>
          <cell r="O223">
            <v>0</v>
          </cell>
          <cell r="P223">
            <v>27031.03</v>
          </cell>
          <cell r="Q223">
            <v>-27031.03</v>
          </cell>
          <cell r="R223">
            <v>-100</v>
          </cell>
        </row>
        <row r="224">
          <cell r="B224" t="str">
            <v>CASH SALES ACCOUNT</v>
          </cell>
          <cell r="C224">
            <v>0</v>
          </cell>
          <cell r="D224">
            <v>633</v>
          </cell>
          <cell r="E224">
            <v>-633</v>
          </cell>
          <cell r="F224">
            <v>-100</v>
          </cell>
          <cell r="G224">
            <v>0</v>
          </cell>
          <cell r="H224">
            <v>1164.5999999999999</v>
          </cell>
          <cell r="I224">
            <v>-1164.5999999999999</v>
          </cell>
          <cell r="J224">
            <v>-100</v>
          </cell>
          <cell r="K224">
            <v>0</v>
          </cell>
          <cell r="L224">
            <v>1164.5999999999999</v>
          </cell>
          <cell r="M224">
            <v>-1164.5999999999999</v>
          </cell>
          <cell r="N224">
            <v>-100</v>
          </cell>
          <cell r="O224">
            <v>0</v>
          </cell>
          <cell r="P224">
            <v>-758.33</v>
          </cell>
          <cell r="Q224">
            <v>758.33</v>
          </cell>
          <cell r="R224">
            <v>-100</v>
          </cell>
        </row>
        <row r="225">
          <cell r="B225" t="str">
            <v>CALVADA SALES COMPANY</v>
          </cell>
          <cell r="C225">
            <v>0</v>
          </cell>
          <cell r="D225">
            <v>2000</v>
          </cell>
          <cell r="E225">
            <v>-2000</v>
          </cell>
          <cell r="F225">
            <v>-100</v>
          </cell>
          <cell r="G225">
            <v>0</v>
          </cell>
          <cell r="H225">
            <v>3900</v>
          </cell>
          <cell r="I225">
            <v>-3900</v>
          </cell>
          <cell r="J225">
            <v>-100</v>
          </cell>
          <cell r="K225">
            <v>0</v>
          </cell>
          <cell r="L225">
            <v>3900</v>
          </cell>
          <cell r="M225">
            <v>-3900</v>
          </cell>
          <cell r="N225">
            <v>-100</v>
          </cell>
          <cell r="O225">
            <v>0</v>
          </cell>
          <cell r="P225">
            <v>2020</v>
          </cell>
          <cell r="Q225">
            <v>-2020</v>
          </cell>
          <cell r="R225">
            <v>-100</v>
          </cell>
        </row>
        <row r="226">
          <cell r="B226" t="str">
            <v>CHRISTOFERSEN MEATS</v>
          </cell>
          <cell r="C226">
            <v>0</v>
          </cell>
          <cell r="D226">
            <v>2691</v>
          </cell>
          <cell r="E226">
            <v>-2691</v>
          </cell>
          <cell r="F226">
            <v>-100</v>
          </cell>
          <cell r="G226">
            <v>0</v>
          </cell>
          <cell r="H226">
            <v>9499.7099999999991</v>
          </cell>
          <cell r="I226">
            <v>-9499.7099999999991</v>
          </cell>
          <cell r="J226">
            <v>-100</v>
          </cell>
          <cell r="K226">
            <v>0</v>
          </cell>
          <cell r="L226">
            <v>9499.7099999999991</v>
          </cell>
          <cell r="M226">
            <v>-9499.7099999999991</v>
          </cell>
          <cell r="N226">
            <v>-100</v>
          </cell>
          <cell r="O226">
            <v>0</v>
          </cell>
          <cell r="P226">
            <v>4504.68</v>
          </cell>
          <cell r="Q226">
            <v>-4504.68</v>
          </cell>
          <cell r="R226">
            <v>-100</v>
          </cell>
        </row>
        <row r="227">
          <cell r="B227" t="str">
            <v>C &amp; S WHOLESALE GROCERS</v>
          </cell>
          <cell r="C227">
            <v>0</v>
          </cell>
          <cell r="D227">
            <v>3922</v>
          </cell>
          <cell r="E227">
            <v>-3922</v>
          </cell>
          <cell r="F227">
            <v>-100</v>
          </cell>
          <cell r="G227">
            <v>0</v>
          </cell>
          <cell r="H227">
            <v>21176.639999999999</v>
          </cell>
          <cell r="I227">
            <v>-21176.639999999999</v>
          </cell>
          <cell r="J227">
            <v>-100</v>
          </cell>
          <cell r="K227">
            <v>0</v>
          </cell>
          <cell r="L227">
            <v>21176.639999999999</v>
          </cell>
          <cell r="M227">
            <v>-21176.639999999999</v>
          </cell>
          <cell r="N227">
            <v>-100</v>
          </cell>
          <cell r="O227">
            <v>0</v>
          </cell>
          <cell r="P227">
            <v>13625.86</v>
          </cell>
          <cell r="Q227">
            <v>-13625.86</v>
          </cell>
          <cell r="R227">
            <v>-100</v>
          </cell>
        </row>
        <row r="228">
          <cell r="B228" t="str">
            <v>DOLPHIN FISHERIES, INC</v>
          </cell>
          <cell r="C228">
            <v>0</v>
          </cell>
          <cell r="D228">
            <v>328</v>
          </cell>
          <cell r="E228">
            <v>-328</v>
          </cell>
          <cell r="F228">
            <v>-100</v>
          </cell>
          <cell r="G228">
            <v>0</v>
          </cell>
          <cell r="H228">
            <v>769.11</v>
          </cell>
          <cell r="I228">
            <v>-769.11</v>
          </cell>
          <cell r="J228">
            <v>-100</v>
          </cell>
          <cell r="K228">
            <v>0</v>
          </cell>
          <cell r="L228">
            <v>769.11</v>
          </cell>
          <cell r="M228">
            <v>-769.11</v>
          </cell>
          <cell r="N228">
            <v>-100</v>
          </cell>
          <cell r="O228">
            <v>0</v>
          </cell>
          <cell r="P228">
            <v>340.46</v>
          </cell>
          <cell r="Q228">
            <v>-340.46</v>
          </cell>
          <cell r="R228">
            <v>-100</v>
          </cell>
        </row>
        <row r="229">
          <cell r="B229" t="str">
            <v>EMPANADAS QUINTERO</v>
          </cell>
          <cell r="C229">
            <v>0</v>
          </cell>
          <cell r="D229">
            <v>1000</v>
          </cell>
          <cell r="E229">
            <v>-1000</v>
          </cell>
          <cell r="F229">
            <v>-100</v>
          </cell>
          <cell r="G229">
            <v>0</v>
          </cell>
          <cell r="H229">
            <v>700</v>
          </cell>
          <cell r="I229">
            <v>-700</v>
          </cell>
          <cell r="J229">
            <v>-100</v>
          </cell>
          <cell r="K229">
            <v>0</v>
          </cell>
          <cell r="L229">
            <v>700</v>
          </cell>
          <cell r="M229">
            <v>-700</v>
          </cell>
          <cell r="N229">
            <v>-100</v>
          </cell>
          <cell r="O229">
            <v>0</v>
          </cell>
          <cell r="P229">
            <v>700</v>
          </cell>
          <cell r="Q229">
            <v>-700</v>
          </cell>
          <cell r="R229">
            <v>-100</v>
          </cell>
        </row>
        <row r="230">
          <cell r="B230" t="str">
            <v>FLORIDA FOODSERVICE INC</v>
          </cell>
          <cell r="C230">
            <v>0</v>
          </cell>
          <cell r="D230">
            <v>1739</v>
          </cell>
          <cell r="E230">
            <v>-1739</v>
          </cell>
          <cell r="F230">
            <v>-100</v>
          </cell>
          <cell r="G230">
            <v>0</v>
          </cell>
          <cell r="H230">
            <v>4456.42</v>
          </cell>
          <cell r="I230">
            <v>-4456.42</v>
          </cell>
          <cell r="J230">
            <v>-100</v>
          </cell>
          <cell r="K230">
            <v>0</v>
          </cell>
          <cell r="L230">
            <v>4456.42</v>
          </cell>
          <cell r="M230">
            <v>-4456.42</v>
          </cell>
          <cell r="N230">
            <v>-100</v>
          </cell>
          <cell r="O230">
            <v>0</v>
          </cell>
          <cell r="P230">
            <v>1953.55</v>
          </cell>
          <cell r="Q230">
            <v>-1953.55</v>
          </cell>
          <cell r="R230">
            <v>-100</v>
          </cell>
        </row>
        <row r="231">
          <cell r="B231" t="str">
            <v>FLORIDA WHOLESALE MEATS</v>
          </cell>
          <cell r="C231">
            <v>0</v>
          </cell>
          <cell r="D231">
            <v>2409</v>
          </cell>
          <cell r="E231">
            <v>-2409</v>
          </cell>
          <cell r="F231">
            <v>-100</v>
          </cell>
          <cell r="G231">
            <v>0</v>
          </cell>
          <cell r="H231">
            <v>7082.82</v>
          </cell>
          <cell r="I231">
            <v>-7082.82</v>
          </cell>
          <cell r="J231">
            <v>-100</v>
          </cell>
          <cell r="K231">
            <v>0</v>
          </cell>
          <cell r="L231">
            <v>7082.82</v>
          </cell>
          <cell r="M231">
            <v>-7082.82</v>
          </cell>
          <cell r="N231">
            <v>-100</v>
          </cell>
          <cell r="O231">
            <v>0</v>
          </cell>
          <cell r="P231">
            <v>2892.69</v>
          </cell>
          <cell r="Q231">
            <v>-2892.69</v>
          </cell>
          <cell r="R231">
            <v>-100</v>
          </cell>
        </row>
        <row r="232">
          <cell r="B232" t="str">
            <v>GFS - MICHIGAN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-338.58</v>
          </cell>
          <cell r="M232">
            <v>338.58</v>
          </cell>
          <cell r="N232">
            <v>-100</v>
          </cell>
          <cell r="O232">
            <v>0</v>
          </cell>
          <cell r="P232">
            <v>-325.38</v>
          </cell>
          <cell r="Q232">
            <v>325.38</v>
          </cell>
          <cell r="R232">
            <v>-100</v>
          </cell>
        </row>
        <row r="233">
          <cell r="B233" t="str">
            <v>IMPERIAL MEATS</v>
          </cell>
          <cell r="C233">
            <v>0</v>
          </cell>
          <cell r="D233">
            <v>1279</v>
          </cell>
          <cell r="E233">
            <v>-1279</v>
          </cell>
          <cell r="F233">
            <v>-100</v>
          </cell>
          <cell r="G233">
            <v>0</v>
          </cell>
          <cell r="H233">
            <v>2817.5</v>
          </cell>
          <cell r="I233">
            <v>-2817.5</v>
          </cell>
          <cell r="J233">
            <v>-100</v>
          </cell>
          <cell r="K233">
            <v>0</v>
          </cell>
          <cell r="L233">
            <v>2817.5</v>
          </cell>
          <cell r="M233">
            <v>-2817.5</v>
          </cell>
          <cell r="N233">
            <v>-100</v>
          </cell>
          <cell r="O233">
            <v>0</v>
          </cell>
          <cell r="P233">
            <v>1155.93</v>
          </cell>
          <cell r="Q233">
            <v>-1155.93</v>
          </cell>
          <cell r="R233">
            <v>-100</v>
          </cell>
        </row>
        <row r="234">
          <cell r="B234" t="str">
            <v>GREAT AMERICAN SMOKED FISH CO.</v>
          </cell>
          <cell r="C234">
            <v>0</v>
          </cell>
          <cell r="D234">
            <v>51</v>
          </cell>
          <cell r="E234">
            <v>-51</v>
          </cell>
          <cell r="F234">
            <v>-100</v>
          </cell>
          <cell r="G234">
            <v>0</v>
          </cell>
          <cell r="H234">
            <v>126.26</v>
          </cell>
          <cell r="I234">
            <v>-126.26</v>
          </cell>
          <cell r="J234">
            <v>-100</v>
          </cell>
          <cell r="K234">
            <v>0</v>
          </cell>
          <cell r="L234">
            <v>126.26</v>
          </cell>
          <cell r="M234">
            <v>-126.26</v>
          </cell>
          <cell r="N234">
            <v>-100</v>
          </cell>
          <cell r="O234">
            <v>0</v>
          </cell>
          <cell r="P234">
            <v>91.42</v>
          </cell>
          <cell r="Q234">
            <v>-91.42</v>
          </cell>
          <cell r="R234">
            <v>-100</v>
          </cell>
        </row>
        <row r="235">
          <cell r="B235" t="str">
            <v>NEUMAN FROZEN FOOD, INC</v>
          </cell>
          <cell r="C235">
            <v>0</v>
          </cell>
          <cell r="D235">
            <v>1615</v>
          </cell>
          <cell r="E235">
            <v>-1615</v>
          </cell>
          <cell r="F235">
            <v>-100</v>
          </cell>
          <cell r="G235">
            <v>0</v>
          </cell>
          <cell r="H235">
            <v>4361.7700000000004</v>
          </cell>
          <cell r="I235">
            <v>-4361.7700000000004</v>
          </cell>
          <cell r="J235">
            <v>-100</v>
          </cell>
          <cell r="K235">
            <v>0</v>
          </cell>
          <cell r="L235">
            <v>4361.7700000000004</v>
          </cell>
          <cell r="M235">
            <v>-4361.7700000000004</v>
          </cell>
          <cell r="N235">
            <v>-100</v>
          </cell>
          <cell r="O235">
            <v>0</v>
          </cell>
          <cell r="P235">
            <v>1745.3</v>
          </cell>
          <cell r="Q235">
            <v>-1745.3</v>
          </cell>
          <cell r="R235">
            <v>-100</v>
          </cell>
        </row>
        <row r="236">
          <cell r="B236" t="str">
            <v>N.Y., N.Y.</v>
          </cell>
          <cell r="C236">
            <v>0</v>
          </cell>
          <cell r="D236">
            <v>2204</v>
          </cell>
          <cell r="E236">
            <v>-2204</v>
          </cell>
          <cell r="F236">
            <v>-100</v>
          </cell>
          <cell r="G236">
            <v>0</v>
          </cell>
          <cell r="H236">
            <v>5563.11</v>
          </cell>
          <cell r="I236">
            <v>-5563.11</v>
          </cell>
          <cell r="J236">
            <v>-100</v>
          </cell>
          <cell r="K236">
            <v>0</v>
          </cell>
          <cell r="L236">
            <v>5563.11</v>
          </cell>
          <cell r="M236">
            <v>-5563.11</v>
          </cell>
          <cell r="N236">
            <v>-100</v>
          </cell>
          <cell r="O236">
            <v>0</v>
          </cell>
          <cell r="P236">
            <v>1971.68</v>
          </cell>
          <cell r="Q236">
            <v>-1971.68</v>
          </cell>
          <cell r="R236">
            <v>-100</v>
          </cell>
        </row>
        <row r="237">
          <cell r="B237" t="str">
            <v>PFG AFI FOODSERVICE</v>
          </cell>
          <cell r="C237">
            <v>0</v>
          </cell>
          <cell r="D237">
            <v>1881</v>
          </cell>
          <cell r="E237">
            <v>-1881</v>
          </cell>
          <cell r="F237">
            <v>-100</v>
          </cell>
          <cell r="G237">
            <v>0</v>
          </cell>
          <cell r="H237">
            <v>6597.02</v>
          </cell>
          <cell r="I237">
            <v>-6597.02</v>
          </cell>
          <cell r="J237">
            <v>-100</v>
          </cell>
          <cell r="K237">
            <v>0</v>
          </cell>
          <cell r="L237">
            <v>6597.02</v>
          </cell>
          <cell r="M237">
            <v>-6597.02</v>
          </cell>
          <cell r="N237">
            <v>-100</v>
          </cell>
          <cell r="O237">
            <v>0</v>
          </cell>
          <cell r="P237">
            <v>2988.96</v>
          </cell>
          <cell r="Q237">
            <v>-2988.96</v>
          </cell>
          <cell r="R237">
            <v>-100</v>
          </cell>
        </row>
        <row r="238">
          <cell r="B238" t="str">
            <v>PFG - MAGEE</v>
          </cell>
          <cell r="C238">
            <v>0</v>
          </cell>
          <cell r="D238">
            <v>1570</v>
          </cell>
          <cell r="E238">
            <v>-1570</v>
          </cell>
          <cell r="F238">
            <v>-100</v>
          </cell>
          <cell r="G238">
            <v>0</v>
          </cell>
          <cell r="H238">
            <v>5569.01</v>
          </cell>
          <cell r="I238">
            <v>-5569.01</v>
          </cell>
          <cell r="J238">
            <v>-100</v>
          </cell>
          <cell r="K238">
            <v>0</v>
          </cell>
          <cell r="L238">
            <v>5569.01</v>
          </cell>
          <cell r="M238">
            <v>-5569.01</v>
          </cell>
          <cell r="N238">
            <v>-100</v>
          </cell>
          <cell r="O238">
            <v>0</v>
          </cell>
          <cell r="P238">
            <v>2261.27</v>
          </cell>
          <cell r="Q238">
            <v>-2261.27</v>
          </cell>
          <cell r="R238">
            <v>-100</v>
          </cell>
        </row>
        <row r="239">
          <cell r="B239" t="str">
            <v>PUBLIX SUPERMARKETS, INC</v>
          </cell>
          <cell r="C239">
            <v>0</v>
          </cell>
          <cell r="D239">
            <v>2715</v>
          </cell>
          <cell r="E239">
            <v>-2715</v>
          </cell>
          <cell r="F239">
            <v>-100</v>
          </cell>
          <cell r="G239">
            <v>0</v>
          </cell>
          <cell r="H239">
            <v>14901.45</v>
          </cell>
          <cell r="I239">
            <v>-14901.45</v>
          </cell>
          <cell r="J239">
            <v>-100</v>
          </cell>
          <cell r="K239">
            <v>0</v>
          </cell>
          <cell r="L239">
            <v>14901.45</v>
          </cell>
          <cell r="M239">
            <v>-14901.45</v>
          </cell>
          <cell r="N239">
            <v>-100</v>
          </cell>
          <cell r="O239">
            <v>0</v>
          </cell>
          <cell r="P239">
            <v>-1939.83</v>
          </cell>
          <cell r="Q239">
            <v>1939.83</v>
          </cell>
          <cell r="R239">
            <v>-100</v>
          </cell>
        </row>
        <row r="240">
          <cell r="B240" t="str">
            <v>QUIRCH FOODS</v>
          </cell>
          <cell r="C240">
            <v>0</v>
          </cell>
          <cell r="D240">
            <v>711</v>
          </cell>
          <cell r="E240">
            <v>-711</v>
          </cell>
          <cell r="F240">
            <v>-100</v>
          </cell>
          <cell r="G240">
            <v>0</v>
          </cell>
          <cell r="H240">
            <v>1956.59</v>
          </cell>
          <cell r="I240">
            <v>-1956.59</v>
          </cell>
          <cell r="J240">
            <v>-100</v>
          </cell>
          <cell r="K240">
            <v>0</v>
          </cell>
          <cell r="L240">
            <v>1956.59</v>
          </cell>
          <cell r="M240">
            <v>-1956.59</v>
          </cell>
          <cell r="N240">
            <v>-100</v>
          </cell>
          <cell r="O240">
            <v>0</v>
          </cell>
          <cell r="P240">
            <v>882.08</v>
          </cell>
          <cell r="Q240">
            <v>-882.08</v>
          </cell>
          <cell r="R240">
            <v>-100</v>
          </cell>
        </row>
        <row r="241">
          <cell r="B241" t="str">
            <v>REDI - SPUDS OF NEVADA</v>
          </cell>
          <cell r="C241">
            <v>0</v>
          </cell>
          <cell r="D241">
            <v>3310</v>
          </cell>
          <cell r="E241">
            <v>-3310</v>
          </cell>
          <cell r="F241">
            <v>-100</v>
          </cell>
          <cell r="G241">
            <v>0</v>
          </cell>
          <cell r="H241">
            <v>10647.2</v>
          </cell>
          <cell r="I241">
            <v>-10647.2</v>
          </cell>
          <cell r="J241">
            <v>-100</v>
          </cell>
          <cell r="K241">
            <v>0</v>
          </cell>
          <cell r="L241">
            <v>9979.93</v>
          </cell>
          <cell r="M241">
            <v>-9979.93</v>
          </cell>
          <cell r="N241">
            <v>-100</v>
          </cell>
          <cell r="O241">
            <v>0</v>
          </cell>
          <cell r="P241">
            <v>3028.75</v>
          </cell>
          <cell r="Q241">
            <v>-3028.75</v>
          </cell>
          <cell r="R241">
            <v>-100</v>
          </cell>
        </row>
        <row r="242">
          <cell r="B242" t="str">
            <v>R.W. ZANT COMPANY</v>
          </cell>
          <cell r="C242">
            <v>0</v>
          </cell>
          <cell r="D242">
            <v>3511</v>
          </cell>
          <cell r="E242">
            <v>-3511</v>
          </cell>
          <cell r="F242">
            <v>-100</v>
          </cell>
          <cell r="G242">
            <v>0</v>
          </cell>
          <cell r="H242">
            <v>13380.99</v>
          </cell>
          <cell r="I242">
            <v>-13380.99</v>
          </cell>
          <cell r="J242">
            <v>-100</v>
          </cell>
          <cell r="K242">
            <v>0</v>
          </cell>
          <cell r="L242">
            <v>13380.99</v>
          </cell>
          <cell r="M242">
            <v>-13380.99</v>
          </cell>
          <cell r="N242">
            <v>-100</v>
          </cell>
          <cell r="O242">
            <v>0</v>
          </cell>
          <cell r="P242">
            <v>5733.55</v>
          </cell>
          <cell r="Q242">
            <v>-5733.55</v>
          </cell>
          <cell r="R242">
            <v>-100</v>
          </cell>
        </row>
        <row r="243">
          <cell r="B243" t="str">
            <v>RLB FOOD DISTRIBUTORS</v>
          </cell>
          <cell r="C243">
            <v>0</v>
          </cell>
          <cell r="D243">
            <v>1582</v>
          </cell>
          <cell r="E243">
            <v>-1582</v>
          </cell>
          <cell r="F243">
            <v>-100</v>
          </cell>
          <cell r="G243">
            <v>0</v>
          </cell>
          <cell r="H243">
            <v>6834.89</v>
          </cell>
          <cell r="I243">
            <v>-6834.89</v>
          </cell>
          <cell r="J243">
            <v>-100</v>
          </cell>
          <cell r="K243">
            <v>0</v>
          </cell>
          <cell r="L243">
            <v>6834.89</v>
          </cell>
          <cell r="M243">
            <v>-6834.89</v>
          </cell>
          <cell r="N243">
            <v>-100</v>
          </cell>
          <cell r="O243">
            <v>0</v>
          </cell>
          <cell r="P243">
            <v>3667.97</v>
          </cell>
          <cell r="Q243">
            <v>-3667.97</v>
          </cell>
          <cell r="R243">
            <v>-100</v>
          </cell>
        </row>
        <row r="244">
          <cell r="B244" t="str">
            <v>SYSCO - MIAMI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-77.400000000000006</v>
          </cell>
          <cell r="L244">
            <v>0</v>
          </cell>
          <cell r="M244">
            <v>-77.400000000000006</v>
          </cell>
          <cell r="N244">
            <v>0</v>
          </cell>
          <cell r="O244">
            <v>-77.400000000000006</v>
          </cell>
          <cell r="P244">
            <v>0</v>
          </cell>
          <cell r="Q244">
            <v>-77.400000000000006</v>
          </cell>
          <cell r="R244">
            <v>0</v>
          </cell>
        </row>
        <row r="245">
          <cell r="B245" t="str">
            <v>SYSCO - RIVIERA BEACH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-712.69</v>
          </cell>
          <cell r="L245">
            <v>0</v>
          </cell>
          <cell r="M245">
            <v>-712.69</v>
          </cell>
          <cell r="N245">
            <v>0</v>
          </cell>
          <cell r="O245">
            <v>-712.69</v>
          </cell>
          <cell r="P245">
            <v>0</v>
          </cell>
          <cell r="Q245">
            <v>-712.69</v>
          </cell>
          <cell r="R245">
            <v>0</v>
          </cell>
        </row>
        <row r="246">
          <cell r="B246" t="str">
            <v>SYSCO - CINCINNATI #019</v>
          </cell>
          <cell r="C246">
            <v>0</v>
          </cell>
          <cell r="D246">
            <v>1114</v>
          </cell>
          <cell r="E246">
            <v>-1114</v>
          </cell>
          <cell r="F246">
            <v>-100</v>
          </cell>
          <cell r="G246">
            <v>0</v>
          </cell>
          <cell r="H246">
            <v>3621.61</v>
          </cell>
          <cell r="I246">
            <v>-3621.61</v>
          </cell>
          <cell r="J246">
            <v>-100</v>
          </cell>
          <cell r="K246">
            <v>0</v>
          </cell>
          <cell r="L246">
            <v>3559.9</v>
          </cell>
          <cell r="M246">
            <v>-3559.9</v>
          </cell>
          <cell r="N246">
            <v>-100</v>
          </cell>
          <cell r="O246">
            <v>0</v>
          </cell>
          <cell r="P246">
            <v>1698.04</v>
          </cell>
          <cell r="Q246">
            <v>-1698.04</v>
          </cell>
          <cell r="R246">
            <v>-100</v>
          </cell>
        </row>
        <row r="247">
          <cell r="B247" t="str">
            <v>SYSCO - CENTRAL CALIFORNIA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-1239.76</v>
          </cell>
          <cell r="L247">
            <v>0</v>
          </cell>
          <cell r="M247">
            <v>-1239.76</v>
          </cell>
          <cell r="N247">
            <v>0</v>
          </cell>
          <cell r="O247">
            <v>-1239.76</v>
          </cell>
          <cell r="P247">
            <v>0</v>
          </cell>
          <cell r="Q247">
            <v>-1239.76</v>
          </cell>
          <cell r="R247">
            <v>0</v>
          </cell>
        </row>
        <row r="248">
          <cell r="B248" t="str">
            <v>U S FOODSERVICE - ATLANTA</v>
          </cell>
          <cell r="C248">
            <v>0</v>
          </cell>
          <cell r="D248">
            <v>1429</v>
          </cell>
          <cell r="E248">
            <v>-1429</v>
          </cell>
          <cell r="F248">
            <v>-100</v>
          </cell>
          <cell r="G248">
            <v>0</v>
          </cell>
          <cell r="H248">
            <v>5528.16</v>
          </cell>
          <cell r="I248">
            <v>-5528.16</v>
          </cell>
          <cell r="J248">
            <v>-100</v>
          </cell>
          <cell r="K248">
            <v>0</v>
          </cell>
          <cell r="L248">
            <v>5528.16</v>
          </cell>
          <cell r="M248">
            <v>-5528.16</v>
          </cell>
          <cell r="N248">
            <v>-100</v>
          </cell>
          <cell r="O248">
            <v>0</v>
          </cell>
          <cell r="P248">
            <v>2633.74</v>
          </cell>
          <cell r="Q248">
            <v>-2633.74</v>
          </cell>
          <cell r="R248">
            <v>-100</v>
          </cell>
        </row>
        <row r="249">
          <cell r="B249" t="str">
            <v>U S FOODSERVICE - TRADE PAY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-13294.35</v>
          </cell>
          <cell r="L249">
            <v>-53.74</v>
          </cell>
          <cell r="M249">
            <v>-13240.61</v>
          </cell>
          <cell r="N249">
            <v>24638.2768887235</v>
          </cell>
          <cell r="O249">
            <v>-12905.16</v>
          </cell>
          <cell r="P249">
            <v>-52.06</v>
          </cell>
          <cell r="Q249">
            <v>-12853.1</v>
          </cell>
          <cell r="R249">
            <v>24689.012677679599</v>
          </cell>
        </row>
        <row r="250">
          <cell r="B250" t="str">
            <v>U S FOOD SERVICE - VEGAS</v>
          </cell>
          <cell r="C250">
            <v>0</v>
          </cell>
          <cell r="D250">
            <v>1847</v>
          </cell>
          <cell r="E250">
            <v>-1847</v>
          </cell>
          <cell r="F250">
            <v>-100</v>
          </cell>
          <cell r="G250">
            <v>0</v>
          </cell>
          <cell r="H250">
            <v>4635.34</v>
          </cell>
          <cell r="I250">
            <v>-4635.34</v>
          </cell>
          <cell r="J250">
            <v>-100</v>
          </cell>
          <cell r="K250">
            <v>0</v>
          </cell>
          <cell r="L250">
            <v>4635.34</v>
          </cell>
          <cell r="M250">
            <v>-4635.34</v>
          </cell>
          <cell r="N250">
            <v>-100</v>
          </cell>
          <cell r="O250">
            <v>0</v>
          </cell>
          <cell r="P250">
            <v>1625.14</v>
          </cell>
          <cell r="Q250">
            <v>-1625.14</v>
          </cell>
          <cell r="R250">
            <v>-100</v>
          </cell>
        </row>
        <row r="251">
          <cell r="B251" t="str">
            <v>VITOS MEATS &amp; PROVISIONS</v>
          </cell>
          <cell r="C251">
            <v>0</v>
          </cell>
          <cell r="D251">
            <v>3712</v>
          </cell>
          <cell r="E251">
            <v>-3712</v>
          </cell>
          <cell r="F251">
            <v>-100</v>
          </cell>
          <cell r="G251">
            <v>0</v>
          </cell>
          <cell r="H251">
            <v>10552.17</v>
          </cell>
          <cell r="I251">
            <v>-10552.17</v>
          </cell>
          <cell r="J251">
            <v>-100</v>
          </cell>
          <cell r="K251">
            <v>0</v>
          </cell>
          <cell r="L251">
            <v>10552.17</v>
          </cell>
          <cell r="M251">
            <v>-10552.17</v>
          </cell>
          <cell r="N251">
            <v>-100</v>
          </cell>
          <cell r="O251">
            <v>0</v>
          </cell>
          <cell r="P251">
            <v>4088.73</v>
          </cell>
          <cell r="Q251">
            <v>-4088.73</v>
          </cell>
          <cell r="R251">
            <v>-100</v>
          </cell>
        </row>
        <row r="252">
          <cell r="B252" t="str">
            <v>ATI DISTRIBUTION</v>
          </cell>
          <cell r="C252">
            <v>0</v>
          </cell>
          <cell r="D252">
            <v>-69</v>
          </cell>
          <cell r="E252">
            <v>69</v>
          </cell>
          <cell r="F252">
            <v>-100</v>
          </cell>
          <cell r="G252">
            <v>0</v>
          </cell>
          <cell r="H252">
            <v>-231.15</v>
          </cell>
          <cell r="I252">
            <v>231.15</v>
          </cell>
          <cell r="J252">
            <v>-100</v>
          </cell>
          <cell r="K252">
            <v>0</v>
          </cell>
          <cell r="L252">
            <v>-231.15</v>
          </cell>
          <cell r="M252">
            <v>231.15</v>
          </cell>
          <cell r="N252">
            <v>-100</v>
          </cell>
          <cell r="O252">
            <v>0</v>
          </cell>
          <cell r="P252">
            <v>-55.2</v>
          </cell>
          <cell r="Q252">
            <v>55.2</v>
          </cell>
          <cell r="R252">
            <v>-100</v>
          </cell>
        </row>
        <row r="253">
          <cell r="B253" t="str">
            <v>BIG JOHN'S</v>
          </cell>
          <cell r="C253">
            <v>0</v>
          </cell>
          <cell r="D253">
            <v>258</v>
          </cell>
          <cell r="E253">
            <v>-258</v>
          </cell>
          <cell r="F253">
            <v>-100</v>
          </cell>
          <cell r="G253">
            <v>0</v>
          </cell>
          <cell r="H253">
            <v>1014.94</v>
          </cell>
          <cell r="I253">
            <v>-1014.94</v>
          </cell>
          <cell r="J253">
            <v>-100</v>
          </cell>
          <cell r="K253">
            <v>0</v>
          </cell>
          <cell r="L253">
            <v>1014.94</v>
          </cell>
          <cell r="M253">
            <v>-1014.94</v>
          </cell>
          <cell r="N253">
            <v>-100</v>
          </cell>
          <cell r="O253">
            <v>0</v>
          </cell>
          <cell r="P253">
            <v>318.57</v>
          </cell>
          <cell r="Q253">
            <v>-318.57</v>
          </cell>
          <cell r="R253">
            <v>-100</v>
          </cell>
        </row>
        <row r="254">
          <cell r="B254" t="str">
            <v>CHUTZPAH DELI - VIENNA</v>
          </cell>
          <cell r="C254">
            <v>0</v>
          </cell>
          <cell r="D254">
            <v>1666</v>
          </cell>
          <cell r="E254">
            <v>-1666</v>
          </cell>
          <cell r="F254">
            <v>-100</v>
          </cell>
          <cell r="G254">
            <v>0</v>
          </cell>
          <cell r="H254">
            <v>4652.21</v>
          </cell>
          <cell r="I254">
            <v>-4652.21</v>
          </cell>
          <cell r="J254">
            <v>-100</v>
          </cell>
          <cell r="K254">
            <v>0</v>
          </cell>
          <cell r="L254">
            <v>4538.8999999999996</v>
          </cell>
          <cell r="M254">
            <v>-4538.8999999999996</v>
          </cell>
          <cell r="N254">
            <v>-100</v>
          </cell>
          <cell r="O254">
            <v>0</v>
          </cell>
          <cell r="P254">
            <v>2389.2199999999998</v>
          </cell>
          <cell r="Q254">
            <v>-2389.2199999999998</v>
          </cell>
          <cell r="R254">
            <v>-100</v>
          </cell>
        </row>
        <row r="255">
          <cell r="B255" t="str">
            <v>CHUTZPAH DELI-FAIRFAX</v>
          </cell>
          <cell r="C255">
            <v>0</v>
          </cell>
          <cell r="D255">
            <v>1893</v>
          </cell>
          <cell r="E255">
            <v>-1893</v>
          </cell>
          <cell r="F255">
            <v>-100</v>
          </cell>
          <cell r="G255">
            <v>0</v>
          </cell>
          <cell r="H255">
            <v>5133.26</v>
          </cell>
          <cell r="I255">
            <v>-5133.26</v>
          </cell>
          <cell r="J255">
            <v>-100</v>
          </cell>
          <cell r="K255">
            <v>0</v>
          </cell>
          <cell r="L255">
            <v>5133.26</v>
          </cell>
          <cell r="M255">
            <v>-5133.26</v>
          </cell>
          <cell r="N255">
            <v>-100</v>
          </cell>
          <cell r="O255">
            <v>0</v>
          </cell>
          <cell r="P255">
            <v>2831.96</v>
          </cell>
          <cell r="Q255">
            <v>-2831.96</v>
          </cell>
          <cell r="R255">
            <v>-100</v>
          </cell>
        </row>
        <row r="256">
          <cell r="B256" t="str">
            <v>COUSINS SUPERMARKET</v>
          </cell>
          <cell r="C256">
            <v>0</v>
          </cell>
          <cell r="D256">
            <v>150</v>
          </cell>
          <cell r="E256">
            <v>-150</v>
          </cell>
          <cell r="F256">
            <v>-100</v>
          </cell>
          <cell r="G256">
            <v>0</v>
          </cell>
          <cell r="H256">
            <v>360</v>
          </cell>
          <cell r="I256">
            <v>-360</v>
          </cell>
          <cell r="J256">
            <v>-100</v>
          </cell>
          <cell r="K256">
            <v>0</v>
          </cell>
          <cell r="L256">
            <v>360</v>
          </cell>
          <cell r="M256">
            <v>-360</v>
          </cell>
          <cell r="N256">
            <v>-100</v>
          </cell>
          <cell r="O256">
            <v>0</v>
          </cell>
          <cell r="P256">
            <v>261.5</v>
          </cell>
          <cell r="Q256">
            <v>-261.5</v>
          </cell>
          <cell r="R256">
            <v>-100</v>
          </cell>
        </row>
        <row r="257">
          <cell r="B257" t="str">
            <v>CURDS &amp; WHEY</v>
          </cell>
          <cell r="C257">
            <v>0</v>
          </cell>
          <cell r="D257">
            <v>290</v>
          </cell>
          <cell r="E257">
            <v>-290</v>
          </cell>
          <cell r="F257">
            <v>-100</v>
          </cell>
          <cell r="G257">
            <v>0</v>
          </cell>
          <cell r="H257">
            <v>1013.76</v>
          </cell>
          <cell r="I257">
            <v>-1013.76</v>
          </cell>
          <cell r="J257">
            <v>-100</v>
          </cell>
          <cell r="K257">
            <v>0</v>
          </cell>
          <cell r="L257">
            <v>1013.76</v>
          </cell>
          <cell r="M257">
            <v>-1013.76</v>
          </cell>
          <cell r="N257">
            <v>-100</v>
          </cell>
          <cell r="O257">
            <v>0</v>
          </cell>
          <cell r="P257">
            <v>678.05</v>
          </cell>
          <cell r="Q257">
            <v>-678.05</v>
          </cell>
          <cell r="R257">
            <v>-100</v>
          </cell>
        </row>
        <row r="258">
          <cell r="B258" t="str">
            <v>DELAWARE MARKET</v>
          </cell>
          <cell r="C258">
            <v>0</v>
          </cell>
          <cell r="D258">
            <v>902</v>
          </cell>
          <cell r="E258">
            <v>-902</v>
          </cell>
          <cell r="F258">
            <v>-100</v>
          </cell>
          <cell r="G258">
            <v>0</v>
          </cell>
          <cell r="H258">
            <v>3214.88</v>
          </cell>
          <cell r="I258">
            <v>-3214.88</v>
          </cell>
          <cell r="J258">
            <v>-100</v>
          </cell>
          <cell r="K258">
            <v>0</v>
          </cell>
          <cell r="L258">
            <v>3214.88</v>
          </cell>
          <cell r="M258">
            <v>-3214.88</v>
          </cell>
          <cell r="N258">
            <v>-100</v>
          </cell>
          <cell r="O258">
            <v>0</v>
          </cell>
          <cell r="P258">
            <v>2222.16</v>
          </cell>
          <cell r="Q258">
            <v>-2222.16</v>
          </cell>
          <cell r="R258">
            <v>-100</v>
          </cell>
        </row>
        <row r="259">
          <cell r="B259" t="str">
            <v>DERSTINES</v>
          </cell>
          <cell r="C259">
            <v>0</v>
          </cell>
          <cell r="D259">
            <v>83</v>
          </cell>
          <cell r="E259">
            <v>-83</v>
          </cell>
          <cell r="F259">
            <v>-100</v>
          </cell>
          <cell r="G259">
            <v>0</v>
          </cell>
          <cell r="H259">
            <v>328.44</v>
          </cell>
          <cell r="I259">
            <v>-328.44</v>
          </cell>
          <cell r="J259">
            <v>-100</v>
          </cell>
          <cell r="K259">
            <v>0</v>
          </cell>
          <cell r="L259">
            <v>328.44</v>
          </cell>
          <cell r="M259">
            <v>-328.44</v>
          </cell>
          <cell r="N259">
            <v>-100</v>
          </cell>
          <cell r="O259">
            <v>0</v>
          </cell>
          <cell r="P259">
            <v>127.22</v>
          </cell>
          <cell r="Q259">
            <v>-127.22</v>
          </cell>
          <cell r="R259">
            <v>-100</v>
          </cell>
        </row>
        <row r="260">
          <cell r="B260" t="str">
            <v>DOLPHIN DINER</v>
          </cell>
          <cell r="C260">
            <v>0</v>
          </cell>
          <cell r="D260">
            <v>371</v>
          </cell>
          <cell r="E260">
            <v>-371</v>
          </cell>
          <cell r="F260">
            <v>-100</v>
          </cell>
          <cell r="G260">
            <v>0</v>
          </cell>
          <cell r="H260">
            <v>980.13</v>
          </cell>
          <cell r="I260">
            <v>-980.13</v>
          </cell>
          <cell r="J260">
            <v>-100</v>
          </cell>
          <cell r="K260">
            <v>0</v>
          </cell>
          <cell r="L260">
            <v>980.13</v>
          </cell>
          <cell r="M260">
            <v>-980.13</v>
          </cell>
          <cell r="N260">
            <v>-100</v>
          </cell>
          <cell r="O260">
            <v>0</v>
          </cell>
          <cell r="P260">
            <v>549.32000000000005</v>
          </cell>
          <cell r="Q260">
            <v>-549.32000000000005</v>
          </cell>
          <cell r="R260">
            <v>-100</v>
          </cell>
        </row>
        <row r="261">
          <cell r="B261" t="str">
            <v>EMAN, AL</v>
          </cell>
          <cell r="C261">
            <v>0</v>
          </cell>
          <cell r="D261">
            <v>325</v>
          </cell>
          <cell r="E261">
            <v>-325</v>
          </cell>
          <cell r="F261">
            <v>-100</v>
          </cell>
          <cell r="G261">
            <v>0</v>
          </cell>
          <cell r="H261">
            <v>695</v>
          </cell>
          <cell r="I261">
            <v>-695</v>
          </cell>
          <cell r="J261">
            <v>-100</v>
          </cell>
          <cell r="K261">
            <v>0</v>
          </cell>
          <cell r="L261">
            <v>695</v>
          </cell>
          <cell r="M261">
            <v>-695</v>
          </cell>
          <cell r="N261">
            <v>-100</v>
          </cell>
          <cell r="O261">
            <v>0</v>
          </cell>
          <cell r="P261">
            <v>428.5</v>
          </cell>
          <cell r="Q261">
            <v>-428.5</v>
          </cell>
          <cell r="R261">
            <v>-100</v>
          </cell>
        </row>
        <row r="262">
          <cell r="B262" t="str">
            <v>ENA</v>
          </cell>
          <cell r="C262">
            <v>0</v>
          </cell>
          <cell r="D262">
            <v>1175</v>
          </cell>
          <cell r="E262">
            <v>-1175</v>
          </cell>
          <cell r="F262">
            <v>-100</v>
          </cell>
          <cell r="G262">
            <v>0</v>
          </cell>
          <cell r="H262">
            <v>2467.5</v>
          </cell>
          <cell r="I262">
            <v>-2467.5</v>
          </cell>
          <cell r="J262">
            <v>-100</v>
          </cell>
          <cell r="K262">
            <v>0</v>
          </cell>
          <cell r="L262">
            <v>2467.5</v>
          </cell>
          <cell r="M262">
            <v>-2467.5</v>
          </cell>
          <cell r="N262">
            <v>-100</v>
          </cell>
          <cell r="O262">
            <v>0</v>
          </cell>
          <cell r="P262">
            <v>1410</v>
          </cell>
          <cell r="Q262">
            <v>-1410</v>
          </cell>
          <cell r="R262">
            <v>-100</v>
          </cell>
        </row>
        <row r="263">
          <cell r="B263" t="str">
            <v>HAN &amp; SON</v>
          </cell>
          <cell r="C263">
            <v>0</v>
          </cell>
          <cell r="D263">
            <v>570</v>
          </cell>
          <cell r="E263">
            <v>-570</v>
          </cell>
          <cell r="F263">
            <v>-100</v>
          </cell>
          <cell r="G263">
            <v>0</v>
          </cell>
          <cell r="H263">
            <v>1041</v>
          </cell>
          <cell r="I263">
            <v>-1041</v>
          </cell>
          <cell r="J263">
            <v>-100</v>
          </cell>
          <cell r="K263">
            <v>0</v>
          </cell>
          <cell r="L263">
            <v>1041</v>
          </cell>
          <cell r="M263">
            <v>-1041</v>
          </cell>
          <cell r="N263">
            <v>-100</v>
          </cell>
          <cell r="O263">
            <v>0</v>
          </cell>
          <cell r="P263">
            <v>644.70000000000005</v>
          </cell>
          <cell r="Q263">
            <v>-644.70000000000005</v>
          </cell>
          <cell r="R263">
            <v>-100</v>
          </cell>
        </row>
        <row r="264">
          <cell r="B264" t="str">
            <v>HEIMS DELI &amp; FOOD MARKET</v>
          </cell>
          <cell r="C264">
            <v>0</v>
          </cell>
          <cell r="D264">
            <v>208</v>
          </cell>
          <cell r="E264">
            <v>-208</v>
          </cell>
          <cell r="F264">
            <v>-100</v>
          </cell>
          <cell r="G264">
            <v>0</v>
          </cell>
          <cell r="H264">
            <v>792.43</v>
          </cell>
          <cell r="I264">
            <v>-792.43</v>
          </cell>
          <cell r="J264">
            <v>-100</v>
          </cell>
          <cell r="K264">
            <v>0</v>
          </cell>
          <cell r="L264">
            <v>792.43</v>
          </cell>
          <cell r="M264">
            <v>-792.43</v>
          </cell>
          <cell r="N264">
            <v>-100</v>
          </cell>
          <cell r="O264">
            <v>0</v>
          </cell>
          <cell r="P264">
            <v>403.07</v>
          </cell>
          <cell r="Q264">
            <v>-403.07</v>
          </cell>
          <cell r="R264">
            <v>-100</v>
          </cell>
        </row>
        <row r="265">
          <cell r="B265" t="str">
            <v>HOUARI</v>
          </cell>
          <cell r="C265">
            <v>0</v>
          </cell>
          <cell r="D265">
            <v>900</v>
          </cell>
          <cell r="E265">
            <v>-900</v>
          </cell>
          <cell r="F265">
            <v>-100</v>
          </cell>
          <cell r="G265">
            <v>0</v>
          </cell>
          <cell r="H265">
            <v>1800</v>
          </cell>
          <cell r="I265">
            <v>-1800</v>
          </cell>
          <cell r="J265">
            <v>-100</v>
          </cell>
          <cell r="K265">
            <v>0</v>
          </cell>
          <cell r="L265">
            <v>1800</v>
          </cell>
          <cell r="M265">
            <v>-1800</v>
          </cell>
          <cell r="N265">
            <v>-100</v>
          </cell>
          <cell r="O265">
            <v>0</v>
          </cell>
          <cell r="P265">
            <v>1028.25</v>
          </cell>
          <cell r="Q265">
            <v>-1028.25</v>
          </cell>
          <cell r="R265">
            <v>-100</v>
          </cell>
        </row>
        <row r="266">
          <cell r="B266" t="str">
            <v>STAN'S DELI</v>
          </cell>
          <cell r="C266">
            <v>0</v>
          </cell>
          <cell r="D266">
            <v>387</v>
          </cell>
          <cell r="E266">
            <v>-387</v>
          </cell>
          <cell r="F266">
            <v>-100</v>
          </cell>
          <cell r="G266">
            <v>0</v>
          </cell>
          <cell r="H266">
            <v>1436.61</v>
          </cell>
          <cell r="I266">
            <v>-1436.61</v>
          </cell>
          <cell r="J266">
            <v>-100</v>
          </cell>
          <cell r="K266">
            <v>0</v>
          </cell>
          <cell r="L266">
            <v>1436.61</v>
          </cell>
          <cell r="M266">
            <v>-1436.61</v>
          </cell>
          <cell r="N266">
            <v>-100</v>
          </cell>
          <cell r="O266">
            <v>0</v>
          </cell>
          <cell r="P266">
            <v>493.23</v>
          </cell>
          <cell r="Q266">
            <v>-493.23</v>
          </cell>
          <cell r="R266">
            <v>-100</v>
          </cell>
        </row>
        <row r="267">
          <cell r="B267" t="str">
            <v>INTEGRITY MEATS</v>
          </cell>
          <cell r="C267">
            <v>0</v>
          </cell>
          <cell r="D267">
            <v>60</v>
          </cell>
          <cell r="E267">
            <v>-60</v>
          </cell>
          <cell r="F267">
            <v>-100</v>
          </cell>
          <cell r="G267">
            <v>0</v>
          </cell>
          <cell r="H267">
            <v>108</v>
          </cell>
          <cell r="I267">
            <v>-108</v>
          </cell>
          <cell r="J267">
            <v>-100</v>
          </cell>
          <cell r="K267">
            <v>0</v>
          </cell>
          <cell r="L267">
            <v>108</v>
          </cell>
          <cell r="M267">
            <v>-108</v>
          </cell>
          <cell r="N267">
            <v>-100</v>
          </cell>
          <cell r="O267">
            <v>0</v>
          </cell>
          <cell r="P267">
            <v>52.8</v>
          </cell>
          <cell r="Q267">
            <v>-52.8</v>
          </cell>
          <cell r="R267">
            <v>-100</v>
          </cell>
        </row>
        <row r="268">
          <cell r="B268" t="str">
            <v>IZENBERG'S DELI</v>
          </cell>
          <cell r="C268">
            <v>0</v>
          </cell>
          <cell r="D268">
            <v>302</v>
          </cell>
          <cell r="E268">
            <v>-302</v>
          </cell>
          <cell r="F268">
            <v>-100</v>
          </cell>
          <cell r="G268">
            <v>0</v>
          </cell>
          <cell r="H268">
            <v>1131.53</v>
          </cell>
          <cell r="I268">
            <v>-1131.53</v>
          </cell>
          <cell r="J268">
            <v>-100</v>
          </cell>
          <cell r="K268">
            <v>0</v>
          </cell>
          <cell r="L268">
            <v>1131.53</v>
          </cell>
          <cell r="M268">
            <v>-1131.53</v>
          </cell>
          <cell r="N268">
            <v>-100</v>
          </cell>
          <cell r="O268">
            <v>0</v>
          </cell>
          <cell r="P268">
            <v>507.93</v>
          </cell>
          <cell r="Q268">
            <v>-507.93</v>
          </cell>
          <cell r="R268">
            <v>-100</v>
          </cell>
        </row>
        <row r="269">
          <cell r="B269" t="str">
            <v>KARETAS FOODS, INC</v>
          </cell>
          <cell r="C269">
            <v>0</v>
          </cell>
          <cell r="D269">
            <v>150</v>
          </cell>
          <cell r="E269">
            <v>-150</v>
          </cell>
          <cell r="F269">
            <v>-100</v>
          </cell>
          <cell r="G269">
            <v>0</v>
          </cell>
          <cell r="H269">
            <v>300</v>
          </cell>
          <cell r="I269">
            <v>-300</v>
          </cell>
          <cell r="J269">
            <v>-100</v>
          </cell>
          <cell r="K269">
            <v>0</v>
          </cell>
          <cell r="L269">
            <v>300</v>
          </cell>
          <cell r="M269">
            <v>-300</v>
          </cell>
          <cell r="N269">
            <v>-100</v>
          </cell>
          <cell r="O269">
            <v>0</v>
          </cell>
          <cell r="P269">
            <v>162</v>
          </cell>
          <cell r="Q269">
            <v>-162</v>
          </cell>
          <cell r="R269">
            <v>-100</v>
          </cell>
        </row>
        <row r="270">
          <cell r="B270" t="str">
            <v>LITTLE PETE  -17TH ST</v>
          </cell>
          <cell r="C270">
            <v>0</v>
          </cell>
          <cell r="D270">
            <v>207</v>
          </cell>
          <cell r="E270">
            <v>-207</v>
          </cell>
          <cell r="F270">
            <v>-100</v>
          </cell>
          <cell r="G270">
            <v>0</v>
          </cell>
          <cell r="H270">
            <v>1001.06</v>
          </cell>
          <cell r="I270">
            <v>-1001.06</v>
          </cell>
          <cell r="J270">
            <v>-100</v>
          </cell>
          <cell r="K270">
            <v>0</v>
          </cell>
          <cell r="L270">
            <v>1001.06</v>
          </cell>
          <cell r="M270">
            <v>-1001.06</v>
          </cell>
          <cell r="N270">
            <v>-100</v>
          </cell>
          <cell r="O270">
            <v>0</v>
          </cell>
          <cell r="P270">
            <v>301.48</v>
          </cell>
          <cell r="Q270">
            <v>-301.48</v>
          </cell>
          <cell r="R270">
            <v>-100</v>
          </cell>
        </row>
        <row r="271">
          <cell r="B271" t="str">
            <v>LITTLE PETE -24TH ST</v>
          </cell>
          <cell r="C271">
            <v>0</v>
          </cell>
          <cell r="D271">
            <v>262</v>
          </cell>
          <cell r="E271">
            <v>-262</v>
          </cell>
          <cell r="F271">
            <v>-100</v>
          </cell>
          <cell r="G271">
            <v>0</v>
          </cell>
          <cell r="H271">
            <v>1213.51</v>
          </cell>
          <cell r="I271">
            <v>-1213.51</v>
          </cell>
          <cell r="J271">
            <v>-100</v>
          </cell>
          <cell r="K271">
            <v>0</v>
          </cell>
          <cell r="L271">
            <v>1213.51</v>
          </cell>
          <cell r="M271">
            <v>-1213.51</v>
          </cell>
          <cell r="N271">
            <v>-100</v>
          </cell>
          <cell r="O271">
            <v>0</v>
          </cell>
          <cell r="P271">
            <v>423.39</v>
          </cell>
          <cell r="Q271">
            <v>-423.39</v>
          </cell>
          <cell r="R271">
            <v>-100</v>
          </cell>
        </row>
        <row r="272">
          <cell r="B272" t="str">
            <v>MASTORIS</v>
          </cell>
          <cell r="C272">
            <v>0</v>
          </cell>
          <cell r="D272">
            <v>1427</v>
          </cell>
          <cell r="E272">
            <v>-1427</v>
          </cell>
          <cell r="F272">
            <v>-100</v>
          </cell>
          <cell r="G272">
            <v>0</v>
          </cell>
          <cell r="H272">
            <v>3949.82</v>
          </cell>
          <cell r="I272">
            <v>-3949.82</v>
          </cell>
          <cell r="J272">
            <v>-100</v>
          </cell>
          <cell r="K272">
            <v>0</v>
          </cell>
          <cell r="L272">
            <v>3949.82</v>
          </cell>
          <cell r="M272">
            <v>-3949.82</v>
          </cell>
          <cell r="N272">
            <v>-100</v>
          </cell>
          <cell r="O272">
            <v>0</v>
          </cell>
          <cell r="P272">
            <v>2165.0300000000002</v>
          </cell>
          <cell r="Q272">
            <v>-2165.0300000000002</v>
          </cell>
          <cell r="R272">
            <v>-100</v>
          </cell>
        </row>
        <row r="273">
          <cell r="B273" t="str">
            <v>MEADOWLANDS CC YARDLEY</v>
          </cell>
          <cell r="C273">
            <v>0</v>
          </cell>
          <cell r="D273">
            <v>57</v>
          </cell>
          <cell r="E273">
            <v>-57</v>
          </cell>
          <cell r="F273">
            <v>-100</v>
          </cell>
          <cell r="G273">
            <v>0</v>
          </cell>
          <cell r="H273">
            <v>222.29</v>
          </cell>
          <cell r="I273">
            <v>-222.29</v>
          </cell>
          <cell r="J273">
            <v>-100</v>
          </cell>
          <cell r="K273">
            <v>0</v>
          </cell>
          <cell r="L273">
            <v>222.29</v>
          </cell>
          <cell r="M273">
            <v>-222.29</v>
          </cell>
          <cell r="N273">
            <v>-100</v>
          </cell>
          <cell r="O273">
            <v>0</v>
          </cell>
          <cell r="P273">
            <v>102.37</v>
          </cell>
          <cell r="Q273">
            <v>-102.37</v>
          </cell>
          <cell r="R273">
            <v>-100</v>
          </cell>
        </row>
        <row r="274">
          <cell r="B274" t="str">
            <v>MEDINA</v>
          </cell>
          <cell r="C274">
            <v>0</v>
          </cell>
          <cell r="D274">
            <v>400</v>
          </cell>
          <cell r="E274">
            <v>-400</v>
          </cell>
          <cell r="F274">
            <v>-100</v>
          </cell>
          <cell r="G274">
            <v>0</v>
          </cell>
          <cell r="H274">
            <v>850</v>
          </cell>
          <cell r="I274">
            <v>-850</v>
          </cell>
          <cell r="J274">
            <v>-100</v>
          </cell>
          <cell r="K274">
            <v>0</v>
          </cell>
          <cell r="L274">
            <v>850</v>
          </cell>
          <cell r="M274">
            <v>-850</v>
          </cell>
          <cell r="N274">
            <v>-100</v>
          </cell>
          <cell r="O274">
            <v>0</v>
          </cell>
          <cell r="P274">
            <v>533</v>
          </cell>
          <cell r="Q274">
            <v>-533</v>
          </cell>
          <cell r="R274">
            <v>-100</v>
          </cell>
        </row>
        <row r="275">
          <cell r="B275" t="str">
            <v>MORIARTY'S</v>
          </cell>
          <cell r="C275">
            <v>0</v>
          </cell>
          <cell r="D275">
            <v>363</v>
          </cell>
          <cell r="E275">
            <v>-363</v>
          </cell>
          <cell r="F275">
            <v>-100</v>
          </cell>
          <cell r="G275">
            <v>0</v>
          </cell>
          <cell r="H275">
            <v>1481.46</v>
          </cell>
          <cell r="I275">
            <v>-1481.46</v>
          </cell>
          <cell r="J275">
            <v>-100</v>
          </cell>
          <cell r="K275">
            <v>0</v>
          </cell>
          <cell r="L275">
            <v>1481.46</v>
          </cell>
          <cell r="M275">
            <v>-1481.46</v>
          </cell>
          <cell r="N275">
            <v>-100</v>
          </cell>
          <cell r="O275">
            <v>0</v>
          </cell>
          <cell r="P275">
            <v>552.28</v>
          </cell>
          <cell r="Q275">
            <v>-552.28</v>
          </cell>
          <cell r="R275">
            <v>-100</v>
          </cell>
        </row>
        <row r="276">
          <cell r="B276" t="str">
            <v>NINA'S DELI</v>
          </cell>
          <cell r="C276">
            <v>0</v>
          </cell>
          <cell r="D276">
            <v>15</v>
          </cell>
          <cell r="E276">
            <v>-15</v>
          </cell>
          <cell r="F276">
            <v>-100</v>
          </cell>
          <cell r="G276">
            <v>0</v>
          </cell>
          <cell r="H276">
            <v>71.05</v>
          </cell>
          <cell r="I276">
            <v>-71.05</v>
          </cell>
          <cell r="J276">
            <v>-100</v>
          </cell>
          <cell r="K276">
            <v>0</v>
          </cell>
          <cell r="L276">
            <v>71.05</v>
          </cell>
          <cell r="M276">
            <v>-71.05</v>
          </cell>
          <cell r="N276">
            <v>-100</v>
          </cell>
          <cell r="O276">
            <v>0</v>
          </cell>
          <cell r="P276">
            <v>20.88</v>
          </cell>
          <cell r="Q276">
            <v>-20.88</v>
          </cell>
          <cell r="R276">
            <v>-100</v>
          </cell>
        </row>
        <row r="277">
          <cell r="B277" t="str">
            <v>OREGON DINER</v>
          </cell>
          <cell r="C277">
            <v>0</v>
          </cell>
          <cell r="D277">
            <v>861</v>
          </cell>
          <cell r="E277">
            <v>-861</v>
          </cell>
          <cell r="F277">
            <v>-100</v>
          </cell>
          <cell r="G277">
            <v>0</v>
          </cell>
          <cell r="H277">
            <v>2201.56</v>
          </cell>
          <cell r="I277">
            <v>-2201.56</v>
          </cell>
          <cell r="J277">
            <v>-100</v>
          </cell>
          <cell r="K277">
            <v>0</v>
          </cell>
          <cell r="L277">
            <v>2201.56</v>
          </cell>
          <cell r="M277">
            <v>-2201.56</v>
          </cell>
          <cell r="N277">
            <v>-100</v>
          </cell>
          <cell r="O277">
            <v>0</v>
          </cell>
          <cell r="P277">
            <v>932.11</v>
          </cell>
          <cell r="Q277">
            <v>-932.11</v>
          </cell>
          <cell r="R277">
            <v>-100</v>
          </cell>
        </row>
        <row r="278">
          <cell r="B278" t="str">
            <v>QUAKER VALLEY FOODS</v>
          </cell>
          <cell r="C278">
            <v>0</v>
          </cell>
          <cell r="D278">
            <v>2484</v>
          </cell>
          <cell r="E278">
            <v>-2484</v>
          </cell>
          <cell r="F278">
            <v>-100</v>
          </cell>
          <cell r="G278">
            <v>0</v>
          </cell>
          <cell r="H278">
            <v>4633.76</v>
          </cell>
          <cell r="I278">
            <v>-4633.76</v>
          </cell>
          <cell r="J278">
            <v>-100</v>
          </cell>
          <cell r="K278">
            <v>0</v>
          </cell>
          <cell r="L278">
            <v>3428.44</v>
          </cell>
          <cell r="M278">
            <v>-3428.44</v>
          </cell>
          <cell r="N278">
            <v>-100</v>
          </cell>
          <cell r="O278">
            <v>0</v>
          </cell>
          <cell r="P278">
            <v>1513.74</v>
          </cell>
          <cell r="Q278">
            <v>-1513.74</v>
          </cell>
          <cell r="R278">
            <v>-100</v>
          </cell>
        </row>
        <row r="279">
          <cell r="B279" t="str">
            <v>RASTELLIS</v>
          </cell>
          <cell r="C279">
            <v>0</v>
          </cell>
          <cell r="D279">
            <v>4171</v>
          </cell>
          <cell r="E279">
            <v>-4171</v>
          </cell>
          <cell r="F279">
            <v>-100</v>
          </cell>
          <cell r="G279">
            <v>0</v>
          </cell>
          <cell r="H279">
            <v>14380.36</v>
          </cell>
          <cell r="I279">
            <v>-14380.36</v>
          </cell>
          <cell r="J279">
            <v>-100</v>
          </cell>
          <cell r="K279">
            <v>0</v>
          </cell>
          <cell r="L279">
            <v>14380.36</v>
          </cell>
          <cell r="M279">
            <v>-14380.36</v>
          </cell>
          <cell r="N279">
            <v>-100</v>
          </cell>
          <cell r="O279">
            <v>0</v>
          </cell>
          <cell r="P279">
            <v>7225.98</v>
          </cell>
          <cell r="Q279">
            <v>-7225.98</v>
          </cell>
          <cell r="R279">
            <v>-100</v>
          </cell>
        </row>
        <row r="280">
          <cell r="B280" t="str">
            <v>SANDWICH SHOPPE</v>
          </cell>
          <cell r="C280">
            <v>0</v>
          </cell>
          <cell r="D280">
            <v>385</v>
          </cell>
          <cell r="E280">
            <v>-385</v>
          </cell>
          <cell r="F280">
            <v>-100</v>
          </cell>
          <cell r="G280">
            <v>0</v>
          </cell>
          <cell r="H280">
            <v>1140.25</v>
          </cell>
          <cell r="I280">
            <v>-1140.25</v>
          </cell>
          <cell r="J280">
            <v>-100</v>
          </cell>
          <cell r="K280">
            <v>0</v>
          </cell>
          <cell r="L280">
            <v>1140.25</v>
          </cell>
          <cell r="M280">
            <v>-1140.25</v>
          </cell>
          <cell r="N280">
            <v>-100</v>
          </cell>
          <cell r="O280">
            <v>0</v>
          </cell>
          <cell r="P280">
            <v>265.22000000000003</v>
          </cell>
          <cell r="Q280">
            <v>-265.22000000000003</v>
          </cell>
          <cell r="R280">
            <v>-100</v>
          </cell>
        </row>
        <row r="281">
          <cell r="B281" t="str">
            <v>STEINMAN'S DELI</v>
          </cell>
          <cell r="C281">
            <v>0</v>
          </cell>
          <cell r="D281">
            <v>32</v>
          </cell>
          <cell r="E281">
            <v>-32</v>
          </cell>
          <cell r="F281">
            <v>-100</v>
          </cell>
          <cell r="G281">
            <v>0</v>
          </cell>
          <cell r="H281">
            <v>184.28</v>
          </cell>
          <cell r="I281">
            <v>-184.28</v>
          </cell>
          <cell r="J281">
            <v>-100</v>
          </cell>
          <cell r="K281">
            <v>0</v>
          </cell>
          <cell r="L281">
            <v>184.28</v>
          </cell>
          <cell r="M281">
            <v>-184.28</v>
          </cell>
          <cell r="N281">
            <v>-100</v>
          </cell>
          <cell r="O281">
            <v>0</v>
          </cell>
          <cell r="P281">
            <v>111.8</v>
          </cell>
          <cell r="Q281">
            <v>-111.8</v>
          </cell>
          <cell r="R281">
            <v>-100</v>
          </cell>
        </row>
        <row r="282">
          <cell r="B282" t="str">
            <v>3 BALA DELI</v>
          </cell>
          <cell r="C282">
            <v>0</v>
          </cell>
          <cell r="D282">
            <v>13</v>
          </cell>
          <cell r="E282">
            <v>-13</v>
          </cell>
          <cell r="F282">
            <v>-100</v>
          </cell>
          <cell r="G282">
            <v>0</v>
          </cell>
          <cell r="H282">
            <v>65.66</v>
          </cell>
          <cell r="I282">
            <v>-65.66</v>
          </cell>
          <cell r="J282">
            <v>-100</v>
          </cell>
          <cell r="K282">
            <v>0</v>
          </cell>
          <cell r="L282">
            <v>65.66</v>
          </cell>
          <cell r="M282">
            <v>-65.66</v>
          </cell>
          <cell r="N282">
            <v>-100</v>
          </cell>
          <cell r="O282">
            <v>0</v>
          </cell>
          <cell r="P282">
            <v>21.54</v>
          </cell>
          <cell r="Q282">
            <v>-21.54</v>
          </cell>
          <cell r="R282">
            <v>-100</v>
          </cell>
        </row>
        <row r="283">
          <cell r="B283" t="str">
            <v>TONY'S DELI</v>
          </cell>
          <cell r="C283">
            <v>0</v>
          </cell>
          <cell r="D283">
            <v>61</v>
          </cell>
          <cell r="E283">
            <v>-61</v>
          </cell>
          <cell r="F283">
            <v>-100</v>
          </cell>
          <cell r="G283">
            <v>0</v>
          </cell>
          <cell r="H283">
            <v>177.63</v>
          </cell>
          <cell r="I283">
            <v>-177.63</v>
          </cell>
          <cell r="J283">
            <v>-100</v>
          </cell>
          <cell r="K283">
            <v>0</v>
          </cell>
          <cell r="L283">
            <v>177.63</v>
          </cell>
          <cell r="M283">
            <v>-177.63</v>
          </cell>
          <cell r="N283">
            <v>-100</v>
          </cell>
          <cell r="O283">
            <v>0</v>
          </cell>
          <cell r="P283">
            <v>104.13</v>
          </cell>
          <cell r="Q283">
            <v>-104.13</v>
          </cell>
          <cell r="R283">
            <v>-100</v>
          </cell>
        </row>
        <row r="284">
          <cell r="B284" t="str">
            <v>ZEKE'S DELI</v>
          </cell>
          <cell r="C284">
            <v>0</v>
          </cell>
          <cell r="D284">
            <v>248</v>
          </cell>
          <cell r="E284">
            <v>-248</v>
          </cell>
          <cell r="F284">
            <v>-100</v>
          </cell>
          <cell r="G284">
            <v>0</v>
          </cell>
          <cell r="H284">
            <v>959.23</v>
          </cell>
          <cell r="I284">
            <v>-959.23</v>
          </cell>
          <cell r="J284">
            <v>-100</v>
          </cell>
          <cell r="K284">
            <v>0</v>
          </cell>
          <cell r="L284">
            <v>959.23</v>
          </cell>
          <cell r="M284">
            <v>-959.23</v>
          </cell>
          <cell r="N284">
            <v>-100</v>
          </cell>
          <cell r="O284">
            <v>0</v>
          </cell>
          <cell r="P284">
            <v>438.1</v>
          </cell>
          <cell r="Q284">
            <v>-438.1</v>
          </cell>
          <cell r="R284">
            <v>-100</v>
          </cell>
        </row>
        <row r="285">
          <cell r="B285" t="str">
            <v>FOODARAMA CATERERS</v>
          </cell>
          <cell r="C285">
            <v>-32</v>
          </cell>
          <cell r="D285">
            <v>647</v>
          </cell>
          <cell r="E285">
            <v>-679</v>
          </cell>
          <cell r="F285">
            <v>-104.9</v>
          </cell>
          <cell r="G285">
            <v>-136.36000000000001</v>
          </cell>
          <cell r="H285">
            <v>2039.32</v>
          </cell>
          <cell r="I285">
            <v>-2175.6799999999998</v>
          </cell>
          <cell r="J285">
            <v>-106.7</v>
          </cell>
          <cell r="K285">
            <v>-136.36000000000001</v>
          </cell>
          <cell r="L285">
            <v>2039.32</v>
          </cell>
          <cell r="M285">
            <v>-2175.6799999999998</v>
          </cell>
          <cell r="N285">
            <v>-106.7</v>
          </cell>
          <cell r="O285">
            <v>-72.959999999999994</v>
          </cell>
          <cell r="P285">
            <v>732.46</v>
          </cell>
          <cell r="Q285">
            <v>-805.42</v>
          </cell>
          <cell r="R285">
            <v>-110</v>
          </cell>
        </row>
        <row r="286">
          <cell r="B286" t="str">
            <v>HALAL - BROOKLYN</v>
          </cell>
          <cell r="C286">
            <v>-58</v>
          </cell>
          <cell r="D286">
            <v>-187</v>
          </cell>
          <cell r="E286">
            <v>132</v>
          </cell>
          <cell r="F286">
            <v>-71.400000000000006</v>
          </cell>
          <cell r="G286">
            <v>-105</v>
          </cell>
          <cell r="H286">
            <v>-350</v>
          </cell>
          <cell r="I286">
            <v>245</v>
          </cell>
          <cell r="J286">
            <v>-70</v>
          </cell>
          <cell r="K286">
            <v>-105</v>
          </cell>
          <cell r="L286">
            <v>-700</v>
          </cell>
          <cell r="M286">
            <v>595</v>
          </cell>
          <cell r="N286">
            <v>-85</v>
          </cell>
          <cell r="O286">
            <v>-84.7</v>
          </cell>
          <cell r="P286">
            <v>-542.5</v>
          </cell>
          <cell r="Q286">
            <v>457.8</v>
          </cell>
          <cell r="R286">
            <v>-84.4</v>
          </cell>
        </row>
        <row r="289">
          <cell r="B289" t="str">
            <v>TOTAL CUSTOMERS</v>
          </cell>
          <cell r="C289">
            <v>1201358</v>
          </cell>
          <cell r="D289">
            <v>1230089</v>
          </cell>
          <cell r="E289">
            <v>-28732</v>
          </cell>
          <cell r="F289">
            <v>-2.3357659486427398</v>
          </cell>
          <cell r="G289">
            <v>3540374.89</v>
          </cell>
          <cell r="H289">
            <v>3520947.62</v>
          </cell>
          <cell r="I289">
            <v>19427.270000000099</v>
          </cell>
          <cell r="J289">
            <v>0.55176253942681897</v>
          </cell>
          <cell r="K289">
            <v>3257632.07</v>
          </cell>
          <cell r="L289">
            <v>3265090.61</v>
          </cell>
          <cell r="M289">
            <v>-7458.5399999998999</v>
          </cell>
          <cell r="N289">
            <v>-0.228432864226084</v>
          </cell>
          <cell r="O289">
            <v>1350165.98</v>
          </cell>
          <cell r="P289">
            <v>1301311.56</v>
          </cell>
          <cell r="Q289">
            <v>48854.420000000202</v>
          </cell>
          <cell r="R289">
            <v>3.75424467911437</v>
          </cell>
        </row>
      </sheetData>
      <sheetData sheetId="20">
        <row r="28">
          <cell r="B28" t="str">
            <v>SYSCO - CLEVELAND #015</v>
          </cell>
          <cell r="C28">
            <v>129691</v>
          </cell>
          <cell r="D28">
            <v>66245</v>
          </cell>
          <cell r="E28">
            <v>63447</v>
          </cell>
          <cell r="F28">
            <v>95.8</v>
          </cell>
          <cell r="G28">
            <v>341640.45</v>
          </cell>
          <cell r="H28">
            <v>170701.54</v>
          </cell>
          <cell r="I28">
            <v>170938.91</v>
          </cell>
          <cell r="J28">
            <v>100.1</v>
          </cell>
          <cell r="K28">
            <v>290580.74</v>
          </cell>
          <cell r="L28">
            <v>169752.03</v>
          </cell>
          <cell r="M28">
            <v>120828.71</v>
          </cell>
          <cell r="N28">
            <v>71.2</v>
          </cell>
          <cell r="O28">
            <v>93663.28</v>
          </cell>
          <cell r="P28">
            <v>54961.98</v>
          </cell>
          <cell r="Q28">
            <v>38701.300000000003</v>
          </cell>
          <cell r="R28">
            <v>70.400000000000006</v>
          </cell>
        </row>
        <row r="29">
          <cell r="B29" t="str">
            <v>SYSCO - ALBANY #025</v>
          </cell>
          <cell r="C29">
            <v>123860</v>
          </cell>
          <cell r="D29">
            <v>179774</v>
          </cell>
          <cell r="E29">
            <v>-55914</v>
          </cell>
          <cell r="F29">
            <v>-31.1</v>
          </cell>
          <cell r="G29">
            <v>387794.77</v>
          </cell>
          <cell r="H29">
            <v>573174.37</v>
          </cell>
          <cell r="I29">
            <v>-185379.6</v>
          </cell>
          <cell r="J29">
            <v>-32.299999999999997</v>
          </cell>
          <cell r="K29">
            <v>340131.8</v>
          </cell>
          <cell r="L29">
            <v>481705.95</v>
          </cell>
          <cell r="M29">
            <v>-141574.15</v>
          </cell>
          <cell r="N29">
            <v>-29.4</v>
          </cell>
          <cell r="O29">
            <v>146279.59</v>
          </cell>
          <cell r="P29">
            <v>181553.91</v>
          </cell>
          <cell r="Q29">
            <v>-35274.32</v>
          </cell>
          <cell r="R29">
            <v>-19.399999999999999</v>
          </cell>
        </row>
        <row r="30">
          <cell r="B30" t="str">
            <v>FOODS GALORE INC</v>
          </cell>
          <cell r="C30">
            <v>117038</v>
          </cell>
          <cell r="D30">
            <v>100064</v>
          </cell>
          <cell r="E30">
            <v>16973</v>
          </cell>
          <cell r="F30">
            <v>17</v>
          </cell>
          <cell r="G30">
            <v>407861.78</v>
          </cell>
          <cell r="H30">
            <v>326920.07</v>
          </cell>
          <cell r="I30">
            <v>80941.710000000006</v>
          </cell>
          <cell r="J30">
            <v>24.8</v>
          </cell>
          <cell r="K30">
            <v>405455.37</v>
          </cell>
          <cell r="L30">
            <v>321629.77</v>
          </cell>
          <cell r="M30">
            <v>83825.600000000006</v>
          </cell>
          <cell r="N30">
            <v>26.1</v>
          </cell>
          <cell r="O30">
            <v>129362.02</v>
          </cell>
          <cell r="P30">
            <v>93926.05</v>
          </cell>
          <cell r="Q30">
            <v>35435.97</v>
          </cell>
          <cell r="R30">
            <v>37.700000000000003</v>
          </cell>
        </row>
        <row r="31">
          <cell r="B31" t="str">
            <v>SYSCO - SAN DIEGO</v>
          </cell>
          <cell r="C31">
            <v>114265</v>
          </cell>
          <cell r="D31">
            <v>0</v>
          </cell>
          <cell r="E31">
            <v>114265</v>
          </cell>
          <cell r="F31">
            <v>0</v>
          </cell>
          <cell r="G31">
            <v>372716.44</v>
          </cell>
          <cell r="H31">
            <v>0</v>
          </cell>
          <cell r="I31">
            <v>372716.44</v>
          </cell>
          <cell r="J31">
            <v>0</v>
          </cell>
          <cell r="K31">
            <v>372658.98</v>
          </cell>
          <cell r="L31">
            <v>0</v>
          </cell>
          <cell r="M31">
            <v>372658.98</v>
          </cell>
          <cell r="N31">
            <v>0</v>
          </cell>
          <cell r="O31">
            <v>158772.68</v>
          </cell>
          <cell r="P31">
            <v>0</v>
          </cell>
          <cell r="Q31">
            <v>158772.68</v>
          </cell>
          <cell r="R31">
            <v>0</v>
          </cell>
        </row>
        <row r="32">
          <cell r="B32" t="str">
            <v>U S FOODSERVICE - BOCA</v>
          </cell>
          <cell r="C32">
            <v>99542</v>
          </cell>
          <cell r="D32">
            <v>99508</v>
          </cell>
          <cell r="E32">
            <v>35</v>
          </cell>
          <cell r="F32">
            <v>0</v>
          </cell>
          <cell r="G32">
            <v>271581.52</v>
          </cell>
          <cell r="H32">
            <v>284690.40000000002</v>
          </cell>
          <cell r="I32">
            <v>-13108.88</v>
          </cell>
          <cell r="J32">
            <v>-4.5999999999999996</v>
          </cell>
          <cell r="K32">
            <v>263757.40999999997</v>
          </cell>
          <cell r="L32">
            <v>271566.38</v>
          </cell>
          <cell r="M32">
            <v>-7808.97</v>
          </cell>
          <cell r="N32">
            <v>-2.9</v>
          </cell>
          <cell r="O32">
            <v>147084.93</v>
          </cell>
          <cell r="P32">
            <v>148265.32999999999</v>
          </cell>
          <cell r="Q32">
            <v>-1180.4000000000001</v>
          </cell>
          <cell r="R32">
            <v>-0.8</v>
          </cell>
        </row>
        <row r="33">
          <cell r="B33" t="str">
            <v>SYSCO - JAMESTOWN, LLC #070</v>
          </cell>
          <cell r="C33">
            <v>94213</v>
          </cell>
          <cell r="D33">
            <v>101874</v>
          </cell>
          <cell r="E33">
            <v>-7661</v>
          </cell>
          <cell r="F33">
            <v>-7.5</v>
          </cell>
          <cell r="G33">
            <v>320555.83</v>
          </cell>
          <cell r="H33">
            <v>328334.90000000002</v>
          </cell>
          <cell r="I33">
            <v>-7779.07</v>
          </cell>
          <cell r="J33">
            <v>-2.4</v>
          </cell>
          <cell r="K33">
            <v>273632.51</v>
          </cell>
          <cell r="L33">
            <v>282568.28000000003</v>
          </cell>
          <cell r="M33">
            <v>-8935.77</v>
          </cell>
          <cell r="N33">
            <v>-3.2</v>
          </cell>
          <cell r="O33">
            <v>106785.29</v>
          </cell>
          <cell r="P33">
            <v>111640.66</v>
          </cell>
          <cell r="Q33">
            <v>-4855.37</v>
          </cell>
          <cell r="R33">
            <v>-4.4000000000000004</v>
          </cell>
        </row>
        <row r="34">
          <cell r="B34" t="str">
            <v>SYSCO - GULFCOAST #164</v>
          </cell>
          <cell r="C34">
            <v>92423</v>
          </cell>
          <cell r="D34">
            <v>77505</v>
          </cell>
          <cell r="E34">
            <v>14918</v>
          </cell>
          <cell r="F34">
            <v>19.3</v>
          </cell>
          <cell r="G34">
            <v>326999.43</v>
          </cell>
          <cell r="H34">
            <v>252872.63</v>
          </cell>
          <cell r="I34">
            <v>74126.8</v>
          </cell>
          <cell r="J34">
            <v>29.3</v>
          </cell>
          <cell r="K34">
            <v>314303.05</v>
          </cell>
          <cell r="L34">
            <v>237394.23</v>
          </cell>
          <cell r="M34">
            <v>76908.820000000007</v>
          </cell>
          <cell r="N34">
            <v>32.4</v>
          </cell>
          <cell r="O34">
            <v>145623.78</v>
          </cell>
          <cell r="P34">
            <v>100261.36</v>
          </cell>
          <cell r="Q34">
            <v>45362.42</v>
          </cell>
          <cell r="R34">
            <v>45.2</v>
          </cell>
        </row>
        <row r="35">
          <cell r="B35" t="str">
            <v>MAGNOLIA BEEF COMPANY</v>
          </cell>
          <cell r="C35">
            <v>88302</v>
          </cell>
          <cell r="D35">
            <v>32611</v>
          </cell>
          <cell r="E35">
            <v>55691</v>
          </cell>
          <cell r="F35">
            <v>170.8</v>
          </cell>
          <cell r="G35">
            <v>167111.88</v>
          </cell>
          <cell r="H35">
            <v>58214.23</v>
          </cell>
          <cell r="I35">
            <v>108897.65</v>
          </cell>
          <cell r="J35">
            <v>187.1</v>
          </cell>
          <cell r="K35">
            <v>166186.99</v>
          </cell>
          <cell r="L35">
            <v>54379.88</v>
          </cell>
          <cell r="M35">
            <v>111807.11</v>
          </cell>
          <cell r="N35">
            <v>205.6</v>
          </cell>
          <cell r="O35">
            <v>56733.36</v>
          </cell>
          <cell r="P35">
            <v>21862.52</v>
          </cell>
          <cell r="Q35">
            <v>34870.839999999997</v>
          </cell>
          <cell r="R35">
            <v>159.5</v>
          </cell>
        </row>
        <row r="36">
          <cell r="B36" t="str">
            <v>ROYALTY FOODS INC</v>
          </cell>
          <cell r="C36">
            <v>86901</v>
          </cell>
          <cell r="D36">
            <v>86547</v>
          </cell>
          <cell r="E36">
            <v>354</v>
          </cell>
          <cell r="F36">
            <v>0.4</v>
          </cell>
          <cell r="G36">
            <v>255105.45</v>
          </cell>
          <cell r="H36">
            <v>259644.87</v>
          </cell>
          <cell r="I36">
            <v>-4539.42</v>
          </cell>
          <cell r="J36">
            <v>-1.8</v>
          </cell>
          <cell r="K36">
            <v>255040.02</v>
          </cell>
          <cell r="L36">
            <v>259406.94</v>
          </cell>
          <cell r="M36">
            <v>-4366.92</v>
          </cell>
          <cell r="N36">
            <v>-1.7</v>
          </cell>
          <cell r="O36">
            <v>125554.3</v>
          </cell>
          <cell r="P36">
            <v>129561.59</v>
          </cell>
          <cell r="Q36">
            <v>-4007.29</v>
          </cell>
          <cell r="R36">
            <v>-3.1</v>
          </cell>
        </row>
        <row r="37">
          <cell r="B37" t="str">
            <v>PRAML INTERNATIONAL</v>
          </cell>
          <cell r="C37">
            <v>83564</v>
          </cell>
          <cell r="D37">
            <v>110341</v>
          </cell>
          <cell r="E37">
            <v>-26777</v>
          </cell>
          <cell r="F37">
            <v>-24.3</v>
          </cell>
          <cell r="G37">
            <v>269139.46999999997</v>
          </cell>
          <cell r="H37">
            <v>327093.78000000003</v>
          </cell>
          <cell r="I37">
            <v>-57954.31</v>
          </cell>
          <cell r="J37">
            <v>-17.7</v>
          </cell>
          <cell r="K37">
            <v>267600.07</v>
          </cell>
          <cell r="L37">
            <v>322244.71999999997</v>
          </cell>
          <cell r="M37">
            <v>-54644.65</v>
          </cell>
          <cell r="N37">
            <v>-17</v>
          </cell>
          <cell r="O37">
            <v>92618.46</v>
          </cell>
          <cell r="P37">
            <v>103584.47</v>
          </cell>
          <cell r="Q37">
            <v>-10966.01</v>
          </cell>
          <cell r="R37">
            <v>-10.6</v>
          </cell>
        </row>
        <row r="38">
          <cell r="B38" t="str">
            <v>MASTER PURVEYORS - NEW YORK</v>
          </cell>
          <cell r="C38">
            <v>82855</v>
          </cell>
          <cell r="D38">
            <v>86830</v>
          </cell>
          <cell r="E38">
            <v>-3974</v>
          </cell>
          <cell r="F38">
            <v>-4.5999999999999996</v>
          </cell>
          <cell r="G38">
            <v>180318.47</v>
          </cell>
          <cell r="H38">
            <v>178995.49</v>
          </cell>
          <cell r="I38">
            <v>1322.98</v>
          </cell>
          <cell r="J38">
            <v>0.7</v>
          </cell>
          <cell r="K38">
            <v>179543.25</v>
          </cell>
          <cell r="L38">
            <v>178035.54</v>
          </cell>
          <cell r="M38">
            <v>1507.71</v>
          </cell>
          <cell r="N38">
            <v>0.9</v>
          </cell>
          <cell r="O38">
            <v>67517.11</v>
          </cell>
          <cell r="P38">
            <v>57859.29</v>
          </cell>
          <cell r="Q38">
            <v>9657.82</v>
          </cell>
          <cell r="R38">
            <v>16.7</v>
          </cell>
        </row>
        <row r="39">
          <cell r="B39" t="str">
            <v>VENDOR SALES</v>
          </cell>
          <cell r="C39">
            <v>79941</v>
          </cell>
          <cell r="D39">
            <v>79807</v>
          </cell>
          <cell r="E39">
            <v>134</v>
          </cell>
          <cell r="F39">
            <v>0.2</v>
          </cell>
          <cell r="G39">
            <v>172016.17</v>
          </cell>
          <cell r="H39">
            <v>160476.79999999999</v>
          </cell>
          <cell r="I39">
            <v>11539.37</v>
          </cell>
          <cell r="J39">
            <v>7.2</v>
          </cell>
          <cell r="K39">
            <v>171635.77</v>
          </cell>
          <cell r="L39">
            <v>160476.79999999999</v>
          </cell>
          <cell r="M39">
            <v>11158.97</v>
          </cell>
          <cell r="N39">
            <v>7</v>
          </cell>
          <cell r="O39">
            <v>99452.46</v>
          </cell>
          <cell r="P39">
            <v>87248.16</v>
          </cell>
          <cell r="Q39">
            <v>12204.3</v>
          </cell>
          <cell r="R39">
            <v>14</v>
          </cell>
        </row>
        <row r="40">
          <cell r="B40" t="str">
            <v>JAKES FINER FOODS INC</v>
          </cell>
          <cell r="C40">
            <v>78138</v>
          </cell>
          <cell r="D40">
            <v>77736</v>
          </cell>
          <cell r="E40">
            <v>402</v>
          </cell>
          <cell r="F40">
            <v>0.5</v>
          </cell>
          <cell r="G40">
            <v>201596.31</v>
          </cell>
          <cell r="H40">
            <v>191240.33</v>
          </cell>
          <cell r="I40">
            <v>10355.98</v>
          </cell>
          <cell r="J40">
            <v>5.4</v>
          </cell>
          <cell r="K40">
            <v>199035.01</v>
          </cell>
          <cell r="L40">
            <v>191121.5</v>
          </cell>
          <cell r="M40">
            <v>7913.51</v>
          </cell>
          <cell r="N40">
            <v>4.0999999999999996</v>
          </cell>
          <cell r="O40">
            <v>65994.789999999994</v>
          </cell>
          <cell r="P40">
            <v>64371.08</v>
          </cell>
          <cell r="Q40">
            <v>1623.71</v>
          </cell>
          <cell r="R40">
            <v>2.5</v>
          </cell>
        </row>
        <row r="41">
          <cell r="B41" t="str">
            <v>SHERWOOD FOOD DISTRIBUTOR</v>
          </cell>
          <cell r="C41">
            <v>76719</v>
          </cell>
          <cell r="D41">
            <v>81276</v>
          </cell>
          <cell r="E41">
            <v>-4557</v>
          </cell>
          <cell r="F41">
            <v>-5.6</v>
          </cell>
          <cell r="G41">
            <v>178475.46</v>
          </cell>
          <cell r="H41">
            <v>179520.11</v>
          </cell>
          <cell r="I41">
            <v>-1044.6500000000001</v>
          </cell>
          <cell r="J41">
            <v>-0.6</v>
          </cell>
          <cell r="K41">
            <v>178457.46</v>
          </cell>
          <cell r="L41">
            <v>179445.41</v>
          </cell>
          <cell r="M41">
            <v>-987.95</v>
          </cell>
          <cell r="N41">
            <v>-0.6</v>
          </cell>
          <cell r="O41">
            <v>74929.490000000005</v>
          </cell>
          <cell r="P41">
            <v>76720.62</v>
          </cell>
          <cell r="Q41">
            <v>-1791.13</v>
          </cell>
          <cell r="R41">
            <v>-2.2999999999999998</v>
          </cell>
        </row>
        <row r="42">
          <cell r="B42" t="str">
            <v>U S FOODSERVICE - BALTIMORE</v>
          </cell>
          <cell r="C42">
            <v>70730</v>
          </cell>
          <cell r="D42">
            <v>103100</v>
          </cell>
          <cell r="E42">
            <v>-32370</v>
          </cell>
          <cell r="F42">
            <v>-31.4</v>
          </cell>
          <cell r="G42">
            <v>223642.64</v>
          </cell>
          <cell r="H42">
            <v>315711.25</v>
          </cell>
          <cell r="I42">
            <v>-92068.61</v>
          </cell>
          <cell r="J42">
            <v>-29.2</v>
          </cell>
          <cell r="K42">
            <v>194747.28</v>
          </cell>
          <cell r="L42">
            <v>310166.82</v>
          </cell>
          <cell r="M42">
            <v>-115419.54</v>
          </cell>
          <cell r="N42">
            <v>-37.200000000000003</v>
          </cell>
          <cell r="O42">
            <v>77583.539999999994</v>
          </cell>
          <cell r="P42">
            <v>135533.76999999999</v>
          </cell>
          <cell r="Q42">
            <v>-57950.23</v>
          </cell>
          <cell r="R42">
            <v>-42.8</v>
          </cell>
        </row>
        <row r="43">
          <cell r="B43" t="str">
            <v>U S FOODSERVICE - MANASSAS</v>
          </cell>
          <cell r="C43">
            <v>70629</v>
          </cell>
          <cell r="D43">
            <v>96373</v>
          </cell>
          <cell r="E43">
            <v>-25744</v>
          </cell>
          <cell r="F43">
            <v>-26.7</v>
          </cell>
          <cell r="G43">
            <v>235679.86</v>
          </cell>
          <cell r="H43">
            <v>329150.40000000002</v>
          </cell>
          <cell r="I43">
            <v>-93470.54</v>
          </cell>
          <cell r="J43">
            <v>-28.4</v>
          </cell>
          <cell r="K43">
            <v>211366.51</v>
          </cell>
          <cell r="L43">
            <v>282170.48</v>
          </cell>
          <cell r="M43">
            <v>-70803.97</v>
          </cell>
          <cell r="N43">
            <v>-25.1</v>
          </cell>
          <cell r="O43">
            <v>96768.49</v>
          </cell>
          <cell r="P43">
            <v>112534.24</v>
          </cell>
          <cell r="Q43">
            <v>-15765.75</v>
          </cell>
          <cell r="R43">
            <v>-14</v>
          </cell>
        </row>
        <row r="44">
          <cell r="B44" t="str">
            <v>MURRAY BRESKY CONSULTANTS, LTD</v>
          </cell>
          <cell r="C44">
            <v>67640</v>
          </cell>
          <cell r="D44">
            <v>32127</v>
          </cell>
          <cell r="E44">
            <v>35513</v>
          </cell>
          <cell r="F44">
            <v>110.5</v>
          </cell>
          <cell r="G44">
            <v>106179</v>
          </cell>
          <cell r="H44">
            <v>50705.25</v>
          </cell>
          <cell r="I44">
            <v>55473.75</v>
          </cell>
          <cell r="J44">
            <v>109.4</v>
          </cell>
          <cell r="K44">
            <v>106179</v>
          </cell>
          <cell r="L44">
            <v>50705.25</v>
          </cell>
          <cell r="M44">
            <v>55473.75</v>
          </cell>
          <cell r="N44">
            <v>109.4</v>
          </cell>
          <cell r="O44">
            <v>57368.52</v>
          </cell>
          <cell r="P44">
            <v>26048.49</v>
          </cell>
          <cell r="Q44">
            <v>31320.03</v>
          </cell>
          <cell r="R44">
            <v>120.2</v>
          </cell>
        </row>
        <row r="45">
          <cell r="B45" t="str">
            <v>ZIGGY'S S &amp; F ENTERPRISE</v>
          </cell>
          <cell r="C45">
            <v>65694</v>
          </cell>
          <cell r="D45">
            <v>49776</v>
          </cell>
          <cell r="E45">
            <v>15918</v>
          </cell>
          <cell r="F45">
            <v>32</v>
          </cell>
          <cell r="G45">
            <v>170952.99</v>
          </cell>
          <cell r="H45">
            <v>127561.43</v>
          </cell>
          <cell r="I45">
            <v>43391.56</v>
          </cell>
          <cell r="J45">
            <v>34</v>
          </cell>
          <cell r="K45">
            <v>169804.86</v>
          </cell>
          <cell r="L45">
            <v>127561.43</v>
          </cell>
          <cell r="M45">
            <v>42243.43</v>
          </cell>
          <cell r="N45">
            <v>33.1</v>
          </cell>
          <cell r="O45">
            <v>52639.12</v>
          </cell>
          <cell r="P45">
            <v>42645.67</v>
          </cell>
          <cell r="Q45">
            <v>9993.4500000000007</v>
          </cell>
          <cell r="R45">
            <v>23.4</v>
          </cell>
        </row>
        <row r="46">
          <cell r="B46" t="str">
            <v>MAINES PAPER &amp; FOOD SERVICE</v>
          </cell>
          <cell r="C46">
            <v>65513</v>
          </cell>
          <cell r="D46">
            <v>66833</v>
          </cell>
          <cell r="E46">
            <v>-1320</v>
          </cell>
          <cell r="F46">
            <v>-2</v>
          </cell>
          <cell r="G46">
            <v>153020.01999999999</v>
          </cell>
          <cell r="H46">
            <v>171202.7</v>
          </cell>
          <cell r="I46">
            <v>-18182.68</v>
          </cell>
          <cell r="J46">
            <v>-10.6</v>
          </cell>
          <cell r="K46">
            <v>148309.64000000001</v>
          </cell>
          <cell r="L46">
            <v>154119.5</v>
          </cell>
          <cell r="M46">
            <v>-5809.86</v>
          </cell>
          <cell r="N46">
            <v>-3.8</v>
          </cell>
          <cell r="O46">
            <v>53454.53</v>
          </cell>
          <cell r="P46">
            <v>50190.8</v>
          </cell>
          <cell r="Q46">
            <v>3263.73</v>
          </cell>
          <cell r="R46">
            <v>6.5</v>
          </cell>
        </row>
        <row r="47">
          <cell r="B47" t="str">
            <v>SYSCO - COLUMBIA #340</v>
          </cell>
          <cell r="C47">
            <v>65196</v>
          </cell>
          <cell r="D47">
            <v>92747</v>
          </cell>
          <cell r="E47">
            <v>-27551</v>
          </cell>
          <cell r="F47">
            <v>-29.7</v>
          </cell>
          <cell r="G47">
            <v>243246.99</v>
          </cell>
          <cell r="H47">
            <v>352219.99</v>
          </cell>
          <cell r="I47">
            <v>-108973</v>
          </cell>
          <cell r="J47">
            <v>-30.9</v>
          </cell>
          <cell r="K47">
            <v>215570.06</v>
          </cell>
          <cell r="L47">
            <v>289222.67</v>
          </cell>
          <cell r="M47">
            <v>-73652.61</v>
          </cell>
          <cell r="N47">
            <v>-25.5</v>
          </cell>
          <cell r="O47">
            <v>80518.16</v>
          </cell>
          <cell r="P47">
            <v>102474.63</v>
          </cell>
          <cell r="Q47">
            <v>-21956.47</v>
          </cell>
          <cell r="R47">
            <v>-21.4</v>
          </cell>
        </row>
        <row r="48">
          <cell r="B48" t="str">
            <v>CARGILL FOOD DISTRIBUTION</v>
          </cell>
          <cell r="C48">
            <v>65090</v>
          </cell>
          <cell r="D48">
            <v>69671</v>
          </cell>
          <cell r="E48">
            <v>-4581</v>
          </cell>
          <cell r="F48">
            <v>-6.6</v>
          </cell>
          <cell r="G48">
            <v>121217.43</v>
          </cell>
          <cell r="H48">
            <v>131964.51999999999</v>
          </cell>
          <cell r="I48">
            <v>-10747.09</v>
          </cell>
          <cell r="J48">
            <v>-8.1</v>
          </cell>
          <cell r="K48">
            <v>121217.43</v>
          </cell>
          <cell r="L48">
            <v>131964.51999999999</v>
          </cell>
          <cell r="M48">
            <v>-10747.09</v>
          </cell>
          <cell r="N48">
            <v>-8.1</v>
          </cell>
          <cell r="O48">
            <v>58315.92</v>
          </cell>
          <cell r="P48">
            <v>53510.38</v>
          </cell>
          <cell r="Q48">
            <v>4805.54</v>
          </cell>
          <cell r="R48">
            <v>9</v>
          </cell>
        </row>
        <row r="49">
          <cell r="B49" t="str">
            <v>U S FOODSERVICE - POMPANO BCH</v>
          </cell>
          <cell r="C49">
            <v>58705</v>
          </cell>
          <cell r="D49">
            <v>102115</v>
          </cell>
          <cell r="E49">
            <v>-43410</v>
          </cell>
          <cell r="F49">
            <v>-42.5</v>
          </cell>
          <cell r="G49">
            <v>150478.87</v>
          </cell>
          <cell r="H49">
            <v>301345.78000000003</v>
          </cell>
          <cell r="I49">
            <v>-150866.91</v>
          </cell>
          <cell r="J49">
            <v>-50.1</v>
          </cell>
          <cell r="K49">
            <v>143284.39000000001</v>
          </cell>
          <cell r="L49">
            <v>280274.31</v>
          </cell>
          <cell r="M49">
            <v>-136989.92000000001</v>
          </cell>
          <cell r="N49">
            <v>-48.9</v>
          </cell>
          <cell r="O49">
            <v>73202.539999999994</v>
          </cell>
          <cell r="P49">
            <v>129969.44</v>
          </cell>
          <cell r="Q49">
            <v>-56766.9</v>
          </cell>
          <cell r="R49">
            <v>-43.7</v>
          </cell>
        </row>
        <row r="50">
          <cell r="B50" t="str">
            <v>FOODPRO</v>
          </cell>
          <cell r="C50">
            <v>58366</v>
          </cell>
          <cell r="D50">
            <v>75126</v>
          </cell>
          <cell r="E50">
            <v>-16760</v>
          </cell>
          <cell r="F50">
            <v>-22.3</v>
          </cell>
          <cell r="G50">
            <v>175243.13</v>
          </cell>
          <cell r="H50">
            <v>220653.53</v>
          </cell>
          <cell r="I50">
            <v>-45410.400000000001</v>
          </cell>
          <cell r="J50">
            <v>-20.6</v>
          </cell>
          <cell r="K50">
            <v>168343.96</v>
          </cell>
          <cell r="L50">
            <v>205378.43</v>
          </cell>
          <cell r="M50">
            <v>-37034.47</v>
          </cell>
          <cell r="N50">
            <v>-18</v>
          </cell>
          <cell r="O50">
            <v>77925.36</v>
          </cell>
          <cell r="P50">
            <v>88246.89</v>
          </cell>
          <cell r="Q50">
            <v>-10321.530000000001</v>
          </cell>
          <cell r="R50">
            <v>-11.7</v>
          </cell>
        </row>
        <row r="51">
          <cell r="B51" t="str">
            <v>DESERT GOLD FOOD COMPANY</v>
          </cell>
          <cell r="C51">
            <v>58012</v>
          </cell>
          <cell r="D51">
            <v>31990</v>
          </cell>
          <cell r="E51">
            <v>26022</v>
          </cell>
          <cell r="F51">
            <v>81.400000000000006</v>
          </cell>
          <cell r="G51">
            <v>195738.04</v>
          </cell>
          <cell r="H51">
            <v>101119.81</v>
          </cell>
          <cell r="I51">
            <v>94618.23</v>
          </cell>
          <cell r="J51">
            <v>93.6</v>
          </cell>
          <cell r="K51">
            <v>184388.25</v>
          </cell>
          <cell r="L51">
            <v>101119.81</v>
          </cell>
          <cell r="M51">
            <v>83268.44</v>
          </cell>
          <cell r="N51">
            <v>82.4</v>
          </cell>
          <cell r="O51">
            <v>72217.69</v>
          </cell>
          <cell r="P51">
            <v>33090.400000000001</v>
          </cell>
          <cell r="Q51">
            <v>39127.29</v>
          </cell>
          <cell r="R51">
            <v>118.2</v>
          </cell>
        </row>
        <row r="52">
          <cell r="B52" t="str">
            <v>U S FOODSERVICE - N.Y. METRO</v>
          </cell>
          <cell r="C52">
            <v>56305</v>
          </cell>
          <cell r="D52">
            <v>64893</v>
          </cell>
          <cell r="E52">
            <v>-8588</v>
          </cell>
          <cell r="F52">
            <v>-13.2</v>
          </cell>
          <cell r="G52">
            <v>174562.49</v>
          </cell>
          <cell r="H52">
            <v>188125.98</v>
          </cell>
          <cell r="I52">
            <v>-13563.49</v>
          </cell>
          <cell r="J52">
            <v>-7.2</v>
          </cell>
          <cell r="K52">
            <v>160899.31</v>
          </cell>
          <cell r="L52">
            <v>187666.71</v>
          </cell>
          <cell r="M52">
            <v>-26767.4</v>
          </cell>
          <cell r="N52">
            <v>-14.3</v>
          </cell>
          <cell r="O52">
            <v>81412.89</v>
          </cell>
          <cell r="P52">
            <v>99839.05</v>
          </cell>
          <cell r="Q52">
            <v>-18426.16</v>
          </cell>
          <cell r="R52">
            <v>-18.5</v>
          </cell>
        </row>
        <row r="53">
          <cell r="B53" t="str">
            <v>FOOD SUPPLY, INC</v>
          </cell>
          <cell r="C53">
            <v>54608</v>
          </cell>
          <cell r="D53">
            <v>72575</v>
          </cell>
          <cell r="E53">
            <v>-17967</v>
          </cell>
          <cell r="F53">
            <v>-24.8</v>
          </cell>
          <cell r="G53">
            <v>183100.48</v>
          </cell>
          <cell r="H53">
            <v>238330.71</v>
          </cell>
          <cell r="I53">
            <v>-55230.23</v>
          </cell>
          <cell r="J53">
            <v>-23.2</v>
          </cell>
          <cell r="K53">
            <v>181784.36</v>
          </cell>
          <cell r="L53">
            <v>233660.96</v>
          </cell>
          <cell r="M53">
            <v>-51876.6</v>
          </cell>
          <cell r="N53">
            <v>-22.2</v>
          </cell>
          <cell r="O53">
            <v>88544.63</v>
          </cell>
          <cell r="P53">
            <v>114701.07</v>
          </cell>
          <cell r="Q53">
            <v>-26156.44</v>
          </cell>
          <cell r="R53">
            <v>-22.8</v>
          </cell>
        </row>
        <row r="54">
          <cell r="B54" t="str">
            <v>SYSCO - HOUSTON #130</v>
          </cell>
          <cell r="C54">
            <v>53808</v>
          </cell>
          <cell r="D54">
            <v>65934</v>
          </cell>
          <cell r="E54">
            <v>-12125</v>
          </cell>
          <cell r="F54">
            <v>-18.399999999999999</v>
          </cell>
          <cell r="G54">
            <v>200736.98</v>
          </cell>
          <cell r="H54">
            <v>232151.91</v>
          </cell>
          <cell r="I54">
            <v>-31414.93</v>
          </cell>
          <cell r="J54">
            <v>-13.5</v>
          </cell>
          <cell r="K54">
            <v>200320.73</v>
          </cell>
          <cell r="L54">
            <v>230741.71</v>
          </cell>
          <cell r="M54">
            <v>-30420.98</v>
          </cell>
          <cell r="N54">
            <v>-13.2</v>
          </cell>
          <cell r="O54">
            <v>89312.639999999999</v>
          </cell>
          <cell r="P54">
            <v>98273.86</v>
          </cell>
          <cell r="Q54">
            <v>-8961.2199999999993</v>
          </cell>
          <cell r="R54">
            <v>-9.1</v>
          </cell>
        </row>
        <row r="55">
          <cell r="B55" t="str">
            <v>VENDORS</v>
          </cell>
          <cell r="C55">
            <v>51856</v>
          </cell>
          <cell r="D55">
            <v>23575</v>
          </cell>
          <cell r="E55">
            <v>28281</v>
          </cell>
          <cell r="F55">
            <v>120</v>
          </cell>
          <cell r="G55">
            <v>99055.1</v>
          </cell>
          <cell r="H55">
            <v>44736.5</v>
          </cell>
          <cell r="I55">
            <v>54318.6</v>
          </cell>
          <cell r="J55">
            <v>121.4</v>
          </cell>
          <cell r="K55">
            <v>99055.1</v>
          </cell>
          <cell r="L55">
            <v>44736.5</v>
          </cell>
          <cell r="M55">
            <v>54318.6</v>
          </cell>
          <cell r="N55">
            <v>121.4</v>
          </cell>
          <cell r="O55">
            <v>56261.919999999998</v>
          </cell>
          <cell r="P55">
            <v>25174.15</v>
          </cell>
          <cell r="Q55">
            <v>31087.77</v>
          </cell>
          <cell r="R55">
            <v>123.5</v>
          </cell>
        </row>
        <row r="56">
          <cell r="B56" t="str">
            <v>SYSCO - PITTSBURGH</v>
          </cell>
          <cell r="C56">
            <v>51644</v>
          </cell>
          <cell r="D56">
            <v>0</v>
          </cell>
          <cell r="E56">
            <v>51644</v>
          </cell>
          <cell r="F56">
            <v>0</v>
          </cell>
          <cell r="G56">
            <v>178936.03</v>
          </cell>
          <cell r="H56">
            <v>0</v>
          </cell>
          <cell r="I56">
            <v>178936.03</v>
          </cell>
          <cell r="J56">
            <v>0</v>
          </cell>
          <cell r="K56">
            <v>178936.03</v>
          </cell>
          <cell r="L56">
            <v>0</v>
          </cell>
          <cell r="M56">
            <v>178936.03</v>
          </cell>
          <cell r="N56">
            <v>0</v>
          </cell>
          <cell r="O56">
            <v>83064.289999999994</v>
          </cell>
          <cell r="P56">
            <v>0</v>
          </cell>
          <cell r="Q56">
            <v>83064.289999999994</v>
          </cell>
          <cell r="R56">
            <v>0</v>
          </cell>
        </row>
        <row r="57">
          <cell r="B57" t="str">
            <v>SYSCO - LANKFORD #085</v>
          </cell>
          <cell r="C57">
            <v>47562</v>
          </cell>
          <cell r="D57">
            <v>36657</v>
          </cell>
          <cell r="E57">
            <v>10905</v>
          </cell>
          <cell r="F57">
            <v>29.8</v>
          </cell>
          <cell r="G57">
            <v>144193.43</v>
          </cell>
          <cell r="H57">
            <v>111683.4</v>
          </cell>
          <cell r="I57">
            <v>32510.03</v>
          </cell>
          <cell r="J57">
            <v>29.1</v>
          </cell>
          <cell r="K57">
            <v>134473.57999999999</v>
          </cell>
          <cell r="L57">
            <v>101822.17</v>
          </cell>
          <cell r="M57">
            <v>32651.41</v>
          </cell>
          <cell r="N57">
            <v>32.1</v>
          </cell>
          <cell r="O57">
            <v>48383.34</v>
          </cell>
          <cell r="P57">
            <v>39504.68</v>
          </cell>
          <cell r="Q57">
            <v>8878.66</v>
          </cell>
          <cell r="R57">
            <v>22.5</v>
          </cell>
        </row>
        <row r="58">
          <cell r="B58" t="str">
            <v>BUSCH ENTERTAINMENT CORP.</v>
          </cell>
          <cell r="C58">
            <v>46991</v>
          </cell>
          <cell r="D58">
            <v>66451</v>
          </cell>
          <cell r="E58">
            <v>-19460</v>
          </cell>
          <cell r="F58">
            <v>-29.3</v>
          </cell>
          <cell r="G58">
            <v>117621.88</v>
          </cell>
          <cell r="H58">
            <v>159481.44</v>
          </cell>
          <cell r="I58">
            <v>-41859.56</v>
          </cell>
          <cell r="J58">
            <v>-26.3</v>
          </cell>
          <cell r="K58">
            <v>116526.78</v>
          </cell>
          <cell r="L58">
            <v>158454.92000000001</v>
          </cell>
          <cell r="M58">
            <v>-41928.14</v>
          </cell>
          <cell r="N58">
            <v>-26.5</v>
          </cell>
          <cell r="O58">
            <v>35847.42</v>
          </cell>
          <cell r="P58">
            <v>53768.55</v>
          </cell>
          <cell r="Q58">
            <v>-17921.13</v>
          </cell>
          <cell r="R58">
            <v>-33.299999999999997</v>
          </cell>
        </row>
        <row r="59">
          <cell r="B59" t="str">
            <v>DELI MASTER INC</v>
          </cell>
          <cell r="C59">
            <v>46991</v>
          </cell>
          <cell r="D59">
            <v>39727</v>
          </cell>
          <cell r="E59">
            <v>7264</v>
          </cell>
          <cell r="F59">
            <v>18.3</v>
          </cell>
          <cell r="G59">
            <v>119012.23</v>
          </cell>
          <cell r="H59">
            <v>92209.14</v>
          </cell>
          <cell r="I59">
            <v>26803.09</v>
          </cell>
          <cell r="J59">
            <v>29.1</v>
          </cell>
          <cell r="K59">
            <v>117282.48</v>
          </cell>
          <cell r="L59">
            <v>91707.56</v>
          </cell>
          <cell r="M59">
            <v>25574.92</v>
          </cell>
          <cell r="N59">
            <v>27.9</v>
          </cell>
          <cell r="O59">
            <v>46896.02</v>
          </cell>
          <cell r="P59">
            <v>28278.26</v>
          </cell>
          <cell r="Q59">
            <v>18617.759999999998</v>
          </cell>
          <cell r="R59">
            <v>65.8</v>
          </cell>
        </row>
        <row r="60">
          <cell r="B60" t="str">
            <v>INTERCITY MEATS</v>
          </cell>
          <cell r="C60">
            <v>45566</v>
          </cell>
          <cell r="D60">
            <v>54704</v>
          </cell>
          <cell r="E60">
            <v>-9138</v>
          </cell>
          <cell r="F60">
            <v>-16.7</v>
          </cell>
          <cell r="G60">
            <v>126994.38</v>
          </cell>
          <cell r="H60">
            <v>152316.4</v>
          </cell>
          <cell r="I60">
            <v>-25322.02</v>
          </cell>
          <cell r="J60">
            <v>-16.600000000000001</v>
          </cell>
          <cell r="K60">
            <v>126961.1</v>
          </cell>
          <cell r="L60">
            <v>152316.4</v>
          </cell>
          <cell r="M60">
            <v>-25355.3</v>
          </cell>
          <cell r="N60">
            <v>-16.7</v>
          </cell>
          <cell r="O60">
            <v>57154.9</v>
          </cell>
          <cell r="P60">
            <v>68127.91</v>
          </cell>
          <cell r="Q60">
            <v>-10973.01</v>
          </cell>
          <cell r="R60">
            <v>-16.100000000000001</v>
          </cell>
        </row>
        <row r="61">
          <cell r="B61" t="str">
            <v>U S FOODSERVICE - ORMOND BEACH</v>
          </cell>
          <cell r="C61">
            <v>43534</v>
          </cell>
          <cell r="D61">
            <v>38998</v>
          </cell>
          <cell r="E61">
            <v>4535</v>
          </cell>
          <cell r="F61">
            <v>11.6</v>
          </cell>
          <cell r="G61">
            <v>120438.14</v>
          </cell>
          <cell r="H61">
            <v>113379.83</v>
          </cell>
          <cell r="I61">
            <v>7058.31</v>
          </cell>
          <cell r="J61">
            <v>6.2</v>
          </cell>
          <cell r="K61">
            <v>114096.61</v>
          </cell>
          <cell r="L61">
            <v>112351.69</v>
          </cell>
          <cell r="M61">
            <v>1744.92</v>
          </cell>
          <cell r="N61">
            <v>1.6</v>
          </cell>
          <cell r="O61">
            <v>59267.61</v>
          </cell>
          <cell r="P61">
            <v>56950.46</v>
          </cell>
          <cell r="Q61">
            <v>2317.15</v>
          </cell>
          <cell r="R61">
            <v>4.0999999999999996</v>
          </cell>
        </row>
        <row r="62">
          <cell r="B62" t="str">
            <v>SYSCO - NASHVILLE #060</v>
          </cell>
          <cell r="C62">
            <v>40621</v>
          </cell>
          <cell r="D62">
            <v>27585</v>
          </cell>
          <cell r="E62">
            <v>13036</v>
          </cell>
          <cell r="F62">
            <v>47.3</v>
          </cell>
          <cell r="G62">
            <v>133135.04000000001</v>
          </cell>
          <cell r="H62">
            <v>89457.94</v>
          </cell>
          <cell r="I62">
            <v>43677.1</v>
          </cell>
          <cell r="J62">
            <v>48.8</v>
          </cell>
          <cell r="K62">
            <v>132657.9</v>
          </cell>
          <cell r="L62">
            <v>89200.42</v>
          </cell>
          <cell r="M62">
            <v>43457.48</v>
          </cell>
          <cell r="N62">
            <v>48.7</v>
          </cell>
          <cell r="O62">
            <v>56577.01</v>
          </cell>
          <cell r="P62">
            <v>38302.050000000003</v>
          </cell>
          <cell r="Q62">
            <v>18274.96</v>
          </cell>
          <cell r="R62">
            <v>47.7</v>
          </cell>
        </row>
        <row r="63">
          <cell r="B63" t="str">
            <v>SYSCO - ATLANTA #002</v>
          </cell>
          <cell r="C63">
            <v>39063</v>
          </cell>
          <cell r="D63">
            <v>98622</v>
          </cell>
          <cell r="E63">
            <v>-59559</v>
          </cell>
          <cell r="F63">
            <v>-60.4</v>
          </cell>
          <cell r="G63">
            <v>160092.51999999999</v>
          </cell>
          <cell r="H63">
            <v>377847.29</v>
          </cell>
          <cell r="I63">
            <v>-217754.77</v>
          </cell>
          <cell r="J63">
            <v>-57.6</v>
          </cell>
          <cell r="K63">
            <v>152901.95000000001</v>
          </cell>
          <cell r="L63">
            <v>360676.38</v>
          </cell>
          <cell r="M63">
            <v>-207774.43</v>
          </cell>
          <cell r="N63">
            <v>-57.6</v>
          </cell>
          <cell r="O63">
            <v>73692.460000000006</v>
          </cell>
          <cell r="P63">
            <v>184021.63</v>
          </cell>
          <cell r="Q63">
            <v>-110329.17</v>
          </cell>
          <cell r="R63">
            <v>-60</v>
          </cell>
        </row>
        <row r="64">
          <cell r="B64" t="str">
            <v>SYSCO - ST LOUIS #194</v>
          </cell>
          <cell r="C64">
            <v>39013</v>
          </cell>
          <cell r="D64">
            <v>0</v>
          </cell>
          <cell r="E64">
            <v>39013</v>
          </cell>
          <cell r="F64">
            <v>0</v>
          </cell>
          <cell r="G64">
            <v>133080.21</v>
          </cell>
          <cell r="H64">
            <v>0</v>
          </cell>
          <cell r="I64">
            <v>133080.21</v>
          </cell>
          <cell r="J64">
            <v>0</v>
          </cell>
          <cell r="K64">
            <v>133080.21</v>
          </cell>
          <cell r="L64">
            <v>0</v>
          </cell>
          <cell r="M64">
            <v>133080.21</v>
          </cell>
          <cell r="N64">
            <v>0</v>
          </cell>
          <cell r="O64">
            <v>59859.47</v>
          </cell>
          <cell r="P64">
            <v>0</v>
          </cell>
          <cell r="Q64">
            <v>59859.47</v>
          </cell>
          <cell r="R64">
            <v>0</v>
          </cell>
        </row>
        <row r="65">
          <cell r="B65" t="str">
            <v>VIENNA DIST. CO. OF OHIO</v>
          </cell>
          <cell r="C65">
            <v>38257</v>
          </cell>
          <cell r="D65">
            <v>32195</v>
          </cell>
          <cell r="E65">
            <v>6062</v>
          </cell>
          <cell r="F65">
            <v>18.8</v>
          </cell>
          <cell r="G65">
            <v>116681.01</v>
          </cell>
          <cell r="H65">
            <v>97753.91</v>
          </cell>
          <cell r="I65">
            <v>18927.099999999999</v>
          </cell>
          <cell r="J65">
            <v>19.399999999999999</v>
          </cell>
          <cell r="K65">
            <v>116681.01</v>
          </cell>
          <cell r="L65">
            <v>97664.81</v>
          </cell>
          <cell r="M65">
            <v>19016.2</v>
          </cell>
          <cell r="N65">
            <v>19.5</v>
          </cell>
          <cell r="O65">
            <v>43934.400000000001</v>
          </cell>
          <cell r="P65">
            <v>31287.06</v>
          </cell>
          <cell r="Q65">
            <v>12647.34</v>
          </cell>
          <cell r="R65">
            <v>40.4</v>
          </cell>
        </row>
        <row r="66">
          <cell r="B66" t="str">
            <v>RESTAURANT DEPOT ENTERPRISES</v>
          </cell>
          <cell r="C66">
            <v>38240</v>
          </cell>
          <cell r="D66">
            <v>0</v>
          </cell>
          <cell r="E66">
            <v>38240</v>
          </cell>
          <cell r="F66">
            <v>0</v>
          </cell>
          <cell r="G66">
            <v>97438.47</v>
          </cell>
          <cell r="H66">
            <v>0</v>
          </cell>
          <cell r="I66">
            <v>97438.47</v>
          </cell>
          <cell r="J66">
            <v>0</v>
          </cell>
          <cell r="K66">
            <v>96718.38</v>
          </cell>
          <cell r="L66">
            <v>0</v>
          </cell>
          <cell r="M66">
            <v>96718.38</v>
          </cell>
          <cell r="N66">
            <v>0</v>
          </cell>
          <cell r="O66">
            <v>45596.93</v>
          </cell>
          <cell r="P66">
            <v>0</v>
          </cell>
          <cell r="Q66">
            <v>45596.93</v>
          </cell>
          <cell r="R66">
            <v>0</v>
          </cell>
        </row>
        <row r="67">
          <cell r="B67" t="str">
            <v>U S FOODSERVICE - CLEVELAND</v>
          </cell>
          <cell r="C67">
            <v>38012</v>
          </cell>
          <cell r="D67">
            <v>41996</v>
          </cell>
          <cell r="E67">
            <v>-3984</v>
          </cell>
          <cell r="F67">
            <v>-9.5</v>
          </cell>
          <cell r="G67">
            <v>110729.94</v>
          </cell>
          <cell r="H67">
            <v>114907.38</v>
          </cell>
          <cell r="I67">
            <v>-4177.4399999999996</v>
          </cell>
          <cell r="J67">
            <v>-3.6</v>
          </cell>
          <cell r="K67">
            <v>100260.81</v>
          </cell>
          <cell r="L67">
            <v>107133.95</v>
          </cell>
          <cell r="M67">
            <v>-6873.14</v>
          </cell>
          <cell r="N67">
            <v>-6.4</v>
          </cell>
          <cell r="O67">
            <v>40125.61</v>
          </cell>
          <cell r="P67">
            <v>40190.15</v>
          </cell>
          <cell r="Q67">
            <v>-64.540000000000006</v>
          </cell>
          <cell r="R67">
            <v>-0.2</v>
          </cell>
        </row>
        <row r="68">
          <cell r="B68" t="str">
            <v>CASH SALES ACCOUNT</v>
          </cell>
          <cell r="C68">
            <v>37163</v>
          </cell>
          <cell r="D68">
            <v>37460</v>
          </cell>
          <cell r="E68">
            <v>-298</v>
          </cell>
          <cell r="F68">
            <v>-0.8</v>
          </cell>
          <cell r="G68">
            <v>11450.83</v>
          </cell>
          <cell r="H68">
            <v>71444.639999999999</v>
          </cell>
          <cell r="I68">
            <v>-59993.81</v>
          </cell>
          <cell r="J68">
            <v>-84</v>
          </cell>
          <cell r="K68">
            <v>11414.83</v>
          </cell>
          <cell r="L68">
            <v>71083.490000000005</v>
          </cell>
          <cell r="M68">
            <v>-59668.66</v>
          </cell>
          <cell r="N68">
            <v>-83.9</v>
          </cell>
          <cell r="O68">
            <v>9410.5300000000007</v>
          </cell>
          <cell r="P68">
            <v>32289.79</v>
          </cell>
          <cell r="Q68">
            <v>-22879.26</v>
          </cell>
          <cell r="R68">
            <v>-70.900000000000006</v>
          </cell>
        </row>
        <row r="69">
          <cell r="B69" t="str">
            <v>SYSCO - BALT / WASH. #012</v>
          </cell>
          <cell r="C69">
            <v>36981</v>
          </cell>
          <cell r="D69">
            <v>55329</v>
          </cell>
          <cell r="E69">
            <v>-18348</v>
          </cell>
          <cell r="F69">
            <v>-33.200000000000003</v>
          </cell>
          <cell r="G69">
            <v>141295.01999999999</v>
          </cell>
          <cell r="H69">
            <v>201038.36</v>
          </cell>
          <cell r="I69">
            <v>-59743.34</v>
          </cell>
          <cell r="J69">
            <v>-29.7</v>
          </cell>
          <cell r="K69">
            <v>133224.07</v>
          </cell>
          <cell r="L69">
            <v>183767.86</v>
          </cell>
          <cell r="M69">
            <v>-50543.79</v>
          </cell>
          <cell r="N69">
            <v>-27.5</v>
          </cell>
          <cell r="O69">
            <v>60321.05</v>
          </cell>
          <cell r="P69">
            <v>75819.63</v>
          </cell>
          <cell r="Q69">
            <v>-15498.58</v>
          </cell>
          <cell r="R69">
            <v>-20.399999999999999</v>
          </cell>
        </row>
        <row r="70">
          <cell r="B70" t="str">
            <v>J KRUPP</v>
          </cell>
          <cell r="C70">
            <v>36208</v>
          </cell>
          <cell r="D70">
            <v>54841</v>
          </cell>
          <cell r="E70">
            <v>-18633</v>
          </cell>
          <cell r="F70">
            <v>-34</v>
          </cell>
          <cell r="G70">
            <v>84468.66</v>
          </cell>
          <cell r="H70">
            <v>127441.92</v>
          </cell>
          <cell r="I70">
            <v>-42973.26</v>
          </cell>
          <cell r="J70">
            <v>-33.700000000000003</v>
          </cell>
          <cell r="K70">
            <v>80032</v>
          </cell>
          <cell r="L70">
            <v>120384.11</v>
          </cell>
          <cell r="M70">
            <v>-40352.11</v>
          </cell>
          <cell r="N70">
            <v>-33.5</v>
          </cell>
          <cell r="O70">
            <v>27115.17</v>
          </cell>
          <cell r="P70">
            <v>39593.480000000003</v>
          </cell>
          <cell r="Q70">
            <v>-12478.31</v>
          </cell>
          <cell r="R70">
            <v>-31.5</v>
          </cell>
        </row>
        <row r="71">
          <cell r="B71" t="str">
            <v>ATEC SYSTEMS, LTD</v>
          </cell>
          <cell r="C71">
            <v>35755</v>
          </cell>
          <cell r="D71">
            <v>0</v>
          </cell>
          <cell r="E71">
            <v>35755</v>
          </cell>
          <cell r="F71">
            <v>0</v>
          </cell>
          <cell r="G71">
            <v>98683.11</v>
          </cell>
          <cell r="H71">
            <v>0</v>
          </cell>
          <cell r="I71">
            <v>98683.11</v>
          </cell>
          <cell r="J71">
            <v>0</v>
          </cell>
          <cell r="K71">
            <v>98683.11</v>
          </cell>
          <cell r="L71">
            <v>0</v>
          </cell>
          <cell r="M71">
            <v>98683.11</v>
          </cell>
          <cell r="N71">
            <v>0</v>
          </cell>
          <cell r="O71">
            <v>10368.879999999999</v>
          </cell>
          <cell r="P71">
            <v>0</v>
          </cell>
          <cell r="Q71">
            <v>10368.879999999999</v>
          </cell>
          <cell r="R71">
            <v>0</v>
          </cell>
        </row>
        <row r="72">
          <cell r="B72" t="str">
            <v>SYSCO - HAMPTON - VA #245</v>
          </cell>
          <cell r="C72">
            <v>35505</v>
          </cell>
          <cell r="D72">
            <v>17960</v>
          </cell>
          <cell r="E72">
            <v>17545</v>
          </cell>
          <cell r="F72">
            <v>97.7</v>
          </cell>
          <cell r="G72">
            <v>104371.32</v>
          </cell>
          <cell r="H72">
            <v>50485.72</v>
          </cell>
          <cell r="I72">
            <v>53885.599999999999</v>
          </cell>
          <cell r="J72">
            <v>106.7</v>
          </cell>
          <cell r="K72">
            <v>102146.27</v>
          </cell>
          <cell r="L72">
            <v>48165.66</v>
          </cell>
          <cell r="M72">
            <v>53980.61</v>
          </cell>
          <cell r="N72">
            <v>112.1</v>
          </cell>
          <cell r="O72">
            <v>36753.17</v>
          </cell>
          <cell r="P72">
            <v>14222.47</v>
          </cell>
          <cell r="Q72">
            <v>22530.7</v>
          </cell>
          <cell r="R72">
            <v>158.4</v>
          </cell>
        </row>
        <row r="73">
          <cell r="B73" t="str">
            <v>U S FOODSERVICE - SWEDESBORO</v>
          </cell>
          <cell r="C73">
            <v>33655</v>
          </cell>
          <cell r="D73">
            <v>9146</v>
          </cell>
          <cell r="E73">
            <v>24509</v>
          </cell>
          <cell r="F73">
            <v>268</v>
          </cell>
          <cell r="G73">
            <v>65366.01</v>
          </cell>
          <cell r="H73">
            <v>16463.34</v>
          </cell>
          <cell r="I73">
            <v>48902.67</v>
          </cell>
          <cell r="J73">
            <v>297</v>
          </cell>
          <cell r="K73">
            <v>60706.04</v>
          </cell>
          <cell r="L73">
            <v>16463.34</v>
          </cell>
          <cell r="M73">
            <v>44242.7</v>
          </cell>
          <cell r="N73">
            <v>268.7</v>
          </cell>
          <cell r="O73">
            <v>22827.16</v>
          </cell>
          <cell r="P73">
            <v>5760.5</v>
          </cell>
          <cell r="Q73">
            <v>17066.66</v>
          </cell>
          <cell r="R73">
            <v>296.3</v>
          </cell>
        </row>
        <row r="74">
          <cell r="B74" t="str">
            <v>ATTMAN'S DELI</v>
          </cell>
          <cell r="C74">
            <v>32615</v>
          </cell>
          <cell r="D74">
            <v>28663</v>
          </cell>
          <cell r="E74">
            <v>3952</v>
          </cell>
          <cell r="F74">
            <v>13.8</v>
          </cell>
          <cell r="G74">
            <v>68654.44</v>
          </cell>
          <cell r="H74">
            <v>53229.37</v>
          </cell>
          <cell r="I74">
            <v>15425.07</v>
          </cell>
          <cell r="J74">
            <v>29</v>
          </cell>
          <cell r="K74">
            <v>68654.44</v>
          </cell>
          <cell r="L74">
            <v>53229.37</v>
          </cell>
          <cell r="M74">
            <v>15425.07</v>
          </cell>
          <cell r="N74">
            <v>29</v>
          </cell>
          <cell r="O74">
            <v>29325.89</v>
          </cell>
          <cell r="P74">
            <v>24910.97</v>
          </cell>
          <cell r="Q74">
            <v>4414.92</v>
          </cell>
          <cell r="R74">
            <v>17.7</v>
          </cell>
        </row>
        <row r="75">
          <cell r="B75" t="str">
            <v>MAGLIO BROTHERS</v>
          </cell>
          <cell r="C75">
            <v>32520</v>
          </cell>
          <cell r="D75">
            <v>43163</v>
          </cell>
          <cell r="E75">
            <v>-10643</v>
          </cell>
          <cell r="F75">
            <v>-24.7</v>
          </cell>
          <cell r="G75">
            <v>65715</v>
          </cell>
          <cell r="H75">
            <v>80608.62</v>
          </cell>
          <cell r="I75">
            <v>-14893.62</v>
          </cell>
          <cell r="J75">
            <v>-18.5</v>
          </cell>
          <cell r="K75">
            <v>65063.44</v>
          </cell>
          <cell r="L75">
            <v>79703.19</v>
          </cell>
          <cell r="M75">
            <v>-14639.75</v>
          </cell>
          <cell r="N75">
            <v>-18.399999999999999</v>
          </cell>
          <cell r="O75">
            <v>37513.74</v>
          </cell>
          <cell r="P75">
            <v>49964.29</v>
          </cell>
          <cell r="Q75">
            <v>-12450.55</v>
          </cell>
          <cell r="R75">
            <v>-24.9</v>
          </cell>
        </row>
        <row r="76">
          <cell r="B76" t="str">
            <v>LARRY KLINE MEATS</v>
          </cell>
          <cell r="C76">
            <v>31327</v>
          </cell>
          <cell r="D76">
            <v>21194</v>
          </cell>
          <cell r="E76">
            <v>10133</v>
          </cell>
          <cell r="F76">
            <v>47.8</v>
          </cell>
          <cell r="G76">
            <v>89138.33</v>
          </cell>
          <cell r="H76">
            <v>53326.23</v>
          </cell>
          <cell r="I76">
            <v>35812.1</v>
          </cell>
          <cell r="J76">
            <v>67.2</v>
          </cell>
          <cell r="K76">
            <v>86698.63</v>
          </cell>
          <cell r="L76">
            <v>53027.93</v>
          </cell>
          <cell r="M76">
            <v>33670.699999999997</v>
          </cell>
          <cell r="N76">
            <v>63.5</v>
          </cell>
          <cell r="O76">
            <v>38728.36</v>
          </cell>
          <cell r="P76">
            <v>21190.58</v>
          </cell>
          <cell r="Q76">
            <v>17537.78</v>
          </cell>
          <cell r="R76">
            <v>82.8</v>
          </cell>
        </row>
        <row r="77">
          <cell r="B77" t="str">
            <v>PHILLY HALAL DEPOT INC.</v>
          </cell>
          <cell r="C77">
            <v>30945</v>
          </cell>
          <cell r="D77">
            <v>9434</v>
          </cell>
          <cell r="E77">
            <v>21510</v>
          </cell>
          <cell r="F77">
            <v>228</v>
          </cell>
          <cell r="G77">
            <v>63857.87</v>
          </cell>
          <cell r="H77">
            <v>19416.61</v>
          </cell>
          <cell r="I77">
            <v>44441.26</v>
          </cell>
          <cell r="J77">
            <v>228.9</v>
          </cell>
          <cell r="K77">
            <v>63460.36</v>
          </cell>
          <cell r="L77">
            <v>18418.55</v>
          </cell>
          <cell r="M77">
            <v>45041.81</v>
          </cell>
          <cell r="N77">
            <v>244.6</v>
          </cell>
          <cell r="O77">
            <v>36577.74</v>
          </cell>
          <cell r="P77">
            <v>9877.58</v>
          </cell>
          <cell r="Q77">
            <v>26700.16</v>
          </cell>
          <cell r="R77">
            <v>270.3</v>
          </cell>
        </row>
        <row r="78">
          <cell r="B78" t="str">
            <v>PFG VIRGINIA FOODSERVICE</v>
          </cell>
          <cell r="C78">
            <v>30745</v>
          </cell>
          <cell r="D78">
            <v>40184</v>
          </cell>
          <cell r="E78">
            <v>-9439</v>
          </cell>
          <cell r="F78">
            <v>-23.5</v>
          </cell>
          <cell r="G78">
            <v>90680.47</v>
          </cell>
          <cell r="H78">
            <v>118772.13</v>
          </cell>
          <cell r="I78">
            <v>-28091.66</v>
          </cell>
          <cell r="J78">
            <v>-23.7</v>
          </cell>
          <cell r="K78">
            <v>90034.34</v>
          </cell>
          <cell r="L78">
            <v>118250.34</v>
          </cell>
          <cell r="M78">
            <v>-28216</v>
          </cell>
          <cell r="N78">
            <v>-23.9</v>
          </cell>
          <cell r="O78">
            <v>34939.800000000003</v>
          </cell>
          <cell r="P78">
            <v>46323.01</v>
          </cell>
          <cell r="Q78">
            <v>-11383.21</v>
          </cell>
          <cell r="R78">
            <v>-24.6</v>
          </cell>
        </row>
        <row r="79">
          <cell r="B79" t="str">
            <v>BUCKHEAD BEEF CO. #290</v>
          </cell>
          <cell r="C79">
            <v>29718</v>
          </cell>
          <cell r="D79">
            <v>29294</v>
          </cell>
          <cell r="E79">
            <v>424</v>
          </cell>
          <cell r="F79">
            <v>1.5</v>
          </cell>
          <cell r="G79">
            <v>89319.13</v>
          </cell>
          <cell r="H79">
            <v>83307.27</v>
          </cell>
          <cell r="I79">
            <v>6011.86</v>
          </cell>
          <cell r="J79">
            <v>7.2</v>
          </cell>
          <cell r="K79">
            <v>88231.61</v>
          </cell>
          <cell r="L79">
            <v>82245.91</v>
          </cell>
          <cell r="M79">
            <v>5985.7</v>
          </cell>
          <cell r="N79">
            <v>7.3</v>
          </cell>
          <cell r="O79">
            <v>43657.36</v>
          </cell>
          <cell r="P79">
            <v>40445.94</v>
          </cell>
          <cell r="Q79">
            <v>3211.42</v>
          </cell>
          <cell r="R79">
            <v>7.9</v>
          </cell>
        </row>
        <row r="80">
          <cell r="B80" t="str">
            <v>U S FOODSERVICE - TAMPA(TRADE)</v>
          </cell>
          <cell r="C80">
            <v>28277</v>
          </cell>
          <cell r="D80">
            <v>38831</v>
          </cell>
          <cell r="E80">
            <v>-10554</v>
          </cell>
          <cell r="F80">
            <v>-27.2</v>
          </cell>
          <cell r="G80">
            <v>73974.710000000006</v>
          </cell>
          <cell r="H80">
            <v>99616.26</v>
          </cell>
          <cell r="I80">
            <v>-25641.55</v>
          </cell>
          <cell r="J80">
            <v>-25.7</v>
          </cell>
          <cell r="K80">
            <v>67956.25</v>
          </cell>
          <cell r="L80">
            <v>90887.77</v>
          </cell>
          <cell r="M80">
            <v>-22931.52</v>
          </cell>
          <cell r="N80">
            <v>-25.2</v>
          </cell>
          <cell r="O80">
            <v>29614.65</v>
          </cell>
          <cell r="P80">
            <v>38115.050000000003</v>
          </cell>
          <cell r="Q80">
            <v>-8500.4</v>
          </cell>
          <cell r="R80">
            <v>-22.3</v>
          </cell>
        </row>
        <row r="81">
          <cell r="B81" t="str">
            <v>PARIS PRODUCE CO.</v>
          </cell>
          <cell r="C81">
            <v>27967</v>
          </cell>
          <cell r="D81">
            <v>0</v>
          </cell>
          <cell r="E81">
            <v>27967</v>
          </cell>
          <cell r="F81">
            <v>0</v>
          </cell>
          <cell r="G81">
            <v>89691.96</v>
          </cell>
          <cell r="H81">
            <v>0</v>
          </cell>
          <cell r="I81">
            <v>89691.96</v>
          </cell>
          <cell r="J81">
            <v>0</v>
          </cell>
          <cell r="K81">
            <v>88034.32</v>
          </cell>
          <cell r="L81">
            <v>0</v>
          </cell>
          <cell r="M81">
            <v>88034.32</v>
          </cell>
          <cell r="N81">
            <v>0</v>
          </cell>
          <cell r="O81">
            <v>39280.89</v>
          </cell>
          <cell r="P81">
            <v>0</v>
          </cell>
          <cell r="Q81">
            <v>39280.89</v>
          </cell>
          <cell r="R81">
            <v>0</v>
          </cell>
        </row>
        <row r="82">
          <cell r="B82" t="str">
            <v>U S FOODSERVICE - ALLENTOWN</v>
          </cell>
          <cell r="C82">
            <v>27952</v>
          </cell>
          <cell r="D82">
            <v>29717</v>
          </cell>
          <cell r="E82">
            <v>-1765</v>
          </cell>
          <cell r="F82">
            <v>-5.9</v>
          </cell>
          <cell r="G82">
            <v>92695.74</v>
          </cell>
          <cell r="H82">
            <v>96557.73</v>
          </cell>
          <cell r="I82">
            <v>-3861.99</v>
          </cell>
          <cell r="J82">
            <v>-4</v>
          </cell>
          <cell r="K82">
            <v>84658.1</v>
          </cell>
          <cell r="L82">
            <v>94147.07</v>
          </cell>
          <cell r="M82">
            <v>-9488.9699999999993</v>
          </cell>
          <cell r="N82">
            <v>-10.1</v>
          </cell>
          <cell r="O82">
            <v>41837.81</v>
          </cell>
          <cell r="P82">
            <v>45708.98</v>
          </cell>
          <cell r="Q82">
            <v>-3871.17</v>
          </cell>
          <cell r="R82">
            <v>-8.5</v>
          </cell>
        </row>
        <row r="83">
          <cell r="B83" t="str">
            <v>PUMPERNICK'S DELI</v>
          </cell>
          <cell r="C83">
            <v>27904</v>
          </cell>
          <cell r="D83">
            <v>33414</v>
          </cell>
          <cell r="E83">
            <v>-5510</v>
          </cell>
          <cell r="F83">
            <v>-16.5</v>
          </cell>
          <cell r="G83">
            <v>64224.38</v>
          </cell>
          <cell r="H83">
            <v>75004.39</v>
          </cell>
          <cell r="I83">
            <v>-10780.01</v>
          </cell>
          <cell r="J83">
            <v>-14.4</v>
          </cell>
          <cell r="K83">
            <v>64178.38</v>
          </cell>
          <cell r="L83">
            <v>74869.740000000005</v>
          </cell>
          <cell r="M83">
            <v>-10691.36</v>
          </cell>
          <cell r="N83">
            <v>-14.3</v>
          </cell>
          <cell r="O83">
            <v>32850.400000000001</v>
          </cell>
          <cell r="P83">
            <v>45322.09</v>
          </cell>
          <cell r="Q83">
            <v>-12471.69</v>
          </cell>
          <cell r="R83">
            <v>-27.5</v>
          </cell>
        </row>
        <row r="84">
          <cell r="B84" t="str">
            <v>CROWN MEAT &amp; PROVISIONS</v>
          </cell>
          <cell r="C84">
            <v>26465</v>
          </cell>
          <cell r="D84">
            <v>39920</v>
          </cell>
          <cell r="E84">
            <v>-13455</v>
          </cell>
          <cell r="F84">
            <v>-33.700000000000003</v>
          </cell>
          <cell r="G84">
            <v>56085.01</v>
          </cell>
          <cell r="H84">
            <v>94678.49</v>
          </cell>
          <cell r="I84">
            <v>-38593.480000000003</v>
          </cell>
          <cell r="J84">
            <v>-40.799999999999997</v>
          </cell>
          <cell r="K84">
            <v>56085.01</v>
          </cell>
          <cell r="L84">
            <v>94021.29</v>
          </cell>
          <cell r="M84">
            <v>-37936.28</v>
          </cell>
          <cell r="N84">
            <v>-40.4</v>
          </cell>
          <cell r="O84">
            <v>32197.14</v>
          </cell>
          <cell r="P84">
            <v>44566.6</v>
          </cell>
          <cell r="Q84">
            <v>-12369.46</v>
          </cell>
          <cell r="R84">
            <v>-27.8</v>
          </cell>
        </row>
        <row r="85">
          <cell r="B85" t="str">
            <v>CASH SALES</v>
          </cell>
          <cell r="C85">
            <v>26192</v>
          </cell>
          <cell r="D85">
            <v>11975</v>
          </cell>
          <cell r="E85">
            <v>14217</v>
          </cell>
          <cell r="F85">
            <v>118.7</v>
          </cell>
          <cell r="G85">
            <v>81712.72</v>
          </cell>
          <cell r="H85">
            <v>29329.62</v>
          </cell>
          <cell r="I85">
            <v>52383.1</v>
          </cell>
          <cell r="J85">
            <v>178.6</v>
          </cell>
          <cell r="K85">
            <v>81689.62</v>
          </cell>
          <cell r="L85">
            <v>29329.62</v>
          </cell>
          <cell r="M85">
            <v>52360</v>
          </cell>
          <cell r="N85">
            <v>178.5</v>
          </cell>
          <cell r="O85">
            <v>41770</v>
          </cell>
          <cell r="P85">
            <v>14600.71</v>
          </cell>
          <cell r="Q85">
            <v>27169.29</v>
          </cell>
          <cell r="R85">
            <v>186.1</v>
          </cell>
        </row>
        <row r="86">
          <cell r="B86" t="str">
            <v>SYSCO - ALABAMA #046</v>
          </cell>
          <cell r="C86">
            <v>25554</v>
          </cell>
          <cell r="D86">
            <v>13272</v>
          </cell>
          <cell r="E86">
            <v>12283</v>
          </cell>
          <cell r="F86">
            <v>92.6</v>
          </cell>
          <cell r="G86">
            <v>74132.81</v>
          </cell>
          <cell r="H86">
            <v>40676.550000000003</v>
          </cell>
          <cell r="I86">
            <v>33456.26</v>
          </cell>
          <cell r="J86">
            <v>82.3</v>
          </cell>
          <cell r="K86">
            <v>73655.81</v>
          </cell>
          <cell r="L86">
            <v>39196.769999999997</v>
          </cell>
          <cell r="M86">
            <v>34459.040000000001</v>
          </cell>
          <cell r="N86">
            <v>87.9</v>
          </cell>
          <cell r="O86">
            <v>32876.879999999997</v>
          </cell>
          <cell r="P86">
            <v>15399.78</v>
          </cell>
          <cell r="Q86">
            <v>17477.099999999999</v>
          </cell>
          <cell r="R86">
            <v>113.5</v>
          </cell>
        </row>
        <row r="87">
          <cell r="B87" t="str">
            <v>MERCHANTS EXPORT INC.</v>
          </cell>
          <cell r="C87">
            <v>23047</v>
          </cell>
          <cell r="D87">
            <v>21026</v>
          </cell>
          <cell r="E87">
            <v>2021</v>
          </cell>
          <cell r="F87">
            <v>9.6</v>
          </cell>
          <cell r="G87">
            <v>75836.009999999995</v>
          </cell>
          <cell r="H87">
            <v>68036.100000000006</v>
          </cell>
          <cell r="I87">
            <v>7799.91</v>
          </cell>
          <cell r="J87">
            <v>11.5</v>
          </cell>
          <cell r="K87">
            <v>74972.009999999995</v>
          </cell>
          <cell r="L87">
            <v>67972.600000000006</v>
          </cell>
          <cell r="M87">
            <v>6999.41</v>
          </cell>
          <cell r="N87">
            <v>10.3</v>
          </cell>
          <cell r="O87">
            <v>42820.51</v>
          </cell>
          <cell r="P87">
            <v>38824.699999999997</v>
          </cell>
          <cell r="Q87">
            <v>3995.81</v>
          </cell>
          <cell r="R87">
            <v>10.3</v>
          </cell>
        </row>
        <row r="88">
          <cell r="B88" t="str">
            <v>U S FOODSERVICE - LAKELAND (6Q</v>
          </cell>
          <cell r="C88">
            <v>22408</v>
          </cell>
          <cell r="D88">
            <v>19424</v>
          </cell>
          <cell r="E88">
            <v>2985</v>
          </cell>
          <cell r="F88">
            <v>15.4</v>
          </cell>
          <cell r="G88">
            <v>54050.42</v>
          </cell>
          <cell r="H88">
            <v>55437.4</v>
          </cell>
          <cell r="I88">
            <v>-1386.98</v>
          </cell>
          <cell r="J88">
            <v>-2.5</v>
          </cell>
          <cell r="K88">
            <v>53709.56</v>
          </cell>
          <cell r="L88">
            <v>54032.22</v>
          </cell>
          <cell r="M88">
            <v>-322.66000000000003</v>
          </cell>
          <cell r="N88">
            <v>-0.6</v>
          </cell>
          <cell r="O88">
            <v>26954.28</v>
          </cell>
          <cell r="P88">
            <v>21743.94</v>
          </cell>
          <cell r="Q88">
            <v>5210.34</v>
          </cell>
          <cell r="R88">
            <v>24</v>
          </cell>
        </row>
        <row r="89">
          <cell r="B89" t="str">
            <v>OPELLE DISTRIBUTING</v>
          </cell>
          <cell r="C89">
            <v>21681</v>
          </cell>
          <cell r="D89">
            <v>31027</v>
          </cell>
          <cell r="E89">
            <v>-9346</v>
          </cell>
          <cell r="F89">
            <v>-30.1</v>
          </cell>
          <cell r="G89">
            <v>51449.09</v>
          </cell>
          <cell r="H89">
            <v>65463.1</v>
          </cell>
          <cell r="I89">
            <v>-14014.01</v>
          </cell>
          <cell r="J89">
            <v>-21.4</v>
          </cell>
          <cell r="K89">
            <v>50821.89</v>
          </cell>
          <cell r="L89">
            <v>61124.84</v>
          </cell>
          <cell r="M89">
            <v>-10302.950000000001</v>
          </cell>
          <cell r="N89">
            <v>-16.899999999999999</v>
          </cell>
          <cell r="O89">
            <v>19597.52</v>
          </cell>
          <cell r="P89">
            <v>18557.79</v>
          </cell>
          <cell r="Q89">
            <v>1039.73</v>
          </cell>
          <cell r="R89">
            <v>5.6</v>
          </cell>
        </row>
        <row r="90">
          <cell r="B90" t="str">
            <v>SYSCO - PHILADELPHIA</v>
          </cell>
          <cell r="C90">
            <v>20319</v>
          </cell>
          <cell r="D90">
            <v>9478</v>
          </cell>
          <cell r="E90">
            <v>10841</v>
          </cell>
          <cell r="F90">
            <v>114.4</v>
          </cell>
          <cell r="G90">
            <v>79174.039999999994</v>
          </cell>
          <cell r="H90">
            <v>33173.54</v>
          </cell>
          <cell r="I90">
            <v>46000.5</v>
          </cell>
          <cell r="J90">
            <v>138.69999999999999</v>
          </cell>
          <cell r="K90">
            <v>77229.039999999994</v>
          </cell>
          <cell r="L90">
            <v>33173.54</v>
          </cell>
          <cell r="M90">
            <v>44055.5</v>
          </cell>
          <cell r="N90">
            <v>132.80000000000001</v>
          </cell>
          <cell r="O90">
            <v>34465.839999999997</v>
          </cell>
          <cell r="P90">
            <v>14122.16</v>
          </cell>
          <cell r="Q90">
            <v>20343.68</v>
          </cell>
          <cell r="R90">
            <v>144.1</v>
          </cell>
        </row>
        <row r="91">
          <cell r="B91" t="str">
            <v>HILLCREST FOOD SERVICE</v>
          </cell>
          <cell r="C91">
            <v>19416</v>
          </cell>
          <cell r="D91">
            <v>29264</v>
          </cell>
          <cell r="E91">
            <v>-9848</v>
          </cell>
          <cell r="F91">
            <v>-33.700000000000003</v>
          </cell>
          <cell r="G91">
            <v>71653.09</v>
          </cell>
          <cell r="H91">
            <v>101221.54</v>
          </cell>
          <cell r="I91">
            <v>-29568.45</v>
          </cell>
          <cell r="J91">
            <v>-29.2</v>
          </cell>
          <cell r="K91">
            <v>67825.87</v>
          </cell>
          <cell r="L91">
            <v>99144.03</v>
          </cell>
          <cell r="M91">
            <v>-31318.16</v>
          </cell>
          <cell r="N91">
            <v>-31.6</v>
          </cell>
          <cell r="O91">
            <v>32509.8</v>
          </cell>
          <cell r="P91">
            <v>46521.599999999999</v>
          </cell>
          <cell r="Q91">
            <v>-14011.8</v>
          </cell>
          <cell r="R91">
            <v>-30.1</v>
          </cell>
        </row>
        <row r="92">
          <cell r="B92" t="str">
            <v>SALCHIPAN</v>
          </cell>
          <cell r="C92">
            <v>19210</v>
          </cell>
          <cell r="D92">
            <v>15830</v>
          </cell>
          <cell r="E92">
            <v>3380</v>
          </cell>
          <cell r="F92">
            <v>21.4</v>
          </cell>
          <cell r="G92">
            <v>35163</v>
          </cell>
          <cell r="H92">
            <v>29583</v>
          </cell>
          <cell r="I92">
            <v>5580</v>
          </cell>
          <cell r="J92">
            <v>18.899999999999999</v>
          </cell>
          <cell r="K92">
            <v>35163</v>
          </cell>
          <cell r="L92">
            <v>29583</v>
          </cell>
          <cell r="M92">
            <v>5580</v>
          </cell>
          <cell r="N92">
            <v>18.899999999999999</v>
          </cell>
          <cell r="O92">
            <v>18939.900000000001</v>
          </cell>
          <cell r="P92">
            <v>16386</v>
          </cell>
          <cell r="Q92">
            <v>2553.9</v>
          </cell>
          <cell r="R92">
            <v>15.6</v>
          </cell>
        </row>
        <row r="93">
          <cell r="B93" t="str">
            <v>SYSCO - NORTHERN NEW ENGLAND</v>
          </cell>
          <cell r="C93">
            <v>19182</v>
          </cell>
          <cell r="D93">
            <v>0</v>
          </cell>
          <cell r="E93">
            <v>19182</v>
          </cell>
          <cell r="F93">
            <v>0</v>
          </cell>
          <cell r="G93">
            <v>55058.3</v>
          </cell>
          <cell r="H93">
            <v>0</v>
          </cell>
          <cell r="I93">
            <v>55058.3</v>
          </cell>
          <cell r="J93">
            <v>0</v>
          </cell>
          <cell r="K93">
            <v>54918.02</v>
          </cell>
          <cell r="L93">
            <v>0</v>
          </cell>
          <cell r="M93">
            <v>54918.02</v>
          </cell>
          <cell r="N93">
            <v>0</v>
          </cell>
          <cell r="O93">
            <v>28991.11</v>
          </cell>
          <cell r="P93">
            <v>0</v>
          </cell>
          <cell r="Q93">
            <v>28991.11</v>
          </cell>
          <cell r="R93">
            <v>0</v>
          </cell>
        </row>
        <row r="94">
          <cell r="B94" t="str">
            <v>CHRISTOFERSEN MEATS</v>
          </cell>
          <cell r="C94">
            <v>18434</v>
          </cell>
          <cell r="D94">
            <v>24706</v>
          </cell>
          <cell r="E94">
            <v>-6272</v>
          </cell>
          <cell r="F94">
            <v>-25.4</v>
          </cell>
          <cell r="G94">
            <v>62565.19</v>
          </cell>
          <cell r="H94">
            <v>84809.2</v>
          </cell>
          <cell r="I94">
            <v>-22244.01</v>
          </cell>
          <cell r="J94">
            <v>-26.2</v>
          </cell>
          <cell r="K94">
            <v>62565.19</v>
          </cell>
          <cell r="L94">
            <v>84809.2</v>
          </cell>
          <cell r="M94">
            <v>-22244.01</v>
          </cell>
          <cell r="N94">
            <v>-26.2</v>
          </cell>
          <cell r="O94">
            <v>28174.09</v>
          </cell>
          <cell r="P94">
            <v>37584.86</v>
          </cell>
          <cell r="Q94">
            <v>-9410.77</v>
          </cell>
          <cell r="R94">
            <v>-25</v>
          </cell>
        </row>
        <row r="95">
          <cell r="B95" t="str">
            <v>AMERICAN FOODS</v>
          </cell>
          <cell r="C95">
            <v>18257</v>
          </cell>
          <cell r="D95">
            <v>16725</v>
          </cell>
          <cell r="E95">
            <v>1532</v>
          </cell>
          <cell r="F95">
            <v>9.1999999999999993</v>
          </cell>
          <cell r="G95">
            <v>47705.4</v>
          </cell>
          <cell r="H95">
            <v>56530.5</v>
          </cell>
          <cell r="I95">
            <v>-8825.1</v>
          </cell>
          <cell r="J95">
            <v>-15.6</v>
          </cell>
          <cell r="K95">
            <v>47667.97</v>
          </cell>
          <cell r="L95">
            <v>56530.5</v>
          </cell>
          <cell r="M95">
            <v>-8862.5300000000007</v>
          </cell>
          <cell r="N95">
            <v>-15.7</v>
          </cell>
          <cell r="O95">
            <v>18386.68</v>
          </cell>
          <cell r="P95">
            <v>27018.15</v>
          </cell>
          <cell r="Q95">
            <v>-8631.4699999999993</v>
          </cell>
          <cell r="R95">
            <v>-32</v>
          </cell>
        </row>
        <row r="96">
          <cell r="B96" t="str">
            <v>RITTER</v>
          </cell>
          <cell r="C96">
            <v>17894</v>
          </cell>
          <cell r="D96">
            <v>19720</v>
          </cell>
          <cell r="E96">
            <v>-1826</v>
          </cell>
          <cell r="F96">
            <v>-9.3000000000000007</v>
          </cell>
          <cell r="G96">
            <v>33680.31</v>
          </cell>
          <cell r="H96">
            <v>33379.9</v>
          </cell>
          <cell r="I96">
            <v>300.41000000000003</v>
          </cell>
          <cell r="J96">
            <v>0.9</v>
          </cell>
          <cell r="K96">
            <v>33505.81</v>
          </cell>
          <cell r="L96">
            <v>33014.400000000001</v>
          </cell>
          <cell r="M96">
            <v>491.41</v>
          </cell>
          <cell r="N96">
            <v>1.5</v>
          </cell>
          <cell r="O96">
            <v>20912.419999999998</v>
          </cell>
          <cell r="P96">
            <v>21448.5</v>
          </cell>
          <cell r="Q96">
            <v>-536.08000000000004</v>
          </cell>
          <cell r="R96">
            <v>-2.5</v>
          </cell>
        </row>
        <row r="97">
          <cell r="B97" t="str">
            <v>BEN &amp; IRV</v>
          </cell>
          <cell r="C97">
            <v>17803</v>
          </cell>
          <cell r="D97">
            <v>17486</v>
          </cell>
          <cell r="E97">
            <v>317</v>
          </cell>
          <cell r="F97">
            <v>1.8</v>
          </cell>
          <cell r="G97">
            <v>70463.97</v>
          </cell>
          <cell r="H97">
            <v>63231.79</v>
          </cell>
          <cell r="I97">
            <v>7232.18</v>
          </cell>
          <cell r="J97">
            <v>11.4</v>
          </cell>
          <cell r="K97">
            <v>70129.72</v>
          </cell>
          <cell r="L97">
            <v>61694.96</v>
          </cell>
          <cell r="M97">
            <v>8434.76</v>
          </cell>
          <cell r="N97">
            <v>13.7</v>
          </cell>
          <cell r="O97">
            <v>27107.15</v>
          </cell>
          <cell r="P97">
            <v>24156.87</v>
          </cell>
          <cell r="Q97">
            <v>2950.28</v>
          </cell>
          <cell r="R97">
            <v>12.2</v>
          </cell>
        </row>
        <row r="98">
          <cell r="B98" t="str">
            <v>UNITED PACIFIC FOODSERVICE</v>
          </cell>
          <cell r="C98">
            <v>17593</v>
          </cell>
          <cell r="D98">
            <v>0</v>
          </cell>
          <cell r="E98">
            <v>17593</v>
          </cell>
          <cell r="F98">
            <v>0</v>
          </cell>
          <cell r="G98">
            <v>54759.47</v>
          </cell>
          <cell r="H98">
            <v>0</v>
          </cell>
          <cell r="I98">
            <v>54759.47</v>
          </cell>
          <cell r="J98">
            <v>0</v>
          </cell>
          <cell r="K98">
            <v>54519.48</v>
          </cell>
          <cell r="L98">
            <v>0</v>
          </cell>
          <cell r="M98">
            <v>54519.48</v>
          </cell>
          <cell r="N98">
            <v>0</v>
          </cell>
          <cell r="O98">
            <v>22168.61</v>
          </cell>
          <cell r="P98">
            <v>0</v>
          </cell>
          <cell r="Q98">
            <v>22168.61</v>
          </cell>
          <cell r="R98">
            <v>0</v>
          </cell>
        </row>
        <row r="99">
          <cell r="B99" t="str">
            <v>QUIRCH FOODS</v>
          </cell>
          <cell r="C99">
            <v>17213</v>
          </cell>
          <cell r="D99">
            <v>29553</v>
          </cell>
          <cell r="E99">
            <v>-12340</v>
          </cell>
          <cell r="F99">
            <v>-41.8</v>
          </cell>
          <cell r="G99">
            <v>38983.589999999997</v>
          </cell>
          <cell r="H99">
            <v>68931.53</v>
          </cell>
          <cell r="I99">
            <v>-29947.94</v>
          </cell>
          <cell r="J99">
            <v>-43.5</v>
          </cell>
          <cell r="K99">
            <v>38983.589999999997</v>
          </cell>
          <cell r="L99">
            <v>68931.53</v>
          </cell>
          <cell r="M99">
            <v>-29947.94</v>
          </cell>
          <cell r="N99">
            <v>-43.5</v>
          </cell>
          <cell r="O99">
            <v>18313.560000000001</v>
          </cell>
          <cell r="P99">
            <v>32055.05</v>
          </cell>
          <cell r="Q99">
            <v>-13741.49</v>
          </cell>
          <cell r="R99">
            <v>-42.9</v>
          </cell>
        </row>
        <row r="100">
          <cell r="B100" t="str">
            <v>HIJOP</v>
          </cell>
          <cell r="C100">
            <v>16925</v>
          </cell>
          <cell r="D100">
            <v>17770</v>
          </cell>
          <cell r="E100">
            <v>-845</v>
          </cell>
          <cell r="F100">
            <v>-4.8</v>
          </cell>
          <cell r="G100">
            <v>31480.25</v>
          </cell>
          <cell r="H100">
            <v>30165.5</v>
          </cell>
          <cell r="I100">
            <v>1314.75</v>
          </cell>
          <cell r="J100">
            <v>4.4000000000000004</v>
          </cell>
          <cell r="K100">
            <v>30940.25</v>
          </cell>
          <cell r="L100">
            <v>29696</v>
          </cell>
          <cell r="M100">
            <v>1244.25</v>
          </cell>
          <cell r="N100">
            <v>4.2</v>
          </cell>
          <cell r="O100">
            <v>18152.75</v>
          </cell>
          <cell r="P100">
            <v>17637.099999999999</v>
          </cell>
          <cell r="Q100">
            <v>515.65</v>
          </cell>
          <cell r="R100">
            <v>2.9</v>
          </cell>
        </row>
        <row r="101">
          <cell r="B101" t="str">
            <v>PFG AFI FOODSERVICE</v>
          </cell>
          <cell r="C101">
            <v>15416</v>
          </cell>
          <cell r="D101">
            <v>20464</v>
          </cell>
          <cell r="E101">
            <v>-5048</v>
          </cell>
          <cell r="F101">
            <v>-24.7</v>
          </cell>
          <cell r="G101">
            <v>52459.01</v>
          </cell>
          <cell r="H101">
            <v>69753.48</v>
          </cell>
          <cell r="I101">
            <v>-17294.47</v>
          </cell>
          <cell r="J101">
            <v>-24.8</v>
          </cell>
          <cell r="K101">
            <v>52459.01</v>
          </cell>
          <cell r="L101">
            <v>69753.48</v>
          </cell>
          <cell r="M101">
            <v>-17294.47</v>
          </cell>
          <cell r="N101">
            <v>-24.8</v>
          </cell>
          <cell r="O101">
            <v>21013.42</v>
          </cell>
          <cell r="P101">
            <v>27334.75</v>
          </cell>
          <cell r="Q101">
            <v>-6321.33</v>
          </cell>
          <cell r="R101">
            <v>-23.1</v>
          </cell>
        </row>
        <row r="102">
          <cell r="B102" t="str">
            <v>PATCO FOODS, INC</v>
          </cell>
          <cell r="C102">
            <v>15099</v>
          </cell>
          <cell r="D102">
            <v>0</v>
          </cell>
          <cell r="E102">
            <v>15099</v>
          </cell>
          <cell r="F102">
            <v>0</v>
          </cell>
          <cell r="G102">
            <v>39383.769999999997</v>
          </cell>
          <cell r="H102">
            <v>0</v>
          </cell>
          <cell r="I102">
            <v>39383.769999999997</v>
          </cell>
          <cell r="J102">
            <v>0</v>
          </cell>
          <cell r="K102">
            <v>39383.769999999997</v>
          </cell>
          <cell r="L102">
            <v>0</v>
          </cell>
          <cell r="M102">
            <v>39383.769999999997</v>
          </cell>
          <cell r="N102">
            <v>0</v>
          </cell>
          <cell r="O102">
            <v>13433.86</v>
          </cell>
          <cell r="P102">
            <v>0</v>
          </cell>
          <cell r="Q102">
            <v>13433.86</v>
          </cell>
          <cell r="R102">
            <v>0</v>
          </cell>
        </row>
        <row r="103">
          <cell r="B103" t="str">
            <v>ALL CARIBBEAN FOOD SERVICE,INC</v>
          </cell>
          <cell r="C103">
            <v>15000</v>
          </cell>
          <cell r="D103">
            <v>15307</v>
          </cell>
          <cell r="E103">
            <v>-307</v>
          </cell>
          <cell r="F103">
            <v>-2</v>
          </cell>
          <cell r="G103">
            <v>28050</v>
          </cell>
          <cell r="H103">
            <v>26242.58</v>
          </cell>
          <cell r="I103">
            <v>1807.42</v>
          </cell>
          <cell r="J103">
            <v>6.9</v>
          </cell>
          <cell r="K103">
            <v>25350</v>
          </cell>
          <cell r="L103">
            <v>26242.58</v>
          </cell>
          <cell r="M103">
            <v>-892.58</v>
          </cell>
          <cell r="N103">
            <v>-3.4</v>
          </cell>
          <cell r="O103">
            <v>12735</v>
          </cell>
          <cell r="P103">
            <v>13305.92</v>
          </cell>
          <cell r="Q103">
            <v>-570.91999999999996</v>
          </cell>
          <cell r="R103">
            <v>-4.3</v>
          </cell>
        </row>
        <row r="104">
          <cell r="B104" t="str">
            <v>U S FOODSERVICE - STREATOR</v>
          </cell>
          <cell r="C104">
            <v>14354</v>
          </cell>
          <cell r="D104">
            <v>0</v>
          </cell>
          <cell r="E104">
            <v>14354</v>
          </cell>
          <cell r="F104">
            <v>0</v>
          </cell>
          <cell r="G104">
            <v>42730.61</v>
          </cell>
          <cell r="H104">
            <v>0</v>
          </cell>
          <cell r="I104">
            <v>42730.61</v>
          </cell>
          <cell r="J104">
            <v>0</v>
          </cell>
          <cell r="K104">
            <v>42730.61</v>
          </cell>
          <cell r="L104">
            <v>0</v>
          </cell>
          <cell r="M104">
            <v>42730.61</v>
          </cell>
          <cell r="N104">
            <v>0</v>
          </cell>
          <cell r="O104">
            <v>29154.47</v>
          </cell>
          <cell r="P104">
            <v>0</v>
          </cell>
          <cell r="Q104">
            <v>29154.47</v>
          </cell>
          <cell r="R104">
            <v>0</v>
          </cell>
        </row>
        <row r="105">
          <cell r="B105" t="str">
            <v>GRAND WESTERN</v>
          </cell>
          <cell r="C105">
            <v>13728</v>
          </cell>
          <cell r="D105">
            <v>13044</v>
          </cell>
          <cell r="E105">
            <v>684</v>
          </cell>
          <cell r="F105">
            <v>5.2</v>
          </cell>
          <cell r="G105">
            <v>38231.879999999997</v>
          </cell>
          <cell r="H105">
            <v>37566.519999999997</v>
          </cell>
          <cell r="I105">
            <v>665.36</v>
          </cell>
          <cell r="J105">
            <v>1.8</v>
          </cell>
          <cell r="K105">
            <v>38231.879999999997</v>
          </cell>
          <cell r="L105">
            <v>37566.519999999997</v>
          </cell>
          <cell r="M105">
            <v>665.36</v>
          </cell>
          <cell r="N105">
            <v>1.8</v>
          </cell>
          <cell r="O105">
            <v>21662.92</v>
          </cell>
          <cell r="P105">
            <v>21454.62</v>
          </cell>
          <cell r="Q105">
            <v>208.3</v>
          </cell>
          <cell r="R105">
            <v>1</v>
          </cell>
        </row>
        <row r="106">
          <cell r="B106" t="str">
            <v>JETRO CASH &amp; CARRY</v>
          </cell>
          <cell r="C106">
            <v>13164</v>
          </cell>
          <cell r="D106">
            <v>7097</v>
          </cell>
          <cell r="E106">
            <v>6066</v>
          </cell>
          <cell r="F106">
            <v>85.5</v>
          </cell>
          <cell r="G106">
            <v>32508.34</v>
          </cell>
          <cell r="H106">
            <v>18386.900000000001</v>
          </cell>
          <cell r="I106">
            <v>14121.44</v>
          </cell>
          <cell r="J106">
            <v>76.8</v>
          </cell>
          <cell r="K106">
            <v>32508.34</v>
          </cell>
          <cell r="L106">
            <v>18332.05</v>
          </cell>
          <cell r="M106">
            <v>14176.29</v>
          </cell>
          <cell r="N106">
            <v>77.3</v>
          </cell>
          <cell r="O106">
            <v>15057.53</v>
          </cell>
          <cell r="P106">
            <v>9317.2099999999991</v>
          </cell>
          <cell r="Q106">
            <v>5740.32</v>
          </cell>
          <cell r="R106">
            <v>61.6</v>
          </cell>
        </row>
        <row r="107">
          <cell r="B107" t="str">
            <v>FOOD DEPOT / WARDS MAN INC</v>
          </cell>
          <cell r="C107">
            <v>12640</v>
          </cell>
          <cell r="D107">
            <v>15649</v>
          </cell>
          <cell r="E107">
            <v>-3009</v>
          </cell>
          <cell r="F107">
            <v>-19.2</v>
          </cell>
          <cell r="G107">
            <v>28450.94</v>
          </cell>
          <cell r="H107">
            <v>34285.980000000003</v>
          </cell>
          <cell r="I107">
            <v>-5835.04</v>
          </cell>
          <cell r="J107">
            <v>-17</v>
          </cell>
          <cell r="K107">
            <v>28341.599999999999</v>
          </cell>
          <cell r="L107">
            <v>32649.94</v>
          </cell>
          <cell r="M107">
            <v>-4308.34</v>
          </cell>
          <cell r="N107">
            <v>-13.2</v>
          </cell>
          <cell r="O107">
            <v>9048.51</v>
          </cell>
          <cell r="P107">
            <v>6891.46</v>
          </cell>
          <cell r="Q107">
            <v>2157.0500000000002</v>
          </cell>
          <cell r="R107">
            <v>31.3</v>
          </cell>
        </row>
        <row r="108">
          <cell r="B108" t="str">
            <v>CALVADA SALES COMPANY</v>
          </cell>
          <cell r="C108">
            <v>12290</v>
          </cell>
          <cell r="D108">
            <v>7500</v>
          </cell>
          <cell r="E108">
            <v>4790</v>
          </cell>
          <cell r="F108">
            <v>63.9</v>
          </cell>
          <cell r="G108">
            <v>23965.5</v>
          </cell>
          <cell r="H108">
            <v>14625</v>
          </cell>
          <cell r="I108">
            <v>9340.5</v>
          </cell>
          <cell r="J108">
            <v>63.9</v>
          </cell>
          <cell r="K108">
            <v>23965.5</v>
          </cell>
          <cell r="L108">
            <v>14625</v>
          </cell>
          <cell r="M108">
            <v>9340.5</v>
          </cell>
          <cell r="N108">
            <v>63.9</v>
          </cell>
          <cell r="O108">
            <v>10326.85</v>
          </cell>
          <cell r="P108">
            <v>6714</v>
          </cell>
          <cell r="Q108">
            <v>3612.85</v>
          </cell>
          <cell r="R108">
            <v>53.8</v>
          </cell>
        </row>
        <row r="109">
          <cell r="B109" t="str">
            <v>FITZPATRICKS DELI</v>
          </cell>
          <cell r="C109">
            <v>12134</v>
          </cell>
          <cell r="D109">
            <v>2673</v>
          </cell>
          <cell r="E109">
            <v>9461</v>
          </cell>
          <cell r="F109">
            <v>354</v>
          </cell>
          <cell r="G109">
            <v>28446.5</v>
          </cell>
          <cell r="H109">
            <v>5737.04</v>
          </cell>
          <cell r="I109">
            <v>22709.46</v>
          </cell>
          <cell r="J109">
            <v>395.8</v>
          </cell>
          <cell r="K109">
            <v>28446.5</v>
          </cell>
          <cell r="L109">
            <v>5737.04</v>
          </cell>
          <cell r="M109">
            <v>22709.46</v>
          </cell>
          <cell r="N109">
            <v>395.8</v>
          </cell>
          <cell r="O109">
            <v>13937.54</v>
          </cell>
          <cell r="P109">
            <v>2867.7</v>
          </cell>
          <cell r="Q109">
            <v>11069.84</v>
          </cell>
          <cell r="R109">
            <v>386</v>
          </cell>
        </row>
        <row r="110">
          <cell r="B110" t="str">
            <v>R.W. ZANT COMPANY</v>
          </cell>
          <cell r="C110">
            <v>11244</v>
          </cell>
          <cell r="D110">
            <v>25338</v>
          </cell>
          <cell r="E110">
            <v>-14094</v>
          </cell>
          <cell r="F110">
            <v>-55.6</v>
          </cell>
          <cell r="G110">
            <v>45491.9</v>
          </cell>
          <cell r="H110">
            <v>101189.07</v>
          </cell>
          <cell r="I110">
            <v>-55697.17</v>
          </cell>
          <cell r="J110">
            <v>-55</v>
          </cell>
          <cell r="K110">
            <v>45491.9</v>
          </cell>
          <cell r="L110">
            <v>101189.07</v>
          </cell>
          <cell r="M110">
            <v>-55697.17</v>
          </cell>
          <cell r="N110">
            <v>-55</v>
          </cell>
          <cell r="O110">
            <v>18987.830000000002</v>
          </cell>
          <cell r="P110">
            <v>48990.99</v>
          </cell>
          <cell r="Q110">
            <v>-30003.16</v>
          </cell>
          <cell r="R110">
            <v>-61.2</v>
          </cell>
        </row>
        <row r="111">
          <cell r="B111" t="str">
            <v>CHUTZPAH DELI-FAIRFAX</v>
          </cell>
          <cell r="C111">
            <v>10914</v>
          </cell>
          <cell r="D111">
            <v>17463</v>
          </cell>
          <cell r="E111">
            <v>-6549</v>
          </cell>
          <cell r="F111">
            <v>-37.5</v>
          </cell>
          <cell r="G111">
            <v>30142.49</v>
          </cell>
          <cell r="H111">
            <v>47365.66</v>
          </cell>
          <cell r="I111">
            <v>-17223.169999999998</v>
          </cell>
          <cell r="J111">
            <v>-36.4</v>
          </cell>
          <cell r="K111">
            <v>30142.49</v>
          </cell>
          <cell r="L111">
            <v>47358.32</v>
          </cell>
          <cell r="M111">
            <v>-17215.830000000002</v>
          </cell>
          <cell r="N111">
            <v>-36.4</v>
          </cell>
          <cell r="O111">
            <v>15857.65</v>
          </cell>
          <cell r="P111">
            <v>25549.41</v>
          </cell>
          <cell r="Q111">
            <v>-9691.76</v>
          </cell>
          <cell r="R111">
            <v>-37.9</v>
          </cell>
        </row>
        <row r="112">
          <cell r="B112" t="str">
            <v>COVENTRY DELI</v>
          </cell>
          <cell r="C112">
            <v>10606</v>
          </cell>
          <cell r="D112">
            <v>11005</v>
          </cell>
          <cell r="E112">
            <v>-399</v>
          </cell>
          <cell r="F112">
            <v>-3.6</v>
          </cell>
          <cell r="G112">
            <v>42734.59</v>
          </cell>
          <cell r="H112">
            <v>41050.86</v>
          </cell>
          <cell r="I112">
            <v>1683.73</v>
          </cell>
          <cell r="J112">
            <v>4.0999999999999996</v>
          </cell>
          <cell r="K112">
            <v>42734.59</v>
          </cell>
          <cell r="L112">
            <v>41000.86</v>
          </cell>
          <cell r="M112">
            <v>1733.73</v>
          </cell>
          <cell r="N112">
            <v>4.2</v>
          </cell>
          <cell r="O112">
            <v>22078.16</v>
          </cell>
          <cell r="P112">
            <v>15755.24</v>
          </cell>
          <cell r="Q112">
            <v>6322.92</v>
          </cell>
          <cell r="R112">
            <v>40.1</v>
          </cell>
        </row>
        <row r="113">
          <cell r="B113" t="str">
            <v>DOWNBEACH DELI</v>
          </cell>
          <cell r="C113">
            <v>10296</v>
          </cell>
          <cell r="D113">
            <v>10510</v>
          </cell>
          <cell r="E113">
            <v>-214</v>
          </cell>
          <cell r="F113">
            <v>-2</v>
          </cell>
          <cell r="G113">
            <v>36287.22</v>
          </cell>
          <cell r="H113">
            <v>35561.980000000003</v>
          </cell>
          <cell r="I113">
            <v>725.24</v>
          </cell>
          <cell r="J113">
            <v>2</v>
          </cell>
          <cell r="K113">
            <v>36287.22</v>
          </cell>
          <cell r="L113">
            <v>35561.980000000003</v>
          </cell>
          <cell r="M113">
            <v>725.24</v>
          </cell>
          <cell r="N113">
            <v>2</v>
          </cell>
          <cell r="O113">
            <v>16285.73</v>
          </cell>
          <cell r="P113">
            <v>16573.990000000002</v>
          </cell>
          <cell r="Q113">
            <v>-288.26</v>
          </cell>
          <cell r="R113">
            <v>-1.7</v>
          </cell>
        </row>
        <row r="114">
          <cell r="B114" t="str">
            <v>STANLEY FOODS</v>
          </cell>
          <cell r="C114">
            <v>10197</v>
          </cell>
          <cell r="D114">
            <v>14197</v>
          </cell>
          <cell r="E114">
            <v>-4000</v>
          </cell>
          <cell r="F114">
            <v>-28.2</v>
          </cell>
          <cell r="G114">
            <v>32195.73</v>
          </cell>
          <cell r="H114">
            <v>49277.43</v>
          </cell>
          <cell r="I114">
            <v>-17081.7</v>
          </cell>
          <cell r="J114">
            <v>-34.700000000000003</v>
          </cell>
          <cell r="K114">
            <v>32195.73</v>
          </cell>
          <cell r="L114">
            <v>49209.35</v>
          </cell>
          <cell r="M114">
            <v>-17013.62</v>
          </cell>
          <cell r="N114">
            <v>-34.6</v>
          </cell>
          <cell r="O114">
            <v>14573.07</v>
          </cell>
          <cell r="P114">
            <v>24601.95</v>
          </cell>
          <cell r="Q114">
            <v>-10028.879999999999</v>
          </cell>
          <cell r="R114">
            <v>-40.799999999999997</v>
          </cell>
        </row>
        <row r="115">
          <cell r="B115" t="str">
            <v>INTERNATIONAL FOOD CONCEPTS</v>
          </cell>
          <cell r="C115">
            <v>9884</v>
          </cell>
          <cell r="D115">
            <v>0</v>
          </cell>
          <cell r="E115">
            <v>9884</v>
          </cell>
          <cell r="F115">
            <v>0</v>
          </cell>
          <cell r="G115">
            <v>31755.81</v>
          </cell>
          <cell r="H115">
            <v>0</v>
          </cell>
          <cell r="I115">
            <v>31755.81</v>
          </cell>
          <cell r="J115">
            <v>0</v>
          </cell>
          <cell r="K115">
            <v>31755.81</v>
          </cell>
          <cell r="L115">
            <v>0</v>
          </cell>
          <cell r="M115">
            <v>31755.81</v>
          </cell>
          <cell r="N115">
            <v>0</v>
          </cell>
          <cell r="O115">
            <v>13601.34</v>
          </cell>
          <cell r="P115">
            <v>0</v>
          </cell>
          <cell r="Q115">
            <v>13601.34</v>
          </cell>
          <cell r="R115">
            <v>0</v>
          </cell>
        </row>
        <row r="116">
          <cell r="B116" t="str">
            <v>F &amp; M CATERERS - NJ</v>
          </cell>
          <cell r="C116">
            <v>9766</v>
          </cell>
          <cell r="D116">
            <v>10275</v>
          </cell>
          <cell r="E116">
            <v>-509</v>
          </cell>
          <cell r="F116">
            <v>-5</v>
          </cell>
          <cell r="G116">
            <v>32229.38</v>
          </cell>
          <cell r="H116">
            <v>31024.080000000002</v>
          </cell>
          <cell r="I116">
            <v>1205.3</v>
          </cell>
          <cell r="J116">
            <v>3.9</v>
          </cell>
          <cell r="K116">
            <v>32074.71</v>
          </cell>
          <cell r="L116">
            <v>30994.94</v>
          </cell>
          <cell r="M116">
            <v>1079.77</v>
          </cell>
          <cell r="N116">
            <v>3.5</v>
          </cell>
          <cell r="O116">
            <v>16214.7</v>
          </cell>
          <cell r="P116">
            <v>13705.25</v>
          </cell>
          <cell r="Q116">
            <v>2509.4499999999998</v>
          </cell>
          <cell r="R116">
            <v>18.3</v>
          </cell>
        </row>
        <row r="117">
          <cell r="B117" t="str">
            <v>JACK'S DELICATESSEN-BUSTLETON</v>
          </cell>
          <cell r="C117">
            <v>9330</v>
          </cell>
          <cell r="D117">
            <v>19023</v>
          </cell>
          <cell r="E117">
            <v>-9692</v>
          </cell>
          <cell r="F117">
            <v>-51</v>
          </cell>
          <cell r="G117">
            <v>34813.83</v>
          </cell>
          <cell r="H117">
            <v>67509.179999999993</v>
          </cell>
          <cell r="I117">
            <v>-32695.35</v>
          </cell>
          <cell r="J117">
            <v>-48.4</v>
          </cell>
          <cell r="K117">
            <v>34813.83</v>
          </cell>
          <cell r="L117">
            <v>66840.38</v>
          </cell>
          <cell r="M117">
            <v>-32026.55</v>
          </cell>
          <cell r="N117">
            <v>-47.9</v>
          </cell>
          <cell r="O117">
            <v>16338.28</v>
          </cell>
          <cell r="P117">
            <v>28055.99</v>
          </cell>
          <cell r="Q117">
            <v>-11717.71</v>
          </cell>
          <cell r="R117">
            <v>-41.8</v>
          </cell>
        </row>
        <row r="118">
          <cell r="B118" t="str">
            <v>MOYER MITCHELL</v>
          </cell>
          <cell r="C118">
            <v>9258</v>
          </cell>
          <cell r="D118">
            <v>0</v>
          </cell>
          <cell r="E118">
            <v>9258</v>
          </cell>
          <cell r="F118">
            <v>0</v>
          </cell>
          <cell r="G118">
            <v>17352.580000000002</v>
          </cell>
          <cell r="H118">
            <v>0</v>
          </cell>
          <cell r="I118">
            <v>17352.580000000002</v>
          </cell>
          <cell r="J118">
            <v>0</v>
          </cell>
          <cell r="K118">
            <v>16993.78</v>
          </cell>
          <cell r="L118">
            <v>0</v>
          </cell>
          <cell r="M118">
            <v>16993.78</v>
          </cell>
          <cell r="N118">
            <v>0</v>
          </cell>
          <cell r="O118">
            <v>10287.4</v>
          </cell>
          <cell r="P118">
            <v>0</v>
          </cell>
          <cell r="Q118">
            <v>10287.4</v>
          </cell>
          <cell r="R118">
            <v>0</v>
          </cell>
        </row>
        <row r="119">
          <cell r="B119" t="str">
            <v>SAMPLE-HSE</v>
          </cell>
          <cell r="C119">
            <v>9202</v>
          </cell>
          <cell r="D119">
            <v>10363</v>
          </cell>
          <cell r="E119">
            <v>-1161</v>
          </cell>
          <cell r="F119">
            <v>-11.2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-15011.31</v>
          </cell>
          <cell r="P119">
            <v>-17699.2</v>
          </cell>
          <cell r="Q119">
            <v>2687.89</v>
          </cell>
          <cell r="R119">
            <v>-15.2</v>
          </cell>
        </row>
        <row r="120">
          <cell r="B120" t="str">
            <v>DAVES DELI PRODUCTS</v>
          </cell>
          <cell r="C120">
            <v>8973</v>
          </cell>
          <cell r="D120">
            <v>9313</v>
          </cell>
          <cell r="E120">
            <v>-340</v>
          </cell>
          <cell r="F120">
            <v>-3.7</v>
          </cell>
          <cell r="G120">
            <v>24997.66</v>
          </cell>
          <cell r="H120">
            <v>26779.13</v>
          </cell>
          <cell r="I120">
            <v>-1781.47</v>
          </cell>
          <cell r="J120">
            <v>-6.7</v>
          </cell>
          <cell r="K120">
            <v>24834.48</v>
          </cell>
          <cell r="L120">
            <v>26779.13</v>
          </cell>
          <cell r="M120">
            <v>-1944.65</v>
          </cell>
          <cell r="N120">
            <v>-7.3</v>
          </cell>
          <cell r="O120">
            <v>8812.39</v>
          </cell>
          <cell r="P120">
            <v>10538.87</v>
          </cell>
          <cell r="Q120">
            <v>-1726.48</v>
          </cell>
          <cell r="R120">
            <v>-16.399999999999999</v>
          </cell>
        </row>
        <row r="121">
          <cell r="B121" t="str">
            <v>SYSCO - CENTRAL CALIFORNIA</v>
          </cell>
          <cell r="C121">
            <v>8925</v>
          </cell>
          <cell r="D121">
            <v>0</v>
          </cell>
          <cell r="E121">
            <v>8925</v>
          </cell>
          <cell r="F121">
            <v>0</v>
          </cell>
          <cell r="G121">
            <v>25382.77</v>
          </cell>
          <cell r="H121">
            <v>0</v>
          </cell>
          <cell r="I121">
            <v>25382.77</v>
          </cell>
          <cell r="J121">
            <v>0</v>
          </cell>
          <cell r="K121">
            <v>23732.3</v>
          </cell>
          <cell r="L121">
            <v>0</v>
          </cell>
          <cell r="M121">
            <v>23732.3</v>
          </cell>
          <cell r="N121">
            <v>0</v>
          </cell>
          <cell r="O121">
            <v>10854.28</v>
          </cell>
          <cell r="P121">
            <v>0</v>
          </cell>
          <cell r="Q121">
            <v>10854.28</v>
          </cell>
          <cell r="R121">
            <v>0</v>
          </cell>
        </row>
        <row r="122">
          <cell r="B122" t="str">
            <v>RLB FOOD DISTRIBUTORS</v>
          </cell>
          <cell r="C122">
            <v>8829</v>
          </cell>
          <cell r="D122">
            <v>16879</v>
          </cell>
          <cell r="E122">
            <v>-8050</v>
          </cell>
          <cell r="F122">
            <v>-47.7</v>
          </cell>
          <cell r="G122">
            <v>39466.089999999997</v>
          </cell>
          <cell r="H122">
            <v>72161.87</v>
          </cell>
          <cell r="I122">
            <v>-32695.78</v>
          </cell>
          <cell r="J122">
            <v>-45.3</v>
          </cell>
          <cell r="K122">
            <v>38595.33</v>
          </cell>
          <cell r="L122">
            <v>72161.87</v>
          </cell>
          <cell r="M122">
            <v>-33566.54</v>
          </cell>
          <cell r="N122">
            <v>-46.5</v>
          </cell>
          <cell r="O122">
            <v>17595.3</v>
          </cell>
          <cell r="P122">
            <v>39119.19</v>
          </cell>
          <cell r="Q122">
            <v>-21523.89</v>
          </cell>
          <cell r="R122">
            <v>-55</v>
          </cell>
        </row>
        <row r="123">
          <cell r="B123" t="str">
            <v>U S FOODSERVICE - PHOENIX</v>
          </cell>
          <cell r="C123">
            <v>8798</v>
          </cell>
          <cell r="D123">
            <v>0</v>
          </cell>
          <cell r="E123">
            <v>8798</v>
          </cell>
          <cell r="F123">
            <v>0</v>
          </cell>
          <cell r="G123">
            <v>38711.86</v>
          </cell>
          <cell r="H123">
            <v>0</v>
          </cell>
          <cell r="I123">
            <v>38711.86</v>
          </cell>
          <cell r="J123">
            <v>0</v>
          </cell>
          <cell r="K123">
            <v>38711.86</v>
          </cell>
          <cell r="L123">
            <v>0</v>
          </cell>
          <cell r="M123">
            <v>38711.86</v>
          </cell>
          <cell r="N123">
            <v>0</v>
          </cell>
          <cell r="O123">
            <v>15572.73</v>
          </cell>
          <cell r="P123">
            <v>0</v>
          </cell>
          <cell r="Q123">
            <v>15572.73</v>
          </cell>
          <cell r="R123">
            <v>0</v>
          </cell>
        </row>
        <row r="124">
          <cell r="B124" t="str">
            <v>CHUTZPAH DELI - VIENNA</v>
          </cell>
          <cell r="C124">
            <v>8502</v>
          </cell>
          <cell r="D124">
            <v>15667</v>
          </cell>
          <cell r="E124">
            <v>-7165</v>
          </cell>
          <cell r="F124">
            <v>-45.7</v>
          </cell>
          <cell r="G124">
            <v>23658.59</v>
          </cell>
          <cell r="H124">
            <v>43118.01</v>
          </cell>
          <cell r="I124">
            <v>-19459.419999999998</v>
          </cell>
          <cell r="J124">
            <v>-45.1</v>
          </cell>
          <cell r="K124">
            <v>23658.59</v>
          </cell>
          <cell r="L124">
            <v>44155.69</v>
          </cell>
          <cell r="M124">
            <v>-20497.099999999999</v>
          </cell>
          <cell r="N124">
            <v>-46.4</v>
          </cell>
          <cell r="O124">
            <v>12595.65</v>
          </cell>
          <cell r="P124">
            <v>24011.439999999999</v>
          </cell>
          <cell r="Q124">
            <v>-11415.79</v>
          </cell>
          <cell r="R124">
            <v>-47.5</v>
          </cell>
        </row>
        <row r="125">
          <cell r="B125" t="str">
            <v>HOLLYWOOD DINER</v>
          </cell>
          <cell r="C125">
            <v>7903</v>
          </cell>
          <cell r="D125">
            <v>6980</v>
          </cell>
          <cell r="E125">
            <v>923</v>
          </cell>
          <cell r="F125">
            <v>13.2</v>
          </cell>
          <cell r="G125">
            <v>20518.72</v>
          </cell>
          <cell r="H125">
            <v>16717.810000000001</v>
          </cell>
          <cell r="I125">
            <v>3800.91</v>
          </cell>
          <cell r="J125">
            <v>22.7</v>
          </cell>
          <cell r="K125">
            <v>20518.72</v>
          </cell>
          <cell r="L125">
            <v>16717.810000000001</v>
          </cell>
          <cell r="M125">
            <v>3800.91</v>
          </cell>
          <cell r="N125">
            <v>22.7</v>
          </cell>
          <cell r="O125">
            <v>11257.58</v>
          </cell>
          <cell r="P125">
            <v>9226.7800000000007</v>
          </cell>
          <cell r="Q125">
            <v>2030.8</v>
          </cell>
          <cell r="R125">
            <v>22</v>
          </cell>
        </row>
        <row r="126">
          <cell r="B126" t="str">
            <v>NABIL</v>
          </cell>
          <cell r="C126">
            <v>7788</v>
          </cell>
          <cell r="D126">
            <v>9315</v>
          </cell>
          <cell r="E126">
            <v>-1527</v>
          </cell>
          <cell r="F126">
            <v>-16.399999999999999</v>
          </cell>
          <cell r="G126">
            <v>16174.2</v>
          </cell>
          <cell r="H126">
            <v>18128.5</v>
          </cell>
          <cell r="I126">
            <v>-1954.3</v>
          </cell>
          <cell r="J126">
            <v>-10.8</v>
          </cell>
          <cell r="K126">
            <v>16174.2</v>
          </cell>
          <cell r="L126">
            <v>17653.5</v>
          </cell>
          <cell r="M126">
            <v>-1479.3</v>
          </cell>
          <cell r="N126">
            <v>-8.4</v>
          </cell>
          <cell r="O126">
            <v>9638.32</v>
          </cell>
          <cell r="P126">
            <v>9721.2999999999993</v>
          </cell>
          <cell r="Q126">
            <v>-82.98</v>
          </cell>
          <cell r="R126">
            <v>-0.9</v>
          </cell>
        </row>
        <row r="127">
          <cell r="B127" t="str">
            <v>QUAKER VALLEY FOODS</v>
          </cell>
          <cell r="C127">
            <v>7655</v>
          </cell>
          <cell r="D127">
            <v>33919</v>
          </cell>
          <cell r="E127">
            <v>-26264</v>
          </cell>
          <cell r="F127">
            <v>-77.400000000000006</v>
          </cell>
          <cell r="G127">
            <v>13740.47</v>
          </cell>
          <cell r="H127">
            <v>65000.03</v>
          </cell>
          <cell r="I127">
            <v>-51259.56</v>
          </cell>
          <cell r="J127">
            <v>-78.900000000000006</v>
          </cell>
          <cell r="K127">
            <v>13489.91</v>
          </cell>
          <cell r="L127">
            <v>60958.27</v>
          </cell>
          <cell r="M127">
            <v>-47468.36</v>
          </cell>
          <cell r="N127">
            <v>-77.900000000000006</v>
          </cell>
          <cell r="O127">
            <v>8831.31</v>
          </cell>
          <cell r="P127">
            <v>33768.239999999998</v>
          </cell>
          <cell r="Q127">
            <v>-24936.93</v>
          </cell>
          <cell r="R127">
            <v>-73.900000000000006</v>
          </cell>
        </row>
        <row r="128">
          <cell r="B128" t="str">
            <v>BEST DELI</v>
          </cell>
          <cell r="C128">
            <v>7486</v>
          </cell>
          <cell r="D128">
            <v>7956</v>
          </cell>
          <cell r="E128">
            <v>-470</v>
          </cell>
          <cell r="F128">
            <v>-5.9</v>
          </cell>
          <cell r="G128">
            <v>33480.67</v>
          </cell>
          <cell r="H128">
            <v>34312.92</v>
          </cell>
          <cell r="I128">
            <v>-832.25</v>
          </cell>
          <cell r="J128">
            <v>-2.4</v>
          </cell>
          <cell r="K128">
            <v>33449.32</v>
          </cell>
          <cell r="L128">
            <v>34199.64</v>
          </cell>
          <cell r="M128">
            <v>-750.32</v>
          </cell>
          <cell r="N128">
            <v>-2.2000000000000002</v>
          </cell>
          <cell r="O128">
            <v>15918.56</v>
          </cell>
          <cell r="P128">
            <v>16414.21</v>
          </cell>
          <cell r="Q128">
            <v>-495.65</v>
          </cell>
          <cell r="R128">
            <v>-3</v>
          </cell>
        </row>
        <row r="129">
          <cell r="B129" t="str">
            <v>U S FOODSERVICE - KNOXVILLE</v>
          </cell>
          <cell r="C129">
            <v>7377</v>
          </cell>
          <cell r="D129">
            <v>500</v>
          </cell>
          <cell r="E129">
            <v>6877</v>
          </cell>
          <cell r="F129">
            <v>1375.3</v>
          </cell>
          <cell r="G129">
            <v>27529.85</v>
          </cell>
          <cell r="H129">
            <v>950</v>
          </cell>
          <cell r="I129">
            <v>26579.85</v>
          </cell>
          <cell r="J129">
            <v>2797.9</v>
          </cell>
          <cell r="K129">
            <v>27529.85</v>
          </cell>
          <cell r="L129">
            <v>950</v>
          </cell>
          <cell r="M129">
            <v>26579.85</v>
          </cell>
          <cell r="N129">
            <v>2797.9</v>
          </cell>
          <cell r="O129">
            <v>12502.84</v>
          </cell>
          <cell r="P129">
            <v>570</v>
          </cell>
          <cell r="Q129">
            <v>11932.84</v>
          </cell>
          <cell r="R129">
            <v>2093.5</v>
          </cell>
        </row>
        <row r="130">
          <cell r="B130" t="str">
            <v>PETER'S DINER</v>
          </cell>
          <cell r="C130">
            <v>7020</v>
          </cell>
          <cell r="D130">
            <v>6384</v>
          </cell>
          <cell r="E130">
            <v>636</v>
          </cell>
          <cell r="F130">
            <v>10</v>
          </cell>
          <cell r="G130">
            <v>18003.86</v>
          </cell>
          <cell r="H130">
            <v>14886.71</v>
          </cell>
          <cell r="I130">
            <v>3117.15</v>
          </cell>
          <cell r="J130">
            <v>20.9</v>
          </cell>
          <cell r="K130">
            <v>18003.86</v>
          </cell>
          <cell r="L130">
            <v>14886.71</v>
          </cell>
          <cell r="M130">
            <v>3117.15</v>
          </cell>
          <cell r="N130">
            <v>20.9</v>
          </cell>
          <cell r="O130">
            <v>9175.16</v>
          </cell>
          <cell r="P130">
            <v>7611.58</v>
          </cell>
          <cell r="Q130">
            <v>1563.58</v>
          </cell>
          <cell r="R130">
            <v>20.5</v>
          </cell>
        </row>
        <row r="131">
          <cell r="B131" t="str">
            <v>NAT KAGEN MEAT &amp; POULTRY</v>
          </cell>
          <cell r="C131">
            <v>6714</v>
          </cell>
          <cell r="D131">
            <v>10306</v>
          </cell>
          <cell r="E131">
            <v>-3592</v>
          </cell>
          <cell r="F131">
            <v>-34.9</v>
          </cell>
          <cell r="G131">
            <v>16969.53</v>
          </cell>
          <cell r="H131">
            <v>23084.44</v>
          </cell>
          <cell r="I131">
            <v>-6114.91</v>
          </cell>
          <cell r="J131">
            <v>-26.5</v>
          </cell>
          <cell r="K131">
            <v>16969.53</v>
          </cell>
          <cell r="L131">
            <v>23084.44</v>
          </cell>
          <cell r="M131">
            <v>-6114.91</v>
          </cell>
          <cell r="N131">
            <v>-26.5</v>
          </cell>
          <cell r="O131">
            <v>7737.58</v>
          </cell>
          <cell r="P131">
            <v>10108.129999999999</v>
          </cell>
          <cell r="Q131">
            <v>-2370.5500000000002</v>
          </cell>
          <cell r="R131">
            <v>-23.5</v>
          </cell>
        </row>
        <row r="132">
          <cell r="B132" t="str">
            <v>RASTELLIS</v>
          </cell>
          <cell r="C132">
            <v>6584</v>
          </cell>
          <cell r="D132">
            <v>25347</v>
          </cell>
          <cell r="E132">
            <v>-18763</v>
          </cell>
          <cell r="F132">
            <v>-74</v>
          </cell>
          <cell r="G132">
            <v>22411.75</v>
          </cell>
          <cell r="H132">
            <v>91270.68</v>
          </cell>
          <cell r="I132">
            <v>-68858.929999999993</v>
          </cell>
          <cell r="J132">
            <v>-75.400000000000006</v>
          </cell>
          <cell r="K132">
            <v>22411.75</v>
          </cell>
          <cell r="L132">
            <v>91270.68</v>
          </cell>
          <cell r="M132">
            <v>-68858.929999999993</v>
          </cell>
          <cell r="N132">
            <v>-75.400000000000006</v>
          </cell>
          <cell r="O132">
            <v>8071.99</v>
          </cell>
          <cell r="P132">
            <v>42554.95</v>
          </cell>
          <cell r="Q132">
            <v>-34482.959999999999</v>
          </cell>
          <cell r="R132">
            <v>-81</v>
          </cell>
        </row>
        <row r="133">
          <cell r="B133" t="str">
            <v>CASINO DELI</v>
          </cell>
          <cell r="C133">
            <v>6572</v>
          </cell>
          <cell r="D133">
            <v>7289</v>
          </cell>
          <cell r="E133">
            <v>-717</v>
          </cell>
          <cell r="F133">
            <v>-9.8000000000000007</v>
          </cell>
          <cell r="G133">
            <v>20595.53</v>
          </cell>
          <cell r="H133">
            <v>23090.23</v>
          </cell>
          <cell r="I133">
            <v>-2494.6999999999998</v>
          </cell>
          <cell r="J133">
            <v>-10.8</v>
          </cell>
          <cell r="K133">
            <v>20400.53</v>
          </cell>
          <cell r="L133">
            <v>22747.25</v>
          </cell>
          <cell r="M133">
            <v>-2346.7199999999998</v>
          </cell>
          <cell r="N133">
            <v>-10.3</v>
          </cell>
          <cell r="O133">
            <v>9182.42</v>
          </cell>
          <cell r="P133">
            <v>9647.7900000000009</v>
          </cell>
          <cell r="Q133">
            <v>-465.37</v>
          </cell>
          <cell r="R133">
            <v>-4.8</v>
          </cell>
        </row>
        <row r="134">
          <cell r="B134" t="str">
            <v>K &amp; A SANDWICHES</v>
          </cell>
          <cell r="C134">
            <v>6528</v>
          </cell>
          <cell r="D134">
            <v>6412</v>
          </cell>
          <cell r="E134">
            <v>116</v>
          </cell>
          <cell r="F134">
            <v>1.8</v>
          </cell>
          <cell r="G134">
            <v>27235.85</v>
          </cell>
          <cell r="H134">
            <v>24113.919999999998</v>
          </cell>
          <cell r="I134">
            <v>3121.93</v>
          </cell>
          <cell r="J134">
            <v>13</v>
          </cell>
          <cell r="K134">
            <v>27235.85</v>
          </cell>
          <cell r="L134">
            <v>24113.919999999998</v>
          </cell>
          <cell r="M134">
            <v>3121.93</v>
          </cell>
          <cell r="N134">
            <v>13</v>
          </cell>
          <cell r="O134">
            <v>12320.8</v>
          </cell>
          <cell r="P134">
            <v>10517.3</v>
          </cell>
          <cell r="Q134">
            <v>1803.5</v>
          </cell>
          <cell r="R134">
            <v>17.2</v>
          </cell>
        </row>
        <row r="135">
          <cell r="B135" t="str">
            <v>U S FOODSERVICE - DALLAS(6W)</v>
          </cell>
          <cell r="C135">
            <v>6526</v>
          </cell>
          <cell r="D135">
            <v>5558</v>
          </cell>
          <cell r="E135">
            <v>968</v>
          </cell>
          <cell r="F135">
            <v>17.399999999999999</v>
          </cell>
          <cell r="G135">
            <v>23608.62</v>
          </cell>
          <cell r="H135">
            <v>19453</v>
          </cell>
          <cell r="I135">
            <v>4155.62</v>
          </cell>
          <cell r="J135">
            <v>21.4</v>
          </cell>
          <cell r="K135">
            <v>21674.33</v>
          </cell>
          <cell r="L135">
            <v>19453</v>
          </cell>
          <cell r="M135">
            <v>2221.33</v>
          </cell>
          <cell r="N135">
            <v>11.4</v>
          </cell>
          <cell r="O135">
            <v>8530.66</v>
          </cell>
          <cell r="P135">
            <v>6042.71</v>
          </cell>
          <cell r="Q135">
            <v>2487.9499999999998</v>
          </cell>
          <cell r="R135">
            <v>41.2</v>
          </cell>
        </row>
        <row r="136">
          <cell r="B136" t="str">
            <v>PONZIO'S RESTAURANT</v>
          </cell>
          <cell r="C136">
            <v>6454</v>
          </cell>
          <cell r="D136">
            <v>5403</v>
          </cell>
          <cell r="E136">
            <v>1051</v>
          </cell>
          <cell r="F136">
            <v>19.5</v>
          </cell>
          <cell r="G136">
            <v>18694.689999999999</v>
          </cell>
          <cell r="H136">
            <v>15343.81</v>
          </cell>
          <cell r="I136">
            <v>3350.88</v>
          </cell>
          <cell r="J136">
            <v>21.8</v>
          </cell>
          <cell r="K136">
            <v>18626.53</v>
          </cell>
          <cell r="L136">
            <v>15343.81</v>
          </cell>
          <cell r="M136">
            <v>3282.72</v>
          </cell>
          <cell r="N136">
            <v>21.4</v>
          </cell>
          <cell r="O136">
            <v>9713.59</v>
          </cell>
          <cell r="P136">
            <v>8860.51</v>
          </cell>
          <cell r="Q136">
            <v>853.08</v>
          </cell>
          <cell r="R136">
            <v>9.6</v>
          </cell>
        </row>
        <row r="137">
          <cell r="B137" t="str">
            <v>JACK'S COLD CUTS</v>
          </cell>
          <cell r="C137">
            <v>6373</v>
          </cell>
          <cell r="D137">
            <v>6056</v>
          </cell>
          <cell r="E137">
            <v>317</v>
          </cell>
          <cell r="F137">
            <v>5.2</v>
          </cell>
          <cell r="G137">
            <v>29429.18</v>
          </cell>
          <cell r="H137">
            <v>27682.59</v>
          </cell>
          <cell r="I137">
            <v>1746.59</v>
          </cell>
          <cell r="J137">
            <v>6.3</v>
          </cell>
          <cell r="K137">
            <v>29347.3</v>
          </cell>
          <cell r="L137">
            <v>27416.28</v>
          </cell>
          <cell r="M137">
            <v>1931.02</v>
          </cell>
          <cell r="N137">
            <v>7</v>
          </cell>
          <cell r="O137">
            <v>12967.08</v>
          </cell>
          <cell r="P137">
            <v>13007.34</v>
          </cell>
          <cell r="Q137">
            <v>-40.26</v>
          </cell>
          <cell r="R137">
            <v>-0.3</v>
          </cell>
        </row>
        <row r="138">
          <cell r="B138" t="str">
            <v>MURRAY'S DELICATESSEN-BALA</v>
          </cell>
          <cell r="C138">
            <v>5994</v>
          </cell>
          <cell r="D138">
            <v>8184</v>
          </cell>
          <cell r="E138">
            <v>-2190</v>
          </cell>
          <cell r="F138">
            <v>-26.8</v>
          </cell>
          <cell r="G138">
            <v>24183.03</v>
          </cell>
          <cell r="H138">
            <v>33894.35</v>
          </cell>
          <cell r="I138">
            <v>-9711.32</v>
          </cell>
          <cell r="J138">
            <v>-28.7</v>
          </cell>
          <cell r="K138">
            <v>24183.03</v>
          </cell>
          <cell r="L138">
            <v>33310.519999999997</v>
          </cell>
          <cell r="M138">
            <v>-9127.49</v>
          </cell>
          <cell r="N138">
            <v>-27.4</v>
          </cell>
          <cell r="O138">
            <v>10437.14</v>
          </cell>
          <cell r="P138">
            <v>14767.68</v>
          </cell>
          <cell r="Q138">
            <v>-4330.54</v>
          </cell>
          <cell r="R138">
            <v>-29.3</v>
          </cell>
        </row>
        <row r="139">
          <cell r="B139" t="str">
            <v>PARADISE HALAL MEAT</v>
          </cell>
          <cell r="C139">
            <v>5864</v>
          </cell>
          <cell r="D139">
            <v>6000</v>
          </cell>
          <cell r="E139">
            <v>-136</v>
          </cell>
          <cell r="F139">
            <v>-2.2999999999999998</v>
          </cell>
          <cell r="G139">
            <v>10818.56</v>
          </cell>
          <cell r="H139">
            <v>10089.36</v>
          </cell>
          <cell r="I139">
            <v>729.2</v>
          </cell>
          <cell r="J139">
            <v>7.2</v>
          </cell>
          <cell r="K139">
            <v>10818.56</v>
          </cell>
          <cell r="L139">
            <v>10089.36</v>
          </cell>
          <cell r="M139">
            <v>729.2</v>
          </cell>
          <cell r="N139">
            <v>7.2</v>
          </cell>
          <cell r="O139">
            <v>6824.49</v>
          </cell>
          <cell r="P139">
            <v>6234.07</v>
          </cell>
          <cell r="Q139">
            <v>590.41999999999996</v>
          </cell>
          <cell r="R139">
            <v>9.5</v>
          </cell>
        </row>
        <row r="140">
          <cell r="B140" t="str">
            <v>ALLIED SPECIALTY FOODS, INC</v>
          </cell>
          <cell r="C140">
            <v>5650</v>
          </cell>
          <cell r="D140">
            <v>30522</v>
          </cell>
          <cell r="E140">
            <v>-24872</v>
          </cell>
          <cell r="F140">
            <v>-81.5</v>
          </cell>
          <cell r="G140">
            <v>2429.5</v>
          </cell>
          <cell r="H140">
            <v>16499.71</v>
          </cell>
          <cell r="I140">
            <v>-14070.21</v>
          </cell>
          <cell r="J140">
            <v>-85.3</v>
          </cell>
          <cell r="K140">
            <v>2429.5</v>
          </cell>
          <cell r="L140">
            <v>16499.71</v>
          </cell>
          <cell r="M140">
            <v>-14070.21</v>
          </cell>
          <cell r="N140">
            <v>-85.3</v>
          </cell>
          <cell r="O140">
            <v>2429.5</v>
          </cell>
          <cell r="P140">
            <v>7190.11</v>
          </cell>
          <cell r="Q140">
            <v>-4760.6099999999997</v>
          </cell>
          <cell r="R140">
            <v>-66.2</v>
          </cell>
        </row>
        <row r="141">
          <cell r="B141" t="str">
            <v>MINELLA'S DINER</v>
          </cell>
          <cell r="C141">
            <v>5616</v>
          </cell>
          <cell r="D141">
            <v>5349</v>
          </cell>
          <cell r="E141">
            <v>267</v>
          </cell>
          <cell r="F141">
            <v>5</v>
          </cell>
          <cell r="G141">
            <v>14584.22</v>
          </cell>
          <cell r="H141">
            <v>12505.77</v>
          </cell>
          <cell r="I141">
            <v>2078.4499999999998</v>
          </cell>
          <cell r="J141">
            <v>16.600000000000001</v>
          </cell>
          <cell r="K141">
            <v>14584.22</v>
          </cell>
          <cell r="L141">
            <v>12505.77</v>
          </cell>
          <cell r="M141">
            <v>2078.4499999999998</v>
          </cell>
          <cell r="N141">
            <v>16.600000000000001</v>
          </cell>
          <cell r="O141">
            <v>8338.7000000000007</v>
          </cell>
          <cell r="P141">
            <v>7211.15</v>
          </cell>
          <cell r="Q141">
            <v>1127.55</v>
          </cell>
          <cell r="R141">
            <v>15.6</v>
          </cell>
        </row>
        <row r="142">
          <cell r="B142" t="str">
            <v>JEFFERSON HOSPITAL</v>
          </cell>
          <cell r="C142">
            <v>5544</v>
          </cell>
          <cell r="D142">
            <v>5911</v>
          </cell>
          <cell r="E142">
            <v>-367</v>
          </cell>
          <cell r="F142">
            <v>-6.2</v>
          </cell>
          <cell r="G142">
            <v>17270.810000000001</v>
          </cell>
          <cell r="H142">
            <v>18190.37</v>
          </cell>
          <cell r="I142">
            <v>-919.56</v>
          </cell>
          <cell r="J142">
            <v>-5.0999999999999996</v>
          </cell>
          <cell r="K142">
            <v>17270.810000000001</v>
          </cell>
          <cell r="L142">
            <v>18190.37</v>
          </cell>
          <cell r="M142">
            <v>-919.56</v>
          </cell>
          <cell r="N142">
            <v>-5.0999999999999996</v>
          </cell>
          <cell r="O142">
            <v>8699.3700000000008</v>
          </cell>
          <cell r="P142">
            <v>9687.32</v>
          </cell>
          <cell r="Q142">
            <v>-987.95</v>
          </cell>
          <cell r="R142">
            <v>-10.199999999999999</v>
          </cell>
        </row>
        <row r="143">
          <cell r="B143" t="str">
            <v>ATLANTA FOODS INTERNATIONAL</v>
          </cell>
          <cell r="C143">
            <v>5228</v>
          </cell>
          <cell r="D143">
            <v>5734</v>
          </cell>
          <cell r="E143">
            <v>-506</v>
          </cell>
          <cell r="F143">
            <v>-8.8000000000000007</v>
          </cell>
          <cell r="G143">
            <v>25607.63</v>
          </cell>
          <cell r="H143">
            <v>25906.99</v>
          </cell>
          <cell r="I143">
            <v>-299.36</v>
          </cell>
          <cell r="J143">
            <v>-1.2</v>
          </cell>
          <cell r="K143">
            <v>25457.63</v>
          </cell>
          <cell r="L143">
            <v>25317.17</v>
          </cell>
          <cell r="M143">
            <v>140.46</v>
          </cell>
          <cell r="N143">
            <v>0.6</v>
          </cell>
          <cell r="O143">
            <v>14744.02</v>
          </cell>
          <cell r="P143">
            <v>14474.26</v>
          </cell>
          <cell r="Q143">
            <v>269.76</v>
          </cell>
          <cell r="R143">
            <v>1.9</v>
          </cell>
        </row>
        <row r="144">
          <cell r="B144" t="str">
            <v>ENA</v>
          </cell>
          <cell r="C144">
            <v>4910</v>
          </cell>
          <cell r="D144">
            <v>5100</v>
          </cell>
          <cell r="E144">
            <v>-190</v>
          </cell>
          <cell r="F144">
            <v>-3.7</v>
          </cell>
          <cell r="G144">
            <v>10487.7</v>
          </cell>
          <cell r="H144">
            <v>10485</v>
          </cell>
          <cell r="I144">
            <v>2.7</v>
          </cell>
          <cell r="J144">
            <v>0</v>
          </cell>
          <cell r="K144">
            <v>10172.700000000001</v>
          </cell>
          <cell r="L144">
            <v>10485</v>
          </cell>
          <cell r="M144">
            <v>-312.3</v>
          </cell>
          <cell r="N144">
            <v>-3</v>
          </cell>
          <cell r="O144">
            <v>5999.2</v>
          </cell>
          <cell r="P144">
            <v>7290</v>
          </cell>
          <cell r="Q144">
            <v>-1290.8</v>
          </cell>
          <cell r="R144">
            <v>-17.7</v>
          </cell>
        </row>
        <row r="145">
          <cell r="B145" t="str">
            <v>DRESHERTOWN SHOP N BAG</v>
          </cell>
          <cell r="C145">
            <v>4888</v>
          </cell>
          <cell r="D145">
            <v>5082</v>
          </cell>
          <cell r="E145">
            <v>-194</v>
          </cell>
          <cell r="F145">
            <v>-3.8</v>
          </cell>
          <cell r="G145">
            <v>23331.919999999998</v>
          </cell>
          <cell r="H145">
            <v>22653.72</v>
          </cell>
          <cell r="I145">
            <v>678.2</v>
          </cell>
          <cell r="J145">
            <v>3</v>
          </cell>
          <cell r="K145">
            <v>23310.720000000001</v>
          </cell>
          <cell r="L145">
            <v>22611.54</v>
          </cell>
          <cell r="M145">
            <v>699.18</v>
          </cell>
          <cell r="N145">
            <v>3.1</v>
          </cell>
          <cell r="O145">
            <v>9876.66</v>
          </cell>
          <cell r="P145">
            <v>9783.2199999999993</v>
          </cell>
          <cell r="Q145">
            <v>93.44</v>
          </cell>
          <cell r="R145">
            <v>1</v>
          </cell>
        </row>
        <row r="146">
          <cell r="B146" t="str">
            <v>PHIL'S TAVERN</v>
          </cell>
          <cell r="C146">
            <v>4885</v>
          </cell>
          <cell r="D146">
            <v>5523</v>
          </cell>
          <cell r="E146">
            <v>-638</v>
          </cell>
          <cell r="F146">
            <v>-11.6</v>
          </cell>
          <cell r="G146">
            <v>17252.89</v>
          </cell>
          <cell r="H146">
            <v>19169.55</v>
          </cell>
          <cell r="I146">
            <v>-1916.66</v>
          </cell>
          <cell r="J146">
            <v>-10</v>
          </cell>
          <cell r="K146">
            <v>17252.89</v>
          </cell>
          <cell r="L146">
            <v>19169.55</v>
          </cell>
          <cell r="M146">
            <v>-1916.66</v>
          </cell>
          <cell r="N146">
            <v>-10</v>
          </cell>
          <cell r="O146">
            <v>6507.09</v>
          </cell>
          <cell r="P146">
            <v>7812.01</v>
          </cell>
          <cell r="Q146">
            <v>-1304.92</v>
          </cell>
          <cell r="R146">
            <v>-16.7</v>
          </cell>
        </row>
        <row r="147">
          <cell r="B147" t="str">
            <v>WILSON BLUE RIBBON - ARAMINGO</v>
          </cell>
          <cell r="C147">
            <v>4860</v>
          </cell>
          <cell r="D147">
            <v>6955</v>
          </cell>
          <cell r="E147">
            <v>-2095</v>
          </cell>
          <cell r="F147">
            <v>-30.1</v>
          </cell>
          <cell r="G147">
            <v>9789</v>
          </cell>
          <cell r="H147">
            <v>12934</v>
          </cell>
          <cell r="I147">
            <v>-3145</v>
          </cell>
          <cell r="J147">
            <v>-24.3</v>
          </cell>
          <cell r="K147">
            <v>9789</v>
          </cell>
          <cell r="L147">
            <v>12866.14</v>
          </cell>
          <cell r="M147">
            <v>-3077.14</v>
          </cell>
          <cell r="N147">
            <v>-23.9</v>
          </cell>
          <cell r="O147">
            <v>6379.5</v>
          </cell>
          <cell r="P147">
            <v>8686.19</v>
          </cell>
          <cell r="Q147">
            <v>-2306.69</v>
          </cell>
          <cell r="R147">
            <v>-26.6</v>
          </cell>
        </row>
        <row r="148">
          <cell r="B148" t="str">
            <v>SYSCO - CINCINNATI #019</v>
          </cell>
          <cell r="C148">
            <v>4843</v>
          </cell>
          <cell r="D148">
            <v>8963</v>
          </cell>
          <cell r="E148">
            <v>-4120</v>
          </cell>
          <cell r="F148">
            <v>-46</v>
          </cell>
          <cell r="G148">
            <v>16241.1</v>
          </cell>
          <cell r="H148">
            <v>29526.04</v>
          </cell>
          <cell r="I148">
            <v>-13284.94</v>
          </cell>
          <cell r="J148">
            <v>-45</v>
          </cell>
          <cell r="K148">
            <v>15994.19</v>
          </cell>
          <cell r="L148">
            <v>29175.52</v>
          </cell>
          <cell r="M148">
            <v>-13181.33</v>
          </cell>
          <cell r="N148">
            <v>-45.2</v>
          </cell>
          <cell r="O148">
            <v>6748.15</v>
          </cell>
          <cell r="P148">
            <v>13665.85</v>
          </cell>
          <cell r="Q148">
            <v>-6917.7</v>
          </cell>
          <cell r="R148">
            <v>-50.6</v>
          </cell>
        </row>
        <row r="149">
          <cell r="B149" t="str">
            <v>U S FOODSERVICE - ATLANTA</v>
          </cell>
          <cell r="C149">
            <v>4742</v>
          </cell>
          <cell r="D149">
            <v>12515</v>
          </cell>
          <cell r="E149">
            <v>-7773</v>
          </cell>
          <cell r="F149">
            <v>-62.1</v>
          </cell>
          <cell r="G149">
            <v>16586.87</v>
          </cell>
          <cell r="H149">
            <v>47698.33</v>
          </cell>
          <cell r="I149">
            <v>-31111.46</v>
          </cell>
          <cell r="J149">
            <v>-65.2</v>
          </cell>
          <cell r="K149">
            <v>16586.87</v>
          </cell>
          <cell r="L149">
            <v>44645.09</v>
          </cell>
          <cell r="M149">
            <v>-28058.22</v>
          </cell>
          <cell r="N149">
            <v>-62.9</v>
          </cell>
          <cell r="O149">
            <v>7724.04</v>
          </cell>
          <cell r="P149">
            <v>19582.25</v>
          </cell>
          <cell r="Q149">
            <v>-11858.21</v>
          </cell>
          <cell r="R149">
            <v>-60.6</v>
          </cell>
        </row>
        <row r="150">
          <cell r="B150" t="str">
            <v>FOOD SHOWS</v>
          </cell>
          <cell r="C150">
            <v>4594</v>
          </cell>
          <cell r="D150">
            <v>3790</v>
          </cell>
          <cell r="E150">
            <v>804</v>
          </cell>
          <cell r="F150">
            <v>21.2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-6891.29</v>
          </cell>
          <cell r="P150">
            <v>-4869.84</v>
          </cell>
          <cell r="Q150">
            <v>-2021.45</v>
          </cell>
          <cell r="R150">
            <v>41.5</v>
          </cell>
        </row>
        <row r="151">
          <cell r="B151" t="str">
            <v>CHELTENHAM SHOPRITE</v>
          </cell>
          <cell r="C151">
            <v>4550</v>
          </cell>
          <cell r="D151">
            <v>3372</v>
          </cell>
          <cell r="E151">
            <v>1178</v>
          </cell>
          <cell r="F151">
            <v>34.9</v>
          </cell>
          <cell r="G151">
            <v>13122.98</v>
          </cell>
          <cell r="H151">
            <v>9437.0499999999993</v>
          </cell>
          <cell r="I151">
            <v>3685.93</v>
          </cell>
          <cell r="J151">
            <v>39.1</v>
          </cell>
          <cell r="K151">
            <v>13122.98</v>
          </cell>
          <cell r="L151">
            <v>9437.0499999999993</v>
          </cell>
          <cell r="M151">
            <v>3685.93</v>
          </cell>
          <cell r="N151">
            <v>39.1</v>
          </cell>
          <cell r="O151">
            <v>3840.81</v>
          </cell>
          <cell r="P151">
            <v>2440.3200000000002</v>
          </cell>
          <cell r="Q151">
            <v>1400.49</v>
          </cell>
          <cell r="R151">
            <v>57.4</v>
          </cell>
        </row>
        <row r="152">
          <cell r="B152" t="str">
            <v>SYGMA NETWORK - DALLAS NORTH</v>
          </cell>
          <cell r="C152">
            <v>4401</v>
          </cell>
          <cell r="D152">
            <v>0</v>
          </cell>
          <cell r="E152">
            <v>4401</v>
          </cell>
          <cell r="F152">
            <v>0</v>
          </cell>
          <cell r="G152">
            <v>13121.83</v>
          </cell>
          <cell r="H152">
            <v>0</v>
          </cell>
          <cell r="I152">
            <v>13121.83</v>
          </cell>
          <cell r="J152">
            <v>0</v>
          </cell>
          <cell r="K152">
            <v>13121.83</v>
          </cell>
          <cell r="L152">
            <v>0</v>
          </cell>
          <cell r="M152">
            <v>13121.83</v>
          </cell>
          <cell r="N152">
            <v>0</v>
          </cell>
          <cell r="O152">
            <v>5587.97</v>
          </cell>
          <cell r="P152">
            <v>0</v>
          </cell>
          <cell r="Q152">
            <v>5587.97</v>
          </cell>
          <cell r="R152">
            <v>0</v>
          </cell>
        </row>
        <row r="153">
          <cell r="B153" t="str">
            <v>HOUARI</v>
          </cell>
          <cell r="C153">
            <v>4283</v>
          </cell>
          <cell r="D153">
            <v>6475</v>
          </cell>
          <cell r="E153">
            <v>-2192</v>
          </cell>
          <cell r="F153">
            <v>-33.9</v>
          </cell>
          <cell r="G153">
            <v>8847.85</v>
          </cell>
          <cell r="H153">
            <v>12592.5</v>
          </cell>
          <cell r="I153">
            <v>-3744.65</v>
          </cell>
          <cell r="J153">
            <v>-29.7</v>
          </cell>
          <cell r="K153">
            <v>8847.85</v>
          </cell>
          <cell r="L153">
            <v>12592.5</v>
          </cell>
          <cell r="M153">
            <v>-3744.65</v>
          </cell>
          <cell r="N153">
            <v>-29.7</v>
          </cell>
          <cell r="O153">
            <v>5309.53</v>
          </cell>
          <cell r="P153">
            <v>7037.25</v>
          </cell>
          <cell r="Q153">
            <v>-1727.72</v>
          </cell>
          <cell r="R153">
            <v>-24.6</v>
          </cell>
        </row>
        <row r="154">
          <cell r="B154" t="str">
            <v>G D MATHEWS &amp; SONS INC</v>
          </cell>
          <cell r="C154">
            <v>4137</v>
          </cell>
          <cell r="D154">
            <v>4400</v>
          </cell>
          <cell r="E154">
            <v>-262</v>
          </cell>
          <cell r="F154">
            <v>-6</v>
          </cell>
          <cell r="G154">
            <v>18946.14</v>
          </cell>
          <cell r="H154">
            <v>20980.85</v>
          </cell>
          <cell r="I154">
            <v>-2034.71</v>
          </cell>
          <cell r="J154">
            <v>-9.6999999999999993</v>
          </cell>
          <cell r="K154">
            <v>18893.96</v>
          </cell>
          <cell r="L154">
            <v>20958.38</v>
          </cell>
          <cell r="M154">
            <v>-2064.42</v>
          </cell>
          <cell r="N154">
            <v>-9.9</v>
          </cell>
          <cell r="O154">
            <v>10811.02</v>
          </cell>
          <cell r="P154">
            <v>13471.72</v>
          </cell>
          <cell r="Q154">
            <v>-2660.7</v>
          </cell>
          <cell r="R154">
            <v>-19.8</v>
          </cell>
        </row>
        <row r="155">
          <cell r="B155" t="str">
            <v>RED LION DINER - WILLOW GROVE</v>
          </cell>
          <cell r="C155">
            <v>3910</v>
          </cell>
          <cell r="D155">
            <v>2688</v>
          </cell>
          <cell r="E155">
            <v>1223</v>
          </cell>
          <cell r="F155">
            <v>45.5</v>
          </cell>
          <cell r="G155">
            <v>9954.4500000000007</v>
          </cell>
          <cell r="H155">
            <v>6201.33</v>
          </cell>
          <cell r="I155">
            <v>3753.12</v>
          </cell>
          <cell r="J155">
            <v>60.5</v>
          </cell>
          <cell r="K155">
            <v>9954.4500000000007</v>
          </cell>
          <cell r="L155">
            <v>6201.33</v>
          </cell>
          <cell r="M155">
            <v>3753.12</v>
          </cell>
          <cell r="N155">
            <v>60.5</v>
          </cell>
          <cell r="O155">
            <v>5781.04</v>
          </cell>
          <cell r="P155">
            <v>3540.65</v>
          </cell>
          <cell r="Q155">
            <v>2240.39</v>
          </cell>
          <cell r="R155">
            <v>63.3</v>
          </cell>
        </row>
        <row r="156">
          <cell r="B156" t="str">
            <v>OLD WORLD PROVISIONS</v>
          </cell>
          <cell r="C156">
            <v>3735</v>
          </cell>
          <cell r="D156">
            <v>46447</v>
          </cell>
          <cell r="E156">
            <v>-42712</v>
          </cell>
          <cell r="F156">
            <v>-92</v>
          </cell>
          <cell r="G156">
            <v>7470</v>
          </cell>
          <cell r="H156">
            <v>114089.52</v>
          </cell>
          <cell r="I156">
            <v>-106619.52</v>
          </cell>
          <cell r="J156">
            <v>-93.5</v>
          </cell>
          <cell r="K156">
            <v>7470</v>
          </cell>
          <cell r="L156">
            <v>111978.92</v>
          </cell>
          <cell r="M156">
            <v>-104508.92</v>
          </cell>
          <cell r="N156">
            <v>-93.3</v>
          </cell>
          <cell r="O156">
            <v>4108.5</v>
          </cell>
          <cell r="P156">
            <v>42490.98</v>
          </cell>
          <cell r="Q156">
            <v>-38382.480000000003</v>
          </cell>
          <cell r="R156">
            <v>-90.3</v>
          </cell>
        </row>
        <row r="157">
          <cell r="B157" t="str">
            <v>GOOEY LOOIES</v>
          </cell>
          <cell r="C157">
            <v>3579</v>
          </cell>
          <cell r="D157">
            <v>9504</v>
          </cell>
          <cell r="E157">
            <v>-5925</v>
          </cell>
          <cell r="F157">
            <v>-62.3</v>
          </cell>
          <cell r="G157">
            <v>10647.04</v>
          </cell>
          <cell r="H157">
            <v>26515.19</v>
          </cell>
          <cell r="I157">
            <v>-15868.15</v>
          </cell>
          <cell r="J157">
            <v>-59.9</v>
          </cell>
          <cell r="K157">
            <v>10637.68</v>
          </cell>
          <cell r="L157">
            <v>26515.19</v>
          </cell>
          <cell r="M157">
            <v>-15877.51</v>
          </cell>
          <cell r="N157">
            <v>-59.9</v>
          </cell>
          <cell r="O157">
            <v>4340.2299999999996</v>
          </cell>
          <cell r="P157">
            <v>5842.75</v>
          </cell>
          <cell r="Q157">
            <v>-1502.52</v>
          </cell>
          <cell r="R157">
            <v>-25.7</v>
          </cell>
        </row>
        <row r="158">
          <cell r="B158" t="str">
            <v>RED LION DINER - SOUTHHAMPTON</v>
          </cell>
          <cell r="C158">
            <v>3523</v>
          </cell>
          <cell r="D158">
            <v>3134</v>
          </cell>
          <cell r="E158">
            <v>389</v>
          </cell>
          <cell r="F158">
            <v>12.4</v>
          </cell>
          <cell r="G158">
            <v>8654.19</v>
          </cell>
          <cell r="H158">
            <v>7054.51</v>
          </cell>
          <cell r="I158">
            <v>1599.68</v>
          </cell>
          <cell r="J158">
            <v>22.7</v>
          </cell>
          <cell r="K158">
            <v>8654.19</v>
          </cell>
          <cell r="L158">
            <v>7054.51</v>
          </cell>
          <cell r="M158">
            <v>1599.68</v>
          </cell>
          <cell r="N158">
            <v>22.7</v>
          </cell>
          <cell r="O158">
            <v>4746.87</v>
          </cell>
          <cell r="P158">
            <v>3952.28</v>
          </cell>
          <cell r="Q158">
            <v>794.59</v>
          </cell>
          <cell r="R158">
            <v>20.100000000000001</v>
          </cell>
        </row>
        <row r="159">
          <cell r="B159" t="str">
            <v>U S FOODSERVICE - CINCINNATI</v>
          </cell>
          <cell r="C159">
            <v>3475</v>
          </cell>
          <cell r="D159">
            <v>0</v>
          </cell>
          <cell r="E159">
            <v>3475</v>
          </cell>
          <cell r="F159">
            <v>0</v>
          </cell>
          <cell r="G159">
            <v>11949.85</v>
          </cell>
          <cell r="H159">
            <v>0</v>
          </cell>
          <cell r="I159">
            <v>11949.85</v>
          </cell>
          <cell r="J159">
            <v>0</v>
          </cell>
          <cell r="K159">
            <v>11949.85</v>
          </cell>
          <cell r="L159">
            <v>0</v>
          </cell>
          <cell r="M159">
            <v>11949.85</v>
          </cell>
          <cell r="N159">
            <v>0</v>
          </cell>
          <cell r="O159">
            <v>5860.55</v>
          </cell>
          <cell r="P159">
            <v>0</v>
          </cell>
          <cell r="Q159">
            <v>5860.55</v>
          </cell>
          <cell r="R159">
            <v>0</v>
          </cell>
        </row>
        <row r="160">
          <cell r="B160" t="str">
            <v>DONATIONS</v>
          </cell>
          <cell r="C160">
            <v>3465</v>
          </cell>
          <cell r="D160">
            <v>3088</v>
          </cell>
          <cell r="E160">
            <v>377</v>
          </cell>
          <cell r="F160">
            <v>12.2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-4445.75</v>
          </cell>
          <cell r="P160">
            <v>-3169.68</v>
          </cell>
          <cell r="Q160">
            <v>-1276.07</v>
          </cell>
          <cell r="R160">
            <v>40.299999999999997</v>
          </cell>
        </row>
        <row r="161">
          <cell r="B161" t="str">
            <v>SYSCO - INDIANA #160</v>
          </cell>
          <cell r="C161">
            <v>3420</v>
          </cell>
          <cell r="D161">
            <v>0</v>
          </cell>
          <cell r="E161">
            <v>3420</v>
          </cell>
          <cell r="F161">
            <v>0</v>
          </cell>
          <cell r="G161">
            <v>9383.32</v>
          </cell>
          <cell r="H161">
            <v>0</v>
          </cell>
          <cell r="I161">
            <v>9383.32</v>
          </cell>
          <cell r="J161">
            <v>0</v>
          </cell>
          <cell r="K161">
            <v>9383.32</v>
          </cell>
          <cell r="L161">
            <v>0</v>
          </cell>
          <cell r="M161">
            <v>9383.32</v>
          </cell>
          <cell r="N161">
            <v>0</v>
          </cell>
          <cell r="O161">
            <v>3692.63</v>
          </cell>
          <cell r="P161">
            <v>0</v>
          </cell>
          <cell r="Q161">
            <v>3692.63</v>
          </cell>
          <cell r="R161">
            <v>0</v>
          </cell>
        </row>
        <row r="162">
          <cell r="B162" t="str">
            <v>REPLACEMENT PRODUCT</v>
          </cell>
          <cell r="C162">
            <v>3411</v>
          </cell>
          <cell r="D162">
            <v>876</v>
          </cell>
          <cell r="E162">
            <v>2535</v>
          </cell>
          <cell r="F162">
            <v>289.3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-6079.68</v>
          </cell>
          <cell r="P162">
            <v>-1739.29</v>
          </cell>
          <cell r="Q162">
            <v>-4340.3900000000003</v>
          </cell>
          <cell r="R162">
            <v>249.6</v>
          </cell>
        </row>
        <row r="163">
          <cell r="B163" t="str">
            <v>WILSON BLUE RIBBON - ADAMS</v>
          </cell>
          <cell r="C163">
            <v>3380</v>
          </cell>
          <cell r="D163">
            <v>4560</v>
          </cell>
          <cell r="E163">
            <v>-1180</v>
          </cell>
          <cell r="F163">
            <v>-25.9</v>
          </cell>
          <cell r="G163">
            <v>6831</v>
          </cell>
          <cell r="H163">
            <v>8470.7999999999993</v>
          </cell>
          <cell r="I163">
            <v>-1639.8</v>
          </cell>
          <cell r="J163">
            <v>-19.399999999999999</v>
          </cell>
          <cell r="K163">
            <v>6831</v>
          </cell>
          <cell r="L163">
            <v>8354</v>
          </cell>
          <cell r="M163">
            <v>-1523</v>
          </cell>
          <cell r="N163">
            <v>-18.2</v>
          </cell>
          <cell r="O163">
            <v>4483.1000000000004</v>
          </cell>
          <cell r="P163">
            <v>5592.5</v>
          </cell>
          <cell r="Q163">
            <v>-1109.4000000000001</v>
          </cell>
          <cell r="R163">
            <v>-19.8</v>
          </cell>
        </row>
        <row r="164">
          <cell r="B164" t="str">
            <v>MURRAY'S BERWYN</v>
          </cell>
          <cell r="C164">
            <v>3370</v>
          </cell>
          <cell r="D164">
            <v>0</v>
          </cell>
          <cell r="E164">
            <v>3370</v>
          </cell>
          <cell r="F164">
            <v>0</v>
          </cell>
          <cell r="G164">
            <v>14183.21</v>
          </cell>
          <cell r="H164">
            <v>0</v>
          </cell>
          <cell r="I164">
            <v>14183.21</v>
          </cell>
          <cell r="J164">
            <v>0</v>
          </cell>
          <cell r="K164">
            <v>14183.21</v>
          </cell>
          <cell r="L164">
            <v>0</v>
          </cell>
          <cell r="M164">
            <v>14183.21</v>
          </cell>
          <cell r="N164">
            <v>0</v>
          </cell>
          <cell r="O164">
            <v>6550.9</v>
          </cell>
          <cell r="P164">
            <v>0</v>
          </cell>
          <cell r="Q164">
            <v>6550.9</v>
          </cell>
          <cell r="R164">
            <v>0</v>
          </cell>
        </row>
        <row r="165">
          <cell r="B165" t="str">
            <v>KLEINS MARKET</v>
          </cell>
          <cell r="C165">
            <v>3160</v>
          </cell>
          <cell r="D165">
            <v>3186</v>
          </cell>
          <cell r="E165">
            <v>-26</v>
          </cell>
          <cell r="F165">
            <v>-0.8</v>
          </cell>
          <cell r="G165">
            <v>11473.56</v>
          </cell>
          <cell r="H165">
            <v>10949.23</v>
          </cell>
          <cell r="I165">
            <v>524.33000000000004</v>
          </cell>
          <cell r="J165">
            <v>4.8</v>
          </cell>
          <cell r="K165">
            <v>11473.56</v>
          </cell>
          <cell r="L165">
            <v>10949.23</v>
          </cell>
          <cell r="M165">
            <v>524.33000000000004</v>
          </cell>
          <cell r="N165">
            <v>4.8</v>
          </cell>
          <cell r="O165">
            <v>5097.1499999999996</v>
          </cell>
          <cell r="P165">
            <v>4280.66</v>
          </cell>
          <cell r="Q165">
            <v>816.49</v>
          </cell>
          <cell r="R165">
            <v>19.100000000000001</v>
          </cell>
        </row>
        <row r="166">
          <cell r="B166" t="str">
            <v>KISSIN FRESH</v>
          </cell>
          <cell r="C166">
            <v>3033</v>
          </cell>
          <cell r="D166">
            <v>3000</v>
          </cell>
          <cell r="E166">
            <v>33</v>
          </cell>
          <cell r="F166">
            <v>1.1000000000000001</v>
          </cell>
          <cell r="G166">
            <v>6143.01</v>
          </cell>
          <cell r="H166">
            <v>6455.66</v>
          </cell>
          <cell r="I166">
            <v>-312.64999999999998</v>
          </cell>
          <cell r="J166">
            <v>-4.8</v>
          </cell>
          <cell r="K166">
            <v>6143.01</v>
          </cell>
          <cell r="L166">
            <v>6455.66</v>
          </cell>
          <cell r="M166">
            <v>-312.64999999999998</v>
          </cell>
          <cell r="N166">
            <v>-4.8</v>
          </cell>
          <cell r="O166">
            <v>3680.7</v>
          </cell>
          <cell r="P166">
            <v>3906.32</v>
          </cell>
          <cell r="Q166">
            <v>-225.62</v>
          </cell>
          <cell r="R166">
            <v>-5.8</v>
          </cell>
        </row>
        <row r="167">
          <cell r="B167" t="str">
            <v>STEVE</v>
          </cell>
          <cell r="C167">
            <v>2985</v>
          </cell>
          <cell r="D167">
            <v>2977</v>
          </cell>
          <cell r="E167">
            <v>8</v>
          </cell>
          <cell r="F167">
            <v>0.3</v>
          </cell>
          <cell r="G167">
            <v>5883.5</v>
          </cell>
          <cell r="H167">
            <v>5565.15</v>
          </cell>
          <cell r="I167">
            <v>318.35000000000002</v>
          </cell>
          <cell r="J167">
            <v>5.7</v>
          </cell>
          <cell r="K167">
            <v>5883.5</v>
          </cell>
          <cell r="L167">
            <v>5565.15</v>
          </cell>
          <cell r="M167">
            <v>318.35000000000002</v>
          </cell>
          <cell r="N167">
            <v>5.7</v>
          </cell>
          <cell r="O167">
            <v>3183.55</v>
          </cell>
          <cell r="P167">
            <v>3011.51</v>
          </cell>
          <cell r="Q167">
            <v>172.04</v>
          </cell>
          <cell r="R167">
            <v>5.7</v>
          </cell>
        </row>
        <row r="168">
          <cell r="B168" t="str">
            <v>VINCENTOWN DINER</v>
          </cell>
          <cell r="C168">
            <v>2946</v>
          </cell>
          <cell r="D168">
            <v>2071</v>
          </cell>
          <cell r="E168">
            <v>875</v>
          </cell>
          <cell r="F168">
            <v>42.2</v>
          </cell>
          <cell r="G168">
            <v>10442.41</v>
          </cell>
          <cell r="H168">
            <v>7000.17</v>
          </cell>
          <cell r="I168">
            <v>3442.24</v>
          </cell>
          <cell r="J168">
            <v>49.2</v>
          </cell>
          <cell r="K168">
            <v>10442.41</v>
          </cell>
          <cell r="L168">
            <v>7000.17</v>
          </cell>
          <cell r="M168">
            <v>3442.24</v>
          </cell>
          <cell r="N168">
            <v>49.2</v>
          </cell>
          <cell r="O168">
            <v>4651.21</v>
          </cell>
          <cell r="P168">
            <v>3831.88</v>
          </cell>
          <cell r="Q168">
            <v>819.33</v>
          </cell>
          <cell r="R168">
            <v>21.4</v>
          </cell>
        </row>
        <row r="169">
          <cell r="B169" t="str">
            <v>CLUBHOUSE DINER</v>
          </cell>
          <cell r="C169">
            <v>2921</v>
          </cell>
          <cell r="D169">
            <v>2105</v>
          </cell>
          <cell r="E169">
            <v>816</v>
          </cell>
          <cell r="F169">
            <v>38.799999999999997</v>
          </cell>
          <cell r="G169">
            <v>6628.88</v>
          </cell>
          <cell r="H169">
            <v>4435.09</v>
          </cell>
          <cell r="I169">
            <v>2193.79</v>
          </cell>
          <cell r="J169">
            <v>49.5</v>
          </cell>
          <cell r="K169">
            <v>6628.88</v>
          </cell>
          <cell r="L169">
            <v>4435.09</v>
          </cell>
          <cell r="M169">
            <v>2193.79</v>
          </cell>
          <cell r="N169">
            <v>49.5</v>
          </cell>
          <cell r="O169">
            <v>3013.38</v>
          </cell>
          <cell r="P169">
            <v>2222.2800000000002</v>
          </cell>
          <cell r="Q169">
            <v>791.1</v>
          </cell>
          <cell r="R169">
            <v>35.6</v>
          </cell>
        </row>
        <row r="170">
          <cell r="B170" t="str">
            <v>GARDEN FRESH</v>
          </cell>
          <cell r="C170">
            <v>2872</v>
          </cell>
          <cell r="D170">
            <v>2839</v>
          </cell>
          <cell r="E170">
            <v>33</v>
          </cell>
          <cell r="F170">
            <v>1.2</v>
          </cell>
          <cell r="G170">
            <v>9924.4500000000007</v>
          </cell>
          <cell r="H170">
            <v>9395.1200000000008</v>
          </cell>
          <cell r="I170">
            <v>529.33000000000004</v>
          </cell>
          <cell r="J170">
            <v>5.6</v>
          </cell>
          <cell r="K170">
            <v>9924.4500000000007</v>
          </cell>
          <cell r="L170">
            <v>9395.1200000000008</v>
          </cell>
          <cell r="M170">
            <v>529.33000000000004</v>
          </cell>
          <cell r="N170">
            <v>5.6</v>
          </cell>
          <cell r="O170">
            <v>4536.05</v>
          </cell>
          <cell r="P170">
            <v>5059.76</v>
          </cell>
          <cell r="Q170">
            <v>-523.71</v>
          </cell>
          <cell r="R170">
            <v>-10.4</v>
          </cell>
        </row>
        <row r="171">
          <cell r="B171" t="str">
            <v>GREAT AMERICAN PUB -BENSALEM</v>
          </cell>
          <cell r="C171">
            <v>2870</v>
          </cell>
          <cell r="D171">
            <v>2311</v>
          </cell>
          <cell r="E171">
            <v>559</v>
          </cell>
          <cell r="F171">
            <v>24.2</v>
          </cell>
          <cell r="G171">
            <v>6332.51</v>
          </cell>
          <cell r="H171">
            <v>4922.58</v>
          </cell>
          <cell r="I171">
            <v>1409.93</v>
          </cell>
          <cell r="J171">
            <v>28.6</v>
          </cell>
          <cell r="K171">
            <v>6332.51</v>
          </cell>
          <cell r="L171">
            <v>4922.58</v>
          </cell>
          <cell r="M171">
            <v>1409.93</v>
          </cell>
          <cell r="N171">
            <v>28.6</v>
          </cell>
          <cell r="O171">
            <v>2934.43</v>
          </cell>
          <cell r="P171">
            <v>2421.65</v>
          </cell>
          <cell r="Q171">
            <v>512.78</v>
          </cell>
          <cell r="R171">
            <v>21.2</v>
          </cell>
        </row>
        <row r="172">
          <cell r="B172" t="str">
            <v>JACK KRAMER'S CATERING</v>
          </cell>
          <cell r="C172">
            <v>2866</v>
          </cell>
          <cell r="D172">
            <v>2897</v>
          </cell>
          <cell r="E172">
            <v>-31</v>
          </cell>
          <cell r="F172">
            <v>-1.1000000000000001</v>
          </cell>
          <cell r="G172">
            <v>11626.14</v>
          </cell>
          <cell r="H172">
            <v>11202.78</v>
          </cell>
          <cell r="I172">
            <v>423.36</v>
          </cell>
          <cell r="J172">
            <v>3.8</v>
          </cell>
          <cell r="K172">
            <v>11626.14</v>
          </cell>
          <cell r="L172">
            <v>11202.78</v>
          </cell>
          <cell r="M172">
            <v>423.36</v>
          </cell>
          <cell r="N172">
            <v>3.8</v>
          </cell>
          <cell r="O172">
            <v>6112.76</v>
          </cell>
          <cell r="P172">
            <v>4593.3999999999996</v>
          </cell>
          <cell r="Q172">
            <v>1519.36</v>
          </cell>
          <cell r="R172">
            <v>33.1</v>
          </cell>
        </row>
        <row r="173">
          <cell r="B173" t="str">
            <v>C &amp; C MEAT SALES, INC</v>
          </cell>
          <cell r="C173">
            <v>2850</v>
          </cell>
          <cell r="D173">
            <v>2880</v>
          </cell>
          <cell r="E173">
            <v>-30</v>
          </cell>
          <cell r="F173">
            <v>-1</v>
          </cell>
          <cell r="G173">
            <v>6270</v>
          </cell>
          <cell r="H173">
            <v>6336</v>
          </cell>
          <cell r="I173">
            <v>-66</v>
          </cell>
          <cell r="J173">
            <v>-1</v>
          </cell>
          <cell r="K173">
            <v>6270</v>
          </cell>
          <cell r="L173">
            <v>6336</v>
          </cell>
          <cell r="M173">
            <v>-66</v>
          </cell>
          <cell r="N173">
            <v>-1</v>
          </cell>
          <cell r="O173">
            <v>3629.2</v>
          </cell>
          <cell r="P173">
            <v>3617</v>
          </cell>
          <cell r="Q173">
            <v>12.2</v>
          </cell>
          <cell r="R173">
            <v>0.3</v>
          </cell>
        </row>
        <row r="174">
          <cell r="B174" t="str">
            <v>ANNAPOLIS PRODUCE</v>
          </cell>
          <cell r="C174">
            <v>2787</v>
          </cell>
          <cell r="D174">
            <v>2797</v>
          </cell>
          <cell r="E174">
            <v>-10</v>
          </cell>
          <cell r="F174">
            <v>-0.4</v>
          </cell>
          <cell r="G174">
            <v>5155.21</v>
          </cell>
          <cell r="H174">
            <v>5034.33</v>
          </cell>
          <cell r="I174">
            <v>120.88</v>
          </cell>
          <cell r="J174">
            <v>2.4</v>
          </cell>
          <cell r="K174">
            <v>5155.21</v>
          </cell>
          <cell r="L174">
            <v>5034.33</v>
          </cell>
          <cell r="M174">
            <v>120.88</v>
          </cell>
          <cell r="N174">
            <v>2.4</v>
          </cell>
          <cell r="O174">
            <v>2368.61</v>
          </cell>
          <cell r="P174">
            <v>2237.48</v>
          </cell>
          <cell r="Q174">
            <v>131.13</v>
          </cell>
          <cell r="R174">
            <v>5.9</v>
          </cell>
        </row>
        <row r="175">
          <cell r="B175" t="str">
            <v>ADELPHI DINER</v>
          </cell>
          <cell r="C175">
            <v>2761</v>
          </cell>
          <cell r="D175">
            <v>11509</v>
          </cell>
          <cell r="E175">
            <v>-8748</v>
          </cell>
          <cell r="F175">
            <v>-76</v>
          </cell>
          <cell r="G175">
            <v>8769.3799999999992</v>
          </cell>
          <cell r="H175">
            <v>25690.76</v>
          </cell>
          <cell r="I175">
            <v>-16921.38</v>
          </cell>
          <cell r="J175">
            <v>-65.900000000000006</v>
          </cell>
          <cell r="K175">
            <v>8769.3799999999992</v>
          </cell>
          <cell r="L175">
            <v>25690.76</v>
          </cell>
          <cell r="M175">
            <v>-16921.38</v>
          </cell>
          <cell r="N175">
            <v>-65.900000000000006</v>
          </cell>
          <cell r="O175">
            <v>3884.1</v>
          </cell>
          <cell r="P175">
            <v>12126.21</v>
          </cell>
          <cell r="Q175">
            <v>-8242.11</v>
          </cell>
          <cell r="R175">
            <v>-68</v>
          </cell>
        </row>
        <row r="176">
          <cell r="B176" t="str">
            <v>RICH'S DELICATESSEN</v>
          </cell>
          <cell r="C176">
            <v>2701</v>
          </cell>
          <cell r="D176">
            <v>2701</v>
          </cell>
          <cell r="E176">
            <v>0</v>
          </cell>
          <cell r="F176">
            <v>0</v>
          </cell>
          <cell r="G176">
            <v>10690.47</v>
          </cell>
          <cell r="H176">
            <v>10131.969999999999</v>
          </cell>
          <cell r="I176">
            <v>558.5</v>
          </cell>
          <cell r="J176">
            <v>5.5</v>
          </cell>
          <cell r="K176">
            <v>10690.47</v>
          </cell>
          <cell r="L176">
            <v>10131.969999999999</v>
          </cell>
          <cell r="M176">
            <v>558.5</v>
          </cell>
          <cell r="N176">
            <v>5.5</v>
          </cell>
          <cell r="O176">
            <v>4189.3999999999996</v>
          </cell>
          <cell r="P176">
            <v>3910.27</v>
          </cell>
          <cell r="Q176">
            <v>279.13</v>
          </cell>
          <cell r="R176">
            <v>7.1</v>
          </cell>
        </row>
        <row r="177">
          <cell r="B177" t="str">
            <v>LIMERICK DINER</v>
          </cell>
          <cell r="C177">
            <v>2695</v>
          </cell>
          <cell r="D177">
            <v>0</v>
          </cell>
          <cell r="E177">
            <v>2695</v>
          </cell>
          <cell r="F177">
            <v>0</v>
          </cell>
          <cell r="G177">
            <v>6746.35</v>
          </cell>
          <cell r="H177">
            <v>0</v>
          </cell>
          <cell r="I177">
            <v>6746.35</v>
          </cell>
          <cell r="J177">
            <v>0</v>
          </cell>
          <cell r="K177">
            <v>6746.35</v>
          </cell>
          <cell r="L177">
            <v>0</v>
          </cell>
          <cell r="M177">
            <v>6746.35</v>
          </cell>
          <cell r="N177">
            <v>0</v>
          </cell>
          <cell r="O177">
            <v>3643.6</v>
          </cell>
          <cell r="P177">
            <v>0</v>
          </cell>
          <cell r="Q177">
            <v>3643.6</v>
          </cell>
          <cell r="R177">
            <v>0</v>
          </cell>
        </row>
        <row r="178">
          <cell r="B178" t="str">
            <v>GEETS DINER</v>
          </cell>
          <cell r="C178">
            <v>2687</v>
          </cell>
          <cell r="D178">
            <v>2633</v>
          </cell>
          <cell r="E178">
            <v>54</v>
          </cell>
          <cell r="F178">
            <v>2.1</v>
          </cell>
          <cell r="G178">
            <v>6346.57</v>
          </cell>
          <cell r="H178">
            <v>5407.48</v>
          </cell>
          <cell r="I178">
            <v>939.09</v>
          </cell>
          <cell r="J178">
            <v>17.399999999999999</v>
          </cell>
          <cell r="K178">
            <v>6346.57</v>
          </cell>
          <cell r="L178">
            <v>5380.48</v>
          </cell>
          <cell r="M178">
            <v>966.09</v>
          </cell>
          <cell r="N178">
            <v>18</v>
          </cell>
          <cell r="O178">
            <v>3331.96</v>
          </cell>
          <cell r="P178">
            <v>2773.51</v>
          </cell>
          <cell r="Q178">
            <v>558.45000000000005</v>
          </cell>
          <cell r="R178">
            <v>20.100000000000001</v>
          </cell>
        </row>
        <row r="179">
          <cell r="B179" t="str">
            <v>MICHAEL'S DELI</v>
          </cell>
          <cell r="C179">
            <v>2644</v>
          </cell>
          <cell r="D179">
            <v>6982</v>
          </cell>
          <cell r="E179">
            <v>-4338</v>
          </cell>
          <cell r="F179">
            <v>-62.1</v>
          </cell>
          <cell r="G179">
            <v>10511.64</v>
          </cell>
          <cell r="H179">
            <v>22401.8</v>
          </cell>
          <cell r="I179">
            <v>-11890.16</v>
          </cell>
          <cell r="J179">
            <v>-53.1</v>
          </cell>
          <cell r="K179">
            <v>10511.64</v>
          </cell>
          <cell r="L179">
            <v>22211.4</v>
          </cell>
          <cell r="M179">
            <v>-11699.76</v>
          </cell>
          <cell r="N179">
            <v>-52.7</v>
          </cell>
          <cell r="O179">
            <v>5640.73</v>
          </cell>
          <cell r="P179">
            <v>12174.48</v>
          </cell>
          <cell r="Q179">
            <v>-6533.75</v>
          </cell>
          <cell r="R179">
            <v>-53.7</v>
          </cell>
        </row>
        <row r="180">
          <cell r="B180" t="str">
            <v>APPETITE'S DELIGHT -EXTON</v>
          </cell>
          <cell r="C180">
            <v>2639</v>
          </cell>
          <cell r="D180">
            <v>2909</v>
          </cell>
          <cell r="E180">
            <v>-270</v>
          </cell>
          <cell r="F180">
            <v>-9.3000000000000007</v>
          </cell>
          <cell r="G180">
            <v>11971.04</v>
          </cell>
          <cell r="H180">
            <v>12294.82</v>
          </cell>
          <cell r="I180">
            <v>-323.77999999999997</v>
          </cell>
          <cell r="J180">
            <v>-2.6</v>
          </cell>
          <cell r="K180">
            <v>11971.04</v>
          </cell>
          <cell r="L180">
            <v>12294.82</v>
          </cell>
          <cell r="M180">
            <v>-323.77999999999997</v>
          </cell>
          <cell r="N180">
            <v>-2.6</v>
          </cell>
          <cell r="O180">
            <v>5135.0200000000004</v>
          </cell>
          <cell r="P180">
            <v>5339.65</v>
          </cell>
          <cell r="Q180">
            <v>-204.63</v>
          </cell>
          <cell r="R180">
            <v>-3.8</v>
          </cell>
        </row>
        <row r="181">
          <cell r="B181" t="str">
            <v>HALAL - BROOKLYN</v>
          </cell>
          <cell r="C181">
            <v>2638</v>
          </cell>
          <cell r="D181">
            <v>3225</v>
          </cell>
          <cell r="E181">
            <v>-587</v>
          </cell>
          <cell r="F181">
            <v>-18.2</v>
          </cell>
          <cell r="G181">
            <v>5539.8</v>
          </cell>
          <cell r="H181">
            <v>6395</v>
          </cell>
          <cell r="I181">
            <v>-855.2</v>
          </cell>
          <cell r="J181">
            <v>-13.4</v>
          </cell>
          <cell r="K181">
            <v>5539.8</v>
          </cell>
          <cell r="L181">
            <v>6045</v>
          </cell>
          <cell r="M181">
            <v>-505.2</v>
          </cell>
          <cell r="N181">
            <v>-8.4</v>
          </cell>
          <cell r="O181">
            <v>3372.19</v>
          </cell>
          <cell r="P181">
            <v>3442</v>
          </cell>
          <cell r="Q181">
            <v>-69.81</v>
          </cell>
          <cell r="R181">
            <v>-2</v>
          </cell>
        </row>
        <row r="182">
          <cell r="B182" t="str">
            <v>QUETTA HALAL MARKET</v>
          </cell>
          <cell r="C182">
            <v>2617</v>
          </cell>
          <cell r="D182">
            <v>3569</v>
          </cell>
          <cell r="E182">
            <v>-952</v>
          </cell>
          <cell r="F182">
            <v>-26.7</v>
          </cell>
          <cell r="G182">
            <v>6250.8</v>
          </cell>
          <cell r="H182">
            <v>7595.97</v>
          </cell>
          <cell r="I182">
            <v>-1345.17</v>
          </cell>
          <cell r="J182">
            <v>-17.7</v>
          </cell>
          <cell r="K182">
            <v>6250.8</v>
          </cell>
          <cell r="L182">
            <v>7595.97</v>
          </cell>
          <cell r="M182">
            <v>-1345.17</v>
          </cell>
          <cell r="N182">
            <v>-17.7</v>
          </cell>
          <cell r="O182">
            <v>3375.97</v>
          </cell>
          <cell r="P182">
            <v>4085.25</v>
          </cell>
          <cell r="Q182">
            <v>-709.28</v>
          </cell>
          <cell r="R182">
            <v>-17.399999999999999</v>
          </cell>
        </row>
        <row r="183">
          <cell r="B183" t="str">
            <v>BIDDLE CATERERS</v>
          </cell>
          <cell r="C183">
            <v>2514</v>
          </cell>
          <cell r="D183">
            <v>4102</v>
          </cell>
          <cell r="E183">
            <v>-1588</v>
          </cell>
          <cell r="F183">
            <v>-38.700000000000003</v>
          </cell>
          <cell r="G183">
            <v>6562.79</v>
          </cell>
          <cell r="H183">
            <v>10490.9</v>
          </cell>
          <cell r="I183">
            <v>-3928.11</v>
          </cell>
          <cell r="J183">
            <v>-37.4</v>
          </cell>
          <cell r="K183">
            <v>6562.79</v>
          </cell>
          <cell r="L183">
            <v>10490.9</v>
          </cell>
          <cell r="M183">
            <v>-3928.11</v>
          </cell>
          <cell r="N183">
            <v>-37.4</v>
          </cell>
          <cell r="O183">
            <v>3759.63</v>
          </cell>
          <cell r="P183">
            <v>6439.83</v>
          </cell>
          <cell r="Q183">
            <v>-2680.2</v>
          </cell>
          <cell r="R183">
            <v>-41.6</v>
          </cell>
        </row>
        <row r="184">
          <cell r="B184" t="str">
            <v>PENN QUEEN DINER</v>
          </cell>
          <cell r="C184">
            <v>2414</v>
          </cell>
          <cell r="D184">
            <v>2669</v>
          </cell>
          <cell r="E184">
            <v>-255</v>
          </cell>
          <cell r="F184">
            <v>-9.5</v>
          </cell>
          <cell r="G184">
            <v>6222.15</v>
          </cell>
          <cell r="H184">
            <v>6612.63</v>
          </cell>
          <cell r="I184">
            <v>-390.48</v>
          </cell>
          <cell r="J184">
            <v>-5.9</v>
          </cell>
          <cell r="K184">
            <v>6222.15</v>
          </cell>
          <cell r="L184">
            <v>6612.63</v>
          </cell>
          <cell r="M184">
            <v>-390.48</v>
          </cell>
          <cell r="N184">
            <v>-5.9</v>
          </cell>
          <cell r="O184">
            <v>3168.77</v>
          </cell>
          <cell r="P184">
            <v>3529.3</v>
          </cell>
          <cell r="Q184">
            <v>-360.53</v>
          </cell>
          <cell r="R184">
            <v>-10.199999999999999</v>
          </cell>
        </row>
        <row r="185">
          <cell r="B185" t="str">
            <v>N.Y., N.Y.</v>
          </cell>
          <cell r="C185">
            <v>2245</v>
          </cell>
          <cell r="D185">
            <v>21137</v>
          </cell>
          <cell r="E185">
            <v>-18892</v>
          </cell>
          <cell r="F185">
            <v>-89.4</v>
          </cell>
          <cell r="G185">
            <v>5539.89</v>
          </cell>
          <cell r="H185">
            <v>51757.53</v>
          </cell>
          <cell r="I185">
            <v>-46217.64</v>
          </cell>
          <cell r="J185">
            <v>-89.3</v>
          </cell>
          <cell r="K185">
            <v>5539.89</v>
          </cell>
          <cell r="L185">
            <v>51757.53</v>
          </cell>
          <cell r="M185">
            <v>-46217.64</v>
          </cell>
          <cell r="N185">
            <v>-89.3</v>
          </cell>
          <cell r="O185">
            <v>2026.11</v>
          </cell>
          <cell r="P185">
            <v>18385.57</v>
          </cell>
          <cell r="Q185">
            <v>-16359.46</v>
          </cell>
          <cell r="R185">
            <v>-89</v>
          </cell>
        </row>
        <row r="186">
          <cell r="B186" t="str">
            <v>LITTLE PETE  -17TH ST</v>
          </cell>
          <cell r="C186">
            <v>2235</v>
          </cell>
          <cell r="D186">
            <v>2342</v>
          </cell>
          <cell r="E186">
            <v>-107</v>
          </cell>
          <cell r="F186">
            <v>-4.5999999999999996</v>
          </cell>
          <cell r="G186">
            <v>11132.59</v>
          </cell>
          <cell r="H186">
            <v>11060.09</v>
          </cell>
          <cell r="I186">
            <v>72.5</v>
          </cell>
          <cell r="J186">
            <v>0.7</v>
          </cell>
          <cell r="K186">
            <v>11132.59</v>
          </cell>
          <cell r="L186">
            <v>11060.09</v>
          </cell>
          <cell r="M186">
            <v>72.5</v>
          </cell>
          <cell r="N186">
            <v>0.7</v>
          </cell>
          <cell r="O186">
            <v>4640.38</v>
          </cell>
          <cell r="P186">
            <v>5014.83</v>
          </cell>
          <cell r="Q186">
            <v>-374.45</v>
          </cell>
          <cell r="R186">
            <v>-7.5</v>
          </cell>
        </row>
        <row r="187">
          <cell r="B187" t="str">
            <v>PALMER FOOD SERVICES</v>
          </cell>
          <cell r="C187">
            <v>2191</v>
          </cell>
          <cell r="D187">
            <v>2480</v>
          </cell>
          <cell r="E187">
            <v>-289</v>
          </cell>
          <cell r="F187">
            <v>-11.7</v>
          </cell>
          <cell r="G187">
            <v>9348.68</v>
          </cell>
          <cell r="H187">
            <v>9707.99</v>
          </cell>
          <cell r="I187">
            <v>-359.31</v>
          </cell>
          <cell r="J187">
            <v>-3.7</v>
          </cell>
          <cell r="K187">
            <v>9348.68</v>
          </cell>
          <cell r="L187">
            <v>9707.99</v>
          </cell>
          <cell r="M187">
            <v>-359.31</v>
          </cell>
          <cell r="N187">
            <v>-3.7</v>
          </cell>
          <cell r="O187">
            <v>4699.55</v>
          </cell>
          <cell r="P187">
            <v>4565.01</v>
          </cell>
          <cell r="Q187">
            <v>134.54</v>
          </cell>
          <cell r="R187">
            <v>3</v>
          </cell>
        </row>
        <row r="188">
          <cell r="B188" t="str">
            <v>GREAT AMERICAN PUB</v>
          </cell>
          <cell r="C188">
            <v>2136</v>
          </cell>
          <cell r="D188">
            <v>1872</v>
          </cell>
          <cell r="E188">
            <v>264</v>
          </cell>
          <cell r="F188">
            <v>14.1</v>
          </cell>
          <cell r="G188">
            <v>4646.46</v>
          </cell>
          <cell r="H188">
            <v>3951.5</v>
          </cell>
          <cell r="I188">
            <v>694.96</v>
          </cell>
          <cell r="J188">
            <v>17.600000000000001</v>
          </cell>
          <cell r="K188">
            <v>4646.46</v>
          </cell>
          <cell r="L188">
            <v>3951.5</v>
          </cell>
          <cell r="M188">
            <v>694.96</v>
          </cell>
          <cell r="N188">
            <v>17.600000000000001</v>
          </cell>
          <cell r="O188">
            <v>2129.0500000000002</v>
          </cell>
          <cell r="P188">
            <v>1908.2</v>
          </cell>
          <cell r="Q188">
            <v>220.85</v>
          </cell>
          <cell r="R188">
            <v>11.6</v>
          </cell>
        </row>
        <row r="189">
          <cell r="B189" t="str">
            <v>GALLOWAY DINER</v>
          </cell>
          <cell r="C189">
            <v>2135</v>
          </cell>
          <cell r="D189">
            <v>3958</v>
          </cell>
          <cell r="E189">
            <v>-1823</v>
          </cell>
          <cell r="F189">
            <v>-46.1</v>
          </cell>
          <cell r="G189">
            <v>3950.52</v>
          </cell>
          <cell r="H189">
            <v>7687.25</v>
          </cell>
          <cell r="I189">
            <v>-3736.73</v>
          </cell>
          <cell r="J189">
            <v>-48.6</v>
          </cell>
          <cell r="K189">
            <v>3950.52</v>
          </cell>
          <cell r="L189">
            <v>7687.25</v>
          </cell>
          <cell r="M189">
            <v>-3736.73</v>
          </cell>
          <cell r="N189">
            <v>-48.6</v>
          </cell>
          <cell r="O189">
            <v>1894.34</v>
          </cell>
          <cell r="P189">
            <v>3768.76</v>
          </cell>
          <cell r="Q189">
            <v>-1874.42</v>
          </cell>
          <cell r="R189">
            <v>-49.7</v>
          </cell>
        </row>
        <row r="190">
          <cell r="B190" t="str">
            <v>APPETITE'S DELIGHT-GATEWAY</v>
          </cell>
          <cell r="C190">
            <v>2119</v>
          </cell>
          <cell r="D190">
            <v>2386</v>
          </cell>
          <cell r="E190">
            <v>-267</v>
          </cell>
          <cell r="F190">
            <v>-11.2</v>
          </cell>
          <cell r="G190">
            <v>9685.5300000000007</v>
          </cell>
          <cell r="H190">
            <v>10169.11</v>
          </cell>
          <cell r="I190">
            <v>-483.58</v>
          </cell>
          <cell r="J190">
            <v>-4.8</v>
          </cell>
          <cell r="K190">
            <v>9670.3799999999992</v>
          </cell>
          <cell r="L190">
            <v>10169.11</v>
          </cell>
          <cell r="M190">
            <v>-498.73</v>
          </cell>
          <cell r="N190">
            <v>-4.9000000000000004</v>
          </cell>
          <cell r="O190">
            <v>4083.08</v>
          </cell>
          <cell r="P190">
            <v>4304.1099999999997</v>
          </cell>
          <cell r="Q190">
            <v>-221.03</v>
          </cell>
          <cell r="R190">
            <v>-5.0999999999999996</v>
          </cell>
        </row>
        <row r="191">
          <cell r="B191" t="str">
            <v>JIM'S SOFT PRETZEL BAKERY</v>
          </cell>
          <cell r="C191">
            <v>2110</v>
          </cell>
          <cell r="D191">
            <v>0</v>
          </cell>
          <cell r="E191">
            <v>2110</v>
          </cell>
          <cell r="F191">
            <v>0</v>
          </cell>
          <cell r="G191">
            <v>4517</v>
          </cell>
          <cell r="H191">
            <v>0</v>
          </cell>
          <cell r="I191">
            <v>4517</v>
          </cell>
          <cell r="J191">
            <v>0</v>
          </cell>
          <cell r="K191">
            <v>4517</v>
          </cell>
          <cell r="L191">
            <v>0</v>
          </cell>
          <cell r="M191">
            <v>4517</v>
          </cell>
          <cell r="N191">
            <v>0</v>
          </cell>
          <cell r="O191">
            <v>2704.4</v>
          </cell>
          <cell r="P191">
            <v>0</v>
          </cell>
          <cell r="Q191">
            <v>2704.4</v>
          </cell>
          <cell r="R191">
            <v>0</v>
          </cell>
        </row>
        <row r="192">
          <cell r="B192" t="str">
            <v>CHERRY HILL DINER</v>
          </cell>
          <cell r="C192">
            <v>2074</v>
          </cell>
          <cell r="D192">
            <v>1884</v>
          </cell>
          <cell r="E192">
            <v>190</v>
          </cell>
          <cell r="F192">
            <v>10.1</v>
          </cell>
          <cell r="G192">
            <v>5405.04</v>
          </cell>
          <cell r="H192">
            <v>4382.4799999999996</v>
          </cell>
          <cell r="I192">
            <v>1022.56</v>
          </cell>
          <cell r="J192">
            <v>23.3</v>
          </cell>
          <cell r="K192">
            <v>5405.04</v>
          </cell>
          <cell r="L192">
            <v>4382.4799999999996</v>
          </cell>
          <cell r="M192">
            <v>1022.56</v>
          </cell>
          <cell r="N192">
            <v>23.3</v>
          </cell>
          <cell r="O192">
            <v>3097.69</v>
          </cell>
          <cell r="P192">
            <v>2497.2600000000002</v>
          </cell>
          <cell r="Q192">
            <v>600.42999999999995</v>
          </cell>
          <cell r="R192">
            <v>24</v>
          </cell>
        </row>
        <row r="193">
          <cell r="B193" t="str">
            <v>VITOS MEATS &amp; PROVISIONS</v>
          </cell>
          <cell r="C193">
            <v>2026</v>
          </cell>
          <cell r="D193">
            <v>71478</v>
          </cell>
          <cell r="E193">
            <v>-69452</v>
          </cell>
          <cell r="F193">
            <v>-97.2</v>
          </cell>
          <cell r="G193">
            <v>6087.95</v>
          </cell>
          <cell r="H193">
            <v>196791.09</v>
          </cell>
          <cell r="I193">
            <v>-190703.14</v>
          </cell>
          <cell r="J193">
            <v>-96.9</v>
          </cell>
          <cell r="K193">
            <v>6087.95</v>
          </cell>
          <cell r="L193">
            <v>196456.66</v>
          </cell>
          <cell r="M193">
            <v>-190368.71</v>
          </cell>
          <cell r="N193">
            <v>-96.9</v>
          </cell>
          <cell r="O193">
            <v>2618.02</v>
          </cell>
          <cell r="P193">
            <v>76016.06</v>
          </cell>
          <cell r="Q193">
            <v>-73398.039999999994</v>
          </cell>
          <cell r="R193">
            <v>-96.6</v>
          </cell>
        </row>
        <row r="194">
          <cell r="B194" t="str">
            <v>DUTCH PACKING</v>
          </cell>
          <cell r="C194">
            <v>2000</v>
          </cell>
          <cell r="D194">
            <v>0</v>
          </cell>
          <cell r="E194">
            <v>2000</v>
          </cell>
          <cell r="F194">
            <v>0</v>
          </cell>
          <cell r="G194">
            <v>600</v>
          </cell>
          <cell r="H194">
            <v>0</v>
          </cell>
          <cell r="I194">
            <v>600</v>
          </cell>
          <cell r="J194">
            <v>0</v>
          </cell>
          <cell r="K194">
            <v>600</v>
          </cell>
          <cell r="L194">
            <v>0</v>
          </cell>
          <cell r="M194">
            <v>600</v>
          </cell>
          <cell r="N194">
            <v>0</v>
          </cell>
          <cell r="O194">
            <v>600</v>
          </cell>
          <cell r="P194">
            <v>0</v>
          </cell>
          <cell r="Q194">
            <v>600</v>
          </cell>
          <cell r="R194">
            <v>0</v>
          </cell>
        </row>
        <row r="195">
          <cell r="B195" t="str">
            <v>LEE'S HOAGIES</v>
          </cell>
          <cell r="C195">
            <v>1986</v>
          </cell>
          <cell r="D195">
            <v>2106</v>
          </cell>
          <cell r="E195">
            <v>-120</v>
          </cell>
          <cell r="F195">
            <v>-5.7</v>
          </cell>
          <cell r="G195">
            <v>8164.43</v>
          </cell>
          <cell r="H195">
            <v>8135.68</v>
          </cell>
          <cell r="I195">
            <v>28.75</v>
          </cell>
          <cell r="J195">
            <v>0.4</v>
          </cell>
          <cell r="K195">
            <v>8164.43</v>
          </cell>
          <cell r="L195">
            <v>8135.66</v>
          </cell>
          <cell r="M195">
            <v>28.77</v>
          </cell>
          <cell r="N195">
            <v>0.4</v>
          </cell>
          <cell r="O195">
            <v>3433.4</v>
          </cell>
          <cell r="P195">
            <v>3692.43</v>
          </cell>
          <cell r="Q195">
            <v>-259.02999999999997</v>
          </cell>
          <cell r="R195">
            <v>-7</v>
          </cell>
        </row>
        <row r="196">
          <cell r="B196" t="str">
            <v>V R T PROVISIONS</v>
          </cell>
          <cell r="C196">
            <v>1982</v>
          </cell>
          <cell r="D196">
            <v>1216</v>
          </cell>
          <cell r="E196">
            <v>766</v>
          </cell>
          <cell r="F196">
            <v>63</v>
          </cell>
          <cell r="G196">
            <v>7486.88</v>
          </cell>
          <cell r="H196">
            <v>4947.8500000000004</v>
          </cell>
          <cell r="I196">
            <v>2539.0300000000002</v>
          </cell>
          <cell r="J196">
            <v>51.3</v>
          </cell>
          <cell r="K196">
            <v>7438.38</v>
          </cell>
          <cell r="L196">
            <v>4947.8500000000004</v>
          </cell>
          <cell r="M196">
            <v>2490.5300000000002</v>
          </cell>
          <cell r="N196">
            <v>50.3</v>
          </cell>
          <cell r="O196">
            <v>2236.36</v>
          </cell>
          <cell r="P196">
            <v>2113.17</v>
          </cell>
          <cell r="Q196">
            <v>123.19</v>
          </cell>
          <cell r="R196">
            <v>5.8</v>
          </cell>
        </row>
        <row r="197">
          <cell r="B197" t="str">
            <v>MASTORIS</v>
          </cell>
          <cell r="C197">
            <v>1954</v>
          </cell>
          <cell r="D197">
            <v>14870</v>
          </cell>
          <cell r="E197">
            <v>-12916</v>
          </cell>
          <cell r="F197">
            <v>-86.9</v>
          </cell>
          <cell r="G197">
            <v>5279.47</v>
          </cell>
          <cell r="H197">
            <v>41109.65</v>
          </cell>
          <cell r="I197">
            <v>-35830.18</v>
          </cell>
          <cell r="J197">
            <v>-87.2</v>
          </cell>
          <cell r="K197">
            <v>5279.47</v>
          </cell>
          <cell r="L197">
            <v>41109.65</v>
          </cell>
          <cell r="M197">
            <v>-35830.18</v>
          </cell>
          <cell r="N197">
            <v>-87.2</v>
          </cell>
          <cell r="O197">
            <v>2285.8000000000002</v>
          </cell>
          <cell r="P197">
            <v>23264.17</v>
          </cell>
          <cell r="Q197">
            <v>-20978.37</v>
          </cell>
          <cell r="R197">
            <v>-90.2</v>
          </cell>
        </row>
        <row r="198">
          <cell r="B198" t="str">
            <v>KARETAS FOODS, INC</v>
          </cell>
          <cell r="C198">
            <v>1940</v>
          </cell>
          <cell r="D198">
            <v>3000</v>
          </cell>
          <cell r="E198">
            <v>-1060</v>
          </cell>
          <cell r="F198">
            <v>-35.299999999999997</v>
          </cell>
          <cell r="G198">
            <v>3843</v>
          </cell>
          <cell r="H198">
            <v>5643</v>
          </cell>
          <cell r="I198">
            <v>-1800</v>
          </cell>
          <cell r="J198">
            <v>-31.9</v>
          </cell>
          <cell r="K198">
            <v>3843</v>
          </cell>
          <cell r="L198">
            <v>5639</v>
          </cell>
          <cell r="M198">
            <v>-1796</v>
          </cell>
          <cell r="N198">
            <v>-31.9</v>
          </cell>
          <cell r="O198">
            <v>2130.1999999999998</v>
          </cell>
          <cell r="P198">
            <v>3383</v>
          </cell>
          <cell r="Q198">
            <v>-1252.8</v>
          </cell>
          <cell r="R198">
            <v>-37</v>
          </cell>
        </row>
        <row r="199">
          <cell r="B199" t="str">
            <v>SAMPLES-KEVIN ERICKSON</v>
          </cell>
          <cell r="C199">
            <v>1937</v>
          </cell>
          <cell r="D199">
            <v>0</v>
          </cell>
          <cell r="E199">
            <v>1937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-3205.87</v>
          </cell>
          <cell r="P199">
            <v>0</v>
          </cell>
          <cell r="Q199">
            <v>-3205.87</v>
          </cell>
          <cell r="R199">
            <v>0</v>
          </cell>
        </row>
        <row r="200">
          <cell r="B200" t="str">
            <v>FOODARAMA CATERERS</v>
          </cell>
          <cell r="C200">
            <v>1902</v>
          </cell>
          <cell r="D200">
            <v>4495</v>
          </cell>
          <cell r="E200">
            <v>-2593</v>
          </cell>
          <cell r="F200">
            <v>-57.7</v>
          </cell>
          <cell r="G200">
            <v>8279.4500000000007</v>
          </cell>
          <cell r="H200">
            <v>15784.12</v>
          </cell>
          <cell r="I200">
            <v>-7504.67</v>
          </cell>
          <cell r="J200">
            <v>-47.6</v>
          </cell>
          <cell r="K200">
            <v>8279.4500000000007</v>
          </cell>
          <cell r="L200">
            <v>15783.12</v>
          </cell>
          <cell r="M200">
            <v>-7503.67</v>
          </cell>
          <cell r="N200">
            <v>-47.5</v>
          </cell>
          <cell r="O200">
            <v>3930.23</v>
          </cell>
          <cell r="P200">
            <v>6204.49</v>
          </cell>
          <cell r="Q200">
            <v>-2274.2600000000002</v>
          </cell>
          <cell r="R200">
            <v>-36.700000000000003</v>
          </cell>
        </row>
        <row r="201">
          <cell r="B201" t="str">
            <v>SPIEGEL MEATS, INC</v>
          </cell>
          <cell r="C201">
            <v>1868</v>
          </cell>
          <cell r="D201">
            <v>62</v>
          </cell>
          <cell r="E201">
            <v>1806</v>
          </cell>
          <cell r="F201">
            <v>2907.6</v>
          </cell>
          <cell r="G201">
            <v>4121.21</v>
          </cell>
          <cell r="H201">
            <v>347.76</v>
          </cell>
          <cell r="I201">
            <v>3773.45</v>
          </cell>
          <cell r="J201">
            <v>1085.0999999999999</v>
          </cell>
          <cell r="K201">
            <v>4121.21</v>
          </cell>
          <cell r="L201">
            <v>347.76</v>
          </cell>
          <cell r="M201">
            <v>3773.45</v>
          </cell>
          <cell r="N201">
            <v>1085.0999999999999</v>
          </cell>
          <cell r="O201">
            <v>2423.4899999999998</v>
          </cell>
          <cell r="P201">
            <v>253.37</v>
          </cell>
          <cell r="Q201">
            <v>2170.12</v>
          </cell>
          <cell r="R201">
            <v>856.5</v>
          </cell>
        </row>
        <row r="202">
          <cell r="B202" t="str">
            <v>LLANERCH DINER</v>
          </cell>
          <cell r="C202">
            <v>1852</v>
          </cell>
          <cell r="D202">
            <v>1159</v>
          </cell>
          <cell r="E202">
            <v>693</v>
          </cell>
          <cell r="F202">
            <v>59.8</v>
          </cell>
          <cell r="G202">
            <v>4623.0600000000004</v>
          </cell>
          <cell r="H202">
            <v>2486.46</v>
          </cell>
          <cell r="I202">
            <v>2136.6</v>
          </cell>
          <cell r="J202">
            <v>85.9</v>
          </cell>
          <cell r="K202">
            <v>4623.0600000000004</v>
          </cell>
          <cell r="L202">
            <v>2486.46</v>
          </cell>
          <cell r="M202">
            <v>2136.6</v>
          </cell>
          <cell r="N202">
            <v>85.9</v>
          </cell>
          <cell r="O202">
            <v>2552.3000000000002</v>
          </cell>
          <cell r="P202">
            <v>1338.99</v>
          </cell>
          <cell r="Q202">
            <v>1213.31</v>
          </cell>
          <cell r="R202">
            <v>90.6</v>
          </cell>
        </row>
        <row r="203">
          <cell r="B203" t="str">
            <v>U S FOOD SERVICE - VEGAS</v>
          </cell>
          <cell r="C203">
            <v>1848</v>
          </cell>
          <cell r="D203">
            <v>9100</v>
          </cell>
          <cell r="E203">
            <v>-7252</v>
          </cell>
          <cell r="F203">
            <v>-79.7</v>
          </cell>
          <cell r="G203">
            <v>4637.9799999999996</v>
          </cell>
          <cell r="H203">
            <v>24206.71</v>
          </cell>
          <cell r="I203">
            <v>-19568.73</v>
          </cell>
          <cell r="J203">
            <v>-80.8</v>
          </cell>
          <cell r="K203">
            <v>4637.9799999999996</v>
          </cell>
          <cell r="L203">
            <v>24206.71</v>
          </cell>
          <cell r="M203">
            <v>-19568.73</v>
          </cell>
          <cell r="N203">
            <v>-80.8</v>
          </cell>
          <cell r="O203">
            <v>2180.41</v>
          </cell>
          <cell r="P203">
            <v>9988.1299999999992</v>
          </cell>
          <cell r="Q203">
            <v>-7807.72</v>
          </cell>
          <cell r="R203">
            <v>-78.2</v>
          </cell>
        </row>
        <row r="204">
          <cell r="B204" t="str">
            <v>LITTLE PETE -24TH ST</v>
          </cell>
          <cell r="C204">
            <v>1826</v>
          </cell>
          <cell r="D204">
            <v>2337</v>
          </cell>
          <cell r="E204">
            <v>-511</v>
          </cell>
          <cell r="F204">
            <v>-21.9</v>
          </cell>
          <cell r="G204">
            <v>8625.75</v>
          </cell>
          <cell r="H204">
            <v>10529.77</v>
          </cell>
          <cell r="I204">
            <v>-1904.02</v>
          </cell>
          <cell r="J204">
            <v>-18.100000000000001</v>
          </cell>
          <cell r="K204">
            <v>8625.75</v>
          </cell>
          <cell r="L204">
            <v>10529.77</v>
          </cell>
          <cell r="M204">
            <v>-1904.02</v>
          </cell>
          <cell r="N204">
            <v>-18.100000000000001</v>
          </cell>
          <cell r="O204">
            <v>3695.25</v>
          </cell>
          <cell r="P204">
            <v>4789.22</v>
          </cell>
          <cell r="Q204">
            <v>-1093.97</v>
          </cell>
          <cell r="R204">
            <v>-22.8</v>
          </cell>
        </row>
        <row r="205">
          <cell r="B205" t="str">
            <v>BIG JOHN'S</v>
          </cell>
          <cell r="C205">
            <v>1767</v>
          </cell>
          <cell r="D205">
            <v>2489</v>
          </cell>
          <cell r="E205">
            <v>-722</v>
          </cell>
          <cell r="F205">
            <v>-29</v>
          </cell>
          <cell r="G205">
            <v>7026.25</v>
          </cell>
          <cell r="H205">
            <v>9202.1299999999992</v>
          </cell>
          <cell r="I205">
            <v>-2175.88</v>
          </cell>
          <cell r="J205">
            <v>-23.7</v>
          </cell>
          <cell r="K205">
            <v>7026.25</v>
          </cell>
          <cell r="L205">
            <v>9202.1299999999992</v>
          </cell>
          <cell r="M205">
            <v>-2175.88</v>
          </cell>
          <cell r="N205">
            <v>-23.7</v>
          </cell>
          <cell r="O205">
            <v>3289.38</v>
          </cell>
          <cell r="P205">
            <v>3552.01</v>
          </cell>
          <cell r="Q205">
            <v>-262.63</v>
          </cell>
          <cell r="R205">
            <v>-7.4</v>
          </cell>
        </row>
        <row r="206">
          <cell r="B206" t="str">
            <v>DOLPHIN FISHERIES, INC</v>
          </cell>
          <cell r="C206">
            <v>1727</v>
          </cell>
          <cell r="D206">
            <v>1622</v>
          </cell>
          <cell r="E206">
            <v>105</v>
          </cell>
          <cell r="F206">
            <v>6.5</v>
          </cell>
          <cell r="G206">
            <v>4023.34</v>
          </cell>
          <cell r="H206">
            <v>3757.76</v>
          </cell>
          <cell r="I206">
            <v>265.58</v>
          </cell>
          <cell r="J206">
            <v>7.1</v>
          </cell>
          <cell r="K206">
            <v>4023.34</v>
          </cell>
          <cell r="L206">
            <v>3757.76</v>
          </cell>
          <cell r="M206">
            <v>265.58</v>
          </cell>
          <cell r="N206">
            <v>7.1</v>
          </cell>
          <cell r="O206">
            <v>1523.44</v>
          </cell>
          <cell r="P206">
            <v>1570.62</v>
          </cell>
          <cell r="Q206">
            <v>-47.18</v>
          </cell>
          <cell r="R206">
            <v>-3</v>
          </cell>
        </row>
        <row r="207">
          <cell r="B207" t="str">
            <v>FOOD SERV OF AMERICA-PORTLAND</v>
          </cell>
          <cell r="C207">
            <v>1726</v>
          </cell>
          <cell r="D207">
            <v>6940</v>
          </cell>
          <cell r="E207">
            <v>-5214</v>
          </cell>
          <cell r="F207">
            <v>-75.099999999999994</v>
          </cell>
          <cell r="G207">
            <v>6063.82</v>
          </cell>
          <cell r="H207">
            <v>24638.67</v>
          </cell>
          <cell r="I207">
            <v>-18574.849999999999</v>
          </cell>
          <cell r="J207">
            <v>-75.400000000000006</v>
          </cell>
          <cell r="K207">
            <v>6063.82</v>
          </cell>
          <cell r="L207">
            <v>24638.67</v>
          </cell>
          <cell r="M207">
            <v>-18574.849999999999</v>
          </cell>
          <cell r="N207">
            <v>-75.400000000000006</v>
          </cell>
          <cell r="O207">
            <v>1977.19</v>
          </cell>
          <cell r="P207">
            <v>8766.08</v>
          </cell>
          <cell r="Q207">
            <v>-6788.89</v>
          </cell>
          <cell r="R207">
            <v>-77.400000000000006</v>
          </cell>
        </row>
        <row r="208">
          <cell r="B208" t="str">
            <v>U S FOODSERVICE-ALLEN DIVISION</v>
          </cell>
          <cell r="C208">
            <v>1665</v>
          </cell>
          <cell r="D208">
            <v>0</v>
          </cell>
          <cell r="E208">
            <v>1665</v>
          </cell>
          <cell r="F208">
            <v>0</v>
          </cell>
          <cell r="G208">
            <v>5189.18</v>
          </cell>
          <cell r="H208">
            <v>0</v>
          </cell>
          <cell r="I208">
            <v>5189.18</v>
          </cell>
          <cell r="J208">
            <v>0</v>
          </cell>
          <cell r="K208">
            <v>5189.18</v>
          </cell>
          <cell r="L208">
            <v>0</v>
          </cell>
          <cell r="M208">
            <v>5189.18</v>
          </cell>
          <cell r="N208">
            <v>0</v>
          </cell>
          <cell r="O208">
            <v>1877.95</v>
          </cell>
          <cell r="P208">
            <v>0</v>
          </cell>
          <cell r="Q208">
            <v>1877.95</v>
          </cell>
          <cell r="R208">
            <v>0</v>
          </cell>
        </row>
        <row r="209">
          <cell r="B209" t="str">
            <v>HARVEST MEAT COMPANY, INC</v>
          </cell>
          <cell r="C209">
            <v>1658</v>
          </cell>
          <cell r="D209">
            <v>0</v>
          </cell>
          <cell r="E209">
            <v>1658</v>
          </cell>
          <cell r="F209">
            <v>0</v>
          </cell>
          <cell r="G209">
            <v>3133.4</v>
          </cell>
          <cell r="H209">
            <v>0</v>
          </cell>
          <cell r="I209">
            <v>3133.4</v>
          </cell>
          <cell r="J209">
            <v>0</v>
          </cell>
          <cell r="K209">
            <v>3133.4</v>
          </cell>
          <cell r="L209">
            <v>0</v>
          </cell>
          <cell r="M209">
            <v>3133.4</v>
          </cell>
          <cell r="N209">
            <v>0</v>
          </cell>
          <cell r="O209">
            <v>1614.71</v>
          </cell>
          <cell r="P209">
            <v>0</v>
          </cell>
          <cell r="Q209">
            <v>1614.71</v>
          </cell>
          <cell r="R209">
            <v>0</v>
          </cell>
        </row>
        <row r="210">
          <cell r="B210" t="str">
            <v>DALES DELICATESSEN</v>
          </cell>
          <cell r="C210">
            <v>1643</v>
          </cell>
          <cell r="D210">
            <v>1706</v>
          </cell>
          <cell r="E210">
            <v>-64</v>
          </cell>
          <cell r="F210">
            <v>-3.7</v>
          </cell>
          <cell r="G210">
            <v>7028.32</v>
          </cell>
          <cell r="H210">
            <v>7112.01</v>
          </cell>
          <cell r="I210">
            <v>-83.69</v>
          </cell>
          <cell r="J210">
            <v>-1.2</v>
          </cell>
          <cell r="K210">
            <v>7028.32</v>
          </cell>
          <cell r="L210">
            <v>7112.01</v>
          </cell>
          <cell r="M210">
            <v>-83.69</v>
          </cell>
          <cell r="N210">
            <v>-1.2</v>
          </cell>
          <cell r="O210">
            <v>3157.72</v>
          </cell>
          <cell r="P210">
            <v>3110.63</v>
          </cell>
          <cell r="Q210">
            <v>47.09</v>
          </cell>
          <cell r="R210">
            <v>1.5</v>
          </cell>
        </row>
        <row r="211">
          <cell r="B211" t="str">
            <v>HARVEST DINER</v>
          </cell>
          <cell r="C211">
            <v>1617</v>
          </cell>
          <cell r="D211">
            <v>1582</v>
          </cell>
          <cell r="E211">
            <v>36</v>
          </cell>
          <cell r="F211">
            <v>2.2999999999999998</v>
          </cell>
          <cell r="G211">
            <v>4458.28</v>
          </cell>
          <cell r="H211">
            <v>3935.62</v>
          </cell>
          <cell r="I211">
            <v>522.66</v>
          </cell>
          <cell r="J211">
            <v>13.3</v>
          </cell>
          <cell r="K211">
            <v>4458.28</v>
          </cell>
          <cell r="L211">
            <v>3935.62</v>
          </cell>
          <cell r="M211">
            <v>522.66</v>
          </cell>
          <cell r="N211">
            <v>13.3</v>
          </cell>
          <cell r="O211">
            <v>2491.1799999999998</v>
          </cell>
          <cell r="P211">
            <v>2181.39</v>
          </cell>
          <cell r="Q211">
            <v>309.79000000000002</v>
          </cell>
          <cell r="R211">
            <v>14.2</v>
          </cell>
        </row>
        <row r="212">
          <cell r="B212" t="str">
            <v>LANDIS CATERING</v>
          </cell>
          <cell r="C212">
            <v>1586</v>
          </cell>
          <cell r="D212">
            <v>1605</v>
          </cell>
          <cell r="E212">
            <v>-20</v>
          </cell>
          <cell r="F212">
            <v>-1.2</v>
          </cell>
          <cell r="G212">
            <v>7928.81</v>
          </cell>
          <cell r="H212">
            <v>7823.7</v>
          </cell>
          <cell r="I212">
            <v>105.11</v>
          </cell>
          <cell r="J212">
            <v>1.3</v>
          </cell>
          <cell r="K212">
            <v>7928.81</v>
          </cell>
          <cell r="L212">
            <v>7774.8</v>
          </cell>
          <cell r="M212">
            <v>154.01</v>
          </cell>
          <cell r="N212">
            <v>2</v>
          </cell>
          <cell r="O212">
            <v>3342.57</v>
          </cell>
          <cell r="P212">
            <v>3647.38</v>
          </cell>
          <cell r="Q212">
            <v>-304.81</v>
          </cell>
          <cell r="R212">
            <v>-8.4</v>
          </cell>
        </row>
        <row r="213">
          <cell r="B213" t="str">
            <v>NEUMAN FROZEN FOOD, INC</v>
          </cell>
          <cell r="C213">
            <v>1577</v>
          </cell>
          <cell r="D213">
            <v>16481</v>
          </cell>
          <cell r="E213">
            <v>-14905</v>
          </cell>
          <cell r="F213">
            <v>-90.4</v>
          </cell>
          <cell r="G213">
            <v>4352.8100000000004</v>
          </cell>
          <cell r="H213">
            <v>41213.39</v>
          </cell>
          <cell r="I213">
            <v>-36860.58</v>
          </cell>
          <cell r="J213">
            <v>-89.4</v>
          </cell>
          <cell r="K213">
            <v>3607.41</v>
          </cell>
          <cell r="L213">
            <v>39735.82</v>
          </cell>
          <cell r="M213">
            <v>-36128.410000000003</v>
          </cell>
          <cell r="N213">
            <v>-90.9</v>
          </cell>
          <cell r="O213">
            <v>957.6</v>
          </cell>
          <cell r="P213">
            <v>12619.09</v>
          </cell>
          <cell r="Q213">
            <v>-11661.49</v>
          </cell>
          <cell r="R213">
            <v>-92.4</v>
          </cell>
        </row>
        <row r="214">
          <cell r="B214" t="str">
            <v>CEDAR FARMS, INC</v>
          </cell>
          <cell r="C214">
            <v>1536</v>
          </cell>
          <cell r="D214">
            <v>11537</v>
          </cell>
          <cell r="E214">
            <v>-10001</v>
          </cell>
          <cell r="F214">
            <v>-86.7</v>
          </cell>
          <cell r="G214">
            <v>5983.68</v>
          </cell>
          <cell r="H214">
            <v>43067.21</v>
          </cell>
          <cell r="I214">
            <v>-37083.53</v>
          </cell>
          <cell r="J214">
            <v>-86.1</v>
          </cell>
          <cell r="K214">
            <v>5983.68</v>
          </cell>
          <cell r="L214">
            <v>43067.21</v>
          </cell>
          <cell r="M214">
            <v>-37083.53</v>
          </cell>
          <cell r="N214">
            <v>-86.1</v>
          </cell>
          <cell r="O214">
            <v>2532.04</v>
          </cell>
          <cell r="P214">
            <v>20463.419999999998</v>
          </cell>
          <cell r="Q214">
            <v>-17931.38</v>
          </cell>
          <cell r="R214">
            <v>-87.6</v>
          </cell>
        </row>
        <row r="215">
          <cell r="B215" t="str">
            <v>EMAN, AL</v>
          </cell>
          <cell r="C215">
            <v>1515</v>
          </cell>
          <cell r="D215">
            <v>4370</v>
          </cell>
          <cell r="E215">
            <v>-2855</v>
          </cell>
          <cell r="F215">
            <v>-65.3</v>
          </cell>
          <cell r="G215">
            <v>3354.75</v>
          </cell>
          <cell r="H215">
            <v>9283.75</v>
          </cell>
          <cell r="I215">
            <v>-5929</v>
          </cell>
          <cell r="J215">
            <v>-63.9</v>
          </cell>
          <cell r="K215">
            <v>3354.75</v>
          </cell>
          <cell r="L215">
            <v>9283.75</v>
          </cell>
          <cell r="M215">
            <v>-5929</v>
          </cell>
          <cell r="N215">
            <v>-63.9</v>
          </cell>
          <cell r="O215">
            <v>2100.41</v>
          </cell>
          <cell r="P215">
            <v>5499.85</v>
          </cell>
          <cell r="Q215">
            <v>-3399.44</v>
          </cell>
          <cell r="R215">
            <v>-61.8</v>
          </cell>
        </row>
        <row r="216">
          <cell r="B216" t="str">
            <v>U S FOODSERVICE - HOUSTON</v>
          </cell>
          <cell r="C216">
            <v>1462</v>
          </cell>
          <cell r="D216">
            <v>0</v>
          </cell>
          <cell r="E216">
            <v>1462</v>
          </cell>
          <cell r="F216">
            <v>0</v>
          </cell>
          <cell r="G216">
            <v>5259.09</v>
          </cell>
          <cell r="H216">
            <v>0</v>
          </cell>
          <cell r="I216">
            <v>5259.09</v>
          </cell>
          <cell r="J216">
            <v>0</v>
          </cell>
          <cell r="K216">
            <v>5259.09</v>
          </cell>
          <cell r="L216">
            <v>0</v>
          </cell>
          <cell r="M216">
            <v>5259.09</v>
          </cell>
          <cell r="N216">
            <v>0</v>
          </cell>
          <cell r="O216">
            <v>2704.12</v>
          </cell>
          <cell r="P216">
            <v>0</v>
          </cell>
          <cell r="Q216">
            <v>2704.12</v>
          </cell>
          <cell r="R216">
            <v>0</v>
          </cell>
        </row>
        <row r="217">
          <cell r="B217" t="str">
            <v>MORIARTY'S</v>
          </cell>
          <cell r="C217">
            <v>1443</v>
          </cell>
          <cell r="D217">
            <v>3722</v>
          </cell>
          <cell r="E217">
            <v>-2279</v>
          </cell>
          <cell r="F217">
            <v>-61.2</v>
          </cell>
          <cell r="G217">
            <v>6182.68</v>
          </cell>
          <cell r="H217">
            <v>14777.77</v>
          </cell>
          <cell r="I217">
            <v>-8595.09</v>
          </cell>
          <cell r="J217">
            <v>-58.2</v>
          </cell>
          <cell r="K217">
            <v>6182.68</v>
          </cell>
          <cell r="L217">
            <v>14768.77</v>
          </cell>
          <cell r="M217">
            <v>-8586.09</v>
          </cell>
          <cell r="N217">
            <v>-58.1</v>
          </cell>
          <cell r="O217">
            <v>2982</v>
          </cell>
          <cell r="P217">
            <v>6441.22</v>
          </cell>
          <cell r="Q217">
            <v>-3459.22</v>
          </cell>
          <cell r="R217">
            <v>-53.7</v>
          </cell>
        </row>
        <row r="218">
          <cell r="B218" t="str">
            <v>BRITTINGHAM'S IRISH PUB</v>
          </cell>
          <cell r="C218">
            <v>1411</v>
          </cell>
          <cell r="D218">
            <v>926</v>
          </cell>
          <cell r="E218">
            <v>485</v>
          </cell>
          <cell r="F218">
            <v>52.4</v>
          </cell>
          <cell r="G218">
            <v>3735.18</v>
          </cell>
          <cell r="H218">
            <v>2192.9</v>
          </cell>
          <cell r="I218">
            <v>1542.28</v>
          </cell>
          <cell r="J218">
            <v>70.3</v>
          </cell>
          <cell r="K218">
            <v>3735.18</v>
          </cell>
          <cell r="L218">
            <v>2192.9</v>
          </cell>
          <cell r="M218">
            <v>1542.28</v>
          </cell>
          <cell r="N218">
            <v>70.3</v>
          </cell>
          <cell r="O218">
            <v>2168.84</v>
          </cell>
          <cell r="P218">
            <v>1276.0999999999999</v>
          </cell>
          <cell r="Q218">
            <v>892.74</v>
          </cell>
          <cell r="R218">
            <v>70</v>
          </cell>
        </row>
        <row r="219">
          <cell r="B219" t="str">
            <v>JOHN'S DINER</v>
          </cell>
          <cell r="C219">
            <v>1410</v>
          </cell>
          <cell r="D219">
            <v>1260</v>
          </cell>
          <cell r="E219">
            <v>150</v>
          </cell>
          <cell r="F219">
            <v>11.9</v>
          </cell>
          <cell r="G219">
            <v>2853</v>
          </cell>
          <cell r="H219">
            <v>2357</v>
          </cell>
          <cell r="I219">
            <v>496</v>
          </cell>
          <cell r="J219">
            <v>21</v>
          </cell>
          <cell r="K219">
            <v>2853</v>
          </cell>
          <cell r="L219">
            <v>2357</v>
          </cell>
          <cell r="M219">
            <v>496</v>
          </cell>
          <cell r="N219">
            <v>21</v>
          </cell>
          <cell r="O219">
            <v>1896.3</v>
          </cell>
          <cell r="P219">
            <v>1566.8</v>
          </cell>
          <cell r="Q219">
            <v>329.5</v>
          </cell>
          <cell r="R219">
            <v>21</v>
          </cell>
        </row>
        <row r="220">
          <cell r="B220" t="str">
            <v>SYSCO - CHARLOTTE #048</v>
          </cell>
          <cell r="C220">
            <v>1403</v>
          </cell>
          <cell r="D220">
            <v>0</v>
          </cell>
          <cell r="E220">
            <v>1403</v>
          </cell>
          <cell r="F220">
            <v>0</v>
          </cell>
          <cell r="G220">
            <v>3250.03</v>
          </cell>
          <cell r="H220">
            <v>0</v>
          </cell>
          <cell r="I220">
            <v>3250.03</v>
          </cell>
          <cell r="J220">
            <v>0</v>
          </cell>
          <cell r="K220">
            <v>3250.03</v>
          </cell>
          <cell r="L220">
            <v>0</v>
          </cell>
          <cell r="M220">
            <v>3250.03</v>
          </cell>
          <cell r="N220">
            <v>0</v>
          </cell>
          <cell r="O220">
            <v>1976.38</v>
          </cell>
          <cell r="P220">
            <v>0</v>
          </cell>
          <cell r="Q220">
            <v>1976.38</v>
          </cell>
          <cell r="R220">
            <v>0</v>
          </cell>
        </row>
        <row r="221">
          <cell r="B221" t="str">
            <v>SYGMA NETWORK - CAROLINA</v>
          </cell>
          <cell r="C221">
            <v>1381</v>
          </cell>
          <cell r="D221">
            <v>0</v>
          </cell>
          <cell r="E221">
            <v>1381</v>
          </cell>
          <cell r="F221">
            <v>0</v>
          </cell>
          <cell r="G221">
            <v>4240.28</v>
          </cell>
          <cell r="H221">
            <v>0</v>
          </cell>
          <cell r="I221">
            <v>4240.28</v>
          </cell>
          <cell r="J221">
            <v>0</v>
          </cell>
          <cell r="K221">
            <v>4240.28</v>
          </cell>
          <cell r="L221">
            <v>0</v>
          </cell>
          <cell r="M221">
            <v>4240.28</v>
          </cell>
          <cell r="N221">
            <v>0</v>
          </cell>
          <cell r="O221">
            <v>1781.74</v>
          </cell>
          <cell r="P221">
            <v>0</v>
          </cell>
          <cell r="Q221">
            <v>1781.74</v>
          </cell>
          <cell r="R221">
            <v>0</v>
          </cell>
        </row>
        <row r="222">
          <cell r="B222" t="str">
            <v>OREGON DINER</v>
          </cell>
          <cell r="C222">
            <v>1379</v>
          </cell>
          <cell r="D222">
            <v>6951</v>
          </cell>
          <cell r="E222">
            <v>-5572</v>
          </cell>
          <cell r="F222">
            <v>-80.2</v>
          </cell>
          <cell r="G222">
            <v>3448.27</v>
          </cell>
          <cell r="H222">
            <v>17067.77</v>
          </cell>
          <cell r="I222">
            <v>-13619.5</v>
          </cell>
          <cell r="J222">
            <v>-79.8</v>
          </cell>
          <cell r="K222">
            <v>3448.27</v>
          </cell>
          <cell r="L222">
            <v>17067.77</v>
          </cell>
          <cell r="M222">
            <v>-13619.5</v>
          </cell>
          <cell r="N222">
            <v>-79.8</v>
          </cell>
          <cell r="O222">
            <v>1871.06</v>
          </cell>
          <cell r="P222">
            <v>6409.91</v>
          </cell>
          <cell r="Q222">
            <v>-4538.8500000000004</v>
          </cell>
          <cell r="R222">
            <v>-70.8</v>
          </cell>
        </row>
        <row r="223">
          <cell r="B223" t="str">
            <v>LENNY'S HOT DOGS</v>
          </cell>
          <cell r="C223">
            <v>1372</v>
          </cell>
          <cell r="D223">
            <v>1657</v>
          </cell>
          <cell r="E223">
            <v>-285</v>
          </cell>
          <cell r="F223">
            <v>-17.2</v>
          </cell>
          <cell r="G223">
            <v>2985.43</v>
          </cell>
          <cell r="H223">
            <v>3355.3</v>
          </cell>
          <cell r="I223">
            <v>-369.87</v>
          </cell>
          <cell r="J223">
            <v>-11</v>
          </cell>
          <cell r="K223">
            <v>2985.43</v>
          </cell>
          <cell r="L223">
            <v>3355.3</v>
          </cell>
          <cell r="M223">
            <v>-369.87</v>
          </cell>
          <cell r="N223">
            <v>-11</v>
          </cell>
          <cell r="O223">
            <v>1830.01</v>
          </cell>
          <cell r="P223">
            <v>1902.26</v>
          </cell>
          <cell r="Q223">
            <v>-72.25</v>
          </cell>
          <cell r="R223">
            <v>-3.8</v>
          </cell>
        </row>
        <row r="224">
          <cell r="B224" t="str">
            <v>WILSON BLUE RIBBON - FAIRLESS</v>
          </cell>
          <cell r="C224">
            <v>1300</v>
          </cell>
          <cell r="D224">
            <v>1600</v>
          </cell>
          <cell r="E224">
            <v>-300</v>
          </cell>
          <cell r="F224">
            <v>-18.8</v>
          </cell>
          <cell r="G224">
            <v>2525</v>
          </cell>
          <cell r="H224">
            <v>2932.5</v>
          </cell>
          <cell r="I224">
            <v>-407.5</v>
          </cell>
          <cell r="J224">
            <v>-13.9</v>
          </cell>
          <cell r="K224">
            <v>2525</v>
          </cell>
          <cell r="L224">
            <v>2932.5</v>
          </cell>
          <cell r="M224">
            <v>-407.5</v>
          </cell>
          <cell r="N224">
            <v>-13.9</v>
          </cell>
          <cell r="O224">
            <v>1370</v>
          </cell>
          <cell r="P224">
            <v>1860.5</v>
          </cell>
          <cell r="Q224">
            <v>-490.5</v>
          </cell>
          <cell r="R224">
            <v>-26.4</v>
          </cell>
        </row>
        <row r="225">
          <cell r="B225" t="str">
            <v>COLONIAL VILLAGE MEAT MARKET</v>
          </cell>
          <cell r="C225">
            <v>1265</v>
          </cell>
          <cell r="D225">
            <v>1316</v>
          </cell>
          <cell r="E225">
            <v>-51</v>
          </cell>
          <cell r="F225">
            <v>-3.9</v>
          </cell>
          <cell r="G225">
            <v>3911.44</v>
          </cell>
          <cell r="H225">
            <v>3770.4</v>
          </cell>
          <cell r="I225">
            <v>141.04</v>
          </cell>
          <cell r="J225">
            <v>3.7</v>
          </cell>
          <cell r="K225">
            <v>3911.44</v>
          </cell>
          <cell r="L225">
            <v>3770.4</v>
          </cell>
          <cell r="M225">
            <v>141.04</v>
          </cell>
          <cell r="N225">
            <v>3.7</v>
          </cell>
          <cell r="O225">
            <v>1595.24</v>
          </cell>
          <cell r="P225">
            <v>891.74</v>
          </cell>
          <cell r="Q225">
            <v>703.5</v>
          </cell>
          <cell r="R225">
            <v>78.900000000000006</v>
          </cell>
        </row>
        <row r="226">
          <cell r="B226" t="str">
            <v>HAN &amp; SON</v>
          </cell>
          <cell r="C226">
            <v>1240</v>
          </cell>
          <cell r="D226">
            <v>4165</v>
          </cell>
          <cell r="E226">
            <v>-2925</v>
          </cell>
          <cell r="F226">
            <v>-70.2</v>
          </cell>
          <cell r="G226">
            <v>2319</v>
          </cell>
          <cell r="H226">
            <v>7336</v>
          </cell>
          <cell r="I226">
            <v>-5017</v>
          </cell>
          <cell r="J226">
            <v>-68.400000000000006</v>
          </cell>
          <cell r="K226">
            <v>2319</v>
          </cell>
          <cell r="L226">
            <v>7336</v>
          </cell>
          <cell r="M226">
            <v>-5017</v>
          </cell>
          <cell r="N226">
            <v>-68.400000000000006</v>
          </cell>
          <cell r="O226">
            <v>1529.2</v>
          </cell>
          <cell r="P226">
            <v>4652.55</v>
          </cell>
          <cell r="Q226">
            <v>-3123.35</v>
          </cell>
          <cell r="R226">
            <v>-67.099999999999994</v>
          </cell>
        </row>
        <row r="227">
          <cell r="B227" t="str">
            <v>WELLS, GEORGE</v>
          </cell>
          <cell r="C227">
            <v>1235</v>
          </cell>
          <cell r="D227">
            <v>1546</v>
          </cell>
          <cell r="E227">
            <v>-311</v>
          </cell>
          <cell r="F227">
            <v>-20.100000000000001</v>
          </cell>
          <cell r="G227">
            <v>4769.3599999999997</v>
          </cell>
          <cell r="H227">
            <v>5921.18</v>
          </cell>
          <cell r="I227">
            <v>-1151.82</v>
          </cell>
          <cell r="J227">
            <v>-19.5</v>
          </cell>
          <cell r="K227">
            <v>4769.3599999999997</v>
          </cell>
          <cell r="L227">
            <v>5921.18</v>
          </cell>
          <cell r="M227">
            <v>-1151.82</v>
          </cell>
          <cell r="N227">
            <v>-19.5</v>
          </cell>
          <cell r="O227">
            <v>2110</v>
          </cell>
          <cell r="P227">
            <v>2684.79</v>
          </cell>
          <cell r="Q227">
            <v>-574.79</v>
          </cell>
          <cell r="R227">
            <v>-21.4</v>
          </cell>
        </row>
        <row r="228">
          <cell r="B228" t="str">
            <v>WEBER</v>
          </cell>
          <cell r="C228">
            <v>1218</v>
          </cell>
          <cell r="D228">
            <v>1254</v>
          </cell>
          <cell r="E228">
            <v>-37</v>
          </cell>
          <cell r="F228">
            <v>-2.9</v>
          </cell>
          <cell r="G228">
            <v>5010.42</v>
          </cell>
          <cell r="H228">
            <v>5007.24</v>
          </cell>
          <cell r="I228">
            <v>3.18</v>
          </cell>
          <cell r="J228">
            <v>0.1</v>
          </cell>
          <cell r="K228">
            <v>5010.42</v>
          </cell>
          <cell r="L228">
            <v>5007.24</v>
          </cell>
          <cell r="M228">
            <v>3.18</v>
          </cell>
          <cell r="N228">
            <v>0.1</v>
          </cell>
          <cell r="O228">
            <v>2150.71</v>
          </cell>
          <cell r="P228">
            <v>2109.67</v>
          </cell>
          <cell r="Q228">
            <v>41.04</v>
          </cell>
          <cell r="R228">
            <v>2</v>
          </cell>
        </row>
        <row r="229">
          <cell r="B229" t="str">
            <v>PALACE DINER</v>
          </cell>
          <cell r="C229">
            <v>1217</v>
          </cell>
          <cell r="D229">
            <v>1979</v>
          </cell>
          <cell r="E229">
            <v>-763</v>
          </cell>
          <cell r="F229">
            <v>-38.5</v>
          </cell>
          <cell r="G229">
            <v>2800.64</v>
          </cell>
          <cell r="H229">
            <v>4376.62</v>
          </cell>
          <cell r="I229">
            <v>-1575.98</v>
          </cell>
          <cell r="J229">
            <v>-36</v>
          </cell>
          <cell r="K229">
            <v>2800.64</v>
          </cell>
          <cell r="L229">
            <v>4376.62</v>
          </cell>
          <cell r="M229">
            <v>-1575.98</v>
          </cell>
          <cell r="N229">
            <v>-36</v>
          </cell>
          <cell r="O229">
            <v>1628.38</v>
          </cell>
          <cell r="P229">
            <v>2411.7399999999998</v>
          </cell>
          <cell r="Q229">
            <v>-783.36</v>
          </cell>
          <cell r="R229">
            <v>-32.5</v>
          </cell>
        </row>
        <row r="230">
          <cell r="B230" t="str">
            <v>WESTSIDE WHOLESALE</v>
          </cell>
          <cell r="C230">
            <v>1192</v>
          </cell>
          <cell r="D230">
            <v>1773</v>
          </cell>
          <cell r="E230">
            <v>-581</v>
          </cell>
          <cell r="F230">
            <v>-32.799999999999997</v>
          </cell>
          <cell r="G230">
            <v>4902.47</v>
          </cell>
          <cell r="H230">
            <v>7028.97</v>
          </cell>
          <cell r="I230">
            <v>-2126.5</v>
          </cell>
          <cell r="J230">
            <v>-30.3</v>
          </cell>
          <cell r="K230">
            <v>4902.47</v>
          </cell>
          <cell r="L230">
            <v>7028.97</v>
          </cell>
          <cell r="M230">
            <v>-2126.5</v>
          </cell>
          <cell r="N230">
            <v>-30.3</v>
          </cell>
          <cell r="O230">
            <v>2260.85</v>
          </cell>
          <cell r="P230">
            <v>2826.22</v>
          </cell>
          <cell r="Q230">
            <v>-565.37</v>
          </cell>
          <cell r="R230">
            <v>-20</v>
          </cell>
        </row>
        <row r="231">
          <cell r="B231" t="str">
            <v>ASHLEY FOODS</v>
          </cell>
          <cell r="C231">
            <v>1187</v>
          </cell>
          <cell r="D231">
            <v>939</v>
          </cell>
          <cell r="E231">
            <v>247</v>
          </cell>
          <cell r="F231">
            <v>26.3</v>
          </cell>
          <cell r="G231">
            <v>4915.08</v>
          </cell>
          <cell r="H231">
            <v>4035.33</v>
          </cell>
          <cell r="I231">
            <v>879.75</v>
          </cell>
          <cell r="J231">
            <v>21.8</v>
          </cell>
          <cell r="K231">
            <v>4915.08</v>
          </cell>
          <cell r="L231">
            <v>4035.33</v>
          </cell>
          <cell r="M231">
            <v>879.75</v>
          </cell>
          <cell r="N231">
            <v>21.8</v>
          </cell>
          <cell r="O231">
            <v>2203.27</v>
          </cell>
          <cell r="P231">
            <v>1842.88</v>
          </cell>
          <cell r="Q231">
            <v>360.39</v>
          </cell>
          <cell r="R231">
            <v>19.600000000000001</v>
          </cell>
        </row>
        <row r="232">
          <cell r="B232" t="str">
            <v>401 DINER</v>
          </cell>
          <cell r="C232">
            <v>1128</v>
          </cell>
          <cell r="D232">
            <v>965</v>
          </cell>
          <cell r="E232">
            <v>163</v>
          </cell>
          <cell r="F232">
            <v>16.899999999999999</v>
          </cell>
          <cell r="G232">
            <v>4308.67</v>
          </cell>
          <cell r="H232">
            <v>3573.29</v>
          </cell>
          <cell r="I232">
            <v>735.38</v>
          </cell>
          <cell r="J232">
            <v>20.6</v>
          </cell>
          <cell r="K232">
            <v>4308.67</v>
          </cell>
          <cell r="L232">
            <v>3573.29</v>
          </cell>
          <cell r="M232">
            <v>735.38</v>
          </cell>
          <cell r="N232">
            <v>20.6</v>
          </cell>
          <cell r="O232">
            <v>2246.09</v>
          </cell>
          <cell r="P232">
            <v>1405.24</v>
          </cell>
          <cell r="Q232">
            <v>840.85</v>
          </cell>
          <cell r="R232">
            <v>59.8</v>
          </cell>
        </row>
        <row r="233">
          <cell r="B233" t="str">
            <v>PAGANO'S STEAK SHOP</v>
          </cell>
          <cell r="C233">
            <v>1122</v>
          </cell>
          <cell r="D233">
            <v>0</v>
          </cell>
          <cell r="E233">
            <v>1122</v>
          </cell>
          <cell r="F233">
            <v>0</v>
          </cell>
          <cell r="G233">
            <v>4573.49</v>
          </cell>
          <cell r="H233">
            <v>0</v>
          </cell>
          <cell r="I233">
            <v>4573.49</v>
          </cell>
          <cell r="J233">
            <v>0</v>
          </cell>
          <cell r="K233">
            <v>4573.49</v>
          </cell>
          <cell r="L233">
            <v>0</v>
          </cell>
          <cell r="M233">
            <v>4573.49</v>
          </cell>
          <cell r="N233">
            <v>0</v>
          </cell>
          <cell r="O233">
            <v>1946.98</v>
          </cell>
          <cell r="P233">
            <v>0</v>
          </cell>
          <cell r="Q233">
            <v>1946.98</v>
          </cell>
          <cell r="R233">
            <v>0</v>
          </cell>
        </row>
        <row r="234">
          <cell r="B234" t="str">
            <v>U S FOODSERVICE - DENVER</v>
          </cell>
          <cell r="C234">
            <v>1119</v>
          </cell>
          <cell r="D234">
            <v>0</v>
          </cell>
          <cell r="E234">
            <v>1119</v>
          </cell>
          <cell r="F234">
            <v>0</v>
          </cell>
          <cell r="G234">
            <v>3839.21</v>
          </cell>
          <cell r="H234">
            <v>0</v>
          </cell>
          <cell r="I234">
            <v>3839.21</v>
          </cell>
          <cell r="J234">
            <v>0</v>
          </cell>
          <cell r="K234">
            <v>3839.21</v>
          </cell>
          <cell r="L234">
            <v>0</v>
          </cell>
          <cell r="M234">
            <v>3839.21</v>
          </cell>
          <cell r="N234">
            <v>0</v>
          </cell>
          <cell r="O234">
            <v>1980.07</v>
          </cell>
          <cell r="P234">
            <v>0</v>
          </cell>
          <cell r="Q234">
            <v>1980.07</v>
          </cell>
          <cell r="R234">
            <v>0</v>
          </cell>
        </row>
        <row r="235">
          <cell r="B235" t="str">
            <v>TOOJAYS GOURMET DELI CORP</v>
          </cell>
          <cell r="C235">
            <v>1112</v>
          </cell>
          <cell r="D235">
            <v>1092</v>
          </cell>
          <cell r="E235">
            <v>21</v>
          </cell>
          <cell r="F235">
            <v>1.9</v>
          </cell>
          <cell r="G235">
            <v>4485.01</v>
          </cell>
          <cell r="H235">
            <v>4366.2</v>
          </cell>
          <cell r="I235">
            <v>118.81</v>
          </cell>
          <cell r="J235">
            <v>2.7</v>
          </cell>
          <cell r="K235">
            <v>4140.3500000000004</v>
          </cell>
          <cell r="L235">
            <v>4366.2</v>
          </cell>
          <cell r="M235">
            <v>-225.85</v>
          </cell>
          <cell r="N235">
            <v>-5.2</v>
          </cell>
          <cell r="O235">
            <v>1055.46</v>
          </cell>
          <cell r="P235">
            <v>649.77</v>
          </cell>
          <cell r="Q235">
            <v>405.69</v>
          </cell>
          <cell r="R235">
            <v>62.4</v>
          </cell>
        </row>
        <row r="236">
          <cell r="B236" t="str">
            <v>T' DORI</v>
          </cell>
          <cell r="C236">
            <v>1104</v>
          </cell>
          <cell r="D236">
            <v>4749</v>
          </cell>
          <cell r="E236">
            <v>-3645</v>
          </cell>
          <cell r="F236">
            <v>-76.8</v>
          </cell>
          <cell r="G236">
            <v>3869.63</v>
          </cell>
          <cell r="H236">
            <v>17364</v>
          </cell>
          <cell r="I236">
            <v>-13494.37</v>
          </cell>
          <cell r="J236">
            <v>-77.7</v>
          </cell>
          <cell r="K236">
            <v>3869.63</v>
          </cell>
          <cell r="L236">
            <v>17364</v>
          </cell>
          <cell r="M236">
            <v>-13494.37</v>
          </cell>
          <cell r="N236">
            <v>-77.7</v>
          </cell>
          <cell r="O236">
            <v>1725.56</v>
          </cell>
          <cell r="P236">
            <v>5883.16</v>
          </cell>
          <cell r="Q236">
            <v>-4157.6000000000004</v>
          </cell>
          <cell r="R236">
            <v>-70.7</v>
          </cell>
        </row>
        <row r="237">
          <cell r="B237" t="str">
            <v>COUSINS SUPERMARKET</v>
          </cell>
          <cell r="C237">
            <v>1097</v>
          </cell>
          <cell r="D237">
            <v>2300</v>
          </cell>
          <cell r="E237">
            <v>-1203</v>
          </cell>
          <cell r="F237">
            <v>-52.3</v>
          </cell>
          <cell r="G237">
            <v>2660</v>
          </cell>
          <cell r="H237">
            <v>5180</v>
          </cell>
          <cell r="I237">
            <v>-2520</v>
          </cell>
          <cell r="J237">
            <v>-48.7</v>
          </cell>
          <cell r="K237">
            <v>2660</v>
          </cell>
          <cell r="L237">
            <v>5180</v>
          </cell>
          <cell r="M237">
            <v>-2520</v>
          </cell>
          <cell r="N237">
            <v>-48.7</v>
          </cell>
          <cell r="O237">
            <v>1763.89</v>
          </cell>
          <cell r="P237">
            <v>3318.3</v>
          </cell>
          <cell r="Q237">
            <v>-1554.41</v>
          </cell>
          <cell r="R237">
            <v>-46.8</v>
          </cell>
        </row>
        <row r="238">
          <cell r="B238" t="str">
            <v>ZEKE'S DELI</v>
          </cell>
          <cell r="C238">
            <v>1075</v>
          </cell>
          <cell r="D238">
            <v>2388</v>
          </cell>
          <cell r="E238">
            <v>-1312</v>
          </cell>
          <cell r="F238">
            <v>-55</v>
          </cell>
          <cell r="G238">
            <v>4268.13</v>
          </cell>
          <cell r="H238">
            <v>9280.82</v>
          </cell>
          <cell r="I238">
            <v>-5012.6899999999996</v>
          </cell>
          <cell r="J238">
            <v>-54</v>
          </cell>
          <cell r="K238">
            <v>4268.13</v>
          </cell>
          <cell r="L238">
            <v>9280.82</v>
          </cell>
          <cell r="M238">
            <v>-5012.6899999999996</v>
          </cell>
          <cell r="N238">
            <v>-54</v>
          </cell>
          <cell r="O238">
            <v>1890.56</v>
          </cell>
          <cell r="P238">
            <v>4458.46</v>
          </cell>
          <cell r="Q238">
            <v>-2567.9</v>
          </cell>
          <cell r="R238">
            <v>-57.6</v>
          </cell>
        </row>
        <row r="239">
          <cell r="B239" t="str">
            <v>A &amp; L DISTRIBUTION</v>
          </cell>
          <cell r="C239">
            <v>1035</v>
          </cell>
          <cell r="D239">
            <v>1235</v>
          </cell>
          <cell r="E239">
            <v>-201</v>
          </cell>
          <cell r="F239">
            <v>-16.2</v>
          </cell>
          <cell r="G239">
            <v>5158.6400000000003</v>
          </cell>
          <cell r="H239">
            <v>5967.46</v>
          </cell>
          <cell r="I239">
            <v>-808.82</v>
          </cell>
          <cell r="J239">
            <v>-13.6</v>
          </cell>
          <cell r="K239">
            <v>5158.6400000000003</v>
          </cell>
          <cell r="L239">
            <v>5967.46</v>
          </cell>
          <cell r="M239">
            <v>-808.82</v>
          </cell>
          <cell r="N239">
            <v>-13.6</v>
          </cell>
          <cell r="O239">
            <v>2169.66</v>
          </cell>
          <cell r="P239">
            <v>2789.02</v>
          </cell>
          <cell r="Q239">
            <v>-619.36</v>
          </cell>
          <cell r="R239">
            <v>-22.2</v>
          </cell>
        </row>
        <row r="240">
          <cell r="B240" t="str">
            <v>BLUE FOUNTAIN DINER</v>
          </cell>
          <cell r="C240">
            <v>1020</v>
          </cell>
          <cell r="D240">
            <v>531</v>
          </cell>
          <cell r="E240">
            <v>490</v>
          </cell>
          <cell r="F240">
            <v>92.3</v>
          </cell>
          <cell r="G240">
            <v>1923.99</v>
          </cell>
          <cell r="H240">
            <v>1231.51</v>
          </cell>
          <cell r="I240">
            <v>692.48</v>
          </cell>
          <cell r="J240">
            <v>56.2</v>
          </cell>
          <cell r="K240">
            <v>1923.99</v>
          </cell>
          <cell r="L240">
            <v>1231.51</v>
          </cell>
          <cell r="M240">
            <v>692.48</v>
          </cell>
          <cell r="N240">
            <v>56.2</v>
          </cell>
          <cell r="O240">
            <v>979.6</v>
          </cell>
          <cell r="P240">
            <v>706.3</v>
          </cell>
          <cell r="Q240">
            <v>273.3</v>
          </cell>
          <cell r="R240">
            <v>38.700000000000003</v>
          </cell>
        </row>
        <row r="241">
          <cell r="B241" t="str">
            <v>ALE HOUSE</v>
          </cell>
          <cell r="C241">
            <v>1017</v>
          </cell>
          <cell r="D241">
            <v>779</v>
          </cell>
          <cell r="E241">
            <v>238</v>
          </cell>
          <cell r="F241">
            <v>30.5</v>
          </cell>
          <cell r="G241">
            <v>4652.24</v>
          </cell>
          <cell r="H241">
            <v>3316.69</v>
          </cell>
          <cell r="I241">
            <v>1335.55</v>
          </cell>
          <cell r="J241">
            <v>40.299999999999997</v>
          </cell>
          <cell r="K241">
            <v>4652.24</v>
          </cell>
          <cell r="L241">
            <v>3316.69</v>
          </cell>
          <cell r="M241">
            <v>1335.55</v>
          </cell>
          <cell r="N241">
            <v>40.299999999999997</v>
          </cell>
          <cell r="O241">
            <v>2281.2199999999998</v>
          </cell>
          <cell r="P241">
            <v>1671.96</v>
          </cell>
          <cell r="Q241">
            <v>609.26</v>
          </cell>
          <cell r="R241">
            <v>36.4</v>
          </cell>
        </row>
        <row r="242">
          <cell r="B242" t="str">
            <v>SAMPLE-RICHIE FIVES</v>
          </cell>
          <cell r="C242">
            <v>991</v>
          </cell>
          <cell r="D242">
            <v>2446</v>
          </cell>
          <cell r="E242">
            <v>-1454</v>
          </cell>
          <cell r="F242">
            <v>-59.5</v>
          </cell>
          <cell r="G242">
            <v>0</v>
          </cell>
          <cell r="H242">
            <v>59.8</v>
          </cell>
          <cell r="I242">
            <v>-59.8</v>
          </cell>
          <cell r="J242">
            <v>-100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-1798.85</v>
          </cell>
          <cell r="P242">
            <v>-4063.74</v>
          </cell>
          <cell r="Q242">
            <v>2264.89</v>
          </cell>
          <cell r="R242">
            <v>-55.7</v>
          </cell>
        </row>
        <row r="243">
          <cell r="B243" t="str">
            <v>MARONES</v>
          </cell>
          <cell r="C243">
            <v>941</v>
          </cell>
          <cell r="D243">
            <v>620</v>
          </cell>
          <cell r="E243">
            <v>321</v>
          </cell>
          <cell r="F243">
            <v>51.8</v>
          </cell>
          <cell r="G243">
            <v>2007.15</v>
          </cell>
          <cell r="H243">
            <v>1268.5</v>
          </cell>
          <cell r="I243">
            <v>738.65</v>
          </cell>
          <cell r="J243">
            <v>58.2</v>
          </cell>
          <cell r="K243">
            <v>2007.15</v>
          </cell>
          <cell r="L243">
            <v>1268.5</v>
          </cell>
          <cell r="M243">
            <v>738.65</v>
          </cell>
          <cell r="N243">
            <v>58.2</v>
          </cell>
          <cell r="O243">
            <v>1171.07</v>
          </cell>
          <cell r="P243">
            <v>698.1</v>
          </cell>
          <cell r="Q243">
            <v>472.97</v>
          </cell>
          <cell r="R243">
            <v>67.8</v>
          </cell>
        </row>
        <row r="244">
          <cell r="B244" t="str">
            <v>BEEF INTERNATIONAL</v>
          </cell>
          <cell r="C244">
            <v>928</v>
          </cell>
          <cell r="D244">
            <v>887</v>
          </cell>
          <cell r="E244">
            <v>41</v>
          </cell>
          <cell r="F244">
            <v>4.5999999999999996</v>
          </cell>
          <cell r="G244">
            <v>3982.03</v>
          </cell>
          <cell r="H244">
            <v>3769.75</v>
          </cell>
          <cell r="I244">
            <v>212.28</v>
          </cell>
          <cell r="J244">
            <v>5.6</v>
          </cell>
          <cell r="K244">
            <v>3982.03</v>
          </cell>
          <cell r="L244">
            <v>3769.75</v>
          </cell>
          <cell r="M244">
            <v>212.28</v>
          </cell>
          <cell r="N244">
            <v>5.6</v>
          </cell>
          <cell r="O244">
            <v>1825.41</v>
          </cell>
          <cell r="P244">
            <v>2255.19</v>
          </cell>
          <cell r="Q244">
            <v>-429.78</v>
          </cell>
          <cell r="R244">
            <v>-19.100000000000001</v>
          </cell>
        </row>
        <row r="245">
          <cell r="B245" t="str">
            <v>FOUR LADS</v>
          </cell>
          <cell r="C245">
            <v>914</v>
          </cell>
          <cell r="D245">
            <v>932</v>
          </cell>
          <cell r="E245">
            <v>-18</v>
          </cell>
          <cell r="F245">
            <v>-2</v>
          </cell>
          <cell r="G245">
            <v>4467.6099999999997</v>
          </cell>
          <cell r="H245">
            <v>4569.07</v>
          </cell>
          <cell r="I245">
            <v>-101.46</v>
          </cell>
          <cell r="J245">
            <v>-2.2000000000000002</v>
          </cell>
          <cell r="K245">
            <v>4467.6099999999997</v>
          </cell>
          <cell r="L245">
            <v>4569.07</v>
          </cell>
          <cell r="M245">
            <v>-101.46</v>
          </cell>
          <cell r="N245">
            <v>-2.2000000000000002</v>
          </cell>
          <cell r="O245">
            <v>1941.75</v>
          </cell>
          <cell r="P245">
            <v>2162.09</v>
          </cell>
          <cell r="Q245">
            <v>-220.34</v>
          </cell>
          <cell r="R245">
            <v>-10.199999999999999</v>
          </cell>
        </row>
        <row r="246">
          <cell r="B246" t="str">
            <v>SAMPLES-MIDSTATE</v>
          </cell>
          <cell r="C246">
            <v>901</v>
          </cell>
          <cell r="D246">
            <v>0</v>
          </cell>
          <cell r="E246">
            <v>901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-1411.96</v>
          </cell>
          <cell r="P246">
            <v>0</v>
          </cell>
          <cell r="Q246">
            <v>-1411.96</v>
          </cell>
          <cell r="R246">
            <v>0</v>
          </cell>
        </row>
        <row r="247">
          <cell r="B247" t="str">
            <v>U S FOODSERVICE - SAN DIEGO</v>
          </cell>
          <cell r="C247">
            <v>824</v>
          </cell>
          <cell r="D247">
            <v>0</v>
          </cell>
          <cell r="E247">
            <v>824</v>
          </cell>
          <cell r="F247">
            <v>0</v>
          </cell>
          <cell r="G247">
            <v>2486.9699999999998</v>
          </cell>
          <cell r="H247">
            <v>0</v>
          </cell>
          <cell r="I247">
            <v>2486.9699999999998</v>
          </cell>
          <cell r="J247">
            <v>0</v>
          </cell>
          <cell r="K247">
            <v>2486.9699999999998</v>
          </cell>
          <cell r="L247">
            <v>0</v>
          </cell>
          <cell r="M247">
            <v>2486.9699999999998</v>
          </cell>
          <cell r="N247">
            <v>0</v>
          </cell>
          <cell r="O247">
            <v>856.44</v>
          </cell>
          <cell r="P247">
            <v>0</v>
          </cell>
          <cell r="Q247">
            <v>856.44</v>
          </cell>
          <cell r="R247">
            <v>0</v>
          </cell>
        </row>
        <row r="248">
          <cell r="B248" t="str">
            <v>SANDWICH SHOPPE</v>
          </cell>
          <cell r="C248">
            <v>759</v>
          </cell>
          <cell r="D248">
            <v>2640</v>
          </cell>
          <cell r="E248">
            <v>-1881</v>
          </cell>
          <cell r="F248">
            <v>-71.2</v>
          </cell>
          <cell r="G248">
            <v>2276.9499999999998</v>
          </cell>
          <cell r="H248">
            <v>7623.93</v>
          </cell>
          <cell r="I248">
            <v>-5346.98</v>
          </cell>
          <cell r="J248">
            <v>-70.099999999999994</v>
          </cell>
          <cell r="K248">
            <v>2276.9499999999998</v>
          </cell>
          <cell r="L248">
            <v>7623.93</v>
          </cell>
          <cell r="M248">
            <v>-5346.98</v>
          </cell>
          <cell r="N248">
            <v>-70.099999999999994</v>
          </cell>
          <cell r="O248">
            <v>900.17</v>
          </cell>
          <cell r="P248">
            <v>1662.68</v>
          </cell>
          <cell r="Q248">
            <v>-762.51</v>
          </cell>
          <cell r="R248">
            <v>-45.9</v>
          </cell>
        </row>
        <row r="249">
          <cell r="B249" t="str">
            <v>OLGA'S DINER</v>
          </cell>
          <cell r="C249">
            <v>758</v>
          </cell>
          <cell r="D249">
            <v>765</v>
          </cell>
          <cell r="E249">
            <v>-7</v>
          </cell>
          <cell r="F249">
            <v>-0.9</v>
          </cell>
          <cell r="G249">
            <v>1932.89</v>
          </cell>
          <cell r="H249">
            <v>1713.91</v>
          </cell>
          <cell r="I249">
            <v>218.98</v>
          </cell>
          <cell r="J249">
            <v>12.8</v>
          </cell>
          <cell r="K249">
            <v>1932.89</v>
          </cell>
          <cell r="L249">
            <v>1713.91</v>
          </cell>
          <cell r="M249">
            <v>218.98</v>
          </cell>
          <cell r="N249">
            <v>12.8</v>
          </cell>
          <cell r="O249">
            <v>1088.74</v>
          </cell>
          <cell r="P249">
            <v>956.55</v>
          </cell>
          <cell r="Q249">
            <v>132.19</v>
          </cell>
          <cell r="R249">
            <v>13.8</v>
          </cell>
        </row>
        <row r="250">
          <cell r="B250" t="str">
            <v>RAY'S DINING CAR</v>
          </cell>
          <cell r="C250">
            <v>754</v>
          </cell>
          <cell r="D250">
            <v>746</v>
          </cell>
          <cell r="E250">
            <v>8</v>
          </cell>
          <cell r="F250">
            <v>1.1000000000000001</v>
          </cell>
          <cell r="G250">
            <v>2795.71</v>
          </cell>
          <cell r="H250">
            <v>2562.29</v>
          </cell>
          <cell r="I250">
            <v>233.42</v>
          </cell>
          <cell r="J250">
            <v>9.1</v>
          </cell>
          <cell r="K250">
            <v>2795.71</v>
          </cell>
          <cell r="L250">
            <v>2562.29</v>
          </cell>
          <cell r="M250">
            <v>233.42</v>
          </cell>
          <cell r="N250">
            <v>9.1</v>
          </cell>
          <cell r="O250">
            <v>1426.22</v>
          </cell>
          <cell r="P250">
            <v>844.43</v>
          </cell>
          <cell r="Q250">
            <v>581.79</v>
          </cell>
          <cell r="R250">
            <v>68.900000000000006</v>
          </cell>
        </row>
        <row r="251">
          <cell r="B251" t="str">
            <v>PENROSE DINER</v>
          </cell>
          <cell r="C251">
            <v>725</v>
          </cell>
          <cell r="D251">
            <v>0</v>
          </cell>
          <cell r="E251">
            <v>725</v>
          </cell>
          <cell r="F251">
            <v>0</v>
          </cell>
          <cell r="G251">
            <v>2044.58</v>
          </cell>
          <cell r="H251">
            <v>0</v>
          </cell>
          <cell r="I251">
            <v>2044.58</v>
          </cell>
          <cell r="J251">
            <v>0</v>
          </cell>
          <cell r="K251">
            <v>2044.58</v>
          </cell>
          <cell r="L251">
            <v>0</v>
          </cell>
          <cell r="M251">
            <v>2044.58</v>
          </cell>
          <cell r="N251">
            <v>0</v>
          </cell>
          <cell r="O251">
            <v>1023.19</v>
          </cell>
          <cell r="P251">
            <v>0</v>
          </cell>
          <cell r="Q251">
            <v>1023.19</v>
          </cell>
          <cell r="R251">
            <v>0</v>
          </cell>
        </row>
        <row r="252">
          <cell r="B252" t="str">
            <v>MEDPORT DINER</v>
          </cell>
          <cell r="C252">
            <v>707</v>
          </cell>
          <cell r="D252">
            <v>678</v>
          </cell>
          <cell r="E252">
            <v>29</v>
          </cell>
          <cell r="F252">
            <v>4.3</v>
          </cell>
          <cell r="G252">
            <v>3099.19</v>
          </cell>
          <cell r="H252">
            <v>2772.22</v>
          </cell>
          <cell r="I252">
            <v>326.97000000000003</v>
          </cell>
          <cell r="J252">
            <v>11.8</v>
          </cell>
          <cell r="K252">
            <v>3099.19</v>
          </cell>
          <cell r="L252">
            <v>2772.22</v>
          </cell>
          <cell r="M252">
            <v>326.97000000000003</v>
          </cell>
          <cell r="N252">
            <v>11.8</v>
          </cell>
          <cell r="O252">
            <v>1365.4</v>
          </cell>
          <cell r="P252">
            <v>1273.53</v>
          </cell>
          <cell r="Q252">
            <v>91.87</v>
          </cell>
          <cell r="R252">
            <v>7.2</v>
          </cell>
        </row>
        <row r="253">
          <cell r="B253" t="str">
            <v>DOLPHIN DINER</v>
          </cell>
          <cell r="C253">
            <v>695</v>
          </cell>
          <cell r="D253">
            <v>3022</v>
          </cell>
          <cell r="E253">
            <v>-2326</v>
          </cell>
          <cell r="F253">
            <v>-77</v>
          </cell>
          <cell r="G253">
            <v>1767.42</v>
          </cell>
          <cell r="H253">
            <v>7103.96</v>
          </cell>
          <cell r="I253">
            <v>-5336.54</v>
          </cell>
          <cell r="J253">
            <v>-75.099999999999994</v>
          </cell>
          <cell r="K253">
            <v>1767.42</v>
          </cell>
          <cell r="L253">
            <v>7103.96</v>
          </cell>
          <cell r="M253">
            <v>-5336.54</v>
          </cell>
          <cell r="N253">
            <v>-75.099999999999994</v>
          </cell>
          <cell r="O253">
            <v>907.3</v>
          </cell>
          <cell r="P253">
            <v>3788.9</v>
          </cell>
          <cell r="Q253">
            <v>-2881.6</v>
          </cell>
          <cell r="R253">
            <v>-76.099999999999994</v>
          </cell>
        </row>
        <row r="254">
          <cell r="B254" t="str">
            <v>BORLU</v>
          </cell>
          <cell r="C254">
            <v>689</v>
          </cell>
          <cell r="D254">
            <v>716</v>
          </cell>
          <cell r="E254">
            <v>-28</v>
          </cell>
          <cell r="F254">
            <v>-3.8</v>
          </cell>
          <cell r="G254">
            <v>3227.08</v>
          </cell>
          <cell r="H254">
            <v>2988.7</v>
          </cell>
          <cell r="I254">
            <v>238.38</v>
          </cell>
          <cell r="J254">
            <v>8</v>
          </cell>
          <cell r="K254">
            <v>3227.08</v>
          </cell>
          <cell r="L254">
            <v>2988.7</v>
          </cell>
          <cell r="M254">
            <v>238.38</v>
          </cell>
          <cell r="N254">
            <v>8</v>
          </cell>
          <cell r="O254">
            <v>1253.6600000000001</v>
          </cell>
          <cell r="P254">
            <v>1232.17</v>
          </cell>
          <cell r="Q254">
            <v>21.49</v>
          </cell>
          <cell r="R254">
            <v>1.7</v>
          </cell>
        </row>
        <row r="255">
          <cell r="B255" t="str">
            <v>AL-AQSA, INC</v>
          </cell>
          <cell r="C255">
            <v>672</v>
          </cell>
          <cell r="D255">
            <v>5957</v>
          </cell>
          <cell r="E255">
            <v>-5285</v>
          </cell>
          <cell r="F255">
            <v>-88.7</v>
          </cell>
          <cell r="G255">
            <v>1402.3</v>
          </cell>
          <cell r="H255">
            <v>12263.04</v>
          </cell>
          <cell r="I255">
            <v>-10860.74</v>
          </cell>
          <cell r="J255">
            <v>-88.6</v>
          </cell>
          <cell r="K255">
            <v>1402.3</v>
          </cell>
          <cell r="L255">
            <v>12163.04</v>
          </cell>
          <cell r="M255">
            <v>-10760.74</v>
          </cell>
          <cell r="N255">
            <v>-88.5</v>
          </cell>
          <cell r="O255">
            <v>817.1</v>
          </cell>
          <cell r="P255">
            <v>7062.68</v>
          </cell>
          <cell r="Q255">
            <v>-6245.58</v>
          </cell>
          <cell r="R255">
            <v>-88.4</v>
          </cell>
        </row>
        <row r="256">
          <cell r="B256" t="str">
            <v>SAMPLE-EDEN &amp; TYE</v>
          </cell>
          <cell r="C256">
            <v>633</v>
          </cell>
          <cell r="D256">
            <v>0</v>
          </cell>
          <cell r="E256">
            <v>633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-1164.81</v>
          </cell>
          <cell r="P256">
            <v>0</v>
          </cell>
          <cell r="Q256">
            <v>-1164.81</v>
          </cell>
          <cell r="R256">
            <v>0</v>
          </cell>
        </row>
        <row r="257">
          <cell r="B257" t="str">
            <v>SYSCO - KANSAS CITY</v>
          </cell>
          <cell r="C257">
            <v>628</v>
          </cell>
          <cell r="D257">
            <v>0</v>
          </cell>
          <cell r="E257">
            <v>628</v>
          </cell>
          <cell r="F257">
            <v>0</v>
          </cell>
          <cell r="G257">
            <v>2414.42</v>
          </cell>
          <cell r="H257">
            <v>0</v>
          </cell>
          <cell r="I257">
            <v>2414.42</v>
          </cell>
          <cell r="J257">
            <v>0</v>
          </cell>
          <cell r="K257">
            <v>2414.42</v>
          </cell>
          <cell r="L257">
            <v>0</v>
          </cell>
          <cell r="M257">
            <v>2414.42</v>
          </cell>
          <cell r="N257">
            <v>0</v>
          </cell>
          <cell r="O257">
            <v>1056.5</v>
          </cell>
          <cell r="P257">
            <v>0</v>
          </cell>
          <cell r="Q257">
            <v>1056.5</v>
          </cell>
          <cell r="R257">
            <v>0</v>
          </cell>
        </row>
        <row r="258">
          <cell r="B258" t="str">
            <v>SAMPLE-HORIZON FOOD BROKERS</v>
          </cell>
          <cell r="C258">
            <v>621</v>
          </cell>
          <cell r="D258">
            <v>0</v>
          </cell>
          <cell r="E258">
            <v>621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-997.21</v>
          </cell>
          <cell r="P258">
            <v>0</v>
          </cell>
          <cell r="Q258">
            <v>-997.21</v>
          </cell>
          <cell r="R258">
            <v>0</v>
          </cell>
        </row>
        <row r="259">
          <cell r="B259" t="str">
            <v>DOUBLE VISION</v>
          </cell>
          <cell r="C259">
            <v>575</v>
          </cell>
          <cell r="D259">
            <v>238</v>
          </cell>
          <cell r="E259">
            <v>337</v>
          </cell>
          <cell r="F259">
            <v>141.6</v>
          </cell>
          <cell r="G259">
            <v>2192.02</v>
          </cell>
          <cell r="H259">
            <v>891.95</v>
          </cell>
          <cell r="I259">
            <v>1300.07</v>
          </cell>
          <cell r="J259">
            <v>145.80000000000001</v>
          </cell>
          <cell r="K259">
            <v>2192.02</v>
          </cell>
          <cell r="L259">
            <v>891.95</v>
          </cell>
          <cell r="M259">
            <v>1300.07</v>
          </cell>
          <cell r="N259">
            <v>145.80000000000001</v>
          </cell>
          <cell r="O259">
            <v>818.14</v>
          </cell>
          <cell r="P259">
            <v>320.70999999999998</v>
          </cell>
          <cell r="Q259">
            <v>497.43</v>
          </cell>
          <cell r="R259">
            <v>155.1</v>
          </cell>
        </row>
        <row r="260">
          <cell r="B260" t="str">
            <v>TONY'S DELI</v>
          </cell>
          <cell r="C260">
            <v>568</v>
          </cell>
          <cell r="D260">
            <v>683</v>
          </cell>
          <cell r="E260">
            <v>-115</v>
          </cell>
          <cell r="F260">
            <v>-16.899999999999999</v>
          </cell>
          <cell r="G260">
            <v>1668.73</v>
          </cell>
          <cell r="H260">
            <v>1980</v>
          </cell>
          <cell r="I260">
            <v>-311.27</v>
          </cell>
          <cell r="J260">
            <v>-15.7</v>
          </cell>
          <cell r="K260">
            <v>1668.73</v>
          </cell>
          <cell r="L260">
            <v>1980</v>
          </cell>
          <cell r="M260">
            <v>-311.27</v>
          </cell>
          <cell r="N260">
            <v>-15.7</v>
          </cell>
          <cell r="O260">
            <v>858.15</v>
          </cell>
          <cell r="P260">
            <v>1160.7</v>
          </cell>
          <cell r="Q260">
            <v>-302.55</v>
          </cell>
          <cell r="R260">
            <v>-26.1</v>
          </cell>
        </row>
        <row r="261">
          <cell r="B261" t="str">
            <v>SAMPLES-POINTS WEST</v>
          </cell>
          <cell r="C261">
            <v>540</v>
          </cell>
          <cell r="D261">
            <v>0</v>
          </cell>
          <cell r="E261">
            <v>540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-923.88</v>
          </cell>
          <cell r="P261">
            <v>0</v>
          </cell>
          <cell r="Q261">
            <v>-923.88</v>
          </cell>
          <cell r="R261">
            <v>0</v>
          </cell>
        </row>
        <row r="262">
          <cell r="B262" t="str">
            <v>INTEGRITY MEATS</v>
          </cell>
          <cell r="C262">
            <v>510</v>
          </cell>
          <cell r="D262">
            <v>870</v>
          </cell>
          <cell r="E262">
            <v>-360</v>
          </cell>
          <cell r="F262">
            <v>-41.4</v>
          </cell>
          <cell r="G262">
            <v>955.5</v>
          </cell>
          <cell r="H262">
            <v>1491</v>
          </cell>
          <cell r="I262">
            <v>-535.5</v>
          </cell>
          <cell r="J262">
            <v>-35.9</v>
          </cell>
          <cell r="K262">
            <v>955.5</v>
          </cell>
          <cell r="L262">
            <v>1491</v>
          </cell>
          <cell r="M262">
            <v>-535.5</v>
          </cell>
          <cell r="N262">
            <v>-35.9</v>
          </cell>
          <cell r="O262">
            <v>548.4</v>
          </cell>
          <cell r="P262">
            <v>878.4</v>
          </cell>
          <cell r="Q262">
            <v>-330</v>
          </cell>
          <cell r="R262">
            <v>-37.6</v>
          </cell>
        </row>
        <row r="263">
          <cell r="B263" t="str">
            <v>CHEFS MARKET</v>
          </cell>
          <cell r="C263">
            <v>488</v>
          </cell>
          <cell r="D263">
            <v>487</v>
          </cell>
          <cell r="E263">
            <v>1</v>
          </cell>
          <cell r="F263">
            <v>0.2</v>
          </cell>
          <cell r="G263">
            <v>2401.61</v>
          </cell>
          <cell r="H263">
            <v>2010.08</v>
          </cell>
          <cell r="I263">
            <v>391.53</v>
          </cell>
          <cell r="J263">
            <v>19.5</v>
          </cell>
          <cell r="K263">
            <v>2401.61</v>
          </cell>
          <cell r="L263">
            <v>2010.08</v>
          </cell>
          <cell r="M263">
            <v>391.53</v>
          </cell>
          <cell r="N263">
            <v>19.5</v>
          </cell>
          <cell r="O263">
            <v>992.26</v>
          </cell>
          <cell r="P263">
            <v>818.52</v>
          </cell>
          <cell r="Q263">
            <v>173.74</v>
          </cell>
          <cell r="R263">
            <v>21.2</v>
          </cell>
        </row>
        <row r="264">
          <cell r="B264" t="str">
            <v>STAN'S DELI</v>
          </cell>
          <cell r="C264">
            <v>462</v>
          </cell>
          <cell r="D264">
            <v>3938</v>
          </cell>
          <cell r="E264">
            <v>-3476</v>
          </cell>
          <cell r="F264">
            <v>-88.3</v>
          </cell>
          <cell r="G264">
            <v>1728.61</v>
          </cell>
          <cell r="H264">
            <v>14033.89</v>
          </cell>
          <cell r="I264">
            <v>-12305.28</v>
          </cell>
          <cell r="J264">
            <v>-87.7</v>
          </cell>
          <cell r="K264">
            <v>1728.61</v>
          </cell>
          <cell r="L264">
            <v>14033.89</v>
          </cell>
          <cell r="M264">
            <v>-12305.28</v>
          </cell>
          <cell r="N264">
            <v>-87.7</v>
          </cell>
          <cell r="O264">
            <v>657.69</v>
          </cell>
          <cell r="P264">
            <v>5194.75</v>
          </cell>
          <cell r="Q264">
            <v>-4537.0600000000004</v>
          </cell>
          <cell r="R264">
            <v>-87.3</v>
          </cell>
        </row>
        <row r="265">
          <cell r="B265" t="str">
            <v>CAVANAUGH'S RESTAURANT</v>
          </cell>
          <cell r="C265">
            <v>456</v>
          </cell>
          <cell r="D265">
            <v>387</v>
          </cell>
          <cell r="E265">
            <v>69</v>
          </cell>
          <cell r="F265">
            <v>17.899999999999999</v>
          </cell>
          <cell r="G265">
            <v>2110.7800000000002</v>
          </cell>
          <cell r="H265">
            <v>1637.15</v>
          </cell>
          <cell r="I265">
            <v>473.63</v>
          </cell>
          <cell r="J265">
            <v>28.9</v>
          </cell>
          <cell r="K265">
            <v>2110.7800000000002</v>
          </cell>
          <cell r="L265">
            <v>1637.15</v>
          </cell>
          <cell r="M265">
            <v>473.63</v>
          </cell>
          <cell r="N265">
            <v>28.9</v>
          </cell>
          <cell r="O265">
            <v>1007.85</v>
          </cell>
          <cell r="P265">
            <v>794.63</v>
          </cell>
          <cell r="Q265">
            <v>213.22</v>
          </cell>
          <cell r="R265">
            <v>26.8</v>
          </cell>
        </row>
        <row r="266">
          <cell r="B266" t="str">
            <v>MEDINA</v>
          </cell>
          <cell r="C266">
            <v>450</v>
          </cell>
          <cell r="D266">
            <v>1800</v>
          </cell>
          <cell r="E266">
            <v>-1350</v>
          </cell>
          <cell r="F266">
            <v>-75</v>
          </cell>
          <cell r="G266">
            <v>960</v>
          </cell>
          <cell r="H266">
            <v>3792.5</v>
          </cell>
          <cell r="I266">
            <v>-2832.5</v>
          </cell>
          <cell r="J266">
            <v>-74.7</v>
          </cell>
          <cell r="K266">
            <v>960</v>
          </cell>
          <cell r="L266">
            <v>3792.5</v>
          </cell>
          <cell r="M266">
            <v>-2832.5</v>
          </cell>
          <cell r="N266">
            <v>-74.7</v>
          </cell>
          <cell r="O266">
            <v>568</v>
          </cell>
          <cell r="P266">
            <v>2227.5</v>
          </cell>
          <cell r="Q266">
            <v>-1659.5</v>
          </cell>
          <cell r="R266">
            <v>-74.5</v>
          </cell>
        </row>
        <row r="267">
          <cell r="B267" t="str">
            <v>CAFE AMORE</v>
          </cell>
          <cell r="C267">
            <v>397</v>
          </cell>
          <cell r="D267">
            <v>422</v>
          </cell>
          <cell r="E267">
            <v>-24</v>
          </cell>
          <cell r="F267">
            <v>-5.8</v>
          </cell>
          <cell r="G267">
            <v>1997.07</v>
          </cell>
          <cell r="H267">
            <v>2056.9499999999998</v>
          </cell>
          <cell r="I267">
            <v>-59.88</v>
          </cell>
          <cell r="J267">
            <v>-2.9</v>
          </cell>
          <cell r="K267">
            <v>1997.07</v>
          </cell>
          <cell r="L267">
            <v>1989.7</v>
          </cell>
          <cell r="M267">
            <v>7.37</v>
          </cell>
          <cell r="N267">
            <v>0.4</v>
          </cell>
          <cell r="O267">
            <v>859.39</v>
          </cell>
          <cell r="P267">
            <v>914.97</v>
          </cell>
          <cell r="Q267">
            <v>-55.58</v>
          </cell>
          <cell r="R267">
            <v>-6.1</v>
          </cell>
        </row>
        <row r="268">
          <cell r="B268" t="str">
            <v>F &amp; M CATERERS (OCEAN CITY)</v>
          </cell>
          <cell r="C268">
            <v>397</v>
          </cell>
          <cell r="D268">
            <v>283</v>
          </cell>
          <cell r="E268">
            <v>114</v>
          </cell>
          <cell r="F268">
            <v>40.4</v>
          </cell>
          <cell r="G268">
            <v>1531.85</v>
          </cell>
          <cell r="H268">
            <v>1001.93</v>
          </cell>
          <cell r="I268">
            <v>529.91999999999996</v>
          </cell>
          <cell r="J268">
            <v>52.9</v>
          </cell>
          <cell r="K268">
            <v>1531.85</v>
          </cell>
          <cell r="L268">
            <v>1001.93</v>
          </cell>
          <cell r="M268">
            <v>529.91999999999996</v>
          </cell>
          <cell r="N268">
            <v>52.9</v>
          </cell>
          <cell r="O268">
            <v>756.67</v>
          </cell>
          <cell r="P268">
            <v>368.53</v>
          </cell>
          <cell r="Q268">
            <v>388.14</v>
          </cell>
          <cell r="R268">
            <v>105.3</v>
          </cell>
        </row>
        <row r="269">
          <cell r="B269" t="str">
            <v>MCCAFFERY'S -YARDLEY</v>
          </cell>
          <cell r="C269">
            <v>380</v>
          </cell>
          <cell r="D269">
            <v>541</v>
          </cell>
          <cell r="E269">
            <v>-160</v>
          </cell>
          <cell r="F269">
            <v>-29.7</v>
          </cell>
          <cell r="G269">
            <v>1647.07</v>
          </cell>
          <cell r="H269">
            <v>2216.3000000000002</v>
          </cell>
          <cell r="I269">
            <v>-569.23</v>
          </cell>
          <cell r="J269">
            <v>-25.7</v>
          </cell>
          <cell r="K269">
            <v>1647.07</v>
          </cell>
          <cell r="L269">
            <v>2216.3000000000002</v>
          </cell>
          <cell r="M269">
            <v>-569.23</v>
          </cell>
          <cell r="N269">
            <v>-25.7</v>
          </cell>
          <cell r="O269">
            <v>547.4</v>
          </cell>
          <cell r="P269">
            <v>969.9</v>
          </cell>
          <cell r="Q269">
            <v>-422.5</v>
          </cell>
          <cell r="R269">
            <v>-43.6</v>
          </cell>
        </row>
        <row r="270">
          <cell r="B270" t="str">
            <v>THE TAVERN</v>
          </cell>
          <cell r="C270">
            <v>378</v>
          </cell>
          <cell r="D270">
            <v>486</v>
          </cell>
          <cell r="E270">
            <v>-108</v>
          </cell>
          <cell r="F270">
            <v>-22.3</v>
          </cell>
          <cell r="G270">
            <v>1118.18</v>
          </cell>
          <cell r="H270">
            <v>2070.8000000000002</v>
          </cell>
          <cell r="I270">
            <v>-952.62</v>
          </cell>
          <cell r="J270">
            <v>-46</v>
          </cell>
          <cell r="K270">
            <v>1118.18</v>
          </cell>
          <cell r="L270">
            <v>2070.8000000000002</v>
          </cell>
          <cell r="M270">
            <v>-952.62</v>
          </cell>
          <cell r="N270">
            <v>-46</v>
          </cell>
          <cell r="O270">
            <v>432.71</v>
          </cell>
          <cell r="P270">
            <v>1041.8800000000001</v>
          </cell>
          <cell r="Q270">
            <v>-609.16999999999996</v>
          </cell>
          <cell r="R270">
            <v>-58.5</v>
          </cell>
        </row>
        <row r="271">
          <cell r="B271" t="str">
            <v>LINCOLN DRIVE DELI</v>
          </cell>
          <cell r="C271">
            <v>370</v>
          </cell>
          <cell r="D271">
            <v>329</v>
          </cell>
          <cell r="E271">
            <v>41</v>
          </cell>
          <cell r="F271">
            <v>12.3</v>
          </cell>
          <cell r="G271">
            <v>1548.46</v>
          </cell>
          <cell r="H271">
            <v>1333.27</v>
          </cell>
          <cell r="I271">
            <v>215.19</v>
          </cell>
          <cell r="J271">
            <v>16.100000000000001</v>
          </cell>
          <cell r="K271">
            <v>1548.46</v>
          </cell>
          <cell r="L271">
            <v>1333.27</v>
          </cell>
          <cell r="M271">
            <v>215.19</v>
          </cell>
          <cell r="N271">
            <v>16.100000000000001</v>
          </cell>
          <cell r="O271">
            <v>674.71</v>
          </cell>
          <cell r="P271">
            <v>545.25</v>
          </cell>
          <cell r="Q271">
            <v>129.46</v>
          </cell>
          <cell r="R271">
            <v>23.7</v>
          </cell>
        </row>
        <row r="272">
          <cell r="B272" t="str">
            <v>MRS. MARTY'S LP</v>
          </cell>
          <cell r="C272">
            <v>370</v>
          </cell>
          <cell r="D272">
            <v>0</v>
          </cell>
          <cell r="E272">
            <v>370</v>
          </cell>
          <cell r="F272">
            <v>0</v>
          </cell>
          <cell r="G272">
            <v>984.19</v>
          </cell>
          <cell r="H272">
            <v>0</v>
          </cell>
          <cell r="I272">
            <v>984.19</v>
          </cell>
          <cell r="J272">
            <v>0</v>
          </cell>
          <cell r="K272">
            <v>984.19</v>
          </cell>
          <cell r="L272">
            <v>0</v>
          </cell>
          <cell r="M272">
            <v>984.19</v>
          </cell>
          <cell r="N272">
            <v>0</v>
          </cell>
          <cell r="O272">
            <v>506.54</v>
          </cell>
          <cell r="P272">
            <v>0</v>
          </cell>
          <cell r="Q272">
            <v>506.54</v>
          </cell>
          <cell r="R272">
            <v>0</v>
          </cell>
        </row>
        <row r="273">
          <cell r="B273" t="str">
            <v>MANOA DINER &amp; DELI</v>
          </cell>
          <cell r="C273">
            <v>366</v>
          </cell>
          <cell r="D273">
            <v>441</v>
          </cell>
          <cell r="E273">
            <v>-75</v>
          </cell>
          <cell r="F273">
            <v>-17.100000000000001</v>
          </cell>
          <cell r="G273">
            <v>1767.5</v>
          </cell>
          <cell r="H273">
            <v>2133.27</v>
          </cell>
          <cell r="I273">
            <v>-365.77</v>
          </cell>
          <cell r="J273">
            <v>-17.2</v>
          </cell>
          <cell r="K273">
            <v>1767.5</v>
          </cell>
          <cell r="L273">
            <v>2133.27</v>
          </cell>
          <cell r="M273">
            <v>-365.77</v>
          </cell>
          <cell r="N273">
            <v>-17.2</v>
          </cell>
          <cell r="O273">
            <v>797.75</v>
          </cell>
          <cell r="P273">
            <v>1032.6400000000001</v>
          </cell>
          <cell r="Q273">
            <v>-234.89</v>
          </cell>
          <cell r="R273">
            <v>-22.8</v>
          </cell>
        </row>
        <row r="274">
          <cell r="B274" t="str">
            <v>MCCAFFERTY'S - PRINCETON-N.J.</v>
          </cell>
          <cell r="C274">
            <v>363</v>
          </cell>
          <cell r="D274">
            <v>585</v>
          </cell>
          <cell r="E274">
            <v>-222</v>
          </cell>
          <cell r="F274">
            <v>-37.9</v>
          </cell>
          <cell r="G274">
            <v>1575.59</v>
          </cell>
          <cell r="H274">
            <v>2398.96</v>
          </cell>
          <cell r="I274">
            <v>-823.37</v>
          </cell>
          <cell r="J274">
            <v>-34.299999999999997</v>
          </cell>
          <cell r="K274">
            <v>1575.59</v>
          </cell>
          <cell r="L274">
            <v>2398.96</v>
          </cell>
          <cell r="M274">
            <v>-823.37</v>
          </cell>
          <cell r="N274">
            <v>-34.299999999999997</v>
          </cell>
          <cell r="O274">
            <v>517.54999999999995</v>
          </cell>
          <cell r="P274">
            <v>1057.73</v>
          </cell>
          <cell r="Q274">
            <v>-540.17999999999995</v>
          </cell>
          <cell r="R274">
            <v>-51.1</v>
          </cell>
        </row>
        <row r="275">
          <cell r="B275" t="str">
            <v>STEAMER PROGRAM</v>
          </cell>
          <cell r="C275">
            <v>350</v>
          </cell>
          <cell r="D275">
            <v>0</v>
          </cell>
          <cell r="E275">
            <v>350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-292.5</v>
          </cell>
          <cell r="P275">
            <v>0</v>
          </cell>
          <cell r="Q275">
            <v>-292.5</v>
          </cell>
          <cell r="R275">
            <v>0</v>
          </cell>
        </row>
        <row r="276">
          <cell r="B276" t="str">
            <v>DERSTINES</v>
          </cell>
          <cell r="C276">
            <v>350</v>
          </cell>
          <cell r="D276">
            <v>1144</v>
          </cell>
          <cell r="E276">
            <v>-794</v>
          </cell>
          <cell r="F276">
            <v>-69.400000000000006</v>
          </cell>
          <cell r="G276">
            <v>647.5</v>
          </cell>
          <cell r="H276">
            <v>4519.3999999999996</v>
          </cell>
          <cell r="I276">
            <v>-3871.9</v>
          </cell>
          <cell r="J276">
            <v>-85.7</v>
          </cell>
          <cell r="K276">
            <v>647.5</v>
          </cell>
          <cell r="L276">
            <v>4519.3999999999996</v>
          </cell>
          <cell r="M276">
            <v>-3871.9</v>
          </cell>
          <cell r="N276">
            <v>-85.7</v>
          </cell>
          <cell r="O276">
            <v>339.5</v>
          </cell>
          <cell r="P276">
            <v>1983.86</v>
          </cell>
          <cell r="Q276">
            <v>-1644.36</v>
          </cell>
          <cell r="R276">
            <v>-82.9</v>
          </cell>
        </row>
        <row r="277">
          <cell r="B277" t="str">
            <v>MEADOWLANDS CC YARDLEY</v>
          </cell>
          <cell r="C277">
            <v>334</v>
          </cell>
          <cell r="D277">
            <v>765</v>
          </cell>
          <cell r="E277">
            <v>-431</v>
          </cell>
          <cell r="F277">
            <v>-56.4</v>
          </cell>
          <cell r="G277">
            <v>1320.89</v>
          </cell>
          <cell r="H277">
            <v>2482.23</v>
          </cell>
          <cell r="I277">
            <v>-1161.3399999999999</v>
          </cell>
          <cell r="J277">
            <v>-46.8</v>
          </cell>
          <cell r="K277">
            <v>1320.89</v>
          </cell>
          <cell r="L277">
            <v>2372.0300000000002</v>
          </cell>
          <cell r="M277">
            <v>-1051.1400000000001</v>
          </cell>
          <cell r="N277">
            <v>-44.3</v>
          </cell>
          <cell r="O277">
            <v>558.59</v>
          </cell>
          <cell r="P277">
            <v>1058.33</v>
          </cell>
          <cell r="Q277">
            <v>-499.74</v>
          </cell>
          <cell r="R277">
            <v>-47.2</v>
          </cell>
        </row>
        <row r="278">
          <cell r="B278" t="str">
            <v>PIKKLES PLUS</v>
          </cell>
          <cell r="C278">
            <v>308</v>
          </cell>
          <cell r="D278">
            <v>2748</v>
          </cell>
          <cell r="E278">
            <v>-2440</v>
          </cell>
          <cell r="F278">
            <v>-88.8</v>
          </cell>
          <cell r="G278">
            <v>1124.74</v>
          </cell>
          <cell r="H278">
            <v>9468.84</v>
          </cell>
          <cell r="I278">
            <v>-8344.1</v>
          </cell>
          <cell r="J278">
            <v>-88.1</v>
          </cell>
          <cell r="K278">
            <v>1124.74</v>
          </cell>
          <cell r="L278">
            <v>9385.7900000000009</v>
          </cell>
          <cell r="M278">
            <v>-8261.0499999999993</v>
          </cell>
          <cell r="N278">
            <v>-88</v>
          </cell>
          <cell r="O278">
            <v>566.74</v>
          </cell>
          <cell r="P278">
            <v>3146.37</v>
          </cell>
          <cell r="Q278">
            <v>-2579.63</v>
          </cell>
          <cell r="R278">
            <v>-82</v>
          </cell>
        </row>
        <row r="279">
          <cell r="B279" t="str">
            <v>SAMPLES - DAUGHERTY &amp; ASSOCIAT</v>
          </cell>
          <cell r="C279">
            <v>303</v>
          </cell>
          <cell r="D279">
            <v>0</v>
          </cell>
          <cell r="E279">
            <v>303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-446.62</v>
          </cell>
          <cell r="P279">
            <v>0</v>
          </cell>
          <cell r="Q279">
            <v>-446.62</v>
          </cell>
          <cell r="R279">
            <v>0</v>
          </cell>
        </row>
        <row r="280">
          <cell r="B280" t="str">
            <v>EVVIVA</v>
          </cell>
          <cell r="C280">
            <v>226</v>
          </cell>
          <cell r="D280">
            <v>119</v>
          </cell>
          <cell r="E280">
            <v>108</v>
          </cell>
          <cell r="F280">
            <v>90.7</v>
          </cell>
          <cell r="G280">
            <v>733.72</v>
          </cell>
          <cell r="H280">
            <v>414.64</v>
          </cell>
          <cell r="I280">
            <v>319.08</v>
          </cell>
          <cell r="J280">
            <v>77</v>
          </cell>
          <cell r="K280">
            <v>733.72</v>
          </cell>
          <cell r="L280">
            <v>414.64</v>
          </cell>
          <cell r="M280">
            <v>319.08</v>
          </cell>
          <cell r="N280">
            <v>77</v>
          </cell>
          <cell r="O280">
            <v>427.99</v>
          </cell>
          <cell r="P280">
            <v>297.07</v>
          </cell>
          <cell r="Q280">
            <v>130.91999999999999</v>
          </cell>
          <cell r="R280">
            <v>44.1</v>
          </cell>
        </row>
        <row r="281">
          <cell r="B281" t="str">
            <v>FLORIDA WHOLESALE MEATS</v>
          </cell>
          <cell r="C281">
            <v>220</v>
          </cell>
          <cell r="D281">
            <v>12913</v>
          </cell>
          <cell r="E281">
            <v>-12694</v>
          </cell>
          <cell r="F281">
            <v>-98.3</v>
          </cell>
          <cell r="G281">
            <v>785.66</v>
          </cell>
          <cell r="H281">
            <v>36883.72</v>
          </cell>
          <cell r="I281">
            <v>-36098.06</v>
          </cell>
          <cell r="J281">
            <v>-97.9</v>
          </cell>
          <cell r="K281">
            <v>785.66</v>
          </cell>
          <cell r="L281">
            <v>36883.72</v>
          </cell>
          <cell r="M281">
            <v>-36098.06</v>
          </cell>
          <cell r="N281">
            <v>-97.9</v>
          </cell>
          <cell r="O281">
            <v>299.66000000000003</v>
          </cell>
          <cell r="P281">
            <v>14217.64</v>
          </cell>
          <cell r="Q281">
            <v>-13917.98</v>
          </cell>
          <cell r="R281">
            <v>-97.9</v>
          </cell>
        </row>
        <row r="282">
          <cell r="B282" t="str">
            <v>SAMPLE-TANDY WILSON &amp; SONS</v>
          </cell>
          <cell r="C282">
            <v>213</v>
          </cell>
          <cell r="D282">
            <v>0</v>
          </cell>
          <cell r="E282">
            <v>213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-472.75</v>
          </cell>
          <cell r="P282">
            <v>0</v>
          </cell>
          <cell r="Q282">
            <v>-472.75</v>
          </cell>
          <cell r="R282">
            <v>0</v>
          </cell>
        </row>
        <row r="283">
          <cell r="B283" t="str">
            <v>CHARLOTTE'S</v>
          </cell>
          <cell r="C283">
            <v>203</v>
          </cell>
          <cell r="D283">
            <v>172</v>
          </cell>
          <cell r="E283">
            <v>31</v>
          </cell>
          <cell r="F283">
            <v>18.100000000000001</v>
          </cell>
          <cell r="G283">
            <v>1023.47</v>
          </cell>
          <cell r="H283">
            <v>819.86</v>
          </cell>
          <cell r="I283">
            <v>203.61</v>
          </cell>
          <cell r="J283">
            <v>24.8</v>
          </cell>
          <cell r="K283">
            <v>1023.47</v>
          </cell>
          <cell r="L283">
            <v>819.86</v>
          </cell>
          <cell r="M283">
            <v>203.61</v>
          </cell>
          <cell r="N283">
            <v>24.8</v>
          </cell>
          <cell r="O283">
            <v>436.11</v>
          </cell>
          <cell r="P283">
            <v>377.49</v>
          </cell>
          <cell r="Q283">
            <v>58.62</v>
          </cell>
          <cell r="R283">
            <v>15.5</v>
          </cell>
        </row>
        <row r="284">
          <cell r="B284" t="str">
            <v>MRS. MARTY'S MEDIA</v>
          </cell>
          <cell r="C284">
            <v>182</v>
          </cell>
          <cell r="D284">
            <v>0</v>
          </cell>
          <cell r="E284">
            <v>182</v>
          </cell>
          <cell r="F284">
            <v>0</v>
          </cell>
          <cell r="G284">
            <v>513.5</v>
          </cell>
          <cell r="H284">
            <v>0</v>
          </cell>
          <cell r="I284">
            <v>513.5</v>
          </cell>
          <cell r="J284">
            <v>0</v>
          </cell>
          <cell r="K284">
            <v>513.5</v>
          </cell>
          <cell r="L284">
            <v>0</v>
          </cell>
          <cell r="M284">
            <v>513.5</v>
          </cell>
          <cell r="N284">
            <v>0</v>
          </cell>
          <cell r="O284">
            <v>264.70999999999998</v>
          </cell>
          <cell r="P284">
            <v>0</v>
          </cell>
          <cell r="Q284">
            <v>264.70999999999998</v>
          </cell>
          <cell r="R284">
            <v>0</v>
          </cell>
        </row>
        <row r="285">
          <cell r="B285" t="str">
            <v>SAMPLE-DS</v>
          </cell>
          <cell r="C285">
            <v>173</v>
          </cell>
          <cell r="D285">
            <v>0</v>
          </cell>
          <cell r="E285">
            <v>173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-281.89999999999998</v>
          </cell>
          <cell r="P285">
            <v>0</v>
          </cell>
          <cell r="Q285">
            <v>-281.89999999999998</v>
          </cell>
          <cell r="R285">
            <v>0</v>
          </cell>
        </row>
        <row r="286">
          <cell r="B286" t="str">
            <v>IMPERIAL MEATS</v>
          </cell>
          <cell r="C286">
            <v>134</v>
          </cell>
          <cell r="D286">
            <v>14472</v>
          </cell>
          <cell r="E286">
            <v>-14338</v>
          </cell>
          <cell r="F286">
            <v>-99.1</v>
          </cell>
          <cell r="G286">
            <v>302.38</v>
          </cell>
          <cell r="H286">
            <v>31527</v>
          </cell>
          <cell r="I286">
            <v>-31224.62</v>
          </cell>
          <cell r="J286">
            <v>-99</v>
          </cell>
          <cell r="K286">
            <v>302.38</v>
          </cell>
          <cell r="L286">
            <v>31501.59</v>
          </cell>
          <cell r="M286">
            <v>-31199.21</v>
          </cell>
          <cell r="N286">
            <v>-99</v>
          </cell>
          <cell r="O286">
            <v>106.76</v>
          </cell>
          <cell r="P286">
            <v>10774.73</v>
          </cell>
          <cell r="Q286">
            <v>-10667.97</v>
          </cell>
          <cell r="R286">
            <v>-99</v>
          </cell>
        </row>
        <row r="287">
          <cell r="B287" t="str">
            <v>SAMPLE - HOWARD BARISH</v>
          </cell>
          <cell r="C287">
            <v>122</v>
          </cell>
          <cell r="D287">
            <v>0</v>
          </cell>
          <cell r="E287">
            <v>122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-227.65</v>
          </cell>
          <cell r="P287">
            <v>0</v>
          </cell>
          <cell r="Q287">
            <v>-227.65</v>
          </cell>
          <cell r="R287">
            <v>0</v>
          </cell>
        </row>
        <row r="288">
          <cell r="B288" t="str">
            <v>SAMPLES-GM GOURMET MARKETING</v>
          </cell>
          <cell r="C288">
            <v>97</v>
          </cell>
          <cell r="D288">
            <v>0</v>
          </cell>
          <cell r="E288">
            <v>97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-109.28</v>
          </cell>
          <cell r="P288">
            <v>0</v>
          </cell>
          <cell r="Q288">
            <v>-109.28</v>
          </cell>
          <cell r="R288">
            <v>0</v>
          </cell>
        </row>
        <row r="289">
          <cell r="B289" t="str">
            <v>GUS STEAK SHOP</v>
          </cell>
          <cell r="C289">
            <v>60</v>
          </cell>
          <cell r="D289">
            <v>276</v>
          </cell>
          <cell r="E289">
            <v>-216</v>
          </cell>
          <cell r="F289">
            <v>-78.2</v>
          </cell>
          <cell r="G289">
            <v>132</v>
          </cell>
          <cell r="H289">
            <v>552.79999999999995</v>
          </cell>
          <cell r="I289">
            <v>-420.8</v>
          </cell>
          <cell r="J289">
            <v>-76.099999999999994</v>
          </cell>
          <cell r="K289">
            <v>132</v>
          </cell>
          <cell r="L289">
            <v>552.79999999999995</v>
          </cell>
          <cell r="M289">
            <v>-420.8</v>
          </cell>
          <cell r="N289">
            <v>-76.099999999999994</v>
          </cell>
          <cell r="O289">
            <v>77.400000000000006</v>
          </cell>
          <cell r="P289">
            <v>319.89999999999998</v>
          </cell>
          <cell r="Q289">
            <v>-242.5</v>
          </cell>
          <cell r="R289">
            <v>-75.8</v>
          </cell>
        </row>
        <row r="290">
          <cell r="B290" t="str">
            <v>ACE DINER</v>
          </cell>
          <cell r="C290">
            <v>45</v>
          </cell>
          <cell r="D290">
            <v>400</v>
          </cell>
          <cell r="E290">
            <v>-355</v>
          </cell>
          <cell r="F290">
            <v>-88.8</v>
          </cell>
          <cell r="G290">
            <v>90.5</v>
          </cell>
          <cell r="H290">
            <v>740</v>
          </cell>
          <cell r="I290">
            <v>-649.5</v>
          </cell>
          <cell r="J290">
            <v>-87.8</v>
          </cell>
          <cell r="K290">
            <v>90.5</v>
          </cell>
          <cell r="L290">
            <v>740</v>
          </cell>
          <cell r="M290">
            <v>-649.5</v>
          </cell>
          <cell r="N290">
            <v>-87.8</v>
          </cell>
          <cell r="O290">
            <v>52.75</v>
          </cell>
          <cell r="P290">
            <v>372</v>
          </cell>
          <cell r="Q290">
            <v>-319.25</v>
          </cell>
          <cell r="R290">
            <v>-85.8</v>
          </cell>
        </row>
        <row r="291">
          <cell r="B291" t="str">
            <v>SAMPLES - AFM</v>
          </cell>
          <cell r="C291">
            <v>31</v>
          </cell>
          <cell r="D291">
            <v>0</v>
          </cell>
          <cell r="E291">
            <v>31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-56.41</v>
          </cell>
          <cell r="P291">
            <v>0</v>
          </cell>
          <cell r="Q291">
            <v>-56.41</v>
          </cell>
          <cell r="R291">
            <v>0</v>
          </cell>
        </row>
        <row r="292">
          <cell r="B292" t="str">
            <v>A &amp; A HALAL DISTRIBUTORS</v>
          </cell>
          <cell r="C292">
            <v>0</v>
          </cell>
          <cell r="D292">
            <v>600</v>
          </cell>
          <cell r="E292">
            <v>-600</v>
          </cell>
          <cell r="F292">
            <v>-100</v>
          </cell>
          <cell r="G292">
            <v>0</v>
          </cell>
          <cell r="H292">
            <v>1050</v>
          </cell>
          <cell r="I292">
            <v>-1050</v>
          </cell>
          <cell r="J292">
            <v>-100</v>
          </cell>
          <cell r="K292">
            <v>0</v>
          </cell>
          <cell r="L292">
            <v>1050</v>
          </cell>
          <cell r="M292">
            <v>-1050</v>
          </cell>
          <cell r="N292">
            <v>-100</v>
          </cell>
          <cell r="O292">
            <v>0</v>
          </cell>
          <cell r="P292">
            <v>750</v>
          </cell>
          <cell r="Q292">
            <v>-750</v>
          </cell>
          <cell r="R292">
            <v>-100</v>
          </cell>
        </row>
        <row r="293">
          <cell r="B293" t="str">
            <v>U S FOODSERVICE - PHOENIX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-2600.2399999999998</v>
          </cell>
          <cell r="L293">
            <v>-28692.45</v>
          </cell>
          <cell r="M293">
            <v>26092.21</v>
          </cell>
          <cell r="N293">
            <v>-90.9</v>
          </cell>
          <cell r="O293">
            <v>-2597.84</v>
          </cell>
          <cell r="P293">
            <v>-28690.95</v>
          </cell>
          <cell r="Q293">
            <v>26093.11</v>
          </cell>
          <cell r="R293">
            <v>-91</v>
          </cell>
        </row>
        <row r="294">
          <cell r="B294" t="str">
            <v>ATTMANS DELI</v>
          </cell>
          <cell r="C294">
            <v>0</v>
          </cell>
          <cell r="D294">
            <v>1241</v>
          </cell>
          <cell r="E294">
            <v>-1241</v>
          </cell>
          <cell r="F294">
            <v>-100</v>
          </cell>
          <cell r="G294">
            <v>0</v>
          </cell>
          <cell r="H294">
            <v>2625.05</v>
          </cell>
          <cell r="I294">
            <v>-2625.05</v>
          </cell>
          <cell r="J294">
            <v>-100</v>
          </cell>
          <cell r="K294">
            <v>0</v>
          </cell>
          <cell r="L294">
            <v>2625.05</v>
          </cell>
          <cell r="M294">
            <v>-2625.05</v>
          </cell>
          <cell r="N294">
            <v>-100</v>
          </cell>
          <cell r="O294">
            <v>0</v>
          </cell>
          <cell r="P294">
            <v>1289.54</v>
          </cell>
          <cell r="Q294">
            <v>-1289.54</v>
          </cell>
          <cell r="R294">
            <v>-100</v>
          </cell>
        </row>
        <row r="295">
          <cell r="B295" t="str">
            <v>BROWARD COUNTY SHERIFFS OFFICE</v>
          </cell>
          <cell r="C295">
            <v>0</v>
          </cell>
          <cell r="D295">
            <v>70</v>
          </cell>
          <cell r="E295">
            <v>-70</v>
          </cell>
          <cell r="F295">
            <v>-100</v>
          </cell>
          <cell r="G295">
            <v>0</v>
          </cell>
          <cell r="H295">
            <v>126</v>
          </cell>
          <cell r="I295">
            <v>-126</v>
          </cell>
          <cell r="J295">
            <v>-100</v>
          </cell>
          <cell r="K295">
            <v>0</v>
          </cell>
          <cell r="L295">
            <v>126</v>
          </cell>
          <cell r="M295">
            <v>-126</v>
          </cell>
          <cell r="N295">
            <v>-100</v>
          </cell>
          <cell r="O295">
            <v>0</v>
          </cell>
          <cell r="P295">
            <v>63</v>
          </cell>
          <cell r="Q295">
            <v>-63</v>
          </cell>
          <cell r="R295">
            <v>-100</v>
          </cell>
        </row>
        <row r="296">
          <cell r="B296" t="str">
            <v>BURRIS FOODS, INC</v>
          </cell>
          <cell r="C296">
            <v>0</v>
          </cell>
          <cell r="D296">
            <v>106929</v>
          </cell>
          <cell r="E296">
            <v>-106929</v>
          </cell>
          <cell r="F296">
            <v>-100</v>
          </cell>
          <cell r="G296">
            <v>0</v>
          </cell>
          <cell r="H296">
            <v>561669.93000000005</v>
          </cell>
          <cell r="I296">
            <v>-561669.93000000005</v>
          </cell>
          <cell r="J296">
            <v>-100</v>
          </cell>
          <cell r="K296">
            <v>-150</v>
          </cell>
          <cell r="L296">
            <v>558744.01</v>
          </cell>
          <cell r="M296">
            <v>-558894.01</v>
          </cell>
          <cell r="N296">
            <v>-100</v>
          </cell>
          <cell r="O296">
            <v>-149.83000000000001</v>
          </cell>
          <cell r="P296">
            <v>292849.34000000003</v>
          </cell>
          <cell r="Q296">
            <v>-292999.17</v>
          </cell>
          <cell r="R296">
            <v>-100.1</v>
          </cell>
        </row>
        <row r="297">
          <cell r="B297" t="str">
            <v>BUSH BROTHERS PROVISION, INC.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B298" t="str">
            <v>CASH-WA DISTRIBUTING CO</v>
          </cell>
          <cell r="C298">
            <v>0</v>
          </cell>
          <cell r="D298">
            <v>1827</v>
          </cell>
          <cell r="E298">
            <v>-1827</v>
          </cell>
          <cell r="F298">
            <v>-100</v>
          </cell>
          <cell r="G298">
            <v>0</v>
          </cell>
          <cell r="H298">
            <v>4679.09</v>
          </cell>
          <cell r="I298">
            <v>-4679.09</v>
          </cell>
          <cell r="J298">
            <v>-100</v>
          </cell>
          <cell r="K298">
            <v>0</v>
          </cell>
          <cell r="L298">
            <v>4679.09</v>
          </cell>
          <cell r="M298">
            <v>-4679.09</v>
          </cell>
          <cell r="N298">
            <v>-100</v>
          </cell>
          <cell r="O298">
            <v>0</v>
          </cell>
          <cell r="P298">
            <v>2312.5500000000002</v>
          </cell>
          <cell r="Q298">
            <v>-2312.5500000000002</v>
          </cell>
          <cell r="R298">
            <v>-100</v>
          </cell>
        </row>
        <row r="299">
          <cell r="B299" t="str">
            <v>C &amp; S WHOLESALE GROCERS</v>
          </cell>
          <cell r="C299">
            <v>0</v>
          </cell>
          <cell r="D299">
            <v>51047</v>
          </cell>
          <cell r="E299">
            <v>-51047</v>
          </cell>
          <cell r="F299">
            <v>-100</v>
          </cell>
          <cell r="G299">
            <v>0</v>
          </cell>
          <cell r="H299">
            <v>268229.61</v>
          </cell>
          <cell r="I299">
            <v>-268229.61</v>
          </cell>
          <cell r="J299">
            <v>-100</v>
          </cell>
          <cell r="K299">
            <v>0</v>
          </cell>
          <cell r="L299">
            <v>268229.61</v>
          </cell>
          <cell r="M299">
            <v>-268229.61</v>
          </cell>
          <cell r="N299">
            <v>-100</v>
          </cell>
          <cell r="O299">
            <v>0</v>
          </cell>
          <cell r="P299">
            <v>136368.19</v>
          </cell>
          <cell r="Q299">
            <v>-136368.19</v>
          </cell>
          <cell r="R299">
            <v>-100</v>
          </cell>
        </row>
        <row r="300">
          <cell r="B300" t="str">
            <v>EMPANADAS QUINTERO</v>
          </cell>
          <cell r="C300">
            <v>0</v>
          </cell>
          <cell r="D300">
            <v>9300</v>
          </cell>
          <cell r="E300">
            <v>-9300</v>
          </cell>
          <cell r="F300">
            <v>-100</v>
          </cell>
          <cell r="G300">
            <v>0</v>
          </cell>
          <cell r="H300">
            <v>6610</v>
          </cell>
          <cell r="I300">
            <v>-6610</v>
          </cell>
          <cell r="J300">
            <v>-100</v>
          </cell>
          <cell r="K300">
            <v>0</v>
          </cell>
          <cell r="L300">
            <v>6610</v>
          </cell>
          <cell r="M300">
            <v>-6610</v>
          </cell>
          <cell r="N300">
            <v>-100</v>
          </cell>
          <cell r="O300">
            <v>0</v>
          </cell>
          <cell r="P300">
            <v>6610</v>
          </cell>
          <cell r="Q300">
            <v>-6610</v>
          </cell>
          <cell r="R300">
            <v>-100</v>
          </cell>
        </row>
        <row r="301">
          <cell r="B301" t="str">
            <v>FARMINGDALE MEATS</v>
          </cell>
          <cell r="C301">
            <v>0</v>
          </cell>
          <cell r="D301">
            <v>812</v>
          </cell>
          <cell r="E301">
            <v>-812</v>
          </cell>
          <cell r="F301">
            <v>-100</v>
          </cell>
          <cell r="G301">
            <v>0</v>
          </cell>
          <cell r="H301">
            <v>1719.08</v>
          </cell>
          <cell r="I301">
            <v>-1719.08</v>
          </cell>
          <cell r="J301">
            <v>-100</v>
          </cell>
          <cell r="K301">
            <v>0</v>
          </cell>
          <cell r="L301">
            <v>1719.08</v>
          </cell>
          <cell r="M301">
            <v>-1719.08</v>
          </cell>
          <cell r="N301">
            <v>-100</v>
          </cell>
          <cell r="O301">
            <v>0</v>
          </cell>
          <cell r="P301">
            <v>921.72</v>
          </cell>
          <cell r="Q301">
            <v>-921.72</v>
          </cell>
          <cell r="R301">
            <v>-100</v>
          </cell>
        </row>
        <row r="302">
          <cell r="B302" t="str">
            <v>FLORIDA FOODSERVICE INC</v>
          </cell>
          <cell r="C302">
            <v>0</v>
          </cell>
          <cell r="D302">
            <v>24729</v>
          </cell>
          <cell r="E302">
            <v>-24729</v>
          </cell>
          <cell r="F302">
            <v>-100</v>
          </cell>
          <cell r="G302">
            <v>0</v>
          </cell>
          <cell r="H302">
            <v>66711.199999999997</v>
          </cell>
          <cell r="I302">
            <v>-66711.199999999997</v>
          </cell>
          <cell r="J302">
            <v>-100</v>
          </cell>
          <cell r="K302">
            <v>0</v>
          </cell>
          <cell r="L302">
            <v>66317.13</v>
          </cell>
          <cell r="M302">
            <v>-66317.13</v>
          </cell>
          <cell r="N302">
            <v>-100</v>
          </cell>
          <cell r="O302">
            <v>0</v>
          </cell>
          <cell r="P302">
            <v>30252.69</v>
          </cell>
          <cell r="Q302">
            <v>-30252.69</v>
          </cell>
          <cell r="R302">
            <v>-100</v>
          </cell>
        </row>
        <row r="303">
          <cell r="B303" t="str">
            <v>GFS - MICHIGAN</v>
          </cell>
          <cell r="C303">
            <v>0</v>
          </cell>
          <cell r="D303">
            <v>11714</v>
          </cell>
          <cell r="E303">
            <v>-11714</v>
          </cell>
          <cell r="F303">
            <v>-100</v>
          </cell>
          <cell r="G303">
            <v>0</v>
          </cell>
          <cell r="H303">
            <v>44280.44</v>
          </cell>
          <cell r="I303">
            <v>-44280.44</v>
          </cell>
          <cell r="J303">
            <v>-100</v>
          </cell>
          <cell r="K303">
            <v>0</v>
          </cell>
          <cell r="L303">
            <v>40528.21</v>
          </cell>
          <cell r="M303">
            <v>-40528.21</v>
          </cell>
          <cell r="N303">
            <v>-100</v>
          </cell>
          <cell r="O303">
            <v>0</v>
          </cell>
          <cell r="P303">
            <v>7795.11</v>
          </cell>
          <cell r="Q303">
            <v>-7795.11</v>
          </cell>
          <cell r="R303">
            <v>-100</v>
          </cell>
        </row>
        <row r="304">
          <cell r="B304" t="str">
            <v>JETRO CASH &amp; CARRY - NEW YORK</v>
          </cell>
          <cell r="C304">
            <v>0</v>
          </cell>
          <cell r="D304">
            <v>351</v>
          </cell>
          <cell r="E304">
            <v>-351</v>
          </cell>
          <cell r="F304">
            <v>-100</v>
          </cell>
          <cell r="G304">
            <v>0</v>
          </cell>
          <cell r="H304">
            <v>892.55</v>
          </cell>
          <cell r="I304">
            <v>-892.55</v>
          </cell>
          <cell r="J304">
            <v>-100</v>
          </cell>
          <cell r="K304">
            <v>0</v>
          </cell>
          <cell r="L304">
            <v>892.55</v>
          </cell>
          <cell r="M304">
            <v>-892.55</v>
          </cell>
          <cell r="N304">
            <v>-100</v>
          </cell>
          <cell r="O304">
            <v>0</v>
          </cell>
          <cell r="P304">
            <v>324.67</v>
          </cell>
          <cell r="Q304">
            <v>-324.67</v>
          </cell>
          <cell r="R304">
            <v>-100</v>
          </cell>
        </row>
        <row r="305">
          <cell r="B305" t="str">
            <v>IJ COMPANY</v>
          </cell>
          <cell r="C305">
            <v>0</v>
          </cell>
          <cell r="D305">
            <v>49481</v>
          </cell>
          <cell r="E305">
            <v>-49481</v>
          </cell>
          <cell r="F305">
            <v>-100</v>
          </cell>
          <cell r="G305">
            <v>0</v>
          </cell>
          <cell r="H305">
            <v>143474.72</v>
          </cell>
          <cell r="I305">
            <v>-143474.72</v>
          </cell>
          <cell r="J305">
            <v>-100</v>
          </cell>
          <cell r="K305">
            <v>0</v>
          </cell>
          <cell r="L305">
            <v>143474.72</v>
          </cell>
          <cell r="M305">
            <v>-143474.72</v>
          </cell>
          <cell r="N305">
            <v>-100</v>
          </cell>
          <cell r="O305">
            <v>0</v>
          </cell>
          <cell r="P305">
            <v>64184.75</v>
          </cell>
          <cell r="Q305">
            <v>-64184.75</v>
          </cell>
          <cell r="R305">
            <v>-100</v>
          </cell>
        </row>
        <row r="306">
          <cell r="B306" t="str">
            <v>GREAT AMERICAN SMOKED FISH CO.</v>
          </cell>
          <cell r="C306">
            <v>0</v>
          </cell>
          <cell r="D306">
            <v>1908</v>
          </cell>
          <cell r="E306">
            <v>-1908</v>
          </cell>
          <cell r="F306">
            <v>-100</v>
          </cell>
          <cell r="G306">
            <v>0</v>
          </cell>
          <cell r="H306">
            <v>7800.31</v>
          </cell>
          <cell r="I306">
            <v>-7800.31</v>
          </cell>
          <cell r="J306">
            <v>-100</v>
          </cell>
          <cell r="K306">
            <v>-139.52000000000001</v>
          </cell>
          <cell r="L306">
            <v>7426.07</v>
          </cell>
          <cell r="M306">
            <v>-7565.59</v>
          </cell>
          <cell r="N306">
            <v>-101.9</v>
          </cell>
          <cell r="O306">
            <v>-139.52000000000001</v>
          </cell>
          <cell r="P306">
            <v>4520.72</v>
          </cell>
          <cell r="Q306">
            <v>-4660.24</v>
          </cell>
          <cell r="R306">
            <v>-103.1</v>
          </cell>
        </row>
        <row r="307">
          <cell r="B307" t="str">
            <v>MIRAMAR FOOD PRODUCTS</v>
          </cell>
          <cell r="C307">
            <v>0</v>
          </cell>
          <cell r="D307">
            <v>1899</v>
          </cell>
          <cell r="E307">
            <v>-1899</v>
          </cell>
          <cell r="F307">
            <v>-100</v>
          </cell>
          <cell r="G307">
            <v>0</v>
          </cell>
          <cell r="H307">
            <v>3947.94</v>
          </cell>
          <cell r="I307">
            <v>-3947.94</v>
          </cell>
          <cell r="J307">
            <v>-100</v>
          </cell>
          <cell r="K307">
            <v>0</v>
          </cell>
          <cell r="L307">
            <v>1401.2</v>
          </cell>
          <cell r="M307">
            <v>-1401.2</v>
          </cell>
          <cell r="N307">
            <v>-100</v>
          </cell>
          <cell r="O307">
            <v>0</v>
          </cell>
          <cell r="P307">
            <v>-713.06</v>
          </cell>
          <cell r="Q307">
            <v>713.06</v>
          </cell>
          <cell r="R307">
            <v>-100</v>
          </cell>
        </row>
        <row r="308">
          <cell r="B308" t="str">
            <v>PFG FLORIDA</v>
          </cell>
          <cell r="C308">
            <v>0</v>
          </cell>
          <cell r="D308">
            <v>11526</v>
          </cell>
          <cell r="E308">
            <v>-11526</v>
          </cell>
          <cell r="F308">
            <v>-100</v>
          </cell>
          <cell r="G308">
            <v>0</v>
          </cell>
          <cell r="H308">
            <v>39656.5</v>
          </cell>
          <cell r="I308">
            <v>-39656.5</v>
          </cell>
          <cell r="J308">
            <v>-100</v>
          </cell>
          <cell r="K308">
            <v>0</v>
          </cell>
          <cell r="L308">
            <v>39656.5</v>
          </cell>
          <cell r="M308">
            <v>-39656.5</v>
          </cell>
          <cell r="N308">
            <v>-100</v>
          </cell>
          <cell r="O308">
            <v>0</v>
          </cell>
          <cell r="P308">
            <v>14918.58</v>
          </cell>
          <cell r="Q308">
            <v>-14918.58</v>
          </cell>
          <cell r="R308">
            <v>-100</v>
          </cell>
        </row>
        <row r="309">
          <cell r="B309" t="str">
            <v>PHILLY HALAL DEPOT CO</v>
          </cell>
          <cell r="C309">
            <v>0</v>
          </cell>
          <cell r="D309">
            <v>5419</v>
          </cell>
          <cell r="E309">
            <v>-5419</v>
          </cell>
          <cell r="F309">
            <v>-100</v>
          </cell>
          <cell r="G309">
            <v>0</v>
          </cell>
          <cell r="H309">
            <v>11072.79</v>
          </cell>
          <cell r="I309">
            <v>-11072.79</v>
          </cell>
          <cell r="J309">
            <v>-100</v>
          </cell>
          <cell r="K309">
            <v>0</v>
          </cell>
          <cell r="L309">
            <v>9250.26</v>
          </cell>
          <cell r="M309">
            <v>-9250.26</v>
          </cell>
          <cell r="N309">
            <v>-100</v>
          </cell>
          <cell r="O309">
            <v>0</v>
          </cell>
          <cell r="P309">
            <v>3408.68</v>
          </cell>
          <cell r="Q309">
            <v>-3408.68</v>
          </cell>
          <cell r="R309">
            <v>-100</v>
          </cell>
        </row>
        <row r="310">
          <cell r="B310" t="str">
            <v>P &amp; F DISTRIBUTORS INC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B311" t="str">
            <v>PFG - MAGEE</v>
          </cell>
          <cell r="C311">
            <v>0</v>
          </cell>
          <cell r="D311">
            <v>2748</v>
          </cell>
          <cell r="E311">
            <v>-2748</v>
          </cell>
          <cell r="F311">
            <v>-100</v>
          </cell>
          <cell r="G311">
            <v>0</v>
          </cell>
          <cell r="H311">
            <v>9468.7999999999993</v>
          </cell>
          <cell r="I311">
            <v>-9468.7999999999993</v>
          </cell>
          <cell r="J311">
            <v>-100</v>
          </cell>
          <cell r="K311">
            <v>0</v>
          </cell>
          <cell r="L311">
            <v>9468.7999999999993</v>
          </cell>
          <cell r="M311">
            <v>-9468.7999999999993</v>
          </cell>
          <cell r="N311">
            <v>-100</v>
          </cell>
          <cell r="O311">
            <v>0</v>
          </cell>
          <cell r="P311">
            <v>4036.76</v>
          </cell>
          <cell r="Q311">
            <v>-4036.76</v>
          </cell>
          <cell r="R311">
            <v>-100</v>
          </cell>
        </row>
        <row r="312">
          <cell r="B312" t="str">
            <v>PROM MANAGEMENT GROUP</v>
          </cell>
          <cell r="C312">
            <v>0</v>
          </cell>
          <cell r="D312">
            <v>5000</v>
          </cell>
          <cell r="E312">
            <v>-5000</v>
          </cell>
          <cell r="F312">
            <v>-100</v>
          </cell>
          <cell r="G312">
            <v>0</v>
          </cell>
          <cell r="H312">
            <v>10600</v>
          </cell>
          <cell r="I312">
            <v>-10600</v>
          </cell>
          <cell r="J312">
            <v>-100</v>
          </cell>
          <cell r="K312">
            <v>0</v>
          </cell>
          <cell r="L312">
            <v>10600</v>
          </cell>
          <cell r="M312">
            <v>-10600</v>
          </cell>
          <cell r="N312">
            <v>-100</v>
          </cell>
          <cell r="O312">
            <v>0</v>
          </cell>
          <cell r="P312">
            <v>6600</v>
          </cell>
          <cell r="Q312">
            <v>-6600</v>
          </cell>
          <cell r="R312">
            <v>-100</v>
          </cell>
        </row>
        <row r="313">
          <cell r="B313" t="str">
            <v>PUBLIX SUPERMARKETS, INC</v>
          </cell>
          <cell r="C313">
            <v>0</v>
          </cell>
          <cell r="D313">
            <v>115761</v>
          </cell>
          <cell r="E313">
            <v>-115761</v>
          </cell>
          <cell r="F313">
            <v>-100</v>
          </cell>
          <cell r="G313">
            <v>0</v>
          </cell>
          <cell r="H313">
            <v>282806.55</v>
          </cell>
          <cell r="I313">
            <v>-282806.55</v>
          </cell>
          <cell r="J313">
            <v>-100</v>
          </cell>
          <cell r="K313">
            <v>0</v>
          </cell>
          <cell r="L313">
            <v>282429.92</v>
          </cell>
          <cell r="M313">
            <v>-282429.92</v>
          </cell>
          <cell r="N313">
            <v>-100</v>
          </cell>
          <cell r="O313">
            <v>0</v>
          </cell>
          <cell r="P313">
            <v>85597.16</v>
          </cell>
          <cell r="Q313">
            <v>-85597.16</v>
          </cell>
          <cell r="R313">
            <v>-100</v>
          </cell>
        </row>
        <row r="314">
          <cell r="B314" t="str">
            <v>PROVISION HALAL DISTRIBUTOR</v>
          </cell>
          <cell r="C314">
            <v>0</v>
          </cell>
          <cell r="D314">
            <v>1069</v>
          </cell>
          <cell r="E314">
            <v>-1069</v>
          </cell>
          <cell r="F314">
            <v>-100</v>
          </cell>
          <cell r="G314">
            <v>0</v>
          </cell>
          <cell r="H314">
            <v>1548.55</v>
          </cell>
          <cell r="I314">
            <v>-1548.55</v>
          </cell>
          <cell r="J314">
            <v>-100</v>
          </cell>
          <cell r="K314">
            <v>0</v>
          </cell>
          <cell r="L314">
            <v>1558.75</v>
          </cell>
          <cell r="M314">
            <v>-1558.75</v>
          </cell>
          <cell r="N314">
            <v>-100</v>
          </cell>
          <cell r="O314">
            <v>0</v>
          </cell>
          <cell r="P314">
            <v>601.37</v>
          </cell>
          <cell r="Q314">
            <v>-601.37</v>
          </cell>
          <cell r="R314">
            <v>-100</v>
          </cell>
        </row>
        <row r="315">
          <cell r="B315" t="str">
            <v>REDI - SPUDS OF NEVADA</v>
          </cell>
          <cell r="C315">
            <v>0</v>
          </cell>
          <cell r="D315">
            <v>65299</v>
          </cell>
          <cell r="E315">
            <v>-65299</v>
          </cell>
          <cell r="F315">
            <v>-100</v>
          </cell>
          <cell r="G315">
            <v>0</v>
          </cell>
          <cell r="H315">
            <v>208114.85</v>
          </cell>
          <cell r="I315">
            <v>-208114.85</v>
          </cell>
          <cell r="J315">
            <v>-100</v>
          </cell>
          <cell r="K315">
            <v>-2000</v>
          </cell>
          <cell r="L315">
            <v>198093.53</v>
          </cell>
          <cell r="M315">
            <v>-200093.53</v>
          </cell>
          <cell r="N315">
            <v>-101</v>
          </cell>
          <cell r="O315">
            <v>-1999.78</v>
          </cell>
          <cell r="P315">
            <v>60266.9</v>
          </cell>
          <cell r="Q315">
            <v>-62266.68</v>
          </cell>
          <cell r="R315">
            <v>-103.3</v>
          </cell>
        </row>
        <row r="316">
          <cell r="B316" t="str">
            <v>RICKY'S HOT DOGS</v>
          </cell>
          <cell r="C316">
            <v>0</v>
          </cell>
          <cell r="D316">
            <v>3420</v>
          </cell>
          <cell r="E316">
            <v>-3420</v>
          </cell>
          <cell r="F316">
            <v>-100</v>
          </cell>
          <cell r="G316">
            <v>0</v>
          </cell>
          <cell r="H316">
            <v>5814</v>
          </cell>
          <cell r="I316">
            <v>-5814</v>
          </cell>
          <cell r="J316">
            <v>-100</v>
          </cell>
          <cell r="K316">
            <v>0</v>
          </cell>
          <cell r="L316">
            <v>5814</v>
          </cell>
          <cell r="M316">
            <v>-5814</v>
          </cell>
          <cell r="N316">
            <v>-100</v>
          </cell>
          <cell r="O316">
            <v>0</v>
          </cell>
          <cell r="P316">
            <v>2991.6</v>
          </cell>
          <cell r="Q316">
            <v>-2991.6</v>
          </cell>
          <cell r="R316">
            <v>-100</v>
          </cell>
        </row>
        <row r="317">
          <cell r="B317" t="str">
            <v>RED OAK DINER</v>
          </cell>
          <cell r="C317">
            <v>0</v>
          </cell>
          <cell r="D317">
            <v>57</v>
          </cell>
          <cell r="E317">
            <v>-57</v>
          </cell>
          <cell r="F317">
            <v>-100</v>
          </cell>
          <cell r="G317">
            <v>0</v>
          </cell>
          <cell r="H317">
            <v>124.3</v>
          </cell>
          <cell r="I317">
            <v>-124.3</v>
          </cell>
          <cell r="J317">
            <v>-100</v>
          </cell>
          <cell r="K317">
            <v>0</v>
          </cell>
          <cell r="L317">
            <v>124.3</v>
          </cell>
          <cell r="M317">
            <v>-124.3</v>
          </cell>
          <cell r="N317">
            <v>-100</v>
          </cell>
          <cell r="O317">
            <v>0</v>
          </cell>
          <cell r="P317">
            <v>68.36</v>
          </cell>
          <cell r="Q317">
            <v>-68.36</v>
          </cell>
          <cell r="R317">
            <v>-100</v>
          </cell>
        </row>
        <row r="318">
          <cell r="B318" t="str">
            <v>RULLI BROTHERS WEST</v>
          </cell>
          <cell r="C318">
            <v>0</v>
          </cell>
          <cell r="D318">
            <v>9312</v>
          </cell>
          <cell r="E318">
            <v>-9312</v>
          </cell>
          <cell r="F318">
            <v>-100</v>
          </cell>
          <cell r="G318">
            <v>0</v>
          </cell>
          <cell r="H318">
            <v>22287.14</v>
          </cell>
          <cell r="I318">
            <v>-22287.14</v>
          </cell>
          <cell r="J318">
            <v>-100</v>
          </cell>
          <cell r="K318">
            <v>0</v>
          </cell>
          <cell r="L318">
            <v>21861.14</v>
          </cell>
          <cell r="M318">
            <v>-21861.14</v>
          </cell>
          <cell r="N318">
            <v>-100</v>
          </cell>
          <cell r="O318">
            <v>0</v>
          </cell>
          <cell r="P318">
            <v>8873.15</v>
          </cell>
          <cell r="Q318">
            <v>-8873.15</v>
          </cell>
          <cell r="R318">
            <v>-100</v>
          </cell>
        </row>
        <row r="319">
          <cell r="B319" t="str">
            <v>SHEINMAN PROVISION</v>
          </cell>
          <cell r="C319">
            <v>0</v>
          </cell>
          <cell r="D319">
            <v>-4340</v>
          </cell>
          <cell r="E319">
            <v>4340</v>
          </cell>
          <cell r="F319">
            <v>-100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11371.91</v>
          </cell>
          <cell r="Q319">
            <v>-11371.91</v>
          </cell>
          <cell r="R319">
            <v>-100</v>
          </cell>
        </row>
        <row r="320">
          <cell r="B320" t="str">
            <v>SPECTRUM FOODS</v>
          </cell>
          <cell r="C320">
            <v>0</v>
          </cell>
          <cell r="D320">
            <v>1482</v>
          </cell>
          <cell r="E320">
            <v>-1482</v>
          </cell>
          <cell r="F320">
            <v>-100</v>
          </cell>
          <cell r="G320">
            <v>0</v>
          </cell>
          <cell r="H320">
            <v>3887.92</v>
          </cell>
          <cell r="I320">
            <v>-3887.92</v>
          </cell>
          <cell r="J320">
            <v>-100</v>
          </cell>
          <cell r="K320">
            <v>0</v>
          </cell>
          <cell r="L320">
            <v>3887.92</v>
          </cell>
          <cell r="M320">
            <v>-3887.92</v>
          </cell>
          <cell r="N320">
            <v>-100</v>
          </cell>
          <cell r="O320">
            <v>0</v>
          </cell>
          <cell r="P320">
            <v>1179.3800000000001</v>
          </cell>
          <cell r="Q320">
            <v>-1179.3800000000001</v>
          </cell>
          <cell r="R320">
            <v>-100</v>
          </cell>
        </row>
        <row r="321">
          <cell r="B321" t="str">
            <v>STAVOLA FOOD SERVICE</v>
          </cell>
          <cell r="C321">
            <v>0</v>
          </cell>
          <cell r="D321">
            <v>4549</v>
          </cell>
          <cell r="E321">
            <v>-4549</v>
          </cell>
          <cell r="F321">
            <v>-100</v>
          </cell>
          <cell r="G321">
            <v>0</v>
          </cell>
          <cell r="H321">
            <v>15364.45</v>
          </cell>
          <cell r="I321">
            <v>-15364.45</v>
          </cell>
          <cell r="J321">
            <v>-100</v>
          </cell>
          <cell r="K321">
            <v>0</v>
          </cell>
          <cell r="L321">
            <v>15364.45</v>
          </cell>
          <cell r="M321">
            <v>-15364.45</v>
          </cell>
          <cell r="N321">
            <v>-100</v>
          </cell>
          <cell r="O321">
            <v>0</v>
          </cell>
          <cell r="P321">
            <v>4906.26</v>
          </cell>
          <cell r="Q321">
            <v>-4906.26</v>
          </cell>
          <cell r="R321">
            <v>-100</v>
          </cell>
        </row>
        <row r="322">
          <cell r="B322" t="str">
            <v>SYSCO - MIAMI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-77.400000000000006</v>
          </cell>
          <cell r="L322">
            <v>0</v>
          </cell>
          <cell r="M322">
            <v>-77.400000000000006</v>
          </cell>
          <cell r="N322">
            <v>0</v>
          </cell>
          <cell r="O322">
            <v>-77.400000000000006</v>
          </cell>
          <cell r="P322">
            <v>0</v>
          </cell>
          <cell r="Q322">
            <v>-77.400000000000006</v>
          </cell>
          <cell r="R322">
            <v>0</v>
          </cell>
        </row>
        <row r="323">
          <cell r="B323" t="str">
            <v>SYSCO - RIVIERA BEACH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-1587.67</v>
          </cell>
          <cell r="L323">
            <v>0</v>
          </cell>
          <cell r="M323">
            <v>-1587.67</v>
          </cell>
          <cell r="N323">
            <v>0</v>
          </cell>
          <cell r="O323">
            <v>-1587.67</v>
          </cell>
          <cell r="P323">
            <v>0</v>
          </cell>
          <cell r="Q323">
            <v>-1587.67</v>
          </cell>
          <cell r="R323">
            <v>0</v>
          </cell>
        </row>
        <row r="324">
          <cell r="B324" t="str">
            <v>SYGMA NETWORK</v>
          </cell>
          <cell r="C324">
            <v>0</v>
          </cell>
          <cell r="D324">
            <v>25006</v>
          </cell>
          <cell r="E324">
            <v>-25006</v>
          </cell>
          <cell r="F324">
            <v>-100</v>
          </cell>
          <cell r="G324">
            <v>0</v>
          </cell>
          <cell r="H324">
            <v>73038.09</v>
          </cell>
          <cell r="I324">
            <v>-73038.09</v>
          </cell>
          <cell r="J324">
            <v>-100</v>
          </cell>
          <cell r="K324">
            <v>0</v>
          </cell>
          <cell r="L324">
            <v>73038.09</v>
          </cell>
          <cell r="M324">
            <v>-73038.09</v>
          </cell>
          <cell r="N324">
            <v>-100</v>
          </cell>
          <cell r="O324">
            <v>0</v>
          </cell>
          <cell r="P324">
            <v>32323.35</v>
          </cell>
          <cell r="Q324">
            <v>-32323.35</v>
          </cell>
          <cell r="R324">
            <v>-100</v>
          </cell>
        </row>
        <row r="325">
          <cell r="B325" t="str">
            <v>SYSCO - CHICAGO #024</v>
          </cell>
          <cell r="C325">
            <v>0</v>
          </cell>
          <cell r="D325">
            <v>1466</v>
          </cell>
          <cell r="E325">
            <v>-1466</v>
          </cell>
          <cell r="F325">
            <v>-100</v>
          </cell>
          <cell r="G325">
            <v>0</v>
          </cell>
          <cell r="H325">
            <v>4731.99</v>
          </cell>
          <cell r="I325">
            <v>-4731.99</v>
          </cell>
          <cell r="J325">
            <v>-100</v>
          </cell>
          <cell r="K325">
            <v>0</v>
          </cell>
          <cell r="L325">
            <v>4731.99</v>
          </cell>
          <cell r="M325">
            <v>-4731.99</v>
          </cell>
          <cell r="N325">
            <v>-100</v>
          </cell>
          <cell r="O325">
            <v>0</v>
          </cell>
          <cell r="P325">
            <v>2170.8200000000002</v>
          </cell>
          <cell r="Q325">
            <v>-2170.8200000000002</v>
          </cell>
          <cell r="R325">
            <v>-100</v>
          </cell>
        </row>
        <row r="326">
          <cell r="B326" t="str">
            <v>SYSCO - AUSTIN, LP #132</v>
          </cell>
          <cell r="C326">
            <v>0</v>
          </cell>
          <cell r="D326">
            <v>21882</v>
          </cell>
          <cell r="E326">
            <v>-21882</v>
          </cell>
          <cell r="F326">
            <v>-100</v>
          </cell>
          <cell r="G326">
            <v>0</v>
          </cell>
          <cell r="H326">
            <v>71240.679999999993</v>
          </cell>
          <cell r="I326">
            <v>-71240.679999999993</v>
          </cell>
          <cell r="J326">
            <v>-100</v>
          </cell>
          <cell r="K326">
            <v>0</v>
          </cell>
          <cell r="L326">
            <v>71109.27</v>
          </cell>
          <cell r="M326">
            <v>-71109.27</v>
          </cell>
          <cell r="N326">
            <v>-100</v>
          </cell>
          <cell r="O326">
            <v>0</v>
          </cell>
          <cell r="P326">
            <v>27056.04</v>
          </cell>
          <cell r="Q326">
            <v>-27056.04</v>
          </cell>
          <cell r="R326">
            <v>-100</v>
          </cell>
        </row>
        <row r="327">
          <cell r="B327" t="str">
            <v>BAUGH SUPPLY CHAIN COOPERATIVE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-16198.75</v>
          </cell>
          <cell r="L327">
            <v>0</v>
          </cell>
          <cell r="M327">
            <v>-16198.75</v>
          </cell>
          <cell r="N327">
            <v>0</v>
          </cell>
          <cell r="O327">
            <v>-16198.75</v>
          </cell>
          <cell r="P327">
            <v>0</v>
          </cell>
          <cell r="Q327">
            <v>-16198.75</v>
          </cell>
          <cell r="R327">
            <v>0</v>
          </cell>
        </row>
        <row r="328">
          <cell r="B328" t="str">
            <v>TAURUS FOOD PRODUCTS, INC</v>
          </cell>
          <cell r="C328">
            <v>0</v>
          </cell>
          <cell r="D328">
            <v>79850</v>
          </cell>
          <cell r="E328">
            <v>-79850</v>
          </cell>
          <cell r="F328">
            <v>-100</v>
          </cell>
          <cell r="G328">
            <v>0</v>
          </cell>
          <cell r="H328">
            <v>25955</v>
          </cell>
          <cell r="I328">
            <v>-25955</v>
          </cell>
          <cell r="J328">
            <v>-100</v>
          </cell>
          <cell r="K328">
            <v>-560</v>
          </cell>
          <cell r="L328">
            <v>22689.200000000001</v>
          </cell>
          <cell r="M328">
            <v>-23249.200000000001</v>
          </cell>
          <cell r="N328">
            <v>-102.5</v>
          </cell>
          <cell r="O328">
            <v>-560</v>
          </cell>
          <cell r="P328">
            <v>22689.200000000001</v>
          </cell>
          <cell r="Q328">
            <v>-23249.200000000001</v>
          </cell>
          <cell r="R328">
            <v>-102.5</v>
          </cell>
        </row>
        <row r="329">
          <cell r="B329" t="str">
            <v>TONYS GOURMET HOT DOGS INC</v>
          </cell>
          <cell r="C329">
            <v>0</v>
          </cell>
          <cell r="D329">
            <v>2371</v>
          </cell>
          <cell r="E329">
            <v>-2371</v>
          </cell>
          <cell r="F329">
            <v>-100</v>
          </cell>
          <cell r="G329">
            <v>0</v>
          </cell>
          <cell r="H329">
            <v>5873</v>
          </cell>
          <cell r="I329">
            <v>-5873</v>
          </cell>
          <cell r="J329">
            <v>-100</v>
          </cell>
          <cell r="K329">
            <v>0</v>
          </cell>
          <cell r="L329">
            <v>5873</v>
          </cell>
          <cell r="M329">
            <v>-5873</v>
          </cell>
          <cell r="N329">
            <v>-100</v>
          </cell>
          <cell r="O329">
            <v>0</v>
          </cell>
          <cell r="P329">
            <v>3361.7</v>
          </cell>
          <cell r="Q329">
            <v>-3361.7</v>
          </cell>
          <cell r="R329">
            <v>-100</v>
          </cell>
        </row>
        <row r="330">
          <cell r="B330" t="str">
            <v>U S FOODSERVICE - TRADE PAY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-17547.919999999998</v>
          </cell>
          <cell r="L330">
            <v>-459.66</v>
          </cell>
          <cell r="M330">
            <v>-17088.259999999998</v>
          </cell>
          <cell r="N330">
            <v>3717.6</v>
          </cell>
          <cell r="O330">
            <v>-17034.13</v>
          </cell>
          <cell r="P330">
            <v>-445.92</v>
          </cell>
          <cell r="Q330">
            <v>-16588.21</v>
          </cell>
          <cell r="R330">
            <v>3720</v>
          </cell>
        </row>
        <row r="331">
          <cell r="B331" t="str">
            <v>U S FOODSERVICE - CHARLOTTE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-115.18</v>
          </cell>
          <cell r="M331">
            <v>115.18</v>
          </cell>
          <cell r="N331">
            <v>-100</v>
          </cell>
          <cell r="O331">
            <v>0</v>
          </cell>
          <cell r="P331">
            <v>-114.7</v>
          </cell>
          <cell r="Q331">
            <v>114.7</v>
          </cell>
          <cell r="R331">
            <v>-100</v>
          </cell>
        </row>
        <row r="332">
          <cell r="B332" t="str">
            <v>WEST SIDE FOODS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-313.05</v>
          </cell>
          <cell r="M332">
            <v>313.05</v>
          </cell>
          <cell r="N332">
            <v>-100</v>
          </cell>
          <cell r="O332">
            <v>0</v>
          </cell>
          <cell r="P332">
            <v>-312.89999999999998</v>
          </cell>
          <cell r="Q332">
            <v>312.89999999999998</v>
          </cell>
          <cell r="R332">
            <v>-100</v>
          </cell>
        </row>
        <row r="333">
          <cell r="B333" t="str">
            <v>SAMPLE-RB</v>
          </cell>
          <cell r="C333">
            <v>0</v>
          </cell>
          <cell r="D333">
            <v>1372</v>
          </cell>
          <cell r="E333">
            <v>-1372</v>
          </cell>
          <cell r="F333">
            <v>-100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-2067.08</v>
          </cell>
          <cell r="Q333">
            <v>2067.08</v>
          </cell>
          <cell r="R333">
            <v>-100</v>
          </cell>
        </row>
        <row r="334">
          <cell r="B334" t="str">
            <v>AMERICANA DINER</v>
          </cell>
          <cell r="C334">
            <v>0</v>
          </cell>
          <cell r="D334">
            <v>11304</v>
          </cell>
          <cell r="E334">
            <v>-11304</v>
          </cell>
          <cell r="F334">
            <v>-100</v>
          </cell>
          <cell r="G334">
            <v>0</v>
          </cell>
          <cell r="H334">
            <v>25730.91</v>
          </cell>
          <cell r="I334">
            <v>-25730.91</v>
          </cell>
          <cell r="J334">
            <v>-100</v>
          </cell>
          <cell r="K334">
            <v>0</v>
          </cell>
          <cell r="L334">
            <v>25728.959999999999</v>
          </cell>
          <cell r="M334">
            <v>-25728.959999999999</v>
          </cell>
          <cell r="N334">
            <v>-100</v>
          </cell>
          <cell r="O334">
            <v>0</v>
          </cell>
          <cell r="P334">
            <v>10889.79</v>
          </cell>
          <cell r="Q334">
            <v>-10889.79</v>
          </cell>
          <cell r="R334">
            <v>-100</v>
          </cell>
        </row>
        <row r="335">
          <cell r="B335" t="str">
            <v>ATI DISTRIBUTION</v>
          </cell>
          <cell r="C335">
            <v>0</v>
          </cell>
          <cell r="D335">
            <v>4500</v>
          </cell>
          <cell r="E335">
            <v>-4500</v>
          </cell>
          <cell r="F335">
            <v>-100</v>
          </cell>
          <cell r="G335">
            <v>0</v>
          </cell>
          <cell r="H335">
            <v>14628.17</v>
          </cell>
          <cell r="I335">
            <v>-14628.17</v>
          </cell>
          <cell r="J335">
            <v>-100</v>
          </cell>
          <cell r="K335">
            <v>0</v>
          </cell>
          <cell r="L335">
            <v>14628.17</v>
          </cell>
          <cell r="M335">
            <v>-14628.17</v>
          </cell>
          <cell r="N335">
            <v>-100</v>
          </cell>
          <cell r="O335">
            <v>0</v>
          </cell>
          <cell r="P335">
            <v>4063.4</v>
          </cell>
          <cell r="Q335">
            <v>-4063.4</v>
          </cell>
          <cell r="R335">
            <v>-100</v>
          </cell>
        </row>
        <row r="336">
          <cell r="B336" t="str">
            <v>BOARDWALK FRIES</v>
          </cell>
          <cell r="C336">
            <v>0</v>
          </cell>
          <cell r="D336">
            <v>182</v>
          </cell>
          <cell r="E336">
            <v>-182</v>
          </cell>
          <cell r="F336">
            <v>-100</v>
          </cell>
          <cell r="G336">
            <v>0</v>
          </cell>
          <cell r="H336">
            <v>364</v>
          </cell>
          <cell r="I336">
            <v>-364</v>
          </cell>
          <cell r="J336">
            <v>-100</v>
          </cell>
          <cell r="K336">
            <v>0</v>
          </cell>
          <cell r="L336">
            <v>364</v>
          </cell>
          <cell r="M336">
            <v>-364</v>
          </cell>
          <cell r="N336">
            <v>-100</v>
          </cell>
          <cell r="O336">
            <v>0</v>
          </cell>
          <cell r="P336">
            <v>196.56</v>
          </cell>
          <cell r="Q336">
            <v>-196.56</v>
          </cell>
          <cell r="R336">
            <v>-100</v>
          </cell>
        </row>
        <row r="337">
          <cell r="B337" t="str">
            <v>JON BRESLOW DELI PRODUCTS</v>
          </cell>
          <cell r="C337">
            <v>0</v>
          </cell>
          <cell r="D337">
            <v>43</v>
          </cell>
          <cell r="E337">
            <v>-43</v>
          </cell>
          <cell r="F337">
            <v>-100</v>
          </cell>
          <cell r="G337">
            <v>0</v>
          </cell>
          <cell r="H337">
            <v>140.75</v>
          </cell>
          <cell r="I337">
            <v>-140.75</v>
          </cell>
          <cell r="J337">
            <v>-100</v>
          </cell>
          <cell r="K337">
            <v>0</v>
          </cell>
          <cell r="L337">
            <v>0.75</v>
          </cell>
          <cell r="M337">
            <v>-0.75</v>
          </cell>
          <cell r="N337">
            <v>-100</v>
          </cell>
          <cell r="O337">
            <v>0</v>
          </cell>
          <cell r="P337">
            <v>-93.51</v>
          </cell>
          <cell r="Q337">
            <v>93.51</v>
          </cell>
          <cell r="R337">
            <v>-100</v>
          </cell>
        </row>
        <row r="338">
          <cell r="B338" t="str">
            <v>CHISPANIC FOODS</v>
          </cell>
          <cell r="C338">
            <v>0</v>
          </cell>
          <cell r="D338">
            <v>1625</v>
          </cell>
          <cell r="E338">
            <v>-1625</v>
          </cell>
          <cell r="F338">
            <v>-100</v>
          </cell>
          <cell r="G338">
            <v>0</v>
          </cell>
          <cell r="H338">
            <v>4851.55</v>
          </cell>
          <cell r="I338">
            <v>-4851.55</v>
          </cell>
          <cell r="J338">
            <v>-100</v>
          </cell>
          <cell r="K338">
            <v>0</v>
          </cell>
          <cell r="L338">
            <v>2983.4</v>
          </cell>
          <cell r="M338">
            <v>-2983.4</v>
          </cell>
          <cell r="N338">
            <v>-100</v>
          </cell>
          <cell r="O338">
            <v>0</v>
          </cell>
          <cell r="P338">
            <v>-711.02</v>
          </cell>
          <cell r="Q338">
            <v>711.02</v>
          </cell>
          <cell r="R338">
            <v>-100</v>
          </cell>
        </row>
        <row r="339">
          <cell r="B339" t="str">
            <v>COLONIAL DINER</v>
          </cell>
          <cell r="C339">
            <v>0</v>
          </cell>
          <cell r="D339">
            <v>5889</v>
          </cell>
          <cell r="E339">
            <v>-5889</v>
          </cell>
          <cell r="F339">
            <v>-100</v>
          </cell>
          <cell r="G339">
            <v>0</v>
          </cell>
          <cell r="H339">
            <v>13035.76</v>
          </cell>
          <cell r="I339">
            <v>-13035.76</v>
          </cell>
          <cell r="J339">
            <v>-100</v>
          </cell>
          <cell r="K339">
            <v>0</v>
          </cell>
          <cell r="L339">
            <v>13035.76</v>
          </cell>
          <cell r="M339">
            <v>-13035.76</v>
          </cell>
          <cell r="N339">
            <v>-100</v>
          </cell>
          <cell r="O339">
            <v>0</v>
          </cell>
          <cell r="P339">
            <v>5784.66</v>
          </cell>
          <cell r="Q339">
            <v>-5784.66</v>
          </cell>
          <cell r="R339">
            <v>-100</v>
          </cell>
        </row>
        <row r="340">
          <cell r="B340" t="str">
            <v>CURDS &amp; WHEY</v>
          </cell>
          <cell r="C340">
            <v>0</v>
          </cell>
          <cell r="D340">
            <v>971</v>
          </cell>
          <cell r="E340">
            <v>-971</v>
          </cell>
          <cell r="F340">
            <v>-100</v>
          </cell>
          <cell r="G340">
            <v>0</v>
          </cell>
          <cell r="H340">
            <v>3653.93</v>
          </cell>
          <cell r="I340">
            <v>-3653.93</v>
          </cell>
          <cell r="J340">
            <v>-100</v>
          </cell>
          <cell r="K340">
            <v>0</v>
          </cell>
          <cell r="L340">
            <v>3528.81</v>
          </cell>
          <cell r="M340">
            <v>-3528.81</v>
          </cell>
          <cell r="N340">
            <v>-100</v>
          </cell>
          <cell r="O340">
            <v>0</v>
          </cell>
          <cell r="P340">
            <v>2058.62</v>
          </cell>
          <cell r="Q340">
            <v>-2058.62</v>
          </cell>
          <cell r="R340">
            <v>-100</v>
          </cell>
        </row>
        <row r="341">
          <cell r="B341" t="str">
            <v>DELAWARE MARKET</v>
          </cell>
          <cell r="C341">
            <v>0</v>
          </cell>
          <cell r="D341">
            <v>2197</v>
          </cell>
          <cell r="E341">
            <v>-2197</v>
          </cell>
          <cell r="F341">
            <v>-100</v>
          </cell>
          <cell r="G341">
            <v>0</v>
          </cell>
          <cell r="H341">
            <v>8190.7</v>
          </cell>
          <cell r="I341">
            <v>-8190.7</v>
          </cell>
          <cell r="J341">
            <v>-100</v>
          </cell>
          <cell r="K341">
            <v>0</v>
          </cell>
          <cell r="L341">
            <v>8190.7</v>
          </cell>
          <cell r="M341">
            <v>-8190.7</v>
          </cell>
          <cell r="N341">
            <v>-100</v>
          </cell>
          <cell r="O341">
            <v>0</v>
          </cell>
          <cell r="P341">
            <v>5421.65</v>
          </cell>
          <cell r="Q341">
            <v>-5421.65</v>
          </cell>
          <cell r="R341">
            <v>-100</v>
          </cell>
        </row>
        <row r="342">
          <cell r="B342" t="str">
            <v>DIAMOND DINER</v>
          </cell>
          <cell r="C342">
            <v>0</v>
          </cell>
          <cell r="D342">
            <v>771</v>
          </cell>
          <cell r="E342">
            <v>-771</v>
          </cell>
          <cell r="F342">
            <v>-100</v>
          </cell>
          <cell r="G342">
            <v>0</v>
          </cell>
          <cell r="H342">
            <v>2001.24</v>
          </cell>
          <cell r="I342">
            <v>-2001.24</v>
          </cell>
          <cell r="J342">
            <v>-100</v>
          </cell>
          <cell r="K342">
            <v>0</v>
          </cell>
          <cell r="L342">
            <v>2001.24</v>
          </cell>
          <cell r="M342">
            <v>-2001.24</v>
          </cell>
          <cell r="N342">
            <v>-100</v>
          </cell>
          <cell r="O342">
            <v>0</v>
          </cell>
          <cell r="P342">
            <v>1087.28</v>
          </cell>
          <cell r="Q342">
            <v>-1087.28</v>
          </cell>
          <cell r="R342">
            <v>-100</v>
          </cell>
        </row>
        <row r="343">
          <cell r="B343" t="str">
            <v>ETC</v>
          </cell>
          <cell r="C343">
            <v>0</v>
          </cell>
          <cell r="D343">
            <v>15</v>
          </cell>
          <cell r="E343">
            <v>-15</v>
          </cell>
          <cell r="F343">
            <v>-100</v>
          </cell>
          <cell r="G343">
            <v>0</v>
          </cell>
          <cell r="H343">
            <v>62.73</v>
          </cell>
          <cell r="I343">
            <v>-62.73</v>
          </cell>
          <cell r="J343">
            <v>-100</v>
          </cell>
          <cell r="K343">
            <v>0</v>
          </cell>
          <cell r="L343">
            <v>62.73</v>
          </cell>
          <cell r="M343">
            <v>-62.73</v>
          </cell>
          <cell r="N343">
            <v>-100</v>
          </cell>
          <cell r="O343">
            <v>0</v>
          </cell>
          <cell r="P343">
            <v>62.73</v>
          </cell>
          <cell r="Q343">
            <v>-62.73</v>
          </cell>
          <cell r="R343">
            <v>-100</v>
          </cell>
        </row>
        <row r="344">
          <cell r="B344" t="str">
            <v>GOLDEN DAWN DINER</v>
          </cell>
          <cell r="C344">
            <v>0</v>
          </cell>
          <cell r="D344">
            <v>128</v>
          </cell>
          <cell r="E344">
            <v>-128</v>
          </cell>
          <cell r="F344">
            <v>-100</v>
          </cell>
          <cell r="G344">
            <v>0</v>
          </cell>
          <cell r="H344">
            <v>267</v>
          </cell>
          <cell r="I344">
            <v>-267</v>
          </cell>
          <cell r="J344">
            <v>-100</v>
          </cell>
          <cell r="K344">
            <v>0</v>
          </cell>
          <cell r="L344">
            <v>267</v>
          </cell>
          <cell r="M344">
            <v>-267</v>
          </cell>
          <cell r="N344">
            <v>-100</v>
          </cell>
          <cell r="O344">
            <v>0</v>
          </cell>
          <cell r="P344">
            <v>140.52000000000001</v>
          </cell>
          <cell r="Q344">
            <v>-140.52000000000001</v>
          </cell>
          <cell r="R344">
            <v>-100</v>
          </cell>
        </row>
        <row r="345">
          <cell r="B345" t="str">
            <v>GRAUMAN'S DELI</v>
          </cell>
          <cell r="C345">
            <v>0</v>
          </cell>
          <cell r="D345">
            <v>181</v>
          </cell>
          <cell r="E345">
            <v>-181</v>
          </cell>
          <cell r="F345">
            <v>-100</v>
          </cell>
          <cell r="G345">
            <v>0</v>
          </cell>
          <cell r="H345">
            <v>767.33</v>
          </cell>
          <cell r="I345">
            <v>-767.33</v>
          </cell>
          <cell r="J345">
            <v>-100</v>
          </cell>
          <cell r="K345">
            <v>0</v>
          </cell>
          <cell r="L345">
            <v>767.33</v>
          </cell>
          <cell r="M345">
            <v>-767.33</v>
          </cell>
          <cell r="N345">
            <v>-100</v>
          </cell>
          <cell r="O345">
            <v>0</v>
          </cell>
          <cell r="P345">
            <v>351.79</v>
          </cell>
          <cell r="Q345">
            <v>-351.79</v>
          </cell>
          <cell r="R345">
            <v>-100</v>
          </cell>
        </row>
        <row r="346">
          <cell r="B346" t="str">
            <v>GREENMAN'S</v>
          </cell>
          <cell r="C346">
            <v>0</v>
          </cell>
          <cell r="D346">
            <v>2544</v>
          </cell>
          <cell r="E346">
            <v>-2544</v>
          </cell>
          <cell r="F346">
            <v>-100</v>
          </cell>
          <cell r="G346">
            <v>0</v>
          </cell>
          <cell r="H346">
            <v>10362.11</v>
          </cell>
          <cell r="I346">
            <v>-10362.11</v>
          </cell>
          <cell r="J346">
            <v>-100</v>
          </cell>
          <cell r="K346">
            <v>0</v>
          </cell>
          <cell r="L346">
            <v>10362.11</v>
          </cell>
          <cell r="M346">
            <v>-10362.11</v>
          </cell>
          <cell r="N346">
            <v>-100</v>
          </cell>
          <cell r="O346">
            <v>0</v>
          </cell>
          <cell r="P346">
            <v>4764.8100000000004</v>
          </cell>
          <cell r="Q346">
            <v>-4764.8100000000004</v>
          </cell>
          <cell r="R346">
            <v>-100</v>
          </cell>
        </row>
        <row r="347">
          <cell r="B347" t="str">
            <v>HEIMS DELI &amp; FOOD MARKET</v>
          </cell>
          <cell r="C347">
            <v>0</v>
          </cell>
          <cell r="D347">
            <v>2003</v>
          </cell>
          <cell r="E347">
            <v>-2003</v>
          </cell>
          <cell r="F347">
            <v>-100</v>
          </cell>
          <cell r="G347">
            <v>0</v>
          </cell>
          <cell r="H347">
            <v>7442.98</v>
          </cell>
          <cell r="I347">
            <v>-7442.98</v>
          </cell>
          <cell r="J347">
            <v>-100</v>
          </cell>
          <cell r="K347">
            <v>0</v>
          </cell>
          <cell r="L347">
            <v>7442.98</v>
          </cell>
          <cell r="M347">
            <v>-7442.98</v>
          </cell>
          <cell r="N347">
            <v>-100</v>
          </cell>
          <cell r="O347">
            <v>0</v>
          </cell>
          <cell r="P347">
            <v>3527.94</v>
          </cell>
          <cell r="Q347">
            <v>-3527.94</v>
          </cell>
          <cell r="R347">
            <v>-100</v>
          </cell>
        </row>
        <row r="348">
          <cell r="B348" t="str">
            <v>HOAGIE FACTORY</v>
          </cell>
          <cell r="C348">
            <v>0</v>
          </cell>
          <cell r="D348">
            <v>5349</v>
          </cell>
          <cell r="E348">
            <v>-5349</v>
          </cell>
          <cell r="F348">
            <v>-100</v>
          </cell>
          <cell r="G348">
            <v>0</v>
          </cell>
          <cell r="H348">
            <v>21350.46</v>
          </cell>
          <cell r="I348">
            <v>-21350.46</v>
          </cell>
          <cell r="J348">
            <v>-100</v>
          </cell>
          <cell r="K348">
            <v>0</v>
          </cell>
          <cell r="L348">
            <v>21305.46</v>
          </cell>
          <cell r="M348">
            <v>-21305.46</v>
          </cell>
          <cell r="N348">
            <v>-100</v>
          </cell>
          <cell r="O348">
            <v>0</v>
          </cell>
          <cell r="P348">
            <v>8854.67</v>
          </cell>
          <cell r="Q348">
            <v>-8854.67</v>
          </cell>
          <cell r="R348">
            <v>-100</v>
          </cell>
        </row>
        <row r="349">
          <cell r="B349" t="str">
            <v>HYMIES DELICATESSEN</v>
          </cell>
          <cell r="C349">
            <v>0</v>
          </cell>
          <cell r="D349">
            <v>162</v>
          </cell>
          <cell r="E349">
            <v>-162</v>
          </cell>
          <cell r="F349">
            <v>-100</v>
          </cell>
          <cell r="G349">
            <v>0</v>
          </cell>
          <cell r="H349">
            <v>416.92</v>
          </cell>
          <cell r="I349">
            <v>-416.92</v>
          </cell>
          <cell r="J349">
            <v>-100</v>
          </cell>
          <cell r="K349">
            <v>0</v>
          </cell>
          <cell r="L349">
            <v>416.92</v>
          </cell>
          <cell r="M349">
            <v>-416.92</v>
          </cell>
          <cell r="N349">
            <v>-100</v>
          </cell>
          <cell r="O349">
            <v>0</v>
          </cell>
          <cell r="P349">
            <v>242.87</v>
          </cell>
          <cell r="Q349">
            <v>-242.87</v>
          </cell>
          <cell r="R349">
            <v>-100</v>
          </cell>
        </row>
        <row r="350">
          <cell r="B350" t="str">
            <v>IZENBERG'S DELI</v>
          </cell>
          <cell r="C350">
            <v>0</v>
          </cell>
          <cell r="D350">
            <v>9927</v>
          </cell>
          <cell r="E350">
            <v>-9927</v>
          </cell>
          <cell r="F350">
            <v>-100</v>
          </cell>
          <cell r="G350">
            <v>0</v>
          </cell>
          <cell r="H350">
            <v>29067.26</v>
          </cell>
          <cell r="I350">
            <v>-29067.26</v>
          </cell>
          <cell r="J350">
            <v>-100</v>
          </cell>
          <cell r="K350">
            <v>0</v>
          </cell>
          <cell r="L350">
            <v>29067.26</v>
          </cell>
          <cell r="M350">
            <v>-29067.26</v>
          </cell>
          <cell r="N350">
            <v>-100</v>
          </cell>
          <cell r="O350">
            <v>0</v>
          </cell>
          <cell r="P350">
            <v>15994.89</v>
          </cell>
          <cell r="Q350">
            <v>-15994.89</v>
          </cell>
          <cell r="R350">
            <v>-100</v>
          </cell>
        </row>
        <row r="351">
          <cell r="B351" t="str">
            <v>LE BUS</v>
          </cell>
          <cell r="C351">
            <v>0</v>
          </cell>
          <cell r="D351">
            <v>61</v>
          </cell>
          <cell r="E351">
            <v>-61</v>
          </cell>
          <cell r="F351">
            <v>-100</v>
          </cell>
          <cell r="G351">
            <v>0</v>
          </cell>
          <cell r="H351">
            <v>143.35</v>
          </cell>
          <cell r="I351">
            <v>-143.35</v>
          </cell>
          <cell r="J351">
            <v>-100</v>
          </cell>
          <cell r="K351">
            <v>0</v>
          </cell>
          <cell r="L351">
            <v>143.35</v>
          </cell>
          <cell r="M351">
            <v>-143.35</v>
          </cell>
          <cell r="N351">
            <v>-100</v>
          </cell>
          <cell r="O351">
            <v>0</v>
          </cell>
          <cell r="P351">
            <v>82.96</v>
          </cell>
          <cell r="Q351">
            <v>-82.96</v>
          </cell>
          <cell r="R351">
            <v>-100</v>
          </cell>
        </row>
        <row r="352">
          <cell r="B352" t="str">
            <v>MARATHON GRILL</v>
          </cell>
          <cell r="C352">
            <v>0</v>
          </cell>
          <cell r="D352">
            <v>1160</v>
          </cell>
          <cell r="E352">
            <v>-1160</v>
          </cell>
          <cell r="F352">
            <v>-100</v>
          </cell>
          <cell r="G352">
            <v>0</v>
          </cell>
          <cell r="H352">
            <v>5221.22</v>
          </cell>
          <cell r="I352">
            <v>-5221.22</v>
          </cell>
          <cell r="J352">
            <v>-100</v>
          </cell>
          <cell r="K352">
            <v>0</v>
          </cell>
          <cell r="L352">
            <v>4962.33</v>
          </cell>
          <cell r="M352">
            <v>-4962.33</v>
          </cell>
          <cell r="N352">
            <v>-100</v>
          </cell>
          <cell r="O352">
            <v>0</v>
          </cell>
          <cell r="P352">
            <v>2187.9</v>
          </cell>
          <cell r="Q352">
            <v>-2187.9</v>
          </cell>
          <cell r="R352">
            <v>-100</v>
          </cell>
        </row>
        <row r="353">
          <cell r="B353" t="str">
            <v>MASTER FOODS</v>
          </cell>
          <cell r="C353">
            <v>0</v>
          </cell>
          <cell r="D353">
            <v>1573</v>
          </cell>
          <cell r="E353">
            <v>-1573</v>
          </cell>
          <cell r="F353">
            <v>-100</v>
          </cell>
          <cell r="G353">
            <v>0</v>
          </cell>
          <cell r="H353">
            <v>6407.23</v>
          </cell>
          <cell r="I353">
            <v>-6407.23</v>
          </cell>
          <cell r="J353">
            <v>-100</v>
          </cell>
          <cell r="K353">
            <v>0</v>
          </cell>
          <cell r="L353">
            <v>6352.49</v>
          </cell>
          <cell r="M353">
            <v>-6352.49</v>
          </cell>
          <cell r="N353">
            <v>-100</v>
          </cell>
          <cell r="O353">
            <v>0</v>
          </cell>
          <cell r="P353">
            <v>2511.6799999999998</v>
          </cell>
          <cell r="Q353">
            <v>-2511.6799999999998</v>
          </cell>
          <cell r="R353">
            <v>-100</v>
          </cell>
        </row>
        <row r="354">
          <cell r="B354" t="str">
            <v>MURRAY'S WESTCHESTER</v>
          </cell>
          <cell r="C354">
            <v>0</v>
          </cell>
          <cell r="D354">
            <v>3279</v>
          </cell>
          <cell r="E354">
            <v>-3279</v>
          </cell>
          <cell r="F354">
            <v>-100</v>
          </cell>
          <cell r="G354">
            <v>0</v>
          </cell>
          <cell r="H354">
            <v>13212.57</v>
          </cell>
          <cell r="I354">
            <v>-13212.57</v>
          </cell>
          <cell r="J354">
            <v>-100</v>
          </cell>
          <cell r="K354">
            <v>0</v>
          </cell>
          <cell r="L354">
            <v>13212.57</v>
          </cell>
          <cell r="M354">
            <v>-13212.57</v>
          </cell>
          <cell r="N354">
            <v>-100</v>
          </cell>
          <cell r="O354">
            <v>0</v>
          </cell>
          <cell r="P354">
            <v>6661.65</v>
          </cell>
          <cell r="Q354">
            <v>-6661.65</v>
          </cell>
          <cell r="R354">
            <v>-100</v>
          </cell>
        </row>
        <row r="355">
          <cell r="B355" t="str">
            <v>NINA'S DELI</v>
          </cell>
          <cell r="C355">
            <v>0</v>
          </cell>
          <cell r="D355">
            <v>812</v>
          </cell>
          <cell r="E355">
            <v>-812</v>
          </cell>
          <cell r="F355">
            <v>-100</v>
          </cell>
          <cell r="G355">
            <v>0</v>
          </cell>
          <cell r="H355">
            <v>3445.3</v>
          </cell>
          <cell r="I355">
            <v>-3445.3</v>
          </cell>
          <cell r="J355">
            <v>-100</v>
          </cell>
          <cell r="K355">
            <v>0</v>
          </cell>
          <cell r="L355">
            <v>3445.3</v>
          </cell>
          <cell r="M355">
            <v>-3445.3</v>
          </cell>
          <cell r="N355">
            <v>-100</v>
          </cell>
          <cell r="O355">
            <v>0</v>
          </cell>
          <cell r="P355">
            <v>1520.72</v>
          </cell>
          <cell r="Q355">
            <v>-1520.72</v>
          </cell>
          <cell r="R355">
            <v>-100</v>
          </cell>
        </row>
        <row r="356">
          <cell r="B356" t="str">
            <v>ORIGINAL BAGEL</v>
          </cell>
          <cell r="C356">
            <v>0</v>
          </cell>
          <cell r="D356">
            <v>41</v>
          </cell>
          <cell r="E356">
            <v>-41</v>
          </cell>
          <cell r="F356">
            <v>-100</v>
          </cell>
          <cell r="G356">
            <v>0</v>
          </cell>
          <cell r="H356">
            <v>204.44</v>
          </cell>
          <cell r="I356">
            <v>-204.44</v>
          </cell>
          <cell r="J356">
            <v>-100</v>
          </cell>
          <cell r="K356">
            <v>0</v>
          </cell>
          <cell r="L356">
            <v>204.44</v>
          </cell>
          <cell r="M356">
            <v>-204.44</v>
          </cell>
          <cell r="N356">
            <v>-100</v>
          </cell>
          <cell r="O356">
            <v>0</v>
          </cell>
          <cell r="P356">
            <v>103.47</v>
          </cell>
          <cell r="Q356">
            <v>-103.47</v>
          </cell>
          <cell r="R356">
            <v>-100</v>
          </cell>
        </row>
        <row r="357">
          <cell r="B357" t="str">
            <v>PENNVIEW GRILL</v>
          </cell>
          <cell r="C357">
            <v>0</v>
          </cell>
          <cell r="D357">
            <v>73</v>
          </cell>
          <cell r="E357">
            <v>-73</v>
          </cell>
          <cell r="F357">
            <v>-100</v>
          </cell>
          <cell r="G357">
            <v>0</v>
          </cell>
          <cell r="H357">
            <v>308.45</v>
          </cell>
          <cell r="I357">
            <v>-308.45</v>
          </cell>
          <cell r="J357">
            <v>-100</v>
          </cell>
          <cell r="K357">
            <v>0</v>
          </cell>
          <cell r="L357">
            <v>308.45</v>
          </cell>
          <cell r="M357">
            <v>-308.45</v>
          </cell>
          <cell r="N357">
            <v>-100</v>
          </cell>
          <cell r="O357">
            <v>0</v>
          </cell>
          <cell r="P357">
            <v>189.65</v>
          </cell>
          <cell r="Q357">
            <v>-189.65</v>
          </cell>
          <cell r="R357">
            <v>-100</v>
          </cell>
        </row>
        <row r="358">
          <cell r="B358" t="str">
            <v>PROVISION HALAL/BARAKA</v>
          </cell>
          <cell r="C358">
            <v>0</v>
          </cell>
          <cell r="D358">
            <v>4710</v>
          </cell>
          <cell r="E358">
            <v>-4710</v>
          </cell>
          <cell r="F358">
            <v>-100</v>
          </cell>
          <cell r="G358">
            <v>0</v>
          </cell>
          <cell r="H358">
            <v>8963.01</v>
          </cell>
          <cell r="I358">
            <v>-8963.01</v>
          </cell>
          <cell r="J358">
            <v>-100</v>
          </cell>
          <cell r="K358">
            <v>0</v>
          </cell>
          <cell r="L358">
            <v>8963.01</v>
          </cell>
          <cell r="M358">
            <v>-8963.01</v>
          </cell>
          <cell r="N358">
            <v>-100</v>
          </cell>
          <cell r="O358">
            <v>0</v>
          </cell>
          <cell r="P358">
            <v>4963.28</v>
          </cell>
          <cell r="Q358">
            <v>-4963.28</v>
          </cell>
          <cell r="R358">
            <v>-100</v>
          </cell>
        </row>
        <row r="359">
          <cell r="B359" t="str">
            <v>SKYLARK DINER</v>
          </cell>
          <cell r="C359">
            <v>0</v>
          </cell>
          <cell r="D359">
            <v>5922</v>
          </cell>
          <cell r="E359">
            <v>-5922</v>
          </cell>
          <cell r="F359">
            <v>-100</v>
          </cell>
          <cell r="G359">
            <v>0</v>
          </cell>
          <cell r="H359">
            <v>13562.98</v>
          </cell>
          <cell r="I359">
            <v>-13562.98</v>
          </cell>
          <cell r="J359">
            <v>-100</v>
          </cell>
          <cell r="K359">
            <v>0</v>
          </cell>
          <cell r="L359">
            <v>13562.98</v>
          </cell>
          <cell r="M359">
            <v>-13562.98</v>
          </cell>
          <cell r="N359">
            <v>-100</v>
          </cell>
          <cell r="O359">
            <v>0</v>
          </cell>
          <cell r="P359">
            <v>5708.32</v>
          </cell>
          <cell r="Q359">
            <v>-5708.32</v>
          </cell>
          <cell r="R359">
            <v>-100</v>
          </cell>
        </row>
        <row r="360">
          <cell r="B360" t="str">
            <v>STEINMAN'S DELI</v>
          </cell>
          <cell r="C360">
            <v>0</v>
          </cell>
          <cell r="D360">
            <v>2683</v>
          </cell>
          <cell r="E360">
            <v>-2683</v>
          </cell>
          <cell r="F360">
            <v>-100</v>
          </cell>
          <cell r="G360">
            <v>0</v>
          </cell>
          <cell r="H360">
            <v>10615.86</v>
          </cell>
          <cell r="I360">
            <v>-10615.86</v>
          </cell>
          <cell r="J360">
            <v>-100</v>
          </cell>
          <cell r="K360">
            <v>0</v>
          </cell>
          <cell r="L360">
            <v>10615.86</v>
          </cell>
          <cell r="M360">
            <v>-10615.86</v>
          </cell>
          <cell r="N360">
            <v>-100</v>
          </cell>
          <cell r="O360">
            <v>0</v>
          </cell>
          <cell r="P360">
            <v>5882.81</v>
          </cell>
          <cell r="Q360">
            <v>-5882.81</v>
          </cell>
          <cell r="R360">
            <v>-100</v>
          </cell>
        </row>
        <row r="361">
          <cell r="B361" t="str">
            <v>3 BALA DELI</v>
          </cell>
          <cell r="C361">
            <v>0</v>
          </cell>
          <cell r="D361">
            <v>119</v>
          </cell>
          <cell r="E361">
            <v>-119</v>
          </cell>
          <cell r="F361">
            <v>-100</v>
          </cell>
          <cell r="G361">
            <v>0</v>
          </cell>
          <cell r="H361">
            <v>614.16</v>
          </cell>
          <cell r="I361">
            <v>-614.16</v>
          </cell>
          <cell r="J361">
            <v>-100</v>
          </cell>
          <cell r="K361">
            <v>0</v>
          </cell>
          <cell r="L361">
            <v>614.16</v>
          </cell>
          <cell r="M361">
            <v>-614.16</v>
          </cell>
          <cell r="N361">
            <v>-100</v>
          </cell>
          <cell r="O361">
            <v>0</v>
          </cell>
          <cell r="P361">
            <v>298.8</v>
          </cell>
          <cell r="Q361">
            <v>-298.8</v>
          </cell>
          <cell r="R361">
            <v>-100</v>
          </cell>
        </row>
        <row r="362">
          <cell r="B362" t="str">
            <v>WEST AVENUE GRILL</v>
          </cell>
          <cell r="C362">
            <v>0</v>
          </cell>
          <cell r="D362">
            <v>1141</v>
          </cell>
          <cell r="E362">
            <v>-1141</v>
          </cell>
          <cell r="F362">
            <v>-100</v>
          </cell>
          <cell r="G362">
            <v>0</v>
          </cell>
          <cell r="H362">
            <v>4750.71</v>
          </cell>
          <cell r="I362">
            <v>-4750.71</v>
          </cell>
          <cell r="J362">
            <v>-100</v>
          </cell>
          <cell r="K362">
            <v>0</v>
          </cell>
          <cell r="L362">
            <v>4750.71</v>
          </cell>
          <cell r="M362">
            <v>-4750.71</v>
          </cell>
          <cell r="N362">
            <v>-100</v>
          </cell>
          <cell r="O362">
            <v>0</v>
          </cell>
          <cell r="P362">
            <v>2240.4</v>
          </cell>
          <cell r="Q362">
            <v>-2240.4</v>
          </cell>
          <cell r="R362">
            <v>-100</v>
          </cell>
        </row>
        <row r="363">
          <cell r="B363" t="str">
            <v>COUNTRY SQUIRE DINER</v>
          </cell>
          <cell r="C363">
            <v>-18</v>
          </cell>
          <cell r="D363">
            <v>2312</v>
          </cell>
          <cell r="E363">
            <v>-2337</v>
          </cell>
          <cell r="F363">
            <v>-101</v>
          </cell>
          <cell r="G363">
            <v>-82.76</v>
          </cell>
          <cell r="H363">
            <v>5654.47</v>
          </cell>
          <cell r="I363">
            <v>-5737.23</v>
          </cell>
          <cell r="J363">
            <v>-101.5</v>
          </cell>
          <cell r="K363">
            <v>-82.76</v>
          </cell>
          <cell r="L363">
            <v>5610.36</v>
          </cell>
          <cell r="M363">
            <v>-5693.12</v>
          </cell>
          <cell r="N363">
            <v>-101.5</v>
          </cell>
          <cell r="O363">
            <v>-44.09</v>
          </cell>
          <cell r="P363">
            <v>3315.46</v>
          </cell>
          <cell r="Q363">
            <v>-3359.55</v>
          </cell>
          <cell r="R363">
            <v>-101.3</v>
          </cell>
        </row>
        <row r="364">
          <cell r="B364" t="str">
            <v>SHEINMAN (2 weeks+)</v>
          </cell>
          <cell r="C364">
            <v>0</v>
          </cell>
          <cell r="D364">
            <v>66948.91</v>
          </cell>
          <cell r="E364">
            <v>-66948.91</v>
          </cell>
          <cell r="F364">
            <v>-100</v>
          </cell>
          <cell r="G364">
            <v>0</v>
          </cell>
          <cell r="H364">
            <v>158870.54999999999</v>
          </cell>
          <cell r="I364">
            <v>-158870.54999999999</v>
          </cell>
          <cell r="J364">
            <v>-100</v>
          </cell>
          <cell r="K364">
            <v>0</v>
          </cell>
          <cell r="L364">
            <v>158870.54999999999</v>
          </cell>
          <cell r="M364">
            <v>-158870.54999999999</v>
          </cell>
          <cell r="N364">
            <v>-100</v>
          </cell>
          <cell r="O364">
            <v>0</v>
          </cell>
          <cell r="P364">
            <v>72773.36</v>
          </cell>
          <cell r="Q364">
            <v>-72773.36</v>
          </cell>
          <cell r="R364">
            <v>-100</v>
          </cell>
        </row>
        <row r="366">
          <cell r="B366" t="str">
            <v>TOTAL CUSTOMERS</v>
          </cell>
          <cell r="C366">
            <v>13076945</v>
          </cell>
          <cell r="D366">
            <v>12920223.91</v>
          </cell>
          <cell r="E366">
            <v>156721.09</v>
          </cell>
          <cell r="F366">
            <v>1.2129905107813299</v>
          </cell>
          <cell r="G366">
            <v>37034029.240000099</v>
          </cell>
          <cell r="H366">
            <v>36008684.069999903</v>
          </cell>
          <cell r="I366">
            <v>1025345.17</v>
          </cell>
          <cell r="J366">
            <v>2.8474941433759602</v>
          </cell>
          <cell r="K366">
            <v>34649629.460000001</v>
          </cell>
          <cell r="L366">
            <v>33632948.200000003</v>
          </cell>
          <cell r="M366">
            <v>1016681.26</v>
          </cell>
          <cell r="N366">
            <v>3.0228728506173601</v>
          </cell>
          <cell r="O366">
            <v>14567418.24</v>
          </cell>
          <cell r="P366">
            <v>13669411.970000001</v>
          </cell>
          <cell r="Q366">
            <v>898006.27</v>
          </cell>
          <cell r="R366">
            <v>6.5694579398940904</v>
          </cell>
        </row>
      </sheetData>
      <sheetData sheetId="21"/>
      <sheetData sheetId="2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model"/>
      <sheetName val="Senior Notes"/>
      <sheetName val="Pro Forma Adj."/>
      <sheetName val="memo tabl"/>
      <sheetName val="more charts"/>
      <sheetName val="Module2"/>
    </sheetNames>
    <sheetDataSet>
      <sheetData sheetId="0" refreshError="1"/>
      <sheetData sheetId="1" refreshError="1">
        <row r="7">
          <cell r="AK7">
            <v>1</v>
          </cell>
        </row>
        <row r="12">
          <cell r="AK12" t="str">
            <v>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 MP"/>
      <sheetName val="Mgmt Sales Main ytd fs"/>
      <sheetName val="Mgmt Sales Main ytd jv"/>
      <sheetName val="Summary sheet byproducts"/>
      <sheetName val="Mgmt Sales Byproducts fs"/>
      <sheetName val="Mgmt Sales Byproducts ytd jv"/>
      <sheetName val="Final analysis YTD"/>
      <sheetName val="Final analysis LY YTD"/>
    </sheetNames>
    <sheetDataSet>
      <sheetData sheetId="0"/>
      <sheetData sheetId="1" refreshError="1">
        <row r="9">
          <cell r="A9" t="str">
            <v>Native Wheat</v>
          </cell>
          <cell r="B9">
            <v>2074.34</v>
          </cell>
          <cell r="C9">
            <v>326.33199999999999</v>
          </cell>
          <cell r="D9">
            <v>596.29999999999995</v>
          </cell>
          <cell r="E9">
            <v>343.98312234252802</v>
          </cell>
          <cell r="F9">
            <v>2.55676731440479</v>
          </cell>
          <cell r="G9">
            <v>-5.5864901172157602</v>
          </cell>
          <cell r="H9">
            <v>0.26946466000000002</v>
          </cell>
          <cell r="I9">
            <v>3.3396660000000002E-2</v>
          </cell>
          <cell r="J9">
            <v>0.18222366000000001</v>
          </cell>
          <cell r="K9">
            <v>129.90380554778901</v>
          </cell>
          <cell r="L9">
            <v>-5.1459196250938204</v>
          </cell>
          <cell r="M9">
            <v>70.879015961579896</v>
          </cell>
          <cell r="N9">
            <v>4.0321035320570603E-2</v>
          </cell>
          <cell r="O9">
            <v>7.0250993594994796E-3</v>
          </cell>
          <cell r="P9">
            <v>-7.9938391211023801E-4</v>
          </cell>
          <cell r="Q9">
            <v>-1.79455228041519E-2</v>
          </cell>
          <cell r="R9">
            <v>4.3156350463631303E-2</v>
          </cell>
          <cell r="S9">
            <v>-8.3687159927577307E-3</v>
          </cell>
          <cell r="T9">
            <v>-1.23565281507928E-2</v>
          </cell>
          <cell r="U9">
            <v>0.13882339296850099</v>
          </cell>
        </row>
        <row r="10">
          <cell r="A10" t="str">
            <v>Native Maize</v>
          </cell>
          <cell r="B10">
            <v>4107.68</v>
          </cell>
          <cell r="C10">
            <v>599.73400000000004</v>
          </cell>
          <cell r="D10">
            <v>-9.9600000000000399</v>
          </cell>
          <cell r="E10">
            <v>340.37637255092898</v>
          </cell>
          <cell r="F10">
            <v>7.9493625570464701</v>
          </cell>
          <cell r="G10">
            <v>-9.2121024007423706</v>
          </cell>
          <cell r="H10">
            <v>0.52042405199999997</v>
          </cell>
          <cell r="I10">
            <v>8.5082052000000005E-2</v>
          </cell>
          <cell r="J10">
            <v>3.5823472000000002E-2</v>
          </cell>
          <cell r="K10">
            <v>126.69537354419001</v>
          </cell>
          <cell r="L10">
            <v>2.59369124919496</v>
          </cell>
          <cell r="M10">
            <v>9.0064595060520407</v>
          </cell>
          <cell r="N10">
            <v>7.2416000159129995E-2</v>
          </cell>
          <cell r="O10">
            <v>3.5094301167028698E-2</v>
          </cell>
          <cell r="P10">
            <v>-2.97518144228879E-2</v>
          </cell>
          <cell r="Q10">
            <v>-1.27924902625264E-2</v>
          </cell>
          <cell r="R10">
            <v>6.3675273732492904E-3</v>
          </cell>
          <cell r="S10">
            <v>-5.3975359028972797E-2</v>
          </cell>
          <cell r="T10">
            <v>-3.2178506365996597E-2</v>
          </cell>
          <cell r="U10">
            <v>0.123308564851902</v>
          </cell>
        </row>
        <row r="11">
          <cell r="A11" t="str">
            <v>Native Waxy</v>
          </cell>
          <cell r="B11">
            <v>263.68</v>
          </cell>
          <cell r="C11">
            <v>-71.313999999999993</v>
          </cell>
          <cell r="D11">
            <v>-155.88</v>
          </cell>
          <cell r="E11">
            <v>515.34545661407799</v>
          </cell>
          <cell r="F11">
            <v>20.351516424104101</v>
          </cell>
          <cell r="G11">
            <v>-33.041186535888997</v>
          </cell>
          <cell r="H11">
            <v>6.1460460000000001E-2</v>
          </cell>
          <cell r="I11">
            <v>-1.4073540000000001E-2</v>
          </cell>
          <cell r="J11">
            <v>-4.6889819999999999E-2</v>
          </cell>
          <cell r="K11">
            <v>233.087302791262</v>
          </cell>
          <cell r="L11">
            <v>7.6086375017345604</v>
          </cell>
          <cell r="M11">
            <v>-25.1600992489705</v>
          </cell>
          <cell r="N11">
            <v>-1.6079785536457399E-2</v>
          </cell>
          <cell r="O11">
            <v>5.3662878507077802E-3</v>
          </cell>
          <cell r="P11">
            <v>-2.88317068663916E-3</v>
          </cell>
          <cell r="Q11">
            <v>-7.2454821190827802E-4</v>
          </cell>
          <cell r="R11">
            <v>-4.0255605030031498E-2</v>
          </cell>
          <cell r="S11">
            <v>-8.7123000657832097E-3</v>
          </cell>
          <cell r="T11">
            <v>-5.1600991076365703E-3</v>
          </cell>
          <cell r="U11">
            <v>7.1740312927829203E-3</v>
          </cell>
        </row>
        <row r="12">
          <cell r="A12" t="str">
            <v>Modified Wheat</v>
          </cell>
          <cell r="B12">
            <v>20.8</v>
          </cell>
          <cell r="C12">
            <v>-196.202</v>
          </cell>
          <cell r="D12">
            <v>-102.75</v>
          </cell>
          <cell r="E12">
            <v>700</v>
          </cell>
          <cell r="F12">
            <v>269.33115823817297</v>
          </cell>
          <cell r="G12">
            <v>181.51355726426601</v>
          </cell>
          <cell r="H12">
            <v>8.4829799999999993E-3</v>
          </cell>
          <cell r="I12">
            <v>-3.9661019999999998E-2</v>
          </cell>
          <cell r="J12">
            <v>-1.431985E-2</v>
          </cell>
          <cell r="K12">
            <v>407.83557692307699</v>
          </cell>
          <cell r="L12">
            <v>185.97587056092399</v>
          </cell>
          <cell r="M12">
            <v>223.27199942408899</v>
          </cell>
          <cell r="N12">
            <v>-4.3529318107667199E-2</v>
          </cell>
          <cell r="O12">
            <v>5.6020880913539997E-3</v>
          </cell>
          <cell r="P12">
            <v>-4.5583723652316598E-5</v>
          </cell>
          <cell r="Q12">
            <v>-1.89601263969917E-3</v>
          </cell>
          <cell r="R12">
            <v>-1.8963907588020999E-2</v>
          </cell>
          <cell r="S12">
            <v>3.7754819910967201E-3</v>
          </cell>
          <cell r="T12">
            <v>-1.7301086199919099E-4</v>
          </cell>
          <cell r="U12">
            <v>1.7682679077296901E-5</v>
          </cell>
        </row>
        <row r="13">
          <cell r="A13" t="str">
            <v>Modified Maize</v>
          </cell>
          <cell r="B13">
            <v>310.32</v>
          </cell>
          <cell r="C13">
            <v>4.3319999999999599</v>
          </cell>
          <cell r="D13">
            <v>100.41</v>
          </cell>
          <cell r="E13">
            <v>535.06441737561204</v>
          </cell>
          <cell r="F13">
            <v>-7.8653707206529999</v>
          </cell>
          <cell r="G13">
            <v>-67.968201365753103</v>
          </cell>
          <cell r="H13">
            <v>8.6651619999999999E-2</v>
          </cell>
          <cell r="I13">
            <v>-6.4837999999998997E-4</v>
          </cell>
          <cell r="J13">
            <v>1.8451440999999999E-2</v>
          </cell>
          <cell r="K13">
            <v>279.23311420469201</v>
          </cell>
          <cell r="L13">
            <v>-6.0721918857429404</v>
          </cell>
          <cell r="M13">
            <v>-45.668886652818401</v>
          </cell>
          <cell r="N13">
            <v>1.2359425859837601E-3</v>
          </cell>
          <cell r="O13">
            <v>-2.44078184203304E-3</v>
          </cell>
          <cell r="P13">
            <v>-2.7926489234871999E-3</v>
          </cell>
          <cell r="Q13">
            <v>4.4234888183850296E-3</v>
          </cell>
          <cell r="R13">
            <v>3.8628006120253501E-2</v>
          </cell>
          <cell r="S13">
            <v>-2.1290492265853798E-2</v>
          </cell>
          <cell r="T13">
            <v>-7.55280091114205E-3</v>
          </cell>
          <cell r="U13">
            <v>5.1838989438817099E-3</v>
          </cell>
        </row>
        <row r="14">
          <cell r="A14" t="str">
            <v>Modified Waxy</v>
          </cell>
          <cell r="B14">
            <v>3961.1480000000001</v>
          </cell>
          <cell r="C14">
            <v>493.24200000000002</v>
          </cell>
          <cell r="D14">
            <v>325.71800000000002</v>
          </cell>
          <cell r="E14">
            <v>635.12891969701695</v>
          </cell>
          <cell r="F14">
            <v>5.1366419363165496</v>
          </cell>
          <cell r="G14">
            <v>-24.253494487824799</v>
          </cell>
          <cell r="H14">
            <v>1.09850827</v>
          </cell>
          <cell r="I14">
            <v>9.3694269999999996E-2</v>
          </cell>
          <cell r="J14">
            <v>9.8552380000000106E-2</v>
          </cell>
          <cell r="K14">
            <v>277.320683296862</v>
          </cell>
          <cell r="L14">
            <v>-12.425924598507301</v>
          </cell>
          <cell r="M14">
            <v>2.2621922792936902</v>
          </cell>
          <cell r="N14">
            <v>0.129491291770258</v>
          </cell>
          <cell r="O14">
            <v>2.6207090653921201E-2</v>
          </cell>
          <cell r="P14">
            <v>-3.3629868501985197E-2</v>
          </cell>
          <cell r="Q14">
            <v>-3.5248500504721197E-2</v>
          </cell>
          <cell r="R14">
            <v>8.6259103749041402E-2</v>
          </cell>
          <cell r="S14">
            <v>-9.82167451578939E-2</v>
          </cell>
          <cell r="T14">
            <v>-4.8221771069290903E-2</v>
          </cell>
          <cell r="U14">
            <v>4.4252107800154601E-2</v>
          </cell>
        </row>
        <row r="15">
          <cell r="A15" t="str">
            <v>Dextrose Crystalline</v>
          </cell>
          <cell r="B15">
            <v>8466.2749999999996</v>
          </cell>
          <cell r="C15">
            <v>-98.703000000000898</v>
          </cell>
          <cell r="D15">
            <v>184.414999999999</v>
          </cell>
          <cell r="E15">
            <v>507.61133083912301</v>
          </cell>
          <cell r="F15">
            <v>-2.6393668275839</v>
          </cell>
          <cell r="G15">
            <v>-56.6453243083917</v>
          </cell>
          <cell r="H15">
            <v>2.3431293019999999</v>
          </cell>
          <cell r="I15">
            <v>-0.10748869799999999</v>
          </cell>
          <cell r="J15">
            <v>-0.12311546299999999</v>
          </cell>
          <cell r="K15">
            <v>276.76035824491902</v>
          </cell>
          <cell r="L15">
            <v>-9.3604000337363704</v>
          </cell>
          <cell r="M15">
            <v>-21.0283951269083</v>
          </cell>
          <cell r="N15">
            <v>-5.1165305074811998E-2</v>
          </cell>
          <cell r="O15">
            <v>-6.4627870955643501E-3</v>
          </cell>
          <cell r="P15">
            <v>-3.2059374847336099E-2</v>
          </cell>
          <cell r="Q15">
            <v>-1.6963333474450299E-2</v>
          </cell>
          <cell r="R15">
            <v>1.8339991320448501E-4</v>
          </cell>
          <cell r="S15">
            <v>-0.46728409433260798</v>
          </cell>
          <cell r="T15">
            <v>-3.4702917056611E-2</v>
          </cell>
          <cell r="U15">
            <v>0.36077961320489899</v>
          </cell>
        </row>
        <row r="16">
          <cell r="A16" t="str">
            <v>Fructose / Polydextrose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5.5000000000000003E-4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5.5000000000000003E-4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>Maltodextrins &amp; CSS</v>
          </cell>
          <cell r="B17">
            <v>2265.3049999999998</v>
          </cell>
          <cell r="C17">
            <v>600.70100000000002</v>
          </cell>
          <cell r="D17">
            <v>443.88499999999999</v>
          </cell>
          <cell r="E17">
            <v>566.90166666298796</v>
          </cell>
          <cell r="F17">
            <v>-10.0800058549202</v>
          </cell>
          <cell r="G17">
            <v>-53.769853359851403</v>
          </cell>
          <cell r="H17">
            <v>0.46435905</v>
          </cell>
          <cell r="I17">
            <v>5.541505E-2</v>
          </cell>
          <cell r="J17">
            <v>5.4963800000000602E-3</v>
          </cell>
          <cell r="K17">
            <v>204.987429948727</v>
          </cell>
          <cell r="L17">
            <v>-40.683011789969299</v>
          </cell>
          <cell r="M17">
            <v>-46.938358721651497</v>
          </cell>
          <cell r="N17">
            <v>0.14757448002287599</v>
          </cell>
          <cell r="O17">
            <v>-2.28342876631797E-2</v>
          </cell>
          <cell r="P17">
            <v>-2.33628151924422E-2</v>
          </cell>
          <cell r="Q17">
            <v>-4.4719520418910502E-2</v>
          </cell>
          <cell r="R17">
            <v>0.112661798654836</v>
          </cell>
          <cell r="S17">
            <v>-0.12002804464158499</v>
          </cell>
          <cell r="T17">
            <v>1.4011465637032299E-2</v>
          </cell>
          <cell r="U17">
            <v>3.2721916579683099E-3</v>
          </cell>
        </row>
        <row r="18">
          <cell r="A18" t="str">
            <v>Polyols</v>
          </cell>
          <cell r="B18">
            <v>3806.86</v>
          </cell>
          <cell r="C18">
            <v>1013.8920000000001</v>
          </cell>
          <cell r="D18">
            <v>1182.2719999999999</v>
          </cell>
          <cell r="E18">
            <v>406.02623159244098</v>
          </cell>
          <cell r="F18">
            <v>-1.56317831339288</v>
          </cell>
          <cell r="G18">
            <v>-14.8105877365811</v>
          </cell>
          <cell r="H18">
            <v>0.64393131000000003</v>
          </cell>
          <cell r="I18">
            <v>0.10704331</v>
          </cell>
          <cell r="J18">
            <v>0.19894102999999999</v>
          </cell>
          <cell r="K18">
            <v>169.150247185344</v>
          </cell>
          <cell r="L18">
            <v>6.4526738546454698</v>
          </cell>
          <cell r="M18">
            <v>30.770746954603201</v>
          </cell>
          <cell r="N18">
            <v>0.107323141799604</v>
          </cell>
          <cell r="O18">
            <v>7.5303232888313297E-3</v>
          </cell>
          <cell r="P18">
            <v>-6.2263840366809497E-3</v>
          </cell>
          <cell r="Q18">
            <v>4.9595980409125797E-3</v>
          </cell>
          <cell r="R18">
            <v>7.0750279589054402E-2</v>
          </cell>
          <cell r="S18">
            <v>-5.1362107860007201E-2</v>
          </cell>
          <cell r="T18">
            <v>-3.6063013566509497E-2</v>
          </cell>
          <cell r="U18">
            <v>0.22312875900548801</v>
          </cell>
        </row>
        <row r="19">
          <cell r="A19" t="str">
            <v>Modified Proteins</v>
          </cell>
          <cell r="B19">
            <v>53.35</v>
          </cell>
          <cell r="C19">
            <v>-0.67199999999999704</v>
          </cell>
          <cell r="D19">
            <v>33.35</v>
          </cell>
          <cell r="E19">
            <v>1057.08978444236</v>
          </cell>
          <cell r="F19">
            <v>-266.59315954342202</v>
          </cell>
          <cell r="G19">
            <v>87.089784442361903</v>
          </cell>
          <cell r="H19">
            <v>6.1043599999999996E-3</v>
          </cell>
          <cell r="I19">
            <v>-1.8261639999999999E-2</v>
          </cell>
          <cell r="J19">
            <v>3.8408370000000002E-3</v>
          </cell>
          <cell r="K19">
            <v>114.42099343955</v>
          </cell>
          <cell r="L19">
            <v>-336.61747237067499</v>
          </cell>
          <cell r="M19">
            <v>1.24484343955014</v>
          </cell>
          <cell r="N19">
            <v>-1.83517395754953E-2</v>
          </cell>
          <cell r="O19">
            <v>2.9570945030797401E-3</v>
          </cell>
          <cell r="P19">
            <v>-2.0627162793407702E-3</v>
          </cell>
          <cell r="Q19">
            <v>-4.8027864824371402E-4</v>
          </cell>
          <cell r="R19">
            <v>3.8408370000000002E-3</v>
          </cell>
          <cell r="S19">
            <v>0</v>
          </cell>
          <cell r="T19">
            <v>0</v>
          </cell>
          <cell r="U19">
            <v>0</v>
          </cell>
        </row>
        <row r="20">
          <cell r="A20" t="str">
            <v>Sucralose</v>
          </cell>
          <cell r="B20">
            <v>0.27</v>
          </cell>
          <cell r="C20">
            <v>0.27</v>
          </cell>
          <cell r="D20">
            <v>0.27</v>
          </cell>
          <cell r="E20">
            <v>160062.11111111101</v>
          </cell>
          <cell r="F20">
            <v>160062.11111111101</v>
          </cell>
          <cell r="G20">
            <v>160062.11111111101</v>
          </cell>
          <cell r="H20">
            <v>6.5709100000000001E-3</v>
          </cell>
          <cell r="I20">
            <v>6.5709100000000001E-3</v>
          </cell>
          <cell r="J20">
            <v>6.5709100000000001E-3</v>
          </cell>
          <cell r="K20">
            <v>24336.703703703799</v>
          </cell>
          <cell r="L20">
            <v>24336.703703703799</v>
          </cell>
          <cell r="M20">
            <v>24336.703703703799</v>
          </cell>
          <cell r="N20">
            <v>5.4352173913043396E-3</v>
          </cell>
          <cell r="O20">
            <v>2.71895865143712E-3</v>
          </cell>
          <cell r="P20">
            <v>6.2192960943257105E-4</v>
          </cell>
          <cell r="Q20">
            <v>-2.2051956521739E-3</v>
          </cell>
          <cell r="R20">
            <v>6.5709100000000201E-3</v>
          </cell>
          <cell r="S20">
            <v>0</v>
          </cell>
          <cell r="T20">
            <v>0</v>
          </cell>
          <cell r="U20">
            <v>0</v>
          </cell>
        </row>
        <row r="21">
          <cell r="A21" t="str">
            <v>Resales</v>
          </cell>
          <cell r="B21">
            <v>587.44500000000005</v>
          </cell>
          <cell r="C21">
            <v>14.785</v>
          </cell>
          <cell r="D21">
            <v>356.29199999999997</v>
          </cell>
          <cell r="E21">
            <v>1912.9991233221799</v>
          </cell>
          <cell r="F21">
            <v>484.514507668916</v>
          </cell>
          <cell r="G21">
            <v>0</v>
          </cell>
          <cell r="H21">
            <v>0.25982627000000003</v>
          </cell>
          <cell r="I21">
            <v>0.16496827</v>
          </cell>
          <cell r="J21">
            <v>0</v>
          </cell>
          <cell r="K21">
            <v>442.29888755543101</v>
          </cell>
          <cell r="L21">
            <v>276.65435153056399</v>
          </cell>
          <cell r="M21">
            <v>0</v>
          </cell>
          <cell r="N21">
            <v>4.9544032799900703E-2</v>
          </cell>
          <cell r="O21">
            <v>8.1267027035923797E-2</v>
          </cell>
          <cell r="P21">
            <v>1.1187426094551501E-2</v>
          </cell>
          <cell r="Q21">
            <v>2.0388619569438899E-2</v>
          </cell>
          <cell r="R21">
            <v>0.20854314257154999</v>
          </cell>
          <cell r="S21">
            <v>2.0707668181575802E-2</v>
          </cell>
          <cell r="T21">
            <v>-4.1546296291253898E-3</v>
          </cell>
          <cell r="U21">
            <v>-1.06516299968408E-2</v>
          </cell>
        </row>
        <row r="22">
          <cell r="A22" t="str">
            <v>Food Ingredients Total</v>
          </cell>
          <cell r="B22">
            <v>25917.473000000002</v>
          </cell>
          <cell r="C22">
            <v>2686.3969999999999</v>
          </cell>
          <cell r="D22">
            <v>2954.3220000000001</v>
          </cell>
          <cell r="E22">
            <v>512.96991408074405</v>
          </cell>
          <cell r="F22">
            <v>10.0468819932345</v>
          </cell>
          <cell r="G22">
            <v>-3.16846985760264</v>
          </cell>
          <cell r="H22">
            <v>5.7689132440000002</v>
          </cell>
          <cell r="I22">
            <v>0.36603724400000098</v>
          </cell>
          <cell r="J22">
            <v>0.58244839700000095</v>
          </cell>
          <cell r="K22">
            <v>222.58779796934701</v>
          </cell>
          <cell r="L22">
            <v>-5.0165070565732002</v>
          </cell>
          <cell r="M22">
            <v>2.3958283716255599</v>
          </cell>
          <cell r="N22">
            <v>0.42421499355519598</v>
          </cell>
          <cell r="O22">
            <v>0.14203041400100599</v>
          </cell>
          <cell r="P22">
            <v>-0.121804404822578</v>
          </cell>
          <cell r="Q22">
            <v>-0.103203696188049</v>
          </cell>
          <cell r="R22">
            <v>0.51829184281676799</v>
          </cell>
          <cell r="S22">
            <v>-0.80475470917278902</v>
          </cell>
          <cell r="T22">
            <v>-0.16655181108207201</v>
          </cell>
          <cell r="U22">
            <v>0.89528861240781399</v>
          </cell>
        </row>
        <row r="24">
          <cell r="A24" t="str">
            <v>Glucose STD</v>
          </cell>
          <cell r="B24">
            <v>7882.53</v>
          </cell>
          <cell r="C24">
            <v>-2154.4760000000001</v>
          </cell>
          <cell r="D24">
            <v>642.94999999999902</v>
          </cell>
          <cell r="E24">
            <v>335.60114620559602</v>
          </cell>
          <cell r="F24">
            <v>12.6863247937133</v>
          </cell>
          <cell r="G24">
            <v>-41.364394613069798</v>
          </cell>
          <cell r="H24">
            <v>0.99273870200000003</v>
          </cell>
          <cell r="I24">
            <v>-0.230537298</v>
          </cell>
          <cell r="J24">
            <v>3.80950160000001E-2</v>
          </cell>
          <cell r="K24">
            <v>125.941633206597</v>
          </cell>
          <cell r="L24">
            <v>4.0650496915531598</v>
          </cell>
          <cell r="M24">
            <v>-5.9228790993651197</v>
          </cell>
          <cell r="N24">
            <v>-0.27503567012906899</v>
          </cell>
          <cell r="O24">
            <v>0.10694007358020401</v>
          </cell>
          <cell r="P24">
            <v>-4.9347547275107401E-2</v>
          </cell>
          <cell r="Q24">
            <v>-1.2312773600137199E-2</v>
          </cell>
          <cell r="R24">
            <v>6.8198618467595701E-2</v>
          </cell>
          <cell r="S24">
            <v>-0.33817665321443702</v>
          </cell>
          <cell r="T24">
            <v>-4.43952832629841E-2</v>
          </cell>
          <cell r="U24">
            <v>0.36038656208422498</v>
          </cell>
        </row>
        <row r="25">
          <cell r="A25" t="str">
            <v>Glucose (V)HM(LD)</v>
          </cell>
          <cell r="B25">
            <v>7402.67</v>
          </cell>
          <cell r="C25">
            <v>-427.337999999999</v>
          </cell>
          <cell r="D25">
            <v>-13.954999999999901</v>
          </cell>
          <cell r="E25">
            <v>330.89158965616502</v>
          </cell>
          <cell r="F25">
            <v>10.715160717650001</v>
          </cell>
          <cell r="G25">
            <v>-44.707284899310501</v>
          </cell>
          <cell r="H25">
            <v>1.1067400780000001</v>
          </cell>
          <cell r="I25">
            <v>8.0280779999999802E-3</v>
          </cell>
          <cell r="J25">
            <v>5.0411821000000002E-2</v>
          </cell>
          <cell r="K25">
            <v>149.50552678965801</v>
          </cell>
          <cell r="L25">
            <v>9.1848527877926607</v>
          </cell>
          <cell r="M25">
            <v>7.0784447948156499</v>
          </cell>
          <cell r="N25">
            <v>-5.5329686023565798E-2</v>
          </cell>
          <cell r="O25">
            <v>7.1329040912461297E-2</v>
          </cell>
          <cell r="P25">
            <v>-6.8830743249192602E-3</v>
          </cell>
          <cell r="Q25">
            <v>-1.59565100005035E-2</v>
          </cell>
          <cell r="R25">
            <v>1.4033066265177601E-2</v>
          </cell>
          <cell r="S25">
            <v>-0.33807457207126801</v>
          </cell>
          <cell r="T25">
            <v>-2.42728740592528E-2</v>
          </cell>
          <cell r="U25">
            <v>0.39518952342552499</v>
          </cell>
        </row>
        <row r="26">
          <cell r="A26" t="str">
            <v>Glucose HDE/HDM</v>
          </cell>
          <cell r="B26">
            <v>4394.5050000000001</v>
          </cell>
          <cell r="C26">
            <v>1314.491</v>
          </cell>
          <cell r="D26">
            <v>-579.64</v>
          </cell>
          <cell r="E26">
            <v>324.92001488222201</v>
          </cell>
          <cell r="F26">
            <v>-12.005726364408501</v>
          </cell>
          <cell r="G26">
            <v>-42.227095827256399</v>
          </cell>
          <cell r="H26">
            <v>0.62710999499999998</v>
          </cell>
          <cell r="I26">
            <v>0.14430399499999999</v>
          </cell>
          <cell r="J26">
            <v>-2.4403240999999999E-2</v>
          </cell>
          <cell r="K26">
            <v>142.703215720542</v>
          </cell>
          <cell r="L26">
            <v>-14.051266564278899</v>
          </cell>
          <cell r="M26">
            <v>11.7232712275687</v>
          </cell>
          <cell r="N26">
            <v>0.19227979439176901</v>
          </cell>
          <cell r="O26">
            <v>-3.9399503343026998E-2</v>
          </cell>
          <cell r="P26">
            <v>-1.20205755610327E-2</v>
          </cell>
          <cell r="Q26">
            <v>-1.7592216173967098E-2</v>
          </cell>
          <cell r="R26">
            <v>-6.9587260627864203E-2</v>
          </cell>
          <cell r="S26">
            <v>-0.19025970334932901</v>
          </cell>
          <cell r="T26">
            <v>-5.8504812743252503E-3</v>
          </cell>
          <cell r="U26">
            <v>0.23496210968627201</v>
          </cell>
        </row>
        <row r="27">
          <cell r="A27" t="str">
            <v>Glucose F9</v>
          </cell>
          <cell r="B27">
            <v>12629.91</v>
          </cell>
          <cell r="C27">
            <v>628.89600000000098</v>
          </cell>
          <cell r="D27">
            <v>2296.25</v>
          </cell>
          <cell r="E27">
            <v>319.34761055304398</v>
          </cell>
          <cell r="F27">
            <v>5.3503099916084098</v>
          </cell>
          <cell r="G27">
            <v>-48.8389710646981</v>
          </cell>
          <cell r="H27">
            <v>1.706590909</v>
          </cell>
          <cell r="I27">
            <v>0.118780909</v>
          </cell>
          <cell r="J27">
            <v>0.268887665</v>
          </cell>
          <cell r="K27">
            <v>135.12296675114899</v>
          </cell>
          <cell r="L27">
            <v>2.8166466351984498</v>
          </cell>
          <cell r="M27">
            <v>-4.0052070033584597</v>
          </cell>
          <cell r="N27">
            <v>9.72049958478447E-2</v>
          </cell>
          <cell r="O27">
            <v>3.1301924967314099E-2</v>
          </cell>
          <cell r="P27">
            <v>1.8913827229929601E-2</v>
          </cell>
          <cell r="Q27">
            <v>-4.4504647033967899E-2</v>
          </cell>
          <cell r="R27">
            <v>0.32995641077946902</v>
          </cell>
          <cell r="S27">
            <v>-0.65403523010515097</v>
          </cell>
          <cell r="T27">
            <v>-5.5701659895039203E-2</v>
          </cell>
          <cell r="U27">
            <v>0.63374061188278297</v>
          </cell>
        </row>
        <row r="28">
          <cell r="A28" t="str">
            <v>Dextrose Liquid</v>
          </cell>
          <cell r="B28">
            <v>10749.64</v>
          </cell>
          <cell r="C28">
            <v>276.64600000000002</v>
          </cell>
          <cell r="D28">
            <v>1094.03</v>
          </cell>
          <cell r="E28">
            <v>239.81093692439899</v>
          </cell>
          <cell r="F28">
            <v>-0.97541318713516001</v>
          </cell>
          <cell r="G28">
            <v>-41.030084927146</v>
          </cell>
          <cell r="H28">
            <v>0.785205979</v>
          </cell>
          <cell r="I28">
            <v>-0.16215602100000001</v>
          </cell>
          <cell r="J28">
            <v>-0.135214485</v>
          </cell>
          <cell r="K28">
            <v>73.044862804707904</v>
          </cell>
          <cell r="L28">
            <v>-17.412746547498401</v>
          </cell>
          <cell r="M28">
            <v>-22.2800792755957</v>
          </cell>
          <cell r="N28">
            <v>8.0135473220036002E-2</v>
          </cell>
          <cell r="O28">
            <v>-9.2290084497033395E-2</v>
          </cell>
          <cell r="P28">
            <v>-0.12144764789264299</v>
          </cell>
          <cell r="Q28">
            <v>-2.2369275460821701E-2</v>
          </cell>
          <cell r="R28">
            <v>0.206953941557774</v>
          </cell>
          <cell r="S28">
            <v>-0.47689405457640399</v>
          </cell>
          <cell r="T28">
            <v>-0.120092186404243</v>
          </cell>
          <cell r="U28">
            <v>0.25980994793363898</v>
          </cell>
        </row>
        <row r="29">
          <cell r="A29" t="str">
            <v>Isoglucose &lt;F20</v>
          </cell>
          <cell r="B29">
            <v>3717.75</v>
          </cell>
          <cell r="C29">
            <v>-251.27600000000001</v>
          </cell>
          <cell r="D29">
            <v>-788.85</v>
          </cell>
          <cell r="E29">
            <v>398.138067379463</v>
          </cell>
          <cell r="F29">
            <v>18.7880706800212</v>
          </cell>
          <cell r="G29">
            <v>-19.6429318217081</v>
          </cell>
          <cell r="H29">
            <v>0.72288537500000005</v>
          </cell>
          <cell r="I29">
            <v>-2.2188625E-2</v>
          </cell>
          <cell r="J29">
            <v>-0.14844882100000001</v>
          </cell>
          <cell r="K29">
            <v>194.44163136305599</v>
          </cell>
          <cell r="L29">
            <v>6.7195050781685897</v>
          </cell>
          <cell r="M29">
            <v>1.0953845250846499</v>
          </cell>
          <cell r="N29">
            <v>-4.5104214043928198E-2</v>
          </cell>
          <cell r="O29">
            <v>6.3691640962384694E-2</v>
          </cell>
          <cell r="P29">
            <v>3.0628475720936698E-3</v>
          </cell>
          <cell r="Q29">
            <v>-1.7867716637423599E-2</v>
          </cell>
          <cell r="R29">
            <v>-0.17728459087394999</v>
          </cell>
          <cell r="S29">
            <v>-7.0010099170893805E-2</v>
          </cell>
          <cell r="T29">
            <v>-1.14552473818439E-2</v>
          </cell>
          <cell r="U29">
            <v>0.14363834148601301</v>
          </cell>
        </row>
        <row r="30">
          <cell r="A30" t="str">
            <v>Isoglucose &gt;F20</v>
          </cell>
          <cell r="B30">
            <v>8794.2199999999993</v>
          </cell>
          <cell r="C30">
            <v>-1336.338</v>
          </cell>
          <cell r="D30">
            <v>-1331.97</v>
          </cell>
          <cell r="E30">
            <v>394.50339541198701</v>
          </cell>
          <cell r="F30">
            <v>-6.1868725870713197</v>
          </cell>
          <cell r="G30">
            <v>-47.443624246937397</v>
          </cell>
          <cell r="H30">
            <v>1.6580595039999999</v>
          </cell>
          <cell r="I30">
            <v>-0.354172496</v>
          </cell>
          <cell r="J30">
            <v>-0.41548862199999997</v>
          </cell>
          <cell r="K30">
            <v>188.53968902301699</v>
          </cell>
          <cell r="L30">
            <v>-10.0902383709129</v>
          </cell>
          <cell r="M30">
            <v>-16.231120728725401</v>
          </cell>
          <cell r="N30">
            <v>-0.27783438671664401</v>
          </cell>
          <cell r="O30">
            <v>-3.3611821077847201E-2</v>
          </cell>
          <cell r="P30">
            <v>-2.6040505473217302E-3</v>
          </cell>
          <cell r="Q30">
            <v>-3.8040128718607999E-2</v>
          </cell>
          <cell r="R30">
            <v>-0.33019143957515901</v>
          </cell>
          <cell r="S30">
            <v>-0.38824641552359501</v>
          </cell>
          <cell r="T30">
            <v>-1.22914695557917E-2</v>
          </cell>
          <cell r="U30">
            <v>0.32095295757227899</v>
          </cell>
        </row>
        <row r="31">
          <cell r="A31" t="str">
            <v>Isoglucose F42</v>
          </cell>
          <cell r="B31">
            <v>23283.39</v>
          </cell>
          <cell r="C31">
            <v>1270.3340000000001</v>
          </cell>
          <cell r="D31">
            <v>3151.9</v>
          </cell>
          <cell r="E31">
            <v>457.836285437816</v>
          </cell>
          <cell r="F31">
            <v>6.5743616049783196</v>
          </cell>
          <cell r="G31">
            <v>-22.045541888427099</v>
          </cell>
          <cell r="H31">
            <v>5.7702039870000004</v>
          </cell>
          <cell r="I31">
            <v>0.36642998700000001</v>
          </cell>
          <cell r="J31">
            <v>0.98742480499999996</v>
          </cell>
          <cell r="K31">
            <v>247.82490809972299</v>
          </cell>
          <cell r="L31">
            <v>2.34449865543644</v>
          </cell>
          <cell r="M31">
            <v>10.247899045747999</v>
          </cell>
          <cell r="N31">
            <v>0.33625345718852401</v>
          </cell>
          <cell r="O31">
            <v>0.15273747773680901</v>
          </cell>
          <cell r="P31">
            <v>-6.0247856097790702E-2</v>
          </cell>
          <cell r="Q31">
            <v>-6.4280182720491602E-2</v>
          </cell>
          <cell r="R31">
            <v>0.707595589887969</v>
          </cell>
          <cell r="S31">
            <v>-0.50282606448755796</v>
          </cell>
          <cell r="T31">
            <v>-2.1201536977541499E-2</v>
          </cell>
          <cell r="U31">
            <v>0.80267367430855097</v>
          </cell>
        </row>
        <row r="32">
          <cell r="A32" t="str">
            <v>Isoglucose F50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 t="str">
            <v>Isoglucose F55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Isoglucose/Sucrose blends</v>
          </cell>
          <cell r="B34">
            <v>1970.54</v>
          </cell>
          <cell r="C34">
            <v>149.572</v>
          </cell>
          <cell r="D34">
            <v>248.24</v>
          </cell>
          <cell r="E34">
            <v>457.77750261349701</v>
          </cell>
          <cell r="F34">
            <v>14.399035776078501</v>
          </cell>
          <cell r="G34">
            <v>-21.418711751015699</v>
          </cell>
          <cell r="H34">
            <v>0.28335949999999999</v>
          </cell>
          <cell r="I34">
            <v>5.6025499999999999E-2</v>
          </cell>
          <cell r="J34">
            <v>4.0555720000000003E-2</v>
          </cell>
          <cell r="K34">
            <v>143.79789296334999</v>
          </cell>
          <cell r="L34">
            <v>18.955501444114201</v>
          </cell>
          <cell r="M34">
            <v>2.8214196427904001</v>
          </cell>
          <cell r="N34">
            <v>1.8672926184315201E-2</v>
          </cell>
          <cell r="O34">
            <v>2.8373875958193701E-2</v>
          </cell>
          <cell r="P34">
            <v>7.6086316079799297E-3</v>
          </cell>
          <cell r="Q34">
            <v>-9.5956206632515206E-3</v>
          </cell>
          <cell r="R34">
            <v>3.4995999737095801E-2</v>
          </cell>
          <cell r="S34">
            <v>-4.2206428253846497E-2</v>
          </cell>
          <cell r="T34">
            <v>1.3462150559484401E-2</v>
          </cell>
          <cell r="U34">
            <v>1.8932240782790599E-2</v>
          </cell>
        </row>
        <row r="35">
          <cell r="A35" t="str">
            <v>Resales</v>
          </cell>
          <cell r="B35">
            <v>71.150000000000006</v>
          </cell>
          <cell r="C35">
            <v>-3262.9839999999999</v>
          </cell>
          <cell r="D35">
            <v>60.924999999999997</v>
          </cell>
          <cell r="E35">
            <v>1934.15319747013</v>
          </cell>
          <cell r="F35">
            <v>0</v>
          </cell>
          <cell r="G35">
            <v>0</v>
          </cell>
          <cell r="H35">
            <v>2.0981900000000001E-2</v>
          </cell>
          <cell r="I35">
            <v>0</v>
          </cell>
          <cell r="J35">
            <v>0</v>
          </cell>
          <cell r="K35">
            <v>294.89669711876297</v>
          </cell>
          <cell r="L35">
            <v>0</v>
          </cell>
          <cell r="M35">
            <v>0</v>
          </cell>
          <cell r="N35">
            <v>-7.1846962206548098E-2</v>
          </cell>
          <cell r="O35">
            <v>9.4402442362353997E-3</v>
          </cell>
          <cell r="P35">
            <v>-1.5692855626908101E-3</v>
          </cell>
          <cell r="Q35">
            <v>1.28788330087378E-2</v>
          </cell>
          <cell r="R35">
            <v>2.6046566650366799E-2</v>
          </cell>
          <cell r="S35">
            <v>3.0402469437652801E-2</v>
          </cell>
          <cell r="T35">
            <v>-3.0663407334963299E-3</v>
          </cell>
          <cell r="U35">
            <v>-3.6325805354523198E-2</v>
          </cell>
        </row>
        <row r="36">
          <cell r="A36" t="str">
            <v>Liquid Sweeteners Total</v>
          </cell>
          <cell r="B36">
            <v>80896.304999999993</v>
          </cell>
          <cell r="C36">
            <v>-3792.473</v>
          </cell>
          <cell r="D36">
            <v>4779.8799999999901</v>
          </cell>
          <cell r="E36">
            <v>368.16434220326897</v>
          </cell>
          <cell r="F36">
            <v>7.1289048989307302</v>
          </cell>
          <cell r="G36">
            <v>-35.386037074265602</v>
          </cell>
          <cell r="H36">
            <v>13.673875928999999</v>
          </cell>
          <cell r="I36">
            <v>-0.12704407100000001</v>
          </cell>
          <cell r="J36">
            <v>0.67837583800000001</v>
          </cell>
          <cell r="K36">
            <v>169.029672356482</v>
          </cell>
          <cell r="L36">
            <v>6.0692385667768498</v>
          </cell>
          <cell r="M36">
            <v>-1.70220438365698</v>
          </cell>
          <cell r="N36">
            <v>-6.0427228726558696E-4</v>
          </cell>
          <cell r="O36">
            <v>0.29851286943569499</v>
          </cell>
          <cell r="P36">
            <v>-0.22453473085150299</v>
          </cell>
          <cell r="Q36">
            <v>-0.22964023800043401</v>
          </cell>
          <cell r="R36">
            <v>0.81071690226847404</v>
          </cell>
          <cell r="S36">
            <v>-2.9703267513148299</v>
          </cell>
          <cell r="T36">
            <v>-0.28486492898503302</v>
          </cell>
          <cell r="U36">
            <v>3.1339601638075498</v>
          </cell>
        </row>
        <row r="38">
          <cell r="A38" t="str">
            <v>Native Wheat</v>
          </cell>
          <cell r="B38">
            <v>2415.02</v>
          </cell>
          <cell r="C38">
            <v>-1172.9839999999999</v>
          </cell>
          <cell r="D38">
            <v>-467.25</v>
          </cell>
          <cell r="E38">
            <v>283.621485536352</v>
          </cell>
          <cell r="F38">
            <v>9.1518918569689198</v>
          </cell>
          <cell r="G38">
            <v>-58.0420067804681</v>
          </cell>
          <cell r="H38">
            <v>0.176481429</v>
          </cell>
          <cell r="I38">
            <v>-0.12812057099999999</v>
          </cell>
          <cell r="J38">
            <v>-3.3087890000000002E-2</v>
          </cell>
          <cell r="K38">
            <v>73.076591084131806</v>
          </cell>
          <cell r="L38">
            <v>-11.817963102541301</v>
          </cell>
          <cell r="M38">
            <v>0.366775903735785</v>
          </cell>
          <cell r="N38">
            <v>-9.28407489408309E-2</v>
          </cell>
          <cell r="O38">
            <v>2.24498437933041E-2</v>
          </cell>
          <cell r="P38">
            <v>-1.00600583655774E-2</v>
          </cell>
          <cell r="Q38">
            <v>-4.3593518491267302E-2</v>
          </cell>
          <cell r="R38">
            <v>-3.4526191005334501E-2</v>
          </cell>
          <cell r="S38">
            <v>-0.139083673869732</v>
          </cell>
          <cell r="T38">
            <v>-4.3132693434978697E-3</v>
          </cell>
          <cell r="U38">
            <v>0.146570870074344</v>
          </cell>
        </row>
        <row r="39">
          <cell r="A39" t="str">
            <v>Native Maize</v>
          </cell>
          <cell r="B39">
            <v>12015.645</v>
          </cell>
          <cell r="C39">
            <v>771.66900000000101</v>
          </cell>
          <cell r="D39">
            <v>-418.69499999999999</v>
          </cell>
          <cell r="E39">
            <v>304.66782648788302</v>
          </cell>
          <cell r="F39">
            <v>-3.9802887339922099</v>
          </cell>
          <cell r="G39">
            <v>-39.412081090645401</v>
          </cell>
          <cell r="H39">
            <v>1.3382281810000001</v>
          </cell>
          <cell r="I39">
            <v>0.16893818099999999</v>
          </cell>
          <cell r="J39">
            <v>-9.0517036000000106E-2</v>
          </cell>
          <cell r="K39">
            <v>111.373811476621</v>
          </cell>
          <cell r="L39">
            <v>7.3812380310708097</v>
          </cell>
          <cell r="M39">
            <v>-3.52936931142276</v>
          </cell>
          <cell r="N39">
            <v>4.9098893558110597E-2</v>
          </cell>
          <cell r="O39">
            <v>-5.00893789472922E-2</v>
          </cell>
          <cell r="P39">
            <v>0.114227113015167</v>
          </cell>
          <cell r="Q39">
            <v>3.8670416494051098E-2</v>
          </cell>
          <cell r="R39">
            <v>-4.8105428731223698E-2</v>
          </cell>
          <cell r="S39">
            <v>-0.46387619353765502</v>
          </cell>
          <cell r="T39">
            <v>2.26288401301649E-2</v>
          </cell>
          <cell r="U39">
            <v>0.44390350228568898</v>
          </cell>
        </row>
        <row r="40">
          <cell r="A40" t="str">
            <v>Native Waxy</v>
          </cell>
          <cell r="B40">
            <v>9.6</v>
          </cell>
          <cell r="C40">
            <v>-10.385999999999999</v>
          </cell>
          <cell r="D40">
            <v>-54.4</v>
          </cell>
          <cell r="E40">
            <v>630</v>
          </cell>
          <cell r="F40">
            <v>129.24947463224299</v>
          </cell>
          <cell r="G40">
            <v>31.25</v>
          </cell>
          <cell r="H40">
            <v>3.03857E-3</v>
          </cell>
          <cell r="I40">
            <v>-1.7994300000000001E-3</v>
          </cell>
          <cell r="J40">
            <v>-1.767181E-2</v>
          </cell>
          <cell r="K40">
            <v>316.51770833333302</v>
          </cell>
          <cell r="L40">
            <v>74.448259719303493</v>
          </cell>
          <cell r="M40">
            <v>-7.0819791666666596</v>
          </cell>
          <cell r="N40">
            <v>-2.5141332933053102E-3</v>
          </cell>
          <cell r="O40">
            <v>1.24079495646953E-3</v>
          </cell>
          <cell r="P40">
            <v>-4.3533641549084402E-4</v>
          </cell>
          <cell r="Q40">
            <v>-9.0755247673371606E-5</v>
          </cell>
          <cell r="R40">
            <v>-1.7603823000000001E-2</v>
          </cell>
          <cell r="S40">
            <v>2.9999999999999997E-4</v>
          </cell>
          <cell r="T40">
            <v>-6.0644500000000005E-4</v>
          </cell>
          <cell r="U40">
            <v>2.18598E-4</v>
          </cell>
        </row>
        <row r="41">
          <cell r="A41" t="str">
            <v>Modified Wheat</v>
          </cell>
          <cell r="B41">
            <v>4308.0150000000003</v>
          </cell>
          <cell r="C41">
            <v>227.01499999999999</v>
          </cell>
          <cell r="D41">
            <v>1386.57</v>
          </cell>
          <cell r="E41">
            <v>331.242124273012</v>
          </cell>
          <cell r="F41">
            <v>-3.2494219166473499</v>
          </cell>
          <cell r="G41">
            <v>-62.201791323550601</v>
          </cell>
          <cell r="H41">
            <v>0.54917322999999996</v>
          </cell>
          <cell r="I41">
            <v>-1.7226769999999999E-2</v>
          </cell>
          <cell r="J41">
            <v>0.16841924999999999</v>
          </cell>
          <cell r="K41">
            <v>127.47709327845899</v>
          </cell>
          <cell r="L41">
            <v>-11.3124190959592</v>
          </cell>
          <cell r="M41">
            <v>-2.8536095073201002</v>
          </cell>
          <cell r="N41">
            <v>4.3747867635383499E-2</v>
          </cell>
          <cell r="O41">
            <v>-3.2837631668708699E-2</v>
          </cell>
          <cell r="P41">
            <v>-2.2630098985542801E-2</v>
          </cell>
          <cell r="Q41">
            <v>-4.52811478069097E-3</v>
          </cell>
          <cell r="R41">
            <v>0.17977637891561499</v>
          </cell>
          <cell r="S41">
            <v>-0.27728152721331101</v>
          </cell>
          <cell r="T41">
            <v>-3.8616103061283297E-2</v>
          </cell>
          <cell r="U41">
            <v>0.28374824051325298</v>
          </cell>
        </row>
        <row r="42">
          <cell r="A42" t="str">
            <v>Modified Maize</v>
          </cell>
          <cell r="B42">
            <v>6264.732</v>
          </cell>
          <cell r="C42">
            <v>-1574.2</v>
          </cell>
          <cell r="D42">
            <v>-262.62299999999999</v>
          </cell>
          <cell r="E42">
            <v>381.87642823348199</v>
          </cell>
          <cell r="F42">
            <v>-6.5172968300850602</v>
          </cell>
          <cell r="G42">
            <v>-41.228988891831101</v>
          </cell>
          <cell r="H42">
            <v>0.64609424999999998</v>
          </cell>
          <cell r="I42">
            <v>-0.27585575000000001</v>
          </cell>
          <cell r="J42">
            <v>-0.19570307000000001</v>
          </cell>
          <cell r="K42">
            <v>103.131985534257</v>
          </cell>
          <cell r="L42">
            <v>-14.4796993228123</v>
          </cell>
          <cell r="M42">
            <v>-25.832552168992901</v>
          </cell>
          <cell r="N42">
            <v>-0.20329540103048899</v>
          </cell>
          <cell r="O42">
            <v>-6.6754283534013206E-2</v>
          </cell>
          <cell r="P42">
            <v>-5.9888160531836397E-2</v>
          </cell>
          <cell r="Q42">
            <v>5.9087959028333997E-2</v>
          </cell>
          <cell r="R42">
            <v>-2.53939603155258E-2</v>
          </cell>
          <cell r="S42">
            <v>-0.26426210381769799</v>
          </cell>
          <cell r="T42">
            <v>-6.3046448088681206E-2</v>
          </cell>
          <cell r="U42">
            <v>0.16982614418238101</v>
          </cell>
        </row>
        <row r="43">
          <cell r="A43" t="str">
            <v>Modified Waxy</v>
          </cell>
          <cell r="B43">
            <v>41.15</v>
          </cell>
          <cell r="C43">
            <v>-88.864000000000004</v>
          </cell>
          <cell r="D43">
            <v>-7.9999999999999902</v>
          </cell>
          <cell r="E43">
            <v>548.235479951397</v>
          </cell>
          <cell r="F43">
            <v>-133.59878405094099</v>
          </cell>
          <cell r="G43">
            <v>-64.900837444330094</v>
          </cell>
          <cell r="H43">
            <v>1.0213109999999999E-2</v>
          </cell>
          <cell r="I43">
            <v>-3.3012890000000003E-2</v>
          </cell>
          <cell r="J43">
            <v>-1.6901399999999999E-3</v>
          </cell>
          <cell r="K43">
            <v>248.192223572296</v>
          </cell>
          <cell r="L43">
            <v>-84.279664070572807</v>
          </cell>
          <cell r="M43">
            <v>6.0101279466605604</v>
          </cell>
          <cell r="N43">
            <v>-3.06678290215723E-2</v>
          </cell>
          <cell r="O43">
            <v>-4.2683918949604997E-3</v>
          </cell>
          <cell r="P43">
            <v>9.5898134656219596E-4</v>
          </cell>
          <cell r="Q43">
            <v>8.1658456884698197E-4</v>
          </cell>
          <cell r="R43">
            <v>1.69650800595533E-3</v>
          </cell>
          <cell r="S43">
            <v>-7.8421648387096803E-3</v>
          </cell>
          <cell r="T43">
            <v>1.3887799503722101E-3</v>
          </cell>
          <cell r="U43">
            <v>3.4123902372208401E-3</v>
          </cell>
        </row>
        <row r="44">
          <cell r="A44" t="str">
            <v>Modified Proteins</v>
          </cell>
          <cell r="B44">
            <v>30</v>
          </cell>
          <cell r="C44">
            <v>-30.01</v>
          </cell>
          <cell r="D44">
            <v>22.5</v>
          </cell>
          <cell r="E44">
            <v>1912.8889999999999</v>
          </cell>
          <cell r="F44">
            <v>761.84750691551403</v>
          </cell>
          <cell r="G44">
            <v>222.88900000000001</v>
          </cell>
          <cell r="H44">
            <v>2.3185420000000002E-2</v>
          </cell>
          <cell r="I44">
            <v>5.97942E-3</v>
          </cell>
          <cell r="J44">
            <v>1.8822680000000001E-2</v>
          </cell>
          <cell r="K44">
            <v>772.84733333333304</v>
          </cell>
          <cell r="L44">
            <v>486.12845314669801</v>
          </cell>
          <cell r="M44">
            <v>191.148666666667</v>
          </cell>
          <cell r="N44">
            <v>3.9206800000000002E-3</v>
          </cell>
          <cell r="O44">
            <v>2.36396E-3</v>
          </cell>
          <cell r="P44">
            <v>-4.6486999999999999E-4</v>
          </cell>
          <cell r="Q44">
            <v>-7.6349999999999904E-5</v>
          </cell>
          <cell r="R44">
            <v>1.6112926666666701E-2</v>
          </cell>
          <cell r="S44">
            <v>2.9279599999999999E-3</v>
          </cell>
          <cell r="T44">
            <v>-2.29816666666667E-4</v>
          </cell>
          <cell r="U44">
            <v>-1.84430000000002E-4</v>
          </cell>
        </row>
        <row r="45">
          <cell r="A45" t="str">
            <v>Starch slurries</v>
          </cell>
          <cell r="B45">
            <v>1072.2</v>
          </cell>
          <cell r="C45">
            <v>653.20399999999995</v>
          </cell>
          <cell r="D45">
            <v>540.24</v>
          </cell>
          <cell r="E45">
            <v>123.880516694647</v>
          </cell>
          <cell r="F45">
            <v>-8.1493833521319807</v>
          </cell>
          <cell r="G45">
            <v>-27.120329233618801</v>
          </cell>
          <cell r="H45">
            <v>5.1430469999999999E-2</v>
          </cell>
          <cell r="I45">
            <v>3.7602469999999999E-2</v>
          </cell>
          <cell r="J45">
            <v>2.3758609999999999E-2</v>
          </cell>
          <cell r="K45">
            <v>47.967235590374898</v>
          </cell>
          <cell r="L45">
            <v>14.9645338939387</v>
          </cell>
          <cell r="M45">
            <v>-4.0514500250848799</v>
          </cell>
          <cell r="N45">
            <v>2.1557496758918899E-2</v>
          </cell>
          <cell r="O45">
            <v>-8.7377688301559092E-3</v>
          </cell>
          <cell r="P45">
            <v>2.2300303019981101E-2</v>
          </cell>
          <cell r="Q45">
            <v>-5.0620849459175398E-5</v>
          </cell>
          <cell r="R45">
            <v>2.8102574716895999E-2</v>
          </cell>
          <cell r="S45">
            <v>-2.9078417004286001E-2</v>
          </cell>
          <cell r="T45">
            <v>-2.9097515677870602E-4</v>
          </cell>
          <cell r="U45">
            <v>2.4443941987367501E-2</v>
          </cell>
        </row>
        <row r="46">
          <cell r="A46" t="str">
            <v>Resales</v>
          </cell>
          <cell r="B46">
            <v>94.715000000000003</v>
          </cell>
          <cell r="C46">
            <v>-236.27500000000001</v>
          </cell>
          <cell r="D46">
            <v>-23.221</v>
          </cell>
          <cell r="E46">
            <v>982.61289130549505</v>
          </cell>
          <cell r="F46">
            <v>524.01293360284603</v>
          </cell>
          <cell r="G46">
            <v>0</v>
          </cell>
          <cell r="H46">
            <v>1.961943E-2</v>
          </cell>
          <cell r="I46">
            <v>1.062943E-2</v>
          </cell>
          <cell r="J46">
            <v>0</v>
          </cell>
          <cell r="K46">
            <v>207.14174101251101</v>
          </cell>
          <cell r="L46">
            <v>179.98079959434099</v>
          </cell>
          <cell r="M46">
            <v>0</v>
          </cell>
          <cell r="N46">
            <v>-3.0764540098551E-3</v>
          </cell>
          <cell r="O46">
            <v>2.9187810216128E-4</v>
          </cell>
          <cell r="P46">
            <v>-1.4588460984534301E-3</v>
          </cell>
          <cell r="Q46">
            <v>1.51273487412792E-2</v>
          </cell>
          <cell r="R46">
            <v>-6.5470520698158998E-3</v>
          </cell>
          <cell r="S46">
            <v>-4.1961423471180897E-4</v>
          </cell>
          <cell r="T46">
            <v>-1.0672802959375001E-3</v>
          </cell>
          <cell r="U46">
            <v>-1.4761696437171999E-2</v>
          </cell>
        </row>
        <row r="47">
          <cell r="A47" t="str">
            <v>Industrial Total</v>
          </cell>
          <cell r="B47">
            <v>26251.077000000001</v>
          </cell>
          <cell r="C47">
            <v>-1460.8309999999999</v>
          </cell>
          <cell r="D47">
            <v>715.121000000001</v>
          </cell>
          <cell r="E47">
            <v>322.91890180353403</v>
          </cell>
          <cell r="F47">
            <v>-10.5018067236454</v>
          </cell>
          <cell r="G47">
            <v>-46.984101710413597</v>
          </cell>
          <cell r="H47">
            <v>2.8174640900000001</v>
          </cell>
          <cell r="I47">
            <v>-0.23286591000000001</v>
          </cell>
          <cell r="J47">
            <v>-0.150490226</v>
          </cell>
          <cell r="K47">
            <v>107.32756183679599</v>
          </cell>
          <cell r="L47">
            <v>-2.7453353451661</v>
          </cell>
          <cell r="M47">
            <v>-8.8989195998102293</v>
          </cell>
          <cell r="N47">
            <v>-0.21406962834363999</v>
          </cell>
          <cell r="O47">
            <v>-0.136340978023196</v>
          </cell>
          <cell r="P47">
            <v>4.2549026984809502E-2</v>
          </cell>
          <cell r="Q47">
            <v>6.53629494634205E-2</v>
          </cell>
          <cell r="R47">
            <v>9.3511933183233004E-2</v>
          </cell>
          <cell r="S47">
            <v>-1.1786157345160999</v>
          </cell>
          <cell r="T47">
            <v>-8.4152717532308199E-2</v>
          </cell>
          <cell r="U47">
            <v>1.05717756084308</v>
          </cell>
        </row>
        <row r="49">
          <cell r="A49" t="str">
            <v>Native Wheat</v>
          </cell>
          <cell r="B49">
            <v>450.79</v>
          </cell>
          <cell r="C49">
            <v>264.8</v>
          </cell>
          <cell r="D49">
            <v>221.67</v>
          </cell>
          <cell r="E49">
            <v>274.68067170966498</v>
          </cell>
          <cell r="F49">
            <v>-10.302391895904901</v>
          </cell>
          <cell r="G49">
            <v>-56.153825497038703</v>
          </cell>
          <cell r="H49">
            <v>2.7500469999999999E-2</v>
          </cell>
          <cell r="I49">
            <v>1.178447E-2</v>
          </cell>
          <cell r="J49">
            <v>1.337079E-2</v>
          </cell>
          <cell r="K49">
            <v>61.005057787439803</v>
          </cell>
          <cell r="L49">
            <v>-23.494108834421599</v>
          </cell>
          <cell r="M49">
            <v>-0.66428578797916804</v>
          </cell>
          <cell r="N49">
            <v>2.2375379321468901E-2</v>
          </cell>
          <cell r="O49">
            <v>-4.6442152427549803E-3</v>
          </cell>
          <cell r="P49">
            <v>-5.5260999639765596E-3</v>
          </cell>
          <cell r="Q49">
            <v>-4.20594114737354E-4</v>
          </cell>
          <cell r="R49">
            <v>1.36702433903631E-2</v>
          </cell>
          <cell r="S49">
            <v>-2.5313582995810099E-2</v>
          </cell>
          <cell r="T49">
            <v>-6.9611912556738799E-3</v>
          </cell>
          <cell r="U49">
            <v>3.1975320861120801E-2</v>
          </cell>
        </row>
        <row r="50">
          <cell r="A50" t="str">
            <v>Native Maize</v>
          </cell>
          <cell r="B50">
            <v>98.625</v>
          </cell>
          <cell r="C50">
            <v>91.619</v>
          </cell>
          <cell r="D50">
            <v>-66.385000000000005</v>
          </cell>
          <cell r="E50">
            <v>259.67685678073502</v>
          </cell>
          <cell r="F50">
            <v>-40.351690179013602</v>
          </cell>
          <cell r="G50">
            <v>2.5106850335682802</v>
          </cell>
          <cell r="H50">
            <v>1.1720589999999999E-2</v>
          </cell>
          <cell r="I50">
            <v>1.086459E-2</v>
          </cell>
          <cell r="J50">
            <v>-7.6194799999999997E-3</v>
          </cell>
          <cell r="K50">
            <v>118.839949302915</v>
          </cell>
          <cell r="L50">
            <v>-3.34103842189222</v>
          </cell>
          <cell r="M50">
            <v>1.6345072084965599</v>
          </cell>
          <cell r="N50">
            <v>1.04192858349986E-2</v>
          </cell>
          <cell r="O50">
            <v>9.4432557807593498E-4</v>
          </cell>
          <cell r="P50">
            <v>-1.5790465315443901E-4</v>
          </cell>
          <cell r="Q50">
            <v>-3.4111675992006901E-4</v>
          </cell>
          <cell r="R50">
            <v>-7.21783184291861E-3</v>
          </cell>
          <cell r="S50">
            <v>-1.7093328810375099E-3</v>
          </cell>
          <cell r="T50">
            <v>0</v>
          </cell>
          <cell r="U50">
            <v>1.1686595685110001E-3</v>
          </cell>
        </row>
        <row r="51">
          <cell r="A51" t="str">
            <v>Modified Maize</v>
          </cell>
          <cell r="B51">
            <v>4.8</v>
          </cell>
          <cell r="C51">
            <v>-5.2080000000000002</v>
          </cell>
          <cell r="D51">
            <v>4.8</v>
          </cell>
          <cell r="E51">
            <v>630</v>
          </cell>
          <cell r="F51">
            <v>179.76019184652301</v>
          </cell>
          <cell r="G51">
            <v>630</v>
          </cell>
          <cell r="H51">
            <v>1.9735899999999999E-3</v>
          </cell>
          <cell r="I51">
            <v>6.3589999999999898E-5</v>
          </cell>
          <cell r="J51">
            <v>1.9735899999999999E-3</v>
          </cell>
          <cell r="K51">
            <v>411.16458333333298</v>
          </cell>
          <cell r="L51">
            <v>220.31726119104701</v>
          </cell>
          <cell r="M51">
            <v>411.16458333333298</v>
          </cell>
          <cell r="N51">
            <v>-9.93932853717026E-4</v>
          </cell>
          <cell r="O51">
            <v>8.6284892086330904E-4</v>
          </cell>
          <cell r="P51">
            <v>2.0527577937649901E-4</v>
          </cell>
          <cell r="Q51">
            <v>-1.0601846522781799E-5</v>
          </cell>
          <cell r="R51">
            <v>1.9735899999999999E-3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Modified Waxy</v>
          </cell>
          <cell r="B52">
            <v>0</v>
          </cell>
          <cell r="C52">
            <v>0</v>
          </cell>
          <cell r="D52">
            <v>-24</v>
          </cell>
          <cell r="E52">
            <v>0</v>
          </cell>
          <cell r="F52">
            <v>0</v>
          </cell>
          <cell r="G52">
            <v>-795</v>
          </cell>
          <cell r="H52">
            <v>0</v>
          </cell>
          <cell r="I52">
            <v>0</v>
          </cell>
          <cell r="J52">
            <v>-1.039414E-2</v>
          </cell>
          <cell r="K52">
            <v>0</v>
          </cell>
          <cell r="L52">
            <v>0</v>
          </cell>
          <cell r="M52">
            <v>-433.08916666666698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-1.039414E-2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Modified Proteins</v>
          </cell>
          <cell r="B53">
            <v>1049.22</v>
          </cell>
          <cell r="C53">
            <v>48.225999999999999</v>
          </cell>
          <cell r="D53">
            <v>-123.35</v>
          </cell>
          <cell r="E53">
            <v>820.45327957911604</v>
          </cell>
          <cell r="F53">
            <v>-60.7947598696719</v>
          </cell>
          <cell r="G53">
            <v>-100.701160667522</v>
          </cell>
          <cell r="H53">
            <v>-1.443314E-3</v>
          </cell>
          <cell r="I53">
            <v>-6.3333314000000002E-2</v>
          </cell>
          <cell r="J53">
            <v>-5.4015074000000003E-2</v>
          </cell>
          <cell r="K53">
            <v>-1.3756066411238801</v>
          </cell>
          <cell r="L53">
            <v>-63.204149069949601</v>
          </cell>
          <cell r="M53">
            <v>-46.210251907504599</v>
          </cell>
          <cell r="N53">
            <v>-1.86004007946605E-2</v>
          </cell>
          <cell r="O53">
            <v>-3.0151639583132599E-2</v>
          </cell>
          <cell r="P53">
            <v>-5.2713938360715899E-4</v>
          </cell>
          <cell r="Q53">
            <v>-1.45295127935758E-2</v>
          </cell>
          <cell r="R53">
            <v>-1.3791372439303401E-2</v>
          </cell>
          <cell r="S53">
            <v>-7.2763988896006299E-2</v>
          </cell>
          <cell r="T53">
            <v>-3.6698450075373498E-3</v>
          </cell>
          <cell r="U53">
            <v>3.44823932893168E-2</v>
          </cell>
        </row>
        <row r="54">
          <cell r="A54" t="str">
            <v>Resales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 t="str">
            <v>Feed Total</v>
          </cell>
          <cell r="B55">
            <v>1603.4349999999999</v>
          </cell>
          <cell r="C55">
            <v>399.43700000000001</v>
          </cell>
          <cell r="D55">
            <v>12.734999999999999</v>
          </cell>
          <cell r="E55">
            <v>631.95197809702302</v>
          </cell>
          <cell r="F55">
            <v>-150.22207867051301</v>
          </cell>
          <cell r="G55">
            <v>-133.392745609522</v>
          </cell>
          <cell r="H55">
            <v>3.9751335999999998E-2</v>
          </cell>
          <cell r="I55">
            <v>-4.0620664000000001E-2</v>
          </cell>
          <cell r="J55">
            <v>-5.6684314E-2</v>
          </cell>
          <cell r="K55">
            <v>24.791361046752801</v>
          </cell>
          <cell r="L55">
            <v>-41.962902664648801</v>
          </cell>
          <cell r="M55">
            <v>-35.833301051694498</v>
          </cell>
          <cell r="N55">
            <v>1.3200331508089899E-2</v>
          </cell>
          <cell r="O55">
            <v>-3.2988680326948301E-2</v>
          </cell>
          <cell r="P55">
            <v>-6.00586822136166E-3</v>
          </cell>
          <cell r="Q55">
            <v>-1.5301825514756E-2</v>
          </cell>
          <cell r="R55">
            <v>-1.57595108918589E-2</v>
          </cell>
          <cell r="S55">
            <v>-9.9786904772853902E-2</v>
          </cell>
          <cell r="T55">
            <v>-1.0631036263211199E-2</v>
          </cell>
          <cell r="U55">
            <v>6.7626373718948696E-2</v>
          </cell>
        </row>
        <row r="57">
          <cell r="A57" t="str">
            <v>Alcohol</v>
          </cell>
          <cell r="B57">
            <v>2993.5920000000001</v>
          </cell>
          <cell r="C57">
            <v>1700.8720000000001</v>
          </cell>
          <cell r="D57">
            <v>803.88300000000004</v>
          </cell>
          <cell r="E57">
            <v>512.26733636380595</v>
          </cell>
          <cell r="F57">
            <v>-64.077115644362493</v>
          </cell>
          <cell r="G57">
            <v>-2.9895827062619</v>
          </cell>
          <cell r="H57">
            <v>0.773317331</v>
          </cell>
          <cell r="I57">
            <v>0.26825533099999999</v>
          </cell>
          <cell r="J57">
            <v>0.17895560199999999</v>
          </cell>
          <cell r="K57">
            <v>258.32422420957801</v>
          </cell>
          <cell r="L57">
            <v>-132.372910514105</v>
          </cell>
          <cell r="M57">
            <v>-13.109892835198</v>
          </cell>
          <cell r="N57">
            <v>0.66452581693174095</v>
          </cell>
          <cell r="O57">
            <v>-0.191820740776038</v>
          </cell>
          <cell r="P57">
            <v>-0.18020800789788999</v>
          </cell>
          <cell r="Q57">
            <v>-6.0362512070610601E-2</v>
          </cell>
          <cell r="R57">
            <v>0.21820127231230599</v>
          </cell>
          <cell r="S57">
            <v>-8.94959087280397E-3</v>
          </cell>
          <cell r="T57">
            <v>-1.15816243012428E-2</v>
          </cell>
          <cell r="U57">
            <v>-3.0187800130292299E-2</v>
          </cell>
        </row>
        <row r="58">
          <cell r="A58" t="str">
            <v>Resales</v>
          </cell>
          <cell r="B58">
            <v>1455.268</v>
          </cell>
          <cell r="C58">
            <v>28.98</v>
          </cell>
          <cell r="D58">
            <v>-449.15499999999997</v>
          </cell>
          <cell r="E58">
            <v>580.4272340215</v>
          </cell>
          <cell r="F58">
            <v>79.2353288803222</v>
          </cell>
          <cell r="G58">
            <v>2.4398472907157598</v>
          </cell>
          <cell r="H58">
            <v>8.7114096000000002E-2</v>
          </cell>
          <cell r="I58">
            <v>-0.220533904</v>
          </cell>
          <cell r="J58">
            <v>0.22885111299999999</v>
          </cell>
          <cell r="K58">
            <v>59.861204946442903</v>
          </cell>
          <cell r="L58">
            <v>-155.837167331807</v>
          </cell>
          <cell r="M58">
            <v>134.286380970887</v>
          </cell>
          <cell r="N58">
            <v>0</v>
          </cell>
          <cell r="O58">
            <v>0</v>
          </cell>
          <cell r="P58">
            <v>7.1918150134469297E-2</v>
          </cell>
          <cell r="Q58">
            <v>-0.41401163155210202</v>
          </cell>
          <cell r="R58">
            <v>0</v>
          </cell>
          <cell r="S58">
            <v>0</v>
          </cell>
          <cell r="T58">
            <v>3.7545363876455001E-3</v>
          </cell>
          <cell r="U58">
            <v>0.18028883387451</v>
          </cell>
        </row>
        <row r="59">
          <cell r="A59" t="str">
            <v>Alcohol Total</v>
          </cell>
          <cell r="B59">
            <v>4448.8599999999997</v>
          </cell>
          <cell r="C59">
            <v>1729.8520000000001</v>
          </cell>
          <cell r="D59">
            <v>354.72800000000001</v>
          </cell>
          <cell r="E59">
            <v>0</v>
          </cell>
          <cell r="F59">
            <v>0</v>
          </cell>
          <cell r="G59">
            <v>-9.8734286637326196</v>
          </cell>
          <cell r="H59">
            <v>0.86043142699999997</v>
          </cell>
          <cell r="I59">
            <v>4.77214269999999E-2</v>
          </cell>
          <cell r="J59">
            <v>0.40780671499999999</v>
          </cell>
          <cell r="K59">
            <v>0</v>
          </cell>
          <cell r="L59">
            <v>0</v>
          </cell>
          <cell r="M59">
            <v>82.850424308110505</v>
          </cell>
          <cell r="N59">
            <v>0.66452581693174095</v>
          </cell>
          <cell r="O59">
            <v>-0.191820740776038</v>
          </cell>
          <cell r="P59">
            <v>-0.10828985776342</v>
          </cell>
          <cell r="Q59">
            <v>-0.47437414362271202</v>
          </cell>
          <cell r="R59">
            <v>0.21820127231230599</v>
          </cell>
          <cell r="S59">
            <v>-8.94959087280397E-3</v>
          </cell>
          <cell r="T59">
            <v>-7.8270879135972707E-3</v>
          </cell>
          <cell r="U59">
            <v>0.15010103374421699</v>
          </cell>
        </row>
        <row r="61">
          <cell r="A61" t="str">
            <v>GRAND TOTAL</v>
          </cell>
          <cell r="B61">
            <v>139117.15</v>
          </cell>
          <cell r="C61">
            <v>-437.61800000000397</v>
          </cell>
          <cell r="D61">
            <v>8816.7859999999891</v>
          </cell>
          <cell r="E61">
            <v>394.965525609172</v>
          </cell>
          <cell r="F61">
            <v>8.3116538737452306</v>
          </cell>
          <cell r="G61">
            <v>-31.084597317068599</v>
          </cell>
          <cell r="H61">
            <v>23.160436025999999</v>
          </cell>
          <cell r="I61">
            <v>1.32280260000005E-2</v>
          </cell>
          <cell r="J61">
            <v>1.46145641</v>
          </cell>
          <cell r="K61">
            <v>166.48153032174699</v>
          </cell>
          <cell r="L61">
            <v>1.21718120775554</v>
          </cell>
          <cell r="M61">
            <v>0.703159564287404</v>
          </cell>
          <cell r="N61">
            <v>0.88726724136412105</v>
          </cell>
          <cell r="O61">
            <v>7.93928843105184E-2</v>
          </cell>
          <cell r="P61">
            <v>-0.41808583467405303</v>
          </cell>
          <cell r="Q61">
            <v>-0.75715695386253101</v>
          </cell>
          <cell r="R61">
            <v>1.62496243968892</v>
          </cell>
          <cell r="S61">
            <v>-5.0624336906493799</v>
          </cell>
          <cell r="T61">
            <v>-0.55402758177622202</v>
          </cell>
          <cell r="U61">
            <v>5.3041537445216198</v>
          </cell>
        </row>
      </sheetData>
      <sheetData sheetId="2" refreshError="1">
        <row r="9">
          <cell r="A9" t="str">
            <v>Native Wheat</v>
          </cell>
          <cell r="B9">
            <v>398.06</v>
          </cell>
          <cell r="C9">
            <v>-117.932</v>
          </cell>
          <cell r="D9">
            <v>-34.020000000000003</v>
          </cell>
          <cell r="E9">
            <v>388.79800281364601</v>
          </cell>
          <cell r="F9">
            <v>13.423966006874</v>
          </cell>
          <cell r="G9">
            <v>-73.597502648305294</v>
          </cell>
          <cell r="H9">
            <v>4.7721578000000001E-2</v>
          </cell>
          <cell r="I9">
            <v>-4.3566422E-2</v>
          </cell>
          <cell r="J9">
            <v>-2.2898135999999999E-2</v>
          </cell>
          <cell r="K9">
            <v>119.885389137316</v>
          </cell>
          <cell r="L9">
            <v>-57.032082451390799</v>
          </cell>
          <cell r="M9">
            <v>-43.555904141706399</v>
          </cell>
          <cell r="N9">
            <v>-2.2541021654258201E-2</v>
          </cell>
          <cell r="O9">
            <v>3.2769363687808902E-3</v>
          </cell>
          <cell r="P9">
            <v>-1.19731505888463E-2</v>
          </cell>
          <cell r="Q9">
            <v>1.09582742879866E-17</v>
          </cell>
          <cell r="R9">
            <v>-7.1573470441051504E-4</v>
          </cell>
          <cell r="S9">
            <v>-2.9993150868896E-2</v>
          </cell>
          <cell r="T9">
            <v>-1.1760110076371001E-2</v>
          </cell>
          <cell r="U9">
            <v>3.06102341236652E-2</v>
          </cell>
        </row>
        <row r="10">
          <cell r="A10" t="str">
            <v>Native Potato</v>
          </cell>
          <cell r="B10">
            <v>0</v>
          </cell>
          <cell r="C10">
            <v>0</v>
          </cell>
          <cell r="D10">
            <v>-19</v>
          </cell>
          <cell r="E10">
            <v>0</v>
          </cell>
          <cell r="F10">
            <v>0</v>
          </cell>
          <cell r="G10">
            <v>-622.43321052631597</v>
          </cell>
          <cell r="H10">
            <v>0</v>
          </cell>
          <cell r="I10">
            <v>0</v>
          </cell>
          <cell r="J10">
            <v>-5.4351099999999999E-4</v>
          </cell>
          <cell r="K10">
            <v>0</v>
          </cell>
          <cell r="L10">
            <v>0</v>
          </cell>
          <cell r="M10">
            <v>-28.6058421052632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-5.4351099999999999E-4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>Native Maize</v>
          </cell>
          <cell r="B11">
            <v>2106.5450000000001</v>
          </cell>
          <cell r="C11">
            <v>-119.753</v>
          </cell>
          <cell r="D11">
            <v>-205.90199999999999</v>
          </cell>
          <cell r="E11">
            <v>317.63381745939398</v>
          </cell>
          <cell r="F11">
            <v>14.915133797099401</v>
          </cell>
          <cell r="G11">
            <v>-44.266433227432202</v>
          </cell>
          <cell r="H11">
            <v>0.24158607000000001</v>
          </cell>
          <cell r="I11">
            <v>2.055007E-2</v>
          </cell>
          <cell r="J11">
            <v>-0.112149744</v>
          </cell>
          <cell r="K11">
            <v>114.683555300267</v>
          </cell>
          <cell r="L11">
            <v>15.3994522736277</v>
          </cell>
          <cell r="M11">
            <v>-38.2867891011403</v>
          </cell>
          <cell r="N11">
            <v>2.2764977727408299E-2</v>
          </cell>
          <cell r="O11">
            <v>2.5964425108072502E-2</v>
          </cell>
          <cell r="P11">
            <v>-4.8996176881850899E-3</v>
          </cell>
          <cell r="Q11">
            <v>-2.3883039601561001E-2</v>
          </cell>
          <cell r="R11">
            <v>-6.0114801202661203E-2</v>
          </cell>
          <cell r="S11">
            <v>-8.3235880284734595E-2</v>
          </cell>
          <cell r="T11">
            <v>-1.3491046382873399E-2</v>
          </cell>
          <cell r="U11">
            <v>4.5942089811533499E-2</v>
          </cell>
        </row>
        <row r="12">
          <cell r="A12" t="str">
            <v>Native Waxy</v>
          </cell>
          <cell r="B12">
            <v>0</v>
          </cell>
          <cell r="C12">
            <v>0</v>
          </cell>
          <cell r="D12">
            <v>-2.4</v>
          </cell>
          <cell r="E12">
            <v>0</v>
          </cell>
          <cell r="F12">
            <v>0</v>
          </cell>
          <cell r="G12">
            <v>-646.22</v>
          </cell>
          <cell r="H12">
            <v>0</v>
          </cell>
          <cell r="I12">
            <v>0</v>
          </cell>
          <cell r="J12">
            <v>-8.038E-5</v>
          </cell>
          <cell r="K12">
            <v>0</v>
          </cell>
          <cell r="L12">
            <v>0</v>
          </cell>
          <cell r="M12">
            <v>-33.491666666666703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-4.1740000000000002E-6</v>
          </cell>
          <cell r="S12">
            <v>-3.2492000000000003E-4</v>
          </cell>
          <cell r="T12">
            <v>0</v>
          </cell>
          <cell r="U12">
            <v>2.4871399999999998E-4</v>
          </cell>
        </row>
        <row r="13">
          <cell r="A13" t="str">
            <v>Modified Wheat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A14" t="str">
            <v>Modified Maize</v>
          </cell>
          <cell r="B14">
            <v>49</v>
          </cell>
          <cell r="C14">
            <v>27.995999999999999</v>
          </cell>
          <cell r="D14">
            <v>1.8</v>
          </cell>
          <cell r="E14">
            <v>354.33279591836703</v>
          </cell>
          <cell r="F14">
            <v>55.532567390467896</v>
          </cell>
          <cell r="G14">
            <v>-72.659386285022407</v>
          </cell>
          <cell r="H14">
            <v>6.3028210000000001E-3</v>
          </cell>
          <cell r="I14">
            <v>3.994821E-3</v>
          </cell>
          <cell r="J14">
            <v>3.1230619999999998E-3</v>
          </cell>
          <cell r="K14">
            <v>128.62899999999999</v>
          </cell>
          <cell r="L14">
            <v>18.745168348885901</v>
          </cell>
          <cell r="M14">
            <v>61.261224576271204</v>
          </cell>
          <cell r="N14">
            <v>1.87378192934679E-3</v>
          </cell>
          <cell r="O14">
            <v>2.4637004018282201E-3</v>
          </cell>
          <cell r="P14">
            <v>-3.8710422738526002E-4</v>
          </cell>
          <cell r="Q14">
            <v>4.4442896210244897E-5</v>
          </cell>
          <cell r="R14">
            <v>1.91469283333333E-3</v>
          </cell>
          <cell r="S14">
            <v>-1.443288875E-3</v>
          </cell>
          <cell r="T14">
            <v>-6.8433441666666605E-5</v>
          </cell>
          <cell r="U14">
            <v>2.72009148333333E-3</v>
          </cell>
        </row>
        <row r="15">
          <cell r="A15" t="str">
            <v>Modified Waxy</v>
          </cell>
          <cell r="B15">
            <v>21.367999999999999</v>
          </cell>
          <cell r="C15">
            <v>21.367999999999999</v>
          </cell>
          <cell r="D15">
            <v>-8.8840000000000003</v>
          </cell>
          <cell r="E15">
            <v>973.82787345563497</v>
          </cell>
          <cell r="F15">
            <v>973.82787345563497</v>
          </cell>
          <cell r="G15">
            <v>-17.526615503773101</v>
          </cell>
          <cell r="H15">
            <v>1.3245209999999999E-3</v>
          </cell>
          <cell r="I15">
            <v>1.3245209999999999E-3</v>
          </cell>
          <cell r="J15">
            <v>-1.476836E-3</v>
          </cell>
          <cell r="K15">
            <v>61.986194309247502</v>
          </cell>
          <cell r="L15">
            <v>61.986194309247502</v>
          </cell>
          <cell r="M15">
            <v>-30.614526304265699</v>
          </cell>
          <cell r="N15">
            <v>1.3245209999999999E-3</v>
          </cell>
          <cell r="O15">
            <v>0</v>
          </cell>
          <cell r="P15">
            <v>0</v>
          </cell>
          <cell r="Q15">
            <v>0</v>
          </cell>
          <cell r="R15">
            <v>1.60875708011649E-3</v>
          </cell>
          <cell r="S15">
            <v>-5.0835877638987096E-3</v>
          </cell>
          <cell r="T15">
            <v>-1.9232945527365201E-4</v>
          </cell>
          <cell r="U15">
            <v>2.22487913905587E-3</v>
          </cell>
        </row>
        <row r="16">
          <cell r="A16" t="str">
            <v>Dextrose Crystalline</v>
          </cell>
          <cell r="B16">
            <v>1455.17</v>
          </cell>
          <cell r="C16">
            <v>-775.80399999999997</v>
          </cell>
          <cell r="D16">
            <v>93.833000000000098</v>
          </cell>
          <cell r="E16">
            <v>359.45370025495299</v>
          </cell>
          <cell r="F16">
            <v>-113.527159226153</v>
          </cell>
          <cell r="G16">
            <v>-140.42782577423699</v>
          </cell>
          <cell r="H16">
            <v>0.25793338399999999</v>
          </cell>
          <cell r="I16">
            <v>-0.19913861599999999</v>
          </cell>
          <cell r="J16">
            <v>-5.0612684999999998E-2</v>
          </cell>
          <cell r="K16">
            <v>177.253093452999</v>
          </cell>
          <cell r="L16">
            <v>-27.622445213072801</v>
          </cell>
          <cell r="M16">
            <v>-49.396199852038997</v>
          </cell>
          <cell r="N16">
            <v>-0.20687583611194299</v>
          </cell>
          <cell r="O16">
            <v>-0.17578892647576499</v>
          </cell>
          <cell r="P16">
            <v>1.8772406631183999E-2</v>
          </cell>
          <cell r="Q16">
            <v>0.160353998383266</v>
          </cell>
          <cell r="R16">
            <v>1.9307968446511399E-2</v>
          </cell>
          <cell r="S16">
            <v>-0.20338013264294599</v>
          </cell>
          <cell r="T16">
            <v>-7.8152655932642898E-4</v>
          </cell>
          <cell r="U16">
            <v>0.13170083864840701</v>
          </cell>
        </row>
        <row r="17">
          <cell r="A17" t="str">
            <v>Fructose / Polydextrose</v>
          </cell>
          <cell r="B17">
            <v>538.29</v>
          </cell>
          <cell r="C17">
            <v>285.298</v>
          </cell>
          <cell r="D17">
            <v>1614.87</v>
          </cell>
          <cell r="E17">
            <v>774.50645562800696</v>
          </cell>
          <cell r="F17">
            <v>-0.59315226473245297</v>
          </cell>
          <cell r="G17">
            <v>1000</v>
          </cell>
          <cell r="H17">
            <v>3.9412030000000001E-2</v>
          </cell>
          <cell r="I17">
            <v>-6.8697969999999997E-2</v>
          </cell>
          <cell r="J17">
            <v>3.9412030000000001E-2</v>
          </cell>
          <cell r="K17">
            <v>73.217094874509996</v>
          </cell>
          <cell r="L17">
            <v>-354.10867036707901</v>
          </cell>
          <cell r="M17">
            <v>73.217094874509996</v>
          </cell>
          <cell r="N17">
            <v>0.12191518617189499</v>
          </cell>
          <cell r="O17">
            <v>-3.19287932582832E-4</v>
          </cell>
          <cell r="P17">
            <v>9.0383779408044502E-3</v>
          </cell>
          <cell r="Q17">
            <v>-3.0598243938584302E-17</v>
          </cell>
          <cell r="R17">
            <v>3.9412030000000001E-2</v>
          </cell>
          <cell r="S17">
            <v>0</v>
          </cell>
          <cell r="T17">
            <v>0</v>
          </cell>
          <cell r="U17">
            <v>0</v>
          </cell>
        </row>
        <row r="18">
          <cell r="A18" t="str">
            <v>Maltodextrins &amp; CSS</v>
          </cell>
          <cell r="B18">
            <v>1908.48</v>
          </cell>
          <cell r="C18">
            <v>-231.84800000000001</v>
          </cell>
          <cell r="D18">
            <v>429.6</v>
          </cell>
          <cell r="E18">
            <v>571.87510165157596</v>
          </cell>
          <cell r="F18">
            <v>-1.58840487639532</v>
          </cell>
          <cell r="G18">
            <v>-29.018629415177099</v>
          </cell>
          <cell r="H18">
            <v>0.46497451400000001</v>
          </cell>
          <cell r="I18">
            <v>-0.18136548599999999</v>
          </cell>
          <cell r="J18">
            <v>3.01400299999997E-3</v>
          </cell>
          <cell r="K18">
            <v>243.63604229543901</v>
          </cell>
          <cell r="L18">
            <v>-58.345710034110198</v>
          </cell>
          <cell r="M18">
            <v>-68.735827633155296</v>
          </cell>
          <cell r="N18">
            <v>-0.119356442459139</v>
          </cell>
          <cell r="O18">
            <v>3.0601219330721598E-2</v>
          </cell>
          <cell r="P18">
            <v>5.1564084236382203E-3</v>
          </cell>
          <cell r="Q18">
            <v>-8.0531424851134695E-2</v>
          </cell>
          <cell r="R18">
            <v>1.64965400801215E-2</v>
          </cell>
          <cell r="S18">
            <v>-2.5715181382506499E-2</v>
          </cell>
          <cell r="T18">
            <v>-4.4732132610728103E-3</v>
          </cell>
          <cell r="U18">
            <v>2.4116551923249002E-2</v>
          </cell>
        </row>
        <row r="19">
          <cell r="A19" t="str">
            <v>Polyols</v>
          </cell>
          <cell r="B19">
            <v>0</v>
          </cell>
          <cell r="C19">
            <v>0</v>
          </cell>
          <cell r="D19">
            <v>-33.21</v>
          </cell>
          <cell r="E19">
            <v>0</v>
          </cell>
          <cell r="F19">
            <v>0</v>
          </cell>
          <cell r="G19">
            <v>-527.36639566395695</v>
          </cell>
          <cell r="H19">
            <v>0</v>
          </cell>
          <cell r="I19">
            <v>0</v>
          </cell>
          <cell r="J19">
            <v>-3.1899810000000002E-3</v>
          </cell>
          <cell r="K19">
            <v>0</v>
          </cell>
          <cell r="L19">
            <v>0</v>
          </cell>
          <cell r="M19">
            <v>-96.054832881662193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-2.3680456829268301E-3</v>
          </cell>
          <cell r="S19">
            <v>3.0777756097560999E-5</v>
          </cell>
          <cell r="T19">
            <v>6.3993024390243902E-5</v>
          </cell>
          <cell r="U19">
            <v>-9.1670609756097502E-4</v>
          </cell>
        </row>
        <row r="20">
          <cell r="A20" t="str">
            <v>Modified Proteins</v>
          </cell>
          <cell r="B20">
            <v>30.5</v>
          </cell>
          <cell r="C20">
            <v>17.498000000000001</v>
          </cell>
          <cell r="D20">
            <v>-67</v>
          </cell>
          <cell r="E20">
            <v>921.31147540983602</v>
          </cell>
          <cell r="F20">
            <v>-198.362420913807</v>
          </cell>
          <cell r="G20">
            <v>-184.87375535939501</v>
          </cell>
          <cell r="H20">
            <v>5.4342100000000001E-3</v>
          </cell>
          <cell r="I20">
            <v>7.0021000000000005E-4</v>
          </cell>
          <cell r="J20">
            <v>-1.8127609999999999E-2</v>
          </cell>
          <cell r="K20">
            <v>178.17081967213099</v>
          </cell>
          <cell r="L20">
            <v>-185.92701143077599</v>
          </cell>
          <cell r="M20">
            <v>-63.488872635561101</v>
          </cell>
          <cell r="N20">
            <v>6.37098384863867E-3</v>
          </cell>
          <cell r="O20">
            <v>-6.0500538378711003E-3</v>
          </cell>
          <cell r="P20">
            <v>9.3270907706506699E-4</v>
          </cell>
          <cell r="Q20">
            <v>0</v>
          </cell>
          <cell r="R20">
            <v>-1.6191199384615398E-2</v>
          </cell>
          <cell r="S20">
            <v>-5.63864953846154E-3</v>
          </cell>
          <cell r="T20">
            <v>-5.7328999999999995E-4</v>
          </cell>
          <cell r="U20">
            <v>5.0025466895743899E-3</v>
          </cell>
        </row>
        <row r="21">
          <cell r="A21" t="str">
            <v>Biogluten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 t="str">
            <v>Sucralose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A23" t="str">
            <v>Resales</v>
          </cell>
          <cell r="B23">
            <v>74.855000000000004</v>
          </cell>
          <cell r="C23">
            <v>74.855000000000004</v>
          </cell>
          <cell r="D23">
            <v>74.855000000000004</v>
          </cell>
          <cell r="E23">
            <v>632.55523345133895</v>
          </cell>
          <cell r="F23">
            <v>632.55523345133895</v>
          </cell>
          <cell r="G23">
            <v>632.55523345133895</v>
          </cell>
          <cell r="H23">
            <v>5.6321300000000002E-4</v>
          </cell>
          <cell r="I23">
            <v>5.6321300000000002E-4</v>
          </cell>
          <cell r="J23">
            <v>5.6321300000000002E-4</v>
          </cell>
          <cell r="K23">
            <v>7.5240531694609603</v>
          </cell>
          <cell r="L23">
            <v>7.5240531694609603</v>
          </cell>
          <cell r="M23">
            <v>7.5240531694609603</v>
          </cell>
          <cell r="N23">
            <v>5.6321300000000002E-4</v>
          </cell>
          <cell r="O23">
            <v>0</v>
          </cell>
          <cell r="P23">
            <v>0</v>
          </cell>
          <cell r="Q23">
            <v>0</v>
          </cell>
          <cell r="R23">
            <v>5.6321300000000002E-4</v>
          </cell>
          <cell r="S23">
            <v>0</v>
          </cell>
          <cell r="T23">
            <v>0</v>
          </cell>
          <cell r="U23">
            <v>0</v>
          </cell>
        </row>
        <row r="24">
          <cell r="A24" t="str">
            <v>Food Ingredients Total</v>
          </cell>
          <cell r="B24">
            <v>6582.268</v>
          </cell>
          <cell r="C24">
            <v>-818.32199999999898</v>
          </cell>
          <cell r="D24">
            <v>1844.5419999999999</v>
          </cell>
          <cell r="E24">
            <v>451.04261342746901</v>
          </cell>
          <cell r="F24">
            <v>-3.9438133303975702</v>
          </cell>
          <cell r="G24">
            <v>-11.1781976330773</v>
          </cell>
          <cell r="H24">
            <v>1.0652523410000001</v>
          </cell>
          <cell r="I24">
            <v>-0.46563565899999998</v>
          </cell>
          <cell r="J24">
            <v>-0.162966575</v>
          </cell>
          <cell r="K24">
            <v>161.83667103800701</v>
          </cell>
          <cell r="L24">
            <v>-45.0235928058217</v>
          </cell>
          <cell r="M24">
            <v>-49.404174559042801</v>
          </cell>
          <cell r="N24">
            <v>-0.19396063654805201</v>
          </cell>
          <cell r="O24">
            <v>-0.119851987036815</v>
          </cell>
          <cell r="P24">
            <v>1.6640029568275101E-2</v>
          </cell>
          <cell r="Q24">
            <v>5.59839768267806E-2</v>
          </cell>
          <cell r="R24">
            <v>-6.3426453453111202E-4</v>
          </cell>
          <cell r="S24">
            <v>-0.354784013600346</v>
          </cell>
          <cell r="T24">
            <v>-3.1275956152193703E-2</v>
          </cell>
          <cell r="U24">
            <v>0.24164923972125699</v>
          </cell>
        </row>
        <row r="26">
          <cell r="A26" t="str">
            <v>Glucose STD</v>
          </cell>
          <cell r="B26">
            <v>2064.0100000000002</v>
          </cell>
          <cell r="C26">
            <v>-812.45399999999995</v>
          </cell>
          <cell r="D26">
            <v>-981.36900000000003</v>
          </cell>
          <cell r="E26">
            <v>360.59004607535798</v>
          </cell>
          <cell r="F26">
            <v>-7.1030660233852796</v>
          </cell>
          <cell r="G26">
            <v>-56.860723434774997</v>
          </cell>
          <cell r="H26">
            <v>0.38108520099999998</v>
          </cell>
          <cell r="I26">
            <v>-0.13573279899999999</v>
          </cell>
          <cell r="J26">
            <v>-0.28820461600000002</v>
          </cell>
          <cell r="K26">
            <v>184.633408268371</v>
          </cell>
          <cell r="L26">
            <v>4.9621174057005</v>
          </cell>
          <cell r="M26">
            <v>-35.138848977771602</v>
          </cell>
          <cell r="N26">
            <v>-0.16769213954384099</v>
          </cell>
          <cell r="O26">
            <v>2.3845849540496601E-2</v>
          </cell>
          <cell r="P26">
            <v>-1.73306870631483E-2</v>
          </cell>
          <cell r="Q26">
            <v>2.5796761116974098E-2</v>
          </cell>
          <cell r="R26">
            <v>-0.23852678061407601</v>
          </cell>
          <cell r="S26">
            <v>-9.1719387733505797E-2</v>
          </cell>
          <cell r="T26">
            <v>-1.6210790851917001E-2</v>
          </cell>
          <cell r="U26">
            <v>6.1402568832847899E-2</v>
          </cell>
        </row>
        <row r="27">
          <cell r="A27" t="str">
            <v>Glucose (V)HM(LD)</v>
          </cell>
          <cell r="B27">
            <v>1954.28</v>
          </cell>
          <cell r="C27">
            <v>417.95</v>
          </cell>
          <cell r="D27">
            <v>-786.76900000000001</v>
          </cell>
          <cell r="E27">
            <v>345.59721124915598</v>
          </cell>
          <cell r="F27">
            <v>-1.2071862435705001</v>
          </cell>
          <cell r="G27">
            <v>-44.261439946061898</v>
          </cell>
          <cell r="H27">
            <v>0.334920104</v>
          </cell>
          <cell r="I27">
            <v>8.5764103999999994E-2</v>
          </cell>
          <cell r="J27">
            <v>-0.194127676</v>
          </cell>
          <cell r="K27">
            <v>171.37774730335499</v>
          </cell>
          <cell r="L27">
            <v>9.20165232376044</v>
          </cell>
          <cell r="M27">
            <v>-21.631491130544202</v>
          </cell>
          <cell r="N27">
            <v>9.1872661036272299E-2</v>
          </cell>
          <cell r="O27">
            <v>-1.4084505866913399E-3</v>
          </cell>
          <cell r="P27">
            <v>-6.4567893644432899E-3</v>
          </cell>
          <cell r="Q27">
            <v>1.8713577274015801E-3</v>
          </cell>
          <cell r="R27">
            <v>-0.111349566273673</v>
          </cell>
          <cell r="S27">
            <v>-0.107977555121793</v>
          </cell>
          <cell r="T27">
            <v>-3.7563928563459801E-3</v>
          </cell>
          <cell r="U27">
            <v>2.7938663600983699E-2</v>
          </cell>
        </row>
        <row r="28">
          <cell r="A28" t="str">
            <v>Glucose HDE/HDM</v>
          </cell>
          <cell r="B28">
            <v>1672.34</v>
          </cell>
          <cell r="C28">
            <v>254.34200000000001</v>
          </cell>
          <cell r="D28">
            <v>169.51400000000001</v>
          </cell>
          <cell r="E28">
            <v>324.75108889340697</v>
          </cell>
          <cell r="F28">
            <v>-15.638671881996199</v>
          </cell>
          <cell r="G28">
            <v>-80.277978343917994</v>
          </cell>
          <cell r="H28">
            <v>0.19262949500000001</v>
          </cell>
          <cell r="I28">
            <v>2.6919495000000002E-2</v>
          </cell>
          <cell r="J28">
            <v>-0.105038778</v>
          </cell>
          <cell r="K28">
            <v>115.1856051999</v>
          </cell>
          <cell r="L28">
            <v>-1.67633677745162</v>
          </cell>
          <cell r="M28">
            <v>-82.886741831626395</v>
          </cell>
          <cell r="N28">
            <v>3.5239198096850798E-2</v>
          </cell>
          <cell r="O28">
            <v>-1.6628544208493402E-2</v>
          </cell>
          <cell r="P28">
            <v>9.8006448425637608E-3</v>
          </cell>
          <cell r="Q28">
            <v>-2.30353182834831E-4</v>
          </cell>
          <cell r="R28">
            <v>1.54494682639683E-2</v>
          </cell>
          <cell r="S28">
            <v>-0.119512520678224</v>
          </cell>
          <cell r="T28">
            <v>-5.8235632996757204E-3</v>
          </cell>
          <cell r="U28">
            <v>5.0202438764733199E-3</v>
          </cell>
        </row>
        <row r="29">
          <cell r="A29" t="str">
            <v>Glucose F9</v>
          </cell>
          <cell r="B29">
            <v>3967.83</v>
          </cell>
          <cell r="C29">
            <v>1633.34</v>
          </cell>
          <cell r="D29">
            <v>1529.95</v>
          </cell>
          <cell r="E29">
            <v>316.54815654904598</v>
          </cell>
          <cell r="F29">
            <v>-19.291363003404701</v>
          </cell>
          <cell r="G29">
            <v>-62.6250759316342</v>
          </cell>
          <cell r="H29">
            <v>0.38622845500000003</v>
          </cell>
          <cell r="I29">
            <v>0.120706455</v>
          </cell>
          <cell r="J29">
            <v>1.1993086999999999E-2</v>
          </cell>
          <cell r="K29">
            <v>97.339970462444199</v>
          </cell>
          <cell r="L29">
            <v>-16.398790466066998</v>
          </cell>
          <cell r="M29">
            <v>-56.168556618462098</v>
          </cell>
          <cell r="N29">
            <v>0.20514991343867101</v>
          </cell>
          <cell r="O29">
            <v>-7.3651623050720399E-2</v>
          </cell>
          <cell r="P29">
            <v>-1.02824449861181E-2</v>
          </cell>
          <cell r="Q29">
            <v>7.8233372756666697E-3</v>
          </cell>
          <cell r="R29">
            <v>0.23514624985819399</v>
          </cell>
          <cell r="S29">
            <v>-0.23921671816123899</v>
          </cell>
          <cell r="T29">
            <v>-1.3772178395580601E-2</v>
          </cell>
          <cell r="U29">
            <v>4.7276106124876698E-2</v>
          </cell>
        </row>
        <row r="30">
          <cell r="A30" t="str">
            <v>Bioglucose</v>
          </cell>
          <cell r="B30">
            <v>20.21</v>
          </cell>
          <cell r="C30">
            <v>20.21</v>
          </cell>
          <cell r="D30">
            <v>20.21</v>
          </cell>
          <cell r="E30">
            <v>607.22018802572995</v>
          </cell>
          <cell r="F30">
            <v>607.22018802572995</v>
          </cell>
          <cell r="G30">
            <v>607.22018802572995</v>
          </cell>
          <cell r="H30">
            <v>4.7687600000000004E-3</v>
          </cell>
          <cell r="I30">
            <v>4.7687600000000004E-3</v>
          </cell>
          <cell r="J30">
            <v>4.7687600000000004E-3</v>
          </cell>
          <cell r="K30">
            <v>235.96041563582401</v>
          </cell>
          <cell r="L30">
            <v>235.96041563582401</v>
          </cell>
          <cell r="M30">
            <v>235.96041563582401</v>
          </cell>
          <cell r="N30">
            <v>4.7687600000000004E-3</v>
          </cell>
          <cell r="O30">
            <v>0</v>
          </cell>
          <cell r="P30">
            <v>0</v>
          </cell>
          <cell r="Q30">
            <v>0</v>
          </cell>
          <cell r="R30">
            <v>4.7687600000000004E-3</v>
          </cell>
          <cell r="S30">
            <v>0</v>
          </cell>
          <cell r="T30">
            <v>0</v>
          </cell>
          <cell r="U30">
            <v>0</v>
          </cell>
        </row>
        <row r="31">
          <cell r="A31" t="str">
            <v>Dextrose Liquid</v>
          </cell>
          <cell r="B31">
            <v>2526.19</v>
          </cell>
          <cell r="C31">
            <v>338.78</v>
          </cell>
          <cell r="D31">
            <v>-3351.009</v>
          </cell>
          <cell r="E31">
            <v>191.523672803708</v>
          </cell>
          <cell r="F31">
            <v>-19.010246306106499</v>
          </cell>
          <cell r="G31">
            <v>-33.818930705208103</v>
          </cell>
          <cell r="H31">
            <v>0.22268353799999999</v>
          </cell>
          <cell r="I31">
            <v>0.12871953799999999</v>
          </cell>
          <cell r="J31">
            <v>8.5311048E-2</v>
          </cell>
          <cell r="K31">
            <v>88.149956258238703</v>
          </cell>
          <cell r="L31">
            <v>45.193217466699799</v>
          </cell>
          <cell r="M31">
            <v>64.776153533505394</v>
          </cell>
          <cell r="N31">
            <v>2.43415318977297E-3</v>
          </cell>
          <cell r="O31">
            <v>-1.4038778173186399E-2</v>
          </cell>
          <cell r="P31">
            <v>-2.2390034762612601E-2</v>
          </cell>
          <cell r="Q31">
            <v>0.162241324347565</v>
          </cell>
          <cell r="R31">
            <v>-0.105248727309892</v>
          </cell>
          <cell r="S31">
            <v>-9.1719387733505797E-2</v>
          </cell>
          <cell r="T31">
            <v>3.6570530624860001E-2</v>
          </cell>
          <cell r="U31">
            <v>0.21342463677936299</v>
          </cell>
        </row>
        <row r="32">
          <cell r="A32" t="str">
            <v>Isoglucose &lt;F20</v>
          </cell>
          <cell r="B32">
            <v>1592.14</v>
          </cell>
          <cell r="C32">
            <v>-83.083999999999804</v>
          </cell>
          <cell r="D32">
            <v>158.33000000000001</v>
          </cell>
          <cell r="E32">
            <v>354.49195296895999</v>
          </cell>
          <cell r="F32">
            <v>-20.5086439661364</v>
          </cell>
          <cell r="G32">
            <v>-74.574192475694502</v>
          </cell>
          <cell r="H32">
            <v>0.18568332400000001</v>
          </cell>
          <cell r="I32">
            <v>-9.7406760000000106E-3</v>
          </cell>
          <cell r="J32">
            <v>-5.4653806999999999E-2</v>
          </cell>
          <cell r="K32">
            <v>116.624997801701</v>
          </cell>
          <cell r="L32">
            <v>-3.04464851527371E-2</v>
          </cell>
          <cell r="M32">
            <v>-50.996326502077203</v>
          </cell>
          <cell r="N32">
            <v>-1.76106603665309E-2</v>
          </cell>
          <cell r="O32">
            <v>-2.6930030591460499E-2</v>
          </cell>
          <cell r="P32">
            <v>1.7702958959927701E-2</v>
          </cell>
          <cell r="Q32">
            <v>6.6761631183407198E-3</v>
          </cell>
          <cell r="R32">
            <v>5.7382024913573103E-3</v>
          </cell>
          <cell r="S32">
            <v>-0.10210879552129799</v>
          </cell>
          <cell r="T32">
            <v>1.3216554307654499E-2</v>
          </cell>
          <cell r="U32">
            <v>2.2708987348017299E-2</v>
          </cell>
        </row>
        <row r="33">
          <cell r="A33" t="str">
            <v>Isoglucose &gt;F20</v>
          </cell>
          <cell r="B33">
            <v>3298.54</v>
          </cell>
          <cell r="C33">
            <v>-112.08799999999999</v>
          </cell>
          <cell r="D33">
            <v>-353.59</v>
          </cell>
          <cell r="E33">
            <v>412.833285938627</v>
          </cell>
          <cell r="F33">
            <v>4.12722684176288E-2</v>
          </cell>
          <cell r="G33">
            <v>-44.057961634706501</v>
          </cell>
          <cell r="H33">
            <v>0.61936296499999999</v>
          </cell>
          <cell r="I33">
            <v>-7.7073034999999998E-2</v>
          </cell>
          <cell r="J33">
            <v>-5.8261814000000002E-2</v>
          </cell>
          <cell r="K33">
            <v>187.768820447834</v>
          </cell>
          <cell r="L33">
            <v>-16.427005071688601</v>
          </cell>
          <cell r="M33">
            <v>2.2264714624478801</v>
          </cell>
          <cell r="N33">
            <v>-5.4671150390961903E-2</v>
          </cell>
          <cell r="O33">
            <v>-1.9158393668950901E-2</v>
          </cell>
          <cell r="P33">
            <v>-1.9577563606680799E-2</v>
          </cell>
          <cell r="Q33">
            <v>2.6763956344799899E-2</v>
          </cell>
          <cell r="R33">
            <v>-8.5979369330391506E-2</v>
          </cell>
          <cell r="S33">
            <v>-8.9191308241623996E-2</v>
          </cell>
          <cell r="T33">
            <v>1.3230818132104499E-2</v>
          </cell>
          <cell r="U33">
            <v>0.106911826023829</v>
          </cell>
        </row>
        <row r="34">
          <cell r="A34" t="str">
            <v>Isoglucose F42</v>
          </cell>
          <cell r="B34">
            <v>18767.189999999999</v>
          </cell>
          <cell r="C34">
            <v>1306.296</v>
          </cell>
          <cell r="D34">
            <v>6588.4</v>
          </cell>
          <cell r="E34">
            <v>312.92582416440598</v>
          </cell>
          <cell r="F34">
            <v>-31.659510355120901</v>
          </cell>
          <cell r="G34">
            <v>46.143728406124602</v>
          </cell>
          <cell r="H34">
            <v>3.3530516709999998</v>
          </cell>
          <cell r="I34">
            <v>0.24929167099999999</v>
          </cell>
          <cell r="J34">
            <v>2.570542568</v>
          </cell>
          <cell r="K34">
            <v>178.66562181125701</v>
          </cell>
          <cell r="L34">
            <v>0.910691279062945</v>
          </cell>
          <cell r="M34">
            <v>114.413828078053</v>
          </cell>
          <cell r="N34">
            <v>0.60733869652804595</v>
          </cell>
          <cell r="O34">
            <v>-1.15491363304592</v>
          </cell>
          <cell r="P34">
            <v>-0.24219639799582299</v>
          </cell>
          <cell r="Q34">
            <v>1.0391080545793401</v>
          </cell>
          <cell r="R34">
            <v>0.90121624392914701</v>
          </cell>
          <cell r="S34">
            <v>0.17438217039541001</v>
          </cell>
          <cell r="T34">
            <v>-1.7358534057243101E-2</v>
          </cell>
          <cell r="U34">
            <v>1.5042140807559301</v>
          </cell>
        </row>
        <row r="35">
          <cell r="A35" t="str">
            <v>Isoglucose F50</v>
          </cell>
          <cell r="B35">
            <v>2755.53</v>
          </cell>
          <cell r="C35">
            <v>209.24600000000001</v>
          </cell>
          <cell r="D35">
            <v>-3138.634</v>
          </cell>
          <cell r="E35">
            <v>373.29739505648598</v>
          </cell>
          <cell r="F35">
            <v>1.17629623168921</v>
          </cell>
          <cell r="G35">
            <v>29.708604856553102</v>
          </cell>
          <cell r="H35">
            <v>0.59752983199999998</v>
          </cell>
          <cell r="I35">
            <v>5.2987831999999901E-2</v>
          </cell>
          <cell r="J35">
            <v>-0.18362304500000001</v>
          </cell>
          <cell r="K35">
            <v>216.84751463420801</v>
          </cell>
          <cell r="L35">
            <v>2.9899873513128901</v>
          </cell>
          <cell r="M35">
            <v>84.317629649671005</v>
          </cell>
          <cell r="N35">
            <v>5.5614380999901E-2</v>
          </cell>
          <cell r="O35">
            <v>-1.00703648134427E-2</v>
          </cell>
          <cell r="P35">
            <v>-6.05842539207077E-3</v>
          </cell>
          <cell r="Q35">
            <v>2.0245623050317501E-2</v>
          </cell>
          <cell r="R35">
            <v>-0.431243581282308</v>
          </cell>
          <cell r="S35">
            <v>0.131295585756558</v>
          </cell>
          <cell r="T35">
            <v>-1.9367449648459399E-3</v>
          </cell>
          <cell r="U35">
            <v>0.12800279798865599</v>
          </cell>
        </row>
        <row r="36">
          <cell r="A36" t="str">
            <v>Isoglucose F55</v>
          </cell>
          <cell r="B36">
            <v>16461.82</v>
          </cell>
          <cell r="C36">
            <v>1967.01</v>
          </cell>
          <cell r="D36">
            <v>-856.60699999999997</v>
          </cell>
          <cell r="E36">
            <v>474.76854794913299</v>
          </cell>
          <cell r="F36">
            <v>38.148543961498902</v>
          </cell>
          <cell r="G36">
            <v>48.020603000091299</v>
          </cell>
          <cell r="H36">
            <v>4.5782183139999999</v>
          </cell>
          <cell r="I36">
            <v>1.0463743139999999</v>
          </cell>
          <cell r="J36">
            <v>1.407642718</v>
          </cell>
          <cell r="K36">
            <v>278.11130932059802</v>
          </cell>
          <cell r="L36">
            <v>34.448646615808698</v>
          </cell>
          <cell r="M36">
            <v>95.036045268036702</v>
          </cell>
          <cell r="N36">
            <v>0.474852222748397</v>
          </cell>
          <cell r="O36">
            <v>0.60425515266582996</v>
          </cell>
          <cell r="P36">
            <v>3.5792029030455599E-2</v>
          </cell>
          <cell r="Q36">
            <v>-8.7265626609890096E-2</v>
          </cell>
          <cell r="R36">
            <v>5.7668810540176398E-2</v>
          </cell>
          <cell r="S36">
            <v>0.655548589183376</v>
          </cell>
          <cell r="T36">
            <v>0.302795100249732</v>
          </cell>
          <cell r="U36">
            <v>0.37616933425532101</v>
          </cell>
        </row>
        <row r="37">
          <cell r="A37" t="str">
            <v>Isoglucose/Sucrose blends</v>
          </cell>
          <cell r="B37">
            <v>862.5</v>
          </cell>
          <cell r="C37">
            <v>-21.511999999999901</v>
          </cell>
          <cell r="D37">
            <v>838.51</v>
          </cell>
          <cell r="E37">
            <v>478</v>
          </cell>
          <cell r="F37">
            <v>52.458265272417101</v>
          </cell>
          <cell r="G37">
            <v>-22.5498124218425</v>
          </cell>
          <cell r="H37">
            <v>4.4841000000000004E-3</v>
          </cell>
          <cell r="I37">
            <v>-5.37119E-2</v>
          </cell>
          <cell r="J37">
            <v>1.7038299999999999E-3</v>
          </cell>
          <cell r="K37">
            <v>5.19895652173913</v>
          </cell>
          <cell r="L37">
            <v>-60.6327290209911</v>
          </cell>
          <cell r="M37">
            <v>-110.69391550827299</v>
          </cell>
          <cell r="N37">
            <v>-1.41617121939521E-3</v>
          </cell>
          <cell r="O37">
            <v>4.5245253797459702E-2</v>
          </cell>
          <cell r="P37">
            <v>-3.7319683895693698E-3</v>
          </cell>
          <cell r="Q37">
            <v>0</v>
          </cell>
          <cell r="R37">
            <v>9.7177332125885807E-2</v>
          </cell>
          <cell r="S37">
            <v>-1.9449213213839099E-2</v>
          </cell>
          <cell r="T37">
            <v>1.9134305960817001E-3</v>
          </cell>
          <cell r="U37">
            <v>3.1711353843723398E-3</v>
          </cell>
        </row>
        <row r="38">
          <cell r="A38" t="str">
            <v>Resales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A39" t="str">
            <v>Liquid Sweeteners Total</v>
          </cell>
          <cell r="B39">
            <v>55942.58</v>
          </cell>
          <cell r="C39">
            <v>5118.0360000000001</v>
          </cell>
          <cell r="D39">
            <v>-163.06400000000099</v>
          </cell>
          <cell r="E39">
            <v>371.277185750103</v>
          </cell>
          <cell r="F39">
            <v>-3.0097729287588799</v>
          </cell>
          <cell r="G39">
            <v>11.9896864033349</v>
          </cell>
          <cell r="H39">
            <v>10.860645759000001</v>
          </cell>
          <cell r="I39">
            <v>1.439273759</v>
          </cell>
          <cell r="J39">
            <v>3.1980522750000002</v>
          </cell>
          <cell r="K39">
            <v>194.13916481864101</v>
          </cell>
          <cell r="L39">
            <v>8.7686477708144803</v>
          </cell>
          <cell r="M39">
            <v>57.564785884500097</v>
          </cell>
          <cell r="N39">
            <v>1.23587986451718</v>
          </cell>
          <cell r="O39">
            <v>-0.64345356213508398</v>
          </cell>
          <cell r="P39">
            <v>-0.26472867872751898</v>
          </cell>
          <cell r="Q39">
            <v>1.2030305977676801</v>
          </cell>
          <cell r="R39">
            <v>0.34481704239838801</v>
          </cell>
          <cell r="S39">
            <v>0.13292968548925099</v>
          </cell>
          <cell r="T39">
            <v>0.30886822948482501</v>
          </cell>
          <cell r="U39">
            <v>2.4962403809706699</v>
          </cell>
        </row>
        <row r="41">
          <cell r="A41" t="str">
            <v>Native Wheat</v>
          </cell>
          <cell r="B41">
            <v>1633.12</v>
          </cell>
          <cell r="C41">
            <v>249.12</v>
          </cell>
          <cell r="D41">
            <v>89.139999999999901</v>
          </cell>
          <cell r="E41">
            <v>275.93455471735098</v>
          </cell>
          <cell r="F41">
            <v>-45.853017536984403</v>
          </cell>
          <cell r="G41">
            <v>-67.763074137945196</v>
          </cell>
          <cell r="H41">
            <v>0.12999617999999999</v>
          </cell>
          <cell r="I41">
            <v>-3.0269819999999999E-2</v>
          </cell>
          <cell r="J41">
            <v>-0.12530486699999999</v>
          </cell>
          <cell r="K41">
            <v>79.599894680121494</v>
          </cell>
          <cell r="L41">
            <v>-36.199238267855399</v>
          </cell>
          <cell r="M41">
            <v>-85.752666233880007</v>
          </cell>
          <cell r="N41">
            <v>2.8847879999999999E-2</v>
          </cell>
          <cell r="O41">
            <v>-7.4883479999999905E-2</v>
          </cell>
          <cell r="P41">
            <v>9.6637700000000003E-3</v>
          </cell>
          <cell r="Q41">
            <v>0</v>
          </cell>
          <cell r="R41">
            <v>1.52770232443239E-2</v>
          </cell>
          <cell r="S41">
            <v>-0.109086801540586</v>
          </cell>
          <cell r="T41">
            <v>-3.54204496099125E-3</v>
          </cell>
          <cell r="U41">
            <v>-3.1482807390580202E-2</v>
          </cell>
        </row>
        <row r="42">
          <cell r="A42" t="str">
            <v>Native Potato</v>
          </cell>
          <cell r="B42">
            <v>0</v>
          </cell>
          <cell r="C42">
            <v>0</v>
          </cell>
          <cell r="D42">
            <v>-2</v>
          </cell>
          <cell r="E42">
            <v>0</v>
          </cell>
          <cell r="F42">
            <v>0</v>
          </cell>
          <cell r="G42">
            <v>-619.51400000000001</v>
          </cell>
          <cell r="H42">
            <v>0</v>
          </cell>
          <cell r="I42">
            <v>0</v>
          </cell>
          <cell r="J42">
            <v>-6.1147000000000003E-5</v>
          </cell>
          <cell r="K42">
            <v>0</v>
          </cell>
          <cell r="L42">
            <v>0</v>
          </cell>
          <cell r="M42">
            <v>-30.573499999999999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-6.1147000000000003E-5</v>
          </cell>
          <cell r="S42">
            <v>0</v>
          </cell>
          <cell r="T42">
            <v>0</v>
          </cell>
          <cell r="U42">
            <v>0</v>
          </cell>
        </row>
        <row r="43">
          <cell r="A43" t="str">
            <v>Native Maize</v>
          </cell>
          <cell r="B43">
            <v>3435.547</v>
          </cell>
          <cell r="C43">
            <v>274.541</v>
          </cell>
          <cell r="D43">
            <v>-1462.355</v>
          </cell>
          <cell r="E43">
            <v>278.57514683979002</v>
          </cell>
          <cell r="F43">
            <v>-1.5204935987286501</v>
          </cell>
          <cell r="G43">
            <v>-52.118633885100003</v>
          </cell>
          <cell r="H43">
            <v>0.37099478400000002</v>
          </cell>
          <cell r="I43">
            <v>0.136572784</v>
          </cell>
          <cell r="J43">
            <v>-0.23152705000000001</v>
          </cell>
          <cell r="K43">
            <v>107.98710772986099</v>
          </cell>
          <cell r="L43">
            <v>33.8265398600117</v>
          </cell>
          <cell r="M43">
            <v>-15.0292029272328</v>
          </cell>
          <cell r="N43">
            <v>4.1714015268377099E-4</v>
          </cell>
          <cell r="O43">
            <v>-1.12695027710751E-2</v>
          </cell>
          <cell r="P43">
            <v>-2.4330357408756002E-2</v>
          </cell>
          <cell r="Q43">
            <v>0.17287960367385899</v>
          </cell>
          <cell r="R43">
            <v>-0.192657865417799</v>
          </cell>
          <cell r="S43">
            <v>-0.16998806483781401</v>
          </cell>
          <cell r="T43">
            <v>2.4746832173732299E-2</v>
          </cell>
          <cell r="U43">
            <v>0.10157517272240101</v>
          </cell>
        </row>
        <row r="44">
          <cell r="A44" t="str">
            <v>Native Waxy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Modified Wheat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A46" t="str">
            <v>Modified Maize</v>
          </cell>
          <cell r="B46">
            <v>1510</v>
          </cell>
          <cell r="C46">
            <v>537.00199999999995</v>
          </cell>
          <cell r="D46">
            <v>-230.85</v>
          </cell>
          <cell r="E46">
            <v>357.72547483443702</v>
          </cell>
          <cell r="F46">
            <v>20.9457486685045</v>
          </cell>
          <cell r="G46">
            <v>-4.16269071687418</v>
          </cell>
          <cell r="H46">
            <v>0.207583403</v>
          </cell>
          <cell r="I46">
            <v>6.5135402999999994E-2</v>
          </cell>
          <cell r="J46">
            <v>0.10289685799999999</v>
          </cell>
          <cell r="K46">
            <v>137.47245231788099</v>
          </cell>
          <cell r="L46">
            <v>-8.9286708087854301</v>
          </cell>
          <cell r="M46">
            <v>77.337147725296703</v>
          </cell>
          <cell r="N46">
            <v>6.7758985635456404E-2</v>
          </cell>
          <cell r="O46">
            <v>-3.22789344942953E-3</v>
          </cell>
          <cell r="P46">
            <v>-2.67877194516517E-3</v>
          </cell>
          <cell r="Q46">
            <v>-2.9744074619705799E-3</v>
          </cell>
          <cell r="R46">
            <v>-2.5041282663129699E-3</v>
          </cell>
          <cell r="S46">
            <v>1.73832209204157E-2</v>
          </cell>
          <cell r="T46">
            <v>1.17846518073902E-2</v>
          </cell>
          <cell r="U46">
            <v>6.8143622677770896E-2</v>
          </cell>
        </row>
        <row r="47">
          <cell r="A47" t="str">
            <v>Modified Waxy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A48" t="str">
            <v>Modified Proteins</v>
          </cell>
          <cell r="B48">
            <v>0</v>
          </cell>
          <cell r="C48">
            <v>0</v>
          </cell>
          <cell r="D48">
            <v>-114</v>
          </cell>
          <cell r="E48">
            <v>0</v>
          </cell>
          <cell r="F48">
            <v>0</v>
          </cell>
          <cell r="G48">
            <v>-1022.57868421053</v>
          </cell>
          <cell r="H48">
            <v>0</v>
          </cell>
          <cell r="I48">
            <v>0</v>
          </cell>
          <cell r="J48">
            <v>-1.3213529999999999E-2</v>
          </cell>
          <cell r="K48">
            <v>0</v>
          </cell>
          <cell r="L48">
            <v>0</v>
          </cell>
          <cell r="M48">
            <v>-115.908157894737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-1.3213529999999999E-2</v>
          </cell>
          <cell r="S48">
            <v>0</v>
          </cell>
          <cell r="T48">
            <v>0</v>
          </cell>
          <cell r="U48">
            <v>0</v>
          </cell>
        </row>
        <row r="49">
          <cell r="A49" t="str">
            <v>Biogluten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 t="str">
            <v>Glutamic Acid &amp; Derivatives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Starch slurries</v>
          </cell>
          <cell r="B51">
            <v>1763.78</v>
          </cell>
          <cell r="C51">
            <v>-541.77800000000002</v>
          </cell>
          <cell r="D51">
            <v>-1339.78</v>
          </cell>
          <cell r="E51">
            <v>104.979037635079</v>
          </cell>
          <cell r="F51">
            <v>-0.55550107528938497</v>
          </cell>
          <cell r="G51">
            <v>880.16345067326301</v>
          </cell>
          <cell r="H51">
            <v>6.6324387999999998E-2</v>
          </cell>
          <cell r="I51">
            <v>4.8778387999999999E-2</v>
          </cell>
          <cell r="J51">
            <v>0.40533048999999999</v>
          </cell>
          <cell r="K51">
            <v>37.603549195477903</v>
          </cell>
          <cell r="L51">
            <v>29.993244011223201</v>
          </cell>
          <cell r="M51">
            <v>176.9018525809</v>
          </cell>
          <cell r="N51">
            <v>-4.88149208093633E-3</v>
          </cell>
          <cell r="O51">
            <v>1.4815026039226001E-3</v>
          </cell>
          <cell r="P51">
            <v>1.01695382232089E-2</v>
          </cell>
          <cell r="Q51">
            <v>3.5345391411893801E-2</v>
          </cell>
          <cell r="R51">
            <v>8.5312927723311394E-2</v>
          </cell>
          <cell r="S51">
            <v>-2.3515157052921499E-2</v>
          </cell>
          <cell r="T51">
            <v>0.12627281743053001</v>
          </cell>
          <cell r="U51">
            <v>0.21680005839548599</v>
          </cell>
        </row>
        <row r="52">
          <cell r="A52" t="str">
            <v>Resales</v>
          </cell>
          <cell r="B52">
            <v>409.3</v>
          </cell>
          <cell r="C52">
            <v>409.3</v>
          </cell>
          <cell r="D52">
            <v>389.3</v>
          </cell>
          <cell r="E52">
            <v>434.72905692645998</v>
          </cell>
          <cell r="F52">
            <v>434.72905692645998</v>
          </cell>
          <cell r="G52">
            <v>-130.44234307354</v>
          </cell>
          <cell r="H52">
            <v>1.2714322E-2</v>
          </cell>
          <cell r="I52">
            <v>1.2714322E-2</v>
          </cell>
          <cell r="J52">
            <v>8.501303E-3</v>
          </cell>
          <cell r="K52">
            <v>31.063576838504801</v>
          </cell>
          <cell r="L52">
            <v>31.063576838504801</v>
          </cell>
          <cell r="M52">
            <v>-179.58737316149501</v>
          </cell>
          <cell r="N52">
            <v>1.2714322E-2</v>
          </cell>
          <cell r="O52">
            <v>0</v>
          </cell>
          <cell r="P52">
            <v>0</v>
          </cell>
          <cell r="Q52">
            <v>0</v>
          </cell>
          <cell r="R52">
            <v>8.501303E-3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Industrial Total</v>
          </cell>
          <cell r="B53">
            <v>8751.7469999999994</v>
          </cell>
          <cell r="C53">
            <v>928.18500000000097</v>
          </cell>
          <cell r="D53">
            <v>-2670.5450000000001</v>
          </cell>
          <cell r="E53">
            <v>264.05610754058603</v>
          </cell>
          <cell r="F53">
            <v>20.977571191030599</v>
          </cell>
          <cell r="G53">
            <v>146.72172860465099</v>
          </cell>
          <cell r="H53">
            <v>0.78761307700000005</v>
          </cell>
          <cell r="I53">
            <v>0.23293107699999999</v>
          </cell>
          <cell r="J53">
            <v>0.146622057</v>
          </cell>
          <cell r="K53">
            <v>89.994954950137398</v>
          </cell>
          <cell r="L53">
            <v>19.096047265888199</v>
          </cell>
          <cell r="M53">
            <v>30.381203529757101</v>
          </cell>
          <cell r="N53">
            <v>0.104856835707204</v>
          </cell>
          <cell r="O53">
            <v>-8.7899373616581997E-2</v>
          </cell>
          <cell r="P53">
            <v>-7.1758211307122403E-3</v>
          </cell>
          <cell r="Q53">
            <v>0.20525058762378201</v>
          </cell>
          <cell r="R53">
            <v>-9.9345416716476204E-2</v>
          </cell>
          <cell r="S53">
            <v>-0.28520680251090602</v>
          </cell>
          <cell r="T53">
            <v>0.159262256450661</v>
          </cell>
          <cell r="U53">
            <v>0.35503604640507702</v>
          </cell>
        </row>
        <row r="55">
          <cell r="A55" t="str">
            <v>Native Wheat</v>
          </cell>
          <cell r="B55">
            <v>13.75</v>
          </cell>
          <cell r="C55">
            <v>13.75</v>
          </cell>
          <cell r="D55">
            <v>3.75</v>
          </cell>
          <cell r="E55">
            <v>1582.2</v>
          </cell>
          <cell r="F55">
            <v>1582.2</v>
          </cell>
          <cell r="G55">
            <v>832.2</v>
          </cell>
          <cell r="H55">
            <v>1.729487E-2</v>
          </cell>
          <cell r="I55">
            <v>1.729487E-2</v>
          </cell>
          <cell r="J55">
            <v>1.4476009999999999E-2</v>
          </cell>
          <cell r="K55">
            <v>1257.80872727273</v>
          </cell>
          <cell r="L55">
            <v>1257.80872727273</v>
          </cell>
          <cell r="M55">
            <v>975.922727272727</v>
          </cell>
          <cell r="N55">
            <v>1.729487E-2</v>
          </cell>
          <cell r="O55">
            <v>0</v>
          </cell>
          <cell r="P55">
            <v>0</v>
          </cell>
          <cell r="Q55">
            <v>0</v>
          </cell>
          <cell r="R55">
            <v>1.0570725E-3</v>
          </cell>
          <cell r="S55">
            <v>1.144275E-2</v>
          </cell>
          <cell r="T55">
            <v>0</v>
          </cell>
          <cell r="U55">
            <v>2.5483225000000002E-3</v>
          </cell>
        </row>
        <row r="56">
          <cell r="A56" t="str">
            <v>Native Potato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Native Maize</v>
          </cell>
          <cell r="B57">
            <v>7.5</v>
          </cell>
          <cell r="C57">
            <v>7.5</v>
          </cell>
          <cell r="D57">
            <v>1.5</v>
          </cell>
          <cell r="E57">
            <v>346.39066666666702</v>
          </cell>
          <cell r="F57">
            <v>346.39066666666702</v>
          </cell>
          <cell r="G57">
            <v>-49.719833333333398</v>
          </cell>
          <cell r="H57">
            <v>1.313556E-3</v>
          </cell>
          <cell r="I57">
            <v>1.313556E-3</v>
          </cell>
          <cell r="J57">
            <v>6.5470999999999997E-5</v>
          </cell>
          <cell r="K57">
            <v>175.14080000000001</v>
          </cell>
          <cell r="L57">
            <v>175.14080000000001</v>
          </cell>
          <cell r="M57">
            <v>-32.873366666666698</v>
          </cell>
          <cell r="N57">
            <v>1.313556E-3</v>
          </cell>
          <cell r="O57">
            <v>0</v>
          </cell>
          <cell r="P57">
            <v>0</v>
          </cell>
          <cell r="Q57">
            <v>0</v>
          </cell>
          <cell r="R57">
            <v>3.1202124999999998E-4</v>
          </cell>
          <cell r="S57">
            <v>-3.7289875000000002E-4</v>
          </cell>
          <cell r="T57">
            <v>0</v>
          </cell>
          <cell r="U57">
            <v>1.3065424999999999E-4</v>
          </cell>
        </row>
        <row r="58">
          <cell r="A58" t="str">
            <v>Modified Maize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 t="str">
            <v>Biogluten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 t="str">
            <v>Modified Proteins</v>
          </cell>
          <cell r="B60">
            <v>1359.4</v>
          </cell>
          <cell r="C60">
            <v>223.40600000000001</v>
          </cell>
          <cell r="D60">
            <v>466.95</v>
          </cell>
          <cell r="E60">
            <v>741.18914962483404</v>
          </cell>
          <cell r="F60">
            <v>-31.670566183523601</v>
          </cell>
          <cell r="G60">
            <v>-91.064399593609096</v>
          </cell>
          <cell r="H60">
            <v>-1.4500020000000001E-2</v>
          </cell>
          <cell r="I60">
            <v>-4.668402E-2</v>
          </cell>
          <cell r="J60">
            <v>3.1028110000000001E-2</v>
          </cell>
          <cell r="K60">
            <v>-10.666485214065</v>
          </cell>
          <cell r="L60">
            <v>-38.997620765837297</v>
          </cell>
          <cell r="M60">
            <v>40.348283120295399</v>
          </cell>
          <cell r="N60">
            <v>6.32934566907924E-3</v>
          </cell>
          <cell r="O60">
            <v>-4.3052967669882099E-2</v>
          </cell>
          <cell r="P60">
            <v>8.72437412357812E-3</v>
          </cell>
          <cell r="Q60">
            <v>-1.3539737110266299E-2</v>
          </cell>
          <cell r="R60">
            <v>-2.3821346073729599E-2</v>
          </cell>
          <cell r="S60">
            <v>-0.123792944807552</v>
          </cell>
          <cell r="T60">
            <v>-1.2111250675107901E-3</v>
          </cell>
          <cell r="U60">
            <v>0.185369525948793</v>
          </cell>
        </row>
        <row r="61">
          <cell r="A61" t="str">
            <v>Resales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Feed Total</v>
          </cell>
          <cell r="B62">
            <v>1380.65</v>
          </cell>
          <cell r="C62">
            <v>244.65600000000001</v>
          </cell>
          <cell r="D62">
            <v>472.2</v>
          </cell>
          <cell r="E62">
            <v>747.42020787310298</v>
          </cell>
          <cell r="F62">
            <v>-25.439507935254898</v>
          </cell>
          <cell r="G62">
            <v>-81.047339047475901</v>
          </cell>
          <cell r="H62">
            <v>4.1084060000000002E-3</v>
          </cell>
          <cell r="I62">
            <v>-2.8075593999999999E-2</v>
          </cell>
          <cell r="J62">
            <v>4.5569591E-2</v>
          </cell>
          <cell r="K62">
            <v>2.97570419729837</v>
          </cell>
          <cell r="L62">
            <v>-25.3554313544739</v>
          </cell>
          <cell r="M62">
            <v>48.615183530228101</v>
          </cell>
          <cell r="N62">
            <v>2.4937771669079199E-2</v>
          </cell>
          <cell r="O62">
            <v>-4.3052967669882099E-2</v>
          </cell>
          <cell r="P62">
            <v>8.72437412357812E-3</v>
          </cell>
          <cell r="Q62">
            <v>-1.3539737110266299E-2</v>
          </cell>
          <cell r="R62">
            <v>-2.2452252323729601E-2</v>
          </cell>
          <cell r="S62">
            <v>-0.112723093557552</v>
          </cell>
          <cell r="T62">
            <v>-1.2111250675107901E-3</v>
          </cell>
          <cell r="U62">
            <v>0.188048502698793</v>
          </cell>
        </row>
        <row r="64">
          <cell r="A64" t="str">
            <v>Alcohol</v>
          </cell>
          <cell r="B64">
            <v>8422.4349999999995</v>
          </cell>
          <cell r="C64">
            <v>808.38899999999899</v>
          </cell>
          <cell r="D64">
            <v>3149.4850000000001</v>
          </cell>
          <cell r="E64">
            <v>502.19417935549501</v>
          </cell>
          <cell r="F64">
            <v>53.452209580161501</v>
          </cell>
          <cell r="G64">
            <v>-46.834799868658301</v>
          </cell>
          <cell r="H64">
            <v>2.11596567</v>
          </cell>
          <cell r="I64">
            <v>0.78961566999999999</v>
          </cell>
          <cell r="J64">
            <v>0.76627107900000002</v>
          </cell>
          <cell r="K64">
            <v>251.22968238995</v>
          </cell>
          <cell r="L64">
            <v>77.031890572038904</v>
          </cell>
          <cell r="M64">
            <v>-4.73606562586642</v>
          </cell>
          <cell r="N64">
            <v>8.2480872830551805E-2</v>
          </cell>
          <cell r="O64">
            <v>0.462442440089675</v>
          </cell>
          <cell r="P64">
            <v>-3.4813203319516099E-3</v>
          </cell>
          <cell r="Q64">
            <v>8.8658848344057697E-2</v>
          </cell>
          <cell r="R64">
            <v>0.18305804545468801</v>
          </cell>
          <cell r="S64">
            <v>3.4010797856249997E-2</v>
          </cell>
          <cell r="T64">
            <v>8.4877125208867796E-2</v>
          </cell>
          <cell r="U64">
            <v>0.28894422850599999</v>
          </cell>
        </row>
        <row r="65">
          <cell r="A65" t="str">
            <v>Resales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A66" t="str">
            <v>Alcohol Total</v>
          </cell>
          <cell r="B66">
            <v>8422.4349999999995</v>
          </cell>
          <cell r="C66">
            <v>808.38899999999899</v>
          </cell>
          <cell r="D66">
            <v>3149.4850000000001</v>
          </cell>
          <cell r="E66">
            <v>502.19417935549501</v>
          </cell>
          <cell r="F66">
            <v>53.452209580161501</v>
          </cell>
          <cell r="G66">
            <v>-46.834799868658301</v>
          </cell>
          <cell r="H66">
            <v>2.11596567</v>
          </cell>
          <cell r="I66">
            <v>0.78961566999999999</v>
          </cell>
          <cell r="J66">
            <v>0.76627107900000002</v>
          </cell>
          <cell r="K66">
            <v>251.22968238995</v>
          </cell>
          <cell r="L66">
            <v>77.031890572038904</v>
          </cell>
          <cell r="M66">
            <v>-4.73606562586642</v>
          </cell>
          <cell r="N66">
            <v>8.2480872830551805E-2</v>
          </cell>
          <cell r="O66">
            <v>0.462442440089675</v>
          </cell>
          <cell r="P66">
            <v>-3.4813203319516099E-3</v>
          </cell>
          <cell r="Q66">
            <v>8.8658848344057697E-2</v>
          </cell>
          <cell r="R66">
            <v>0.18305804545468801</v>
          </cell>
          <cell r="S66">
            <v>3.4010797856249997E-2</v>
          </cell>
          <cell r="T66">
            <v>8.4877125208867796E-2</v>
          </cell>
          <cell r="U66">
            <v>0.28894422850599999</v>
          </cell>
        </row>
        <row r="68">
          <cell r="A68" t="str">
            <v>GRAND TOTAL</v>
          </cell>
          <cell r="B68">
            <v>81079.679999999993</v>
          </cell>
          <cell r="C68">
            <v>6280.9440000000004</v>
          </cell>
          <cell r="D68">
            <v>2632.6179999999999</v>
          </cell>
          <cell r="E68">
            <v>386.18384799989298</v>
          </cell>
          <cell r="F68">
            <v>4.0038870978802397</v>
          </cell>
          <cell r="G68">
            <v>29.2169037746147</v>
          </cell>
          <cell r="H68">
            <v>14.833585253000001</v>
          </cell>
          <cell r="I68">
            <v>1.9681092529999999</v>
          </cell>
          <cell r="J68">
            <v>3.9935484269999999</v>
          </cell>
          <cell r="K68">
            <v>182.95071284198499</v>
          </cell>
          <cell r="L68">
            <v>10.949464050828499</v>
          </cell>
          <cell r="M68">
            <v>45.480566513373603</v>
          </cell>
          <cell r="N68">
            <v>1.2541947081759599</v>
          </cell>
          <cell r="O68">
            <v>-0.43181545036868801</v>
          </cell>
          <cell r="P68">
            <v>-0.25002141649832899</v>
          </cell>
          <cell r="Q68">
            <v>1.53938427345204</v>
          </cell>
          <cell r="R68">
            <v>0.40544315427833899</v>
          </cell>
          <cell r="S68">
            <v>-0.58577342632330398</v>
          </cell>
          <cell r="T68">
            <v>0.52052052992464903</v>
          </cell>
          <cell r="U68">
            <v>3.5699183983017999</v>
          </cell>
        </row>
        <row r="70">
          <cell r="A70" t="str">
            <v>TALFIIE SHARE</v>
          </cell>
          <cell r="N70">
            <v>0.42772470000000001</v>
          </cell>
          <cell r="O70">
            <v>0.1780938</v>
          </cell>
          <cell r="P70">
            <v>-6.9581892000000006E-2</v>
          </cell>
          <cell r="Q70">
            <v>0.25901335650000001</v>
          </cell>
          <cell r="R70">
            <v>0.19161944</v>
          </cell>
          <cell r="S70">
            <v>-0.16215199999999999</v>
          </cell>
          <cell r="T70">
            <v>8.3328049099999996E-2</v>
          </cell>
          <cell r="U70">
            <v>1.1467915980000001</v>
          </cell>
        </row>
      </sheetData>
      <sheetData sheetId="3"/>
      <sheetData sheetId="4" refreshError="1">
        <row r="4">
          <cell r="A4" t="str">
            <v>TATE &amp; LYLE FOOD AND INDUSTRIAL INGREDIENTS, EUROPE</v>
          </cell>
          <cell r="B4" t="str">
            <v>Volumes (Tonnes)</v>
          </cell>
          <cell r="E4" t="str">
            <v>Net Sales (Eur/T)</v>
          </cell>
          <cell r="H4" t="str">
            <v>Standard Contribution Margin</v>
          </cell>
          <cell r="N4" t="str">
            <v>Variance Analysis (mio Euro)</v>
          </cell>
        </row>
        <row r="5">
          <cell r="H5" t="str">
            <v>(mio Euro)</v>
          </cell>
          <cell r="K5" t="str">
            <v>Euro/T</v>
          </cell>
          <cell r="N5" t="str">
            <v>Actual v Plan</v>
          </cell>
          <cell r="P5" t="str">
            <v>Actual v Prior Yr</v>
          </cell>
        </row>
        <row r="6">
          <cell r="C6" t="str">
            <v>Better (worse) vs</v>
          </cell>
          <cell r="F6" t="str">
            <v>Better (worse) vs</v>
          </cell>
          <cell r="I6" t="str">
            <v>Better (worse) vs</v>
          </cell>
          <cell r="L6" t="str">
            <v>Better (worse) vs</v>
          </cell>
          <cell r="N6" t="str">
            <v>Volume</v>
          </cell>
          <cell r="P6" t="str">
            <v>Volume</v>
          </cell>
        </row>
        <row r="7">
          <cell r="B7" t="str">
            <v>Actual</v>
          </cell>
          <cell r="C7" t="str">
            <v>Plan</v>
          </cell>
          <cell r="D7" t="str">
            <v>Prior Yr</v>
          </cell>
          <cell r="E7" t="str">
            <v>Actual</v>
          </cell>
          <cell r="F7" t="str">
            <v>Plan</v>
          </cell>
          <cell r="G7" t="str">
            <v>Prior Yr</v>
          </cell>
          <cell r="H7" t="str">
            <v>Actual</v>
          </cell>
          <cell r="I7" t="str">
            <v>Plan</v>
          </cell>
          <cell r="J7" t="str">
            <v>Prior Yr</v>
          </cell>
          <cell r="K7" t="str">
            <v>Actual</v>
          </cell>
          <cell r="L7" t="str">
            <v>Plan</v>
          </cell>
          <cell r="M7" t="str">
            <v>Prior Yr</v>
          </cell>
          <cell r="N7" t="str">
            <v>&amp; Mix</v>
          </cell>
          <cell r="O7" t="str">
            <v>Price</v>
          </cell>
          <cell r="P7" t="str">
            <v>&amp; Mix</v>
          </cell>
          <cell r="Q7" t="str">
            <v>Price</v>
          </cell>
        </row>
        <row r="9">
          <cell r="A9" t="str">
            <v>CGM</v>
          </cell>
          <cell r="B9">
            <v>2441.61</v>
          </cell>
          <cell r="C9">
            <v>-747.99599999999998</v>
          </cell>
          <cell r="D9">
            <v>-385.31</v>
          </cell>
          <cell r="E9">
            <v>420.19258276301298</v>
          </cell>
          <cell r="F9">
            <v>18.300311429186799</v>
          </cell>
          <cell r="G9">
            <v>-33.338946604638103</v>
          </cell>
          <cell r="H9">
            <v>7.1282664999999995E-2</v>
          </cell>
          <cell r="I9">
            <v>7.1282664999999995E-2</v>
          </cell>
          <cell r="J9">
            <v>8.5759330999999994E-2</v>
          </cell>
          <cell r="K9">
            <v>29.194943090829401</v>
          </cell>
          <cell r="L9">
            <v>29.194943090829401</v>
          </cell>
          <cell r="M9">
            <v>34.315946161308901</v>
          </cell>
          <cell r="N9">
            <v>0</v>
          </cell>
          <cell r="O9">
            <v>4.3081883476803598E-2</v>
          </cell>
          <cell r="P9">
            <v>0</v>
          </cell>
          <cell r="Q9">
            <v>-7.8855034958636397E-2</v>
          </cell>
        </row>
        <row r="10">
          <cell r="A10" t="str">
            <v>Germs</v>
          </cell>
          <cell r="B10">
            <v>3820.86</v>
          </cell>
          <cell r="C10">
            <v>-55.645999999999702</v>
          </cell>
          <cell r="D10">
            <v>-75.079999999999899</v>
          </cell>
          <cell r="E10">
            <v>236.54434760760699</v>
          </cell>
          <cell r="F10">
            <v>3.8095085540878402</v>
          </cell>
          <cell r="G10">
            <v>-62.844024903263602</v>
          </cell>
          <cell r="H10">
            <v>1.4484166999999999E-2</v>
          </cell>
          <cell r="I10">
            <v>1.4484166999999999E-2</v>
          </cell>
          <cell r="J10">
            <v>-0.12937938600000001</v>
          </cell>
          <cell r="K10">
            <v>3.7908133247488802</v>
          </cell>
          <cell r="L10">
            <v>3.7908133247488802</v>
          </cell>
          <cell r="M10">
            <v>-33.135718654696397</v>
          </cell>
          <cell r="N10">
            <v>0</v>
          </cell>
          <cell r="O10">
            <v>1.31317371999415E-2</v>
          </cell>
          <cell r="P10">
            <v>0</v>
          </cell>
          <cell r="Q10">
            <v>-0.25473811992974099</v>
          </cell>
        </row>
        <row r="11">
          <cell r="A11" t="str">
            <v>Gluten Feed + Screenings</v>
          </cell>
          <cell r="B11">
            <v>11872.317999999999</v>
          </cell>
          <cell r="C11">
            <v>-494.34885000000003</v>
          </cell>
          <cell r="D11">
            <v>382.04849999999902</v>
          </cell>
          <cell r="E11">
            <v>80.687668996062996</v>
          </cell>
          <cell r="F11">
            <v>2.0121445559427</v>
          </cell>
          <cell r="G11">
            <v>-22.961407555187598</v>
          </cell>
          <cell r="H11">
            <v>3.2898542000000003E-2</v>
          </cell>
          <cell r="I11">
            <v>3.2898542000000003E-2</v>
          </cell>
          <cell r="J11">
            <v>-0.11941821</v>
          </cell>
          <cell r="K11">
            <v>2.7710293811200102</v>
          </cell>
          <cell r="L11">
            <v>2.7710293811200102</v>
          </cell>
          <cell r="M11">
            <v>-10.4851220085406</v>
          </cell>
          <cell r="N11">
            <v>0</v>
          </cell>
          <cell r="O11">
            <v>4.2586259859193697E-2</v>
          </cell>
          <cell r="P11">
            <v>0</v>
          </cell>
          <cell r="Q11">
            <v>-0.34563521102360301</v>
          </cell>
        </row>
        <row r="12">
          <cell r="A12" t="str">
            <v>CCSL</v>
          </cell>
          <cell r="B12">
            <v>1555.64</v>
          </cell>
          <cell r="C12">
            <v>1555.64</v>
          </cell>
          <cell r="D12">
            <v>1555.64</v>
          </cell>
          <cell r="E12">
            <v>22.207065902136701</v>
          </cell>
          <cell r="F12">
            <v>22.207065902136701</v>
          </cell>
          <cell r="G12">
            <v>22.207065902136701</v>
          </cell>
          <cell r="H12">
            <v>1.248748E-2</v>
          </cell>
          <cell r="I12">
            <v>1.248748E-2</v>
          </cell>
          <cell r="J12">
            <v>1.248748E-2</v>
          </cell>
          <cell r="K12">
            <v>8.0272299503741191</v>
          </cell>
          <cell r="L12">
            <v>8.0272299503741191</v>
          </cell>
          <cell r="M12">
            <v>8.0272299503741191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4">
          <cell r="A14" t="str">
            <v>TOTAL MAIZE BYPRODUCTS*</v>
          </cell>
          <cell r="B14">
            <v>19690.428</v>
          </cell>
          <cell r="C14">
            <v>257.64915000000002</v>
          </cell>
          <cell r="D14">
            <v>1477.2985000000001</v>
          </cell>
          <cell r="E14">
            <v>148.40942578800201</v>
          </cell>
          <cell r="F14">
            <v>-14.049583516269299</v>
          </cell>
          <cell r="G14">
            <v>-51.416326837322302</v>
          </cell>
          <cell r="H14">
            <v>0.13115285400000001</v>
          </cell>
          <cell r="I14">
            <v>0.13115285400000001</v>
          </cell>
          <cell r="J14">
            <v>-0.15055078499999999</v>
          </cell>
          <cell r="K14">
            <v>6.6607416557933696</v>
          </cell>
          <cell r="L14">
            <v>6.6607416557933696</v>
          </cell>
          <cell r="M14">
            <v>-8.8063223103416099</v>
          </cell>
          <cell r="N14">
            <v>0</v>
          </cell>
          <cell r="O14">
            <v>9.8799880535938897E-2</v>
          </cell>
          <cell r="P14">
            <v>0</v>
          </cell>
          <cell r="Q14">
            <v>-0.67922836591197999</v>
          </cell>
        </row>
        <row r="16">
          <cell r="A16" t="str">
            <v>Wheatfeed</v>
          </cell>
          <cell r="B16">
            <v>44457.0772222222</v>
          </cell>
          <cell r="C16">
            <v>-2377.90646666667</v>
          </cell>
          <cell r="D16">
            <v>4032.4583333333399</v>
          </cell>
          <cell r="E16">
            <v>68.368487334581204</v>
          </cell>
          <cell r="F16">
            <v>3.2807738371343298</v>
          </cell>
          <cell r="G16">
            <v>-20.075017867707899</v>
          </cell>
          <cell r="H16">
            <v>0.16605083500000001</v>
          </cell>
          <cell r="I16">
            <v>0.16605083500000001</v>
          </cell>
          <cell r="J16">
            <v>-4.9338290000000302E-3</v>
          </cell>
          <cell r="K16">
            <v>3.7350821370910601</v>
          </cell>
          <cell r="L16">
            <v>3.7350821370910601</v>
          </cell>
          <cell r="M16">
            <v>-0.49463402844580101</v>
          </cell>
          <cell r="N16">
            <v>0</v>
          </cell>
          <cell r="O16">
            <v>0.17109239014091501</v>
          </cell>
          <cell r="P16">
            <v>0</v>
          </cell>
          <cell r="Q16">
            <v>-0.924349931886988</v>
          </cell>
        </row>
        <row r="17">
          <cell r="A17" t="str">
            <v>C Starch Slurry</v>
          </cell>
          <cell r="B17">
            <v>19712.32</v>
          </cell>
          <cell r="C17">
            <v>358.099999999999</v>
          </cell>
          <cell r="D17">
            <v>-975.95999999999901</v>
          </cell>
          <cell r="E17">
            <v>21.1881351357932</v>
          </cell>
          <cell r="F17">
            <v>1.8877448333165801</v>
          </cell>
          <cell r="G17">
            <v>-5.0303363852805196</v>
          </cell>
          <cell r="H17">
            <v>3.6967859999999998E-2</v>
          </cell>
          <cell r="I17">
            <v>3.6967859999999998E-2</v>
          </cell>
          <cell r="J17">
            <v>1.1759779999999999E-2</v>
          </cell>
          <cell r="K17">
            <v>1.8753682975925701</v>
          </cell>
          <cell r="L17">
            <v>1.8753682975925701</v>
          </cell>
          <cell r="M17">
            <v>0.65689677651880396</v>
          </cell>
          <cell r="N17">
            <v>0</v>
          </cell>
          <cell r="O17">
            <v>3.7211830232683103E-2</v>
          </cell>
          <cell r="P17">
            <v>0</v>
          </cell>
          <cell r="Q17">
            <v>-9.9159600534292805E-2</v>
          </cell>
        </row>
        <row r="18">
          <cell r="A18" t="str">
            <v>Germs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0.1004599</v>
          </cell>
          <cell r="I18">
            <v>0.1004599</v>
          </cell>
          <cell r="J18">
            <v>-1.1131158E-2</v>
          </cell>
          <cell r="K18">
            <v>11.8078984881738</v>
          </cell>
          <cell r="L18">
            <v>11.8078984881738</v>
          </cell>
          <cell r="M18">
            <v>-0.69932742331573805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Vital Wheat Gluten</v>
          </cell>
          <cell r="B19">
            <v>8507.8559999999998</v>
          </cell>
          <cell r="C19">
            <v>-141.108</v>
          </cell>
          <cell r="D19">
            <v>-414.27100000000098</v>
          </cell>
          <cell r="E19">
            <v>652.42693188507201</v>
          </cell>
          <cell r="F19">
            <v>16.432378086489699</v>
          </cell>
          <cell r="G19">
            <v>-25.8346888024614</v>
          </cell>
          <cell r="H19">
            <v>0.1004599</v>
          </cell>
          <cell r="I19">
            <v>0.1004599</v>
          </cell>
          <cell r="J19">
            <v>-1.1131158E-2</v>
          </cell>
          <cell r="K19">
            <v>11.8078984881738</v>
          </cell>
          <cell r="L19">
            <v>11.8078984881738</v>
          </cell>
          <cell r="M19">
            <v>-0.69932742331573805</v>
          </cell>
          <cell r="N19">
            <v>0</v>
          </cell>
          <cell r="O19">
            <v>9.8111996251105796E-2</v>
          </cell>
          <cell r="P19">
            <v>0</v>
          </cell>
          <cell r="Q19">
            <v>-0.24756445559951901</v>
          </cell>
        </row>
        <row r="21">
          <cell r="A21" t="str">
            <v>TOTAL WHEAT BYPRODUCTS*</v>
          </cell>
          <cell r="B21">
            <v>72677.253222222207</v>
          </cell>
          <cell r="C21">
            <v>-2160.9144666666798</v>
          </cell>
          <cell r="D21">
            <v>2642.2273333333401</v>
          </cell>
          <cell r="E21">
            <v>123.943660617676</v>
          </cell>
          <cell r="F21">
            <v>4.7181333827977499</v>
          </cell>
          <cell r="G21">
            <v>-21.258632962304901</v>
          </cell>
          <cell r="H21">
            <v>0.30347859500000002</v>
          </cell>
          <cell r="I21">
            <v>0.30347859500000002</v>
          </cell>
          <cell r="J21">
            <v>-4.3052070000000496E-3</v>
          </cell>
          <cell r="K21">
            <v>4.1757025966854604</v>
          </cell>
          <cell r="L21">
            <v>4.1757025966854604</v>
          </cell>
          <cell r="M21">
            <v>-0.21900987887357601</v>
          </cell>
          <cell r="N21">
            <v>0</v>
          </cell>
          <cell r="O21">
            <v>0.30641621662470298</v>
          </cell>
          <cell r="P21">
            <v>0</v>
          </cell>
          <cell r="Q21">
            <v>-1.2710739880208</v>
          </cell>
        </row>
        <row r="23">
          <cell r="A23" t="str">
            <v>Proteinal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 t="str">
            <v>Protorsan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 t="str">
            <v>Fertilizers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Alcopro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8">
          <cell r="A28" t="str">
            <v>TOTAL MSG BYPRODUCTS *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30">
          <cell r="A30" t="str">
            <v>SUBTOTAL BYPRODUCTS</v>
          </cell>
          <cell r="B30">
            <v>92367.681222222207</v>
          </cell>
          <cell r="C30">
            <v>-1903.2653166666801</v>
          </cell>
          <cell r="D30">
            <v>4119.5258333333304</v>
          </cell>
          <cell r="E30">
            <v>129.15913621668099</v>
          </cell>
          <cell r="F30">
            <v>1.02156633435425</v>
          </cell>
          <cell r="G30">
            <v>-27.3166409726356</v>
          </cell>
          <cell r="H30">
            <v>0.434631449</v>
          </cell>
          <cell r="I30">
            <v>0.434631449</v>
          </cell>
          <cell r="J30">
            <v>-0.154855992</v>
          </cell>
          <cell r="K30">
            <v>4.7054493871546299</v>
          </cell>
          <cell r="L30">
            <v>4.7054493871546299</v>
          </cell>
          <cell r="M30">
            <v>-1.9744346104458499</v>
          </cell>
          <cell r="N30">
            <v>0</v>
          </cell>
          <cell r="O30">
            <v>0.405216097160642</v>
          </cell>
          <cell r="P30">
            <v>0</v>
          </cell>
          <cell r="Q30">
            <v>-1.95030235393278</v>
          </cell>
        </row>
        <row r="32">
          <cell r="A32" t="str">
            <v>RESALES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A34" t="str">
            <v>SALES TO ORSAN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A36" t="str">
            <v>GRAND TOTAL</v>
          </cell>
          <cell r="B36">
            <v>92367.681222222207</v>
          </cell>
          <cell r="C36">
            <v>-1903.2653166666801</v>
          </cell>
          <cell r="D36">
            <v>4119.5258333333304</v>
          </cell>
          <cell r="E36">
            <v>129.15913621668099</v>
          </cell>
          <cell r="F36">
            <v>1.02156633435425</v>
          </cell>
          <cell r="G36">
            <v>-27.3166409726356</v>
          </cell>
          <cell r="H36">
            <v>0.434631449</v>
          </cell>
          <cell r="I36">
            <v>0.434631449</v>
          </cell>
          <cell r="J36">
            <v>-0.154855992</v>
          </cell>
          <cell r="K36">
            <v>4.7054493871546299</v>
          </cell>
          <cell r="L36">
            <v>4.7054493871546299</v>
          </cell>
          <cell r="M36">
            <v>-1.9744346104458499</v>
          </cell>
          <cell r="N36">
            <v>0</v>
          </cell>
          <cell r="O36">
            <v>0.405216097160642</v>
          </cell>
          <cell r="P36">
            <v>0</v>
          </cell>
          <cell r="Q36">
            <v>-1.95030235393278</v>
          </cell>
        </row>
      </sheetData>
      <sheetData sheetId="5" refreshError="1">
        <row r="4">
          <cell r="A4" t="str">
            <v>TATE &amp; LYLE FOOD AND INDUSTRIAL INGREDIENTS, EUROPE</v>
          </cell>
          <cell r="B4" t="str">
            <v>Volumes (Tonnes)</v>
          </cell>
          <cell r="E4" t="str">
            <v>Net Sales (Eur/T)</v>
          </cell>
          <cell r="H4" t="str">
            <v>Standard Contribution Margin</v>
          </cell>
          <cell r="N4" t="str">
            <v>Variance Analysis (mio Euro)</v>
          </cell>
        </row>
        <row r="5">
          <cell r="H5" t="str">
            <v>(mio Euro)</v>
          </cell>
          <cell r="K5" t="str">
            <v>Euro/T</v>
          </cell>
          <cell r="N5" t="str">
            <v>Actual v Plan</v>
          </cell>
          <cell r="P5" t="str">
            <v>Actual v Prior Yr</v>
          </cell>
        </row>
        <row r="6">
          <cell r="C6" t="str">
            <v>Better (worse) vs</v>
          </cell>
          <cell r="F6" t="str">
            <v>Better (worse) vs</v>
          </cell>
          <cell r="I6" t="str">
            <v>Better (worse) vs</v>
          </cell>
          <cell r="L6" t="str">
            <v>Better (worse) vs</v>
          </cell>
          <cell r="N6" t="str">
            <v>Volume</v>
          </cell>
          <cell r="P6" t="str">
            <v>Volume</v>
          </cell>
        </row>
        <row r="7">
          <cell r="B7" t="str">
            <v>Actual</v>
          </cell>
          <cell r="C7" t="str">
            <v>Plan</v>
          </cell>
          <cell r="D7" t="str">
            <v>Prior Yr</v>
          </cell>
          <cell r="E7" t="str">
            <v>Actual</v>
          </cell>
          <cell r="F7" t="str">
            <v>Plan</v>
          </cell>
          <cell r="G7" t="str">
            <v>Prior Yr</v>
          </cell>
          <cell r="H7" t="str">
            <v>Actual</v>
          </cell>
          <cell r="I7" t="str">
            <v>Plan</v>
          </cell>
          <cell r="J7" t="str">
            <v>Prior Yr</v>
          </cell>
          <cell r="K7" t="str">
            <v>Actual</v>
          </cell>
          <cell r="L7" t="str">
            <v>Plan</v>
          </cell>
          <cell r="M7" t="str">
            <v>Prior Yr</v>
          </cell>
          <cell r="N7" t="str">
            <v>&amp; Mix</v>
          </cell>
          <cell r="O7" t="str">
            <v>Price</v>
          </cell>
          <cell r="P7" t="str">
            <v>&amp; Mix</v>
          </cell>
          <cell r="Q7" t="str">
            <v>Price</v>
          </cell>
        </row>
        <row r="9">
          <cell r="A9" t="str">
            <v>CGM</v>
          </cell>
          <cell r="B9">
            <v>3005.12</v>
          </cell>
          <cell r="C9">
            <v>815.12199999999996</v>
          </cell>
          <cell r="D9">
            <v>-396.09899999999999</v>
          </cell>
          <cell r="E9">
            <v>411.78352578266401</v>
          </cell>
          <cell r="F9">
            <v>105.28278925231101</v>
          </cell>
          <cell r="G9">
            <v>-36.889400306482102</v>
          </cell>
          <cell r="H9">
            <v>0.103227347</v>
          </cell>
          <cell r="I9">
            <v>0.103227347</v>
          </cell>
          <cell r="J9">
            <v>-4.3324818000000001E-2</v>
          </cell>
          <cell r="K9">
            <v>34.350490828985201</v>
          </cell>
          <cell r="L9">
            <v>34.350490828985201</v>
          </cell>
          <cell r="M9">
            <v>-8.7376387504391193</v>
          </cell>
          <cell r="N9">
            <v>0</v>
          </cell>
          <cell r="O9">
            <v>0.14438482669615399</v>
          </cell>
          <cell r="P9">
            <v>0</v>
          </cell>
          <cell r="Q9">
            <v>-0.11073070555685</v>
          </cell>
        </row>
        <row r="10">
          <cell r="A10" t="str">
            <v>Germs</v>
          </cell>
          <cell r="B10">
            <v>5123.45</v>
          </cell>
          <cell r="C10">
            <v>-114.246</v>
          </cell>
          <cell r="D10">
            <v>30.097999999999999</v>
          </cell>
          <cell r="E10">
            <v>243.31860738369701</v>
          </cell>
          <cell r="F10">
            <v>12.4823771022904</v>
          </cell>
          <cell r="G10">
            <v>-53.166724083675</v>
          </cell>
          <cell r="H10">
            <v>-4.8340708000000003E-2</v>
          </cell>
          <cell r="I10">
            <v>-4.8340708000000003E-2</v>
          </cell>
          <cell r="J10">
            <v>-0.42051662200000001</v>
          </cell>
          <cell r="K10">
            <v>-9.4351868369945997</v>
          </cell>
          <cell r="L10">
            <v>-9.4351868369945997</v>
          </cell>
          <cell r="M10">
            <v>-82.506106341478102</v>
          </cell>
          <cell r="N10">
            <v>0</v>
          </cell>
          <cell r="O10">
            <v>6.9396918256902501E-2</v>
          </cell>
          <cell r="P10">
            <v>0</v>
          </cell>
          <cell r="Q10">
            <v>-0.26170276529396602</v>
          </cell>
        </row>
        <row r="11">
          <cell r="A11" t="str">
            <v>Gluten Feed + Screenings</v>
          </cell>
          <cell r="B11">
            <v>14567.758750000001</v>
          </cell>
          <cell r="C11">
            <v>-2116.1170499999998</v>
          </cell>
          <cell r="D11">
            <v>-237.328024999999</v>
          </cell>
          <cell r="E11">
            <v>74.457249918420004</v>
          </cell>
          <cell r="F11">
            <v>-3.8246802311678998</v>
          </cell>
          <cell r="G11">
            <v>-59.599401498943998</v>
          </cell>
          <cell r="H11">
            <v>-0.168227879</v>
          </cell>
          <cell r="I11">
            <v>-0.168227879</v>
          </cell>
          <cell r="J11">
            <v>-0.79085009699999997</v>
          </cell>
          <cell r="K11">
            <v>-11.547958878712199</v>
          </cell>
          <cell r="L11">
            <v>-11.547958878712199</v>
          </cell>
          <cell r="M11">
            <v>-53.602573448845298</v>
          </cell>
          <cell r="N11">
            <v>0</v>
          </cell>
          <cell r="O11">
            <v>-4.72704525798281E-2</v>
          </cell>
          <cell r="P11">
            <v>0</v>
          </cell>
          <cell r="Q11">
            <v>-0.79028976193549405</v>
          </cell>
        </row>
        <row r="12">
          <cell r="A12" t="str">
            <v>CCSL</v>
          </cell>
          <cell r="B12">
            <v>80.67</v>
          </cell>
          <cell r="C12">
            <v>80.67</v>
          </cell>
          <cell r="D12">
            <v>-11.617000000000001</v>
          </cell>
          <cell r="E12">
            <v>135.18633940746199</v>
          </cell>
          <cell r="F12">
            <v>135.18633940746199</v>
          </cell>
          <cell r="G12">
            <v>11.6304647989044</v>
          </cell>
          <cell r="H12">
            <v>3.2665680000000001E-3</v>
          </cell>
          <cell r="I12">
            <v>3.2665680000000001E-3</v>
          </cell>
          <cell r="J12">
            <v>1.129566E-3</v>
          </cell>
          <cell r="K12">
            <v>40.492971364819603</v>
          </cell>
          <cell r="L12">
            <v>40.492971364819603</v>
          </cell>
          <cell r="M12">
            <v>17.3369255512164</v>
          </cell>
          <cell r="N12">
            <v>0</v>
          </cell>
          <cell r="O12">
            <v>0</v>
          </cell>
          <cell r="P12">
            <v>0</v>
          </cell>
          <cell r="Q12">
            <v>-1.8401610048510299E-4</v>
          </cell>
        </row>
        <row r="13">
          <cell r="A13" t="str">
            <v>Other Corn Coproducts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5">
          <cell r="A15" t="str">
            <v>TOTAL MAIZE BYPRODUCTS*</v>
          </cell>
          <cell r="B15">
            <v>22776.998749999999</v>
          </cell>
          <cell r="C15">
            <v>-1334.57105</v>
          </cell>
          <cell r="D15">
            <v>-614.94602499999905</v>
          </cell>
          <cell r="E15">
            <v>157.161635002504</v>
          </cell>
          <cell r="F15">
            <v>25.012130576625101</v>
          </cell>
          <cell r="G15">
            <v>-57.966352148790499</v>
          </cell>
          <cell r="H15">
            <v>-0.110074672</v>
          </cell>
          <cell r="I15">
            <v>-0.110074672</v>
          </cell>
          <cell r="J15">
            <v>-1.2535619710000001</v>
          </cell>
          <cell r="K15">
            <v>-4.8327118602489296</v>
          </cell>
          <cell r="L15">
            <v>-4.8327118602489296</v>
          </cell>
          <cell r="M15">
            <v>-53.716518230298803</v>
          </cell>
          <cell r="N15">
            <v>0</v>
          </cell>
          <cell r="O15">
            <v>0.16651129237322901</v>
          </cell>
          <cell r="P15">
            <v>0</v>
          </cell>
          <cell r="Q15">
            <v>-1.1629072488868</v>
          </cell>
        </row>
        <row r="17">
          <cell r="A17" t="str">
            <v>Wheatfeed</v>
          </cell>
          <cell r="B17">
            <v>6556.05</v>
          </cell>
          <cell r="C17">
            <v>1914.048</v>
          </cell>
          <cell r="D17">
            <v>626.85</v>
          </cell>
          <cell r="E17">
            <v>84.469445779089497</v>
          </cell>
          <cell r="F17">
            <v>-13.4279700341738</v>
          </cell>
          <cell r="G17">
            <v>-55.693778601939997</v>
          </cell>
          <cell r="H17">
            <v>3.1218840000000001E-2</v>
          </cell>
          <cell r="I17">
            <v>3.1218840000000001E-2</v>
          </cell>
          <cell r="J17">
            <v>-0.33320594999999997</v>
          </cell>
          <cell r="K17">
            <v>4.7618367767176899</v>
          </cell>
          <cell r="L17">
            <v>4.7618367767176899</v>
          </cell>
          <cell r="M17">
            <v>-56.7008883801332</v>
          </cell>
          <cell r="N17">
            <v>0</v>
          </cell>
          <cell r="O17">
            <v>-8.8034442942545005E-2</v>
          </cell>
          <cell r="P17">
            <v>0</v>
          </cell>
          <cell r="Q17">
            <v>-0.36513119720324799</v>
          </cell>
        </row>
        <row r="18">
          <cell r="A18" t="str">
            <v>C Starch Slurry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Germs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A20" t="str">
            <v>Grain Distillers</v>
          </cell>
          <cell r="B20">
            <v>3666.12</v>
          </cell>
          <cell r="C20">
            <v>2260.46</v>
          </cell>
          <cell r="D20">
            <v>-198.17</v>
          </cell>
          <cell r="E20">
            <v>5.8650071465200302</v>
          </cell>
          <cell r="F20">
            <v>0.156656620788342</v>
          </cell>
          <cell r="G20">
            <v>4.9356664801521802E-2</v>
          </cell>
          <cell r="H20">
            <v>9.1669999999999995E-5</v>
          </cell>
          <cell r="I20">
            <v>9.1669999999999995E-5</v>
          </cell>
          <cell r="J20">
            <v>2.9936259999999999E-2</v>
          </cell>
          <cell r="K20">
            <v>2.5004637054979101E-2</v>
          </cell>
          <cell r="L20">
            <v>2.5004637054979101E-2</v>
          </cell>
          <cell r="M20">
            <v>7.7481801751227701</v>
          </cell>
          <cell r="N20">
            <v>0</v>
          </cell>
          <cell r="O20">
            <v>5.7432197060455802E-4</v>
          </cell>
          <cell r="P20">
            <v>0</v>
          </cell>
          <cell r="Q20">
            <v>1.8094745596215501E-4</v>
          </cell>
        </row>
        <row r="21">
          <cell r="A21" t="str">
            <v>Vital Wheat Gluten</v>
          </cell>
          <cell r="B21">
            <v>680.09</v>
          </cell>
          <cell r="C21">
            <v>369.08600000000001</v>
          </cell>
          <cell r="D21">
            <v>358.11</v>
          </cell>
          <cell r="E21">
            <v>1304.51729918099</v>
          </cell>
          <cell r="F21">
            <v>-6.0381920667102804</v>
          </cell>
          <cell r="G21">
            <v>-653.22352944190504</v>
          </cell>
          <cell r="H21">
            <v>-6.8977685999999996E-2</v>
          </cell>
          <cell r="I21">
            <v>-6.8977685999999996E-2</v>
          </cell>
          <cell r="J21">
            <v>-8.9899382999999999E-2</v>
          </cell>
          <cell r="K21">
            <v>-202.84869943683901</v>
          </cell>
          <cell r="L21">
            <v>-202.84869943683901</v>
          </cell>
          <cell r="M21">
            <v>-332.805199840591</v>
          </cell>
          <cell r="N21">
            <v>0</v>
          </cell>
          <cell r="O21">
            <v>-1.8317133960592102E-2</v>
          </cell>
          <cell r="P21">
            <v>0</v>
          </cell>
          <cell r="Q21">
            <v>-7.4747063483181594E-2</v>
          </cell>
        </row>
        <row r="23">
          <cell r="A23" t="str">
            <v>TOTAL WHEAT BYPRODUCTS*</v>
          </cell>
          <cell r="B23">
            <v>10902.26</v>
          </cell>
          <cell r="C23">
            <v>4543.5940000000001</v>
          </cell>
          <cell r="D23">
            <v>786.79</v>
          </cell>
          <cell r="E23">
            <v>93.456064614125907</v>
          </cell>
          <cell r="F23">
            <v>-11.323459896203801</v>
          </cell>
          <cell r="G23">
            <v>-22.080420195774199</v>
          </cell>
          <cell r="H23">
            <v>-3.7667175999999997E-2</v>
          </cell>
          <cell r="I23">
            <v>-3.7667175999999997E-2</v>
          </cell>
          <cell r="J23">
            <v>-0.39316907299999998</v>
          </cell>
          <cell r="K23">
            <v>-3.4549878649014101</v>
          </cell>
          <cell r="L23">
            <v>-3.4549878649014101</v>
          </cell>
          <cell r="M23">
            <v>-38.599365437075498</v>
          </cell>
          <cell r="N23">
            <v>0</v>
          </cell>
          <cell r="O23">
            <v>-0.105777254932533</v>
          </cell>
          <cell r="P23">
            <v>0</v>
          </cell>
          <cell r="Q23">
            <v>-0.43969731323046801</v>
          </cell>
        </row>
        <row r="25">
          <cell r="A25" t="str">
            <v>Proteinal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 t="str">
            <v>Protorsan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Fertilizers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A28" t="str">
            <v>Alcopro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30">
          <cell r="A30" t="str">
            <v>TOTAL MSG BYPRODUCTS *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2">
          <cell r="A32" t="str">
            <v>SUBTOTAL BYPRODUCTS</v>
          </cell>
          <cell r="B32">
            <v>33679.258750000001</v>
          </cell>
          <cell r="C32">
            <v>3209.02295</v>
          </cell>
          <cell r="D32">
            <v>171.843975000001</v>
          </cell>
          <cell r="E32">
            <v>136.53960477975201</v>
          </cell>
          <cell r="F32">
            <v>10.101790996899499</v>
          </cell>
          <cell r="G32">
            <v>-48.522951751066103</v>
          </cell>
          <cell r="H32">
            <v>-0.14774184800000001</v>
          </cell>
          <cell r="I32">
            <v>-0.14774184800000001</v>
          </cell>
          <cell r="J32">
            <v>-1.646731044</v>
          </cell>
          <cell r="K32">
            <v>-4.38673098765869</v>
          </cell>
          <cell r="L32">
            <v>-4.38673098765869</v>
          </cell>
          <cell r="M32">
            <v>-49.122775414410498</v>
          </cell>
          <cell r="N32">
            <v>0</v>
          </cell>
          <cell r="O32">
            <v>6.0734037440696102E-2</v>
          </cell>
          <cell r="P32">
            <v>0</v>
          </cell>
          <cell r="Q32">
            <v>-1.60260456211726</v>
          </cell>
        </row>
        <row r="34">
          <cell r="A34" t="str">
            <v>RESALES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A36" t="str">
            <v>SALES TO ORSAN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8">
          <cell r="A38" t="str">
            <v>GRAND TOTAL</v>
          </cell>
          <cell r="B38">
            <v>33679.258750000001</v>
          </cell>
          <cell r="C38">
            <v>3209.02295</v>
          </cell>
          <cell r="D38">
            <v>171.843975000001</v>
          </cell>
          <cell r="E38">
            <v>136.53960477975201</v>
          </cell>
          <cell r="F38">
            <v>10.101790996899499</v>
          </cell>
          <cell r="G38">
            <v>-48.522951751066103</v>
          </cell>
          <cell r="H38">
            <v>-0.14774184800000001</v>
          </cell>
          <cell r="I38">
            <v>-0.14774184800000001</v>
          </cell>
          <cell r="J38">
            <v>-1.646731044</v>
          </cell>
          <cell r="K38">
            <v>-4.38673098765869</v>
          </cell>
          <cell r="L38">
            <v>-4.38673098765869</v>
          </cell>
          <cell r="M38">
            <v>-49.122775414410498</v>
          </cell>
          <cell r="N38">
            <v>0</v>
          </cell>
          <cell r="O38">
            <v>6.0734037440696102E-2</v>
          </cell>
          <cell r="P38">
            <v>0</v>
          </cell>
          <cell r="Q38">
            <v>-1.60260456211726</v>
          </cell>
        </row>
        <row r="40">
          <cell r="A40" t="str">
            <v>TALFIIE SHARE</v>
          </cell>
          <cell r="N40">
            <v>0</v>
          </cell>
          <cell r="O40">
            <v>6.4825859999999999E-2</v>
          </cell>
          <cell r="P40">
            <v>0</v>
          </cell>
          <cell r="Q40">
            <v>-0.62371591999999998</v>
          </cell>
        </row>
      </sheetData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#1 Integrated IS-BS-CF"/>
      <sheetName val="Company #2 Integrated IS-BS-CF"/>
      <sheetName val="Proforma Income Statement"/>
      <sheetName val="Data Tables - Sensitivity"/>
      <sheetName val="Accretion-Dilution Analysis"/>
      <sheetName val="Treasury Share Worksheet"/>
      <sheetName val="Presentation Format"/>
      <sheetName val="Comparable WACC Analysis"/>
      <sheetName val="WACC Calculations"/>
      <sheetName val="DCF Notes"/>
      <sheetName val="Company #1DCF (Revenue)"/>
      <sheetName val="Company #1 DCF (EBITDA)"/>
      <sheetName val="Precedent Trans. Analysis Notes"/>
      <sheetName val="Precedent Transactions Analysis"/>
      <sheetName val="Comparable Comp. Analysis Notes"/>
      <sheetName val="Comparable Company Analysis"/>
      <sheetName val="Comps Options Worksheet"/>
      <sheetName val="Company #1 Common Ratios"/>
      <sheetName val="Basic Valuation Notes"/>
      <sheetName val="Market Statistics &amp; LTM Graph"/>
      <sheetName val="Market Stats Options Worksheet"/>
      <sheetName val="Equity-Debt Notes"/>
      <sheetName val="Modeling Commands"/>
      <sheetName val="Scratch 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Contents pg 1"/>
      <sheetName val="Summary P&amp;L-2"/>
      <sheetName val="Raw Material -3a"/>
      <sheetName val="Raw Material -3b"/>
      <sheetName val="Manuf. Detail -5 "/>
      <sheetName val="Direct cost variance - 6"/>
      <sheetName val="SG&amp;A Mth -7"/>
      <sheetName val="SG&amp;A YTD -8"/>
      <sheetName val="Headcount - 9"/>
      <sheetName val="Balance sheet-10"/>
      <sheetName val="Cashflow -11"/>
      <sheetName val="Stock report -12"/>
      <sheetName val="InputVoorraadQuery"/>
      <sheetName val="RelTabel"/>
      <sheetName val="BalanceSheetPer"/>
      <sheetName val="Sheet1"/>
      <sheetName val="Sheet2"/>
      <sheetName val="Sheet3"/>
      <sheetName val="Lists"/>
      <sheetName val="Capex"/>
      <sheetName val="Quart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ValCLMainFamSubFam</v>
          </cell>
        </row>
        <row r="2">
          <cell r="A2" t="str">
            <v>3320NATIVE STARCHNative Waxy</v>
          </cell>
        </row>
        <row r="3">
          <cell r="A3" t="str">
            <v>3320NATIVE STARCHNative Waxy</v>
          </cell>
        </row>
        <row r="4">
          <cell r="A4" t="str">
            <v>3300NATIVE STARCHNative Maize</v>
          </cell>
        </row>
        <row r="5">
          <cell r="A5" t="str">
            <v>3300NATIVE STARCHNative Maize</v>
          </cell>
        </row>
        <row r="6">
          <cell r="A6" t="str">
            <v>3300NATIVE STARCHNative Maize</v>
          </cell>
        </row>
        <row r="7">
          <cell r="A7" t="str">
            <v>3300NATIVE STARCHNative Maize</v>
          </cell>
        </row>
        <row r="8">
          <cell r="A8" t="str">
            <v>3300NATIVE STARCHNative Maize</v>
          </cell>
        </row>
        <row r="9">
          <cell r="A9" t="str">
            <v>3300NATIVE STARCHNative Maize</v>
          </cell>
        </row>
        <row r="10">
          <cell r="A10" t="str">
            <v>3300NATIVE STARCHNative Maize</v>
          </cell>
        </row>
        <row r="11">
          <cell r="A11" t="str">
            <v>3300NATIVE STARCHNative Maize</v>
          </cell>
        </row>
        <row r="12">
          <cell r="A12" t="str">
            <v>3300NATIVE STARCHNative Maize</v>
          </cell>
        </row>
        <row r="13">
          <cell r="A13" t="str">
            <v>3300NATIVE STARCHNative Maize</v>
          </cell>
        </row>
        <row r="14">
          <cell r="A14" t="str">
            <v>3300NATIVE STARCHNative Maize</v>
          </cell>
        </row>
        <row r="15">
          <cell r="A15" t="str">
            <v>3300NATIVE STARCHNative Maize</v>
          </cell>
        </row>
        <row r="16">
          <cell r="A16" t="str">
            <v>3300NATIVE STARCHNative Maize</v>
          </cell>
        </row>
        <row r="17">
          <cell r="A17" t="str">
            <v>3300NATIVE STARCHNative Maize</v>
          </cell>
        </row>
        <row r="18">
          <cell r="A18" t="str">
            <v>3300NATIVE STARCHNative Maize</v>
          </cell>
        </row>
        <row r="19">
          <cell r="A19" t="str">
            <v>3300NATIVE STARCHNative Maize</v>
          </cell>
        </row>
        <row r="20">
          <cell r="A20" t="str">
            <v>3300NATIVE STARCHNative Maize</v>
          </cell>
        </row>
        <row r="21">
          <cell r="A21" t="str">
            <v>3300NATIVE STARCHNative Maize</v>
          </cell>
        </row>
        <row r="22">
          <cell r="A22" t="str">
            <v>3300NATIVE STARCHNative Maize</v>
          </cell>
        </row>
        <row r="23">
          <cell r="A23" t="str">
            <v>3300NATIVE STARCHNative Maize</v>
          </cell>
        </row>
        <row r="24">
          <cell r="A24" t="str">
            <v>3300NATIVE STARCHNative Maize</v>
          </cell>
        </row>
        <row r="25">
          <cell r="A25" t="str">
            <v>3300NATIVE STARCHNative Maize</v>
          </cell>
        </row>
        <row r="26">
          <cell r="A26" t="str">
            <v>3300NATIVE STARCHNative Maize</v>
          </cell>
        </row>
        <row r="27">
          <cell r="A27" t="str">
            <v>3300NATIVE STARCHNative Maize</v>
          </cell>
        </row>
        <row r="28">
          <cell r="A28" t="str">
            <v>3300NATIVE STARCHNative Maize</v>
          </cell>
        </row>
        <row r="29">
          <cell r="A29" t="str">
            <v>3300NATIVE STARCHNative Maize</v>
          </cell>
        </row>
        <row r="30">
          <cell r="A30" t="str">
            <v>3300NATIVE STARCHNative Maize</v>
          </cell>
        </row>
        <row r="31">
          <cell r="A31" t="str">
            <v>3300NATIVE STARCHNative Maize</v>
          </cell>
        </row>
        <row r="32">
          <cell r="A32" t="str">
            <v>3300NATIVE STARCHNative Maize</v>
          </cell>
        </row>
        <row r="33">
          <cell r="A33" t="str">
            <v>3300NATIVE STARCHNative Maize</v>
          </cell>
        </row>
        <row r="34">
          <cell r="A34" t="str">
            <v>3300NATIVE STARCHNative Maize</v>
          </cell>
        </row>
        <row r="35">
          <cell r="A35" t="str">
            <v>3300NATIVE STARCHNative Waxy</v>
          </cell>
        </row>
        <row r="36">
          <cell r="A36" t="str">
            <v>3300NATIVE STARCHNative Waxy</v>
          </cell>
        </row>
        <row r="37">
          <cell r="A37" t="str">
            <v>3300NATIVE STARCHNative Waxy</v>
          </cell>
        </row>
        <row r="38">
          <cell r="A38" t="str">
            <v>3300NATIVE STARCHNative Waxy</v>
          </cell>
        </row>
        <row r="39">
          <cell r="A39" t="str">
            <v>3300NATIVE STARCHNative Waxy</v>
          </cell>
        </row>
        <row r="40">
          <cell r="A40" t="str">
            <v>3300NATIVE STARCHNative Waxy</v>
          </cell>
        </row>
        <row r="41">
          <cell r="A41" t="str">
            <v>3300MODIFIED STARCHModified Maize</v>
          </cell>
        </row>
        <row r="42">
          <cell r="A42" t="str">
            <v>3300MODIFIED STARCHModified Maize</v>
          </cell>
        </row>
        <row r="43">
          <cell r="A43" t="str">
            <v>3300MODIFIED STARCHModified Maize</v>
          </cell>
        </row>
        <row r="44">
          <cell r="A44" t="str">
            <v>3300MODIFIED STARCHModified Wheat</v>
          </cell>
        </row>
        <row r="45">
          <cell r="A45" t="str">
            <v>3300MODIFIED STARCHModified Wheat</v>
          </cell>
        </row>
        <row r="46">
          <cell r="A46" t="str">
            <v>3300MODIFIED STARCHModified Wheat</v>
          </cell>
        </row>
        <row r="47">
          <cell r="A47" t="str">
            <v>3300MODIFIED STARCHModified Waxy</v>
          </cell>
        </row>
        <row r="48">
          <cell r="A48" t="str">
            <v>3300MODIFIED STARCHModified Maize</v>
          </cell>
        </row>
        <row r="49">
          <cell r="A49" t="str">
            <v>3300MODIFIED STARCHModified Maize</v>
          </cell>
        </row>
        <row r="50">
          <cell r="A50" t="str">
            <v>3300MODIFIED STARCHModified Maize</v>
          </cell>
        </row>
        <row r="51">
          <cell r="A51" t="str">
            <v>3300MODIFIED STARCHModified Maize</v>
          </cell>
        </row>
        <row r="52">
          <cell r="A52" t="str">
            <v>3300MODIFIED STARCHModified Wheat</v>
          </cell>
        </row>
        <row r="53">
          <cell r="A53" t="str">
            <v>3300MODIFIED STARCHModified Wheat</v>
          </cell>
        </row>
        <row r="54">
          <cell r="A54" t="str">
            <v>3300MODIFIED STARCHModified Wheat</v>
          </cell>
        </row>
        <row r="55">
          <cell r="A55" t="str">
            <v>3300MODIFIED STARCHModified Wheat</v>
          </cell>
        </row>
        <row r="56">
          <cell r="A56" t="str">
            <v>3300MODIFIED STARCHModified Waxy</v>
          </cell>
        </row>
        <row r="57">
          <cell r="A57" t="str">
            <v>3300MODIFIED STARCHModified Waxy</v>
          </cell>
        </row>
        <row r="58">
          <cell r="A58" t="str">
            <v>3300MODIFIED STARCHModified Waxy</v>
          </cell>
        </row>
        <row r="59">
          <cell r="A59" t="str">
            <v>3300MODIFIED STARCHModified Waxy</v>
          </cell>
        </row>
        <row r="60">
          <cell r="A60" t="str">
            <v>3300MODIFIED STARCHModified Waxy</v>
          </cell>
        </row>
        <row r="61">
          <cell r="A61" t="str">
            <v>3300MODIFIED STARCHModified Waxy</v>
          </cell>
        </row>
        <row r="62">
          <cell r="A62" t="str">
            <v>3300MODIFIED STARCHModified Waxy</v>
          </cell>
        </row>
        <row r="63">
          <cell r="A63" t="str">
            <v>3300MODIFIED STARCHModified Waxy</v>
          </cell>
        </row>
        <row r="64">
          <cell r="A64" t="str">
            <v>3300MODIFIED STARCHModified Waxy</v>
          </cell>
        </row>
        <row r="65">
          <cell r="A65" t="str">
            <v>3300MODIFIED STARCHModified Waxy</v>
          </cell>
        </row>
        <row r="66">
          <cell r="A66" t="str">
            <v>3300MODIFIED STARCHModified Waxy</v>
          </cell>
        </row>
        <row r="67">
          <cell r="A67" t="str">
            <v>3300MODIFIED STARCHModified Waxy</v>
          </cell>
        </row>
        <row r="68">
          <cell r="A68" t="str">
            <v>3300MODIFIED STARCHModified Waxy</v>
          </cell>
        </row>
        <row r="69">
          <cell r="A69" t="str">
            <v>3300MODIFIED STARCHModified Waxy</v>
          </cell>
        </row>
        <row r="70">
          <cell r="A70" t="str">
            <v>3300MODIFIED STARCHModified Waxy</v>
          </cell>
        </row>
        <row r="71">
          <cell r="A71" t="str">
            <v>3300MODIFIED STARCHModified Waxy</v>
          </cell>
        </row>
        <row r="72">
          <cell r="A72" t="str">
            <v>3300MODIFIED STARCHModified Waxy</v>
          </cell>
        </row>
        <row r="73">
          <cell r="A73" t="str">
            <v>3300MODIFIED STARCHModified Waxy</v>
          </cell>
        </row>
        <row r="74">
          <cell r="A74" t="str">
            <v>3300MODIFIED STARCHModified Waxy</v>
          </cell>
        </row>
        <row r="75">
          <cell r="A75" t="str">
            <v>3300MODIFIED STARCHModified Waxy</v>
          </cell>
        </row>
        <row r="76">
          <cell r="A76" t="str">
            <v>3300MODIFIED STARCHModified Waxy</v>
          </cell>
        </row>
        <row r="77">
          <cell r="A77" t="str">
            <v>3300MODIFIED STARCHModified Waxy</v>
          </cell>
        </row>
        <row r="78">
          <cell r="A78" t="str">
            <v>3300MODIFIED STARCHModified Waxy</v>
          </cell>
        </row>
        <row r="79">
          <cell r="A79" t="str">
            <v>3300MODIFIED STARCHModified Waxy</v>
          </cell>
        </row>
        <row r="80">
          <cell r="A80" t="str">
            <v>3300MODIFIED STARCHModified Waxy</v>
          </cell>
        </row>
        <row r="81">
          <cell r="A81" t="str">
            <v>3300MODIFIED STARCHModified Waxy</v>
          </cell>
        </row>
        <row r="82">
          <cell r="A82" t="str">
            <v>3300MODIFIED STARCHModified Waxy</v>
          </cell>
        </row>
        <row r="83">
          <cell r="A83" t="str">
            <v>3300MODIFIED STARCHModified Waxy</v>
          </cell>
        </row>
        <row r="84">
          <cell r="A84" t="str">
            <v>3300MODIFIED STARCHModified Waxy</v>
          </cell>
        </row>
        <row r="85">
          <cell r="A85" t="str">
            <v>3300MODIFIED STARCHModified Waxy</v>
          </cell>
        </row>
        <row r="86">
          <cell r="A86" t="str">
            <v>3300MODIFIED STARCHModified Waxy</v>
          </cell>
        </row>
        <row r="87">
          <cell r="A87" t="str">
            <v>3300MODIFIED STARCHModified Waxy</v>
          </cell>
        </row>
        <row r="88">
          <cell r="A88" t="str">
            <v>3300MODIFIED STARCHModified Waxy</v>
          </cell>
        </row>
        <row r="89">
          <cell r="A89" t="str">
            <v>3300MODIFIED STARCHModified Waxy</v>
          </cell>
        </row>
        <row r="90">
          <cell r="A90" t="str">
            <v>3300MODIFIED STARCHModified Waxy</v>
          </cell>
        </row>
        <row r="91">
          <cell r="A91" t="str">
            <v>3300MODIFIED STARCHModified Waxy</v>
          </cell>
        </row>
        <row r="92">
          <cell r="A92" t="str">
            <v>3300MODIFIED STARCHModified Waxy</v>
          </cell>
        </row>
        <row r="93">
          <cell r="A93" t="str">
            <v>3300MODIFIED STARCHModified Waxy</v>
          </cell>
        </row>
        <row r="94">
          <cell r="A94" t="str">
            <v>3300MODIFIED STARCHModified Waxy</v>
          </cell>
        </row>
        <row r="95">
          <cell r="A95" t="str">
            <v>3300MODIFIED STARCHModified Maize</v>
          </cell>
        </row>
        <row r="96">
          <cell r="A96" t="str">
            <v>3300MODIFIED STARCHModified Maize</v>
          </cell>
        </row>
        <row r="97">
          <cell r="A97" t="str">
            <v>3300MODIFIED STARCHModified Maize</v>
          </cell>
        </row>
        <row r="98">
          <cell r="A98" t="str">
            <v>3300MODIFIED STARCHModified Wheat</v>
          </cell>
        </row>
        <row r="99">
          <cell r="A99" t="str">
            <v>3300MODIFIED STARCHModified Wheat</v>
          </cell>
        </row>
        <row r="100">
          <cell r="A100" t="str">
            <v>3300MODIFIED STARCHModified Waxy</v>
          </cell>
        </row>
        <row r="101">
          <cell r="A101" t="str">
            <v>3300MODIFIED STARCHModified Waxy</v>
          </cell>
        </row>
        <row r="102">
          <cell r="A102" t="str">
            <v>3300MODIFIED STARCHModified Waxy</v>
          </cell>
        </row>
        <row r="103">
          <cell r="A103" t="str">
            <v>3300MODIFIED STARCHModified Waxy</v>
          </cell>
        </row>
        <row r="104">
          <cell r="A104" t="str">
            <v>3300MODIFIED STARCHModified Waxy</v>
          </cell>
        </row>
        <row r="105">
          <cell r="A105" t="str">
            <v>3300MODIFIED STARCHModified Waxy</v>
          </cell>
        </row>
        <row r="106">
          <cell r="A106" t="str">
            <v>3300MODIFIED STARCHModified Waxy</v>
          </cell>
        </row>
        <row r="107">
          <cell r="A107" t="str">
            <v>3300MODIFIED STARCHModified Waxy</v>
          </cell>
        </row>
        <row r="108">
          <cell r="A108" t="str">
            <v>3300MODIFIED STARCHModified Waxy</v>
          </cell>
        </row>
        <row r="109">
          <cell r="A109" t="str">
            <v>3300MODIFIED STARCHModified Waxy</v>
          </cell>
        </row>
        <row r="110">
          <cell r="A110" t="str">
            <v>3300MODIFIED STARCHModified Waxy</v>
          </cell>
        </row>
        <row r="111">
          <cell r="A111" t="str">
            <v>3350MODIFIED STARCHModified Tapioca</v>
          </cell>
        </row>
        <row r="112">
          <cell r="A112" t="str">
            <v>3350MODIFIED STARCHModified Tapioca</v>
          </cell>
        </row>
        <row r="113">
          <cell r="A113" t="str">
            <v>3350MODIFIED STARCHModified Waxy</v>
          </cell>
        </row>
        <row r="114">
          <cell r="A114" t="str">
            <v>3350MODIFIED STARCHModified Waxy</v>
          </cell>
        </row>
        <row r="115">
          <cell r="A115" t="str">
            <v>3350MODIFIED STARCHModified Waxy</v>
          </cell>
        </row>
        <row r="116">
          <cell r="A116" t="str">
            <v>3350MODIFIED STARCHModified Waxy</v>
          </cell>
        </row>
        <row r="117">
          <cell r="A117" t="str">
            <v>3350MODIFIED STARCHModified Waxy</v>
          </cell>
        </row>
        <row r="118">
          <cell r="A118" t="str">
            <v>3350MODIFIED STARCHModified Waxy</v>
          </cell>
        </row>
        <row r="119">
          <cell r="A119" t="str">
            <v>3350MODIFIED STARCHModified Waxy</v>
          </cell>
        </row>
        <row r="120">
          <cell r="A120" t="str">
            <v>3350MODIFIED STARCHModified Waxy</v>
          </cell>
        </row>
        <row r="121">
          <cell r="A121" t="str">
            <v>3350MODIFIED STARCHModified Maize</v>
          </cell>
        </row>
        <row r="122">
          <cell r="A122" t="str">
            <v>3350MODIFIED STARCHModified Waxy</v>
          </cell>
        </row>
        <row r="123">
          <cell r="A123" t="str">
            <v>3350MODIFIED STARCHModified Waxy</v>
          </cell>
        </row>
        <row r="124">
          <cell r="A124" t="str">
            <v>3350MODIFIED STARCHModified Waxy</v>
          </cell>
        </row>
        <row r="125">
          <cell r="A125" t="str">
            <v>3350MODIFIED STARCHModified Waxy</v>
          </cell>
        </row>
        <row r="126">
          <cell r="A126" t="str">
            <v>3350MODIFIED STARCHModified Maize</v>
          </cell>
        </row>
        <row r="127">
          <cell r="A127" t="str">
            <v>3350MODIFIED STARCHModified Maize</v>
          </cell>
        </row>
        <row r="128">
          <cell r="A128" t="str">
            <v>3350MODIFIED STARCHModified Maize</v>
          </cell>
        </row>
        <row r="129">
          <cell r="A129" t="str">
            <v>3350MODIFIED STARCHModified Tapioca</v>
          </cell>
        </row>
        <row r="130">
          <cell r="A130" t="str">
            <v>3350MODIFIED STARCHModified Waxy</v>
          </cell>
        </row>
        <row r="131">
          <cell r="A131" t="str">
            <v>3350MODIFIED STARCHModified Waxy</v>
          </cell>
        </row>
        <row r="132">
          <cell r="A132" t="str">
            <v>3350MODIFIED STARCHModified Waxy</v>
          </cell>
        </row>
        <row r="133">
          <cell r="A133" t="str">
            <v>3350MODIFIED STARCHModified Waxy</v>
          </cell>
        </row>
        <row r="134">
          <cell r="A134" t="str">
            <v>3350MODIFIED STARCHModified Waxy</v>
          </cell>
        </row>
        <row r="135">
          <cell r="A135" t="str">
            <v>3350MODIFIED STARCHModified Waxy</v>
          </cell>
        </row>
        <row r="136">
          <cell r="A136" t="str">
            <v>3350MODIFIED STARCHModified Maize</v>
          </cell>
        </row>
        <row r="137">
          <cell r="A137" t="str">
            <v>3350MODIFIED STARCHModified Maize</v>
          </cell>
        </row>
        <row r="138">
          <cell r="A138" t="str">
            <v>3350MODIFIED STARCHModified Waxy</v>
          </cell>
        </row>
        <row r="139">
          <cell r="A139" t="str">
            <v>3350MODIFIED STARCHModified Waxy</v>
          </cell>
        </row>
        <row r="140">
          <cell r="A140" t="str">
            <v>3350MODIFIED STARCHModified Waxy</v>
          </cell>
        </row>
        <row r="141">
          <cell r="A141" t="str">
            <v>3350DEXTRINSTapioca Dextrins</v>
          </cell>
        </row>
        <row r="142">
          <cell r="A142" t="str">
            <v>3350MODIFIED STARCHModified Waxy</v>
          </cell>
        </row>
        <row r="143">
          <cell r="A143" t="str">
            <v>3350MODIFIED STARCHModified Waxy</v>
          </cell>
        </row>
        <row r="144">
          <cell r="A144" t="str">
            <v>3350MODIFIED STARCHModified Tapioca</v>
          </cell>
        </row>
        <row r="145">
          <cell r="A145" t="str">
            <v>3350MODIFIED STARCHModified Tapioca</v>
          </cell>
        </row>
        <row r="146">
          <cell r="A146" t="str">
            <v>3350MODIFIED STARCHModified Tapioca</v>
          </cell>
        </row>
        <row r="147">
          <cell r="A147" t="str">
            <v>3350MODIFIED STARCHModified Waxy</v>
          </cell>
        </row>
        <row r="148">
          <cell r="A148" t="str">
            <v>3300MODIFIED STARCHModified Waxy</v>
          </cell>
        </row>
        <row r="149">
          <cell r="A149" t="str">
            <v>3300MODIFIED STARCHModified Waxy</v>
          </cell>
        </row>
        <row r="150">
          <cell r="A150" t="str">
            <v>3300MODIFIED STARCHModified Waxy</v>
          </cell>
        </row>
        <row r="151">
          <cell r="A151" t="str">
            <v>3300NATIVE STARCHNative Maize</v>
          </cell>
        </row>
        <row r="152">
          <cell r="A152" t="str">
            <v>3300NATIVE STARCHNative Maize</v>
          </cell>
        </row>
        <row r="153">
          <cell r="A153" t="str">
            <v>3300NATIVE STARCHNative Maize</v>
          </cell>
        </row>
        <row r="154">
          <cell r="A154" t="str">
            <v>3300NATIVE STARCHNative Maize</v>
          </cell>
        </row>
        <row r="155">
          <cell r="A155" t="str">
            <v>3300NATIVE STARCHNative Maize</v>
          </cell>
        </row>
        <row r="156">
          <cell r="A156" t="str">
            <v>3300NATIVE STARCHNative Maize</v>
          </cell>
        </row>
        <row r="157">
          <cell r="A157" t="str">
            <v>3300NATIVE STARCHNative Maize</v>
          </cell>
        </row>
        <row r="158">
          <cell r="A158" t="str">
            <v>3300NATIVE STARCHNative Maize</v>
          </cell>
        </row>
        <row r="159">
          <cell r="A159" t="str">
            <v>3300NATIVE STARCHNative Maize</v>
          </cell>
        </row>
        <row r="160">
          <cell r="A160" t="str">
            <v>3300NATIVE STARCHNative Maize</v>
          </cell>
        </row>
        <row r="161">
          <cell r="A161" t="str">
            <v>3300NATIVE STARCHNative Maize</v>
          </cell>
        </row>
        <row r="162">
          <cell r="A162" t="str">
            <v>3300NATIVE STARCHNative Maize</v>
          </cell>
        </row>
        <row r="163">
          <cell r="A163" t="str">
            <v>3300NATIVE STARCHNative Maize</v>
          </cell>
        </row>
        <row r="164">
          <cell r="A164" t="str">
            <v>3300NATIVE STARCHNative Maize</v>
          </cell>
        </row>
        <row r="165">
          <cell r="A165" t="str">
            <v>3300NATIVE STARCHNative Maize</v>
          </cell>
        </row>
        <row r="166">
          <cell r="A166" t="str">
            <v>3300NATIVE STARCHNative Maize</v>
          </cell>
        </row>
        <row r="167">
          <cell r="A167" t="str">
            <v>3300NATIVE STARCHNative Maize</v>
          </cell>
        </row>
        <row r="168">
          <cell r="A168" t="str">
            <v>3300NATIVE STARCHNative Maize</v>
          </cell>
        </row>
        <row r="169">
          <cell r="A169" t="str">
            <v>3300NATIVE STARCHNative Maize</v>
          </cell>
        </row>
        <row r="170">
          <cell r="A170" t="str">
            <v>3300MODIFIED STARCHModified Maize</v>
          </cell>
        </row>
        <row r="171">
          <cell r="A171" t="str">
            <v>3300MODIFIED STARCHModified Maize</v>
          </cell>
        </row>
        <row r="172">
          <cell r="A172" t="str">
            <v>3300MODIFIED STARCHModified Maize</v>
          </cell>
        </row>
        <row r="173">
          <cell r="A173" t="str">
            <v>3300MODIFIED STARCHModified Maize</v>
          </cell>
        </row>
        <row r="174">
          <cell r="A174" t="str">
            <v>3300MODIFIED STARCHModified Maize</v>
          </cell>
        </row>
        <row r="175">
          <cell r="A175" t="str">
            <v>3300MODIFIED STARCHModified Maize</v>
          </cell>
        </row>
        <row r="176">
          <cell r="A176" t="str">
            <v>3300MODIFIED STARCHModified Maize</v>
          </cell>
        </row>
        <row r="177">
          <cell r="A177" t="str">
            <v>3300MODIFIED STARCHModified Maize</v>
          </cell>
        </row>
        <row r="178">
          <cell r="A178" t="str">
            <v>3300MODIFIED STARCHModified Maize</v>
          </cell>
        </row>
        <row r="179">
          <cell r="A179" t="str">
            <v>3300MODIFIED STARCHModified Maize</v>
          </cell>
        </row>
        <row r="180">
          <cell r="A180" t="str">
            <v>3300MODIFIED STARCHModified Maize</v>
          </cell>
        </row>
        <row r="181">
          <cell r="A181" t="str">
            <v>3300MODIFIED STARCHModified Maize</v>
          </cell>
        </row>
        <row r="182">
          <cell r="A182" t="str">
            <v>3300MODIFIED STARCHModified Maize</v>
          </cell>
        </row>
        <row r="183">
          <cell r="A183" t="str">
            <v>3300MODIFIED STARCHModified Maize</v>
          </cell>
        </row>
        <row r="184">
          <cell r="A184" t="str">
            <v>3300MODIFIED STARCHModified Waxy</v>
          </cell>
        </row>
        <row r="185">
          <cell r="A185" t="str">
            <v>3300MODIFIED STARCHModified Maize</v>
          </cell>
        </row>
        <row r="186">
          <cell r="A186" t="str">
            <v>3300MODIFIED STARCHModified Maize</v>
          </cell>
        </row>
        <row r="187">
          <cell r="A187" t="str">
            <v>3300MODIFIED STARCHModified Maize</v>
          </cell>
        </row>
        <row r="188">
          <cell r="A188" t="str">
            <v>3300MODIFIED STARCHModified Maize</v>
          </cell>
        </row>
        <row r="189">
          <cell r="A189" t="str">
            <v>3300MODIFIED STARCHModified Maize</v>
          </cell>
        </row>
        <row r="190">
          <cell r="A190" t="str">
            <v>3300MODIFIED STARCHModified Maize</v>
          </cell>
        </row>
        <row r="191">
          <cell r="A191" t="str">
            <v>3300MODIFIED STARCHModified Maize</v>
          </cell>
        </row>
        <row r="192">
          <cell r="A192" t="str">
            <v>3300MODIFIED STARCHModified Maize</v>
          </cell>
        </row>
        <row r="193">
          <cell r="A193" t="str">
            <v>3300MODIFIED STARCHModified Maize</v>
          </cell>
        </row>
        <row r="194">
          <cell r="A194" t="str">
            <v>3300MODIFIED STARCHModified Maize</v>
          </cell>
        </row>
        <row r="195">
          <cell r="A195" t="str">
            <v>3300MODIFIED STARCHModified Maize</v>
          </cell>
        </row>
        <row r="196">
          <cell r="A196" t="str">
            <v>3300MODIFIED STARCHModified Maize</v>
          </cell>
        </row>
        <row r="197">
          <cell r="A197" t="str">
            <v>3300MODIFIED STARCHModified Maize</v>
          </cell>
        </row>
        <row r="198">
          <cell r="A198" t="str">
            <v>3300MODIFIED STARCHModified Maize</v>
          </cell>
        </row>
        <row r="199">
          <cell r="A199" t="str">
            <v>3300MODIFIED STARCHModified Maize</v>
          </cell>
        </row>
        <row r="200">
          <cell r="A200" t="str">
            <v>3300MODIFIED STARCHModified Maize</v>
          </cell>
        </row>
        <row r="201">
          <cell r="A201" t="str">
            <v>3300MODIFIED STARCHModified Maize</v>
          </cell>
        </row>
        <row r="202">
          <cell r="A202" t="str">
            <v>3300MODIFIED STARCHModified Maize</v>
          </cell>
        </row>
        <row r="203">
          <cell r="A203" t="str">
            <v>3300MODIFIED STARCHModified Maize</v>
          </cell>
        </row>
        <row r="204">
          <cell r="A204" t="str">
            <v>3300MODIFIED STARCHModified Maize</v>
          </cell>
        </row>
        <row r="205">
          <cell r="A205" t="str">
            <v>3300MODIFIED STARCHModified Maize</v>
          </cell>
        </row>
        <row r="206">
          <cell r="A206" t="str">
            <v>3300MODIFIED STARCHModified Maize</v>
          </cell>
        </row>
        <row r="207">
          <cell r="A207" t="str">
            <v>3300MODIFIED STARCHModified Maize</v>
          </cell>
        </row>
        <row r="208">
          <cell r="A208" t="str">
            <v>3300MODIFIED STARCHModified Maize</v>
          </cell>
        </row>
        <row r="209">
          <cell r="A209" t="str">
            <v>3300MODIFIED STARCHModified Maize</v>
          </cell>
        </row>
        <row r="210">
          <cell r="A210" t="str">
            <v>3300MODIFIED STARCHModified Maize</v>
          </cell>
        </row>
        <row r="211">
          <cell r="A211" t="str">
            <v>3300MODIFIED STARCHModified Maize</v>
          </cell>
        </row>
        <row r="212">
          <cell r="A212" t="str">
            <v>3300MODIFIED STARCHModified Maize</v>
          </cell>
        </row>
        <row r="213">
          <cell r="A213" t="str">
            <v>3300MODIFIED STARCHModified Maize</v>
          </cell>
        </row>
        <row r="214">
          <cell r="A214" t="str">
            <v>3300MODIFIED STARCHModified Maize</v>
          </cell>
        </row>
        <row r="215">
          <cell r="A215" t="str">
            <v>3300MODIFIED STARCHModified Maize</v>
          </cell>
        </row>
        <row r="216">
          <cell r="A216" t="str">
            <v>3300MODIFIED STARCHModified Maize</v>
          </cell>
        </row>
        <row r="217">
          <cell r="A217" t="str">
            <v>3300MODIFIED STARCHModified Maize</v>
          </cell>
        </row>
        <row r="218">
          <cell r="A218" t="str">
            <v>3300MODIFIED STARCHModified Wheat</v>
          </cell>
        </row>
        <row r="219">
          <cell r="A219" t="str">
            <v>3300MODIFIED STARCHModified Wheat</v>
          </cell>
        </row>
        <row r="220">
          <cell r="A220" t="str">
            <v>3300MODIFIED STARCHModified Maize</v>
          </cell>
        </row>
        <row r="221">
          <cell r="A221" t="str">
            <v>3300MODIFIED STARCHModified Maize</v>
          </cell>
        </row>
        <row r="222">
          <cell r="A222" t="str">
            <v>3300MODIFIED STARCHModified Maize</v>
          </cell>
        </row>
        <row r="223">
          <cell r="A223" t="str">
            <v>3300MODIFIED STARCHModified Maize</v>
          </cell>
        </row>
        <row r="224">
          <cell r="A224" t="str">
            <v>3300MODIFIED STARCHModified Maize</v>
          </cell>
        </row>
        <row r="225">
          <cell r="A225" t="str">
            <v>3300MODIFIED STARCHModified Maize</v>
          </cell>
        </row>
        <row r="226">
          <cell r="A226" t="str">
            <v>3350MODIFIED STARCHModified Waxy</v>
          </cell>
        </row>
        <row r="227">
          <cell r="A227" t="str">
            <v>3350MODIFIED STARCHModified Maize</v>
          </cell>
        </row>
        <row r="228">
          <cell r="A228" t="str">
            <v>3350MODIFIED STARCHModified Maize</v>
          </cell>
        </row>
        <row r="229">
          <cell r="A229" t="str">
            <v>3350MODIFIED STARCHModified Maize</v>
          </cell>
        </row>
        <row r="230">
          <cell r="A230" t="str">
            <v>3300MODIFIED STARCHModified Maize</v>
          </cell>
        </row>
        <row r="231">
          <cell r="A231" t="str">
            <v>3300MODIFIED STARCHModified Maize</v>
          </cell>
        </row>
        <row r="232">
          <cell r="A232" t="str">
            <v>3300MODIFIED STARCHModified Maize</v>
          </cell>
        </row>
        <row r="233">
          <cell r="A233" t="str">
            <v>3300MODIFIED STARCHModified Maize</v>
          </cell>
        </row>
        <row r="234">
          <cell r="A234" t="str">
            <v>3300MODIFIED STARCHModified Maize</v>
          </cell>
        </row>
        <row r="235">
          <cell r="A235" t="str">
            <v>3300MODIFIED STARCHModified Maize</v>
          </cell>
        </row>
        <row r="236">
          <cell r="A236" t="str">
            <v>3300MODIFIED STARCHModified Maize</v>
          </cell>
        </row>
        <row r="237">
          <cell r="A237" t="str">
            <v>3300MODIFIED STARCHModified Maize</v>
          </cell>
        </row>
        <row r="238">
          <cell r="A238" t="str">
            <v>3300MODIFIED STARCHModified Maize</v>
          </cell>
        </row>
        <row r="239">
          <cell r="A239" t="str">
            <v>3300MODIFIED STARCHModified Maize</v>
          </cell>
        </row>
        <row r="240">
          <cell r="A240" t="str">
            <v>3300MODIFIED STARCHModified Maize</v>
          </cell>
        </row>
        <row r="241">
          <cell r="A241" t="str">
            <v>3300MODIFIED STARCHModified Maize</v>
          </cell>
        </row>
        <row r="242">
          <cell r="A242" t="str">
            <v>3300MODIFIED STARCHModified Maize</v>
          </cell>
        </row>
        <row r="243">
          <cell r="A243" t="str">
            <v>3300MODIFIED STARCHModified Maize</v>
          </cell>
        </row>
        <row r="244">
          <cell r="A244" t="str">
            <v>3300MODIFIED STARCHModified Maize</v>
          </cell>
        </row>
        <row r="245">
          <cell r="A245" t="str">
            <v>3300MODIFIED STARCHModified Maize</v>
          </cell>
        </row>
        <row r="246">
          <cell r="A246" t="str">
            <v>3300MODIFIED STARCHModified Maize</v>
          </cell>
        </row>
        <row r="247">
          <cell r="A247" t="str">
            <v>3300MODIFIED STARCHModified Maize</v>
          </cell>
        </row>
        <row r="248">
          <cell r="A248" t="str">
            <v>3300MODIFIED STARCHModified Maize</v>
          </cell>
        </row>
        <row r="249">
          <cell r="A249" t="str">
            <v>3300MODIFIED STARCHModified Maize</v>
          </cell>
        </row>
        <row r="250">
          <cell r="A250" t="str">
            <v>3300MODIFIED STARCHModified Maize</v>
          </cell>
        </row>
        <row r="251">
          <cell r="A251" t="str">
            <v>3300MODIFIED STARCHModified Maize</v>
          </cell>
        </row>
        <row r="252">
          <cell r="A252" t="str">
            <v>3300MODIFIED STARCHModified Maize</v>
          </cell>
        </row>
        <row r="253">
          <cell r="A253" t="str">
            <v>3300MODIFIED STARCHModified Maize</v>
          </cell>
        </row>
        <row r="254">
          <cell r="A254" t="str">
            <v>3300MODIFIED STARCHModified Maize</v>
          </cell>
        </row>
        <row r="255">
          <cell r="A255" t="str">
            <v>3300MODIFIED STARCHModified Maize</v>
          </cell>
        </row>
        <row r="256">
          <cell r="A256" t="str">
            <v>3300MODIFIED STARCHModified Maize</v>
          </cell>
        </row>
        <row r="257">
          <cell r="A257" t="str">
            <v>3300MODIFIED STARCHModified Maize</v>
          </cell>
        </row>
        <row r="258">
          <cell r="A258" t="str">
            <v>3300MODIFIED STARCHModified Maize</v>
          </cell>
        </row>
        <row r="259">
          <cell r="A259" t="str">
            <v>3300MODIFIED STARCHModified Maize</v>
          </cell>
        </row>
        <row r="260">
          <cell r="A260" t="str">
            <v>3300MODIFIED STARCHModified Maize</v>
          </cell>
        </row>
        <row r="261">
          <cell r="A261" t="str">
            <v>3300MODIFIED STARCHModified Maize</v>
          </cell>
        </row>
        <row r="262">
          <cell r="A262" t="str">
            <v>3300GLUCOSEGlucose STD</v>
          </cell>
        </row>
        <row r="263">
          <cell r="A263" t="str">
            <v>3300GLUCOSEGlucose STD</v>
          </cell>
        </row>
        <row r="264">
          <cell r="A264" t="str">
            <v>3320DEXTROSEDextrose Liquid</v>
          </cell>
        </row>
        <row r="265">
          <cell r="A265" t="str">
            <v>3350OTHER SWEETENERSOther Bulk Sweeteners</v>
          </cell>
        </row>
        <row r="266">
          <cell r="A266" t="str">
            <v>3350OTHER SWEETENERSOther Bulk Sweeteners</v>
          </cell>
        </row>
        <row r="267">
          <cell r="A267" t="str">
            <v>3300H.F.C.S.Isoglucose F42</v>
          </cell>
        </row>
        <row r="268">
          <cell r="A268" t="str">
            <v>3240H.F.C.S.Isoglucose F42</v>
          </cell>
        </row>
        <row r="269">
          <cell r="A269" t="str">
            <v>3240GLUCOSEGlucose STD</v>
          </cell>
        </row>
        <row r="270">
          <cell r="A270" t="str">
            <v>3240GLUCOSEGlucose STD</v>
          </cell>
        </row>
        <row r="271">
          <cell r="A271" t="str">
            <v>3240GLUCOSEGlucose STD</v>
          </cell>
        </row>
        <row r="272">
          <cell r="A272" t="str">
            <v>3240GLUCOSEGlucose STD</v>
          </cell>
        </row>
        <row r="273">
          <cell r="A273" t="str">
            <v>3240GLUCOSEGlucose STD</v>
          </cell>
        </row>
        <row r="274">
          <cell r="A274" t="str">
            <v>3240GLUCOSEGlucose STD</v>
          </cell>
        </row>
        <row r="275">
          <cell r="A275" t="str">
            <v>3240GLUCOSEGlucose STD</v>
          </cell>
        </row>
        <row r="276">
          <cell r="A276" t="str">
            <v>3240GLUCOSEGlucose STD</v>
          </cell>
        </row>
        <row r="277">
          <cell r="A277" t="str">
            <v>3240H.F.C.S.Isoglucose F42</v>
          </cell>
        </row>
        <row r="278">
          <cell r="A278" t="str">
            <v>3350MALTODEXTRINS &amp; CSSMaltodextrins &amp; CSS &lt;30</v>
          </cell>
        </row>
        <row r="279">
          <cell r="A279" t="str">
            <v>3350MALTODEXTRINS &amp; CSSMaltodextrins &amp; CSS &lt;30</v>
          </cell>
        </row>
        <row r="280">
          <cell r="A280" t="str">
            <v>3350MALTODEXTRINS &amp; CSSMaltodextrins &amp; CSS &lt;30</v>
          </cell>
        </row>
        <row r="281">
          <cell r="A281" t="str">
            <v>3300VariousVarious</v>
          </cell>
        </row>
        <row r="282">
          <cell r="A282" t="str">
            <v>3300VariousVarious</v>
          </cell>
        </row>
        <row r="283">
          <cell r="A283" t="str">
            <v>3020VariousVarious</v>
          </cell>
        </row>
        <row r="284">
          <cell r="A284" t="str">
            <v>3020VariousVarious</v>
          </cell>
        </row>
        <row r="285">
          <cell r="A285" t="str">
            <v>3020VariousVarious</v>
          </cell>
        </row>
        <row r="286">
          <cell r="A286" t="str">
            <v>3030VariousVarious</v>
          </cell>
        </row>
        <row r="287">
          <cell r="A287" t="str">
            <v>3030VariousVarious</v>
          </cell>
        </row>
        <row r="288">
          <cell r="A288" t="str">
            <v>3320VariousVarious</v>
          </cell>
        </row>
        <row r="289">
          <cell r="A289" t="str">
            <v>3310COPRODUCTSCorn Coproducts</v>
          </cell>
        </row>
        <row r="290">
          <cell r="A290" t="str">
            <v>3310COPRODUCTSCorn Coproducts</v>
          </cell>
        </row>
        <row r="291">
          <cell r="A291" t="str">
            <v>3310COPRODUCTSCorn Coproducts</v>
          </cell>
        </row>
        <row r="292">
          <cell r="A292" t="str">
            <v>3310COPRODUCTSCorn Coproducts</v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</sheetData>
      <sheetData sheetId="14" refreshError="1">
        <row r="9">
          <cell r="A9" t="str">
            <v>CashflowstatementRubrieken</v>
          </cell>
          <cell r="D9" t="str">
            <v>Current Year</v>
          </cell>
        </row>
        <row r="10">
          <cell r="A10" t="str">
            <v>(In) Tangible Fixed Assets</v>
          </cell>
          <cell r="D10">
            <v>849748.83</v>
          </cell>
        </row>
        <row r="11">
          <cell r="A11" t="str">
            <v>(In) Tangible Fixed Assets</v>
          </cell>
          <cell r="D11">
            <v>20346761.539999999</v>
          </cell>
        </row>
        <row r="12">
          <cell r="A12" t="str">
            <v>(In) Tangible Fixed Assets</v>
          </cell>
          <cell r="D12">
            <v>-5556622.54</v>
          </cell>
        </row>
        <row r="13">
          <cell r="A13" t="str">
            <v>(In) Tangible Fixed Assets</v>
          </cell>
          <cell r="D13">
            <v>121578052.38</v>
          </cell>
        </row>
        <row r="14">
          <cell r="A14" t="str">
            <v>(In) Tangible Fixed Assets</v>
          </cell>
          <cell r="D14">
            <v>-86243397.379999995</v>
          </cell>
        </row>
        <row r="15">
          <cell r="A15" t="str">
            <v>(In) Tangible Fixed Assets</v>
          </cell>
          <cell r="D15">
            <v>2890765.83</v>
          </cell>
        </row>
        <row r="16">
          <cell r="A16" t="str">
            <v>(In) Tangible Fixed Assets</v>
          </cell>
          <cell r="D16">
            <v>-2618060.83</v>
          </cell>
        </row>
        <row r="17">
          <cell r="A17" t="str">
            <v>(In) Tangible Fixed Assets</v>
          </cell>
          <cell r="D17">
            <v>303832.75</v>
          </cell>
        </row>
        <row r="18">
          <cell r="A18" t="str">
            <v>(In) Tangible Fixed Assets</v>
          </cell>
          <cell r="D18">
            <v>-145752.75</v>
          </cell>
        </row>
        <row r="19">
          <cell r="A19" t="str">
            <v>(In) Tangible Fixed Assets</v>
          </cell>
          <cell r="D19">
            <v>1514271.48</v>
          </cell>
        </row>
        <row r="20">
          <cell r="A20" t="str">
            <v>(In) Tangible Fixed Assets</v>
          </cell>
          <cell r="D20">
            <v>-1214863.48</v>
          </cell>
        </row>
        <row r="21">
          <cell r="A21" t="str">
            <v>(In) Tangible Fixed Assets</v>
          </cell>
          <cell r="D21">
            <v>2339129.48</v>
          </cell>
        </row>
        <row r="22">
          <cell r="A22" t="str">
            <v>(In) Tangible Fixed Assets</v>
          </cell>
          <cell r="D22">
            <v>-1982776.48</v>
          </cell>
        </row>
        <row r="23">
          <cell r="A23" t="str">
            <v>(In) Tangible Fixed Assets</v>
          </cell>
          <cell r="D23">
            <v>11462751.699999999</v>
          </cell>
        </row>
        <row r="24">
          <cell r="A24" t="str">
            <v>(In) Tangible Fixed Assets</v>
          </cell>
          <cell r="D24">
            <v>0</v>
          </cell>
        </row>
        <row r="25">
          <cell r="A25" t="str">
            <v>Raw Materials</v>
          </cell>
          <cell r="D25">
            <v>341399.11</v>
          </cell>
        </row>
        <row r="26">
          <cell r="A26" t="str">
            <v>Raw Materials</v>
          </cell>
          <cell r="D26">
            <v>571442.06000000006</v>
          </cell>
        </row>
        <row r="27">
          <cell r="A27" t="str">
            <v>WIP and Others</v>
          </cell>
          <cell r="D27">
            <v>1216449.28</v>
          </cell>
        </row>
        <row r="28">
          <cell r="A28" t="str">
            <v>WIP and Others</v>
          </cell>
          <cell r="D28">
            <v>647822.14</v>
          </cell>
        </row>
        <row r="29">
          <cell r="A29" t="str">
            <v>WIP and Others</v>
          </cell>
          <cell r="D29">
            <v>6497.87</v>
          </cell>
        </row>
        <row r="30">
          <cell r="A30" t="str">
            <v>WIP and Others</v>
          </cell>
          <cell r="D30">
            <v>329515.68</v>
          </cell>
        </row>
        <row r="31">
          <cell r="A31" t="str">
            <v>WIP and Others</v>
          </cell>
          <cell r="D31">
            <v>141131.41</v>
          </cell>
        </row>
        <row r="32">
          <cell r="A32" t="str">
            <v>WIP and Others</v>
          </cell>
          <cell r="D32">
            <v>-1385681.55</v>
          </cell>
        </row>
        <row r="33">
          <cell r="A33" t="str">
            <v>WIP and Others</v>
          </cell>
          <cell r="D33">
            <v>278124.52</v>
          </cell>
        </row>
        <row r="34">
          <cell r="A34" t="str">
            <v>WIP and Others</v>
          </cell>
          <cell r="D34">
            <v>4247.78</v>
          </cell>
        </row>
        <row r="35">
          <cell r="A35" t="str">
            <v>WIP and Others</v>
          </cell>
          <cell r="D35">
            <v>303442.15999999997</v>
          </cell>
        </row>
        <row r="36">
          <cell r="A36" t="str">
            <v>WIP and Others</v>
          </cell>
          <cell r="D36">
            <v>512837.69</v>
          </cell>
        </row>
        <row r="37">
          <cell r="A37" t="str">
            <v>WIP and Others</v>
          </cell>
          <cell r="D37">
            <v>0</v>
          </cell>
        </row>
        <row r="38">
          <cell r="A38" t="str">
            <v>Finished Goods</v>
          </cell>
          <cell r="D38">
            <v>7770910.2699999996</v>
          </cell>
        </row>
        <row r="39">
          <cell r="A39" t="str">
            <v>Finished Goods</v>
          </cell>
          <cell r="D39">
            <v>-236200</v>
          </cell>
        </row>
        <row r="40">
          <cell r="A40" t="str">
            <v>Finished Goods</v>
          </cell>
          <cell r="D40">
            <v>465501.94</v>
          </cell>
        </row>
        <row r="41">
          <cell r="A41" t="str">
            <v>Finished Goods</v>
          </cell>
          <cell r="D41">
            <v>819266.2</v>
          </cell>
        </row>
        <row r="42">
          <cell r="A42" t="str">
            <v>Finished Goods</v>
          </cell>
          <cell r="D42">
            <v>5339909.1100000003</v>
          </cell>
        </row>
        <row r="43">
          <cell r="A43" t="str">
            <v>-  3rd party  &lt; 1 year</v>
          </cell>
          <cell r="D43">
            <v>106670.87</v>
          </cell>
        </row>
        <row r="44">
          <cell r="A44" t="str">
            <v>-  3rd party  &lt; 1 year</v>
          </cell>
          <cell r="D44">
            <v>-2142.23</v>
          </cell>
        </row>
        <row r="45">
          <cell r="A45" t="str">
            <v>-  3rd party  &lt; 1 year</v>
          </cell>
          <cell r="D45">
            <v>-74355</v>
          </cell>
        </row>
        <row r="46">
          <cell r="A46" t="str">
            <v>-  Amylum Intercompany</v>
          </cell>
          <cell r="D46">
            <v>10654178.289999999</v>
          </cell>
        </row>
        <row r="47">
          <cell r="A47" t="str">
            <v>-  Amylum Intercompany</v>
          </cell>
          <cell r="D47">
            <v>0</v>
          </cell>
        </row>
        <row r="48">
          <cell r="A48" t="str">
            <v>- Associates</v>
          </cell>
          <cell r="D48">
            <v>0</v>
          </cell>
        </row>
        <row r="49">
          <cell r="A49" t="str">
            <v>- Associates</v>
          </cell>
          <cell r="D49">
            <v>0</v>
          </cell>
        </row>
        <row r="50">
          <cell r="A50" t="str">
            <v>Other Debtors</v>
          </cell>
          <cell r="D50">
            <v>6943.06</v>
          </cell>
        </row>
        <row r="51">
          <cell r="A51" t="str">
            <v>Other Debtors</v>
          </cell>
          <cell r="D51">
            <v>-14909.29</v>
          </cell>
        </row>
        <row r="52">
          <cell r="A52" t="str">
            <v>Other Debtors</v>
          </cell>
          <cell r="D52">
            <v>31001.68</v>
          </cell>
        </row>
        <row r="53">
          <cell r="A53" t="str">
            <v>Other Debtors</v>
          </cell>
          <cell r="D53">
            <v>34834.82</v>
          </cell>
        </row>
        <row r="54">
          <cell r="A54" t="str">
            <v>Other Debtors</v>
          </cell>
          <cell r="D54">
            <v>45.37</v>
          </cell>
        </row>
        <row r="55">
          <cell r="A55" t="str">
            <v>Other Debtors</v>
          </cell>
          <cell r="D55">
            <v>-0.01</v>
          </cell>
        </row>
        <row r="56">
          <cell r="A56" t="str">
            <v>Other Debtors</v>
          </cell>
          <cell r="D56">
            <v>108953.79</v>
          </cell>
        </row>
        <row r="57">
          <cell r="A57" t="str">
            <v>Other Debtors</v>
          </cell>
          <cell r="D57">
            <v>25187.119999999999</v>
          </cell>
        </row>
        <row r="58">
          <cell r="A58" t="str">
            <v>Other Debtors</v>
          </cell>
          <cell r="D58">
            <v>111720.01</v>
          </cell>
        </row>
        <row r="59">
          <cell r="A59" t="str">
            <v>Other Debtors</v>
          </cell>
          <cell r="D59">
            <v>0</v>
          </cell>
        </row>
        <row r="60">
          <cell r="A60" t="str">
            <v>Other Debtors</v>
          </cell>
          <cell r="D60">
            <v>259.2</v>
          </cell>
        </row>
        <row r="61">
          <cell r="A61" t="str">
            <v>Other Debtors</v>
          </cell>
          <cell r="D61">
            <v>341000</v>
          </cell>
        </row>
        <row r="62">
          <cell r="A62" t="str">
            <v>-  Amylum Intercompany</v>
          </cell>
          <cell r="D62">
            <v>-117000</v>
          </cell>
        </row>
        <row r="63">
          <cell r="A63" t="str">
            <v>-  Amylum Intercompany</v>
          </cell>
          <cell r="D63">
            <v>45502.39</v>
          </cell>
        </row>
        <row r="64">
          <cell r="A64" t="str">
            <v>-  Amylum Intercompany</v>
          </cell>
          <cell r="D64">
            <v>0</v>
          </cell>
        </row>
        <row r="65">
          <cell r="A65" t="str">
            <v>-  Amylum Intercompany</v>
          </cell>
          <cell r="D65">
            <v>0</v>
          </cell>
        </row>
        <row r="66">
          <cell r="A66" t="str">
            <v>-  Amylum Intercompany</v>
          </cell>
          <cell r="D66">
            <v>0</v>
          </cell>
        </row>
        <row r="67">
          <cell r="A67" t="str">
            <v>-  Amylum Intercompany</v>
          </cell>
          <cell r="D67">
            <v>0</v>
          </cell>
        </row>
        <row r="68">
          <cell r="A68" t="str">
            <v>-  Amylum Intercompany</v>
          </cell>
          <cell r="D68">
            <v>0</v>
          </cell>
        </row>
        <row r="69">
          <cell r="A69" t="str">
            <v>-  Amylum Intercompany</v>
          </cell>
          <cell r="D69">
            <v>0</v>
          </cell>
        </row>
        <row r="70">
          <cell r="A70" t="str">
            <v>- 3rd party  &lt; 1 year</v>
          </cell>
          <cell r="D70">
            <v>0</v>
          </cell>
        </row>
        <row r="71">
          <cell r="A71" t="str">
            <v>- 3rd party  &lt; 1 year</v>
          </cell>
          <cell r="D71">
            <v>0</v>
          </cell>
        </row>
        <row r="72">
          <cell r="A72" t="str">
            <v>- 3rd party  &lt; 1 year</v>
          </cell>
          <cell r="D72">
            <v>0</v>
          </cell>
        </row>
        <row r="73">
          <cell r="A73" t="str">
            <v>- 3rd party  &lt; 1 year</v>
          </cell>
          <cell r="D73">
            <v>-6529772.2599999998</v>
          </cell>
        </row>
        <row r="74">
          <cell r="A74" t="str">
            <v>- 3rd party  &lt; 1 year</v>
          </cell>
          <cell r="D74">
            <v>2387.17</v>
          </cell>
        </row>
        <row r="75">
          <cell r="A75" t="str">
            <v>- 3rd party  &lt; 1 year</v>
          </cell>
          <cell r="D75">
            <v>0</v>
          </cell>
        </row>
        <row r="76">
          <cell r="A76" t="str">
            <v>- 3rd party  &lt; 1 year</v>
          </cell>
          <cell r="D76">
            <v>-2210.67</v>
          </cell>
        </row>
        <row r="77">
          <cell r="A77" t="str">
            <v>- 3rd party  &lt; 1 year</v>
          </cell>
          <cell r="D77">
            <v>-708782.07999999996</v>
          </cell>
        </row>
        <row r="78">
          <cell r="A78" t="str">
            <v>- 3rd party  &lt; 1 year</v>
          </cell>
          <cell r="D78">
            <v>-908951.07</v>
          </cell>
        </row>
        <row r="79">
          <cell r="A79" t="str">
            <v>- 3rd party  &lt; 1 year</v>
          </cell>
          <cell r="D79">
            <v>-721392.42</v>
          </cell>
        </row>
        <row r="80">
          <cell r="A80" t="str">
            <v>- 3rd party  &lt; 1 year</v>
          </cell>
          <cell r="D80">
            <v>-782048.41</v>
          </cell>
        </row>
        <row r="81">
          <cell r="A81" t="str">
            <v>- 3rd party  &lt; 1 year</v>
          </cell>
          <cell r="D81">
            <v>-37969.339999999997</v>
          </cell>
        </row>
        <row r="82">
          <cell r="A82" t="str">
            <v>- 3rd party  &lt; 1 year</v>
          </cell>
          <cell r="D82">
            <v>-77004.070000000007</v>
          </cell>
        </row>
        <row r="83">
          <cell r="A83" t="str">
            <v>- 3rd party  &lt; 1 year</v>
          </cell>
          <cell r="D83">
            <v>-294834.92</v>
          </cell>
        </row>
        <row r="84">
          <cell r="A84" t="str">
            <v>- 3rd party  &lt; 1 year</v>
          </cell>
          <cell r="D84">
            <v>-65662.36</v>
          </cell>
        </row>
        <row r="85">
          <cell r="A85" t="str">
            <v>- 3rd party  &lt; 1 year</v>
          </cell>
          <cell r="D85">
            <v>188741.83</v>
          </cell>
        </row>
        <row r="86">
          <cell r="A86" t="str">
            <v>- 3rd party  &lt; 1 year</v>
          </cell>
          <cell r="D86">
            <v>-12442.63</v>
          </cell>
        </row>
        <row r="87">
          <cell r="A87" t="str">
            <v>- 3rd party  &lt; 1 year</v>
          </cell>
          <cell r="D87">
            <v>-197565.19</v>
          </cell>
        </row>
        <row r="88">
          <cell r="A88" t="str">
            <v>- 3rd party  &lt; 1 year</v>
          </cell>
          <cell r="D88">
            <v>-196136.11</v>
          </cell>
        </row>
        <row r="89">
          <cell r="A89" t="str">
            <v>- 3rd party  &lt; 1 year</v>
          </cell>
          <cell r="D89">
            <v>0</v>
          </cell>
        </row>
        <row r="90">
          <cell r="A90" t="str">
            <v>- 3rd party  &lt; 1 year</v>
          </cell>
          <cell r="D90">
            <v>81267.990000000005</v>
          </cell>
        </row>
        <row r="91">
          <cell r="A91" t="str">
            <v>- 3rd party  &lt; 1 year</v>
          </cell>
          <cell r="D91">
            <v>-294738.42</v>
          </cell>
        </row>
        <row r="92">
          <cell r="A92" t="str">
            <v>- 3rd party  &lt; 1 year</v>
          </cell>
          <cell r="D92">
            <v>0</v>
          </cell>
        </row>
        <row r="93">
          <cell r="A93" t="str">
            <v>- 3rd party  &lt; 1 year</v>
          </cell>
          <cell r="D93">
            <v>0</v>
          </cell>
        </row>
        <row r="94">
          <cell r="A94" t="str">
            <v>Other Debtors</v>
          </cell>
          <cell r="D94">
            <v>-10831.18</v>
          </cell>
        </row>
        <row r="95">
          <cell r="A95" t="str">
            <v>Other Debtors</v>
          </cell>
          <cell r="D95">
            <v>-9861.4500000000007</v>
          </cell>
        </row>
        <row r="96">
          <cell r="A96" t="str">
            <v>Other Debtors</v>
          </cell>
          <cell r="D96">
            <v>0</v>
          </cell>
        </row>
        <row r="97">
          <cell r="A97" t="str">
            <v>Other Debtors</v>
          </cell>
          <cell r="D97">
            <v>0.01</v>
          </cell>
        </row>
        <row r="98">
          <cell r="A98" t="str">
            <v>- 3rd party  &lt; 1 year</v>
          </cell>
          <cell r="D98">
            <v>10831.18</v>
          </cell>
        </row>
        <row r="99">
          <cell r="A99" t="str">
            <v>- 3rd party  &lt; 1 year</v>
          </cell>
          <cell r="D99">
            <v>9861.4500000000007</v>
          </cell>
        </row>
        <row r="100">
          <cell r="A100" t="str">
            <v>- 3rd party  &lt; 1 year</v>
          </cell>
          <cell r="D100">
            <v>0</v>
          </cell>
        </row>
        <row r="101">
          <cell r="A101" t="str">
            <v>- 3rd party  &lt; 1 year</v>
          </cell>
          <cell r="D101">
            <v>-6565255.5899999999</v>
          </cell>
        </row>
        <row r="102">
          <cell r="A102" t="str">
            <v>- 3rd party  &lt; 1 year</v>
          </cell>
          <cell r="D102">
            <v>6565255.5899999999</v>
          </cell>
        </row>
        <row r="103">
          <cell r="A103" t="str">
            <v>- 3rd party  &lt; 1 year</v>
          </cell>
          <cell r="D103">
            <v>7369418.9299999997</v>
          </cell>
        </row>
        <row r="104">
          <cell r="A104" t="str">
            <v>- 3rd party  &lt; 1 year</v>
          </cell>
          <cell r="D104">
            <v>-7369418.9299999997</v>
          </cell>
        </row>
        <row r="105">
          <cell r="A105" t="str">
            <v>- 3rd party  &lt; 1 year</v>
          </cell>
          <cell r="D105">
            <v>-467304.1</v>
          </cell>
        </row>
        <row r="106">
          <cell r="A106" t="str">
            <v>- 3rd party  &lt; 1 year</v>
          </cell>
          <cell r="D106">
            <v>31442931.039999999</v>
          </cell>
        </row>
        <row r="107">
          <cell r="A107" t="str">
            <v>- 3rd party  &lt; 1 year</v>
          </cell>
          <cell r="D107">
            <v>-31442931.030000001</v>
          </cell>
        </row>
        <row r="108">
          <cell r="A108" t="str">
            <v>- 3rd party  &lt; 1 year</v>
          </cell>
          <cell r="D108">
            <v>0</v>
          </cell>
        </row>
        <row r="109">
          <cell r="A109" t="str">
            <v>- 3rd party  &lt; 1 year</v>
          </cell>
          <cell r="D109">
            <v>-563411.87</v>
          </cell>
        </row>
        <row r="110">
          <cell r="A110" t="str">
            <v>- 3rd party  &lt; 1 year</v>
          </cell>
          <cell r="D110">
            <v>799744.12</v>
          </cell>
        </row>
        <row r="111">
          <cell r="A111" t="str">
            <v>- 3rd party  &lt; 1 year</v>
          </cell>
          <cell r="D111">
            <v>-4859.99</v>
          </cell>
        </row>
        <row r="112">
          <cell r="A112" t="str">
            <v>- 3rd party  &lt; 1 year</v>
          </cell>
          <cell r="D112">
            <v>0</v>
          </cell>
        </row>
        <row r="113">
          <cell r="A113" t="str">
            <v>- 3rd party  &lt; 1 year</v>
          </cell>
          <cell r="D113">
            <v>-34486.400000000001</v>
          </cell>
        </row>
        <row r="114">
          <cell r="A114" t="str">
            <v>- 3rd party  &lt; 1 year</v>
          </cell>
          <cell r="D114">
            <v>-1362225.06</v>
          </cell>
        </row>
        <row r="115">
          <cell r="A115" t="str">
            <v>- 3rd party  &lt; 1 year</v>
          </cell>
          <cell r="D115">
            <v>9348.07</v>
          </cell>
        </row>
        <row r="116">
          <cell r="A116" t="str">
            <v>- 3rd party  &lt; 1 year</v>
          </cell>
          <cell r="D116">
            <v>-13551.28</v>
          </cell>
        </row>
        <row r="117">
          <cell r="A117" t="str">
            <v>- 3rd party  &lt; 1 year</v>
          </cell>
          <cell r="D117">
            <v>-16632.2</v>
          </cell>
        </row>
        <row r="118">
          <cell r="A118" t="str">
            <v>- 3rd party  &lt; 1 year</v>
          </cell>
          <cell r="D118">
            <v>151586.48000000001</v>
          </cell>
        </row>
        <row r="119">
          <cell r="A119" t="str">
            <v>- 3rd party  &lt; 1 year</v>
          </cell>
          <cell r="D119">
            <v>-126572.51</v>
          </cell>
        </row>
        <row r="120">
          <cell r="A120" t="str">
            <v>- 3rd party  &lt; 1 year</v>
          </cell>
          <cell r="D120">
            <v>0</v>
          </cell>
        </row>
        <row r="121">
          <cell r="A121" t="str">
            <v>- 3rd party  &lt; 1 year</v>
          </cell>
          <cell r="D121">
            <v>-18623.080000000002</v>
          </cell>
        </row>
        <row r="122">
          <cell r="A122" t="str">
            <v>- 3rd party  &lt; 1 year</v>
          </cell>
          <cell r="D122">
            <v>0</v>
          </cell>
        </row>
        <row r="123">
          <cell r="A123" t="str">
            <v>- 3rd party  &lt; 1 year</v>
          </cell>
          <cell r="D123">
            <v>0</v>
          </cell>
        </row>
        <row r="124">
          <cell r="A124" t="str">
            <v>- 3rd party  &lt; 1 year</v>
          </cell>
          <cell r="D124">
            <v>0</v>
          </cell>
        </row>
        <row r="125">
          <cell r="A125" t="str">
            <v>- 3rd party  &lt; 1 year</v>
          </cell>
          <cell r="D125">
            <v>0</v>
          </cell>
        </row>
        <row r="126">
          <cell r="A126" t="str">
            <v>- 3rd party  &lt; 1 year</v>
          </cell>
          <cell r="D126">
            <v>0</v>
          </cell>
        </row>
        <row r="127">
          <cell r="A127" t="str">
            <v>- 3rd party  &lt; 1 year</v>
          </cell>
          <cell r="D127">
            <v>0</v>
          </cell>
        </row>
        <row r="128">
          <cell r="A128" t="str">
            <v>- 3rd party  &lt; 1 year</v>
          </cell>
          <cell r="D128">
            <v>0</v>
          </cell>
        </row>
        <row r="129">
          <cell r="A129" t="str">
            <v>- 3rd party  &lt; 1 year</v>
          </cell>
          <cell r="D129">
            <v>0</v>
          </cell>
        </row>
        <row r="130">
          <cell r="A130" t="str">
            <v>- 3rd party  &lt; 1 year</v>
          </cell>
          <cell r="D130">
            <v>0</v>
          </cell>
        </row>
        <row r="131">
          <cell r="A131" t="str">
            <v>- 3rd party  &lt; 1 year</v>
          </cell>
          <cell r="D131">
            <v>0</v>
          </cell>
        </row>
        <row r="132">
          <cell r="A132" t="str">
            <v>- 3rd party  &lt; 1 year</v>
          </cell>
          <cell r="D132">
            <v>0</v>
          </cell>
        </row>
        <row r="133">
          <cell r="A133" t="str">
            <v>- 3rd party  &lt; 1 year</v>
          </cell>
          <cell r="D133">
            <v>0</v>
          </cell>
        </row>
        <row r="134">
          <cell r="A134" t="str">
            <v>- 3rd party  &lt; 1 year</v>
          </cell>
          <cell r="D134">
            <v>0</v>
          </cell>
        </row>
        <row r="135">
          <cell r="A135" t="str">
            <v>- 3rd party  &lt; 1 year</v>
          </cell>
          <cell r="D135">
            <v>0</v>
          </cell>
        </row>
        <row r="136">
          <cell r="A136" t="str">
            <v>- 3rd party  &lt; 1 year</v>
          </cell>
          <cell r="D136">
            <v>0</v>
          </cell>
        </row>
        <row r="137">
          <cell r="A137" t="str">
            <v>- 3rd party  &gt; 1 year</v>
          </cell>
          <cell r="D137">
            <v>-1093841.3799999999</v>
          </cell>
        </row>
        <row r="138">
          <cell r="A138" t="str">
            <v>- 3rd party  &lt; 1 year</v>
          </cell>
          <cell r="D138">
            <v>0</v>
          </cell>
        </row>
        <row r="139">
          <cell r="A139" t="str">
            <v>- 3rd party  &lt; 1 year</v>
          </cell>
          <cell r="D139">
            <v>-144073.04999999999</v>
          </cell>
        </row>
        <row r="140">
          <cell r="A140" t="str">
            <v>- 3rd party  &lt; 1 year</v>
          </cell>
          <cell r="D140">
            <v>-201861.76000000001</v>
          </cell>
        </row>
        <row r="141">
          <cell r="A141" t="str">
            <v>- 3rd party  &lt; 1 year</v>
          </cell>
          <cell r="D141">
            <v>-59.95</v>
          </cell>
        </row>
        <row r="142">
          <cell r="A142" t="str">
            <v>- 3rd party  &lt; 1 year</v>
          </cell>
          <cell r="D142">
            <v>0</v>
          </cell>
        </row>
        <row r="143">
          <cell r="A143" t="str">
            <v>- 3rd party  &lt; 1 year</v>
          </cell>
          <cell r="D143">
            <v>61156.78</v>
          </cell>
        </row>
        <row r="144">
          <cell r="A144" t="str">
            <v>- 3rd party  &lt; 1 year</v>
          </cell>
          <cell r="D144">
            <v>757799.42</v>
          </cell>
        </row>
        <row r="145">
          <cell r="A145" t="str">
            <v>-  Amylum Intercompany</v>
          </cell>
          <cell r="D145">
            <v>-2051.7800000000002</v>
          </cell>
        </row>
        <row r="146">
          <cell r="A146" t="str">
            <v>- 3rd party  &lt; 1 year</v>
          </cell>
          <cell r="D146">
            <v>-140336.49</v>
          </cell>
        </row>
        <row r="147">
          <cell r="A147" t="str">
            <v>Provisions</v>
          </cell>
          <cell r="D147">
            <v>-1100000</v>
          </cell>
        </row>
        <row r="148">
          <cell r="A148" t="str">
            <v>Provisions</v>
          </cell>
          <cell r="D148">
            <v>-2625899.1800000002</v>
          </cell>
        </row>
        <row r="149">
          <cell r="A149" t="str">
            <v>Capital and Reserves</v>
          </cell>
          <cell r="D149">
            <v>-7657537.5</v>
          </cell>
        </row>
        <row r="150">
          <cell r="A150" t="str">
            <v>Capital and Reserves</v>
          </cell>
          <cell r="D150">
            <v>-3.65</v>
          </cell>
        </row>
        <row r="151">
          <cell r="A151" t="str">
            <v>Capital and Reserves</v>
          </cell>
          <cell r="D151">
            <v>-7170222.2999999998</v>
          </cell>
        </row>
        <row r="152">
          <cell r="A152" t="str">
            <v>Capital and Reserves</v>
          </cell>
          <cell r="D152">
            <v>-23508071.629999999</v>
          </cell>
        </row>
        <row r="153">
          <cell r="A153" t="str">
            <v>Capital and Reserves</v>
          </cell>
          <cell r="D153">
            <v>5911978.0700000003</v>
          </cell>
        </row>
        <row r="154">
          <cell r="A154" t="str">
            <v>Taxation</v>
          </cell>
          <cell r="D154">
            <v>-3824922.4</v>
          </cell>
        </row>
        <row r="155">
          <cell r="A155" t="str">
            <v>Taxation</v>
          </cell>
          <cell r="D155">
            <v>-6109519.7599999998</v>
          </cell>
        </row>
        <row r="156">
          <cell r="A156" t="str">
            <v>Net Debt/Cash Balances</v>
          </cell>
          <cell r="D156">
            <v>216775.69</v>
          </cell>
        </row>
        <row r="157">
          <cell r="A157" t="str">
            <v>Net Debt/Cash Balances</v>
          </cell>
          <cell r="D157">
            <v>-1070.17</v>
          </cell>
        </row>
        <row r="158">
          <cell r="A158" t="str">
            <v>Net Debt/Cash Balances</v>
          </cell>
          <cell r="D158">
            <v>0</v>
          </cell>
        </row>
        <row r="159">
          <cell r="A159" t="str">
            <v>Net Debt/Cash Balances</v>
          </cell>
          <cell r="D159">
            <v>0</v>
          </cell>
        </row>
        <row r="160">
          <cell r="A160" t="str">
            <v>Net Debt/Cash Balances</v>
          </cell>
          <cell r="D160">
            <v>0</v>
          </cell>
        </row>
        <row r="161">
          <cell r="A161" t="str">
            <v>Net Debt/Cash Balances</v>
          </cell>
          <cell r="D161">
            <v>0</v>
          </cell>
        </row>
        <row r="162">
          <cell r="A162" t="str">
            <v>Net Debt/Cash Balances</v>
          </cell>
          <cell r="D162">
            <v>0</v>
          </cell>
        </row>
        <row r="163">
          <cell r="A163" t="str">
            <v>Net Debt/Cash Balances</v>
          </cell>
          <cell r="D163">
            <v>0</v>
          </cell>
        </row>
        <row r="164">
          <cell r="A164" t="str">
            <v>Net Debt/Cash Balances</v>
          </cell>
          <cell r="D164">
            <v>0</v>
          </cell>
        </row>
        <row r="165">
          <cell r="A165" t="str">
            <v>Net Debt/Cash Balances</v>
          </cell>
          <cell r="D165">
            <v>0</v>
          </cell>
        </row>
        <row r="166">
          <cell r="A166" t="str">
            <v>Net Debt/Cash Balances</v>
          </cell>
          <cell r="D166">
            <v>0.28000000000000003</v>
          </cell>
        </row>
        <row r="167">
          <cell r="A167" t="str">
            <v>Net Debt/Cash Balances</v>
          </cell>
          <cell r="D167">
            <v>-30700000</v>
          </cell>
        </row>
        <row r="168">
          <cell r="A168" t="str">
            <v>Net Debt/Cash Balances</v>
          </cell>
          <cell r="D168">
            <v>0</v>
          </cell>
        </row>
        <row r="169">
          <cell r="A169" t="str">
            <v>Net Debt/Cash Balances</v>
          </cell>
          <cell r="D169">
            <v>0</v>
          </cell>
        </row>
        <row r="170">
          <cell r="A170" t="str">
            <v>Capital and Reserves</v>
          </cell>
          <cell r="D170">
            <v>-2372484.75</v>
          </cell>
        </row>
        <row r="171">
          <cell r="D171">
            <v>1.1175870895385699E-8</v>
          </cell>
        </row>
        <row r="174">
          <cell r="A174" t="str">
            <v>Taxation</v>
          </cell>
          <cell r="D174">
            <v>1069000</v>
          </cell>
        </row>
        <row r="175">
          <cell r="A175" t="str">
            <v>Taxation</v>
          </cell>
          <cell r="D175">
            <v>0</v>
          </cell>
        </row>
        <row r="176">
          <cell r="A176" t="str">
            <v>Taxation</v>
          </cell>
          <cell r="D176">
            <v>180000</v>
          </cell>
        </row>
        <row r="177">
          <cell r="A177" t="str">
            <v>- Depreciation</v>
          </cell>
          <cell r="D177">
            <v>1261201.4099999999</v>
          </cell>
        </row>
        <row r="178">
          <cell r="A178" t="str">
            <v>- Depreciation</v>
          </cell>
          <cell r="D178">
            <v>0</v>
          </cell>
        </row>
        <row r="179">
          <cell r="A179" t="str">
            <v>- Depreciation</v>
          </cell>
          <cell r="D179">
            <v>0</v>
          </cell>
        </row>
        <row r="180">
          <cell r="D180">
            <v>3823024.52</v>
          </cell>
        </row>
        <row r="181">
          <cell r="A181" t="str">
            <v>Interest received/(paid)</v>
          </cell>
          <cell r="D181">
            <v>-332.82</v>
          </cell>
        </row>
        <row r="182">
          <cell r="A182" t="str">
            <v>Interest received/(paid)</v>
          </cell>
          <cell r="D182">
            <v>-292.77999999999997</v>
          </cell>
        </row>
        <row r="183">
          <cell r="A183" t="str">
            <v>Interest received/(paid)</v>
          </cell>
          <cell r="D183">
            <v>-200914.1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Points"/>
      <sheetName val="Control Sheet Segment Report"/>
      <sheetName val="Index"/>
      <sheetName val="Master"/>
      <sheetName val="Analysis"/>
      <sheetName val="BS Notes Variance"/>
      <sheetName val=" Ratios"/>
      <sheetName val="Sheet1"/>
      <sheetName val="Cash Flow 2015Mar Working"/>
      <sheetName val="Cash Flow Statement March 2015"/>
      <sheetName val="BS"/>
      <sheetName val="BS Notes"/>
      <sheetName val="PL"/>
      <sheetName val="3b OTHER EXP BREAKUP"/>
      <sheetName val="FA Schedule"/>
      <sheetName val="PL Notes"/>
      <sheetName val="Sheet2"/>
      <sheetName val="Segment Final updated"/>
      <sheetName val="Segment Revised 2014"/>
      <sheetName val="Split Sheet Mar 15"/>
      <sheetName val="Split Sheet Final Mar14"/>
      <sheetName val="FCTR on investment"/>
      <sheetName val="Adjustments"/>
      <sheetName val="RPT"/>
      <sheetName val="RPT Print"/>
      <sheetName val="BCL Conso"/>
      <sheetName val="BIL"/>
      <sheetName val="BZL"/>
      <sheetName val="3B Conso"/>
      <sheetName val="GGFL"/>
      <sheetName val="CPI"/>
      <sheetName val="BIL Infra"/>
      <sheetName val="BIL Infra Mau"/>
      <sheetName val="BTCL"/>
      <sheetName val="RBG"/>
      <sheetName val="BZL Aus"/>
      <sheetName val="BZ Mau"/>
      <sheetName val="BZ Lux"/>
      <sheetName val="Sankalp"/>
      <sheetName val="Abhinav"/>
      <sheetName val="BGCHPL"/>
      <sheetName val="RVP"/>
      <sheetName val="RVC"/>
      <sheetName val="RVI"/>
      <sheetName val="SBPL"/>
      <sheetName val="Exch Rate"/>
    </sheetNames>
    <sheetDataSet>
      <sheetData sheetId="0"/>
      <sheetData sheetId="1"/>
      <sheetData sheetId="2"/>
      <sheetData sheetId="3">
        <row r="4">
          <cell r="D4" t="str">
            <v>YTD - Dec 2013</v>
          </cell>
        </row>
        <row r="6">
          <cell r="B6" t="str">
            <v>BIL</v>
          </cell>
        </row>
        <row r="7">
          <cell r="B7" t="str">
            <v>BCL Consolidated</v>
          </cell>
        </row>
        <row r="8">
          <cell r="B8" t="str">
            <v>BZ</v>
          </cell>
        </row>
        <row r="9">
          <cell r="B9" t="str">
            <v>BZL Australia</v>
          </cell>
        </row>
        <row r="10">
          <cell r="B10" t="str">
            <v>BZ Lux</v>
          </cell>
        </row>
        <row r="11">
          <cell r="B11" t="str">
            <v>BZ Mau</v>
          </cell>
        </row>
        <row r="12">
          <cell r="B12" t="str">
            <v>RBG</v>
          </cell>
        </row>
        <row r="13">
          <cell r="B13" t="str">
            <v>3B Consolidated</v>
          </cell>
        </row>
        <row r="14">
          <cell r="B14" t="str">
            <v>GGFL</v>
          </cell>
        </row>
        <row r="15">
          <cell r="B15" t="str">
            <v>CPI</v>
          </cell>
        </row>
        <row r="16">
          <cell r="B16" t="str">
            <v>BTCL</v>
          </cell>
        </row>
        <row r="17">
          <cell r="B17" t="str">
            <v>BIL Holding III</v>
          </cell>
        </row>
        <row r="18">
          <cell r="B18" t="str">
            <v>BIL Holding III</v>
          </cell>
        </row>
        <row r="19">
          <cell r="B19" t="str">
            <v>WIEL</v>
          </cell>
        </row>
        <row r="20">
          <cell r="B20" t="str">
            <v>Sankalp Holding</v>
          </cell>
        </row>
        <row r="21">
          <cell r="B21" t="str">
            <v>Abhinav Holding</v>
          </cell>
        </row>
        <row r="22">
          <cell r="B22" t="str">
            <v>BGCHPL</v>
          </cell>
        </row>
        <row r="23">
          <cell r="B23" t="str">
            <v>BIL Infra</v>
          </cell>
        </row>
        <row r="24">
          <cell r="B24" t="str">
            <v>BIL Infra Mau</v>
          </cell>
        </row>
        <row r="25">
          <cell r="B25" t="str">
            <v>Scintillating Buildtech</v>
          </cell>
        </row>
        <row r="27">
          <cell r="B27" t="str">
            <v>Sub Total</v>
          </cell>
        </row>
        <row r="28">
          <cell r="B28" t="str">
            <v>Elimination</v>
          </cell>
        </row>
        <row r="29">
          <cell r="B29" t="str">
            <v>MI</v>
          </cell>
        </row>
        <row r="30">
          <cell r="B30" t="str">
            <v>Consolidation Adjustments</v>
          </cell>
        </row>
        <row r="31">
          <cell r="B31" t="str">
            <v>BIL Conso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PL-3-Statements"/>
      <sheetName val="ValSum"/>
      <sheetName val="Valuation Graph"/>
      <sheetName val="Public Comps"/>
      <sheetName val="M&amp;A-Comps"/>
      <sheetName val="DCF"/>
      <sheetName val="WACC"/>
      <sheetName val="Merger-Model"/>
      <sheetName val="Merger-Shares-BS"/>
      <sheetName val="Basic-LBO"/>
      <sheetName val="More-Adv-LBO"/>
    </sheetNames>
    <sheetDataSet>
      <sheetData sheetId="0">
        <row r="8">
          <cell r="E8" t="str">
            <v>Apple Inc.</v>
          </cell>
        </row>
        <row r="9">
          <cell r="I9">
            <v>1000</v>
          </cell>
        </row>
        <row r="13">
          <cell r="E13">
            <v>920525.62363001099</v>
          </cell>
        </row>
        <row r="14">
          <cell r="E14">
            <v>176796.15127438001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Valuation-Size"/>
      <sheetName val="Chart"/>
      <sheetName val="Index Chart Data"/>
      <sheetName val="Discount to Market Valuations"/>
      <sheetName val="Revised Projections"/>
      <sheetName val="Projected IS"/>
      <sheetName val="Insert-Then vs. Now"/>
      <sheetName val="Summary"/>
      <sheetName val="Graph - Deal Value"/>
      <sheetName val="Historic Comp Inputs"/>
      <sheetName val="Options Worksheet"/>
      <sheetName val="Revenue Proj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ZL AUstraila consol link"/>
      <sheetName val="BIL Holding III"/>
      <sheetName val="BIL Holding SARL II"/>
      <sheetName val="Abhinav"/>
      <sheetName val="BIL Infratech"/>
      <sheetName val="CPI Binani"/>
      <sheetName val="WIEL"/>
      <sheetName val="BEPL "/>
      <sheetName val="BZL"/>
      <sheetName val="RMC "/>
      <sheetName val="BTCL"/>
      <sheetName val="RBG"/>
      <sheetName val="BIL INFRA MAURITUS"/>
      <sheetName val="GGFL"/>
      <sheetName val="Sankalp"/>
      <sheetName val="BIL Standalone"/>
      <sheetName val="BCL"/>
      <sheetName val="GLass FIbre I SARL"/>
      <sheetName val="Inter Company"/>
      <sheetName val="BS split "/>
      <sheetName val="BIL BS"/>
      <sheetName val="BIL PL"/>
      <sheetName val="Cash Flow Final 2012 Direct"/>
      <sheetName val="BIL NOTES BS"/>
      <sheetName val="BIL NOTES PL"/>
      <sheetName val="FA Schedule"/>
      <sheetName val="Goodwill &amp; MI"/>
      <sheetName val="BS cons."/>
      <sheetName val="GOODWILL AND MINRITY INT"/>
      <sheetName val="Inter Company Transaction"/>
      <sheetName val="Individual link sheet "/>
      <sheetName val="Individual link sheet - new for"/>
      <sheetName val="Sheet3"/>
      <sheetName val="Fund flo"/>
      <sheetName val="Cash Flow Final 2012"/>
      <sheetName val="Cash Flow Inter Co. Tranx"/>
      <sheetName val="Cash Flow 2011 Split"/>
      <sheetName val="Dep split."/>
      <sheetName val="Dep BZL Cons."/>
      <sheetName val="Fixed Asset Schedule"/>
      <sheetName val="Essvee Sale Transaction"/>
      <sheetName val="OLD Cash Flow 2010"/>
      <sheetName val="OLD Cash Flow Final 2010"/>
      <sheetName val="Sheet1"/>
      <sheetName val="WOrk Paper"/>
      <sheetName val="segment work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100000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A1">
            <v>100000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1">
          <cell r="A1">
            <v>100000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Scenario"/>
      <sheetName val="LBO Model"/>
      <sheetName val="Reclass Cash flow "/>
      <sheetName val="June Balance Sheet Adjustment"/>
      <sheetName val="Cash Flow Rec from EBITDA"/>
      <sheetName val="April Balance Sheet Adjustment"/>
      <sheetName val="Dec Balance Sheet Adjustment"/>
      <sheetName val="Covenants"/>
      <sheetName val="Adjustments - 8 month P&amp;L"/>
      <sheetName val="2001E PF EBITDA Analysis"/>
      <sheetName val="OpAss"/>
      <sheetName val="Italy"/>
      <sheetName val="UK"/>
      <sheetName val="Germany"/>
      <sheetName val="Australia"/>
      <sheetName val="Brazil"/>
      <sheetName val="ROW"/>
      <sheetName val="Cash Sweep - A"/>
      <sheetName val="Cash Sweep - D"/>
      <sheetName val="LBO life A+D"/>
      <sheetName val="LBO life A"/>
      <sheetName val="LBO life D"/>
      <sheetName val="Mezz Calculation"/>
      <sheetName val="Interest Rate Calc"/>
      <sheetName val="JuneOther CLs Bridge"/>
      <sheetName val="Adjustments to EBITDA (AA)"/>
      <sheetName val="LTM EBITDA Analysis"/>
      <sheetName val="Management Presentation Tables"/>
      <sheetName val="Management Presentation Graphs"/>
      <sheetName val="Tables in IM"/>
      <sheetName val="Pie Charts in IM"/>
      <sheetName val="Module1"/>
    </sheetNames>
    <sheetDataSet>
      <sheetData sheetId="0"/>
      <sheetData sheetId="1" refreshError="1">
        <row r="19">
          <cell r="B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2"/>
      <sheetName val="ALLEMAGNE"/>
      <sheetName val="AUTRICHE"/>
      <sheetName val="FINLANDE"/>
      <sheetName val="DANEMARK"/>
      <sheetName val="NORVEGE"/>
      <sheetName val="SUEDE"/>
      <sheetName val="ROYAUME UNI"/>
      <sheetName val="IRLANDE"/>
      <sheetName val="ESPAGNE"/>
      <sheetName val="GRECE"/>
      <sheetName val="PORTUGAL"/>
      <sheetName val="PAYS BAS"/>
      <sheetName val="BENELUX"/>
      <sheetName val="SUISSE"/>
      <sheetName val="ITALIE"/>
      <sheetName val="FRANCE"/>
      <sheetName val="SCANDINAVIE"/>
      <sheetName val="CEE 5"/>
      <sheetName val="AUTRE EUROPE"/>
      <sheetName val="TOTAL EUROPE"/>
    </sheetNames>
    <sheetDataSet>
      <sheetData sheetId="0" refreshError="1"/>
      <sheetData sheetId="1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E15">
            <v>2002</v>
          </cell>
          <cell r="AF15">
            <v>2003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</row>
        <row r="17">
          <cell r="D17">
            <v>41</v>
          </cell>
          <cell r="E17">
            <v>29</v>
          </cell>
          <cell r="F17">
            <v>28.5</v>
          </cell>
          <cell r="G17">
            <v>30.5</v>
          </cell>
          <cell r="H17">
            <v>35.5</v>
          </cell>
          <cell r="I17">
            <v>42</v>
          </cell>
          <cell r="J17">
            <v>37.5</v>
          </cell>
          <cell r="K17">
            <v>40.5</v>
          </cell>
          <cell r="L17">
            <v>41.2</v>
          </cell>
          <cell r="M17">
            <v>39.328000000000003</v>
          </cell>
          <cell r="N17">
            <v>37.127000000000002</v>
          </cell>
          <cell r="O17">
            <v>41.551000000000002</v>
          </cell>
          <cell r="S17">
            <v>151</v>
          </cell>
          <cell r="T17">
            <v>88</v>
          </cell>
          <cell r="U17">
            <v>177</v>
          </cell>
          <cell r="V17">
            <v>663.82399999999996</v>
          </cell>
          <cell r="W17">
            <v>1394.2239999999999</v>
          </cell>
          <cell r="X17">
            <v>1175.232</v>
          </cell>
          <cell r="Y17">
            <v>1414.1949999999999</v>
          </cell>
          <cell r="Z17">
            <v>2137.529</v>
          </cell>
          <cell r="AA17">
            <v>1018.67</v>
          </cell>
          <cell r="AB17">
            <v>1644.6479999999999</v>
          </cell>
          <cell r="AC17">
            <v>1359.723</v>
          </cell>
          <cell r="AD17">
            <v>1460</v>
          </cell>
          <cell r="AE17">
            <v>1600</v>
          </cell>
          <cell r="AF17">
            <v>1600</v>
          </cell>
          <cell r="AH17">
            <v>3.6829268292682899E-3</v>
          </cell>
          <cell r="AI17">
            <v>3.0344827586206899E-3</v>
          </cell>
          <cell r="AJ17">
            <v>6.2105263157894702E-3</v>
          </cell>
          <cell r="AK17">
            <v>2.1764721311475398E-2</v>
          </cell>
          <cell r="AL17">
            <v>3.9273915492957702E-2</v>
          </cell>
          <cell r="AM17">
            <v>2.7981714285714301E-2</v>
          </cell>
          <cell r="AN17">
            <v>3.7711866666666698E-2</v>
          </cell>
          <cell r="AO17">
            <v>5.2778493827160503E-2</v>
          </cell>
          <cell r="AP17">
            <v>2.4725E-2</v>
          </cell>
          <cell r="AQ17">
            <v>4.1818755085435297E-2</v>
          </cell>
        </row>
        <row r="18">
          <cell r="D18">
            <v>12.5</v>
          </cell>
          <cell r="E18">
            <v>11</v>
          </cell>
          <cell r="F18">
            <v>13.5</v>
          </cell>
          <cell r="G18">
            <v>13</v>
          </cell>
          <cell r="H18">
            <v>20</v>
          </cell>
          <cell r="I18">
            <v>25.5</v>
          </cell>
          <cell r="J18">
            <v>22</v>
          </cell>
          <cell r="K18">
            <v>21.5</v>
          </cell>
          <cell r="L18">
            <v>24</v>
          </cell>
          <cell r="M18">
            <v>29.312000000000001</v>
          </cell>
          <cell r="N18">
            <v>33.930999999999997</v>
          </cell>
          <cell r="O18">
            <v>31.360040000000001</v>
          </cell>
          <cell r="S18">
            <v>646</v>
          </cell>
          <cell r="T18">
            <v>0</v>
          </cell>
          <cell r="U18">
            <v>145</v>
          </cell>
          <cell r="V18">
            <v>0</v>
          </cell>
          <cell r="W18">
            <v>63.521999999999998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>
            <v>5.1679999999999997E-2</v>
          </cell>
          <cell r="AI18">
            <v>0</v>
          </cell>
          <cell r="AJ18">
            <v>1.07407407407407E-2</v>
          </cell>
          <cell r="AK18">
            <v>0</v>
          </cell>
          <cell r="AL18">
            <v>3.1760999999999998E-3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D19">
            <v>39</v>
          </cell>
          <cell r="E19">
            <v>37.5</v>
          </cell>
          <cell r="F19">
            <v>39</v>
          </cell>
          <cell r="G19">
            <v>46.5</v>
          </cell>
          <cell r="H19">
            <v>52.5</v>
          </cell>
          <cell r="I19">
            <v>61.5</v>
          </cell>
          <cell r="J19">
            <v>40</v>
          </cell>
          <cell r="K19">
            <v>51.881</v>
          </cell>
          <cell r="L19">
            <v>51.4</v>
          </cell>
          <cell r="M19">
            <v>47.823999999999998</v>
          </cell>
          <cell r="N19">
            <v>61.386000000000003</v>
          </cell>
          <cell r="O19">
            <v>60.058</v>
          </cell>
          <cell r="S19">
            <v>10043</v>
          </cell>
          <cell r="T19">
            <v>11654</v>
          </cell>
          <cell r="U19">
            <v>11595.816999999999</v>
          </cell>
          <cell r="V19">
            <v>12096.950999999999</v>
          </cell>
          <cell r="W19">
            <v>15798.359</v>
          </cell>
          <cell r="X19">
            <v>18620.68</v>
          </cell>
          <cell r="Y19">
            <v>16227.617</v>
          </cell>
          <cell r="Z19">
            <v>21302.964</v>
          </cell>
          <cell r="AA19">
            <v>20525.02</v>
          </cell>
          <cell r="AB19">
            <v>20841.009999999998</v>
          </cell>
          <cell r="AC19">
            <v>25320.695</v>
          </cell>
          <cell r="AD19">
            <v>20217.065999999999</v>
          </cell>
          <cell r="AE19">
            <v>20923</v>
          </cell>
          <cell r="AF19">
            <v>22310</v>
          </cell>
          <cell r="AH19">
            <v>0.26051282051282099</v>
          </cell>
          <cell r="AI19">
            <v>0.31077333333333301</v>
          </cell>
          <cell r="AJ19">
            <v>0.29732864102564099</v>
          </cell>
          <cell r="AK19">
            <v>0.26014948387096798</v>
          </cell>
          <cell r="AL19">
            <v>0.30092112380952402</v>
          </cell>
          <cell r="AM19">
            <v>0.30277528455284602</v>
          </cell>
          <cell r="AN19">
            <v>0.40569042500000002</v>
          </cell>
          <cell r="AO19">
            <v>0.410612054509358</v>
          </cell>
          <cell r="AP19">
            <v>0.39931945525291801</v>
          </cell>
          <cell r="AQ19">
            <v>0.43578558882569401</v>
          </cell>
        </row>
        <row r="20">
          <cell r="D20">
            <v>54</v>
          </cell>
          <cell r="E20">
            <v>44.5</v>
          </cell>
          <cell r="F20">
            <v>56</v>
          </cell>
          <cell r="G20">
            <v>50.5</v>
          </cell>
          <cell r="H20">
            <v>61</v>
          </cell>
          <cell r="I20">
            <v>70.5</v>
          </cell>
          <cell r="J20">
            <v>63</v>
          </cell>
          <cell r="K20">
            <v>61.785714285714299</v>
          </cell>
          <cell r="L20">
            <v>72.134</v>
          </cell>
          <cell r="M20">
            <v>72.678962330422806</v>
          </cell>
          <cell r="N20">
            <v>77.673071395955006</v>
          </cell>
          <cell r="O20">
            <v>81.082877360357898</v>
          </cell>
          <cell r="S20">
            <v>4351.076</v>
          </cell>
          <cell r="T20">
            <v>3146</v>
          </cell>
          <cell r="U20">
            <v>5398</v>
          </cell>
          <cell r="V20">
            <v>5750.5020000000004</v>
          </cell>
          <cell r="W20">
            <v>4999.2510000000002</v>
          </cell>
          <cell r="X20">
            <v>6548.3450000000003</v>
          </cell>
          <cell r="Y20">
            <v>5617.902</v>
          </cell>
          <cell r="Z20">
            <v>5197.2340000000004</v>
          </cell>
          <cell r="AA20">
            <v>7805.0370000000003</v>
          </cell>
          <cell r="AB20">
            <v>6601.5609999999997</v>
          </cell>
          <cell r="AC20">
            <v>6499.0060000000003</v>
          </cell>
          <cell r="AD20">
            <v>7139.2529999999997</v>
          </cell>
          <cell r="AE20">
            <v>6700</v>
          </cell>
          <cell r="AF20">
            <v>7050</v>
          </cell>
          <cell r="AH20">
            <v>8.0575481481481498E-2</v>
          </cell>
          <cell r="AI20">
            <v>7.0696629213483103E-2</v>
          </cell>
          <cell r="AJ20">
            <v>9.63928571428571E-2</v>
          </cell>
          <cell r="AK20">
            <v>0.113871326732673</v>
          </cell>
          <cell r="AL20">
            <v>8.1954934426229503E-2</v>
          </cell>
          <cell r="AM20">
            <v>9.2884326241134699E-2</v>
          </cell>
          <cell r="AN20">
            <v>8.9173047619047596E-2</v>
          </cell>
          <cell r="AO20">
            <v>8.4117082080924901E-2</v>
          </cell>
          <cell r="AP20">
            <v>0.108201915878781</v>
          </cell>
          <cell r="AQ20">
            <v>9.0831800404456806E-2</v>
          </cell>
        </row>
        <row r="23">
          <cell r="D23">
            <v>63.262177650429798</v>
          </cell>
          <cell r="E23">
            <v>54</v>
          </cell>
          <cell r="F23">
            <v>57</v>
          </cell>
          <cell r="G23">
            <v>59</v>
          </cell>
          <cell r="H23">
            <v>55</v>
          </cell>
          <cell r="I23">
            <v>65</v>
          </cell>
          <cell r="J23">
            <v>60</v>
          </cell>
          <cell r="K23">
            <v>79</v>
          </cell>
          <cell r="L23">
            <v>89.781000000000006</v>
          </cell>
          <cell r="M23">
            <v>83.910215936301</v>
          </cell>
          <cell r="N23">
            <v>86.482249857224801</v>
          </cell>
          <cell r="O23">
            <v>90.8157035766056</v>
          </cell>
          <cell r="S23">
            <v>6970.3320000000003</v>
          </cell>
          <cell r="T23">
            <v>7226</v>
          </cell>
          <cell r="U23">
            <v>9017</v>
          </cell>
          <cell r="V23">
            <v>7525.4160000000002</v>
          </cell>
          <cell r="W23">
            <v>10817.276</v>
          </cell>
          <cell r="X23">
            <v>10714.045</v>
          </cell>
          <cell r="Y23">
            <v>8525.06</v>
          </cell>
          <cell r="Z23">
            <v>11483.370999999999</v>
          </cell>
          <cell r="AA23">
            <v>12096.66</v>
          </cell>
          <cell r="AB23">
            <v>13298.986999999999</v>
          </cell>
          <cell r="AC23">
            <v>14250.429</v>
          </cell>
          <cell r="AD23">
            <v>16365.745999999999</v>
          </cell>
          <cell r="AE23">
            <v>13560</v>
          </cell>
          <cell r="AF23">
            <v>14300</v>
          </cell>
          <cell r="AH23">
            <v>0.110181663971737</v>
          </cell>
          <cell r="AI23">
            <v>0.133814814814815</v>
          </cell>
          <cell r="AJ23">
            <v>0.15819298245614</v>
          </cell>
          <cell r="AK23">
            <v>0.127549423728814</v>
          </cell>
          <cell r="AL23">
            <v>0.196677745454545</v>
          </cell>
          <cell r="AM23">
            <v>0.16483146153846201</v>
          </cell>
          <cell r="AN23">
            <v>0.14208433333333301</v>
          </cell>
          <cell r="AO23">
            <v>0.14535912658227801</v>
          </cell>
          <cell r="AP23">
            <v>0.13473518895980199</v>
          </cell>
          <cell r="AQ23">
            <v>0.15849067782277801</v>
          </cell>
        </row>
        <row r="26">
          <cell r="D26">
            <v>30</v>
          </cell>
          <cell r="E26">
            <v>26</v>
          </cell>
          <cell r="F26">
            <v>30</v>
          </cell>
          <cell r="G26">
            <v>26</v>
          </cell>
          <cell r="H26">
            <v>29</v>
          </cell>
          <cell r="I26">
            <v>35</v>
          </cell>
          <cell r="J26">
            <v>32.4</v>
          </cell>
          <cell r="K26">
            <v>36.299999999999997</v>
          </cell>
          <cell r="L26">
            <v>35.826000000000001</v>
          </cell>
          <cell r="M26">
            <v>35.210821733276198</v>
          </cell>
          <cell r="N26">
            <v>34.998678746820097</v>
          </cell>
          <cell r="O26">
            <v>35.420459063036503</v>
          </cell>
          <cell r="S26">
            <v>332</v>
          </cell>
          <cell r="T26">
            <v>605</v>
          </cell>
          <cell r="U26">
            <v>674</v>
          </cell>
          <cell r="V26">
            <v>782.76099999999997</v>
          </cell>
          <cell r="W26">
            <v>869.97500000000002</v>
          </cell>
          <cell r="X26">
            <v>1306</v>
          </cell>
          <cell r="Y26">
            <v>1610</v>
          </cell>
          <cell r="Z26">
            <v>2413</v>
          </cell>
          <cell r="AA26">
            <v>2621</v>
          </cell>
          <cell r="AB26">
            <v>3165.1660000000002</v>
          </cell>
          <cell r="AC26">
            <v>1601.896</v>
          </cell>
          <cell r="AD26">
            <v>1649</v>
          </cell>
          <cell r="AE26">
            <v>1900</v>
          </cell>
          <cell r="AF26">
            <v>2410</v>
          </cell>
          <cell r="AH26">
            <v>1.10666666666667E-2</v>
          </cell>
          <cell r="AI26">
            <v>2.3269230769230799E-2</v>
          </cell>
          <cell r="AJ26">
            <v>2.2466666666666701E-2</v>
          </cell>
          <cell r="AK26">
            <v>3.0106192307692299E-2</v>
          </cell>
          <cell r="AL26">
            <v>2.9999137931034502E-2</v>
          </cell>
          <cell r="AM26">
            <v>3.7314285714285703E-2</v>
          </cell>
          <cell r="AN26">
            <v>4.96913580246914E-2</v>
          </cell>
          <cell r="AO26">
            <v>6.6473829201101897E-2</v>
          </cell>
          <cell r="AP26">
            <v>7.3159158153296502E-2</v>
          </cell>
          <cell r="AQ26">
            <v>8.9891852680300893E-2</v>
          </cell>
        </row>
      </sheetData>
      <sheetData sheetId="2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1.5</v>
          </cell>
          <cell r="F17">
            <v>1.4</v>
          </cell>
          <cell r="G17">
            <v>2.9</v>
          </cell>
          <cell r="H17">
            <v>6.2</v>
          </cell>
          <cell r="I17">
            <v>1.6</v>
          </cell>
          <cell r="J17">
            <v>1.73</v>
          </cell>
          <cell r="K17">
            <v>1.6</v>
          </cell>
          <cell r="L17">
            <v>6.3</v>
          </cell>
          <cell r="M17">
            <v>2.0720000000000001</v>
          </cell>
          <cell r="N17">
            <v>1.75</v>
          </cell>
          <cell r="O17">
            <v>4.7469999999999999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16.698</v>
          </cell>
          <cell r="AA17">
            <v>14.398</v>
          </cell>
          <cell r="AB17">
            <v>10.048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1.0436249999999999E-2</v>
          </cell>
          <cell r="AP17">
            <v>2.2853968253968302E-3</v>
          </cell>
          <cell r="AQ17">
            <v>4.8494208494208497E-3</v>
          </cell>
        </row>
        <row r="18">
          <cell r="D18">
            <v>9</v>
          </cell>
          <cell r="E18">
            <v>9</v>
          </cell>
          <cell r="F18">
            <v>11.5</v>
          </cell>
          <cell r="G18">
            <v>10</v>
          </cell>
          <cell r="H18">
            <v>10.5</v>
          </cell>
          <cell r="I18">
            <v>12</v>
          </cell>
          <cell r="J18">
            <v>11.5</v>
          </cell>
          <cell r="K18">
            <v>15</v>
          </cell>
          <cell r="L18">
            <v>10.6</v>
          </cell>
          <cell r="M18">
            <v>7.0259999999999998</v>
          </cell>
          <cell r="N18">
            <v>8.9939999999999998</v>
          </cell>
          <cell r="O18">
            <v>9.0690000000000008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377</v>
          </cell>
          <cell r="AA18">
            <v>683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2.5133333333333299E-2</v>
          </cell>
          <cell r="AP18">
            <v>6.4433962264150907E-2</v>
          </cell>
          <cell r="AQ18">
            <v>0</v>
          </cell>
        </row>
        <row r="19">
          <cell r="D19">
            <v>1.5</v>
          </cell>
          <cell r="E19">
            <v>0.5</v>
          </cell>
          <cell r="F19">
            <v>0.5</v>
          </cell>
          <cell r="G19">
            <v>0.5</v>
          </cell>
          <cell r="H19">
            <v>0.7</v>
          </cell>
          <cell r="I19">
            <v>0.9</v>
          </cell>
          <cell r="J19">
            <v>0.57099999999999995</v>
          </cell>
          <cell r="K19">
            <v>0.36899999999999999</v>
          </cell>
          <cell r="L19">
            <v>2.1</v>
          </cell>
          <cell r="M19">
            <v>1.4370000000000001</v>
          </cell>
          <cell r="N19">
            <v>1.044</v>
          </cell>
          <cell r="O19">
            <v>0.82</v>
          </cell>
          <cell r="S19">
            <v>483.13600000000002</v>
          </cell>
          <cell r="T19">
            <v>264.40800000000002</v>
          </cell>
          <cell r="U19">
            <v>249.39</v>
          </cell>
          <cell r="V19">
            <v>139.94</v>
          </cell>
          <cell r="W19">
            <v>258.24</v>
          </cell>
          <cell r="X19">
            <v>378.56</v>
          </cell>
          <cell r="Y19">
            <v>46.902000000000001</v>
          </cell>
          <cell r="Z19">
            <v>15.664999999999999</v>
          </cell>
          <cell r="AA19">
            <v>11.150000000000199</v>
          </cell>
          <cell r="AB19">
            <v>6.0110000000000001</v>
          </cell>
          <cell r="AC19">
            <v>78.816999999999993</v>
          </cell>
          <cell r="AD19">
            <v>20.440000000000001</v>
          </cell>
          <cell r="AH19">
            <v>0.32209066666666702</v>
          </cell>
          <cell r="AI19">
            <v>0.52881599999999995</v>
          </cell>
          <cell r="AJ19">
            <v>0.49878</v>
          </cell>
          <cell r="AK19">
            <v>0.27988000000000002</v>
          </cell>
          <cell r="AL19">
            <v>0.36891428571428603</v>
          </cell>
          <cell r="AM19">
            <v>0.42062222222222201</v>
          </cell>
          <cell r="AN19">
            <v>8.2140105078809103E-2</v>
          </cell>
          <cell r="AO19">
            <v>4.2452574525745301E-2</v>
          </cell>
          <cell r="AP19">
            <v>5.3095238095238898E-3</v>
          </cell>
          <cell r="AQ19">
            <v>4.1830201809324999E-3</v>
          </cell>
          <cell r="AR19">
            <v>7.54952107279694E-2</v>
          </cell>
          <cell r="AS19">
            <v>2.4926829268292702E-2</v>
          </cell>
        </row>
        <row r="20">
          <cell r="D20">
            <v>4.5069999999999997</v>
          </cell>
          <cell r="E20">
            <v>1.5</v>
          </cell>
          <cell r="F20">
            <v>1.25</v>
          </cell>
          <cell r="G20">
            <v>1.036</v>
          </cell>
          <cell r="H20">
            <v>2</v>
          </cell>
          <cell r="I20">
            <v>2.5</v>
          </cell>
          <cell r="J20">
            <v>2.2999999999999998</v>
          </cell>
          <cell r="K20">
            <v>2.4</v>
          </cell>
          <cell r="L20">
            <v>2.2000000000000002</v>
          </cell>
          <cell r="M20">
            <v>2.0717073293691302</v>
          </cell>
          <cell r="N20">
            <v>2.4587528799777001</v>
          </cell>
          <cell r="O20">
            <v>2.6038241441839101</v>
          </cell>
          <cell r="S20">
            <v>3.8759999999999999</v>
          </cell>
          <cell r="T20">
            <v>75.567999999999998</v>
          </cell>
          <cell r="U20">
            <v>148.31700000000001</v>
          </cell>
          <cell r="V20">
            <v>158.80000000000001</v>
          </cell>
          <cell r="W20">
            <v>119.816</v>
          </cell>
          <cell r="X20">
            <v>173</v>
          </cell>
          <cell r="Y20">
            <v>172.15899999999999</v>
          </cell>
          <cell r="Z20">
            <v>478.06599999999997</v>
          </cell>
          <cell r="AA20">
            <v>622.87699999999995</v>
          </cell>
          <cell r="AB20">
            <v>566.10199999999998</v>
          </cell>
          <cell r="AC20">
            <v>430.23099999999999</v>
          </cell>
          <cell r="AD20">
            <v>505.23399999999998</v>
          </cell>
          <cell r="AE20">
            <v>420</v>
          </cell>
          <cell r="AF20">
            <v>460</v>
          </cell>
          <cell r="AG20">
            <v>505.57474099654701</v>
          </cell>
          <cell r="AH20">
            <v>8.5999556245839801E-4</v>
          </cell>
          <cell r="AI20">
            <v>5.0378666666666697E-2</v>
          </cell>
          <cell r="AJ20">
            <v>0.1186536</v>
          </cell>
          <cell r="AK20">
            <v>0.15328185328185301</v>
          </cell>
          <cell r="AL20">
            <v>5.9908000000000003E-2</v>
          </cell>
          <cell r="AM20">
            <v>6.9199999999999998E-2</v>
          </cell>
          <cell r="AN20">
            <v>7.4851739130434802E-2</v>
          </cell>
          <cell r="AO20">
            <v>0.19919416666666701</v>
          </cell>
          <cell r="AP20">
            <v>0.28312590909090901</v>
          </cell>
          <cell r="AQ20">
            <v>0.27325384815450099</v>
          </cell>
          <cell r="AR20">
            <v>0.174979357829528</v>
          </cell>
          <cell r="AS20">
            <v>0.19403537720799099</v>
          </cell>
        </row>
        <row r="23">
          <cell r="D23">
            <v>3.601</v>
          </cell>
          <cell r="E23">
            <v>3</v>
          </cell>
          <cell r="F23">
            <v>3</v>
          </cell>
          <cell r="G23">
            <v>2.7</v>
          </cell>
          <cell r="H23">
            <v>3.44</v>
          </cell>
          <cell r="I23">
            <v>4.4000000000000004</v>
          </cell>
          <cell r="J23">
            <v>4</v>
          </cell>
          <cell r="K23">
            <v>3.7</v>
          </cell>
          <cell r="L23">
            <v>4.3</v>
          </cell>
          <cell r="M23">
            <v>3.44370750615106</v>
          </cell>
          <cell r="N23">
            <v>3.3284189939523698</v>
          </cell>
          <cell r="O23">
            <v>3.6870712506153902</v>
          </cell>
          <cell r="S23">
            <v>201.90100000000001</v>
          </cell>
          <cell r="T23">
            <v>187.37899999999999</v>
          </cell>
          <cell r="U23">
            <v>153.941</v>
          </cell>
          <cell r="V23">
            <v>237.54300000000001</v>
          </cell>
          <cell r="W23">
            <v>470.37700000000001</v>
          </cell>
          <cell r="X23">
            <v>502</v>
          </cell>
          <cell r="Y23">
            <v>418.37099999999998</v>
          </cell>
          <cell r="Z23">
            <v>508.42</v>
          </cell>
          <cell r="AA23">
            <v>401.62400000000002</v>
          </cell>
          <cell r="AB23">
            <v>376.92899999999997</v>
          </cell>
          <cell r="AC23">
            <v>376.99799999999999</v>
          </cell>
          <cell r="AD23">
            <v>586.02200000000005</v>
          </cell>
          <cell r="AH23">
            <v>5.6068036656484299E-2</v>
          </cell>
          <cell r="AI23">
            <v>6.2459666666666698E-2</v>
          </cell>
          <cell r="AJ23">
            <v>5.1313666666666702E-2</v>
          </cell>
          <cell r="AK23">
            <v>8.7978888888888898E-2</v>
          </cell>
          <cell r="AL23">
            <v>0.13673750000000001</v>
          </cell>
          <cell r="AM23">
            <v>0.11409090909090901</v>
          </cell>
          <cell r="AN23">
            <v>0.10459275</v>
          </cell>
          <cell r="AO23">
            <v>0.137410810810811</v>
          </cell>
          <cell r="AP23">
            <v>9.3400930232558105E-2</v>
          </cell>
          <cell r="AQ23">
            <v>0.109454417753755</v>
          </cell>
          <cell r="AR23">
            <v>0.113266388842569</v>
          </cell>
          <cell r="AS23">
            <v>0.158939700419999</v>
          </cell>
        </row>
        <row r="26">
          <cell r="D26">
            <v>0.5</v>
          </cell>
          <cell r="E26">
            <v>0.5</v>
          </cell>
          <cell r="F26">
            <v>0.3</v>
          </cell>
          <cell r="G26">
            <v>0.5</v>
          </cell>
          <cell r="H26">
            <v>1.4</v>
          </cell>
          <cell r="I26">
            <v>1.3</v>
          </cell>
          <cell r="J26">
            <v>1.2</v>
          </cell>
          <cell r="K26">
            <v>1.4</v>
          </cell>
          <cell r="L26">
            <v>0.92</v>
          </cell>
          <cell r="M26">
            <v>1.1955851644798099</v>
          </cell>
          <cell r="N26">
            <v>1.23382812606993</v>
          </cell>
          <cell r="O26">
            <v>1.3011046052007</v>
          </cell>
          <cell r="S26">
            <v>49.918128654970801</v>
          </cell>
          <cell r="T26">
            <v>3.52</v>
          </cell>
          <cell r="U26">
            <v>6.5670000000000002</v>
          </cell>
          <cell r="V26">
            <v>3.653</v>
          </cell>
          <cell r="W26">
            <v>32</v>
          </cell>
          <cell r="X26">
            <v>11</v>
          </cell>
          <cell r="Y26">
            <v>113</v>
          </cell>
          <cell r="Z26">
            <v>31</v>
          </cell>
          <cell r="AA26">
            <v>17</v>
          </cell>
          <cell r="AB26">
            <v>16.082999999999998</v>
          </cell>
          <cell r="AC26">
            <v>1.974</v>
          </cell>
          <cell r="AD26">
            <v>13</v>
          </cell>
          <cell r="AE26">
            <v>0</v>
          </cell>
          <cell r="AF26">
            <v>0</v>
          </cell>
          <cell r="AG26">
            <v>2.3768894304278501</v>
          </cell>
          <cell r="AH26">
            <v>9.9836257309941501E-2</v>
          </cell>
          <cell r="AI26">
            <v>7.0400000000000003E-3</v>
          </cell>
          <cell r="AJ26">
            <v>2.189E-2</v>
          </cell>
          <cell r="AK26">
            <v>7.306E-3</v>
          </cell>
          <cell r="AL26">
            <v>2.2857142857142899E-2</v>
          </cell>
          <cell r="AM26">
            <v>8.4615384615384596E-3</v>
          </cell>
          <cell r="AN26">
            <v>9.4166666666666704E-2</v>
          </cell>
          <cell r="AO26">
            <v>2.21428571428571E-2</v>
          </cell>
          <cell r="AP26">
            <v>1.8478260869565201E-2</v>
          </cell>
          <cell r="AQ26">
            <v>1.3451990270385799E-2</v>
          </cell>
        </row>
      </sheetData>
      <sheetData sheetId="3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</v>
          </cell>
          <cell r="E17">
            <v>1</v>
          </cell>
          <cell r="F17">
            <v>0.4</v>
          </cell>
          <cell r="G17">
            <v>0.5</v>
          </cell>
          <cell r="H17">
            <v>0.7</v>
          </cell>
          <cell r="I17">
            <v>2</v>
          </cell>
          <cell r="J17">
            <v>1.62</v>
          </cell>
          <cell r="K17">
            <v>1.86</v>
          </cell>
          <cell r="L17">
            <v>0.3</v>
          </cell>
          <cell r="M17">
            <v>0.28199999999999997</v>
          </cell>
          <cell r="N17">
            <v>0.65200000000000002</v>
          </cell>
          <cell r="O17">
            <v>0.93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 t="str">
            <v/>
          </cell>
          <cell r="AI17" t="str">
            <v/>
          </cell>
          <cell r="AJ17">
            <v>0</v>
          </cell>
          <cell r="AK17">
            <v>0</v>
          </cell>
          <cell r="AL17" t="str">
            <v/>
          </cell>
          <cell r="AM17" t="str">
            <v/>
          </cell>
          <cell r="AN17">
            <v>0</v>
          </cell>
          <cell r="AO17" t="str">
            <v/>
          </cell>
          <cell r="AP17">
            <v>0</v>
          </cell>
          <cell r="AQ17" t="str">
            <v/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</row>
        <row r="19">
          <cell r="D19">
            <v>0.5</v>
          </cell>
          <cell r="E19">
            <v>0.5</v>
          </cell>
          <cell r="F19">
            <v>0.5</v>
          </cell>
          <cell r="G19">
            <v>1</v>
          </cell>
          <cell r="H19">
            <v>3</v>
          </cell>
          <cell r="I19">
            <v>0.8</v>
          </cell>
          <cell r="J19">
            <v>0.57099999999999995</v>
          </cell>
          <cell r="K19">
            <v>2.339</v>
          </cell>
          <cell r="L19">
            <v>2.4</v>
          </cell>
          <cell r="M19">
            <v>3.1139999999999999</v>
          </cell>
          <cell r="N19">
            <v>4.5339999999999998</v>
          </cell>
          <cell r="O19">
            <v>3.05</v>
          </cell>
          <cell r="S19">
            <v>5.7160000000000002</v>
          </cell>
          <cell r="T19">
            <v>12.186999999999999</v>
          </cell>
          <cell r="U19">
            <v>28</v>
          </cell>
          <cell r="V19">
            <v>78</v>
          </cell>
          <cell r="W19">
            <v>90</v>
          </cell>
          <cell r="X19">
            <v>23</v>
          </cell>
          <cell r="Y19">
            <v>18.923999999999999</v>
          </cell>
          <cell r="Z19">
            <v>5.6079999999999997</v>
          </cell>
          <cell r="AA19">
            <v>0</v>
          </cell>
          <cell r="AB19">
            <v>0</v>
          </cell>
          <cell r="AC19">
            <v>1.18</v>
          </cell>
          <cell r="AD19">
            <v>23.443999999999999</v>
          </cell>
          <cell r="AH19">
            <v>1.1431999999999999E-2</v>
          </cell>
          <cell r="AI19">
            <v>2.4374E-2</v>
          </cell>
          <cell r="AJ19">
            <v>5.6000000000000001E-2</v>
          </cell>
          <cell r="AK19">
            <v>7.8E-2</v>
          </cell>
          <cell r="AL19">
            <v>0.03</v>
          </cell>
          <cell r="AM19">
            <v>2.8750000000000001E-2</v>
          </cell>
          <cell r="AN19">
            <v>3.3141856392294201E-2</v>
          </cell>
          <cell r="AO19">
            <v>2.3976058144506199E-3</v>
          </cell>
          <cell r="AP19">
            <v>0</v>
          </cell>
          <cell r="AQ19">
            <v>0</v>
          </cell>
          <cell r="AR19">
            <v>2.6025584472871599E-4</v>
          </cell>
          <cell r="AS19">
            <v>7.6865573770491802E-3</v>
          </cell>
        </row>
        <row r="20">
          <cell r="D20">
            <v>2.89</v>
          </cell>
          <cell r="E20">
            <v>2.5</v>
          </cell>
          <cell r="F20">
            <v>1.95</v>
          </cell>
          <cell r="G20">
            <v>1.7609999999999999</v>
          </cell>
          <cell r="H20">
            <v>1.6</v>
          </cell>
          <cell r="I20">
            <v>4</v>
          </cell>
          <cell r="J20">
            <v>3.6</v>
          </cell>
          <cell r="K20">
            <v>3.7</v>
          </cell>
          <cell r="L20">
            <v>3.5</v>
          </cell>
          <cell r="M20">
            <v>2.7215285724321201</v>
          </cell>
          <cell r="N20">
            <v>3.9087297812449799</v>
          </cell>
          <cell r="O20">
            <v>4.39733880833111</v>
          </cell>
          <cell r="S20">
            <v>14.972</v>
          </cell>
          <cell r="T20">
            <v>9.3659999999999997</v>
          </cell>
          <cell r="U20">
            <v>0</v>
          </cell>
          <cell r="V20">
            <v>3.94</v>
          </cell>
          <cell r="W20">
            <v>19.408999999999999</v>
          </cell>
          <cell r="X20">
            <v>76.346999999999994</v>
          </cell>
          <cell r="Y20">
            <v>52.283999999999999</v>
          </cell>
          <cell r="Z20">
            <v>16.591999999999999</v>
          </cell>
          <cell r="AA20">
            <v>11.308</v>
          </cell>
          <cell r="AB20">
            <v>0.91600000000000004</v>
          </cell>
          <cell r="AC20">
            <v>17.78</v>
          </cell>
          <cell r="AD20">
            <v>18.744</v>
          </cell>
          <cell r="AH20">
            <v>5.1806228373702402E-3</v>
          </cell>
          <cell r="AI20">
            <v>3.7464E-3</v>
          </cell>
          <cell r="AJ20">
            <v>0</v>
          </cell>
          <cell r="AK20">
            <v>2.23736513344691E-3</v>
          </cell>
          <cell r="AL20">
            <v>1.2130625000000001E-2</v>
          </cell>
          <cell r="AM20">
            <v>1.908675E-2</v>
          </cell>
          <cell r="AN20">
            <v>1.45233333333333E-2</v>
          </cell>
          <cell r="AO20">
            <v>4.4843243243243196E-3</v>
          </cell>
          <cell r="AP20">
            <v>3.2308571428571399E-3</v>
          </cell>
          <cell r="AQ20">
            <v>3.36575558779237E-4</v>
          </cell>
          <cell r="AR20">
            <v>4.5487923174717003E-3</v>
          </cell>
          <cell r="AS20">
            <v>4.2625780766512604E-3</v>
          </cell>
        </row>
        <row r="23">
          <cell r="D23">
            <v>3.601</v>
          </cell>
          <cell r="E23">
            <v>1.5</v>
          </cell>
          <cell r="F23">
            <v>1.5</v>
          </cell>
          <cell r="G23">
            <v>2.1</v>
          </cell>
          <cell r="H23">
            <v>2.4300000000000002</v>
          </cell>
          <cell r="I23">
            <v>3.9</v>
          </cell>
          <cell r="J23">
            <v>3.6</v>
          </cell>
          <cell r="K23">
            <v>3.3</v>
          </cell>
          <cell r="L23">
            <v>3.8</v>
          </cell>
          <cell r="M23">
            <v>3.0878667620064202</v>
          </cell>
          <cell r="N23">
            <v>4.0132047100876704</v>
          </cell>
          <cell r="O23">
            <v>3.4044228789664501</v>
          </cell>
          <cell r="S23">
            <v>104.807</v>
          </cell>
          <cell r="T23">
            <v>114.369</v>
          </cell>
          <cell r="U23">
            <v>67</v>
          </cell>
          <cell r="V23">
            <v>0</v>
          </cell>
          <cell r="W23">
            <v>25</v>
          </cell>
          <cell r="X23">
            <v>264</v>
          </cell>
          <cell r="Y23">
            <v>157.09299999999999</v>
          </cell>
          <cell r="Z23">
            <v>336.14</v>
          </cell>
          <cell r="AA23">
            <v>409.05799999999999</v>
          </cell>
          <cell r="AB23">
            <v>99.954999999999998</v>
          </cell>
          <cell r="AC23">
            <v>177.79599999999999</v>
          </cell>
          <cell r="AD23">
            <v>96.379000000000005</v>
          </cell>
          <cell r="AH23">
            <v>2.91049708414329E-2</v>
          </cell>
          <cell r="AI23">
            <v>7.6245999999999994E-2</v>
          </cell>
          <cell r="AJ23">
            <v>4.4666666666666702E-2</v>
          </cell>
          <cell r="AK23">
            <v>0</v>
          </cell>
          <cell r="AL23">
            <v>1.0288065843621399E-2</v>
          </cell>
          <cell r="AM23">
            <v>6.7692307692307704E-2</v>
          </cell>
          <cell r="AN23">
            <v>4.3636944444444402E-2</v>
          </cell>
          <cell r="AO23">
            <v>0.101860606060606</v>
          </cell>
          <cell r="AP23">
            <v>0.107646842105263</v>
          </cell>
          <cell r="AQ23">
            <v>3.2370243829773201E-2</v>
          </cell>
          <cell r="AR23">
            <v>4.4302748761628999E-2</v>
          </cell>
          <cell r="AS23">
            <v>2.8309937815145899E-2</v>
          </cell>
        </row>
        <row r="26">
          <cell r="D26">
            <v>0.5</v>
          </cell>
          <cell r="E26">
            <v>0.5</v>
          </cell>
          <cell r="F26">
            <v>0.6</v>
          </cell>
          <cell r="G26">
            <v>0.5</v>
          </cell>
          <cell r="H26">
            <v>0.8</v>
          </cell>
          <cell r="I26">
            <v>1.8</v>
          </cell>
          <cell r="J26">
            <v>1.6</v>
          </cell>
          <cell r="K26">
            <v>1.8</v>
          </cell>
          <cell r="L26">
            <v>1.74</v>
          </cell>
          <cell r="M26">
            <v>1.4166046655614599</v>
          </cell>
          <cell r="N26">
            <v>1.82106550866735</v>
          </cell>
          <cell r="O26">
            <v>1.89423831270244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50</v>
          </cell>
          <cell r="Y26">
            <v>31.628</v>
          </cell>
          <cell r="Z26">
            <v>43.021999999999998</v>
          </cell>
          <cell r="AA26">
            <v>66.48</v>
          </cell>
          <cell r="AB26">
            <v>17.062000000000001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2.7777777777777801E-2</v>
          </cell>
          <cell r="AN26">
            <v>1.97675E-2</v>
          </cell>
          <cell r="AO26">
            <v>2.3901111111111099E-2</v>
          </cell>
          <cell r="AP26">
            <v>3.8206896551724101E-2</v>
          </cell>
          <cell r="AQ26">
            <v>1.20442918301682E-2</v>
          </cell>
        </row>
      </sheetData>
      <sheetData sheetId="4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0.1</v>
          </cell>
          <cell r="J17">
            <v>0</v>
          </cell>
          <cell r="K17">
            <v>0.1</v>
          </cell>
          <cell r="L17">
            <v>0.3</v>
          </cell>
          <cell r="M17">
            <v>0.67200000000000004</v>
          </cell>
          <cell r="S17">
            <v>10.365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>
            <v>0</v>
          </cell>
          <cell r="AN17" t="str">
            <v/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</row>
        <row r="19">
          <cell r="D19">
            <v>2.5</v>
          </cell>
          <cell r="E19">
            <v>2</v>
          </cell>
          <cell r="F19">
            <v>2.7</v>
          </cell>
          <cell r="G19">
            <v>1.8</v>
          </cell>
          <cell r="H19">
            <v>3</v>
          </cell>
          <cell r="I19">
            <v>4.8</v>
          </cell>
          <cell r="J19">
            <v>2.7</v>
          </cell>
          <cell r="K19">
            <v>3.7930000000000001</v>
          </cell>
          <cell r="L19">
            <v>5.63</v>
          </cell>
          <cell r="M19">
            <v>5.8140000000000001</v>
          </cell>
          <cell r="N19">
            <v>6.7759999999999998</v>
          </cell>
          <cell r="O19">
            <v>6.7380000000000004</v>
          </cell>
          <cell r="S19">
            <v>429.755</v>
          </cell>
          <cell r="T19">
            <v>324.14699999999999</v>
          </cell>
          <cell r="U19">
            <v>344.86799999999999</v>
          </cell>
          <cell r="V19">
            <v>315</v>
          </cell>
          <cell r="W19">
            <v>298.34300000000002</v>
          </cell>
          <cell r="X19">
            <v>354.791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H19">
            <v>0.171902</v>
          </cell>
          <cell r="AI19">
            <v>0.16207350000000001</v>
          </cell>
          <cell r="AJ19">
            <v>0.127728888888889</v>
          </cell>
          <cell r="AK19">
            <v>0.17499999999999999</v>
          </cell>
          <cell r="AL19">
            <v>9.9447666666666698E-2</v>
          </cell>
          <cell r="AM19">
            <v>7.3914791666666702E-2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D20">
            <v>2.5</v>
          </cell>
          <cell r="E20">
            <v>2</v>
          </cell>
          <cell r="F20">
            <v>2.5</v>
          </cell>
          <cell r="G20">
            <v>2.9</v>
          </cell>
          <cell r="H20">
            <v>3.9</v>
          </cell>
          <cell r="I20">
            <v>4.7</v>
          </cell>
          <cell r="J20">
            <v>4.3</v>
          </cell>
          <cell r="K20">
            <v>4.5999999999999996</v>
          </cell>
          <cell r="L20">
            <v>4.8</v>
          </cell>
          <cell r="M20">
            <v>5.6117676106099603</v>
          </cell>
          <cell r="N20">
            <v>6.4495149935573703</v>
          </cell>
          <cell r="O20">
            <v>6.4461157995228504</v>
          </cell>
          <cell r="S20">
            <v>404.87400000000002</v>
          </cell>
          <cell r="T20">
            <v>498.59699999999998</v>
          </cell>
          <cell r="U20">
            <v>576</v>
          </cell>
          <cell r="V20">
            <v>720.43499999999995</v>
          </cell>
          <cell r="W20">
            <v>926.01199999999994</v>
          </cell>
          <cell r="X20">
            <v>1251</v>
          </cell>
          <cell r="Y20">
            <v>1090.287</v>
          </cell>
          <cell r="Z20">
            <v>1188.604</v>
          </cell>
          <cell r="AA20">
            <v>908.80100000000004</v>
          </cell>
          <cell r="AB20">
            <v>1414.117</v>
          </cell>
          <cell r="AC20">
            <v>1073.694</v>
          </cell>
          <cell r="AD20">
            <v>1305.5530000000001</v>
          </cell>
          <cell r="AH20">
            <v>0.1619496</v>
          </cell>
          <cell r="AI20">
            <v>0.24929850000000001</v>
          </cell>
          <cell r="AJ20">
            <v>0.23039999999999999</v>
          </cell>
          <cell r="AK20">
            <v>0.248425862068965</v>
          </cell>
          <cell r="AL20">
            <v>0.23743897435897399</v>
          </cell>
          <cell r="AM20">
            <v>0.26617021276595698</v>
          </cell>
          <cell r="AN20">
            <v>0.25355511627907001</v>
          </cell>
          <cell r="AO20">
            <v>0.25839217391304298</v>
          </cell>
          <cell r="AP20">
            <v>0.18933354166666699</v>
          </cell>
          <cell r="AQ20">
            <v>0.25199136851753801</v>
          </cell>
          <cell r="AR20">
            <v>0.16647670422854199</v>
          </cell>
          <cell r="AS20">
            <v>0.202533283701891</v>
          </cell>
        </row>
        <row r="23">
          <cell r="D23">
            <v>6.2</v>
          </cell>
          <cell r="E23">
            <v>6.5</v>
          </cell>
          <cell r="F23">
            <v>5.5</v>
          </cell>
          <cell r="G23">
            <v>5.3019999999999996</v>
          </cell>
          <cell r="H23">
            <v>6.4</v>
          </cell>
          <cell r="I23">
            <v>9.1</v>
          </cell>
          <cell r="J23">
            <v>8.4</v>
          </cell>
          <cell r="K23">
            <v>7.3</v>
          </cell>
          <cell r="L23">
            <v>8.4</v>
          </cell>
          <cell r="M23">
            <v>7.3295540201367499</v>
          </cell>
          <cell r="N23">
            <v>7.8552129911415101</v>
          </cell>
          <cell r="O23">
            <v>8.4677117602303404</v>
          </cell>
          <cell r="S23">
            <v>1457.7619999999999</v>
          </cell>
          <cell r="T23">
            <v>1157.9760000000001</v>
          </cell>
          <cell r="U23">
            <v>1246</v>
          </cell>
          <cell r="V23">
            <v>1416</v>
          </cell>
          <cell r="W23">
            <v>2369</v>
          </cell>
          <cell r="X23">
            <v>3124.7449999999999</v>
          </cell>
          <cell r="Y23">
            <v>3003.6280000000002</v>
          </cell>
          <cell r="Z23">
            <v>2909.6729999999998</v>
          </cell>
          <cell r="AA23">
            <v>3068.8429999999998</v>
          </cell>
          <cell r="AB23">
            <v>2965.2910000000002</v>
          </cell>
          <cell r="AC23">
            <v>3120.2130000000002</v>
          </cell>
          <cell r="AD23">
            <v>3482.7429999999999</v>
          </cell>
          <cell r="AH23">
            <v>0.23512290322580601</v>
          </cell>
          <cell r="AI23">
            <v>0.17815015384615401</v>
          </cell>
          <cell r="AJ23">
            <v>0.22654545454545499</v>
          </cell>
          <cell r="AK23">
            <v>0.26706903055450798</v>
          </cell>
          <cell r="AL23">
            <v>0.37015625000000002</v>
          </cell>
          <cell r="AM23">
            <v>0.34337857142857098</v>
          </cell>
          <cell r="AN23">
            <v>0.35757476190476201</v>
          </cell>
          <cell r="AO23">
            <v>0.398585342465753</v>
          </cell>
          <cell r="AP23">
            <v>0.36533845238095197</v>
          </cell>
          <cell r="AQ23">
            <v>0.40456636131657497</v>
          </cell>
          <cell r="AR23">
            <v>0.397215581998697</v>
          </cell>
          <cell r="AS23">
            <v>0.41129682948788299</v>
          </cell>
        </row>
        <row r="26">
          <cell r="D26">
            <v>2.5</v>
          </cell>
          <cell r="E26">
            <v>2</v>
          </cell>
          <cell r="F26">
            <v>2.8</v>
          </cell>
          <cell r="G26">
            <v>2.6</v>
          </cell>
          <cell r="H26">
            <v>2.2000000000000002</v>
          </cell>
          <cell r="I26">
            <v>2.7</v>
          </cell>
          <cell r="J26">
            <v>2.5</v>
          </cell>
          <cell r="K26">
            <v>2.7</v>
          </cell>
          <cell r="L26">
            <v>2.77</v>
          </cell>
          <cell r="M26">
            <v>3.0456783692532898</v>
          </cell>
          <cell r="N26">
            <v>3.1402720153011199</v>
          </cell>
          <cell r="O26">
            <v>3.1501724402468101</v>
          </cell>
          <cell r="S26">
            <v>20</v>
          </cell>
          <cell r="T26">
            <v>27.321999999999999</v>
          </cell>
          <cell r="U26">
            <v>68</v>
          </cell>
          <cell r="V26">
            <v>42</v>
          </cell>
          <cell r="W26">
            <v>158</v>
          </cell>
          <cell r="X26">
            <v>166</v>
          </cell>
          <cell r="Y26">
            <v>222</v>
          </cell>
          <cell r="Z26">
            <v>233</v>
          </cell>
          <cell r="AA26">
            <v>281</v>
          </cell>
          <cell r="AB26">
            <v>267.209</v>
          </cell>
          <cell r="AC26">
            <v>235.922</v>
          </cell>
          <cell r="AD26">
            <v>275</v>
          </cell>
          <cell r="AH26">
            <v>8.0000000000000002E-3</v>
          </cell>
          <cell r="AI26">
            <v>1.3661E-2</v>
          </cell>
          <cell r="AJ26">
            <v>2.4285714285714299E-2</v>
          </cell>
          <cell r="AK26">
            <v>1.6153846153846199E-2</v>
          </cell>
          <cell r="AL26">
            <v>7.1818181818181795E-2</v>
          </cell>
          <cell r="AM26">
            <v>6.1481481481481498E-2</v>
          </cell>
          <cell r="AN26">
            <v>8.8800000000000004E-2</v>
          </cell>
          <cell r="AO26">
            <v>8.6296296296296301E-2</v>
          </cell>
          <cell r="AP26">
            <v>0.1014440433213</v>
          </cell>
          <cell r="AQ26">
            <v>8.7733820713810695E-2</v>
          </cell>
          <cell r="AR26">
            <v>7.5127886644997394E-2</v>
          </cell>
          <cell r="AS26">
            <v>8.7296808418034999E-2</v>
          </cell>
        </row>
      </sheetData>
      <sheetData sheetId="5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0.1</v>
          </cell>
          <cell r="H17">
            <v>0.1</v>
          </cell>
          <cell r="I17">
            <v>0</v>
          </cell>
          <cell r="J17">
            <v>0</v>
          </cell>
          <cell r="K17">
            <v>0</v>
          </cell>
          <cell r="L17">
            <v>0.3</v>
          </cell>
          <cell r="M17">
            <v>0.17499999999999999</v>
          </cell>
          <cell r="N17">
            <v>0.16300000000000001</v>
          </cell>
          <cell r="O17">
            <v>0.16300000000000001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0.2</v>
          </cell>
          <cell r="H19">
            <v>4.4999999999999998E-2</v>
          </cell>
          <cell r="I19">
            <v>0.1</v>
          </cell>
          <cell r="J19">
            <v>0.1</v>
          </cell>
          <cell r="K19">
            <v>4.8000000000000001E-2</v>
          </cell>
          <cell r="L19">
            <v>0.02</v>
          </cell>
          <cell r="M19">
            <v>2.1000000000000001E-2</v>
          </cell>
          <cell r="N19">
            <v>1.9E-2</v>
          </cell>
          <cell r="O19">
            <v>0.182</v>
          </cell>
          <cell r="S19">
            <v>56.884999999999998</v>
          </cell>
          <cell r="T19">
            <v>29.513999999999999</v>
          </cell>
          <cell r="U19">
            <v>46.317999999999998</v>
          </cell>
          <cell r="V19">
            <v>32</v>
          </cell>
          <cell r="W19">
            <v>20.628</v>
          </cell>
          <cell r="X19">
            <v>62.856000000000002</v>
          </cell>
          <cell r="Y19">
            <v>10.042999999999999</v>
          </cell>
          <cell r="Z19">
            <v>19.779</v>
          </cell>
          <cell r="AA19">
            <v>20</v>
          </cell>
          <cell r="AB19">
            <v>21.303000000000001</v>
          </cell>
          <cell r="AC19">
            <v>30.439</v>
          </cell>
          <cell r="AD19">
            <v>45.837000000000003</v>
          </cell>
          <cell r="AK19">
            <v>0.16</v>
          </cell>
          <cell r="AL19">
            <v>0.45839999999999997</v>
          </cell>
          <cell r="AM19">
            <v>0.62856000000000001</v>
          </cell>
          <cell r="AN19">
            <v>0.10043000000000001</v>
          </cell>
          <cell r="AO19">
            <v>0.4120625</v>
          </cell>
          <cell r="AP19">
            <v>1</v>
          </cell>
        </row>
        <row r="20">
          <cell r="D20">
            <v>1.5</v>
          </cell>
          <cell r="E20">
            <v>1.5</v>
          </cell>
          <cell r="F20">
            <v>1.5</v>
          </cell>
          <cell r="G20">
            <v>1.1000000000000001</v>
          </cell>
          <cell r="H20">
            <v>1</v>
          </cell>
          <cell r="I20">
            <v>1.6</v>
          </cell>
          <cell r="J20">
            <v>1.36</v>
          </cell>
          <cell r="K20">
            <v>1.7</v>
          </cell>
          <cell r="L20">
            <v>1.6</v>
          </cell>
          <cell r="M20">
            <v>1.68423691006988</v>
          </cell>
          <cell r="N20">
            <v>1.42337182051008</v>
          </cell>
          <cell r="O20">
            <v>1.89740049492114</v>
          </cell>
          <cell r="S20">
            <v>35.243000000000002</v>
          </cell>
          <cell r="T20">
            <v>37.478999999999999</v>
          </cell>
          <cell r="U20">
            <v>21.721</v>
          </cell>
          <cell r="V20">
            <v>6.5570000000000004</v>
          </cell>
          <cell r="W20">
            <v>15.869</v>
          </cell>
          <cell r="X20">
            <v>10.571999999999999</v>
          </cell>
          <cell r="Y20">
            <v>55.531999999999996</v>
          </cell>
          <cell r="Z20">
            <v>150.52600000000001</v>
          </cell>
          <cell r="AA20">
            <v>164.98400000000001</v>
          </cell>
          <cell r="AB20">
            <v>40.354999999999997</v>
          </cell>
          <cell r="AC20">
            <v>7.266</v>
          </cell>
          <cell r="AD20">
            <v>111.523</v>
          </cell>
          <cell r="AH20">
            <v>2.3495333333333299E-2</v>
          </cell>
          <cell r="AI20">
            <v>2.4986000000000001E-2</v>
          </cell>
          <cell r="AJ20">
            <v>1.4480666666666701E-2</v>
          </cell>
          <cell r="AK20">
            <v>5.9609090909090896E-3</v>
          </cell>
          <cell r="AL20">
            <v>1.5869000000000001E-2</v>
          </cell>
          <cell r="AM20">
            <v>6.6074999999999997E-3</v>
          </cell>
          <cell r="AN20">
            <v>4.08323529411765E-2</v>
          </cell>
          <cell r="AO20">
            <v>8.85447058823529E-2</v>
          </cell>
          <cell r="AP20">
            <v>0.103115</v>
          </cell>
          <cell r="AQ20">
            <v>2.3960405901759799E-2</v>
          </cell>
          <cell r="AR20">
            <v>5.1047799986627101E-3</v>
          </cell>
          <cell r="AS20">
            <v>5.8776731796222802E-2</v>
          </cell>
        </row>
        <row r="23">
          <cell r="D23">
            <v>1</v>
          </cell>
          <cell r="E23">
            <v>1.5</v>
          </cell>
          <cell r="F23">
            <v>1.5</v>
          </cell>
          <cell r="G23">
            <v>1.871</v>
          </cell>
          <cell r="H23">
            <v>1.9</v>
          </cell>
          <cell r="I23">
            <v>1.7</v>
          </cell>
          <cell r="J23">
            <v>1.9</v>
          </cell>
          <cell r="K23">
            <v>2.4</v>
          </cell>
          <cell r="L23">
            <v>2.7</v>
          </cell>
          <cell r="M23">
            <v>1.79726670265948</v>
          </cell>
          <cell r="N23">
            <v>1.28217115007965</v>
          </cell>
          <cell r="O23">
            <v>1.15587832495413</v>
          </cell>
          <cell r="S23">
            <v>17.794</v>
          </cell>
          <cell r="T23">
            <v>202</v>
          </cell>
          <cell r="U23">
            <v>294</v>
          </cell>
          <cell r="V23">
            <v>167</v>
          </cell>
          <cell r="W23">
            <v>188</v>
          </cell>
          <cell r="X23">
            <v>234</v>
          </cell>
          <cell r="Y23">
            <v>229.97900000000001</v>
          </cell>
          <cell r="Z23">
            <v>246.321</v>
          </cell>
          <cell r="AA23">
            <v>199.023</v>
          </cell>
          <cell r="AB23">
            <v>238.61500000000001</v>
          </cell>
          <cell r="AC23">
            <v>182.077</v>
          </cell>
          <cell r="AD23">
            <v>245.18700000000001</v>
          </cell>
          <cell r="AH23">
            <v>1.7794000000000001E-2</v>
          </cell>
          <cell r="AI23">
            <v>0.13466666666666699</v>
          </cell>
          <cell r="AJ23">
            <v>0.19600000000000001</v>
          </cell>
          <cell r="AK23">
            <v>8.9257081774452199E-2</v>
          </cell>
          <cell r="AL23">
            <v>9.8947368421052603E-2</v>
          </cell>
          <cell r="AM23">
            <v>0.13764705882352901</v>
          </cell>
          <cell r="AN23">
            <v>0.121041578947368</v>
          </cell>
          <cell r="AO23">
            <v>0.10263375</v>
          </cell>
          <cell r="AP23">
            <v>7.3712222222222207E-2</v>
          </cell>
          <cell r="AQ23">
            <v>0.13276549309399199</v>
          </cell>
          <cell r="AR23">
            <v>0.14200678278300799</v>
          </cell>
          <cell r="AS23">
            <v>0.21212180789853499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0.1</v>
          </cell>
          <cell r="H26">
            <v>0.2</v>
          </cell>
          <cell r="I26">
            <v>0.4</v>
          </cell>
          <cell r="J26">
            <v>0.4</v>
          </cell>
          <cell r="K26">
            <v>0.4</v>
          </cell>
          <cell r="L26">
            <v>0.98499999999999999</v>
          </cell>
          <cell r="M26">
            <v>0.86049638727063904</v>
          </cell>
          <cell r="N26">
            <v>0.64345702941026905</v>
          </cell>
          <cell r="O26">
            <v>0.78372118012473801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H26" t="str">
            <v/>
          </cell>
          <cell r="AI26" t="str">
            <v/>
          </cell>
          <cell r="AJ26" t="str">
            <v/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</sheetData>
      <sheetData sheetId="6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1.5</v>
          </cell>
          <cell r="E17">
            <v>0.5</v>
          </cell>
          <cell r="F17">
            <v>0.5</v>
          </cell>
          <cell r="G17">
            <v>0.4</v>
          </cell>
          <cell r="H17">
            <v>0.9</v>
          </cell>
          <cell r="I17">
            <v>1.4</v>
          </cell>
          <cell r="J17">
            <v>1</v>
          </cell>
          <cell r="K17">
            <v>1.4</v>
          </cell>
          <cell r="L17">
            <v>1.2</v>
          </cell>
          <cell r="M17">
            <v>0.45500000000000301</v>
          </cell>
          <cell r="N17">
            <v>0.41000000000000503</v>
          </cell>
          <cell r="O17">
            <v>0.492999999999995</v>
          </cell>
          <cell r="S17">
            <v>116.5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>
            <v>7.7666666666666703E-2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2.5</v>
          </cell>
          <cell r="J18" t="str">
            <v/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5</v>
          </cell>
          <cell r="E19">
            <v>3</v>
          </cell>
          <cell r="F19">
            <v>2.2999999999999998</v>
          </cell>
          <cell r="G19">
            <v>3</v>
          </cell>
          <cell r="H19">
            <v>3.5</v>
          </cell>
          <cell r="I19">
            <v>5.6</v>
          </cell>
          <cell r="J19">
            <v>2.7</v>
          </cell>
          <cell r="K19">
            <v>2.016</v>
          </cell>
          <cell r="L19">
            <v>4.3</v>
          </cell>
          <cell r="M19">
            <v>5.0999999999999899</v>
          </cell>
          <cell r="N19">
            <v>6.9089999999999998</v>
          </cell>
          <cell r="O19">
            <v>4.782</v>
          </cell>
          <cell r="S19">
            <v>951.02300000000002</v>
          </cell>
          <cell r="T19">
            <v>802.25400000000002</v>
          </cell>
          <cell r="U19">
            <v>465.68299999999999</v>
          </cell>
          <cell r="V19">
            <v>1025.452</v>
          </cell>
          <cell r="W19">
            <v>1878.6579999999999</v>
          </cell>
          <cell r="X19">
            <v>1745.578</v>
          </cell>
          <cell r="Y19">
            <v>1095.221</v>
          </cell>
          <cell r="Z19">
            <v>1964.636</v>
          </cell>
          <cell r="AA19">
            <v>1821.28</v>
          </cell>
          <cell r="AB19">
            <v>1620.6289999999999</v>
          </cell>
          <cell r="AC19">
            <v>2382.5949999999998</v>
          </cell>
          <cell r="AD19">
            <v>1115.6279999999999</v>
          </cell>
          <cell r="AH19">
            <v>0.1902046</v>
          </cell>
          <cell r="AI19">
            <v>0.26741799999999999</v>
          </cell>
          <cell r="AJ19">
            <v>0.20247086956521701</v>
          </cell>
          <cell r="AK19">
            <v>0.34181733333333297</v>
          </cell>
          <cell r="AL19">
            <v>0.536759428571429</v>
          </cell>
          <cell r="AM19">
            <v>0.311710357142857</v>
          </cell>
          <cell r="AN19">
            <v>0.405637407407407</v>
          </cell>
          <cell r="AO19">
            <v>0.97452182539682497</v>
          </cell>
          <cell r="AP19">
            <v>0.423553488372093</v>
          </cell>
          <cell r="AQ19">
            <v>0.31777039215686298</v>
          </cell>
          <cell r="AR19">
            <v>0.34485381386597203</v>
          </cell>
          <cell r="AS19">
            <v>0.23329736511919699</v>
          </cell>
        </row>
        <row r="20">
          <cell r="D20">
            <v>1.5</v>
          </cell>
          <cell r="E20">
            <v>1</v>
          </cell>
          <cell r="F20">
            <v>2</v>
          </cell>
          <cell r="G20">
            <v>1.5</v>
          </cell>
          <cell r="H20">
            <v>3.1</v>
          </cell>
          <cell r="I20">
            <v>2.7</v>
          </cell>
          <cell r="J20">
            <v>2.36</v>
          </cell>
          <cell r="K20">
            <v>3.2</v>
          </cell>
          <cell r="L20">
            <v>4.9000000000000004</v>
          </cell>
          <cell r="M20">
            <v>4.0297495568163502</v>
          </cell>
          <cell r="N20">
            <v>4.1895611892376197</v>
          </cell>
          <cell r="O20">
            <v>4.34094364305383</v>
          </cell>
          <cell r="S20">
            <v>21.648</v>
          </cell>
          <cell r="T20">
            <v>23.103999999999999</v>
          </cell>
          <cell r="U20">
            <v>32.548000000000002</v>
          </cell>
          <cell r="V20">
            <v>21.667999999999999</v>
          </cell>
          <cell r="W20">
            <v>9.3580000000000005</v>
          </cell>
          <cell r="X20">
            <v>0</v>
          </cell>
          <cell r="Y20">
            <v>23.771999999999998</v>
          </cell>
          <cell r="Z20">
            <v>69.393000000000001</v>
          </cell>
          <cell r="AA20">
            <v>61.313000000000002</v>
          </cell>
          <cell r="AB20">
            <v>29.212</v>
          </cell>
          <cell r="AC20">
            <v>83.414000000000001</v>
          </cell>
          <cell r="AD20">
            <v>101.096</v>
          </cell>
          <cell r="AH20">
            <v>1.4432E-2</v>
          </cell>
          <cell r="AI20">
            <v>2.3104E-2</v>
          </cell>
          <cell r="AJ20">
            <v>1.6274E-2</v>
          </cell>
          <cell r="AK20">
            <v>1.44453333333333E-2</v>
          </cell>
          <cell r="AL20">
            <v>3.0187096774193598E-3</v>
          </cell>
          <cell r="AM20">
            <v>0</v>
          </cell>
          <cell r="AN20">
            <v>1.0072881355932199E-2</v>
          </cell>
          <cell r="AO20">
            <v>2.1685312500000001E-2</v>
          </cell>
          <cell r="AP20">
            <v>1.25128571428571E-2</v>
          </cell>
          <cell r="AQ20">
            <v>7.2490857280665703E-3</v>
          </cell>
          <cell r="AR20">
            <v>1.9909961027488599E-2</v>
          </cell>
          <cell r="AS20">
            <v>2.3288945518048599E-2</v>
          </cell>
        </row>
        <row r="23">
          <cell r="D23">
            <v>4.0999999999999996</v>
          </cell>
          <cell r="E23">
            <v>2</v>
          </cell>
          <cell r="F23">
            <v>2.5</v>
          </cell>
          <cell r="G23">
            <v>3.327</v>
          </cell>
          <cell r="H23">
            <v>3.7</v>
          </cell>
          <cell r="I23">
            <v>4.7</v>
          </cell>
          <cell r="J23">
            <v>4</v>
          </cell>
          <cell r="K23">
            <v>3.3</v>
          </cell>
          <cell r="L23">
            <v>3.8</v>
          </cell>
          <cell r="M23">
            <v>3.2070824427858402</v>
          </cell>
          <cell r="N23">
            <v>2.7760852518590302</v>
          </cell>
          <cell r="O23">
            <v>3.50375617251719</v>
          </cell>
          <cell r="S23">
            <v>1050.085</v>
          </cell>
          <cell r="T23">
            <v>735</v>
          </cell>
          <cell r="U23">
            <v>477.32299999999998</v>
          </cell>
          <cell r="V23">
            <v>235</v>
          </cell>
          <cell r="W23">
            <v>297</v>
          </cell>
          <cell r="X23">
            <v>518</v>
          </cell>
          <cell r="Y23">
            <v>245.602</v>
          </cell>
          <cell r="Z23">
            <v>245.69800000000001</v>
          </cell>
          <cell r="AA23">
            <v>250.72</v>
          </cell>
          <cell r="AB23">
            <v>405.81900000000002</v>
          </cell>
          <cell r="AC23">
            <v>451.85300000000001</v>
          </cell>
          <cell r="AD23">
            <v>442.52199999999999</v>
          </cell>
          <cell r="AH23">
            <v>0.25611829268292702</v>
          </cell>
          <cell r="AI23">
            <v>0.36749999999999999</v>
          </cell>
          <cell r="AJ23">
            <v>0.19092919999999999</v>
          </cell>
          <cell r="AK23">
            <v>7.0634204989480004E-2</v>
          </cell>
          <cell r="AL23">
            <v>8.0270270270270297E-2</v>
          </cell>
          <cell r="AM23">
            <v>0.110212765957447</v>
          </cell>
          <cell r="AN23">
            <v>6.1400499999999997E-2</v>
          </cell>
          <cell r="AO23">
            <v>7.4453939393939406E-2</v>
          </cell>
          <cell r="AP23">
            <v>6.5978947368421095E-2</v>
          </cell>
          <cell r="AQ23">
            <v>0.126538374750193</v>
          </cell>
          <cell r="AR23">
            <v>0.16276625499790201</v>
          </cell>
          <cell r="AS23">
            <v>0.126299313711114</v>
          </cell>
        </row>
        <row r="26">
          <cell r="D26">
            <v>1.5</v>
          </cell>
          <cell r="E26">
            <v>1.5</v>
          </cell>
          <cell r="F26">
            <v>1.2</v>
          </cell>
          <cell r="G26">
            <v>0.8</v>
          </cell>
          <cell r="H26">
            <v>1.6</v>
          </cell>
          <cell r="I26">
            <v>1.9</v>
          </cell>
          <cell r="J26">
            <v>1.8</v>
          </cell>
          <cell r="K26">
            <v>2</v>
          </cell>
          <cell r="L26">
            <v>2.38</v>
          </cell>
          <cell r="M26">
            <v>1.95116800039781</v>
          </cell>
          <cell r="N26">
            <v>1.7843535589033499</v>
          </cell>
          <cell r="O26">
            <v>1.8853001844289801</v>
          </cell>
          <cell r="S26">
            <v>0</v>
          </cell>
          <cell r="T26">
            <v>0</v>
          </cell>
          <cell r="U26">
            <v>9.5090000000000003</v>
          </cell>
          <cell r="V26">
            <v>10</v>
          </cell>
          <cell r="W26">
            <v>5</v>
          </cell>
          <cell r="X26">
            <v>39</v>
          </cell>
          <cell r="Y26">
            <v>19.198</v>
          </cell>
          <cell r="Z26">
            <v>44.944000000000003</v>
          </cell>
          <cell r="AA26">
            <v>49.107999999999997</v>
          </cell>
          <cell r="AB26">
            <v>66.510999999999996</v>
          </cell>
          <cell r="AC26">
            <v>72.049000000000007</v>
          </cell>
          <cell r="AD26">
            <v>20</v>
          </cell>
          <cell r="AH26">
            <v>0</v>
          </cell>
          <cell r="AI26">
            <v>0</v>
          </cell>
          <cell r="AJ26">
            <v>7.9241666666666696E-3</v>
          </cell>
          <cell r="AK26">
            <v>1.2500000000000001E-2</v>
          </cell>
          <cell r="AL26">
            <v>3.1250000000000002E-3</v>
          </cell>
          <cell r="AM26">
            <v>2.0526315789473702E-2</v>
          </cell>
          <cell r="AN26">
            <v>1.06655555555556E-2</v>
          </cell>
          <cell r="AO26">
            <v>2.2471999999999999E-2</v>
          </cell>
          <cell r="AP26">
            <v>2.0633613445378101E-2</v>
          </cell>
          <cell r="AQ26">
            <v>3.4087787410637997E-2</v>
          </cell>
          <cell r="AR26">
            <v>4.0378208478078E-2</v>
          </cell>
          <cell r="AS26">
            <v>1.06083901997059E-2</v>
          </cell>
        </row>
      </sheetData>
      <sheetData sheetId="7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9</v>
          </cell>
          <cell r="E17">
            <v>5</v>
          </cell>
          <cell r="F17">
            <v>4.5</v>
          </cell>
          <cell r="G17">
            <v>5</v>
          </cell>
          <cell r="H17">
            <v>4.5</v>
          </cell>
          <cell r="I17">
            <v>6</v>
          </cell>
          <cell r="J17">
            <v>4.5</v>
          </cell>
          <cell r="K17">
            <v>6</v>
          </cell>
          <cell r="L17">
            <v>9.4</v>
          </cell>
          <cell r="M17">
            <v>5.3490000000000002</v>
          </cell>
          <cell r="N17">
            <v>6.5970000000000004</v>
          </cell>
          <cell r="O17">
            <v>9.5760000000000005</v>
          </cell>
          <cell r="S17">
            <v>717</v>
          </cell>
          <cell r="T17">
            <v>531</v>
          </cell>
          <cell r="U17">
            <v>705</v>
          </cell>
          <cell r="V17">
            <v>277.84199999999998</v>
          </cell>
          <cell r="W17">
            <v>514.76599999999996</v>
          </cell>
          <cell r="X17">
            <v>471.47800000000001</v>
          </cell>
          <cell r="Y17">
            <v>438.83</v>
          </cell>
          <cell r="Z17">
            <v>575.69600000000003</v>
          </cell>
          <cell r="AA17">
            <v>135.14400000000001</v>
          </cell>
          <cell r="AB17">
            <v>49.985999999999997</v>
          </cell>
          <cell r="AC17">
            <v>0</v>
          </cell>
          <cell r="AD17">
            <v>24</v>
          </cell>
          <cell r="AH17">
            <v>7.9666666666666705E-2</v>
          </cell>
          <cell r="AI17">
            <v>0.1062</v>
          </cell>
          <cell r="AJ17">
            <v>0.15666666666666701</v>
          </cell>
          <cell r="AK17">
            <v>5.5568399999999997E-2</v>
          </cell>
          <cell r="AL17">
            <v>0.11439244444444401</v>
          </cell>
          <cell r="AM17">
            <v>7.85796666666667E-2</v>
          </cell>
          <cell r="AN17">
            <v>9.75177777777778E-2</v>
          </cell>
          <cell r="AO17">
            <v>9.5949333333333303E-2</v>
          </cell>
          <cell r="AP17">
            <v>1.43770212765957E-2</v>
          </cell>
          <cell r="AQ17">
            <v>9.3449242849130698E-3</v>
          </cell>
          <cell r="AR17">
            <v>0</v>
          </cell>
          <cell r="AS17">
            <v>2.5062656641604E-3</v>
          </cell>
        </row>
        <row r="18">
          <cell r="D18">
            <v>17</v>
          </cell>
          <cell r="E18">
            <v>22</v>
          </cell>
          <cell r="F18">
            <v>19</v>
          </cell>
          <cell r="G18">
            <v>20</v>
          </cell>
          <cell r="H18">
            <v>20</v>
          </cell>
          <cell r="I18">
            <v>21</v>
          </cell>
          <cell r="J18">
            <v>12</v>
          </cell>
          <cell r="K18">
            <v>13</v>
          </cell>
          <cell r="L18">
            <v>14.5</v>
          </cell>
          <cell r="M18">
            <v>9.4440000000000008</v>
          </cell>
          <cell r="N18">
            <v>10.164</v>
          </cell>
          <cell r="O18">
            <v>10.997</v>
          </cell>
          <cell r="S18">
            <v>17</v>
          </cell>
          <cell r="T18">
            <v>92</v>
          </cell>
          <cell r="U18">
            <v>148</v>
          </cell>
          <cell r="V18">
            <v>27.957999999999998</v>
          </cell>
          <cell r="W18">
            <v>67.471999999999994</v>
          </cell>
          <cell r="X18">
            <v>0</v>
          </cell>
          <cell r="Y18">
            <v>0</v>
          </cell>
          <cell r="Z18">
            <v>4.9720000000000004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1E-3</v>
          </cell>
          <cell r="AI18">
            <v>4.1818181818181798E-3</v>
          </cell>
          <cell r="AJ18">
            <v>7.7894736842105301E-3</v>
          </cell>
          <cell r="AK18">
            <v>1.3979000000000001E-3</v>
          </cell>
          <cell r="AL18">
            <v>3.3736E-3</v>
          </cell>
          <cell r="AM18">
            <v>0</v>
          </cell>
          <cell r="AN18">
            <v>0</v>
          </cell>
          <cell r="AO18">
            <v>3.8246153846153801E-4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D19">
            <v>15</v>
          </cell>
          <cell r="E19">
            <v>11.5</v>
          </cell>
          <cell r="F19">
            <v>14.5</v>
          </cell>
          <cell r="G19">
            <v>14.5</v>
          </cell>
          <cell r="H19">
            <v>17.5</v>
          </cell>
          <cell r="I19">
            <v>17.5</v>
          </cell>
          <cell r="J19">
            <v>12</v>
          </cell>
          <cell r="K19">
            <v>14.337</v>
          </cell>
          <cell r="L19">
            <v>10.6</v>
          </cell>
          <cell r="M19">
            <v>12.733000000000001</v>
          </cell>
          <cell r="N19">
            <v>12.577999999999999</v>
          </cell>
          <cell r="O19">
            <v>11.151999999999999</v>
          </cell>
          <cell r="S19">
            <v>2722</v>
          </cell>
          <cell r="T19">
            <v>2108</v>
          </cell>
          <cell r="U19">
            <v>1465.905</v>
          </cell>
          <cell r="V19">
            <v>1940.66</v>
          </cell>
          <cell r="W19">
            <v>1787.7260000000001</v>
          </cell>
          <cell r="X19">
            <v>1814.546</v>
          </cell>
          <cell r="Y19">
            <v>1758.6489999999999</v>
          </cell>
          <cell r="Z19">
            <v>1791.7170000000001</v>
          </cell>
          <cell r="AA19">
            <v>1439.82</v>
          </cell>
          <cell r="AB19">
            <v>1599.818</v>
          </cell>
          <cell r="AC19">
            <v>1177.768</v>
          </cell>
          <cell r="AD19">
            <v>831.85500000000002</v>
          </cell>
          <cell r="AH19">
            <v>0.181466666666667</v>
          </cell>
          <cell r="AI19">
            <v>0.18330434782608701</v>
          </cell>
          <cell r="AJ19">
            <v>0.10109689655172401</v>
          </cell>
          <cell r="AK19">
            <v>0.13383862068965499</v>
          </cell>
          <cell r="AL19">
            <v>0.102155771428571</v>
          </cell>
          <cell r="AM19">
            <v>0.103688342857143</v>
          </cell>
          <cell r="AN19">
            <v>0.146554083333333</v>
          </cell>
          <cell r="AO19">
            <v>0.124971542163633</v>
          </cell>
          <cell r="AP19">
            <v>0.13583207547169801</v>
          </cell>
          <cell r="AQ19">
            <v>0.125643446163512</v>
          </cell>
          <cell r="AR19">
            <v>9.3637144220066804E-2</v>
          </cell>
          <cell r="AS19">
            <v>7.4592449784792E-2</v>
          </cell>
        </row>
        <row r="20">
          <cell r="D20">
            <v>12.5</v>
          </cell>
          <cell r="E20">
            <v>12</v>
          </cell>
          <cell r="F20">
            <v>15</v>
          </cell>
          <cell r="G20">
            <v>17</v>
          </cell>
          <cell r="H20">
            <v>18</v>
          </cell>
          <cell r="I20">
            <v>20</v>
          </cell>
          <cell r="J20">
            <v>16</v>
          </cell>
          <cell r="K20">
            <v>17.904761904761902</v>
          </cell>
          <cell r="L20">
            <v>20.696999999999999</v>
          </cell>
          <cell r="M20">
            <v>17.085564068446601</v>
          </cell>
          <cell r="N20">
            <v>19.487002256853302</v>
          </cell>
          <cell r="O20">
            <v>20.481754310725801</v>
          </cell>
          <cell r="S20">
            <v>76.212999999999994</v>
          </cell>
          <cell r="T20">
            <v>37</v>
          </cell>
          <cell r="U20">
            <v>23.648</v>
          </cell>
          <cell r="V20">
            <v>84.034000000000006</v>
          </cell>
          <cell r="W20">
            <v>273.928</v>
          </cell>
          <cell r="X20">
            <v>122.47</v>
          </cell>
          <cell r="Y20">
            <v>180.32400000000001</v>
          </cell>
          <cell r="Z20">
            <v>198.31</v>
          </cell>
          <cell r="AA20">
            <v>131.9</v>
          </cell>
          <cell r="AB20">
            <v>150.89699999999999</v>
          </cell>
          <cell r="AC20">
            <v>189.31800000000001</v>
          </cell>
          <cell r="AD20">
            <v>151.39400000000001</v>
          </cell>
          <cell r="AH20">
            <v>6.0970399999999998E-3</v>
          </cell>
          <cell r="AI20">
            <v>3.0833333333333299E-3</v>
          </cell>
          <cell r="AJ20">
            <v>1.5765333333333301E-3</v>
          </cell>
          <cell r="AK20">
            <v>4.9431764705882304E-3</v>
          </cell>
          <cell r="AL20">
            <v>1.5218222222222201E-2</v>
          </cell>
          <cell r="AM20">
            <v>6.1234999999999996E-3</v>
          </cell>
          <cell r="AN20">
            <v>1.1270250000000001E-2</v>
          </cell>
          <cell r="AO20">
            <v>1.10758244680851E-2</v>
          </cell>
          <cell r="AP20">
            <v>6.3729042856452596E-3</v>
          </cell>
          <cell r="AQ20">
            <v>8.8318418634287296E-3</v>
          </cell>
          <cell r="AR20">
            <v>9.7150909875540307E-3</v>
          </cell>
          <cell r="AS20">
            <v>7.3916519895328697E-3</v>
          </cell>
        </row>
        <row r="23">
          <cell r="D23">
            <v>19.5444126074499</v>
          </cell>
          <cell r="E23">
            <v>16</v>
          </cell>
          <cell r="F23">
            <v>17</v>
          </cell>
          <cell r="G23">
            <v>19.5</v>
          </cell>
          <cell r="H23">
            <v>20.5</v>
          </cell>
          <cell r="I23">
            <v>23</v>
          </cell>
          <cell r="J23">
            <v>21.3</v>
          </cell>
          <cell r="K23">
            <v>19.5</v>
          </cell>
          <cell r="L23">
            <v>22.568999999999999</v>
          </cell>
          <cell r="M23">
            <v>15.1587990405579</v>
          </cell>
          <cell r="N23">
            <v>16.623439142562798</v>
          </cell>
          <cell r="O23">
            <v>17.975862024080701</v>
          </cell>
          <cell r="S23">
            <v>3806.7249999999999</v>
          </cell>
          <cell r="T23">
            <v>3811</v>
          </cell>
          <cell r="U23">
            <v>5252</v>
          </cell>
          <cell r="V23">
            <v>4477.7929999999997</v>
          </cell>
          <cell r="W23">
            <v>5939.2</v>
          </cell>
          <cell r="X23">
            <v>5757.5259999999998</v>
          </cell>
          <cell r="Y23">
            <v>5586.7089999999998</v>
          </cell>
          <cell r="Z23">
            <v>5151.2190000000001</v>
          </cell>
          <cell r="AA23">
            <v>5416.7939999999999</v>
          </cell>
          <cell r="AB23">
            <v>3971.0619999999999</v>
          </cell>
          <cell r="AC23">
            <v>3989.8780000000002</v>
          </cell>
          <cell r="AD23">
            <v>3893.857</v>
          </cell>
          <cell r="AH23">
            <v>0.19477305746957899</v>
          </cell>
          <cell r="AI23">
            <v>0.2381875</v>
          </cell>
          <cell r="AJ23">
            <v>0.308941176470588</v>
          </cell>
          <cell r="AK23">
            <v>0.22963041025641001</v>
          </cell>
          <cell r="AL23">
            <v>0.28971707317073198</v>
          </cell>
          <cell r="AM23">
            <v>0.25032721739130398</v>
          </cell>
          <cell r="AN23">
            <v>0.262286807511737</v>
          </cell>
          <cell r="AO23">
            <v>0.264165076923077</v>
          </cell>
          <cell r="AP23">
            <v>0.24001036820417401</v>
          </cell>
          <cell r="AQ23">
            <v>0.26196415622209202</v>
          </cell>
          <cell r="AR23">
            <v>0.24001519575960001</v>
          </cell>
          <cell r="AS23">
            <v>0.21661587048141201</v>
          </cell>
        </row>
        <row r="26">
          <cell r="D26">
            <v>9</v>
          </cell>
          <cell r="E26">
            <v>7</v>
          </cell>
          <cell r="F26">
            <v>7.5</v>
          </cell>
          <cell r="G26">
            <v>8.5</v>
          </cell>
          <cell r="H26">
            <v>8</v>
          </cell>
          <cell r="I26">
            <v>10</v>
          </cell>
          <cell r="J26">
            <v>9.1</v>
          </cell>
          <cell r="K26">
            <v>9.9</v>
          </cell>
          <cell r="L26">
            <v>10.461</v>
          </cell>
          <cell r="M26">
            <v>8.1746368909955702</v>
          </cell>
          <cell r="N26">
            <v>8.6285586005840003</v>
          </cell>
          <cell r="O26">
            <v>8.8343836651934708</v>
          </cell>
          <cell r="S26">
            <v>0</v>
          </cell>
          <cell r="T26">
            <v>287</v>
          </cell>
          <cell r="U26">
            <v>324</v>
          </cell>
          <cell r="V26">
            <v>341.67700000000002</v>
          </cell>
          <cell r="W26">
            <v>674.745</v>
          </cell>
          <cell r="X26">
            <v>676</v>
          </cell>
          <cell r="Y26">
            <v>754</v>
          </cell>
          <cell r="Z26">
            <v>882</v>
          </cell>
          <cell r="AA26">
            <v>716</v>
          </cell>
          <cell r="AB26">
            <v>882.06500000000005</v>
          </cell>
          <cell r="AC26">
            <v>820.69799999999998</v>
          </cell>
          <cell r="AD26">
            <v>600</v>
          </cell>
          <cell r="AH26">
            <v>0</v>
          </cell>
          <cell r="AI26">
            <v>4.1000000000000002E-2</v>
          </cell>
          <cell r="AJ26">
            <v>4.3200000000000002E-2</v>
          </cell>
          <cell r="AK26">
            <v>4.0197294117647102E-2</v>
          </cell>
          <cell r="AL26">
            <v>8.4343125000000005E-2</v>
          </cell>
          <cell r="AM26">
            <v>6.7599999999999993E-2</v>
          </cell>
          <cell r="AN26">
            <v>8.2857142857142893E-2</v>
          </cell>
          <cell r="AO26">
            <v>8.9090909090909096E-2</v>
          </cell>
          <cell r="AP26">
            <v>6.8444699359525907E-2</v>
          </cell>
          <cell r="AQ26">
            <v>0.10790265203970099</v>
          </cell>
          <cell r="AR26">
            <v>9.51141480275111E-2</v>
          </cell>
          <cell r="AS26">
            <v>6.7916452662559301E-2</v>
          </cell>
        </row>
      </sheetData>
      <sheetData sheetId="8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0.2</v>
          </cell>
          <cell r="G17">
            <v>0.1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0.2</v>
          </cell>
          <cell r="M17">
            <v>6.3E-2</v>
          </cell>
          <cell r="N17">
            <v>0.22900000000000001</v>
          </cell>
          <cell r="O17">
            <v>0.121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0.10199999999999999</v>
          </cell>
          <cell r="L19">
            <v>0.9</v>
          </cell>
          <cell r="M19">
            <v>8.4000000000000005E-2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22</v>
          </cell>
          <cell r="AB19">
            <v>11.318</v>
          </cell>
          <cell r="AP19">
            <v>2.4444444444444401E-2</v>
          </cell>
          <cell r="AQ19">
            <v>0.13473809523809499</v>
          </cell>
        </row>
        <row r="20">
          <cell r="D20">
            <v>0.96299999999999997</v>
          </cell>
          <cell r="E20">
            <v>0.5</v>
          </cell>
          <cell r="F20">
            <v>0.75</v>
          </cell>
          <cell r="G20">
            <v>0.41399999999999998</v>
          </cell>
          <cell r="H20">
            <v>0.5</v>
          </cell>
          <cell r="I20">
            <v>1</v>
          </cell>
          <cell r="J20">
            <v>0.9</v>
          </cell>
          <cell r="K20">
            <v>0.9</v>
          </cell>
          <cell r="L20">
            <v>0.7</v>
          </cell>
          <cell r="M20">
            <v>0.64052786994987598</v>
          </cell>
          <cell r="N20">
            <v>0.72572748065467396</v>
          </cell>
          <cell r="O20">
            <v>0.66115910871127603</v>
          </cell>
          <cell r="S20">
            <v>37.399000000000001</v>
          </cell>
          <cell r="T20">
            <v>47.523000000000003</v>
          </cell>
          <cell r="U20">
            <v>63.213999999999999</v>
          </cell>
          <cell r="V20">
            <v>63.197000000000003</v>
          </cell>
          <cell r="W20">
            <v>58.024000000000001</v>
          </cell>
          <cell r="X20">
            <v>77</v>
          </cell>
          <cell r="Y20">
            <v>58.798999999999999</v>
          </cell>
          <cell r="Z20">
            <v>75.971000000000004</v>
          </cell>
          <cell r="AA20">
            <v>81.805999999999997</v>
          </cell>
          <cell r="AB20">
            <v>69.998000000000005</v>
          </cell>
          <cell r="AC20">
            <v>108.009</v>
          </cell>
          <cell r="AD20">
            <v>104.901</v>
          </cell>
          <cell r="AH20">
            <v>3.8835929387331297E-2</v>
          </cell>
          <cell r="AI20">
            <v>9.5046000000000005E-2</v>
          </cell>
          <cell r="AJ20">
            <v>8.4285333333333295E-2</v>
          </cell>
          <cell r="AK20">
            <v>0.152649758454106</v>
          </cell>
          <cell r="AL20">
            <v>0.116048</v>
          </cell>
          <cell r="AM20">
            <v>7.6999999999999999E-2</v>
          </cell>
          <cell r="AN20">
            <v>6.5332222222222194E-2</v>
          </cell>
          <cell r="AO20">
            <v>8.4412222222222194E-2</v>
          </cell>
          <cell r="AP20">
            <v>0.116865714285714</v>
          </cell>
          <cell r="AQ20">
            <v>0.10928173977110101</v>
          </cell>
          <cell r="AR20">
            <v>0.148828593210451</v>
          </cell>
          <cell r="AS20">
            <v>0.15866226240832099</v>
          </cell>
        </row>
        <row r="23">
          <cell r="D23">
            <v>1.0289999999999999</v>
          </cell>
          <cell r="E23">
            <v>0.5</v>
          </cell>
          <cell r="F23">
            <v>0.7</v>
          </cell>
          <cell r="G23">
            <v>0.7</v>
          </cell>
          <cell r="H23">
            <v>1.1200000000000001</v>
          </cell>
          <cell r="I23">
            <v>2</v>
          </cell>
          <cell r="J23">
            <v>1.6</v>
          </cell>
          <cell r="K23">
            <v>1.4</v>
          </cell>
          <cell r="L23">
            <v>1.6</v>
          </cell>
          <cell r="M23">
            <v>1.5714794284560301</v>
          </cell>
          <cell r="N23">
            <v>1.8092759447364199</v>
          </cell>
          <cell r="O23">
            <v>1.6462235831182599</v>
          </cell>
          <cell r="S23">
            <v>100.92400000000001</v>
          </cell>
          <cell r="T23">
            <v>88.37</v>
          </cell>
          <cell r="U23">
            <v>115.696</v>
          </cell>
          <cell r="V23">
            <v>162.827</v>
          </cell>
          <cell r="W23">
            <v>205</v>
          </cell>
          <cell r="X23">
            <v>188</v>
          </cell>
          <cell r="Y23">
            <v>96.256</v>
          </cell>
          <cell r="Z23">
            <v>187.43899999999999</v>
          </cell>
          <cell r="AA23">
            <v>324.66500000000002</v>
          </cell>
          <cell r="AB23">
            <v>225.50899999999999</v>
          </cell>
          <cell r="AC23">
            <v>237.297</v>
          </cell>
          <cell r="AD23">
            <v>193.21100000000001</v>
          </cell>
          <cell r="AH23">
            <v>9.8079689018464505E-2</v>
          </cell>
          <cell r="AI23">
            <v>0.17674000000000001</v>
          </cell>
          <cell r="AJ23">
            <v>0.16528000000000001</v>
          </cell>
          <cell r="AK23">
            <v>0.23261000000000001</v>
          </cell>
          <cell r="AL23">
            <v>0.183035714285714</v>
          </cell>
          <cell r="AM23">
            <v>9.4E-2</v>
          </cell>
          <cell r="AN23">
            <v>6.0159999999999998E-2</v>
          </cell>
          <cell r="AO23">
            <v>0.133885</v>
          </cell>
          <cell r="AP23">
            <v>0.20291562499999999</v>
          </cell>
          <cell r="AQ23">
            <v>0.143501083066395</v>
          </cell>
          <cell r="AR23">
            <v>0.131155781234117</v>
          </cell>
          <cell r="AS23">
            <v>0.117366196172468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0.2</v>
          </cell>
          <cell r="J26">
            <v>0.2</v>
          </cell>
          <cell r="K26">
            <v>0.2</v>
          </cell>
          <cell r="L26">
            <v>0.5</v>
          </cell>
          <cell r="M26">
            <v>0.42399270159409203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M26">
            <v>0</v>
          </cell>
          <cell r="AN26" t="str">
            <v/>
          </cell>
          <cell r="AO26">
            <v>0</v>
          </cell>
          <cell r="AP26">
            <v>0</v>
          </cell>
          <cell r="AQ26">
            <v>0</v>
          </cell>
        </row>
      </sheetData>
      <sheetData sheetId="9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5</v>
          </cell>
          <cell r="E17">
            <v>4</v>
          </cell>
          <cell r="F17">
            <v>1.5</v>
          </cell>
          <cell r="G17">
            <v>2</v>
          </cell>
          <cell r="H17">
            <v>2</v>
          </cell>
          <cell r="I17">
            <v>1</v>
          </cell>
          <cell r="J17">
            <v>1</v>
          </cell>
          <cell r="K17">
            <v>1</v>
          </cell>
          <cell r="L17">
            <v>2.2999999999999998</v>
          </cell>
          <cell r="M17">
            <v>2.0310000000000001</v>
          </cell>
          <cell r="N17">
            <v>1.9810000000000001</v>
          </cell>
          <cell r="O17">
            <v>2.71</v>
          </cell>
          <cell r="S17">
            <v>0</v>
          </cell>
          <cell r="T17">
            <v>0</v>
          </cell>
          <cell r="U17">
            <v>21</v>
          </cell>
          <cell r="V17">
            <v>5.7880000000000003</v>
          </cell>
          <cell r="W17">
            <v>23.62</v>
          </cell>
          <cell r="X17">
            <v>6.0880000000000001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H17">
            <v>0</v>
          </cell>
          <cell r="AI17">
            <v>0</v>
          </cell>
          <cell r="AJ17">
            <v>1.4E-2</v>
          </cell>
          <cell r="AK17">
            <v>2.8939999999999999E-3</v>
          </cell>
          <cell r="AL17">
            <v>1.1809999999999999E-2</v>
          </cell>
          <cell r="AM17">
            <v>6.0879999999999997E-3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D18">
            <v>0</v>
          </cell>
          <cell r="E18">
            <v>4</v>
          </cell>
          <cell r="F18">
            <v>0</v>
          </cell>
          <cell r="G18">
            <v>1</v>
          </cell>
          <cell r="H18">
            <v>1.5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7.5</v>
          </cell>
          <cell r="E19">
            <v>6</v>
          </cell>
          <cell r="F19">
            <v>7</v>
          </cell>
          <cell r="G19">
            <v>7.5</v>
          </cell>
          <cell r="H19">
            <v>13</v>
          </cell>
          <cell r="I19">
            <v>15</v>
          </cell>
          <cell r="J19">
            <v>12.5</v>
          </cell>
          <cell r="K19">
            <v>12.951000000000001</v>
          </cell>
          <cell r="L19">
            <v>20.5</v>
          </cell>
          <cell r="M19">
            <v>19.356000000000002</v>
          </cell>
          <cell r="N19">
            <v>26.757000000000001</v>
          </cell>
          <cell r="O19">
            <v>24.36</v>
          </cell>
          <cell r="S19">
            <v>1016</v>
          </cell>
          <cell r="T19">
            <v>1151</v>
          </cell>
          <cell r="U19">
            <v>818.41499999999996</v>
          </cell>
          <cell r="V19">
            <v>487.63600000000002</v>
          </cell>
          <cell r="W19">
            <v>711.14099999999996</v>
          </cell>
          <cell r="X19">
            <v>635.38</v>
          </cell>
          <cell r="Y19">
            <v>796.11599999999999</v>
          </cell>
          <cell r="Z19">
            <v>1421.424</v>
          </cell>
          <cell r="AA19">
            <v>1461.14</v>
          </cell>
          <cell r="AB19">
            <v>1902.4780000000001</v>
          </cell>
          <cell r="AC19">
            <v>3493.3690000000001</v>
          </cell>
          <cell r="AD19">
            <v>1231.175</v>
          </cell>
          <cell r="AH19">
            <v>0.13546666666666701</v>
          </cell>
          <cell r="AI19">
            <v>0.19183333333333299</v>
          </cell>
          <cell r="AJ19">
            <v>0.116916428571429</v>
          </cell>
          <cell r="AK19">
            <v>6.5018133333333297E-2</v>
          </cell>
          <cell r="AL19">
            <v>5.4703153846153901E-2</v>
          </cell>
          <cell r="AM19">
            <v>4.2358666666666697E-2</v>
          </cell>
          <cell r="AN19">
            <v>6.3689280000000001E-2</v>
          </cell>
          <cell r="AO19">
            <v>0.109753995830438</v>
          </cell>
          <cell r="AP19">
            <v>7.1275121951219503E-2</v>
          </cell>
          <cell r="AQ19">
            <v>9.8288799338706406E-2</v>
          </cell>
          <cell r="AR19">
            <v>0.130559068654931</v>
          </cell>
          <cell r="AS19">
            <v>5.0540845648604303E-2</v>
          </cell>
        </row>
        <row r="20">
          <cell r="D20">
            <v>6.5</v>
          </cell>
          <cell r="E20">
            <v>6</v>
          </cell>
          <cell r="F20">
            <v>4</v>
          </cell>
          <cell r="G20">
            <v>3.5</v>
          </cell>
          <cell r="H20">
            <v>5.5</v>
          </cell>
          <cell r="I20">
            <v>6.5</v>
          </cell>
          <cell r="J20">
            <v>6.5</v>
          </cell>
          <cell r="K20">
            <v>7.5</v>
          </cell>
          <cell r="L20">
            <v>8.3740000000000006</v>
          </cell>
          <cell r="M20">
            <v>4.9161943768362697</v>
          </cell>
          <cell r="N20">
            <v>5.39417319497315</v>
          </cell>
          <cell r="O20">
            <v>5.6313905357557097</v>
          </cell>
          <cell r="S20">
            <v>0.17199999999999999</v>
          </cell>
          <cell r="T20">
            <v>123</v>
          </cell>
          <cell r="U20">
            <v>177</v>
          </cell>
          <cell r="V20">
            <v>193.98500000000001</v>
          </cell>
          <cell r="W20">
            <v>205.62</v>
          </cell>
          <cell r="X20">
            <v>364</v>
          </cell>
          <cell r="Y20">
            <v>325.61500000000001</v>
          </cell>
          <cell r="Z20">
            <v>308.88600000000002</v>
          </cell>
          <cell r="AA20">
            <v>507.08199999999999</v>
          </cell>
          <cell r="AB20">
            <v>443.221</v>
          </cell>
          <cell r="AC20">
            <v>588.10199999999998</v>
          </cell>
          <cell r="AD20">
            <v>761.79300000000001</v>
          </cell>
          <cell r="AH20">
            <v>2.64615384615385E-5</v>
          </cell>
          <cell r="AI20">
            <v>2.0500000000000001E-2</v>
          </cell>
          <cell r="AJ20">
            <v>4.4249999999999998E-2</v>
          </cell>
          <cell r="AK20">
            <v>5.5424285714285697E-2</v>
          </cell>
          <cell r="AL20">
            <v>3.73854545454545E-2</v>
          </cell>
          <cell r="AM20">
            <v>5.6000000000000001E-2</v>
          </cell>
          <cell r="AN20">
            <v>5.0094615384615397E-2</v>
          </cell>
          <cell r="AO20">
            <v>4.1184800000000001E-2</v>
          </cell>
          <cell r="AP20">
            <v>6.0554334845951699E-2</v>
          </cell>
          <cell r="AQ20">
            <v>9.0155304291533594E-2</v>
          </cell>
          <cell r="AR20">
            <v>0.109025420345801</v>
          </cell>
          <cell r="AS20">
            <v>0.135276180041697</v>
          </cell>
        </row>
        <row r="23">
          <cell r="D23">
            <v>3.6002865329512899</v>
          </cell>
          <cell r="E23">
            <v>3</v>
          </cell>
          <cell r="F23">
            <v>4</v>
          </cell>
          <cell r="G23">
            <v>3.5</v>
          </cell>
          <cell r="H23">
            <v>3.5</v>
          </cell>
          <cell r="I23">
            <v>6.5</v>
          </cell>
          <cell r="J23">
            <v>6</v>
          </cell>
          <cell r="K23">
            <v>6.5</v>
          </cell>
          <cell r="L23">
            <v>7.35</v>
          </cell>
          <cell r="M23">
            <v>11.992964556690801</v>
          </cell>
          <cell r="N23">
            <v>13.8270363154744</v>
          </cell>
          <cell r="O23">
            <v>14.8250245836168</v>
          </cell>
          <cell r="S23">
            <v>729.51599999999996</v>
          </cell>
          <cell r="T23">
            <v>733</v>
          </cell>
          <cell r="U23">
            <v>1330</v>
          </cell>
          <cell r="V23">
            <v>734.52300000000002</v>
          </cell>
          <cell r="W23">
            <v>1263.3789999999999</v>
          </cell>
          <cell r="X23">
            <v>1547</v>
          </cell>
          <cell r="Y23">
            <v>1043.1210000000001</v>
          </cell>
          <cell r="Z23">
            <v>1503.5150000000001</v>
          </cell>
          <cell r="AA23">
            <v>2635.308</v>
          </cell>
          <cell r="AB23">
            <v>2506.1970000000001</v>
          </cell>
          <cell r="AC23">
            <v>2769.9650000000001</v>
          </cell>
          <cell r="AD23">
            <v>2952.7739999999999</v>
          </cell>
          <cell r="AH23">
            <v>0.20262720573020301</v>
          </cell>
          <cell r="AI23">
            <v>0.24433333333333301</v>
          </cell>
          <cell r="AJ23">
            <v>0.33250000000000002</v>
          </cell>
          <cell r="AK23">
            <v>0.20986371428571399</v>
          </cell>
          <cell r="AL23">
            <v>0.36096542857142899</v>
          </cell>
          <cell r="AM23">
            <v>0.23799999999999999</v>
          </cell>
          <cell r="AN23">
            <v>0.17385349999999999</v>
          </cell>
          <cell r="AO23">
            <v>0.23130999999999999</v>
          </cell>
          <cell r="AP23">
            <v>0.358545306122449</v>
          </cell>
          <cell r="AQ23">
            <v>0.20897226771189101</v>
          </cell>
          <cell r="AR23">
            <v>0.20032962500431301</v>
          </cell>
          <cell r="AS23">
            <v>0.19917498169029099</v>
          </cell>
        </row>
        <row r="26">
          <cell r="D26">
            <v>1</v>
          </cell>
          <cell r="E26">
            <v>1</v>
          </cell>
          <cell r="F26">
            <v>1.5</v>
          </cell>
          <cell r="G26">
            <v>1.5</v>
          </cell>
          <cell r="H26">
            <v>2</v>
          </cell>
          <cell r="I26">
            <v>2</v>
          </cell>
          <cell r="J26">
            <v>2.1</v>
          </cell>
          <cell r="K26">
            <v>2</v>
          </cell>
          <cell r="L26">
            <v>4.2039999999999997</v>
          </cell>
          <cell r="M26">
            <v>2.8608410664729802</v>
          </cell>
          <cell r="N26">
            <v>3.4647904895524602</v>
          </cell>
          <cell r="O26">
            <v>3.5575848806274499</v>
          </cell>
          <cell r="S26">
            <v>18</v>
          </cell>
          <cell r="T26">
            <v>0</v>
          </cell>
          <cell r="U26">
            <v>17</v>
          </cell>
          <cell r="V26">
            <v>5.3479999999999999</v>
          </cell>
          <cell r="W26">
            <v>0.505</v>
          </cell>
          <cell r="X26">
            <v>0</v>
          </cell>
          <cell r="Y26">
            <v>0</v>
          </cell>
          <cell r="Z26">
            <v>0.55600000000000005</v>
          </cell>
          <cell r="AA26">
            <v>2.0579999999999998</v>
          </cell>
          <cell r="AB26">
            <v>102.527</v>
          </cell>
          <cell r="AC26">
            <v>65.316999999999993</v>
          </cell>
          <cell r="AD26">
            <v>110</v>
          </cell>
          <cell r="AH26">
            <v>1.7999999999999999E-2</v>
          </cell>
          <cell r="AI26">
            <v>0</v>
          </cell>
          <cell r="AJ26">
            <v>1.1333333333333299E-2</v>
          </cell>
          <cell r="AK26">
            <v>3.5653333333333301E-3</v>
          </cell>
          <cell r="AL26">
            <v>2.5250000000000001E-4</v>
          </cell>
          <cell r="AM26">
            <v>0</v>
          </cell>
          <cell r="AN26">
            <v>0</v>
          </cell>
          <cell r="AO26">
            <v>2.7799999999999998E-4</v>
          </cell>
          <cell r="AP26">
            <v>4.8953377735489996E-4</v>
          </cell>
          <cell r="AQ26">
            <v>3.5838062170437703E-2</v>
          </cell>
          <cell r="AR26">
            <v>1.8851644910984702E-2</v>
          </cell>
          <cell r="AS26">
            <v>3.0919852565991199E-2</v>
          </cell>
        </row>
      </sheetData>
      <sheetData sheetId="10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0.01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2.4E-2</v>
          </cell>
          <cell r="L19">
            <v>0</v>
          </cell>
          <cell r="M19">
            <v>4.0000000000000001E-3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D20">
            <v>0.5</v>
          </cell>
          <cell r="E20">
            <v>0.5</v>
          </cell>
          <cell r="F20">
            <v>0.35</v>
          </cell>
          <cell r="G20">
            <v>0.20699999999999999</v>
          </cell>
          <cell r="H20">
            <v>0.1</v>
          </cell>
          <cell r="I20">
            <v>0.2</v>
          </cell>
          <cell r="J20">
            <v>0.2</v>
          </cell>
          <cell r="K20">
            <v>0.2</v>
          </cell>
          <cell r="L20">
            <v>0.3</v>
          </cell>
          <cell r="M20">
            <v>0.32383830924921198</v>
          </cell>
          <cell r="N20">
            <v>0.35251732003287101</v>
          </cell>
          <cell r="O20">
            <v>0.40960698990866901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</v>
          </cell>
          <cell r="AB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0.01</v>
          </cell>
          <cell r="AQ20">
            <v>0</v>
          </cell>
        </row>
        <row r="23">
          <cell r="D23">
            <v>1.0580000000000001</v>
          </cell>
          <cell r="E23">
            <v>1</v>
          </cell>
          <cell r="F23">
            <v>2</v>
          </cell>
          <cell r="G23">
            <v>1.7</v>
          </cell>
          <cell r="H23">
            <v>1.62</v>
          </cell>
          <cell r="I23">
            <v>0.6</v>
          </cell>
          <cell r="J23">
            <v>0.8</v>
          </cell>
          <cell r="K23">
            <v>1</v>
          </cell>
          <cell r="L23">
            <v>1.4</v>
          </cell>
          <cell r="M23">
            <v>1.5696731302624001</v>
          </cell>
          <cell r="N23">
            <v>1.32722284193065</v>
          </cell>
          <cell r="O23">
            <v>1.7139508287210401</v>
          </cell>
          <cell r="S23">
            <v>1572.396</v>
          </cell>
          <cell r="T23">
            <v>777</v>
          </cell>
          <cell r="U23">
            <v>833</v>
          </cell>
          <cell r="V23">
            <v>736.41399999999999</v>
          </cell>
          <cell r="W23">
            <v>820</v>
          </cell>
          <cell r="X23">
            <v>855</v>
          </cell>
          <cell r="Y23">
            <v>544.82899999999995</v>
          </cell>
          <cell r="Z23">
            <v>510.517</v>
          </cell>
          <cell r="AA23">
            <v>765.74300000000005</v>
          </cell>
          <cell r="AB23">
            <v>598.15800000000002</v>
          </cell>
          <cell r="AC23">
            <v>346.57499999999999</v>
          </cell>
          <cell r="AD23">
            <v>611.54</v>
          </cell>
          <cell r="AH23">
            <v>1.4861965973535001</v>
          </cell>
          <cell r="AI23">
            <v>0.77700000000000002</v>
          </cell>
          <cell r="AJ23">
            <v>0.41649999999999998</v>
          </cell>
          <cell r="AK23">
            <v>0.43318470588235303</v>
          </cell>
          <cell r="AL23">
            <v>0.50617283950617298</v>
          </cell>
          <cell r="AM23">
            <v>1.425</v>
          </cell>
          <cell r="AN23">
            <v>0.68103625000000001</v>
          </cell>
          <cell r="AO23">
            <v>0.510517</v>
          </cell>
          <cell r="AP23">
            <v>0.54695928571428598</v>
          </cell>
          <cell r="AQ23">
            <v>0.38107169478017699</v>
          </cell>
          <cell r="AR23">
            <v>0.26112796513948799</v>
          </cell>
          <cell r="AS23">
            <v>0.35680136778272398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</v>
          </cell>
          <cell r="M26">
            <v>0.29748856048838401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5</v>
          </cell>
          <cell r="Y26">
            <v>3.4289999999999998</v>
          </cell>
          <cell r="Z26">
            <v>6.6440000000000001</v>
          </cell>
          <cell r="AA26">
            <v>11.804</v>
          </cell>
          <cell r="AB26">
            <v>6.952</v>
          </cell>
        </row>
      </sheetData>
      <sheetData sheetId="11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0.1</v>
          </cell>
          <cell r="J17">
            <v>0.1</v>
          </cell>
          <cell r="K17">
            <v>0.1</v>
          </cell>
          <cell r="L17">
            <v>0</v>
          </cell>
          <cell r="M17">
            <v>7.3999999999999996E-2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0</v>
          </cell>
          <cell r="E19">
            <v>0</v>
          </cell>
          <cell r="F19">
            <v>0.3</v>
          </cell>
          <cell r="G19">
            <v>0.2</v>
          </cell>
          <cell r="H19">
            <v>0.2</v>
          </cell>
          <cell r="I19">
            <v>0.7</v>
          </cell>
          <cell r="J19">
            <v>0.47599999999999998</v>
          </cell>
          <cell r="K19">
            <v>1.3340000000000001</v>
          </cell>
          <cell r="L19">
            <v>1.9</v>
          </cell>
          <cell r="M19">
            <v>1.0609999999999999</v>
          </cell>
          <cell r="N19">
            <v>1.2849999999999999</v>
          </cell>
          <cell r="O19">
            <v>1.2709999999999999</v>
          </cell>
          <cell r="S19">
            <v>21.504000000000001</v>
          </cell>
          <cell r="T19">
            <v>128.434</v>
          </cell>
          <cell r="U19">
            <v>63</v>
          </cell>
          <cell r="V19">
            <v>158</v>
          </cell>
          <cell r="W19">
            <v>82</v>
          </cell>
          <cell r="X19">
            <v>89</v>
          </cell>
          <cell r="Y19">
            <v>227.32499999999999</v>
          </cell>
          <cell r="Z19">
            <v>56.293999999999997</v>
          </cell>
          <cell r="AA19">
            <v>506</v>
          </cell>
          <cell r="AB19">
            <v>133.99199999999999</v>
          </cell>
          <cell r="AC19">
            <v>562.46799999999996</v>
          </cell>
          <cell r="AD19">
            <v>538.66999999999996</v>
          </cell>
          <cell r="AJ19">
            <v>0.21</v>
          </cell>
          <cell r="AK19">
            <v>0.79</v>
          </cell>
          <cell r="AL19">
            <v>0.41</v>
          </cell>
          <cell r="AM19">
            <v>0.127142857142857</v>
          </cell>
          <cell r="AN19">
            <v>0.47757352941176501</v>
          </cell>
          <cell r="AO19">
            <v>4.2199400299850101E-2</v>
          </cell>
          <cell r="AP19">
            <v>0.26631578947368401</v>
          </cell>
          <cell r="AQ19">
            <v>0.12628840716305401</v>
          </cell>
          <cell r="AR19">
            <v>0.43771828793774298</v>
          </cell>
          <cell r="AS19">
            <v>0.42381589299764</v>
          </cell>
        </row>
        <row r="20">
          <cell r="D20">
            <v>1.2</v>
          </cell>
          <cell r="E20">
            <v>1</v>
          </cell>
          <cell r="F20">
            <v>0.95</v>
          </cell>
          <cell r="G20">
            <v>0.72499999999999998</v>
          </cell>
          <cell r="H20">
            <v>0.6</v>
          </cell>
          <cell r="I20">
            <v>0.8</v>
          </cell>
          <cell r="J20">
            <v>0.7</v>
          </cell>
          <cell r="K20">
            <v>0.8</v>
          </cell>
          <cell r="L20">
            <v>1.35</v>
          </cell>
          <cell r="M20">
            <v>1.18669225905892</v>
          </cell>
          <cell r="N20">
            <v>0.77893764216906902</v>
          </cell>
          <cell r="O20">
            <v>0.27826561814447698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3">
          <cell r="D23">
            <v>2.0289999999999999</v>
          </cell>
          <cell r="E23">
            <v>2</v>
          </cell>
          <cell r="F23">
            <v>2.1</v>
          </cell>
          <cell r="G23">
            <v>1.5</v>
          </cell>
          <cell r="H23">
            <v>1.33</v>
          </cell>
          <cell r="I23">
            <v>2.1</v>
          </cell>
          <cell r="J23">
            <v>1.9</v>
          </cell>
          <cell r="K23">
            <v>2</v>
          </cell>
          <cell r="L23">
            <v>2.2999999999999998</v>
          </cell>
          <cell r="M23">
            <v>2.2777420221644298</v>
          </cell>
          <cell r="N23">
            <v>2.5562329956261101</v>
          </cell>
          <cell r="O23">
            <v>1.90358711640883</v>
          </cell>
          <cell r="S23">
            <v>176.649</v>
          </cell>
          <cell r="T23">
            <v>709</v>
          </cell>
          <cell r="U23">
            <v>611</v>
          </cell>
          <cell r="V23">
            <v>339.07900000000001</v>
          </cell>
          <cell r="W23">
            <v>261</v>
          </cell>
          <cell r="X23">
            <v>395.20699999999999</v>
          </cell>
          <cell r="Y23">
            <v>246.78899999999999</v>
          </cell>
          <cell r="Z23">
            <v>186.47900000000001</v>
          </cell>
          <cell r="AA23">
            <v>239.911</v>
          </cell>
          <cell r="AB23">
            <v>289.58999999999997</v>
          </cell>
          <cell r="AC23">
            <v>336.31200000000001</v>
          </cell>
          <cell r="AD23">
            <v>255.80600000000001</v>
          </cell>
          <cell r="AH23">
            <v>8.7062099556431696E-2</v>
          </cell>
          <cell r="AI23">
            <v>0.35449999999999998</v>
          </cell>
          <cell r="AJ23">
            <v>0.29095238095238102</v>
          </cell>
          <cell r="AK23">
            <v>0.22605266666666701</v>
          </cell>
          <cell r="AL23">
            <v>0.19624060150375899</v>
          </cell>
          <cell r="AM23">
            <v>0.18819380952381001</v>
          </cell>
          <cell r="AN23">
            <v>0.12988894736842099</v>
          </cell>
          <cell r="AO23">
            <v>9.3239500000000003E-2</v>
          </cell>
          <cell r="AP23">
            <v>0.104309130434783</v>
          </cell>
          <cell r="AQ23">
            <v>0.127139068947245</v>
          </cell>
          <cell r="AR23">
            <v>0.13156547176077199</v>
          </cell>
          <cell r="AS23">
            <v>0.134381031367026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0.2</v>
          </cell>
          <cell r="I26">
            <v>0.4</v>
          </cell>
          <cell r="J26">
            <v>0.4</v>
          </cell>
          <cell r="K26">
            <v>0.4</v>
          </cell>
          <cell r="L26">
            <v>0.8</v>
          </cell>
          <cell r="M26">
            <v>0.71756571877664599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</row>
      </sheetData>
      <sheetData sheetId="12" refreshError="1">
        <row r="15">
          <cell r="D15" t="str">
            <v>1990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0.5</v>
          </cell>
          <cell r="E17">
            <v>0</v>
          </cell>
          <cell r="F17">
            <v>0.2</v>
          </cell>
          <cell r="G17">
            <v>0.2</v>
          </cell>
          <cell r="H17">
            <v>0.2</v>
          </cell>
          <cell r="I17">
            <v>0.4</v>
          </cell>
          <cell r="J17">
            <v>0.5</v>
          </cell>
          <cell r="K17">
            <v>0.4</v>
          </cell>
          <cell r="L17">
            <v>0.4</v>
          </cell>
          <cell r="M17">
            <v>0.20799999999999999</v>
          </cell>
          <cell r="N17">
            <v>4.3999999999999997E-2</v>
          </cell>
          <cell r="O17">
            <v>0.27900000000000003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30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L17">
            <v>0.15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L18" t="str">
            <v/>
          </cell>
        </row>
        <row r="19">
          <cell r="D19">
            <v>0</v>
          </cell>
          <cell r="E19">
            <v>0.5</v>
          </cell>
          <cell r="F19">
            <v>0.2</v>
          </cell>
          <cell r="G19">
            <v>0.3</v>
          </cell>
          <cell r="H19">
            <v>0.4</v>
          </cell>
          <cell r="I19">
            <v>0.2</v>
          </cell>
          <cell r="J19">
            <v>9.5000000000000001E-2</v>
          </cell>
          <cell r="K19">
            <v>0.58599999999999997</v>
          </cell>
          <cell r="L19">
            <v>0.7</v>
          </cell>
          <cell r="M19">
            <v>1.4810000000000001</v>
          </cell>
          <cell r="N19">
            <v>1.298</v>
          </cell>
          <cell r="O19">
            <v>0.66</v>
          </cell>
          <cell r="S19">
            <v>0</v>
          </cell>
          <cell r="T19">
            <v>0</v>
          </cell>
          <cell r="U19">
            <v>0</v>
          </cell>
          <cell r="V19">
            <v>5</v>
          </cell>
          <cell r="W19">
            <v>42.25</v>
          </cell>
          <cell r="X19">
            <v>72.209999999999994</v>
          </cell>
          <cell r="Y19">
            <v>166.00399999999999</v>
          </cell>
          <cell r="Z19">
            <v>434.69</v>
          </cell>
          <cell r="AA19">
            <v>382.82</v>
          </cell>
          <cell r="AB19">
            <v>380.20400000000001</v>
          </cell>
          <cell r="AC19">
            <v>264.18599999999998</v>
          </cell>
          <cell r="AD19">
            <v>87.397000000000006</v>
          </cell>
          <cell r="AH19" t="str">
            <v/>
          </cell>
          <cell r="AI19">
            <v>0</v>
          </cell>
          <cell r="AJ19">
            <v>0</v>
          </cell>
          <cell r="AK19">
            <v>1.6666666666666701E-2</v>
          </cell>
          <cell r="AL19">
            <v>0.105625</v>
          </cell>
          <cell r="AM19">
            <v>0.36104999999999998</v>
          </cell>
          <cell r="AN19">
            <v>1.74741052631579</v>
          </cell>
          <cell r="AO19">
            <v>0.74179180887371998</v>
          </cell>
          <cell r="AP19">
            <v>0.54688571428571398</v>
          </cell>
          <cell r="AQ19">
            <v>0.25672113436867</v>
          </cell>
          <cell r="AR19">
            <v>0.20353312788906</v>
          </cell>
          <cell r="AS19">
            <v>0.13241969696969699</v>
          </cell>
        </row>
        <row r="20">
          <cell r="D20">
            <v>4.7</v>
          </cell>
          <cell r="E20">
            <v>4</v>
          </cell>
          <cell r="F20">
            <v>3.05</v>
          </cell>
          <cell r="G20">
            <v>4.8680000000000003</v>
          </cell>
          <cell r="H20">
            <v>5.34</v>
          </cell>
          <cell r="I20">
            <v>5.5</v>
          </cell>
          <cell r="J20">
            <v>4.9000000000000004</v>
          </cell>
          <cell r="K20">
            <v>5.2</v>
          </cell>
          <cell r="L20">
            <v>7.7</v>
          </cell>
          <cell r="M20">
            <v>6.0078082801995096</v>
          </cell>
          <cell r="N20">
            <v>6.8389838146419004</v>
          </cell>
          <cell r="O20">
            <v>7.10356469999219</v>
          </cell>
          <cell r="S20">
            <v>68.596999999999994</v>
          </cell>
          <cell r="T20">
            <v>15.109</v>
          </cell>
          <cell r="U20">
            <v>28.963999999999999</v>
          </cell>
          <cell r="V20">
            <v>5.508</v>
          </cell>
          <cell r="W20">
            <v>22.087</v>
          </cell>
          <cell r="X20">
            <v>6</v>
          </cell>
          <cell r="Y20">
            <v>31.202000000000002</v>
          </cell>
          <cell r="Z20">
            <v>104.187</v>
          </cell>
          <cell r="AA20">
            <v>342.39299999999997</v>
          </cell>
          <cell r="AB20">
            <v>226.22200000000001</v>
          </cell>
          <cell r="AC20">
            <v>277.54700000000003</v>
          </cell>
          <cell r="AD20">
            <v>303.17</v>
          </cell>
          <cell r="AH20">
            <v>1.4595106382978699E-2</v>
          </cell>
          <cell r="AI20">
            <v>3.7772499999999998E-3</v>
          </cell>
          <cell r="AJ20">
            <v>9.4963934426229493E-3</v>
          </cell>
          <cell r="AK20">
            <v>1.1314708299096101E-3</v>
          </cell>
          <cell r="AL20">
            <v>4.1361423220973798E-3</v>
          </cell>
          <cell r="AM20">
            <v>1.0909090909090901E-3</v>
          </cell>
          <cell r="AN20">
            <v>6.3677551020408204E-3</v>
          </cell>
          <cell r="AO20">
            <v>2.0035961538461499E-2</v>
          </cell>
          <cell r="AP20">
            <v>4.4466623376623403E-2</v>
          </cell>
          <cell r="AQ20">
            <v>3.7654663639247798E-2</v>
          </cell>
          <cell r="AR20">
            <v>4.0583076012811498E-2</v>
          </cell>
          <cell r="AS20">
            <v>4.2678572351193399E-2</v>
          </cell>
        </row>
        <row r="23">
          <cell r="D23">
            <v>12.862</v>
          </cell>
          <cell r="E23">
            <v>9.5</v>
          </cell>
          <cell r="F23">
            <v>7.65</v>
          </cell>
          <cell r="G23">
            <v>5.22</v>
          </cell>
          <cell r="H23">
            <v>6.34</v>
          </cell>
          <cell r="I23">
            <v>8.6</v>
          </cell>
          <cell r="J23">
            <v>7.9</v>
          </cell>
          <cell r="K23">
            <v>7.87</v>
          </cell>
          <cell r="L23">
            <v>8.5</v>
          </cell>
          <cell r="M23">
            <v>6.2037311460140696</v>
          </cell>
          <cell r="N23">
            <v>6.5</v>
          </cell>
          <cell r="O23">
            <v>8.6374813892079807</v>
          </cell>
          <cell r="S23">
            <v>947.70849999999996</v>
          </cell>
          <cell r="T23">
            <v>1000</v>
          </cell>
          <cell r="U23">
            <v>1126</v>
          </cell>
          <cell r="V23">
            <v>1120.1030000000001</v>
          </cell>
          <cell r="W23">
            <v>1826</v>
          </cell>
          <cell r="X23">
            <v>2459</v>
          </cell>
          <cell r="Y23">
            <v>1471.143</v>
          </cell>
          <cell r="Z23">
            <v>1914.952</v>
          </cell>
          <cell r="AA23">
            <v>2128.6419999999998</v>
          </cell>
          <cell r="AB23">
            <v>2350.7750000000001</v>
          </cell>
          <cell r="AC23">
            <v>1998.2940000000001</v>
          </cell>
          <cell r="AD23">
            <v>1823.6849999999999</v>
          </cell>
          <cell r="AH23">
            <v>7.3682825377079805E-2</v>
          </cell>
          <cell r="AI23">
            <v>0.105263157894737</v>
          </cell>
          <cell r="AJ23">
            <v>0.14718954248366001</v>
          </cell>
          <cell r="AK23">
            <v>0.214579118773946</v>
          </cell>
          <cell r="AL23">
            <v>0.28801261829653002</v>
          </cell>
          <cell r="AM23">
            <v>0.28593023255813999</v>
          </cell>
          <cell r="AN23">
            <v>0.18622063291139199</v>
          </cell>
          <cell r="AO23">
            <v>0.24332299872935201</v>
          </cell>
          <cell r="AP23">
            <v>0.25042847058823497</v>
          </cell>
          <cell r="AQ23">
            <v>0.37892921931511903</v>
          </cell>
          <cell r="AR23">
            <v>0.307429846153846</v>
          </cell>
          <cell r="AS23">
            <v>0.21113620022134999</v>
          </cell>
        </row>
        <row r="26">
          <cell r="D26">
            <v>2.5</v>
          </cell>
          <cell r="E26">
            <v>2</v>
          </cell>
          <cell r="F26">
            <v>2.2000000000000002</v>
          </cell>
          <cell r="G26">
            <v>1.92</v>
          </cell>
          <cell r="H26">
            <v>2.84</v>
          </cell>
          <cell r="I26">
            <v>2.88</v>
          </cell>
          <cell r="J26">
            <v>2.6</v>
          </cell>
          <cell r="K26">
            <v>2.9</v>
          </cell>
          <cell r="L26">
            <v>4.0999999999999996</v>
          </cell>
          <cell r="M26">
            <v>3.06146057378642</v>
          </cell>
          <cell r="N26">
            <v>3.4387904895524599</v>
          </cell>
          <cell r="O26">
            <v>3.3969539107998301</v>
          </cell>
          <cell r="S26">
            <v>56.725146198830402</v>
          </cell>
          <cell r="T26">
            <v>4</v>
          </cell>
          <cell r="U26">
            <v>37</v>
          </cell>
          <cell r="V26">
            <v>17</v>
          </cell>
          <cell r="W26">
            <v>42</v>
          </cell>
          <cell r="X26">
            <v>81</v>
          </cell>
          <cell r="Y26">
            <v>85</v>
          </cell>
          <cell r="Z26">
            <v>95</v>
          </cell>
          <cell r="AA26">
            <v>128</v>
          </cell>
          <cell r="AB26">
            <v>79.552000000000007</v>
          </cell>
          <cell r="AC26">
            <v>83.620999999999995</v>
          </cell>
          <cell r="AD26">
            <v>78</v>
          </cell>
          <cell r="AH26">
            <v>2.2690058479532201E-2</v>
          </cell>
          <cell r="AI26">
            <v>2E-3</v>
          </cell>
          <cell r="AJ26">
            <v>1.6818181818181802E-2</v>
          </cell>
          <cell r="AK26">
            <v>8.8541666666666699E-3</v>
          </cell>
          <cell r="AL26">
            <v>1.47887323943662E-2</v>
          </cell>
          <cell r="AM26">
            <v>2.8125000000000001E-2</v>
          </cell>
          <cell r="AN26">
            <v>3.2692307692307701E-2</v>
          </cell>
          <cell r="AO26">
            <v>3.2758620689655203E-2</v>
          </cell>
          <cell r="AP26">
            <v>3.1219512195122E-2</v>
          </cell>
          <cell r="AQ26">
            <v>2.5984982684787598E-2</v>
          </cell>
          <cell r="AR26">
            <v>2.4316980128348199E-2</v>
          </cell>
          <cell r="AS26">
            <v>2.2961748097911201E-2</v>
          </cell>
        </row>
      </sheetData>
      <sheetData sheetId="13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</v>
          </cell>
          <cell r="E17">
            <v>1</v>
          </cell>
          <cell r="F17">
            <v>0.4</v>
          </cell>
          <cell r="G17">
            <v>0.5</v>
          </cell>
          <cell r="H17">
            <v>0.7</v>
          </cell>
          <cell r="I17">
            <v>2</v>
          </cell>
          <cell r="J17">
            <v>1.62</v>
          </cell>
          <cell r="K17">
            <v>1.86</v>
          </cell>
          <cell r="L17">
            <v>0.7</v>
          </cell>
          <cell r="M17">
            <v>0.46900000000002301</v>
          </cell>
          <cell r="N17">
            <v>0.24199999999999999</v>
          </cell>
          <cell r="O17">
            <v>1.22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3.4780000000000002</v>
          </cell>
          <cell r="AA17">
            <v>0</v>
          </cell>
          <cell r="AB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1.86989247311828E-3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6.5</v>
          </cell>
          <cell r="E19">
            <v>8.5</v>
          </cell>
          <cell r="F19">
            <v>9.3000000000000007</v>
          </cell>
          <cell r="G19">
            <v>6.7</v>
          </cell>
          <cell r="H19">
            <v>9.1999999999999993</v>
          </cell>
          <cell r="I19">
            <v>10.84</v>
          </cell>
          <cell r="J19">
            <v>8.0950000000000006</v>
          </cell>
          <cell r="K19">
            <v>10.4</v>
          </cell>
          <cell r="L19">
            <v>11</v>
          </cell>
          <cell r="M19">
            <v>11.18</v>
          </cell>
          <cell r="N19">
            <v>12.678000000000001</v>
          </cell>
          <cell r="O19">
            <v>9.7409999999999997</v>
          </cell>
          <cell r="S19">
            <v>2498.1109999999999</v>
          </cell>
          <cell r="T19">
            <v>3037.8530000000001</v>
          </cell>
          <cell r="U19">
            <v>4013.34</v>
          </cell>
          <cell r="V19">
            <v>3360.48</v>
          </cell>
          <cell r="W19">
            <v>4806.4399999999996</v>
          </cell>
          <cell r="X19">
            <v>5054.46</v>
          </cell>
          <cell r="Y19">
            <v>4120.24</v>
          </cell>
          <cell r="Z19">
            <v>4447.3720000000003</v>
          </cell>
          <cell r="AA19">
            <v>3699.88</v>
          </cell>
          <cell r="AB19">
            <v>2489.7330000000002</v>
          </cell>
          <cell r="AC19">
            <v>3528.3159999999998</v>
          </cell>
          <cell r="AD19">
            <v>3307.8209999999999</v>
          </cell>
          <cell r="AH19">
            <v>0.38432476923076903</v>
          </cell>
          <cell r="AI19">
            <v>0.35739447058823498</v>
          </cell>
          <cell r="AJ19">
            <v>0.43154193548387099</v>
          </cell>
          <cell r="AK19">
            <v>0.50156417910447804</v>
          </cell>
          <cell r="AL19">
            <v>0.52243913043478296</v>
          </cell>
          <cell r="AM19">
            <v>0.46627859778597802</v>
          </cell>
          <cell r="AN19">
            <v>0.508985793699815</v>
          </cell>
          <cell r="AO19">
            <v>0.42763192307692299</v>
          </cell>
          <cell r="AP19">
            <v>0.33635272727272703</v>
          </cell>
          <cell r="AQ19">
            <v>0.22269525939177101</v>
          </cell>
          <cell r="AR19">
            <v>0.27830225587632101</v>
          </cell>
          <cell r="AS19">
            <v>0.339577148136742</v>
          </cell>
        </row>
        <row r="20">
          <cell r="D20">
            <v>3.6</v>
          </cell>
          <cell r="E20">
            <v>3.5</v>
          </cell>
          <cell r="F20">
            <v>2.5499999999999998</v>
          </cell>
          <cell r="G20">
            <v>1.45</v>
          </cell>
          <cell r="H20">
            <v>1.51</v>
          </cell>
          <cell r="I20">
            <v>1.5</v>
          </cell>
          <cell r="J20">
            <v>1.3</v>
          </cell>
          <cell r="K20">
            <v>1.4</v>
          </cell>
          <cell r="L20">
            <v>1.3</v>
          </cell>
          <cell r="M20">
            <v>0.882870445745642</v>
          </cell>
          <cell r="N20">
            <v>2.7972286296109399</v>
          </cell>
          <cell r="O20">
            <v>2.1675036549333702</v>
          </cell>
          <cell r="S20">
            <v>124</v>
          </cell>
          <cell r="T20">
            <v>244</v>
          </cell>
          <cell r="U20">
            <v>91</v>
          </cell>
          <cell r="V20">
            <v>138.77799999999999</v>
          </cell>
          <cell r="W20">
            <v>70.147000000000006</v>
          </cell>
          <cell r="X20">
            <v>141.923</v>
          </cell>
          <cell r="Y20">
            <v>115.464</v>
          </cell>
          <cell r="Z20">
            <v>302.41399999999999</v>
          </cell>
          <cell r="AA20">
            <v>220.61099999999999</v>
          </cell>
          <cell r="AB20">
            <v>312.91000000000003</v>
          </cell>
          <cell r="AC20">
            <v>357.56599999999997</v>
          </cell>
          <cell r="AD20">
            <v>187.524</v>
          </cell>
          <cell r="AH20">
            <v>3.4444444444444403E-2</v>
          </cell>
          <cell r="AI20">
            <v>6.9714285714285701E-2</v>
          </cell>
          <cell r="AJ20">
            <v>3.5686274509803897E-2</v>
          </cell>
          <cell r="AK20">
            <v>9.5708965517241396E-2</v>
          </cell>
          <cell r="AL20">
            <v>4.6454966887417203E-2</v>
          </cell>
          <cell r="AM20">
            <v>9.4615333333333301E-2</v>
          </cell>
          <cell r="AN20">
            <v>8.8818461538461499E-2</v>
          </cell>
          <cell r="AO20">
            <v>0.21601000000000001</v>
          </cell>
          <cell r="AP20">
            <v>0.16970076923076899</v>
          </cell>
          <cell r="AQ20">
            <v>0.35442346213744602</v>
          </cell>
          <cell r="AR20">
            <v>0.12782866449130201</v>
          </cell>
          <cell r="AS20">
            <v>8.6516117088515004E-2</v>
          </cell>
        </row>
        <row r="23">
          <cell r="D23">
            <v>3.601</v>
          </cell>
          <cell r="E23">
            <v>3.5</v>
          </cell>
          <cell r="F23">
            <v>2.2999999999999998</v>
          </cell>
          <cell r="G23">
            <v>2.12</v>
          </cell>
          <cell r="H23">
            <v>3.34</v>
          </cell>
          <cell r="I23">
            <v>3.5</v>
          </cell>
          <cell r="J23">
            <v>3.2</v>
          </cell>
          <cell r="K23">
            <v>3.48</v>
          </cell>
          <cell r="L23">
            <v>4.2</v>
          </cell>
          <cell r="M23">
            <v>4.32156842825409</v>
          </cell>
          <cell r="N23">
            <v>2.1777987840776598</v>
          </cell>
          <cell r="O23">
            <v>1.6272599543494799</v>
          </cell>
          <cell r="S23">
            <v>600.88350000000003</v>
          </cell>
          <cell r="T23">
            <v>348</v>
          </cell>
          <cell r="U23">
            <v>348</v>
          </cell>
          <cell r="V23">
            <v>202.67099999999999</v>
          </cell>
          <cell r="W23">
            <v>166</v>
          </cell>
          <cell r="X23">
            <v>243.91200000000001</v>
          </cell>
          <cell r="Y23">
            <v>204.73099999999999</v>
          </cell>
          <cell r="Z23">
            <v>256.80399999999997</v>
          </cell>
          <cell r="AA23">
            <v>413.55200000000002</v>
          </cell>
          <cell r="AB23">
            <v>521.46799999999996</v>
          </cell>
          <cell r="AC23">
            <v>502.25099999999998</v>
          </cell>
          <cell r="AD23">
            <v>419.53100000000001</v>
          </cell>
          <cell r="AH23">
            <v>0.16686573174118299</v>
          </cell>
          <cell r="AI23">
            <v>9.9428571428571394E-2</v>
          </cell>
          <cell r="AJ23">
            <v>0.15130434782608701</v>
          </cell>
          <cell r="AK23">
            <v>9.5599528301886796E-2</v>
          </cell>
          <cell r="AL23">
            <v>4.9700598802395198E-2</v>
          </cell>
          <cell r="AM23">
            <v>6.9689142857142894E-2</v>
          </cell>
          <cell r="AN23">
            <v>6.3978437499999999E-2</v>
          </cell>
          <cell r="AO23">
            <v>7.3794252873563199E-2</v>
          </cell>
          <cell r="AP23">
            <v>9.8464761904761902E-2</v>
          </cell>
          <cell r="AQ23">
            <v>0.120666375797889</v>
          </cell>
          <cell r="AR23">
            <v>0.23062323464962001</v>
          </cell>
          <cell r="AS23">
            <v>0.25781437002652302</v>
          </cell>
        </row>
        <row r="26">
          <cell r="D26">
            <v>1</v>
          </cell>
          <cell r="E26">
            <v>1.5</v>
          </cell>
          <cell r="F26">
            <v>0.8</v>
          </cell>
          <cell r="G26">
            <v>0.52</v>
          </cell>
          <cell r="H26">
            <v>0.52</v>
          </cell>
          <cell r="I26">
            <v>0.88</v>
          </cell>
          <cell r="J26">
            <v>0.8</v>
          </cell>
          <cell r="K26">
            <v>0.92</v>
          </cell>
          <cell r="L26">
            <v>0.92</v>
          </cell>
          <cell r="M26">
            <v>0.81556112600026798</v>
          </cell>
          <cell r="N26">
            <v>1.2269725863114</v>
          </cell>
          <cell r="O26">
            <v>0.92823639071714503</v>
          </cell>
          <cell r="S26">
            <v>85.087719298245602</v>
          </cell>
          <cell r="T26">
            <v>6</v>
          </cell>
          <cell r="U26">
            <v>8</v>
          </cell>
          <cell r="V26">
            <v>4</v>
          </cell>
          <cell r="W26">
            <v>0</v>
          </cell>
          <cell r="X26">
            <v>13</v>
          </cell>
          <cell r="Y26">
            <v>11.458</v>
          </cell>
          <cell r="Z26">
            <v>2.9489999999999998</v>
          </cell>
          <cell r="AA26">
            <v>1.506</v>
          </cell>
          <cell r="AB26">
            <v>13.875</v>
          </cell>
          <cell r="AC26">
            <v>3.3420000000000001</v>
          </cell>
          <cell r="AD26">
            <v>2</v>
          </cell>
          <cell r="AH26" t="str">
            <v/>
          </cell>
          <cell r="AI26">
            <v>4.0000000000000001E-3</v>
          </cell>
          <cell r="AJ26">
            <v>0.01</v>
          </cell>
          <cell r="AK26">
            <v>7.6923076923076901E-3</v>
          </cell>
          <cell r="AL26">
            <v>0</v>
          </cell>
          <cell r="AM26">
            <v>1.47727272727273E-2</v>
          </cell>
          <cell r="AN26">
            <v>1.43225E-2</v>
          </cell>
          <cell r="AO26">
            <v>3.2054347826087001E-3</v>
          </cell>
          <cell r="AP26">
            <v>1.6369565217391299E-3</v>
          </cell>
          <cell r="AQ26">
            <v>1.70128265775083E-2</v>
          </cell>
          <cell r="AR26">
            <v>2.7237772361703E-3</v>
          </cell>
          <cell r="AS26">
            <v>2.15462356356749E-3</v>
          </cell>
        </row>
      </sheetData>
      <sheetData sheetId="14" refreshError="1">
        <row r="15">
          <cell r="S15" t="str">
            <v>1990</v>
          </cell>
          <cell r="T15" t="str">
            <v>1991</v>
          </cell>
          <cell r="U15" t="str">
            <v>1992</v>
          </cell>
          <cell r="V15" t="str">
            <v>1993</v>
          </cell>
          <cell r="W15" t="str">
            <v>1994</v>
          </cell>
          <cell r="X15" t="str">
            <v>1995</v>
          </cell>
          <cell r="Y15" t="str">
            <v>1996</v>
          </cell>
          <cell r="Z15" t="str">
            <v>1997</v>
          </cell>
          <cell r="AA15" t="str">
            <v>1998</v>
          </cell>
          <cell r="AB15" t="str">
            <v>1999</v>
          </cell>
          <cell r="AC15">
            <v>2000</v>
          </cell>
          <cell r="AD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</row>
        <row r="17">
          <cell r="D17">
            <v>1.5</v>
          </cell>
          <cell r="E17">
            <v>3.5</v>
          </cell>
          <cell r="F17">
            <v>2.8</v>
          </cell>
          <cell r="G17">
            <v>3</v>
          </cell>
          <cell r="H17">
            <v>3.1</v>
          </cell>
          <cell r="I17">
            <v>4.4000000000000004</v>
          </cell>
          <cell r="J17">
            <v>3.84</v>
          </cell>
          <cell r="K17">
            <v>4.07</v>
          </cell>
          <cell r="L17">
            <v>4.0999999999999996</v>
          </cell>
          <cell r="M17">
            <v>1.7150000000000001</v>
          </cell>
          <cell r="N17">
            <v>2.7909999999999999</v>
          </cell>
          <cell r="O17">
            <v>3.9510000000000001</v>
          </cell>
          <cell r="S17">
            <v>307.88099999999997</v>
          </cell>
          <cell r="T17">
            <v>229</v>
          </cell>
          <cell r="U17">
            <v>54</v>
          </cell>
          <cell r="V17">
            <v>32</v>
          </cell>
          <cell r="W17">
            <v>56</v>
          </cell>
          <cell r="X17">
            <v>113</v>
          </cell>
          <cell r="Y17">
            <v>34.154000000000003</v>
          </cell>
          <cell r="Z17">
            <v>22.923999999999999</v>
          </cell>
          <cell r="AA17">
            <v>24</v>
          </cell>
          <cell r="AB17">
            <v>26.69</v>
          </cell>
          <cell r="AC17">
            <v>16.074000000000002</v>
          </cell>
          <cell r="AD17">
            <v>22</v>
          </cell>
          <cell r="AH17">
            <v>0.20525399999999999</v>
          </cell>
          <cell r="AI17">
            <v>6.5428571428571405E-2</v>
          </cell>
          <cell r="AJ17">
            <v>1.9285714285714298E-2</v>
          </cell>
          <cell r="AK17">
            <v>1.0666666666666699E-2</v>
          </cell>
          <cell r="AL17">
            <v>1.8064516129032301E-2</v>
          </cell>
          <cell r="AM17">
            <v>2.5681818181818201E-2</v>
          </cell>
          <cell r="AN17">
            <v>8.8942708333333304E-3</v>
          </cell>
          <cell r="AO17">
            <v>5.6324324324324299E-3</v>
          </cell>
          <cell r="AP17">
            <v>5.8536585365853702E-3</v>
          </cell>
          <cell r="AQ17">
            <v>1.55626822157434E-2</v>
          </cell>
          <cell r="AR17">
            <v>5.7592260838409204E-3</v>
          </cell>
          <cell r="AS17">
            <v>5.5682105796001002E-3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11</v>
          </cell>
          <cell r="E19">
            <v>16</v>
          </cell>
          <cell r="F19">
            <v>14.5</v>
          </cell>
          <cell r="G19">
            <v>18.8</v>
          </cell>
          <cell r="H19">
            <v>18</v>
          </cell>
          <cell r="I19">
            <v>26.04</v>
          </cell>
          <cell r="J19">
            <v>20.190000000000001</v>
          </cell>
          <cell r="K19">
            <v>39.652000000000001</v>
          </cell>
          <cell r="L19">
            <v>34.4</v>
          </cell>
          <cell r="M19">
            <v>40.119</v>
          </cell>
          <cell r="N19">
            <v>43.912999999999997</v>
          </cell>
          <cell r="O19">
            <v>37.015999999999998</v>
          </cell>
          <cell r="S19">
            <v>2247.8870000000002</v>
          </cell>
          <cell r="T19">
            <v>3298.37</v>
          </cell>
          <cell r="U19">
            <v>2083.8200000000002</v>
          </cell>
          <cell r="V19">
            <v>1195.5899999999999</v>
          </cell>
          <cell r="W19">
            <v>1510.53</v>
          </cell>
          <cell r="X19">
            <v>1646.97</v>
          </cell>
          <cell r="Y19">
            <v>1174.354</v>
          </cell>
          <cell r="Z19">
            <v>1891.271</v>
          </cell>
          <cell r="AA19">
            <v>2462.46</v>
          </cell>
          <cell r="AB19">
            <v>1613.9169999999999</v>
          </cell>
          <cell r="AC19">
            <v>2422.0839999999998</v>
          </cell>
          <cell r="AD19">
            <v>1848.0509999999999</v>
          </cell>
          <cell r="AH19">
            <v>0.204353363636364</v>
          </cell>
          <cell r="AI19">
            <v>0.20614812499999999</v>
          </cell>
          <cell r="AJ19">
            <v>0.14371172413793101</v>
          </cell>
          <cell r="AK19">
            <v>6.3595212765957407E-2</v>
          </cell>
          <cell r="AL19">
            <v>8.3918333333333303E-2</v>
          </cell>
          <cell r="AM19">
            <v>6.3247695852534605E-2</v>
          </cell>
          <cell r="AN19">
            <v>5.8165131253095602E-2</v>
          </cell>
          <cell r="AO19">
            <v>4.7696736608493898E-2</v>
          </cell>
          <cell r="AP19">
            <v>7.1583139534883697E-2</v>
          </cell>
          <cell r="AQ19">
            <v>4.0228245968244501E-2</v>
          </cell>
          <cell r="AR19">
            <v>5.5156422927151401E-2</v>
          </cell>
          <cell r="AS19">
            <v>4.9925734817376298E-2</v>
          </cell>
        </row>
        <row r="20">
          <cell r="D20">
            <v>4.6520000000000001</v>
          </cell>
          <cell r="E20">
            <v>4</v>
          </cell>
          <cell r="F20">
            <v>3.65</v>
          </cell>
          <cell r="G20">
            <v>4.0389999999999997</v>
          </cell>
          <cell r="H20">
            <v>3.34</v>
          </cell>
          <cell r="I20">
            <v>3.5</v>
          </cell>
          <cell r="J20">
            <v>3.1</v>
          </cell>
          <cell r="K20">
            <v>3.9</v>
          </cell>
          <cell r="L20">
            <v>4.18</v>
          </cell>
          <cell r="M20">
            <v>3.1983501006202499</v>
          </cell>
          <cell r="N20">
            <v>4.7889145362956098</v>
          </cell>
          <cell r="O20">
            <v>4.99023008539094</v>
          </cell>
          <cell r="S20">
            <v>199</v>
          </cell>
          <cell r="T20">
            <v>160</v>
          </cell>
          <cell r="U20">
            <v>174</v>
          </cell>
          <cell r="V20">
            <v>218</v>
          </cell>
          <cell r="W20">
            <v>387.48599999999999</v>
          </cell>
          <cell r="X20">
            <v>545</v>
          </cell>
          <cell r="Y20">
            <v>494.30799999999999</v>
          </cell>
          <cell r="Z20">
            <v>526.61</v>
          </cell>
          <cell r="AA20">
            <v>539.10500000000002</v>
          </cell>
          <cell r="AB20">
            <v>401.29599999999999</v>
          </cell>
          <cell r="AC20">
            <v>469.41</v>
          </cell>
          <cell r="AD20">
            <v>399.91</v>
          </cell>
          <cell r="AH20">
            <v>4.2777300085984502E-2</v>
          </cell>
          <cell r="AI20">
            <v>0.04</v>
          </cell>
          <cell r="AJ20">
            <v>4.7671232876712301E-2</v>
          </cell>
          <cell r="AK20">
            <v>5.3973755880168402E-2</v>
          </cell>
          <cell r="AL20">
            <v>0.11601377245508999</v>
          </cell>
          <cell r="AM20">
            <v>0.155714285714286</v>
          </cell>
          <cell r="AN20">
            <v>0.159454193548387</v>
          </cell>
          <cell r="AO20">
            <v>0.13502820512820499</v>
          </cell>
          <cell r="AP20">
            <v>0.12897248803827799</v>
          </cell>
          <cell r="AQ20">
            <v>0.12546969136436201</v>
          </cell>
          <cell r="AR20">
            <v>9.8020124694708999E-2</v>
          </cell>
          <cell r="AS20">
            <v>8.01385894351343E-2</v>
          </cell>
        </row>
        <row r="23">
          <cell r="D23">
            <v>7.7169999999999996</v>
          </cell>
          <cell r="E23">
            <v>7</v>
          </cell>
          <cell r="F23">
            <v>4.25</v>
          </cell>
          <cell r="G23">
            <v>4.4400000000000004</v>
          </cell>
          <cell r="H23">
            <v>7.34</v>
          </cell>
          <cell r="I23">
            <v>7.9</v>
          </cell>
          <cell r="J23">
            <v>7.6</v>
          </cell>
          <cell r="K23">
            <v>9.7799999999999994</v>
          </cell>
          <cell r="L23">
            <v>11.3</v>
          </cell>
          <cell r="M23">
            <v>9.9690547805193699</v>
          </cell>
          <cell r="N23">
            <v>11.9648283217903</v>
          </cell>
          <cell r="O23">
            <v>12.8708857543525</v>
          </cell>
          <cell r="S23">
            <v>988.71</v>
          </cell>
          <cell r="T23">
            <v>976</v>
          </cell>
          <cell r="U23">
            <v>1253</v>
          </cell>
          <cell r="V23">
            <v>914.56100000000004</v>
          </cell>
          <cell r="W23">
            <v>1424</v>
          </cell>
          <cell r="X23">
            <v>1411.5</v>
          </cell>
          <cell r="Y23">
            <v>905.98500000000001</v>
          </cell>
          <cell r="Z23">
            <v>1341.2619999999999</v>
          </cell>
          <cell r="AA23">
            <v>1820.046</v>
          </cell>
          <cell r="AB23">
            <v>1723.521</v>
          </cell>
          <cell r="AC23">
            <v>2350.0639999999999</v>
          </cell>
          <cell r="AD23">
            <v>2166.4319999999998</v>
          </cell>
          <cell r="AH23">
            <v>0.12812103148892101</v>
          </cell>
          <cell r="AI23">
            <v>0.13942857142857101</v>
          </cell>
          <cell r="AJ23">
            <v>0.29482352941176498</v>
          </cell>
          <cell r="AK23">
            <v>0.205982207207207</v>
          </cell>
          <cell r="AL23">
            <v>0.19400544959128099</v>
          </cell>
          <cell r="AM23">
            <v>0.178670886075949</v>
          </cell>
          <cell r="AN23">
            <v>0.11920855263157901</v>
          </cell>
          <cell r="AO23">
            <v>0.137143353783231</v>
          </cell>
          <cell r="AP23">
            <v>0.16106601769911499</v>
          </cell>
          <cell r="AQ23">
            <v>0.17288710293456799</v>
          </cell>
          <cell r="AR23">
            <v>0.196414351864963</v>
          </cell>
          <cell r="AS23">
            <v>0.16832035038982401</v>
          </cell>
        </row>
        <row r="26">
          <cell r="D26">
            <v>1.5</v>
          </cell>
          <cell r="E26">
            <v>1.5</v>
          </cell>
          <cell r="F26">
            <v>1.6</v>
          </cell>
          <cell r="G26">
            <v>1.54</v>
          </cell>
          <cell r="H26">
            <v>2.2200000000000002</v>
          </cell>
          <cell r="I26">
            <v>2.08</v>
          </cell>
          <cell r="J26">
            <v>1.8</v>
          </cell>
          <cell r="K26">
            <v>2</v>
          </cell>
          <cell r="L26">
            <v>2.94</v>
          </cell>
          <cell r="M26">
            <v>2.3875951188603799</v>
          </cell>
          <cell r="N26">
            <v>3.0052571419140599</v>
          </cell>
          <cell r="O26">
            <v>3.11688416025659</v>
          </cell>
          <cell r="S26">
            <v>99.269005847953196</v>
          </cell>
          <cell r="T26">
            <v>13</v>
          </cell>
          <cell r="U26">
            <v>33</v>
          </cell>
          <cell r="V26">
            <v>70</v>
          </cell>
          <cell r="W26">
            <v>134</v>
          </cell>
          <cell r="X26">
            <v>150</v>
          </cell>
          <cell r="Y26">
            <v>131</v>
          </cell>
          <cell r="Z26">
            <v>148</v>
          </cell>
          <cell r="AA26">
            <v>225</v>
          </cell>
          <cell r="AB26">
            <v>154.661</v>
          </cell>
          <cell r="AC26">
            <v>221.738</v>
          </cell>
          <cell r="AD26">
            <v>225</v>
          </cell>
          <cell r="AH26">
            <v>6.6179337231968796E-2</v>
          </cell>
          <cell r="AI26">
            <v>8.6666666666666697E-3</v>
          </cell>
          <cell r="AJ26">
            <v>2.0625000000000001E-2</v>
          </cell>
          <cell r="AK26">
            <v>4.5454545454545497E-2</v>
          </cell>
          <cell r="AL26">
            <v>6.0360360360360403E-2</v>
          </cell>
          <cell r="AM26">
            <v>7.2115384615384595E-2</v>
          </cell>
          <cell r="AN26">
            <v>7.2777777777777802E-2</v>
          </cell>
          <cell r="AO26">
            <v>7.3999999999999996E-2</v>
          </cell>
          <cell r="AP26">
            <v>7.6530612244898003E-2</v>
          </cell>
          <cell r="AQ26">
            <v>6.4776895704922094E-2</v>
          </cell>
          <cell r="AR26">
            <v>7.3783370117464997E-2</v>
          </cell>
          <cell r="AS26">
            <v>7.2187475835315401E-2</v>
          </cell>
        </row>
      </sheetData>
      <sheetData sheetId="15" refreshError="1">
        <row r="15">
          <cell r="D15" t="str">
            <v>1990</v>
          </cell>
          <cell r="E15" t="str">
            <v>1991</v>
          </cell>
          <cell r="F15" t="str">
            <v>1992</v>
          </cell>
          <cell r="G15" t="str">
            <v>1993</v>
          </cell>
          <cell r="H15" t="str">
            <v>1994</v>
          </cell>
          <cell r="I15" t="str">
            <v>1995</v>
          </cell>
          <cell r="J15" t="str">
            <v>1996</v>
          </cell>
          <cell r="K15" t="str">
            <v>1997</v>
          </cell>
          <cell r="L15" t="str">
            <v>1998</v>
          </cell>
          <cell r="M15" t="str">
            <v>1999</v>
          </cell>
          <cell r="N15">
            <v>2000</v>
          </cell>
          <cell r="O15">
            <v>2001</v>
          </cell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27</v>
          </cell>
          <cell r="E17">
            <v>25</v>
          </cell>
          <cell r="F17">
            <v>24</v>
          </cell>
          <cell r="G17">
            <v>28</v>
          </cell>
          <cell r="H17">
            <v>33</v>
          </cell>
          <cell r="I17">
            <v>40</v>
          </cell>
          <cell r="J17">
            <v>35</v>
          </cell>
          <cell r="K17">
            <v>38.5</v>
          </cell>
          <cell r="L17">
            <v>54.6</v>
          </cell>
          <cell r="M17">
            <v>51.021999999999998</v>
          </cell>
          <cell r="N17">
            <v>40.292999999999999</v>
          </cell>
          <cell r="O17">
            <v>51.359000000000002</v>
          </cell>
          <cell r="S17">
            <v>1980</v>
          </cell>
          <cell r="T17">
            <v>2548</v>
          </cell>
          <cell r="U17">
            <v>2624</v>
          </cell>
          <cell r="V17">
            <v>2614.5169999999998</v>
          </cell>
          <cell r="W17">
            <v>2346.6729999999998</v>
          </cell>
          <cell r="X17">
            <v>2692.3580000000002</v>
          </cell>
          <cell r="Y17">
            <v>2754.808</v>
          </cell>
          <cell r="Z17">
            <v>1491.934</v>
          </cell>
          <cell r="AA17">
            <v>2222.9870000000001</v>
          </cell>
          <cell r="AB17">
            <v>486.59100000000001</v>
          </cell>
          <cell r="AC17">
            <v>487.23200000000003</v>
          </cell>
          <cell r="AD17">
            <v>790</v>
          </cell>
          <cell r="AH17">
            <v>7.3333333333333306E-2</v>
          </cell>
          <cell r="AI17">
            <v>0.10192</v>
          </cell>
          <cell r="AJ17">
            <v>0.109333333333333</v>
          </cell>
          <cell r="AK17">
            <v>9.3375607142857198E-2</v>
          </cell>
          <cell r="AL17">
            <v>7.1111303030302997E-2</v>
          </cell>
          <cell r="AM17">
            <v>6.7308950000000006E-2</v>
          </cell>
          <cell r="AN17">
            <v>7.8708799999999995E-2</v>
          </cell>
          <cell r="AO17">
            <v>3.8751532467532497E-2</v>
          </cell>
          <cell r="AP17">
            <v>4.0714047619047601E-2</v>
          </cell>
          <cell r="AQ17">
            <v>9.5368860491552698E-3</v>
          </cell>
          <cell r="AR17">
            <v>1.2092224455860799E-2</v>
          </cell>
          <cell r="AS17">
            <v>1.53819194298954E-2</v>
          </cell>
        </row>
        <row r="18">
          <cell r="D18">
            <v>12.5</v>
          </cell>
          <cell r="E18">
            <v>11.5</v>
          </cell>
          <cell r="F18">
            <v>11.5</v>
          </cell>
          <cell r="G18">
            <v>10</v>
          </cell>
          <cell r="H18">
            <v>6</v>
          </cell>
          <cell r="I18">
            <v>2</v>
          </cell>
          <cell r="J18">
            <v>1.5</v>
          </cell>
          <cell r="K18">
            <v>1.5</v>
          </cell>
          <cell r="L18">
            <v>3.4</v>
          </cell>
          <cell r="M18">
            <v>2.831</v>
          </cell>
          <cell r="N18">
            <v>3.012</v>
          </cell>
          <cell r="O18">
            <v>3.524</v>
          </cell>
          <cell r="S18">
            <v>334</v>
          </cell>
          <cell r="T18">
            <v>70</v>
          </cell>
          <cell r="U18">
            <v>168</v>
          </cell>
          <cell r="V18">
            <v>0.39860000000000001</v>
          </cell>
          <cell r="W18">
            <v>122.76600000000001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2.6720000000000001E-2</v>
          </cell>
          <cell r="AI18">
            <v>6.0869565217391303E-3</v>
          </cell>
          <cell r="AJ18">
            <v>1.46086956521739E-2</v>
          </cell>
          <cell r="AK18">
            <v>3.9860000000000001E-5</v>
          </cell>
          <cell r="AL18">
            <v>2.0461E-2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D19">
            <v>43.5</v>
          </cell>
          <cell r="E19">
            <v>48</v>
          </cell>
          <cell r="F19">
            <v>48</v>
          </cell>
          <cell r="G19">
            <v>57</v>
          </cell>
          <cell r="H19">
            <v>81.5</v>
          </cell>
          <cell r="I19">
            <v>95</v>
          </cell>
          <cell r="J19">
            <v>63</v>
          </cell>
          <cell r="K19">
            <v>96.915000000000006</v>
          </cell>
          <cell r="L19">
            <v>103.9</v>
          </cell>
          <cell r="M19">
            <v>116.937</v>
          </cell>
          <cell r="N19">
            <v>125.357</v>
          </cell>
          <cell r="O19">
            <v>105.129</v>
          </cell>
          <cell r="S19">
            <v>8335</v>
          </cell>
          <cell r="T19">
            <v>13491</v>
          </cell>
          <cell r="U19">
            <v>14391.028</v>
          </cell>
          <cell r="V19">
            <v>15080.074000000001</v>
          </cell>
          <cell r="W19">
            <v>22600.346000000001</v>
          </cell>
          <cell r="X19">
            <v>23871.39</v>
          </cell>
          <cell r="Y19">
            <v>22449.471000000001</v>
          </cell>
          <cell r="Z19">
            <v>28989.393</v>
          </cell>
          <cell r="AA19">
            <v>26974.21</v>
          </cell>
          <cell r="AB19">
            <v>30786.025000000001</v>
          </cell>
          <cell r="AC19">
            <v>31896.547999999999</v>
          </cell>
          <cell r="AD19">
            <v>22102.853999999999</v>
          </cell>
          <cell r="AH19">
            <v>0.19160919540229901</v>
          </cell>
          <cell r="AI19">
            <v>0.28106249999999999</v>
          </cell>
          <cell r="AJ19">
            <v>0.29981308333333301</v>
          </cell>
          <cell r="AK19">
            <v>0.26456270175438601</v>
          </cell>
          <cell r="AL19">
            <v>0.277304858895705</v>
          </cell>
          <cell r="AM19">
            <v>0.25127778947368401</v>
          </cell>
          <cell r="AN19">
            <v>0.35634080952380998</v>
          </cell>
          <cell r="AO19">
            <v>0.29912183872465598</v>
          </cell>
          <cell r="AP19">
            <v>0.259617035611165</v>
          </cell>
          <cell r="AQ19">
            <v>0.26327017966939498</v>
          </cell>
          <cell r="AR19">
            <v>0.25444568711759202</v>
          </cell>
          <cell r="AS19">
            <v>0.21024507034215101</v>
          </cell>
        </row>
        <row r="20">
          <cell r="D20">
            <v>26.5</v>
          </cell>
          <cell r="E20">
            <v>28</v>
          </cell>
          <cell r="F20">
            <v>28</v>
          </cell>
          <cell r="G20">
            <v>26.5</v>
          </cell>
          <cell r="H20">
            <v>32.5</v>
          </cell>
          <cell r="I20">
            <v>35.5</v>
          </cell>
          <cell r="J20">
            <v>31.5</v>
          </cell>
          <cell r="K20">
            <v>42.047619047619101</v>
          </cell>
          <cell r="L20">
            <v>51.082000000000001</v>
          </cell>
          <cell r="M20">
            <v>47.615614878573901</v>
          </cell>
          <cell r="N20">
            <v>50.619300101436401</v>
          </cell>
          <cell r="O20">
            <v>56.510071195267997</v>
          </cell>
          <cell r="S20">
            <v>3617.64</v>
          </cell>
          <cell r="T20">
            <v>4379.04</v>
          </cell>
          <cell r="U20">
            <v>5005.0839999999998</v>
          </cell>
          <cell r="V20">
            <v>4671.3599999999997</v>
          </cell>
          <cell r="W20">
            <v>6733.2259999999997</v>
          </cell>
          <cell r="X20">
            <v>9165.4159999999993</v>
          </cell>
          <cell r="Y20">
            <v>8033.3729999999996</v>
          </cell>
          <cell r="Z20">
            <v>7431.1859999999997</v>
          </cell>
          <cell r="AA20">
            <v>9452.1509999999998</v>
          </cell>
          <cell r="AB20">
            <v>7615.1120000000001</v>
          </cell>
          <cell r="AC20">
            <v>7771.69</v>
          </cell>
          <cell r="AD20">
            <v>7964.6689999999999</v>
          </cell>
          <cell r="AH20">
            <v>0.13651471698113199</v>
          </cell>
          <cell r="AI20">
            <v>0.15639428571428601</v>
          </cell>
          <cell r="AJ20">
            <v>0.178753</v>
          </cell>
          <cell r="AK20">
            <v>0.17627773584905701</v>
          </cell>
          <cell r="AL20">
            <v>0.20717618461538501</v>
          </cell>
          <cell r="AM20">
            <v>0.25818073239436601</v>
          </cell>
          <cell r="AN20">
            <v>0.25502771428571402</v>
          </cell>
          <cell r="AO20">
            <v>0.176732622876557</v>
          </cell>
          <cell r="AP20">
            <v>0.18503878078383801</v>
          </cell>
          <cell r="AQ20">
            <v>0.15992888088118901</v>
          </cell>
          <cell r="AR20">
            <v>0.153532150472769</v>
          </cell>
          <cell r="AS20">
            <v>0.14094246974983299</v>
          </cell>
        </row>
        <row r="23">
          <cell r="D23">
            <v>24.173352435530099</v>
          </cell>
          <cell r="E23">
            <v>26</v>
          </cell>
          <cell r="F23">
            <v>25.5</v>
          </cell>
          <cell r="G23">
            <v>26</v>
          </cell>
          <cell r="H23">
            <v>31.5</v>
          </cell>
          <cell r="I23">
            <v>36</v>
          </cell>
          <cell r="J23">
            <v>33.200000000000003</v>
          </cell>
          <cell r="K23">
            <v>34</v>
          </cell>
          <cell r="L23">
            <v>39.119999999999997</v>
          </cell>
          <cell r="M23">
            <v>41.354080044180499</v>
          </cell>
          <cell r="N23">
            <v>44.387437901627997</v>
          </cell>
          <cell r="O23">
            <v>46.321648877318601</v>
          </cell>
          <cell r="S23">
            <v>1764.588</v>
          </cell>
          <cell r="T23">
            <v>5309.4859999999999</v>
          </cell>
          <cell r="U23">
            <v>4848.13</v>
          </cell>
          <cell r="V23">
            <v>5088.616</v>
          </cell>
          <cell r="W23">
            <v>6723.875</v>
          </cell>
          <cell r="X23">
            <v>7318.02</v>
          </cell>
          <cell r="Y23">
            <v>6111.5749999999998</v>
          </cell>
          <cell r="Z23">
            <v>5787.7380000000003</v>
          </cell>
          <cell r="AA23">
            <v>6205.2020000000002</v>
          </cell>
          <cell r="AB23">
            <v>6224.4750000000004</v>
          </cell>
          <cell r="AC23">
            <v>6368.4579999999996</v>
          </cell>
          <cell r="AD23">
            <v>6664.2709999999997</v>
          </cell>
          <cell r="AH23">
            <v>7.29972396135838E-2</v>
          </cell>
          <cell r="AI23">
            <v>0.204211</v>
          </cell>
          <cell r="AJ23">
            <v>0.190122745098039</v>
          </cell>
          <cell r="AK23">
            <v>0.195716</v>
          </cell>
          <cell r="AL23">
            <v>0.21345634920634901</v>
          </cell>
          <cell r="AM23">
            <v>0.20327833333333301</v>
          </cell>
          <cell r="AN23">
            <v>0.184083584337349</v>
          </cell>
          <cell r="AO23">
            <v>0.17022758823529399</v>
          </cell>
          <cell r="AP23">
            <v>0.158619683026585</v>
          </cell>
          <cell r="AQ23">
            <v>0.150516587319803</v>
          </cell>
          <cell r="AR23">
            <v>0.14347433195206799</v>
          </cell>
          <cell r="AS23">
            <v>0.14386946841314099</v>
          </cell>
        </row>
        <row r="26">
          <cell r="D26">
            <v>12.5</v>
          </cell>
          <cell r="E26">
            <v>11.5</v>
          </cell>
          <cell r="F26">
            <v>10.5</v>
          </cell>
          <cell r="G26">
            <v>10</v>
          </cell>
          <cell r="H26">
            <v>13</v>
          </cell>
          <cell r="I26">
            <v>14</v>
          </cell>
          <cell r="J26">
            <v>12.9</v>
          </cell>
          <cell r="K26">
            <v>14.3</v>
          </cell>
          <cell r="L26">
            <v>20.324999999999999</v>
          </cell>
          <cell r="M26">
            <v>20.741305077245599</v>
          </cell>
          <cell r="N26">
            <v>20.5442619969356</v>
          </cell>
          <cell r="O26">
            <v>20.550279927413399</v>
          </cell>
          <cell r="S26">
            <v>705</v>
          </cell>
          <cell r="T26">
            <v>775.84</v>
          </cell>
          <cell r="U26">
            <v>673.04899999999998</v>
          </cell>
          <cell r="V26">
            <v>749.92499999999995</v>
          </cell>
          <cell r="W26">
            <v>815.58399999999995</v>
          </cell>
          <cell r="X26">
            <v>971</v>
          </cell>
          <cell r="Y26">
            <v>726</v>
          </cell>
          <cell r="Z26">
            <v>664</v>
          </cell>
          <cell r="AA26">
            <v>791</v>
          </cell>
          <cell r="AB26">
            <v>816.70799999999997</v>
          </cell>
          <cell r="AC26">
            <v>724.33600000000001</v>
          </cell>
          <cell r="AD26">
            <v>867</v>
          </cell>
          <cell r="AK26">
            <v>7.4992500000000004E-2</v>
          </cell>
          <cell r="AL26">
            <v>6.2737230769230795E-2</v>
          </cell>
          <cell r="AM26">
            <v>6.9357142857142895E-2</v>
          </cell>
          <cell r="AN26">
            <v>5.6279069767441903E-2</v>
          </cell>
          <cell r="AO26">
            <v>4.6433566433566401E-2</v>
          </cell>
          <cell r="AP26">
            <v>3.8917589175891797E-2</v>
          </cell>
          <cell r="AQ26">
            <v>3.9375921474486902E-2</v>
          </cell>
          <cell r="AR26">
            <v>3.5257338526350601E-2</v>
          </cell>
          <cell r="AS26">
            <v>4.2189206330150802E-2</v>
          </cell>
        </row>
      </sheetData>
      <sheetData sheetId="16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12</v>
          </cell>
          <cell r="E17">
            <v>12</v>
          </cell>
          <cell r="F17">
            <v>8</v>
          </cell>
          <cell r="G17">
            <v>8.5</v>
          </cell>
          <cell r="H17">
            <v>11.5</v>
          </cell>
          <cell r="I17">
            <v>10.5</v>
          </cell>
          <cell r="J17">
            <v>9</v>
          </cell>
          <cell r="K17">
            <v>10</v>
          </cell>
          <cell r="L17">
            <v>9.6999999999999993</v>
          </cell>
          <cell r="M17">
            <v>9.5139999999999993</v>
          </cell>
          <cell r="N17">
            <v>10.582768</v>
          </cell>
          <cell r="O17">
            <v>12.265000000000001</v>
          </cell>
          <cell r="S17">
            <v>4965</v>
          </cell>
          <cell r="T17">
            <v>3647</v>
          </cell>
          <cell r="U17">
            <v>2115</v>
          </cell>
          <cell r="V17">
            <v>2750.114</v>
          </cell>
          <cell r="W17">
            <v>1945.318</v>
          </cell>
          <cell r="X17">
            <v>2949.6030000000001</v>
          </cell>
          <cell r="Y17">
            <v>1733.3009999999999</v>
          </cell>
          <cell r="Z17">
            <v>1915.874</v>
          </cell>
          <cell r="AA17">
            <v>537.35799999999995</v>
          </cell>
          <cell r="AB17">
            <v>438.29399999999998</v>
          </cell>
          <cell r="AC17">
            <v>234.648</v>
          </cell>
          <cell r="AD17">
            <v>442</v>
          </cell>
          <cell r="AH17">
            <v>0.41375000000000001</v>
          </cell>
          <cell r="AI17">
            <v>0.303916666666667</v>
          </cell>
          <cell r="AJ17">
            <v>0.26437500000000003</v>
          </cell>
          <cell r="AK17">
            <v>0.32354282352941199</v>
          </cell>
          <cell r="AL17">
            <v>0.16915808695652201</v>
          </cell>
          <cell r="AM17">
            <v>0.28091457142857101</v>
          </cell>
          <cell r="AN17">
            <v>0.19258900000000001</v>
          </cell>
          <cell r="AO17">
            <v>0.19158739999999999</v>
          </cell>
          <cell r="AP17">
            <v>5.5397731958762797E-2</v>
          </cell>
          <cell r="AQ17">
            <v>4.6068320369981097E-2</v>
          </cell>
          <cell r="AR17">
            <v>2.2172648970477299E-2</v>
          </cell>
          <cell r="AS17">
            <v>3.6037505095801101E-2</v>
          </cell>
        </row>
        <row r="18">
          <cell r="D18">
            <v>13</v>
          </cell>
          <cell r="E18">
            <v>16</v>
          </cell>
          <cell r="F18">
            <v>13.5</v>
          </cell>
          <cell r="G18">
            <v>18</v>
          </cell>
          <cell r="H18">
            <v>21</v>
          </cell>
          <cell r="I18">
            <v>26.5</v>
          </cell>
          <cell r="J18">
            <v>25.5</v>
          </cell>
          <cell r="K18">
            <v>32</v>
          </cell>
          <cell r="L18">
            <v>31.5</v>
          </cell>
          <cell r="M18">
            <v>24.919</v>
          </cell>
          <cell r="N18">
            <v>28.596437999999999</v>
          </cell>
          <cell r="O18">
            <v>33.328000000000003</v>
          </cell>
          <cell r="S18">
            <v>7821</v>
          </cell>
          <cell r="T18">
            <v>12467</v>
          </cell>
          <cell r="U18">
            <v>9491</v>
          </cell>
          <cell r="V18">
            <v>10621.382</v>
          </cell>
          <cell r="W18">
            <v>12507</v>
          </cell>
          <cell r="X18">
            <v>10520.316000000001</v>
          </cell>
          <cell r="Y18">
            <v>9021.76</v>
          </cell>
          <cell r="Z18">
            <v>10466.472</v>
          </cell>
          <cell r="AA18">
            <v>7008.5389999999998</v>
          </cell>
          <cell r="AB18">
            <v>659.3</v>
          </cell>
          <cell r="AC18">
            <v>482.43799999999999</v>
          </cell>
          <cell r="AD18">
            <v>757</v>
          </cell>
          <cell r="AH18">
            <v>0.601615384615385</v>
          </cell>
          <cell r="AI18">
            <v>0.77918750000000003</v>
          </cell>
          <cell r="AJ18">
            <v>0.70303703703703702</v>
          </cell>
          <cell r="AK18">
            <v>0.59007677777777801</v>
          </cell>
          <cell r="AL18">
            <v>0.59557142857142897</v>
          </cell>
          <cell r="AM18">
            <v>0.39699305660377399</v>
          </cell>
          <cell r="AN18">
            <v>0.35379450980392202</v>
          </cell>
          <cell r="AO18">
            <v>0.32707724999999999</v>
          </cell>
          <cell r="AP18">
            <v>0.22249330158730199</v>
          </cell>
          <cell r="AQ18">
            <v>2.6457723022593201E-2</v>
          </cell>
          <cell r="AR18">
            <v>1.6870562690360299E-2</v>
          </cell>
          <cell r="AS18">
            <v>2.2713634181468999E-2</v>
          </cell>
        </row>
        <row r="19">
          <cell r="D19">
            <v>29</v>
          </cell>
          <cell r="E19">
            <v>26.5</v>
          </cell>
          <cell r="F19">
            <v>27.5</v>
          </cell>
          <cell r="G19">
            <v>24.5</v>
          </cell>
          <cell r="H19">
            <v>31.5</v>
          </cell>
          <cell r="I19">
            <v>36</v>
          </cell>
          <cell r="J19">
            <v>27</v>
          </cell>
          <cell r="K19">
            <v>33.728000000000002</v>
          </cell>
          <cell r="L19">
            <v>32.299999999999997</v>
          </cell>
          <cell r="M19">
            <v>29.106000000000002</v>
          </cell>
          <cell r="N19">
            <v>33.692999999999998</v>
          </cell>
          <cell r="O19">
            <v>30.55</v>
          </cell>
          <cell r="S19">
            <v>20680</v>
          </cell>
          <cell r="T19">
            <v>19000</v>
          </cell>
          <cell r="U19">
            <v>18848.825000000001</v>
          </cell>
          <cell r="V19">
            <v>16884.813999999998</v>
          </cell>
          <cell r="W19">
            <v>22453.098000000002</v>
          </cell>
          <cell r="X19">
            <v>23924.795999999998</v>
          </cell>
          <cell r="Y19">
            <v>16135.767</v>
          </cell>
          <cell r="Z19">
            <v>18901.127</v>
          </cell>
          <cell r="AA19">
            <v>18569.689999999999</v>
          </cell>
          <cell r="AB19">
            <v>19636.762999999999</v>
          </cell>
          <cell r="AC19">
            <v>20542.03</v>
          </cell>
          <cell r="AD19">
            <v>18594.766</v>
          </cell>
          <cell r="AH19">
            <v>0.71310344827586203</v>
          </cell>
          <cell r="AI19">
            <v>0.71698113207547198</v>
          </cell>
          <cell r="AJ19">
            <v>0.68541181818181796</v>
          </cell>
          <cell r="AK19">
            <v>0.68917608163265298</v>
          </cell>
          <cell r="AL19">
            <v>0.71279676190476204</v>
          </cell>
          <cell r="AM19">
            <v>0.66457766666666696</v>
          </cell>
          <cell r="AN19">
            <v>0.59762099999999996</v>
          </cell>
          <cell r="AO19">
            <v>0.56039868951612903</v>
          </cell>
          <cell r="AP19">
            <v>0.57491300309597504</v>
          </cell>
          <cell r="AQ19">
            <v>0.67466374630660397</v>
          </cell>
          <cell r="AR19">
            <v>0.60968242661680505</v>
          </cell>
          <cell r="AS19">
            <v>0.60866664484451705</v>
          </cell>
        </row>
        <row r="20">
          <cell r="D20">
            <v>17.5</v>
          </cell>
          <cell r="E20">
            <v>15</v>
          </cell>
          <cell r="F20">
            <v>16</v>
          </cell>
          <cell r="G20">
            <v>14.5</v>
          </cell>
          <cell r="H20">
            <v>17</v>
          </cell>
          <cell r="I20">
            <v>19</v>
          </cell>
          <cell r="J20">
            <v>19</v>
          </cell>
          <cell r="K20">
            <v>21.761904761904798</v>
          </cell>
          <cell r="L20">
            <v>25.956</v>
          </cell>
          <cell r="M20">
            <v>19.353587101599601</v>
          </cell>
          <cell r="N20">
            <v>21.136440962849399</v>
          </cell>
          <cell r="O20">
            <v>22.020963940047299</v>
          </cell>
          <cell r="S20">
            <v>7192.723</v>
          </cell>
          <cell r="T20">
            <v>4579</v>
          </cell>
          <cell r="U20">
            <v>5860</v>
          </cell>
          <cell r="V20">
            <v>5134.1139999999996</v>
          </cell>
          <cell r="W20">
            <v>6671.78</v>
          </cell>
          <cell r="X20">
            <v>7073.51</v>
          </cell>
          <cell r="Y20">
            <v>5529.2939999999999</v>
          </cell>
          <cell r="Z20">
            <v>5198.6679999999997</v>
          </cell>
          <cell r="AA20">
            <v>6010.116</v>
          </cell>
          <cell r="AB20">
            <v>4420.143</v>
          </cell>
          <cell r="AC20">
            <v>4685.4579999999996</v>
          </cell>
          <cell r="AD20">
            <v>4936.8289999999997</v>
          </cell>
          <cell r="AH20">
            <v>0.41101274285714301</v>
          </cell>
          <cell r="AI20">
            <v>0.30526666666666702</v>
          </cell>
          <cell r="AJ20">
            <v>0.36625000000000002</v>
          </cell>
          <cell r="AK20">
            <v>0.35407682758620701</v>
          </cell>
          <cell r="AL20">
            <v>0.39245764705882402</v>
          </cell>
          <cell r="AM20">
            <v>0.37229000000000001</v>
          </cell>
          <cell r="AN20">
            <v>0.29101547368421099</v>
          </cell>
          <cell r="AO20">
            <v>0.23888846389496701</v>
          </cell>
          <cell r="AP20">
            <v>0.23155016181229801</v>
          </cell>
          <cell r="AQ20">
            <v>0.22838882408701799</v>
          </cell>
          <cell r="AR20">
            <v>0.22167677180067499</v>
          </cell>
          <cell r="AS20">
            <v>0.22418768830649999</v>
          </cell>
        </row>
        <row r="23">
          <cell r="D23">
            <v>22.1160458452722</v>
          </cell>
          <cell r="E23">
            <v>22</v>
          </cell>
          <cell r="F23">
            <v>21</v>
          </cell>
          <cell r="G23">
            <v>20</v>
          </cell>
          <cell r="H23">
            <v>25.5</v>
          </cell>
          <cell r="I23">
            <v>29.5</v>
          </cell>
          <cell r="J23">
            <v>27.2</v>
          </cell>
          <cell r="K23">
            <v>25</v>
          </cell>
          <cell r="L23">
            <v>28.876000000000001</v>
          </cell>
          <cell r="M23">
            <v>21.94621405286</v>
          </cell>
          <cell r="N23">
            <v>25.570327953151001</v>
          </cell>
          <cell r="O23">
            <v>23.744262639410699</v>
          </cell>
          <cell r="S23">
            <v>7611.36</v>
          </cell>
          <cell r="T23">
            <v>7715</v>
          </cell>
          <cell r="U23">
            <v>7529</v>
          </cell>
          <cell r="V23">
            <v>7418.5079999999998</v>
          </cell>
          <cell r="W23">
            <v>9866.26</v>
          </cell>
          <cell r="X23">
            <v>11545.383</v>
          </cell>
          <cell r="Y23">
            <v>9442.4040000000005</v>
          </cell>
          <cell r="Z23">
            <v>10534.718999999999</v>
          </cell>
          <cell r="AA23">
            <v>12112.178</v>
          </cell>
          <cell r="AB23">
            <v>10621.527</v>
          </cell>
          <cell r="AC23">
            <v>12242.123</v>
          </cell>
          <cell r="AD23">
            <v>10357.032999999999</v>
          </cell>
          <cell r="AH23">
            <v>0.344155553540196</v>
          </cell>
          <cell r="AI23">
            <v>0.35068181818181798</v>
          </cell>
          <cell r="AJ23">
            <v>0.35852380952381002</v>
          </cell>
          <cell r="AK23">
            <v>0.37092540000000002</v>
          </cell>
          <cell r="AL23">
            <v>0.38691215686274499</v>
          </cell>
          <cell r="AM23">
            <v>0.391368915254237</v>
          </cell>
          <cell r="AN23">
            <v>0.34714720588235298</v>
          </cell>
          <cell r="AO23">
            <v>0.42138875999999997</v>
          </cell>
          <cell r="AP23">
            <v>0.41945484139077399</v>
          </cell>
          <cell r="AQ23">
            <v>0.48397992357209402</v>
          </cell>
          <cell r="AR23">
            <v>0.478762846625572</v>
          </cell>
          <cell r="AS23">
            <v>0.43619097199545798</v>
          </cell>
        </row>
        <row r="26">
          <cell r="D26">
            <v>7</v>
          </cell>
          <cell r="E26">
            <v>6.5</v>
          </cell>
          <cell r="F26">
            <v>6</v>
          </cell>
          <cell r="G26">
            <v>6.5</v>
          </cell>
          <cell r="H26">
            <v>8</v>
          </cell>
          <cell r="I26">
            <v>9.5</v>
          </cell>
          <cell r="J26">
            <v>8.9</v>
          </cell>
          <cell r="K26">
            <v>9.4</v>
          </cell>
          <cell r="L26">
            <v>12.673999999999999</v>
          </cell>
          <cell r="M26">
            <v>9.3391988455404196</v>
          </cell>
          <cell r="N26">
            <v>9.6852830839996606</v>
          </cell>
          <cell r="O26">
            <v>9.4237992191931603</v>
          </cell>
          <cell r="S26">
            <v>696</v>
          </cell>
          <cell r="T26">
            <v>434</v>
          </cell>
          <cell r="U26">
            <v>554</v>
          </cell>
          <cell r="V26">
            <v>570.59100000000001</v>
          </cell>
          <cell r="W26">
            <v>1035.289</v>
          </cell>
          <cell r="X26">
            <v>1059</v>
          </cell>
          <cell r="Y26">
            <v>807</v>
          </cell>
          <cell r="Z26">
            <v>841</v>
          </cell>
          <cell r="AA26">
            <v>855</v>
          </cell>
          <cell r="AB26">
            <v>548.37800000000004</v>
          </cell>
          <cell r="AC26">
            <v>862.85799999999995</v>
          </cell>
          <cell r="AD26">
            <v>827</v>
          </cell>
          <cell r="AH26">
            <v>9.9428571428571394E-2</v>
          </cell>
          <cell r="AI26">
            <v>6.6769230769230803E-2</v>
          </cell>
          <cell r="AJ26">
            <v>9.2333333333333295E-2</v>
          </cell>
          <cell r="AK26">
            <v>8.7783230769230794E-2</v>
          </cell>
          <cell r="AL26">
            <v>0.12941112499999999</v>
          </cell>
          <cell r="AM26">
            <v>0.111473684210526</v>
          </cell>
          <cell r="AN26">
            <v>9.0674157303370806E-2</v>
          </cell>
          <cell r="AO26">
            <v>8.9468085106383002E-2</v>
          </cell>
          <cell r="AP26">
            <v>6.7460943664194403E-2</v>
          </cell>
          <cell r="AQ26">
            <v>5.8717884592622997E-2</v>
          </cell>
          <cell r="AR26">
            <v>8.9089600429487104E-2</v>
          </cell>
          <cell r="AS26">
            <v>8.7756538606603096E-2</v>
          </cell>
        </row>
      </sheetData>
      <sheetData sheetId="17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1.5</v>
          </cell>
          <cell r="E17">
            <v>0.5</v>
          </cell>
          <cell r="F17">
            <v>0.5</v>
          </cell>
          <cell r="G17">
            <v>0.5</v>
          </cell>
          <cell r="H17">
            <v>1</v>
          </cell>
          <cell r="I17">
            <v>1.5</v>
          </cell>
          <cell r="J17">
            <v>1</v>
          </cell>
          <cell r="K17">
            <v>1.5</v>
          </cell>
          <cell r="L17">
            <v>1.8</v>
          </cell>
          <cell r="M17">
            <v>1.302</v>
          </cell>
          <cell r="N17">
            <v>0.97800000000000498</v>
          </cell>
          <cell r="O17">
            <v>0.63199999999999501</v>
          </cell>
          <cell r="S17">
            <v>126.86499999999999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H17">
            <v>8.4576666666666703E-2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2.5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D19">
            <v>7.5</v>
          </cell>
          <cell r="E19">
            <v>5</v>
          </cell>
          <cell r="F19">
            <v>5</v>
          </cell>
          <cell r="G19">
            <v>5</v>
          </cell>
          <cell r="H19">
            <v>6.5449999999999999</v>
          </cell>
          <cell r="I19">
            <v>10.5</v>
          </cell>
          <cell r="J19">
            <v>5.5</v>
          </cell>
          <cell r="K19">
            <v>5.8570000000000002</v>
          </cell>
          <cell r="L19">
            <v>9.9499999999999993</v>
          </cell>
          <cell r="M19">
            <v>10.935</v>
          </cell>
          <cell r="N19">
            <v>13.704000000000001</v>
          </cell>
          <cell r="O19">
            <v>11.702</v>
          </cell>
          <cell r="S19">
            <v>1437.663</v>
          </cell>
          <cell r="T19">
            <v>1155.915</v>
          </cell>
          <cell r="U19">
            <v>856.86900000000003</v>
          </cell>
          <cell r="V19">
            <v>1372.452</v>
          </cell>
          <cell r="W19">
            <v>2197.6289999999999</v>
          </cell>
          <cell r="X19">
            <v>2163.2249999999999</v>
          </cell>
          <cell r="Y19">
            <v>1105.2639999999999</v>
          </cell>
          <cell r="Z19">
            <v>1984.415</v>
          </cell>
          <cell r="AA19">
            <v>1841.28</v>
          </cell>
          <cell r="AB19">
            <v>1641.932</v>
          </cell>
          <cell r="AC19">
            <v>2413.0340000000001</v>
          </cell>
          <cell r="AD19">
            <v>1161.4649999999999</v>
          </cell>
          <cell r="AH19">
            <v>0.19168840000000001</v>
          </cell>
          <cell r="AI19">
            <v>0.231183</v>
          </cell>
          <cell r="AJ19">
            <v>0.17137379999999999</v>
          </cell>
          <cell r="AK19">
            <v>0.27449040000000002</v>
          </cell>
          <cell r="AL19">
            <v>0.33577219251336898</v>
          </cell>
          <cell r="AM19">
            <v>0.20602142857142899</v>
          </cell>
          <cell r="AN19">
            <v>0.200957090909091</v>
          </cell>
          <cell r="AO19">
            <v>0.33881082465425999</v>
          </cell>
          <cell r="AP19">
            <v>0.185053266331658</v>
          </cell>
          <cell r="AQ19">
            <v>0.150153818015547</v>
          </cell>
          <cell r="AR19">
            <v>0.176082457676591</v>
          </cell>
          <cell r="AS19">
            <v>9.9253546402324297E-2</v>
          </cell>
        </row>
        <row r="20">
          <cell r="D20">
            <v>5.5</v>
          </cell>
          <cell r="E20">
            <v>4.5</v>
          </cell>
          <cell r="F20">
            <v>6</v>
          </cell>
          <cell r="G20">
            <v>5.5</v>
          </cell>
          <cell r="H20">
            <v>8</v>
          </cell>
          <cell r="I20">
            <v>9</v>
          </cell>
          <cell r="J20">
            <v>8.02</v>
          </cell>
          <cell r="K20">
            <v>9.5</v>
          </cell>
          <cell r="L20">
            <v>11.3</v>
          </cell>
          <cell r="M20">
            <v>11.3257540774962</v>
          </cell>
          <cell r="N20">
            <v>12.0624480033051</v>
          </cell>
          <cell r="O20">
            <v>12.684459937497801</v>
          </cell>
          <cell r="S20">
            <v>461.76499999999999</v>
          </cell>
          <cell r="T20">
            <v>559.17999999999995</v>
          </cell>
          <cell r="U20">
            <v>630.26900000000001</v>
          </cell>
          <cell r="V20">
            <v>748.66</v>
          </cell>
          <cell r="W20">
            <v>951.23900000000003</v>
          </cell>
          <cell r="X20">
            <v>1261.5719999999999</v>
          </cell>
          <cell r="Y20">
            <v>1169.5909999999999</v>
          </cell>
          <cell r="Z20">
            <v>1408.5229999999999</v>
          </cell>
          <cell r="AA20">
            <v>1135.098</v>
          </cell>
          <cell r="AB20">
            <v>1483.684</v>
          </cell>
          <cell r="AC20">
            <v>1164.374</v>
          </cell>
          <cell r="AD20">
            <v>1518.172</v>
          </cell>
          <cell r="AH20">
            <v>8.39572727272727E-2</v>
          </cell>
          <cell r="AI20">
            <v>0.124262222222222</v>
          </cell>
          <cell r="AJ20">
            <v>0.105044833333333</v>
          </cell>
          <cell r="AK20">
            <v>0.13611999999999999</v>
          </cell>
          <cell r="AL20">
            <v>0.11890487499999999</v>
          </cell>
          <cell r="AM20">
            <v>0.140174666666667</v>
          </cell>
          <cell r="AN20">
            <v>0.145834289276808</v>
          </cell>
          <cell r="AO20">
            <v>0.148265578947368</v>
          </cell>
          <cell r="AP20">
            <v>0.100451150442478</v>
          </cell>
          <cell r="AQ20">
            <v>0.13100090200157299</v>
          </cell>
          <cell r="AR20">
            <v>9.6528830605608795E-2</v>
          </cell>
          <cell r="AS20">
            <v>0.11968755528266301</v>
          </cell>
        </row>
        <row r="23">
          <cell r="D23">
            <v>11.3</v>
          </cell>
          <cell r="E23">
            <v>10</v>
          </cell>
          <cell r="F23">
            <v>9.5</v>
          </cell>
          <cell r="G23">
            <v>10.5</v>
          </cell>
          <cell r="H23">
            <v>12</v>
          </cell>
          <cell r="I23">
            <v>15.5</v>
          </cell>
          <cell r="J23">
            <v>14.3</v>
          </cell>
          <cell r="K23">
            <v>13</v>
          </cell>
          <cell r="L23">
            <v>14.9</v>
          </cell>
          <cell r="M23">
            <v>12.3339031655821</v>
          </cell>
          <cell r="N23">
            <v>11.9134693930802</v>
          </cell>
          <cell r="O23">
            <v>13.127346257701699</v>
          </cell>
          <cell r="S23">
            <v>2525.6410000000001</v>
          </cell>
          <cell r="T23">
            <v>2094.9760000000001</v>
          </cell>
          <cell r="U23">
            <v>2017.3230000000001</v>
          </cell>
          <cell r="V23">
            <v>1818</v>
          </cell>
          <cell r="W23">
            <v>2854</v>
          </cell>
          <cell r="X23">
            <v>3876.7449999999999</v>
          </cell>
          <cell r="Y23">
            <v>3479.2089999999998</v>
          </cell>
          <cell r="Z23">
            <v>3401.692</v>
          </cell>
          <cell r="AA23">
            <v>3518.5859999999998</v>
          </cell>
          <cell r="AB23">
            <v>3609.7249999999999</v>
          </cell>
          <cell r="AC23">
            <v>3754.143</v>
          </cell>
          <cell r="AD23">
            <v>4170.4520000000002</v>
          </cell>
          <cell r="AH23">
            <v>0.22350805309734501</v>
          </cell>
          <cell r="AI23">
            <v>0.20949760000000001</v>
          </cell>
          <cell r="AJ23">
            <v>0.21234978947368399</v>
          </cell>
          <cell r="AK23">
            <v>0.17314285714285699</v>
          </cell>
          <cell r="AL23">
            <v>0.23783333333333301</v>
          </cell>
          <cell r="AM23">
            <v>0.25011258064516101</v>
          </cell>
          <cell r="AN23">
            <v>0.243301328671329</v>
          </cell>
          <cell r="AO23">
            <v>0.261668615384615</v>
          </cell>
          <cell r="AP23">
            <v>0.236146711409396</v>
          </cell>
          <cell r="AQ23">
            <v>0.29266688343013603</v>
          </cell>
          <cell r="AR23">
            <v>0.31511752589724701</v>
          </cell>
          <cell r="AS23">
            <v>0.31769193240813998</v>
          </cell>
        </row>
        <row r="26">
          <cell r="D26">
            <v>4</v>
          </cell>
          <cell r="E26">
            <v>3.5</v>
          </cell>
          <cell r="F26">
            <v>4</v>
          </cell>
          <cell r="G26">
            <v>3.5</v>
          </cell>
          <cell r="H26">
            <v>4</v>
          </cell>
          <cell r="I26">
            <v>5</v>
          </cell>
          <cell r="J26">
            <v>4.7</v>
          </cell>
          <cell r="K26">
            <v>5.0999999999999996</v>
          </cell>
          <cell r="L26">
            <v>6.1349999999999998</v>
          </cell>
          <cell r="M26">
            <v>5.8573427569217396</v>
          </cell>
          <cell r="N26">
            <v>5.5680826036147399</v>
          </cell>
          <cell r="O26">
            <v>5.8191938048005296</v>
          </cell>
          <cell r="S26">
            <v>20</v>
          </cell>
          <cell r="T26">
            <v>27.321999999999999</v>
          </cell>
          <cell r="U26">
            <v>77.509</v>
          </cell>
          <cell r="V26">
            <v>52</v>
          </cell>
          <cell r="W26">
            <v>163</v>
          </cell>
          <cell r="X26">
            <v>205</v>
          </cell>
          <cell r="Y26">
            <v>241.19800000000001</v>
          </cell>
          <cell r="Z26">
            <v>277.94400000000002</v>
          </cell>
          <cell r="AA26">
            <v>330.108</v>
          </cell>
          <cell r="AB26">
            <v>333.72</v>
          </cell>
          <cell r="AC26">
            <v>307.971</v>
          </cell>
          <cell r="AD26">
            <v>295</v>
          </cell>
          <cell r="AH26">
            <v>5.0000000000000001E-3</v>
          </cell>
          <cell r="AI26">
            <v>7.8062857142857101E-3</v>
          </cell>
          <cell r="AJ26">
            <v>1.9377249999999999E-2</v>
          </cell>
          <cell r="AK26">
            <v>1.48571428571429E-2</v>
          </cell>
          <cell r="AL26">
            <v>4.0750000000000001E-2</v>
          </cell>
          <cell r="AM26">
            <v>4.1000000000000002E-2</v>
          </cell>
          <cell r="AN26">
            <v>5.1318723404255299E-2</v>
          </cell>
          <cell r="AO26">
            <v>5.4498823529411801E-2</v>
          </cell>
          <cell r="AP26">
            <v>5.3807334963325203E-2</v>
          </cell>
          <cell r="AQ26">
            <v>5.6974640865200599E-2</v>
          </cell>
          <cell r="AR26">
            <v>5.5310063072711697E-2</v>
          </cell>
          <cell r="AS26">
            <v>5.0694307475485798E-2</v>
          </cell>
        </row>
      </sheetData>
      <sheetData sheetId="18"/>
      <sheetData sheetId="19" refreshError="1">
        <row r="15">
          <cell r="AH15" t="str">
            <v>1990</v>
          </cell>
          <cell r="AI15" t="str">
            <v>1991</v>
          </cell>
          <cell r="AJ15" t="str">
            <v>1992</v>
          </cell>
          <cell r="AK15" t="str">
            <v>1993</v>
          </cell>
          <cell r="AL15" t="str">
            <v>1994</v>
          </cell>
          <cell r="AM15" t="str">
            <v>1995</v>
          </cell>
          <cell r="AN15" t="str">
            <v>1996</v>
          </cell>
          <cell r="AO15" t="str">
            <v>1997</v>
          </cell>
          <cell r="AP15" t="str">
            <v>1998</v>
          </cell>
          <cell r="AQ15" t="str">
            <v>1999</v>
          </cell>
          <cell r="AR15">
            <v>2000</v>
          </cell>
          <cell r="AS15">
            <v>2001</v>
          </cell>
        </row>
        <row r="17">
          <cell r="D17">
            <v>4</v>
          </cell>
          <cell r="E17">
            <v>7</v>
          </cell>
          <cell r="F17">
            <v>5.4</v>
          </cell>
          <cell r="G17">
            <v>7.2</v>
          </cell>
          <cell r="H17">
            <v>10.9</v>
          </cell>
          <cell r="I17">
            <v>10.5</v>
          </cell>
          <cell r="J17">
            <v>9.41</v>
          </cell>
          <cell r="K17">
            <v>9.89</v>
          </cell>
          <cell r="L17">
            <v>12</v>
          </cell>
          <cell r="M17">
            <v>4.8930000000000202</v>
          </cell>
          <cell r="N17">
            <v>6.0919999999999996</v>
          </cell>
          <cell r="O17">
            <v>11.58</v>
          </cell>
          <cell r="S17">
            <v>307.88099999999997</v>
          </cell>
          <cell r="T17">
            <v>229</v>
          </cell>
          <cell r="U17">
            <v>54</v>
          </cell>
          <cell r="V17">
            <v>32</v>
          </cell>
          <cell r="W17">
            <v>86</v>
          </cell>
          <cell r="X17">
            <v>113</v>
          </cell>
          <cell r="Y17">
            <v>34.154000000000003</v>
          </cell>
          <cell r="Z17">
            <v>43.1</v>
          </cell>
          <cell r="AA17">
            <v>38.398000000000003</v>
          </cell>
          <cell r="AB17">
            <v>36.738</v>
          </cell>
          <cell r="AH17">
            <v>7.6970250000000004E-2</v>
          </cell>
          <cell r="AI17">
            <v>3.2714285714285703E-2</v>
          </cell>
          <cell r="AJ17">
            <v>0.01</v>
          </cell>
          <cell r="AK17">
            <v>4.4444444444444401E-3</v>
          </cell>
          <cell r="AL17">
            <v>7.8899082568807295E-3</v>
          </cell>
          <cell r="AM17">
            <v>1.0761904761904801E-2</v>
          </cell>
          <cell r="AN17">
            <v>3.6295430393198701E-3</v>
          </cell>
          <cell r="AO17">
            <v>4.3579373104145596E-3</v>
          </cell>
          <cell r="AP17">
            <v>3.1998333333333301E-3</v>
          </cell>
          <cell r="AQ17">
            <v>7.5082771305946903E-3</v>
          </cell>
          <cell r="AR17">
            <v>2.6385423506237698E-3</v>
          </cell>
          <cell r="AS17">
            <v>1.8998272884283201E-3</v>
          </cell>
        </row>
        <row r="18">
          <cell r="D18">
            <v>9</v>
          </cell>
          <cell r="E18">
            <v>9</v>
          </cell>
          <cell r="F18">
            <v>11.5</v>
          </cell>
          <cell r="G18">
            <v>10</v>
          </cell>
          <cell r="H18">
            <v>10.5</v>
          </cell>
          <cell r="I18">
            <v>12</v>
          </cell>
          <cell r="J18">
            <v>11.5</v>
          </cell>
          <cell r="K18">
            <v>15</v>
          </cell>
          <cell r="L18">
            <v>10.6</v>
          </cell>
          <cell r="M18">
            <v>7.0259999999999998</v>
          </cell>
          <cell r="N18">
            <v>8.9939999999999998</v>
          </cell>
          <cell r="O18">
            <v>9.0690000000000008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377</v>
          </cell>
          <cell r="AA18">
            <v>683</v>
          </cell>
          <cell r="AB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2.5133333333333299E-2</v>
          </cell>
          <cell r="AP18">
            <v>6.4433962264150907E-2</v>
          </cell>
          <cell r="AQ18">
            <v>0</v>
          </cell>
        </row>
        <row r="19">
          <cell r="D19">
            <v>19.5</v>
          </cell>
          <cell r="E19">
            <v>26</v>
          </cell>
          <cell r="F19">
            <v>25.5</v>
          </cell>
          <cell r="G19">
            <v>27.5</v>
          </cell>
          <cell r="H19">
            <v>31.5</v>
          </cell>
          <cell r="I19">
            <v>39.479999999999997</v>
          </cell>
          <cell r="J19">
            <v>29.998000000000001</v>
          </cell>
          <cell r="K19">
            <v>54.805999999999997</v>
          </cell>
          <cell r="L19">
            <v>53.4</v>
          </cell>
          <cell r="M19">
            <v>58.48</v>
          </cell>
          <cell r="N19">
            <v>64.879000000000005</v>
          </cell>
          <cell r="O19">
            <v>52.683999999999997</v>
          </cell>
          <cell r="S19">
            <v>5256.3540000000003</v>
          </cell>
          <cell r="T19">
            <v>6741.2520000000004</v>
          </cell>
          <cell r="U19">
            <v>6437.55</v>
          </cell>
          <cell r="V19">
            <v>4937.01</v>
          </cell>
          <cell r="W19">
            <v>6789.46</v>
          </cell>
          <cell r="X19">
            <v>7264.2</v>
          </cell>
          <cell r="Y19">
            <v>5753.7489999999998</v>
          </cell>
          <cell r="Z19">
            <v>6850.9</v>
          </cell>
          <cell r="AA19">
            <v>7084.31</v>
          </cell>
          <cell r="AB19">
            <v>4635.1750000000002</v>
          </cell>
          <cell r="AH19">
            <v>0.26955661538461501</v>
          </cell>
          <cell r="AI19">
            <v>0.25927892307692302</v>
          </cell>
          <cell r="AJ19">
            <v>0.25245294117647099</v>
          </cell>
          <cell r="AK19">
            <v>0.179527636363636</v>
          </cell>
          <cell r="AL19">
            <v>0.21553841269841301</v>
          </cell>
          <cell r="AM19">
            <v>0.183996960486322</v>
          </cell>
          <cell r="AN19">
            <v>0.191804420294686</v>
          </cell>
          <cell r="AO19">
            <v>0.12500273692661401</v>
          </cell>
          <cell r="AP19">
            <v>0.13266498127340801</v>
          </cell>
          <cell r="AQ19">
            <v>7.9260858413132698E-2</v>
          </cell>
          <cell r="AR19">
            <v>0.106773393547989</v>
          </cell>
          <cell r="AS19">
            <v>0.112517082985347</v>
          </cell>
        </row>
        <row r="20">
          <cell r="D20">
            <v>23.012</v>
          </cell>
          <cell r="E20">
            <v>17.5</v>
          </cell>
          <cell r="F20">
            <v>14.5</v>
          </cell>
          <cell r="G20">
            <v>14.5</v>
          </cell>
          <cell r="H20">
            <v>14.99</v>
          </cell>
          <cell r="I20">
            <v>19</v>
          </cell>
          <cell r="J20">
            <v>17</v>
          </cell>
          <cell r="K20">
            <v>18.5</v>
          </cell>
          <cell r="L20">
            <v>21.23</v>
          </cell>
          <cell r="M20">
            <v>17.033323166624701</v>
          </cell>
          <cell r="N20">
            <v>22.649792084627698</v>
          </cell>
          <cell r="O20">
            <v>22.611493109596001</v>
          </cell>
          <cell r="S20">
            <v>447.84399999999999</v>
          </cell>
          <cell r="T20">
            <v>551.56600000000003</v>
          </cell>
          <cell r="U20">
            <v>505.495</v>
          </cell>
          <cell r="V20">
            <v>588.22299999999996</v>
          </cell>
          <cell r="W20">
            <v>676.96900000000005</v>
          </cell>
          <cell r="X20">
            <v>1019.27</v>
          </cell>
          <cell r="Y20">
            <v>924.21600000000001</v>
          </cell>
          <cell r="Z20">
            <v>1503.84</v>
          </cell>
          <cell r="AA20">
            <v>1821.1</v>
          </cell>
          <cell r="AB20">
            <v>1577.444</v>
          </cell>
          <cell r="AH20">
            <v>1.94613245263341E-2</v>
          </cell>
          <cell r="AI20">
            <v>3.1518057142857103E-2</v>
          </cell>
          <cell r="AJ20">
            <v>3.4861724137930997E-2</v>
          </cell>
          <cell r="AK20">
            <v>4.0567103448275903E-2</v>
          </cell>
          <cell r="AL20">
            <v>4.5161374249499703E-2</v>
          </cell>
          <cell r="AM20">
            <v>5.3645789473684202E-2</v>
          </cell>
          <cell r="AN20">
            <v>5.4365647058823498E-2</v>
          </cell>
          <cell r="AO20">
            <v>8.1288648648648598E-2</v>
          </cell>
          <cell r="AP20">
            <v>8.5779557230334397E-2</v>
          </cell>
          <cell r="AQ20">
            <v>9.2609292066439905E-2</v>
          </cell>
          <cell r="AR20">
            <v>7.5152036435480393E-2</v>
          </cell>
          <cell r="AS20">
            <v>6.8066756694932007E-2</v>
          </cell>
        </row>
        <row r="23">
          <cell r="D23">
            <v>35.497999999999998</v>
          </cell>
          <cell r="E23">
            <v>28</v>
          </cell>
          <cell r="F23">
            <v>23.5</v>
          </cell>
          <cell r="G23">
            <v>20.48</v>
          </cell>
          <cell r="H23">
            <v>26.96</v>
          </cell>
          <cell r="I23">
            <v>33</v>
          </cell>
          <cell r="J23">
            <v>30.6</v>
          </cell>
          <cell r="K23">
            <v>32.53</v>
          </cell>
          <cell r="L23">
            <v>37.4</v>
          </cell>
          <cell r="M23">
            <v>32.444823203827902</v>
          </cell>
          <cell r="N23">
            <v>33.676982592201199</v>
          </cell>
          <cell r="O23">
            <v>35.490882755739896</v>
          </cell>
          <cell r="S23">
            <v>4693.9790000000003</v>
          </cell>
          <cell r="T23">
            <v>4200.1180000000004</v>
          </cell>
          <cell r="U23">
            <v>4507.6369999999997</v>
          </cell>
          <cell r="V23">
            <v>3713.1979999999999</v>
          </cell>
          <cell r="W23">
            <v>5197.3770000000004</v>
          </cell>
          <cell r="X23">
            <v>6318.6189999999997</v>
          </cell>
          <cell r="Y23">
            <v>4045.1970000000001</v>
          </cell>
          <cell r="Z23">
            <v>5242.0129999999999</v>
          </cell>
          <cell r="AA23">
            <v>6503.241</v>
          </cell>
          <cell r="AB23">
            <v>6185.9049999999997</v>
          </cell>
          <cell r="AH23">
            <v>0.132232210265367</v>
          </cell>
          <cell r="AI23">
            <v>0.150004214285714</v>
          </cell>
          <cell r="AJ23">
            <v>0.191814340425532</v>
          </cell>
          <cell r="AK23">
            <v>0.18130849609374999</v>
          </cell>
          <cell r="AL23">
            <v>0.19278104599406501</v>
          </cell>
          <cell r="AM23">
            <v>0.19147330303030299</v>
          </cell>
          <cell r="AN23">
            <v>0.13219598039215699</v>
          </cell>
          <cell r="AO23">
            <v>0.16114395942207199</v>
          </cell>
          <cell r="AP23">
            <v>0.173883449197861</v>
          </cell>
          <cell r="AQ23">
            <v>0.190659229706334</v>
          </cell>
          <cell r="AR23">
            <v>0.187831168742085</v>
          </cell>
          <cell r="AS23">
            <v>0.17335736736514201</v>
          </cell>
        </row>
        <row r="26">
          <cell r="D26">
            <v>6</v>
          </cell>
          <cell r="E26">
            <v>6</v>
          </cell>
          <cell r="F26">
            <v>5.5</v>
          </cell>
          <cell r="G26">
            <v>4.9800000000000004</v>
          </cell>
          <cell r="H26">
            <v>7.98</v>
          </cell>
          <cell r="I26">
            <v>9.5399999999999991</v>
          </cell>
          <cell r="J26">
            <v>8.6</v>
          </cell>
          <cell r="K26">
            <v>9.6199999999999992</v>
          </cell>
          <cell r="L26">
            <v>12.22</v>
          </cell>
          <cell r="M26">
            <v>10.315853629547499</v>
          </cell>
          <cell r="N26">
            <v>12.006999627365399</v>
          </cell>
          <cell r="O26">
            <v>11.671624134664199</v>
          </cell>
          <cell r="S26">
            <v>291</v>
          </cell>
          <cell r="T26">
            <v>26.52</v>
          </cell>
          <cell r="U26">
            <v>84.566999999999993</v>
          </cell>
          <cell r="V26">
            <v>94.653000000000006</v>
          </cell>
          <cell r="W26">
            <v>208</v>
          </cell>
          <cell r="X26">
            <v>310</v>
          </cell>
          <cell r="Y26">
            <v>375.51499999999999</v>
          </cell>
          <cell r="Z26">
            <v>326.61500000000001</v>
          </cell>
          <cell r="AA26">
            <v>449.79</v>
          </cell>
          <cell r="AB26">
            <v>288.185</v>
          </cell>
          <cell r="AH26">
            <v>4.8500000000000001E-2</v>
          </cell>
          <cell r="AI26">
            <v>4.4200000000000003E-3</v>
          </cell>
          <cell r="AJ26">
            <v>1.5375818181818201E-2</v>
          </cell>
          <cell r="AK26">
            <v>1.90066265060241E-2</v>
          </cell>
          <cell r="AL26">
            <v>2.6065162907268201E-2</v>
          </cell>
          <cell r="AM26">
            <v>3.2494758909853198E-2</v>
          </cell>
          <cell r="AN26">
            <v>4.36645348837209E-2</v>
          </cell>
          <cell r="AO26">
            <v>3.39516632016632E-2</v>
          </cell>
          <cell r="AP26">
            <v>3.6807692307692298E-2</v>
          </cell>
          <cell r="AQ26">
            <v>2.79361272803017E-2</v>
          </cell>
          <cell r="AR26">
            <v>2.9212793444298901E-2</v>
          </cell>
          <cell r="AS26">
            <v>3.1443781582207397E-2</v>
          </cell>
        </row>
      </sheetData>
      <sheetData sheetId="2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RevDMm"/>
    </sheetNames>
    <sheetDataSet>
      <sheetData sheetId="0" refreshError="1">
        <row r="3">
          <cell r="B3">
            <v>2</v>
          </cell>
        </row>
      </sheetData>
      <sheetData sheetId="1" refreshError="1">
        <row r="50">
          <cell r="C50">
            <v>1000000</v>
          </cell>
        </row>
        <row r="54">
          <cell r="E54">
            <v>1</v>
          </cell>
          <cell r="F54">
            <v>1.03</v>
          </cell>
          <cell r="G54">
            <v>1.0609</v>
          </cell>
          <cell r="H54">
            <v>1.092727</v>
          </cell>
          <cell r="I54">
            <v>1.1255088099999999</v>
          </cell>
          <cell r="J54">
            <v>1.1592740743000001</v>
          </cell>
          <cell r="K54">
            <v>1.1940522965289999</v>
          </cell>
          <cell r="L54">
            <v>1.22987386542487</v>
          </cell>
          <cell r="M54">
            <v>1.2667700813876199</v>
          </cell>
          <cell r="N54">
            <v>1.30477318382924</v>
          </cell>
          <cell r="O54">
            <v>1.34391637934412</v>
          </cell>
          <cell r="P54">
            <v>1.3842338707244499</v>
          </cell>
          <cell r="Q54">
            <v>1.42576088684618</v>
          </cell>
          <cell r="R54">
            <v>1.4685337134515599</v>
          </cell>
          <cell r="S54">
            <v>1.5125897248551099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. Graph I (2)"/>
      <sheetName val="Methodology"/>
      <sheetName val="__FDSCACHE__"/>
      <sheetName val="Master Table"/>
      <sheetName val="Options"/>
      <sheetName val="Format PJ (2)"/>
      <sheetName val="Comp Sheet I"/>
      <sheetName val="IP Graph"/>
      <sheetName val="Comp Sheet II"/>
      <sheetName val="Master Comp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Mother Brain</v>
          </cell>
          <cell r="Q1" t="str">
            <v>Share Price Dwnlds</v>
          </cell>
          <cell r="AC1">
            <v>2000</v>
          </cell>
          <cell r="AL1">
            <v>2001</v>
          </cell>
          <cell r="AU1">
            <v>2002</v>
          </cell>
          <cell r="BD1" t="str">
            <v>Basic Sh.</v>
          </cell>
          <cell r="BL1" t="str">
            <v>Options</v>
          </cell>
          <cell r="BS1" t="str">
            <v>BS</v>
          </cell>
          <cell r="CA1" t="str">
            <v>Earnings</v>
          </cell>
          <cell r="FH1" t="str">
            <v>Calcs</v>
          </cell>
          <cell r="FQ1" t="str">
            <v>Acctablty</v>
          </cell>
          <cell r="FY1" t="str">
            <v>Research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  <cell r="HQ2">
            <v>225</v>
          </cell>
          <cell r="HR2">
            <v>226</v>
          </cell>
          <cell r="HS2">
            <v>227</v>
          </cell>
          <cell r="HT2">
            <v>228</v>
          </cell>
          <cell r="HU2">
            <v>229</v>
          </cell>
          <cell r="HV2">
            <v>230</v>
          </cell>
          <cell r="HW2">
            <v>231</v>
          </cell>
          <cell r="HX2">
            <v>232</v>
          </cell>
          <cell r="HY2">
            <v>233</v>
          </cell>
          <cell r="HZ2">
            <v>234</v>
          </cell>
          <cell r="IA2">
            <v>235</v>
          </cell>
          <cell r="IB2">
            <v>236</v>
          </cell>
          <cell r="IC2">
            <v>237</v>
          </cell>
          <cell r="ID2">
            <v>238</v>
          </cell>
          <cell r="IE2">
            <v>239</v>
          </cell>
          <cell r="IF2">
            <v>240</v>
          </cell>
          <cell r="IG2">
            <v>241</v>
          </cell>
          <cell r="IH2">
            <v>242</v>
          </cell>
        </row>
        <row r="4">
          <cell r="L4" t="str">
            <v>PLEASE NOTE:  DO NOT CHANGE THE DATE IN</v>
          </cell>
          <cell r="Q4" t="str">
            <v>Share Prices</v>
          </cell>
        </row>
        <row r="5">
          <cell r="L5" t="str">
            <v>THE YELLOW CELLS.  If you have any questions</v>
          </cell>
          <cell r="Q5" t="str">
            <v>1  =  Factset</v>
          </cell>
        </row>
        <row r="6">
          <cell r="L6" t="str">
            <v>Please talk to Dan or James</v>
          </cell>
          <cell r="Q6" t="str">
            <v>2  =  Bridge</v>
          </cell>
          <cell r="BN6">
            <v>19585</v>
          </cell>
        </row>
        <row r="7">
          <cell r="L7" t="str">
            <v>If you would like a specific date, change L11</v>
          </cell>
          <cell r="Q7">
            <v>1</v>
          </cell>
          <cell r="BE7" t="str">
            <v>Options Information</v>
          </cell>
          <cell r="BN7">
            <v>6391</v>
          </cell>
        </row>
        <row r="8">
          <cell r="G8" t="str">
            <v>Bridge</v>
          </cell>
          <cell r="L8" t="str">
            <v>Factset</v>
          </cell>
          <cell r="Q8" t="str">
            <v>Use Me!</v>
          </cell>
          <cell r="AZ8" t="str">
            <v>CS Out.</v>
          </cell>
          <cell r="BE8" t="str">
            <v>Options Exercisable</v>
          </cell>
          <cell r="BH8" t="str">
            <v>Options Outstanding</v>
          </cell>
          <cell r="BK8" t="str">
            <v>Convertible</v>
          </cell>
          <cell r="BN8">
            <v>25976</v>
          </cell>
          <cell r="CB8" t="str">
            <v>DO NOT MODIFY.  THESE ARE ALL CALCULATIONS USING INFORMATION FROM WITHIN THE WORKSHEET AND ARE LINKED TO OTHER TABS WITHIN THE DOCUMENT  -- DO NOT MODIFY.  THESE ARE ALL CALCULATIONS USING INFORMATION FROM WITHIN THE WORKSHEET AND ARE LINKED TO OTHER TABS</v>
          </cell>
        </row>
        <row r="9">
          <cell r="E9" t="str">
            <v>Fiscal</v>
          </cell>
          <cell r="G9" t="str">
            <v>Ticker</v>
          </cell>
          <cell r="H9" t="str">
            <v>PER SHARE</v>
          </cell>
          <cell r="L9" t="str">
            <v>PER SHARE</v>
          </cell>
          <cell r="Q9" t="str">
            <v>PER SHARE</v>
          </cell>
          <cell r="U9" t="str">
            <v>Income Statement</v>
          </cell>
          <cell r="AV9" t="str">
            <v>Research</v>
          </cell>
          <cell r="AZ9" t="str">
            <v>Basic</v>
          </cell>
          <cell r="BF9" t="str">
            <v>W.A.</v>
          </cell>
          <cell r="BI9" t="str">
            <v>W.A.</v>
          </cell>
          <cell r="BK9" t="str">
            <v>Debt</v>
          </cell>
          <cell r="CB9" t="str">
            <v>FD Share Count</v>
          </cell>
          <cell r="CE9" t="str">
            <v>Market Cap</v>
          </cell>
          <cell r="CI9" t="str">
            <v>Total Enterprise Value</v>
          </cell>
          <cell r="CM9" t="str">
            <v>Current Share Price</v>
          </cell>
          <cell r="CQ9" t="str">
            <v>Y/Y revenue growth</v>
          </cell>
          <cell r="CT9" t="str">
            <v>Basic Total Enterprise Value /</v>
          </cell>
          <cell r="DL9" t="str">
            <v>Exercisable Total Enterprise Value /</v>
          </cell>
          <cell r="ED9" t="str">
            <v>Outstanding Total Enterprise Value /</v>
          </cell>
          <cell r="EV9" t="str">
            <v>P / E Multiples</v>
          </cell>
          <cell r="FE9" t="str">
            <v>Basic Market Cap /</v>
          </cell>
          <cell r="FI9" t="str">
            <v>Accountability</v>
          </cell>
          <cell r="FX9" t="str">
            <v>Robertson</v>
          </cell>
        </row>
        <row r="10">
          <cell r="E10" t="str">
            <v>Year</v>
          </cell>
          <cell r="G10" t="str">
            <v>For</v>
          </cell>
          <cell r="H10" t="str">
            <v>PRICE</v>
          </cell>
          <cell r="I10" t="str">
            <v>52-WEEK</v>
          </cell>
          <cell r="L10" t="str">
            <v>PRICE AS OF:</v>
          </cell>
          <cell r="N10" t="str">
            <v>52-WEEK</v>
          </cell>
          <cell r="Q10" t="str">
            <v>PRICE</v>
          </cell>
          <cell r="R10" t="str">
            <v>52-WEEK</v>
          </cell>
          <cell r="U10" t="str">
            <v>CY00</v>
          </cell>
          <cell r="AD10" t="str">
            <v>CY01</v>
          </cell>
          <cell r="AM10" t="str">
            <v>CY02</v>
          </cell>
          <cell r="AV10" t="str">
            <v>Report</v>
          </cell>
          <cell r="AZ10" t="str">
            <v>Shares</v>
          </cell>
          <cell r="BF10" t="str">
            <v>Exercise</v>
          </cell>
          <cell r="BI10" t="str">
            <v>Exercise</v>
          </cell>
          <cell r="BM10" t="str">
            <v>Balance Sheet Info</v>
          </cell>
          <cell r="BT10" t="str">
            <v>Consensus Earnings Per Share Estimates</v>
          </cell>
          <cell r="BZ10" t="str">
            <v>Earnings</v>
          </cell>
          <cell r="CB10" t="str">
            <v>Using Options</v>
          </cell>
          <cell r="CF10" t="str">
            <v>Fully Diluted</v>
          </cell>
          <cell r="CJ10" t="str">
            <v>Fully Diluted</v>
          </cell>
          <cell r="CM10" t="str">
            <v>as a percentage of:</v>
          </cell>
          <cell r="CQ10" t="str">
            <v>2000 to</v>
          </cell>
          <cell r="CR10" t="str">
            <v>2001 to</v>
          </cell>
          <cell r="CT10" t="str">
            <v>CY00</v>
          </cell>
          <cell r="CZ10" t="str">
            <v>CY01</v>
          </cell>
          <cell r="DF10" t="str">
            <v>CY02</v>
          </cell>
          <cell r="DL10" t="str">
            <v>CY00</v>
          </cell>
          <cell r="DR10" t="str">
            <v>CY01</v>
          </cell>
          <cell r="DX10" t="str">
            <v>CY02</v>
          </cell>
          <cell r="ED10" t="str">
            <v>CY00</v>
          </cell>
          <cell r="EJ10" t="str">
            <v>CY01</v>
          </cell>
          <cell r="EP10" t="str">
            <v>CY02</v>
          </cell>
          <cell r="EV10" t="str">
            <v>Type of Mkt Cap / CY01 NI</v>
          </cell>
          <cell r="EZ10" t="str">
            <v>Type of Mkt Cap / CY012NI</v>
          </cell>
          <cell r="FE10" t="str">
            <v>Revenues</v>
          </cell>
          <cell r="FI10" t="str">
            <v>CF</v>
          </cell>
          <cell r="FK10" t="str">
            <v>M &amp; A</v>
          </cell>
          <cell r="FR10" t="str">
            <v>Location</v>
          </cell>
          <cell r="FX10" t="str">
            <v>Research</v>
          </cell>
          <cell r="GE10" t="str">
            <v>CY99 Financials</v>
          </cell>
        </row>
        <row r="11">
          <cell r="A11" t="str">
            <v>Ticker</v>
          </cell>
          <cell r="C11" t="str">
            <v>Company</v>
          </cell>
          <cell r="E11" t="str">
            <v>End</v>
          </cell>
          <cell r="G11" t="str">
            <v>Bridge</v>
          </cell>
          <cell r="H11">
            <v>36907</v>
          </cell>
          <cell r="I11" t="str">
            <v>HIGH</v>
          </cell>
          <cell r="J11" t="str">
            <v>LOW</v>
          </cell>
          <cell r="L11">
            <v>36893</v>
          </cell>
          <cell r="M11">
            <v>37151</v>
          </cell>
          <cell r="N11" t="str">
            <v>HIGH</v>
          </cell>
          <cell r="O11" t="str">
            <v>LOW</v>
          </cell>
          <cell r="P11">
            <v>37151</v>
          </cell>
          <cell r="Q11">
            <v>37151</v>
          </cell>
          <cell r="R11" t="str">
            <v>HIGH</v>
          </cell>
          <cell r="S11" t="str">
            <v>Low</v>
          </cell>
          <cell r="U11" t="str">
            <v>Rev</v>
          </cell>
          <cell r="V11" t="str">
            <v>Gross Profit</v>
          </cell>
          <cell r="W11" t="str">
            <v>GM</v>
          </cell>
          <cell r="X11" t="str">
            <v>OM</v>
          </cell>
          <cell r="Y11" t="str">
            <v>EBITDA</v>
          </cell>
          <cell r="Z11" t="str">
            <v>DA</v>
          </cell>
          <cell r="AA11" t="str">
            <v>EBIT</v>
          </cell>
          <cell r="AB11" t="str">
            <v>NI</v>
          </cell>
          <cell r="AC11" t="str">
            <v>A</v>
          </cell>
          <cell r="AD11" t="str">
            <v>Rev</v>
          </cell>
          <cell r="AE11" t="str">
            <v>Gross Profit</v>
          </cell>
          <cell r="AF11" t="str">
            <v>GM</v>
          </cell>
          <cell r="AG11" t="str">
            <v>OM</v>
          </cell>
          <cell r="AH11" t="str">
            <v>EBITDA</v>
          </cell>
          <cell r="AI11" t="str">
            <v>DA</v>
          </cell>
          <cell r="AJ11" t="str">
            <v>EBIT</v>
          </cell>
          <cell r="AK11" t="str">
            <v>NI</v>
          </cell>
          <cell r="AM11" t="str">
            <v>Rev</v>
          </cell>
          <cell r="AN11" t="str">
            <v>Gross Profit</v>
          </cell>
          <cell r="AO11" t="str">
            <v>GM</v>
          </cell>
          <cell r="AP11" t="str">
            <v>OM</v>
          </cell>
          <cell r="AQ11" t="str">
            <v>EBITDA</v>
          </cell>
          <cell r="AR11" t="str">
            <v>DA</v>
          </cell>
          <cell r="AS11" t="str">
            <v>EBIT</v>
          </cell>
          <cell r="AT11" t="str">
            <v>NI</v>
          </cell>
          <cell r="AV11" t="str">
            <v>Date</v>
          </cell>
          <cell r="AW11" t="str">
            <v>Analyst</v>
          </cell>
          <cell r="AX11" t="str">
            <v>Notes</v>
          </cell>
          <cell r="AZ11" t="str">
            <v>Out.</v>
          </cell>
          <cell r="BA11" t="str">
            <v>Source</v>
          </cell>
          <cell r="BB11" t="str">
            <v>Date</v>
          </cell>
          <cell r="BC11" t="str">
            <v>CACS Comments</v>
          </cell>
          <cell r="BE11" t="str">
            <v>Exercisable</v>
          </cell>
          <cell r="BF11" t="str">
            <v>Price</v>
          </cell>
          <cell r="BH11" t="str">
            <v>Outstanding</v>
          </cell>
          <cell r="BI11" t="str">
            <v>Price</v>
          </cell>
          <cell r="BK11" t="str">
            <v>Net Shares</v>
          </cell>
          <cell r="BM11" t="str">
            <v>Cash</v>
          </cell>
          <cell r="BN11" t="str">
            <v>Debt</v>
          </cell>
          <cell r="BO11" t="str">
            <v>Net Cash</v>
          </cell>
          <cell r="BP11" t="str">
            <v>Date</v>
          </cell>
          <cell r="BQ11" t="str">
            <v>Source</v>
          </cell>
          <cell r="BR11" t="str">
            <v>Notes</v>
          </cell>
          <cell r="BT11" t="str">
            <v>EPS00</v>
          </cell>
          <cell r="BU11" t="str">
            <v>EPS01</v>
          </cell>
          <cell r="BV11" t="str">
            <v>EPS02</v>
          </cell>
          <cell r="BW11" t="str">
            <v>Secular Growth Rate</v>
          </cell>
          <cell r="BX11" t="str">
            <v>FC Date</v>
          </cell>
          <cell r="BZ11" t="str">
            <v>Announcement</v>
          </cell>
          <cell r="CB11" t="str">
            <v>Exercisable</v>
          </cell>
          <cell r="CC11" t="str">
            <v>Outstanding</v>
          </cell>
          <cell r="CE11" t="str">
            <v>Basic</v>
          </cell>
          <cell r="CF11" t="str">
            <v>Exercisable</v>
          </cell>
          <cell r="CG11" t="str">
            <v>Outstanding</v>
          </cell>
          <cell r="CI11" t="str">
            <v>Basic</v>
          </cell>
          <cell r="CJ11" t="str">
            <v>Exercisable</v>
          </cell>
          <cell r="CK11" t="str">
            <v>Outstanding</v>
          </cell>
          <cell r="CM11" t="str">
            <v>High</v>
          </cell>
          <cell r="CN11" t="str">
            <v>Low</v>
          </cell>
          <cell r="CO11">
            <v>36893</v>
          </cell>
          <cell r="CQ11">
            <v>2001</v>
          </cell>
          <cell r="CR11">
            <v>2002</v>
          </cell>
          <cell r="CT11" t="str">
            <v>Rev</v>
          </cell>
          <cell r="CU11" t="str">
            <v>GM</v>
          </cell>
          <cell r="CV11" t="str">
            <v>EBITDA</v>
          </cell>
          <cell r="CW11" t="str">
            <v>EBIT</v>
          </cell>
          <cell r="CX11" t="str">
            <v>NI</v>
          </cell>
          <cell r="CZ11" t="str">
            <v>Rev</v>
          </cell>
          <cell r="DA11" t="str">
            <v>GM</v>
          </cell>
          <cell r="DB11" t="str">
            <v>EBITDA</v>
          </cell>
          <cell r="DC11" t="str">
            <v>EBIT</v>
          </cell>
          <cell r="DD11" t="str">
            <v>NI</v>
          </cell>
          <cell r="DF11" t="str">
            <v>Rev</v>
          </cell>
          <cell r="DG11" t="str">
            <v>GM</v>
          </cell>
          <cell r="DH11" t="str">
            <v>EBITDA</v>
          </cell>
          <cell r="DI11" t="str">
            <v>EBIT</v>
          </cell>
          <cell r="DJ11" t="str">
            <v>NI</v>
          </cell>
          <cell r="DL11" t="str">
            <v>Rev</v>
          </cell>
          <cell r="DM11" t="str">
            <v>GM</v>
          </cell>
          <cell r="DN11" t="str">
            <v>EBITDA</v>
          </cell>
          <cell r="DO11" t="str">
            <v>EBIT</v>
          </cell>
          <cell r="DP11" t="str">
            <v>NI</v>
          </cell>
          <cell r="DR11" t="str">
            <v>Rev</v>
          </cell>
          <cell r="DS11" t="str">
            <v>GM</v>
          </cell>
          <cell r="DT11" t="str">
            <v>EBITDA</v>
          </cell>
          <cell r="DU11" t="str">
            <v>EBIT</v>
          </cell>
          <cell r="DV11" t="str">
            <v>NI</v>
          </cell>
          <cell r="DX11" t="str">
            <v>Rev</v>
          </cell>
          <cell r="DY11" t="str">
            <v>GM</v>
          </cell>
          <cell r="DZ11" t="str">
            <v>EBITDA</v>
          </cell>
          <cell r="EA11" t="str">
            <v>EBIT</v>
          </cell>
          <cell r="EB11" t="str">
            <v>NI</v>
          </cell>
          <cell r="ED11" t="str">
            <v>Rev</v>
          </cell>
          <cell r="EE11" t="str">
            <v>GM</v>
          </cell>
          <cell r="EF11" t="str">
            <v>EBITDA</v>
          </cell>
          <cell r="EG11" t="str">
            <v>EBIT</v>
          </cell>
          <cell r="EH11" t="str">
            <v>NI</v>
          </cell>
          <cell r="EJ11" t="str">
            <v>Rev</v>
          </cell>
          <cell r="EK11" t="str">
            <v>GM</v>
          </cell>
          <cell r="EL11" t="str">
            <v>EBITDA</v>
          </cell>
          <cell r="EM11" t="str">
            <v>EBIT</v>
          </cell>
          <cell r="EN11" t="str">
            <v>NI</v>
          </cell>
          <cell r="EP11" t="str">
            <v>Rev</v>
          </cell>
          <cell r="EQ11" t="str">
            <v>GM</v>
          </cell>
          <cell r="ER11" t="str">
            <v>EBITDA</v>
          </cell>
          <cell r="ES11" t="str">
            <v>EBIT</v>
          </cell>
          <cell r="ET11" t="str">
            <v>NI</v>
          </cell>
          <cell r="EV11" t="str">
            <v>Basic</v>
          </cell>
          <cell r="EW11" t="str">
            <v>Exer</v>
          </cell>
          <cell r="EX11" t="str">
            <v>Out</v>
          </cell>
          <cell r="EZ11" t="str">
            <v>Basic</v>
          </cell>
          <cell r="FA11" t="str">
            <v>Exer</v>
          </cell>
          <cell r="FB11" t="str">
            <v>Out</v>
          </cell>
          <cell r="FE11" t="str">
            <v>CY00</v>
          </cell>
          <cell r="FF11" t="str">
            <v>CY01</v>
          </cell>
          <cell r="FG11" t="str">
            <v>CY02</v>
          </cell>
          <cell r="FI11" t="str">
            <v>Analyst</v>
          </cell>
          <cell r="FJ11" t="str">
            <v>Date</v>
          </cell>
          <cell r="FK11" t="str">
            <v>Analyst</v>
          </cell>
          <cell r="FL11" t="str">
            <v>Date</v>
          </cell>
          <cell r="FM11" t="str">
            <v>Checker</v>
          </cell>
          <cell r="FN11" t="str">
            <v>Date</v>
          </cell>
          <cell r="FO11" t="str">
            <v>Reviewer</v>
          </cell>
          <cell r="FP11" t="str">
            <v>Date</v>
          </cell>
          <cell r="FR11" t="str">
            <v>M&amp;A</v>
          </cell>
          <cell r="FS11" t="str">
            <v>PJ</v>
          </cell>
          <cell r="FT11" t="str">
            <v>Sky</v>
          </cell>
          <cell r="FV11" t="str">
            <v>Selected</v>
          </cell>
          <cell r="FX11" t="str">
            <v>Analyst</v>
          </cell>
          <cell r="GE11" t="str">
            <v>Revenue</v>
          </cell>
          <cell r="GF11" t="str">
            <v>Ebit</v>
          </cell>
          <cell r="GG11" t="str">
            <v>NI</v>
          </cell>
          <cell r="GI11" t="str">
            <v>Exchange Rate</v>
          </cell>
        </row>
        <row r="12">
          <cell r="H12" t="str">
            <v>ls</v>
          </cell>
          <cell r="I12" t="str">
            <v>yhi</v>
          </cell>
          <cell r="J12" t="str">
            <v>ylo</v>
          </cell>
        </row>
        <row r="13">
          <cell r="A13" t="str">
            <v>AVCI</v>
          </cell>
          <cell r="C13" t="str">
            <v>Avici Systems</v>
          </cell>
          <cell r="E13" t="str">
            <v>DEC</v>
          </cell>
          <cell r="G13" t="str">
            <v>AVCI</v>
          </cell>
          <cell r="H13" t="e">
            <v>#REF!</v>
          </cell>
          <cell r="I13" t="e">
            <v>#REF!</v>
          </cell>
          <cell r="J13" t="e">
            <v>#REF!</v>
          </cell>
          <cell r="L13" t="str">
            <v>N/A</v>
          </cell>
          <cell r="M13" t="e">
            <v>#NAME?</v>
          </cell>
          <cell r="N13" t="e">
            <v>#NAME?</v>
          </cell>
          <cell r="O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U13">
            <v>15.885999999999999</v>
          </cell>
          <cell r="V13">
            <v>4.7279999999999998</v>
          </cell>
          <cell r="W13">
            <v>0.29762054639305002</v>
          </cell>
          <cell r="X13">
            <v>-4.2059045700616897</v>
          </cell>
          <cell r="Y13">
            <v>-66.814999999999998</v>
          </cell>
          <cell r="AA13">
            <v>-66.814999999999998</v>
          </cell>
          <cell r="AB13">
            <v>-58.813000000000002</v>
          </cell>
          <cell r="AD13">
            <v>89.832999999999998</v>
          </cell>
          <cell r="AE13">
            <v>40.283999999999999</v>
          </cell>
          <cell r="AF13">
            <v>0.44843209065710798</v>
          </cell>
          <cell r="AG13">
            <v>-0.59001703160308605</v>
          </cell>
          <cell r="AH13">
            <v>-53.003</v>
          </cell>
          <cell r="AJ13">
            <v>-53.003</v>
          </cell>
          <cell r="AK13">
            <v>-40.332999999999998</v>
          </cell>
          <cell r="AM13">
            <v>182.751</v>
          </cell>
          <cell r="AN13">
            <v>98.2</v>
          </cell>
          <cell r="AO13">
            <v>0.53734316091293599</v>
          </cell>
          <cell r="AP13">
            <v>-6.2527701626803697E-2</v>
          </cell>
          <cell r="AQ13">
            <v>-11.427</v>
          </cell>
          <cell r="AS13">
            <v>-11.427</v>
          </cell>
          <cell r="AT13">
            <v>-5.3040000000000003</v>
          </cell>
          <cell r="AV13">
            <v>37006</v>
          </cell>
          <cell r="AX13" t="str">
            <v>SGCOWEN</v>
          </cell>
          <cell r="AZ13">
            <v>49.140115000000002</v>
          </cell>
          <cell r="BA13" t="str">
            <v>10Q</v>
          </cell>
          <cell r="BB13">
            <v>36981</v>
          </cell>
          <cell r="BE13" t="str">
            <v>N/A</v>
          </cell>
          <cell r="BF13" t="str">
            <v>N/A</v>
          </cell>
          <cell r="BH13" t="str">
            <v>N/A</v>
          </cell>
          <cell r="BI13" t="str">
            <v>N/A</v>
          </cell>
          <cell r="BK13" t="str">
            <v>N/A</v>
          </cell>
          <cell r="BM13">
            <v>187.97200000000001</v>
          </cell>
          <cell r="BN13">
            <v>6.2690000000000001</v>
          </cell>
          <cell r="BO13">
            <v>181.703</v>
          </cell>
          <cell r="BP13">
            <v>37000</v>
          </cell>
          <cell r="BQ13" t="str">
            <v>PR</v>
          </cell>
          <cell r="BT13">
            <v>-1.45</v>
          </cell>
          <cell r="BU13">
            <v>-0.81</v>
          </cell>
          <cell r="BV13">
            <v>-0.06</v>
          </cell>
          <cell r="BW13">
            <v>0.5</v>
          </cell>
          <cell r="BX13">
            <v>37047</v>
          </cell>
          <cell r="CB13" t="str">
            <v>N/A</v>
          </cell>
          <cell r="CC13" t="str">
            <v>N/A</v>
          </cell>
          <cell r="CE13" t="str">
            <v>N/A</v>
          </cell>
          <cell r="CF13" t="str">
            <v>N/A</v>
          </cell>
          <cell r="CG13" t="str">
            <v>N/A</v>
          </cell>
          <cell r="CI13" t="str">
            <v>N/A</v>
          </cell>
          <cell r="CJ13" t="str">
            <v>N/A</v>
          </cell>
          <cell r="CK13" t="str">
            <v>N/A</v>
          </cell>
          <cell r="CM13" t="e">
            <v>#NAME?</v>
          </cell>
          <cell r="CN13" t="e">
            <v>#NAME?</v>
          </cell>
          <cell r="CO13" t="str">
            <v>N/A</v>
          </cell>
          <cell r="CQ13">
            <v>4.6548533299760804</v>
          </cell>
          <cell r="CR13">
            <v>1.03434150033952</v>
          </cell>
          <cell r="CT13" t="str">
            <v>N/A</v>
          </cell>
          <cell r="CU13" t="str">
            <v>N/A</v>
          </cell>
          <cell r="CV13" t="str">
            <v>N/A</v>
          </cell>
          <cell r="CW13" t="str">
            <v>N/A</v>
          </cell>
          <cell r="CX13" t="str">
            <v>N/A</v>
          </cell>
          <cell r="CZ13" t="str">
            <v>N/A</v>
          </cell>
          <cell r="DA13" t="str">
            <v>N/A</v>
          </cell>
          <cell r="DB13" t="str">
            <v>N/A</v>
          </cell>
          <cell r="DC13" t="str">
            <v>N/A</v>
          </cell>
          <cell r="DD13" t="str">
            <v>N/A</v>
          </cell>
          <cell r="DF13" t="str">
            <v>N/A</v>
          </cell>
          <cell r="DG13" t="str">
            <v>N/A</v>
          </cell>
          <cell r="DH13" t="str">
            <v>N/A</v>
          </cell>
          <cell r="DI13" t="str">
            <v>N/A</v>
          </cell>
          <cell r="DJ13" t="str">
            <v>N/A</v>
          </cell>
          <cell r="DL13" t="str">
            <v>N/A</v>
          </cell>
          <cell r="DM13" t="str">
            <v>N/A</v>
          </cell>
          <cell r="DN13" t="str">
            <v>N/A</v>
          </cell>
          <cell r="DO13" t="str">
            <v>N/A</v>
          </cell>
          <cell r="DP13" t="str">
            <v>N/A</v>
          </cell>
          <cell r="DR13" t="str">
            <v>N/A</v>
          </cell>
          <cell r="DS13" t="str">
            <v>N/A</v>
          </cell>
          <cell r="DT13" t="str">
            <v>N/A</v>
          </cell>
          <cell r="DU13" t="str">
            <v>N/A</v>
          </cell>
          <cell r="DV13" t="str">
            <v>N/A</v>
          </cell>
          <cell r="DX13" t="str">
            <v>N/A</v>
          </cell>
          <cell r="DY13" t="str">
            <v>N/A</v>
          </cell>
          <cell r="DZ13" t="str">
            <v>N/A</v>
          </cell>
          <cell r="EA13" t="str">
            <v>N/A</v>
          </cell>
          <cell r="EB13" t="str">
            <v>N/A</v>
          </cell>
          <cell r="ED13" t="str">
            <v>N/A</v>
          </cell>
          <cell r="EE13" t="str">
            <v>N/A</v>
          </cell>
          <cell r="EF13" t="str">
            <v>N/A</v>
          </cell>
          <cell r="EG13" t="str">
            <v>N/A</v>
          </cell>
          <cell r="EH13" t="str">
            <v>N/A</v>
          </cell>
          <cell r="EJ13" t="str">
            <v>N/A</v>
          </cell>
          <cell r="EK13" t="str">
            <v>N/A</v>
          </cell>
          <cell r="EL13" t="str">
            <v>N/A</v>
          </cell>
          <cell r="EM13" t="str">
            <v>N/A</v>
          </cell>
          <cell r="EN13" t="str">
            <v>N/A</v>
          </cell>
          <cell r="EP13" t="str">
            <v>NA</v>
          </cell>
          <cell r="EQ13" t="str">
            <v>N/A</v>
          </cell>
          <cell r="ER13" t="str">
            <v>N/A</v>
          </cell>
          <cell r="ES13" t="str">
            <v>N/A</v>
          </cell>
          <cell r="ET13" t="str">
            <v>N/A</v>
          </cell>
          <cell r="EV13" t="str">
            <v>NA</v>
          </cell>
          <cell r="EW13" t="str">
            <v>NA</v>
          </cell>
          <cell r="EX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E13" t="str">
            <v>N/A</v>
          </cell>
          <cell r="FF13" t="str">
            <v>N/A</v>
          </cell>
          <cell r="FG13" t="str">
            <v>N/A</v>
          </cell>
          <cell r="FI13" t="str">
            <v>DS</v>
          </cell>
          <cell r="FJ13">
            <v>36912</v>
          </cell>
          <cell r="FK13" t="str">
            <v>DL</v>
          </cell>
          <cell r="FL13">
            <v>37088</v>
          </cell>
          <cell r="FR13">
            <v>1</v>
          </cell>
          <cell r="FS13">
            <v>1</v>
          </cell>
        </row>
        <row r="14">
          <cell r="A14" t="str">
            <v>CSCO</v>
          </cell>
          <cell r="C14" t="str">
            <v>Cisco Systems</v>
          </cell>
          <cell r="E14" t="str">
            <v>JUL</v>
          </cell>
          <cell r="G14" t="str">
            <v>CSCO</v>
          </cell>
          <cell r="H14" t="e">
            <v>#REF!</v>
          </cell>
          <cell r="I14" t="e">
            <v>#REF!</v>
          </cell>
          <cell r="J14" t="e">
            <v>#REF!</v>
          </cell>
          <cell r="L14" t="str">
            <v>N/A</v>
          </cell>
          <cell r="M14" t="e">
            <v>#NAME?</v>
          </cell>
          <cell r="N14" t="e">
            <v>#NAME?</v>
          </cell>
          <cell r="O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U14">
            <v>23906</v>
          </cell>
          <cell r="V14">
            <v>15141</v>
          </cell>
          <cell r="W14">
            <v>0.63335564293482804</v>
          </cell>
          <cell r="X14">
            <v>0.25349284698402103</v>
          </cell>
          <cell r="Y14">
            <v>6060</v>
          </cell>
          <cell r="AA14">
            <v>6060</v>
          </cell>
          <cell r="AB14">
            <v>4917</v>
          </cell>
          <cell r="AC14" t="str">
            <v>x</v>
          </cell>
          <cell r="AD14">
            <v>18078.132000000001</v>
          </cell>
          <cell r="AE14">
            <v>9919.5730000000003</v>
          </cell>
          <cell r="AF14">
            <v>0.54870564060490301</v>
          </cell>
          <cell r="AG14">
            <v>1.91155258740228E-2</v>
          </cell>
          <cell r="AH14">
            <v>345.57299999999998</v>
          </cell>
          <cell r="AJ14">
            <v>345.57299999999998</v>
          </cell>
          <cell r="AK14">
            <v>926.65200000000004</v>
          </cell>
          <cell r="AM14">
            <v>19500.003000000001</v>
          </cell>
          <cell r="AN14">
            <v>10825.502</v>
          </cell>
          <cell r="AO14">
            <v>0.55515386330966199</v>
          </cell>
          <cell r="AP14">
            <v>7.5153937155804498E-2</v>
          </cell>
          <cell r="AQ14">
            <v>1465.502</v>
          </cell>
          <cell r="AS14">
            <v>1465.502</v>
          </cell>
          <cell r="AT14">
            <v>1731.961</v>
          </cell>
          <cell r="AV14">
            <v>37067</v>
          </cell>
          <cell r="AX14" t="str">
            <v>RS</v>
          </cell>
          <cell r="AZ14">
            <v>7318.9694019999997</v>
          </cell>
          <cell r="BA14" t="str">
            <v>10Q</v>
          </cell>
          <cell r="BB14">
            <v>37009</v>
          </cell>
          <cell r="BE14" t="str">
            <v>N/A</v>
          </cell>
          <cell r="BF14" t="str">
            <v>N/A</v>
          </cell>
          <cell r="BH14" t="str">
            <v>N/A</v>
          </cell>
          <cell r="BI14" t="str">
            <v>N/A</v>
          </cell>
          <cell r="BK14" t="str">
            <v>N/A</v>
          </cell>
          <cell r="BM14">
            <v>6200</v>
          </cell>
          <cell r="BN14">
            <v>0</v>
          </cell>
          <cell r="BO14">
            <v>6200</v>
          </cell>
          <cell r="BP14">
            <v>37009</v>
          </cell>
          <cell r="BQ14" t="str">
            <v>10Q</v>
          </cell>
          <cell r="BT14">
            <v>0.66</v>
          </cell>
          <cell r="BU14">
            <v>0.17</v>
          </cell>
          <cell r="BV14">
            <v>0.43</v>
          </cell>
          <cell r="BW14">
            <v>0.25</v>
          </cell>
          <cell r="BX14">
            <v>37048</v>
          </cell>
          <cell r="BZ14">
            <v>37019</v>
          </cell>
          <cell r="CB14" t="str">
            <v>N/A</v>
          </cell>
          <cell r="CC14" t="str">
            <v>N/A</v>
          </cell>
          <cell r="CE14" t="str">
            <v>N/A</v>
          </cell>
          <cell r="CF14" t="str">
            <v>N/A</v>
          </cell>
          <cell r="CG14" t="str">
            <v>N/A</v>
          </cell>
          <cell r="CI14" t="str">
            <v>N/A</v>
          </cell>
          <cell r="CJ14" t="str">
            <v>N/A</v>
          </cell>
          <cell r="CK14" t="str">
            <v>N/A</v>
          </cell>
          <cell r="CM14" t="e">
            <v>#NAME?</v>
          </cell>
          <cell r="CN14" t="e">
            <v>#NAME?</v>
          </cell>
          <cell r="CO14" t="str">
            <v>N/A</v>
          </cell>
          <cell r="CQ14">
            <v>-0.24378264870743699</v>
          </cell>
          <cell r="CR14">
            <v>7.8651433676886498E-2</v>
          </cell>
          <cell r="CT14" t="str">
            <v>N/A</v>
          </cell>
          <cell r="CU14" t="str">
            <v>N/A</v>
          </cell>
          <cell r="CV14" t="str">
            <v>N/A</v>
          </cell>
          <cell r="CW14" t="str">
            <v>N/A</v>
          </cell>
          <cell r="CX14" t="str">
            <v>N/A</v>
          </cell>
          <cell r="CZ14" t="str">
            <v>N/A</v>
          </cell>
          <cell r="DA14" t="str">
            <v>N/A</v>
          </cell>
          <cell r="DB14" t="str">
            <v>N/A</v>
          </cell>
          <cell r="DC14" t="str">
            <v>N/A</v>
          </cell>
          <cell r="DD14" t="str">
            <v>N/A</v>
          </cell>
          <cell r="DF14" t="str">
            <v>N/A</v>
          </cell>
          <cell r="DG14" t="str">
            <v>N/A</v>
          </cell>
          <cell r="DH14" t="str">
            <v>N/A</v>
          </cell>
          <cell r="DI14" t="str">
            <v>N/A</v>
          </cell>
          <cell r="DJ14" t="str">
            <v>N/A</v>
          </cell>
          <cell r="DL14" t="str">
            <v>N/A</v>
          </cell>
          <cell r="DM14" t="str">
            <v>N/A</v>
          </cell>
          <cell r="DN14" t="str">
            <v>N/A</v>
          </cell>
          <cell r="DO14" t="str">
            <v>N/A</v>
          </cell>
          <cell r="DP14" t="str">
            <v>N/A</v>
          </cell>
          <cell r="DR14" t="str">
            <v>N/A</v>
          </cell>
          <cell r="DS14" t="str">
            <v>N/A</v>
          </cell>
          <cell r="DT14" t="str">
            <v>N/A</v>
          </cell>
          <cell r="DU14" t="str">
            <v>N/A</v>
          </cell>
          <cell r="DV14" t="str">
            <v>N/A</v>
          </cell>
          <cell r="DX14" t="str">
            <v>N/A</v>
          </cell>
          <cell r="DY14" t="str">
            <v>N/A</v>
          </cell>
          <cell r="DZ14" t="str">
            <v>N/A</v>
          </cell>
          <cell r="EA14" t="str">
            <v>N/A</v>
          </cell>
          <cell r="EB14" t="str">
            <v>N/A</v>
          </cell>
          <cell r="ED14" t="str">
            <v>N/A</v>
          </cell>
          <cell r="EE14" t="str">
            <v>N/A</v>
          </cell>
          <cell r="EF14" t="str">
            <v>N/A</v>
          </cell>
          <cell r="EG14" t="str">
            <v>N/A</v>
          </cell>
          <cell r="EH14" t="str">
            <v>N/A</v>
          </cell>
          <cell r="EJ14" t="str">
            <v>N/A</v>
          </cell>
          <cell r="EK14" t="str">
            <v>N/A</v>
          </cell>
          <cell r="EL14" t="str">
            <v>N/A</v>
          </cell>
          <cell r="EM14" t="str">
            <v>N/A</v>
          </cell>
          <cell r="EN14" t="str">
            <v>N/A</v>
          </cell>
          <cell r="EP14" t="str">
            <v>NA</v>
          </cell>
          <cell r="EQ14" t="str">
            <v>N/A</v>
          </cell>
          <cell r="ER14" t="str">
            <v>N/A</v>
          </cell>
          <cell r="ES14" t="str">
            <v>N/A</v>
          </cell>
          <cell r="ET14" t="str">
            <v>N/A</v>
          </cell>
          <cell r="EV14" t="str">
            <v>NA</v>
          </cell>
          <cell r="EW14" t="str">
            <v>NA</v>
          </cell>
          <cell r="EX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E14" t="str">
            <v>N/A</v>
          </cell>
          <cell r="FF14" t="str">
            <v>N/A</v>
          </cell>
          <cell r="FG14" t="str">
            <v>N/A</v>
          </cell>
          <cell r="FI14" t="str">
            <v>DS</v>
          </cell>
          <cell r="FJ14">
            <v>36929</v>
          </cell>
          <cell r="FK14" t="str">
            <v>DL</v>
          </cell>
          <cell r="FL14">
            <v>37088</v>
          </cell>
          <cell r="FR14">
            <v>1</v>
          </cell>
          <cell r="FS14">
            <v>1</v>
          </cell>
          <cell r="FT14">
            <v>4</v>
          </cell>
          <cell r="FX14" t="str">
            <v>Johnson</v>
          </cell>
          <cell r="GE14">
            <v>18000</v>
          </cell>
          <cell r="GF14">
            <v>4500</v>
          </cell>
          <cell r="GG14">
            <v>3800</v>
          </cell>
        </row>
        <row r="15">
          <cell r="A15" t="str">
            <v>JNPR</v>
          </cell>
          <cell r="C15" t="str">
            <v>Juniper</v>
          </cell>
          <cell r="E15" t="str">
            <v>DEC</v>
          </cell>
          <cell r="G15" t="str">
            <v>JNPR</v>
          </cell>
          <cell r="H15" t="e">
            <v>#REF!</v>
          </cell>
          <cell r="I15" t="e">
            <v>#REF!</v>
          </cell>
          <cell r="J15" t="e">
            <v>#REF!</v>
          </cell>
          <cell r="L15" t="str">
            <v>N/A</v>
          </cell>
          <cell r="M15" t="e">
            <v>#NAME?</v>
          </cell>
          <cell r="N15" t="e">
            <v>#NAME?</v>
          </cell>
          <cell r="O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U15">
            <v>673.50099999999998</v>
          </cell>
          <cell r="V15">
            <v>435.947</v>
          </cell>
          <cell r="W15">
            <v>0.64728485926524204</v>
          </cell>
          <cell r="X15">
            <v>0.35324223720529002</v>
          </cell>
          <cell r="Y15">
            <v>237.90899999999999</v>
          </cell>
          <cell r="AA15">
            <v>237.90899999999999</v>
          </cell>
          <cell r="AB15">
            <v>184.03700000000001</v>
          </cell>
          <cell r="AD15">
            <v>944.28599999999994</v>
          </cell>
          <cell r="AE15">
            <v>588.16499999999996</v>
          </cell>
          <cell r="AF15">
            <v>0.62286743634873298</v>
          </cell>
          <cell r="AG15">
            <v>0.25511868226363599</v>
          </cell>
          <cell r="AH15">
            <v>240.905</v>
          </cell>
          <cell r="AJ15">
            <v>240.905</v>
          </cell>
          <cell r="AK15">
            <v>175.56</v>
          </cell>
          <cell r="AM15">
            <v>880</v>
          </cell>
          <cell r="AN15">
            <v>536.79999999999995</v>
          </cell>
          <cell r="AO15">
            <v>0.61</v>
          </cell>
          <cell r="AP15">
            <v>0.23499999999999999</v>
          </cell>
          <cell r="AQ15">
            <v>206.8</v>
          </cell>
          <cell r="AS15">
            <v>206.8</v>
          </cell>
          <cell r="AT15">
            <v>140.304</v>
          </cell>
          <cell r="AV15">
            <v>37084</v>
          </cell>
          <cell r="AX15" t="str">
            <v>RS</v>
          </cell>
          <cell r="AZ15">
            <v>320.742434</v>
          </cell>
          <cell r="BA15" t="str">
            <v>10Q</v>
          </cell>
          <cell r="BB15">
            <v>36981</v>
          </cell>
          <cell r="BE15" t="str">
            <v>N/A</v>
          </cell>
          <cell r="BF15" t="str">
            <v>N/A</v>
          </cell>
          <cell r="BH15" t="str">
            <v>N/A</v>
          </cell>
          <cell r="BI15" t="str">
            <v>N/A</v>
          </cell>
          <cell r="BK15" t="str">
            <v>N/A</v>
          </cell>
          <cell r="BM15">
            <v>1007.3680000000001</v>
          </cell>
          <cell r="BN15">
            <v>1150</v>
          </cell>
          <cell r="BO15">
            <v>-142.63200000000001</v>
          </cell>
          <cell r="BP15">
            <v>37084</v>
          </cell>
          <cell r="BQ15" t="str">
            <v>PR</v>
          </cell>
          <cell r="BT15">
            <v>0.53</v>
          </cell>
          <cell r="BU15">
            <v>0.96</v>
          </cell>
          <cell r="BV15">
            <v>1.1599999999999999</v>
          </cell>
          <cell r="BW15">
            <v>0.5</v>
          </cell>
          <cell r="BX15">
            <v>37049</v>
          </cell>
          <cell r="BZ15">
            <v>36811</v>
          </cell>
          <cell r="CB15" t="str">
            <v>N/A</v>
          </cell>
          <cell r="CC15" t="str">
            <v>N/A</v>
          </cell>
          <cell r="CE15" t="str">
            <v>N/A</v>
          </cell>
          <cell r="CF15" t="str">
            <v>N/A</v>
          </cell>
          <cell r="CG15" t="str">
            <v>N/A</v>
          </cell>
          <cell r="CI15" t="str">
            <v>N/A</v>
          </cell>
          <cell r="CJ15" t="str">
            <v>N/A</v>
          </cell>
          <cell r="CK15" t="str">
            <v>N/A</v>
          </cell>
          <cell r="CM15" t="e">
            <v>#NAME?</v>
          </cell>
          <cell r="CN15" t="e">
            <v>#NAME?</v>
          </cell>
          <cell r="CO15" t="str">
            <v>N/A</v>
          </cell>
          <cell r="CQ15">
            <v>0.40205582471295498</v>
          </cell>
          <cell r="CR15">
            <v>-6.8078950656898396E-2</v>
          </cell>
          <cell r="CT15" t="str">
            <v>N/A</v>
          </cell>
          <cell r="CU15" t="str">
            <v>N/A</v>
          </cell>
          <cell r="CV15" t="str">
            <v>N/A</v>
          </cell>
          <cell r="CW15" t="str">
            <v>N/A</v>
          </cell>
          <cell r="CX15" t="str">
            <v>N/A</v>
          </cell>
          <cell r="CZ15" t="str">
            <v>N/A</v>
          </cell>
          <cell r="DA15" t="str">
            <v>N/A</v>
          </cell>
          <cell r="DB15" t="str">
            <v>N/A</v>
          </cell>
          <cell r="DC15" t="str">
            <v>N/A</v>
          </cell>
          <cell r="DD15" t="str">
            <v>N/A</v>
          </cell>
          <cell r="DF15" t="str">
            <v>N/A</v>
          </cell>
          <cell r="DG15" t="str">
            <v>N/A</v>
          </cell>
          <cell r="DH15" t="str">
            <v>N/A</v>
          </cell>
          <cell r="DI15" t="str">
            <v>N/A</v>
          </cell>
          <cell r="DJ15" t="str">
            <v>N/A</v>
          </cell>
          <cell r="DL15" t="str">
            <v>N/A</v>
          </cell>
          <cell r="DM15" t="str">
            <v>N/A</v>
          </cell>
          <cell r="DN15" t="str">
            <v>N/A</v>
          </cell>
          <cell r="DO15" t="str">
            <v>N/A</v>
          </cell>
          <cell r="DP15" t="str">
            <v>N/A</v>
          </cell>
          <cell r="DR15" t="str">
            <v>N/A</v>
          </cell>
          <cell r="DS15" t="str">
            <v>N/A</v>
          </cell>
          <cell r="DT15" t="str">
            <v>N/A</v>
          </cell>
          <cell r="DU15" t="str">
            <v>N/A</v>
          </cell>
          <cell r="DV15" t="str">
            <v>N/A</v>
          </cell>
          <cell r="DX15" t="str">
            <v>N/A</v>
          </cell>
          <cell r="DY15" t="str">
            <v>N/A</v>
          </cell>
          <cell r="DZ15" t="str">
            <v>N/A</v>
          </cell>
          <cell r="EA15" t="str">
            <v>N/A</v>
          </cell>
          <cell r="EB15" t="str">
            <v>N/A</v>
          </cell>
          <cell r="ED15" t="str">
            <v>N/A</v>
          </cell>
          <cell r="EE15" t="str">
            <v>N/A</v>
          </cell>
          <cell r="EF15" t="str">
            <v>N/A</v>
          </cell>
          <cell r="EG15" t="str">
            <v>N/A</v>
          </cell>
          <cell r="EH15" t="str">
            <v>N/A</v>
          </cell>
          <cell r="EJ15" t="str">
            <v>N/A</v>
          </cell>
          <cell r="EK15" t="str">
            <v>N/A</v>
          </cell>
          <cell r="EL15" t="str">
            <v>N/A</v>
          </cell>
          <cell r="EM15" t="str">
            <v>N/A</v>
          </cell>
          <cell r="EN15" t="str">
            <v>N/A</v>
          </cell>
          <cell r="EP15" t="str">
            <v>NA</v>
          </cell>
          <cell r="EQ15" t="str">
            <v>N/A</v>
          </cell>
          <cell r="ER15" t="str">
            <v>N/A</v>
          </cell>
          <cell r="ES15" t="str">
            <v>N/A</v>
          </cell>
          <cell r="ET15" t="str">
            <v>N/A</v>
          </cell>
          <cell r="EV15" t="str">
            <v>NA</v>
          </cell>
          <cell r="EW15" t="str">
            <v>NA</v>
          </cell>
          <cell r="EX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E15" t="str">
            <v>N/A</v>
          </cell>
          <cell r="FF15" t="str">
            <v>N/A</v>
          </cell>
          <cell r="FG15" t="str">
            <v>N/A</v>
          </cell>
          <cell r="FI15" t="str">
            <v>DS</v>
          </cell>
          <cell r="FJ15">
            <v>36912</v>
          </cell>
          <cell r="FK15" t="str">
            <v>DL</v>
          </cell>
          <cell r="FL15">
            <v>37088</v>
          </cell>
          <cell r="FR15">
            <v>1</v>
          </cell>
          <cell r="FS15">
            <v>1</v>
          </cell>
          <cell r="FT15">
            <v>10</v>
          </cell>
          <cell r="FX15" t="str">
            <v>Johnson</v>
          </cell>
        </row>
        <row r="16">
          <cell r="A16" t="str">
            <v>PKTR</v>
          </cell>
          <cell r="C16" t="str">
            <v>Packeteer</v>
          </cell>
          <cell r="E16" t="str">
            <v>DEC</v>
          </cell>
          <cell r="G16" t="str">
            <v>PKTR</v>
          </cell>
          <cell r="H16" t="e">
            <v>#REF!</v>
          </cell>
          <cell r="I16" t="e">
            <v>#REF!</v>
          </cell>
          <cell r="J16" t="e">
            <v>#REF!</v>
          </cell>
          <cell r="L16" t="str">
            <v>N/A</v>
          </cell>
          <cell r="M16" t="e">
            <v>#NAME?</v>
          </cell>
          <cell r="N16" t="e">
            <v>#NAME?</v>
          </cell>
          <cell r="O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U16">
            <v>41.095999999999997</v>
          </cell>
          <cell r="V16">
            <v>28.512</v>
          </cell>
          <cell r="W16">
            <v>0.69379014989293397</v>
          </cell>
          <cell r="X16">
            <v>-8.9035429238855393E-2</v>
          </cell>
          <cell r="Y16">
            <v>-3.6589999999999998</v>
          </cell>
          <cell r="AA16">
            <v>-3.6589999999999998</v>
          </cell>
          <cell r="AB16">
            <v>-9.2629999999999999</v>
          </cell>
          <cell r="AD16">
            <v>53.518999999999998</v>
          </cell>
          <cell r="AE16">
            <v>36.417000000000002</v>
          </cell>
          <cell r="AF16">
            <v>0.680449933668417</v>
          </cell>
          <cell r="AG16">
            <v>-7.7785459369569696E-2</v>
          </cell>
          <cell r="AH16">
            <v>-4.1630000000000003</v>
          </cell>
          <cell r="AJ16">
            <v>-4.1630000000000003</v>
          </cell>
          <cell r="AK16">
            <v>-2.0449999999999999</v>
          </cell>
          <cell r="AM16">
            <v>71</v>
          </cell>
          <cell r="AN16">
            <v>48.28</v>
          </cell>
          <cell r="AO16">
            <v>0.68</v>
          </cell>
          <cell r="AP16">
            <v>9.5492957746478896E-2</v>
          </cell>
          <cell r="AQ16">
            <v>6.78</v>
          </cell>
          <cell r="AS16">
            <v>6.78</v>
          </cell>
          <cell r="AT16">
            <v>6.8849999999999998</v>
          </cell>
          <cell r="AV16">
            <v>37092</v>
          </cell>
          <cell r="AX16" t="str">
            <v>RS</v>
          </cell>
          <cell r="AZ16">
            <v>29.557575</v>
          </cell>
          <cell r="BA16" t="str">
            <v>10Q</v>
          </cell>
          <cell r="BB16">
            <v>36981</v>
          </cell>
          <cell r="BE16" t="str">
            <v>N/A</v>
          </cell>
          <cell r="BF16" t="str">
            <v>N/A</v>
          </cell>
          <cell r="BH16" t="str">
            <v>N/A</v>
          </cell>
          <cell r="BI16" t="str">
            <v>N/A</v>
          </cell>
          <cell r="BK16" t="str">
            <v>N/A</v>
          </cell>
          <cell r="BM16">
            <v>47.11</v>
          </cell>
          <cell r="BN16">
            <v>3.85</v>
          </cell>
          <cell r="BO16">
            <v>43.26</v>
          </cell>
          <cell r="BP16">
            <v>37091</v>
          </cell>
          <cell r="BQ16" t="str">
            <v>PR</v>
          </cell>
          <cell r="BT16">
            <v>-0.02</v>
          </cell>
          <cell r="BU16">
            <v>-0.08</v>
          </cell>
          <cell r="BV16">
            <v>0.22</v>
          </cell>
          <cell r="BW16">
            <v>0.5</v>
          </cell>
          <cell r="BX16">
            <v>37048</v>
          </cell>
          <cell r="CB16" t="str">
            <v>N/A</v>
          </cell>
          <cell r="CC16" t="str">
            <v>N/A</v>
          </cell>
          <cell r="CE16" t="str">
            <v>N/A</v>
          </cell>
          <cell r="CF16" t="str">
            <v>N/A</v>
          </cell>
          <cell r="CG16" t="str">
            <v>N/A</v>
          </cell>
          <cell r="CI16" t="str">
            <v>N/A</v>
          </cell>
          <cell r="CJ16" t="str">
            <v>N/A</v>
          </cell>
          <cell r="CK16" t="str">
            <v>N/A</v>
          </cell>
          <cell r="CM16" t="e">
            <v>#NAME?</v>
          </cell>
          <cell r="CN16" t="e">
            <v>#NAME?</v>
          </cell>
          <cell r="CO16" t="str">
            <v>N/A</v>
          </cell>
          <cell r="CQ16">
            <v>0.30229219388748302</v>
          </cell>
          <cell r="CR16">
            <v>0.32663166352136602</v>
          </cell>
          <cell r="CT16" t="str">
            <v>N/A</v>
          </cell>
          <cell r="CU16" t="str">
            <v>N/A</v>
          </cell>
          <cell r="CV16" t="str">
            <v>N/A</v>
          </cell>
          <cell r="CW16" t="str">
            <v>N/A</v>
          </cell>
          <cell r="CX16" t="str">
            <v>N/A</v>
          </cell>
          <cell r="CZ16" t="str">
            <v>N/A</v>
          </cell>
          <cell r="DA16" t="str">
            <v>N/A</v>
          </cell>
          <cell r="DB16" t="str">
            <v>N/A</v>
          </cell>
          <cell r="DC16" t="str">
            <v>N/A</v>
          </cell>
          <cell r="DD16" t="str">
            <v>N/A</v>
          </cell>
          <cell r="DF16" t="str">
            <v>N/A</v>
          </cell>
          <cell r="DG16" t="str">
            <v>N/A</v>
          </cell>
          <cell r="DH16" t="str">
            <v>N/A</v>
          </cell>
          <cell r="DI16" t="str">
            <v>N/A</v>
          </cell>
          <cell r="DJ16" t="str">
            <v>N/A</v>
          </cell>
          <cell r="DL16" t="str">
            <v>N/A</v>
          </cell>
          <cell r="DM16" t="str">
            <v>N/A</v>
          </cell>
          <cell r="DN16" t="str">
            <v>N/A</v>
          </cell>
          <cell r="DO16" t="str">
            <v>N/A</v>
          </cell>
          <cell r="DP16" t="str">
            <v>N/A</v>
          </cell>
          <cell r="DR16" t="str">
            <v>N/A</v>
          </cell>
          <cell r="DS16" t="str">
            <v>N/A</v>
          </cell>
          <cell r="DT16" t="str">
            <v>N/A</v>
          </cell>
          <cell r="DU16" t="str">
            <v>N/A</v>
          </cell>
          <cell r="DV16" t="str">
            <v>N/A</v>
          </cell>
          <cell r="DX16" t="str">
            <v>N/A</v>
          </cell>
          <cell r="DY16" t="str">
            <v>N/A</v>
          </cell>
          <cell r="DZ16" t="str">
            <v>N/A</v>
          </cell>
          <cell r="EA16" t="str">
            <v>N/A</v>
          </cell>
          <cell r="EB16" t="str">
            <v>N/A</v>
          </cell>
          <cell r="ED16" t="str">
            <v>N/A</v>
          </cell>
          <cell r="EE16" t="str">
            <v>N/A</v>
          </cell>
          <cell r="EF16" t="str">
            <v>N/A</v>
          </cell>
          <cell r="EG16" t="str">
            <v>N/A</v>
          </cell>
          <cell r="EH16" t="str">
            <v>N/A</v>
          </cell>
          <cell r="EJ16" t="str">
            <v>N/A</v>
          </cell>
          <cell r="EK16" t="str">
            <v>N/A</v>
          </cell>
          <cell r="EL16" t="str">
            <v>N/A</v>
          </cell>
          <cell r="EM16" t="str">
            <v>N/A</v>
          </cell>
          <cell r="EN16" t="str">
            <v>N/A</v>
          </cell>
          <cell r="EP16" t="str">
            <v>NA</v>
          </cell>
          <cell r="EQ16" t="str">
            <v>N/A</v>
          </cell>
          <cell r="ER16" t="str">
            <v>N/A</v>
          </cell>
          <cell r="ES16" t="str">
            <v>N/A</v>
          </cell>
          <cell r="ET16" t="str">
            <v>N/A</v>
          </cell>
          <cell r="EV16" t="str">
            <v>NA</v>
          </cell>
          <cell r="EW16" t="str">
            <v>NA</v>
          </cell>
          <cell r="EX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E16" t="str">
            <v>N/A</v>
          </cell>
          <cell r="FF16" t="str">
            <v>N/A</v>
          </cell>
          <cell r="FG16" t="str">
            <v>N/A</v>
          </cell>
          <cell r="FI16" t="str">
            <v>GA</v>
          </cell>
          <cell r="FJ16">
            <v>36922</v>
          </cell>
          <cell r="FK16" t="str">
            <v>DL</v>
          </cell>
          <cell r="FL16">
            <v>37092</v>
          </cell>
          <cell r="FR16">
            <v>1</v>
          </cell>
          <cell r="FS16">
            <v>1</v>
          </cell>
          <cell r="FT16">
            <v>13</v>
          </cell>
          <cell r="FX16" t="str">
            <v>Johnson</v>
          </cell>
        </row>
        <row r="17">
          <cell r="A17" t="str">
            <v>RBAK</v>
          </cell>
          <cell r="C17" t="str">
            <v>Redback</v>
          </cell>
          <cell r="E17" t="str">
            <v>DEC</v>
          </cell>
          <cell r="G17" t="str">
            <v>RBAK</v>
          </cell>
          <cell r="H17" t="e">
            <v>#REF!</v>
          </cell>
          <cell r="I17" t="e">
            <v>#REF!</v>
          </cell>
          <cell r="J17" t="e">
            <v>#REF!</v>
          </cell>
          <cell r="L17" t="str">
            <v>N/A</v>
          </cell>
          <cell r="M17" t="e">
            <v>#NAME?</v>
          </cell>
          <cell r="N17" t="e">
            <v>#NAME?</v>
          </cell>
          <cell r="O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U17">
            <v>278.01</v>
          </cell>
          <cell r="V17">
            <v>171.5</v>
          </cell>
          <cell r="W17">
            <v>0.61688428473795898</v>
          </cell>
          <cell r="X17">
            <v>8.9313334052731896E-3</v>
          </cell>
          <cell r="Y17">
            <v>2.4830000000000001</v>
          </cell>
          <cell r="AA17">
            <v>2.4830000000000001</v>
          </cell>
          <cell r="AB17">
            <v>6.8380000000000001</v>
          </cell>
          <cell r="AD17">
            <v>263.36399999999998</v>
          </cell>
          <cell r="AE17">
            <v>97.594999999999999</v>
          </cell>
          <cell r="AF17">
            <v>0.37057076897373997</v>
          </cell>
          <cell r="AG17">
            <v>-0.49159338406160302</v>
          </cell>
          <cell r="AH17">
            <v>-129.46799999999999</v>
          </cell>
          <cell r="AJ17">
            <v>-129.46799999999999</v>
          </cell>
          <cell r="AK17">
            <v>-124.405</v>
          </cell>
          <cell r="AM17">
            <v>268</v>
          </cell>
          <cell r="AN17">
            <v>107.2</v>
          </cell>
          <cell r="AO17">
            <v>0.4</v>
          </cell>
          <cell r="AP17">
            <v>-0.43582089552238801</v>
          </cell>
          <cell r="AQ17">
            <v>-116.8</v>
          </cell>
          <cell r="AS17">
            <v>-116.8</v>
          </cell>
          <cell r="AT17">
            <v>-112.8</v>
          </cell>
          <cell r="AV17">
            <v>37084</v>
          </cell>
          <cell r="AX17" t="str">
            <v>RS</v>
          </cell>
          <cell r="AZ17">
            <v>154.611895</v>
          </cell>
          <cell r="BA17" t="str">
            <v>10Q</v>
          </cell>
          <cell r="BB17">
            <v>36981</v>
          </cell>
          <cell r="BE17" t="str">
            <v>N/A</v>
          </cell>
          <cell r="BF17" t="str">
            <v>N/A</v>
          </cell>
          <cell r="BH17" t="str">
            <v>N/A</v>
          </cell>
          <cell r="BI17" t="str">
            <v>N/A</v>
          </cell>
          <cell r="BK17" t="str">
            <v>N/A</v>
          </cell>
          <cell r="BM17">
            <v>313.99400000000003</v>
          </cell>
          <cell r="BN17">
            <v>504.923</v>
          </cell>
          <cell r="BO17">
            <v>-190.929</v>
          </cell>
          <cell r="BP17">
            <v>37083</v>
          </cell>
          <cell r="BQ17" t="str">
            <v>PR</v>
          </cell>
          <cell r="BT17">
            <v>0.04</v>
          </cell>
          <cell r="BU17">
            <v>-0.26</v>
          </cell>
          <cell r="BV17">
            <v>0.24</v>
          </cell>
          <cell r="BW17">
            <v>0.4</v>
          </cell>
          <cell r="BX17">
            <v>37049</v>
          </cell>
          <cell r="CB17" t="str">
            <v>N/A</v>
          </cell>
          <cell r="CC17" t="str">
            <v>N/A</v>
          </cell>
          <cell r="CE17" t="str">
            <v>N/A</v>
          </cell>
          <cell r="CF17" t="str">
            <v>N/A</v>
          </cell>
          <cell r="CG17" t="str">
            <v>N/A</v>
          </cell>
          <cell r="CI17" t="str">
            <v>N/A</v>
          </cell>
          <cell r="CJ17" t="str">
            <v>N/A</v>
          </cell>
          <cell r="CK17" t="str">
            <v>N/A</v>
          </cell>
          <cell r="CM17" t="e">
            <v>#NAME?</v>
          </cell>
          <cell r="CN17" t="e">
            <v>#NAME?</v>
          </cell>
          <cell r="CO17" t="str">
            <v>N/A</v>
          </cell>
          <cell r="CQ17">
            <v>-5.26815582173304E-2</v>
          </cell>
          <cell r="CR17">
            <v>1.76030133199679E-2</v>
          </cell>
          <cell r="CT17" t="str">
            <v>N/A</v>
          </cell>
          <cell r="CU17" t="str">
            <v>N/A</v>
          </cell>
          <cell r="CV17" t="str">
            <v>N/A</v>
          </cell>
          <cell r="CW17" t="str">
            <v>N/A</v>
          </cell>
          <cell r="CX17" t="str">
            <v>N/A</v>
          </cell>
          <cell r="CZ17" t="str">
            <v>N/A</v>
          </cell>
          <cell r="DA17" t="str">
            <v>N/A</v>
          </cell>
          <cell r="DB17" t="str">
            <v>N/A</v>
          </cell>
          <cell r="DC17" t="str">
            <v>N/A</v>
          </cell>
          <cell r="DD17" t="str">
            <v>N/A</v>
          </cell>
          <cell r="DF17" t="str">
            <v>N/A</v>
          </cell>
          <cell r="DG17" t="str">
            <v>N/A</v>
          </cell>
          <cell r="DH17" t="str">
            <v>N/A</v>
          </cell>
          <cell r="DI17" t="str">
            <v>N/A</v>
          </cell>
          <cell r="DJ17" t="str">
            <v>N/A</v>
          </cell>
          <cell r="DL17" t="str">
            <v>N/A</v>
          </cell>
          <cell r="DM17" t="str">
            <v>N/A</v>
          </cell>
          <cell r="DN17" t="str">
            <v>N/A</v>
          </cell>
          <cell r="DO17" t="str">
            <v>N/A</v>
          </cell>
          <cell r="DP17" t="str">
            <v>N/A</v>
          </cell>
          <cell r="DR17" t="str">
            <v>N/A</v>
          </cell>
          <cell r="DS17" t="str">
            <v>N/A</v>
          </cell>
          <cell r="DT17" t="str">
            <v>N/A</v>
          </cell>
          <cell r="DU17" t="str">
            <v>N/A</v>
          </cell>
          <cell r="DV17" t="str">
            <v>N/A</v>
          </cell>
          <cell r="DX17" t="str">
            <v>N/A</v>
          </cell>
          <cell r="DY17" t="str">
            <v>N/A</v>
          </cell>
          <cell r="DZ17" t="str">
            <v>N/A</v>
          </cell>
          <cell r="EA17" t="str">
            <v>N/A</v>
          </cell>
          <cell r="EB17" t="str">
            <v>N/A</v>
          </cell>
          <cell r="ED17" t="str">
            <v>N/A</v>
          </cell>
          <cell r="EE17" t="str">
            <v>N/A</v>
          </cell>
          <cell r="EF17" t="str">
            <v>N/A</v>
          </cell>
          <cell r="EG17" t="str">
            <v>N/A</v>
          </cell>
          <cell r="EH17" t="str">
            <v>N/A</v>
          </cell>
          <cell r="EJ17" t="str">
            <v>N/A</v>
          </cell>
          <cell r="EK17" t="str">
            <v>N/A</v>
          </cell>
          <cell r="EL17" t="str">
            <v>N/A</v>
          </cell>
          <cell r="EM17" t="str">
            <v>N/A</v>
          </cell>
          <cell r="EN17" t="str">
            <v>N/A</v>
          </cell>
          <cell r="EP17" t="str">
            <v>NA</v>
          </cell>
          <cell r="EQ17" t="str">
            <v>N/A</v>
          </cell>
          <cell r="ER17" t="str">
            <v>N/A</v>
          </cell>
          <cell r="ES17" t="str">
            <v>N/A</v>
          </cell>
          <cell r="ET17" t="str">
            <v>N/A</v>
          </cell>
          <cell r="EV17" t="str">
            <v>NA</v>
          </cell>
          <cell r="EW17" t="str">
            <v>NA</v>
          </cell>
          <cell r="EX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E17" t="str">
            <v>N/A</v>
          </cell>
          <cell r="FF17" t="str">
            <v>N/A</v>
          </cell>
          <cell r="FG17" t="str">
            <v>N/A</v>
          </cell>
          <cell r="FI17" t="str">
            <v>DS</v>
          </cell>
          <cell r="FJ17">
            <v>36912</v>
          </cell>
          <cell r="FK17" t="str">
            <v>DL</v>
          </cell>
          <cell r="FL17">
            <v>37088</v>
          </cell>
          <cell r="FR17">
            <v>1</v>
          </cell>
          <cell r="FS17">
            <v>1</v>
          </cell>
          <cell r="FT17">
            <v>15</v>
          </cell>
          <cell r="FX17" t="str">
            <v>Johnson</v>
          </cell>
        </row>
        <row r="18">
          <cell r="A18" t="str">
            <v>CLRN</v>
          </cell>
          <cell r="C18" t="str">
            <v>Clarent</v>
          </cell>
          <cell r="E18" t="str">
            <v>DEC</v>
          </cell>
          <cell r="G18" t="str">
            <v>CLRN</v>
          </cell>
          <cell r="H18" t="e">
            <v>#REF!</v>
          </cell>
          <cell r="I18" t="e">
            <v>#REF!</v>
          </cell>
          <cell r="J18" t="e">
            <v>#REF!</v>
          </cell>
          <cell r="L18" t="str">
            <v>N/A</v>
          </cell>
          <cell r="M18" t="e">
            <v>#NAME?</v>
          </cell>
          <cell r="N18" t="e">
            <v>#NAME?</v>
          </cell>
          <cell r="O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U18">
            <v>151.58099999999999</v>
          </cell>
          <cell r="V18">
            <v>92.813000000000002</v>
          </cell>
          <cell r="W18">
            <v>0.61229969455274702</v>
          </cell>
          <cell r="X18">
            <v>-9.5381347266477998E-2</v>
          </cell>
          <cell r="Y18">
            <v>-14.458</v>
          </cell>
          <cell r="AA18">
            <v>-14.458</v>
          </cell>
          <cell r="AB18">
            <v>-0.57199999999999995</v>
          </cell>
          <cell r="AD18">
            <v>210.34399999999999</v>
          </cell>
          <cell r="AE18">
            <v>129.43199999999999</v>
          </cell>
          <cell r="AF18">
            <v>0.61533488000608505</v>
          </cell>
          <cell r="AG18">
            <v>-0.19486175027573899</v>
          </cell>
          <cell r="AH18">
            <v>-40.988</v>
          </cell>
          <cell r="AJ18">
            <v>-40.988</v>
          </cell>
          <cell r="AK18">
            <v>-33.215000000000003</v>
          </cell>
          <cell r="AM18">
            <v>224</v>
          </cell>
          <cell r="AN18">
            <v>133.9</v>
          </cell>
          <cell r="AO18">
            <v>0.59776785714285696</v>
          </cell>
          <cell r="AP18">
            <v>-4.41294642857143E-2</v>
          </cell>
          <cell r="AQ18">
            <v>-9.8849999999999998</v>
          </cell>
          <cell r="AS18">
            <v>-9.8849999999999998</v>
          </cell>
          <cell r="AT18">
            <v>-5.585</v>
          </cell>
          <cell r="AV18">
            <v>37092</v>
          </cell>
          <cell r="AX18" t="str">
            <v>RS</v>
          </cell>
          <cell r="AZ18">
            <v>40.074347000000003</v>
          </cell>
          <cell r="BA18" t="str">
            <v>10Q</v>
          </cell>
          <cell r="BB18">
            <v>36981</v>
          </cell>
          <cell r="BE18" t="str">
            <v>N/A</v>
          </cell>
          <cell r="BF18" t="str">
            <v>N/A</v>
          </cell>
          <cell r="BH18" t="str">
            <v>N/A</v>
          </cell>
          <cell r="BI18" t="str">
            <v>N/A</v>
          </cell>
          <cell r="BK18" t="str">
            <v>N/A</v>
          </cell>
          <cell r="BM18">
            <v>186.054</v>
          </cell>
          <cell r="BN18">
            <v>10.013999999999999</v>
          </cell>
          <cell r="BO18">
            <v>176.04</v>
          </cell>
          <cell r="BP18">
            <v>37091</v>
          </cell>
          <cell r="BQ18" t="str">
            <v>10Q</v>
          </cell>
          <cell r="BT18">
            <v>0.06</v>
          </cell>
          <cell r="BU18">
            <v>-0.42</v>
          </cell>
          <cell r="BV18">
            <v>0.14000000000000001</v>
          </cell>
          <cell r="BW18">
            <v>0.5</v>
          </cell>
          <cell r="BX18">
            <v>37013</v>
          </cell>
          <cell r="CB18" t="str">
            <v>N/A</v>
          </cell>
          <cell r="CC18" t="str">
            <v>N/A</v>
          </cell>
          <cell r="CE18" t="str">
            <v>N/A</v>
          </cell>
          <cell r="CF18" t="str">
            <v>N/A</v>
          </cell>
          <cell r="CG18" t="str">
            <v>N/A</v>
          </cell>
          <cell r="CI18" t="str">
            <v>N/A</v>
          </cell>
          <cell r="CJ18" t="str">
            <v>N/A</v>
          </cell>
          <cell r="CK18" t="str">
            <v>N/A</v>
          </cell>
          <cell r="CM18" t="e">
            <v>#NAME?</v>
          </cell>
          <cell r="CN18" t="e">
            <v>#NAME?</v>
          </cell>
          <cell r="CO18" t="str">
            <v>N/A</v>
          </cell>
          <cell r="CQ18">
            <v>0.38766731978282198</v>
          </cell>
          <cell r="CR18">
            <v>6.4922222644810401E-2</v>
          </cell>
          <cell r="CT18" t="str">
            <v>N/A</v>
          </cell>
          <cell r="CU18" t="str">
            <v>N/A</v>
          </cell>
          <cell r="CV18" t="str">
            <v>N/A</v>
          </cell>
          <cell r="CW18" t="str">
            <v>N/A</v>
          </cell>
          <cell r="CX18" t="str">
            <v>N/A</v>
          </cell>
          <cell r="CZ18" t="str">
            <v>N/A</v>
          </cell>
          <cell r="DA18" t="str">
            <v>N/A</v>
          </cell>
          <cell r="DB18" t="str">
            <v>N/A</v>
          </cell>
          <cell r="DC18" t="str">
            <v>N/A</v>
          </cell>
          <cell r="DD18" t="str">
            <v>N/A</v>
          </cell>
          <cell r="DF18" t="str">
            <v>N/A</v>
          </cell>
          <cell r="DG18" t="str">
            <v>N/A</v>
          </cell>
          <cell r="DH18" t="str">
            <v>N/A</v>
          </cell>
          <cell r="DI18" t="str">
            <v>N/A</v>
          </cell>
          <cell r="DJ18" t="str">
            <v>N/A</v>
          </cell>
          <cell r="DL18" t="str">
            <v>N/A</v>
          </cell>
          <cell r="DM18" t="str">
            <v>N/A</v>
          </cell>
          <cell r="DN18" t="str">
            <v>N/A</v>
          </cell>
          <cell r="DO18" t="str">
            <v>N/A</v>
          </cell>
          <cell r="DP18" t="str">
            <v>N/A</v>
          </cell>
          <cell r="DR18" t="str">
            <v>N/A</v>
          </cell>
          <cell r="DS18" t="str">
            <v>N/A</v>
          </cell>
          <cell r="DT18" t="str">
            <v>N/A</v>
          </cell>
          <cell r="DU18" t="str">
            <v>N/A</v>
          </cell>
          <cell r="DV18" t="str">
            <v>N/A</v>
          </cell>
          <cell r="DX18" t="str">
            <v>N/A</v>
          </cell>
          <cell r="DY18" t="str">
            <v>N/A</v>
          </cell>
          <cell r="DZ18" t="str">
            <v>N/A</v>
          </cell>
          <cell r="EA18" t="str">
            <v>N/A</v>
          </cell>
          <cell r="EB18" t="str">
            <v>N/A</v>
          </cell>
          <cell r="ED18" t="str">
            <v>N/A</v>
          </cell>
          <cell r="EE18" t="str">
            <v>N/A</v>
          </cell>
          <cell r="EF18" t="str">
            <v>N/A</v>
          </cell>
          <cell r="EG18" t="str">
            <v>N/A</v>
          </cell>
          <cell r="EH18" t="str">
            <v>N/A</v>
          </cell>
          <cell r="EJ18" t="str">
            <v>N/A</v>
          </cell>
          <cell r="EK18" t="str">
            <v>N/A</v>
          </cell>
          <cell r="EL18" t="str">
            <v>N/A</v>
          </cell>
          <cell r="EM18" t="str">
            <v>N/A</v>
          </cell>
          <cell r="EN18" t="str">
            <v>N/A</v>
          </cell>
          <cell r="EP18" t="str">
            <v>NA</v>
          </cell>
          <cell r="EQ18" t="str">
            <v>N/A</v>
          </cell>
          <cell r="ER18" t="str">
            <v>N/A</v>
          </cell>
          <cell r="ES18" t="str">
            <v>N/A</v>
          </cell>
          <cell r="ET18" t="str">
            <v>N/A</v>
          </cell>
          <cell r="EV18" t="str">
            <v>NA</v>
          </cell>
          <cell r="EW18" t="str">
            <v>NA</v>
          </cell>
          <cell r="EX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E18" t="str">
            <v>N/A</v>
          </cell>
          <cell r="FF18" t="str">
            <v>N/A</v>
          </cell>
          <cell r="FG18" t="str">
            <v>N/A</v>
          </cell>
          <cell r="FI18" t="str">
            <v>DS</v>
          </cell>
          <cell r="FJ18">
            <v>36912</v>
          </cell>
          <cell r="FK18" t="str">
            <v>SK</v>
          </cell>
          <cell r="FL18">
            <v>36983</v>
          </cell>
          <cell r="FR18">
            <v>2</v>
          </cell>
          <cell r="FS18">
            <v>2</v>
          </cell>
          <cell r="FX18" t="str">
            <v>Johnson</v>
          </cell>
        </row>
        <row r="19">
          <cell r="A19" t="str">
            <v>COSN</v>
          </cell>
          <cell r="C19" t="str">
            <v>CoSine Communications</v>
          </cell>
          <cell r="E19" t="str">
            <v>DEC</v>
          </cell>
          <cell r="G19" t="str">
            <v>COSN</v>
          </cell>
          <cell r="H19" t="e">
            <v>#REF!</v>
          </cell>
          <cell r="I19" t="e">
            <v>#REF!</v>
          </cell>
          <cell r="J19" t="e">
            <v>#REF!</v>
          </cell>
          <cell r="L19" t="str">
            <v>N/A</v>
          </cell>
          <cell r="M19" t="e">
            <v>#NAME?</v>
          </cell>
          <cell r="N19" t="e">
            <v>#NAME?</v>
          </cell>
          <cell r="O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U19">
            <v>41.618000000000002</v>
          </cell>
          <cell r="V19">
            <v>20.763999999999999</v>
          </cell>
          <cell r="W19">
            <v>0.49891873708491502</v>
          </cell>
          <cell r="X19">
            <v>-1.99257532798308</v>
          </cell>
          <cell r="Y19">
            <v>-82.927000000000007</v>
          </cell>
          <cell r="AA19">
            <v>-82.927000000000007</v>
          </cell>
          <cell r="AB19">
            <v>-76.850999999999999</v>
          </cell>
          <cell r="AD19">
            <v>34.011000000000003</v>
          </cell>
          <cell r="AE19">
            <v>12.547000000000001</v>
          </cell>
          <cell r="AF19">
            <v>0.36891005851048198</v>
          </cell>
          <cell r="AG19">
            <v>-3.5555849578077701</v>
          </cell>
          <cell r="AH19">
            <v>-120.929</v>
          </cell>
          <cell r="AJ19">
            <v>-120.929</v>
          </cell>
          <cell r="AK19">
            <v>-110.693</v>
          </cell>
          <cell r="AM19">
            <v>51.1</v>
          </cell>
          <cell r="AN19">
            <v>25.55</v>
          </cell>
          <cell r="AO19">
            <v>0.5</v>
          </cell>
          <cell r="AP19">
            <v>-2.1614481409002</v>
          </cell>
          <cell r="AQ19">
            <v>-110.45</v>
          </cell>
          <cell r="AS19">
            <v>-110.45</v>
          </cell>
          <cell r="AT19">
            <v>-106.45</v>
          </cell>
          <cell r="AV19">
            <v>37007</v>
          </cell>
          <cell r="AX19" t="str">
            <v>RS</v>
          </cell>
          <cell r="AZ19">
            <v>103.42812600000001</v>
          </cell>
          <cell r="BA19" t="str">
            <v>10Q</v>
          </cell>
          <cell r="BB19">
            <v>36981</v>
          </cell>
          <cell r="BE19" t="str">
            <v>N/A</v>
          </cell>
          <cell r="BF19" t="str">
            <v>N/A</v>
          </cell>
          <cell r="BH19" t="str">
            <v>N/A</v>
          </cell>
          <cell r="BI19" t="str">
            <v>N/A</v>
          </cell>
          <cell r="BK19" t="str">
            <v>N/A</v>
          </cell>
          <cell r="BM19">
            <v>250.839</v>
          </cell>
          <cell r="BN19">
            <v>14.315</v>
          </cell>
          <cell r="BO19">
            <v>236.524</v>
          </cell>
          <cell r="BP19">
            <v>37006</v>
          </cell>
          <cell r="BQ19" t="str">
            <v>PR</v>
          </cell>
          <cell r="BT19">
            <v>-1</v>
          </cell>
          <cell r="BU19">
            <v>-1.1299999999999999</v>
          </cell>
          <cell r="BV19">
            <v>-1</v>
          </cell>
          <cell r="BX19">
            <v>37048</v>
          </cell>
          <cell r="CB19" t="str">
            <v>N/A</v>
          </cell>
          <cell r="CC19" t="str">
            <v>N/A</v>
          </cell>
          <cell r="CE19" t="str">
            <v>N/A</v>
          </cell>
          <cell r="CF19" t="str">
            <v>N/A</v>
          </cell>
          <cell r="CG19" t="str">
            <v>N/A</v>
          </cell>
          <cell r="CI19" t="str">
            <v>N/A</v>
          </cell>
          <cell r="CJ19" t="str">
            <v>N/A</v>
          </cell>
          <cell r="CK19" t="str">
            <v>N/A</v>
          </cell>
          <cell r="CM19" t="e">
            <v>#NAME?</v>
          </cell>
          <cell r="CN19" t="e">
            <v>#NAME?</v>
          </cell>
          <cell r="CO19" t="str">
            <v>N/A</v>
          </cell>
          <cell r="CQ19">
            <v>-0.182781488778894</v>
          </cell>
          <cell r="CR19">
            <v>0.50245508805974504</v>
          </cell>
          <cell r="CT19" t="str">
            <v>N/A</v>
          </cell>
          <cell r="CU19" t="str">
            <v>N/A</v>
          </cell>
          <cell r="CV19" t="str">
            <v>N/A</v>
          </cell>
          <cell r="CW19" t="str">
            <v>N/A</v>
          </cell>
          <cell r="CX19" t="str">
            <v>N/A</v>
          </cell>
          <cell r="CZ19" t="str">
            <v>N/A</v>
          </cell>
          <cell r="DA19" t="str">
            <v>N/A</v>
          </cell>
          <cell r="DB19" t="str">
            <v>N/A</v>
          </cell>
          <cell r="DC19" t="str">
            <v>N/A</v>
          </cell>
          <cell r="DD19" t="str">
            <v>N/A</v>
          </cell>
          <cell r="DF19" t="str">
            <v>N/A</v>
          </cell>
          <cell r="DG19" t="str">
            <v>N/A</v>
          </cell>
          <cell r="DH19" t="str">
            <v>N/A</v>
          </cell>
          <cell r="DI19" t="str">
            <v>N/A</v>
          </cell>
          <cell r="DJ19" t="str">
            <v>N/A</v>
          </cell>
          <cell r="DL19" t="str">
            <v>N/A</v>
          </cell>
          <cell r="DM19" t="str">
            <v>N/A</v>
          </cell>
          <cell r="DN19" t="str">
            <v>N/A</v>
          </cell>
          <cell r="DO19" t="str">
            <v>N/A</v>
          </cell>
          <cell r="DP19" t="str">
            <v>N/A</v>
          </cell>
          <cell r="DR19" t="str">
            <v>N/A</v>
          </cell>
          <cell r="DS19" t="str">
            <v>N/A</v>
          </cell>
          <cell r="DT19" t="str">
            <v>N/A</v>
          </cell>
          <cell r="DU19" t="str">
            <v>N/A</v>
          </cell>
          <cell r="DV19" t="str">
            <v>N/A</v>
          </cell>
          <cell r="DX19" t="str">
            <v>N/A</v>
          </cell>
          <cell r="DY19" t="str">
            <v>N/A</v>
          </cell>
          <cell r="DZ19" t="str">
            <v>N/A</v>
          </cell>
          <cell r="EA19" t="str">
            <v>N/A</v>
          </cell>
          <cell r="EB19" t="str">
            <v>N/A</v>
          </cell>
          <cell r="ED19" t="str">
            <v>N/A</v>
          </cell>
          <cell r="EE19" t="str">
            <v>N/A</v>
          </cell>
          <cell r="EF19" t="str">
            <v>N/A</v>
          </cell>
          <cell r="EG19" t="str">
            <v>N/A</v>
          </cell>
          <cell r="EH19" t="str">
            <v>N/A</v>
          </cell>
          <cell r="EJ19" t="str">
            <v>N/A</v>
          </cell>
          <cell r="EK19" t="str">
            <v>N/A</v>
          </cell>
          <cell r="EL19" t="str">
            <v>N/A</v>
          </cell>
          <cell r="EM19" t="str">
            <v>N/A</v>
          </cell>
          <cell r="EN19" t="str">
            <v>N/A</v>
          </cell>
          <cell r="EP19" t="str">
            <v>NA</v>
          </cell>
          <cell r="EQ19" t="str">
            <v>N/A</v>
          </cell>
          <cell r="ER19" t="str">
            <v>N/A</v>
          </cell>
          <cell r="ES19" t="str">
            <v>N/A</v>
          </cell>
          <cell r="ET19" t="str">
            <v>N/A</v>
          </cell>
          <cell r="EV19" t="str">
            <v>NA</v>
          </cell>
          <cell r="EW19" t="str">
            <v>NA</v>
          </cell>
          <cell r="EX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E19" t="str">
            <v>N/A</v>
          </cell>
          <cell r="FF19" t="str">
            <v>N/A</v>
          </cell>
          <cell r="FG19" t="str">
            <v>N/A</v>
          </cell>
          <cell r="FI19" t="str">
            <v>DS</v>
          </cell>
          <cell r="FJ19">
            <v>36912</v>
          </cell>
          <cell r="FK19" t="str">
            <v>DL</v>
          </cell>
          <cell r="FL19">
            <v>37088</v>
          </cell>
          <cell r="FR19">
            <v>4</v>
          </cell>
          <cell r="FS19">
            <v>2</v>
          </cell>
          <cell r="FX19" t="str">
            <v>Johnson</v>
          </cell>
        </row>
        <row r="20">
          <cell r="A20" t="str">
            <v>DITC</v>
          </cell>
          <cell r="C20" t="str">
            <v>Ditech</v>
          </cell>
          <cell r="E20" t="str">
            <v>APR</v>
          </cell>
          <cell r="G20" t="str">
            <v>DITC</v>
          </cell>
          <cell r="H20" t="e">
            <v>#REF!</v>
          </cell>
          <cell r="I20" t="e">
            <v>#REF!</v>
          </cell>
          <cell r="J20" t="e">
            <v>#REF!</v>
          </cell>
          <cell r="L20" t="str">
            <v>N/A</v>
          </cell>
          <cell r="M20" t="e">
            <v>#NAME?</v>
          </cell>
          <cell r="N20" t="e">
            <v>#NAME?</v>
          </cell>
          <cell r="O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U20">
            <v>148.73699999999999</v>
          </cell>
          <cell r="V20">
            <v>103.66500000000001</v>
          </cell>
          <cell r="W20">
            <v>0.69696847455576005</v>
          </cell>
          <cell r="X20">
            <v>0.47001082447541598</v>
          </cell>
          <cell r="Y20">
            <v>69.908000000000001</v>
          </cell>
          <cell r="AA20">
            <v>69.908000000000001</v>
          </cell>
          <cell r="AB20">
            <v>43.813000000000002</v>
          </cell>
          <cell r="AC20" t="str">
            <v>x</v>
          </cell>
          <cell r="AD20">
            <v>66.742999999999995</v>
          </cell>
          <cell r="AE20">
            <v>41.232999999999997</v>
          </cell>
          <cell r="AF20">
            <v>0.61778763316003205</v>
          </cell>
          <cell r="AG20">
            <v>-0.28026909188978599</v>
          </cell>
          <cell r="AH20">
            <v>-18.706</v>
          </cell>
          <cell r="AJ20">
            <v>-18.706</v>
          </cell>
          <cell r="AK20">
            <v>-14.685</v>
          </cell>
          <cell r="AM20">
            <v>90</v>
          </cell>
          <cell r="AN20">
            <v>54</v>
          </cell>
          <cell r="AO20">
            <v>0.6</v>
          </cell>
          <cell r="AP20">
            <v>-0.198888888888889</v>
          </cell>
          <cell r="AQ20">
            <v>-17.899999999999999</v>
          </cell>
          <cell r="AS20">
            <v>-17.899999999999999</v>
          </cell>
          <cell r="AT20">
            <v>-15</v>
          </cell>
          <cell r="AV20">
            <v>37036</v>
          </cell>
          <cell r="AX20" t="str">
            <v>RS</v>
          </cell>
          <cell r="AZ20">
            <v>29.694257</v>
          </cell>
          <cell r="BA20" t="str">
            <v>10Q</v>
          </cell>
          <cell r="BB20">
            <v>36922</v>
          </cell>
          <cell r="BE20" t="str">
            <v>N/A</v>
          </cell>
          <cell r="BF20" t="str">
            <v>N/A</v>
          </cell>
          <cell r="BH20" t="str">
            <v>N/A</v>
          </cell>
          <cell r="BI20" t="str">
            <v>N/A</v>
          </cell>
          <cell r="BK20" t="str">
            <v>N/A</v>
          </cell>
          <cell r="BM20">
            <v>110.13200000000001</v>
          </cell>
          <cell r="BN20">
            <v>2.1999999999999999E-2</v>
          </cell>
          <cell r="BO20">
            <v>110.11</v>
          </cell>
          <cell r="BP20">
            <v>37035</v>
          </cell>
          <cell r="BQ20" t="str">
            <v>PR</v>
          </cell>
          <cell r="BT20">
            <v>1.44</v>
          </cell>
          <cell r="BU20">
            <v>-0.32</v>
          </cell>
          <cell r="BW20">
            <v>0.3</v>
          </cell>
          <cell r="BX20">
            <v>37036</v>
          </cell>
          <cell r="BZ20">
            <v>36846</v>
          </cell>
          <cell r="CB20" t="str">
            <v>N/A</v>
          </cell>
          <cell r="CC20" t="str">
            <v>N/A</v>
          </cell>
          <cell r="CE20" t="str">
            <v>N/A</v>
          </cell>
          <cell r="CF20" t="str">
            <v>N/A</v>
          </cell>
          <cell r="CG20" t="str">
            <v>N/A</v>
          </cell>
          <cell r="CI20" t="str">
            <v>N/A</v>
          </cell>
          <cell r="CJ20" t="str">
            <v>N/A</v>
          </cell>
          <cell r="CK20" t="str">
            <v>N/A</v>
          </cell>
          <cell r="CM20" t="e">
            <v>#NAME?</v>
          </cell>
          <cell r="CN20" t="e">
            <v>#NAME?</v>
          </cell>
          <cell r="CO20" t="str">
            <v>N/A</v>
          </cell>
          <cell r="CQ20">
            <v>-0.55126834614117504</v>
          </cell>
          <cell r="CR20">
            <v>0.34845601785955099</v>
          </cell>
          <cell r="CT20" t="str">
            <v>N/A</v>
          </cell>
          <cell r="CU20" t="str">
            <v>N/A</v>
          </cell>
          <cell r="CV20" t="str">
            <v>N/A</v>
          </cell>
          <cell r="CW20" t="str">
            <v>N/A</v>
          </cell>
          <cell r="CX20" t="str">
            <v>N/A</v>
          </cell>
          <cell r="CZ20" t="str">
            <v>N/A</v>
          </cell>
          <cell r="DA20" t="str">
            <v>N/A</v>
          </cell>
          <cell r="DB20" t="str">
            <v>N/A</v>
          </cell>
          <cell r="DC20" t="str">
            <v>N/A</v>
          </cell>
          <cell r="DD20" t="str">
            <v>N/A</v>
          </cell>
          <cell r="DF20" t="str">
            <v>N/A</v>
          </cell>
          <cell r="DG20" t="str">
            <v>N/A</v>
          </cell>
          <cell r="DH20" t="str">
            <v>N/A</v>
          </cell>
          <cell r="DI20" t="str">
            <v>N/A</v>
          </cell>
          <cell r="DJ20" t="str">
            <v>N/A</v>
          </cell>
          <cell r="DL20" t="str">
            <v>N/A</v>
          </cell>
          <cell r="DM20" t="str">
            <v>N/A</v>
          </cell>
          <cell r="DN20" t="str">
            <v>N/A</v>
          </cell>
          <cell r="DO20" t="str">
            <v>N/A</v>
          </cell>
          <cell r="DP20" t="str">
            <v>N/A</v>
          </cell>
          <cell r="DR20" t="str">
            <v>N/A</v>
          </cell>
          <cell r="DS20" t="str">
            <v>N/A</v>
          </cell>
          <cell r="DT20" t="str">
            <v>N/A</v>
          </cell>
          <cell r="DU20" t="str">
            <v>N/A</v>
          </cell>
          <cell r="DV20" t="str">
            <v>N/A</v>
          </cell>
          <cell r="DX20" t="str">
            <v>N/A</v>
          </cell>
          <cell r="DY20" t="str">
            <v>N/A</v>
          </cell>
          <cell r="DZ20" t="str">
            <v>N/A</v>
          </cell>
          <cell r="EA20" t="str">
            <v>N/A</v>
          </cell>
          <cell r="EB20" t="str">
            <v>N/A</v>
          </cell>
          <cell r="ED20" t="str">
            <v>N/A</v>
          </cell>
          <cell r="EE20" t="str">
            <v>N/A</v>
          </cell>
          <cell r="EF20" t="str">
            <v>N/A</v>
          </cell>
          <cell r="EG20" t="str">
            <v>N/A</v>
          </cell>
          <cell r="EH20" t="str">
            <v>N/A</v>
          </cell>
          <cell r="EJ20" t="str">
            <v>N/A</v>
          </cell>
          <cell r="EK20" t="str">
            <v>N/A</v>
          </cell>
          <cell r="EL20" t="str">
            <v>N/A</v>
          </cell>
          <cell r="EM20" t="str">
            <v>N/A</v>
          </cell>
          <cell r="EN20" t="str">
            <v>N/A</v>
          </cell>
          <cell r="EP20" t="str">
            <v>NA</v>
          </cell>
          <cell r="EQ20" t="str">
            <v>N/A</v>
          </cell>
          <cell r="ER20" t="str">
            <v>N/A</v>
          </cell>
          <cell r="ES20" t="str">
            <v>N/A</v>
          </cell>
          <cell r="ET20" t="str">
            <v>N/A</v>
          </cell>
          <cell r="EV20" t="str">
            <v>NA</v>
          </cell>
          <cell r="EW20" t="str">
            <v>NA</v>
          </cell>
          <cell r="EX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E20" t="str">
            <v>N/A</v>
          </cell>
          <cell r="FF20" t="str">
            <v>N/A</v>
          </cell>
          <cell r="FG20" t="str">
            <v>N/A</v>
          </cell>
          <cell r="FI20" t="str">
            <v>DS</v>
          </cell>
          <cell r="FJ20">
            <v>36941</v>
          </cell>
          <cell r="FK20" t="str">
            <v>DL</v>
          </cell>
          <cell r="FL20">
            <v>37088</v>
          </cell>
          <cell r="FR20">
            <v>2</v>
          </cell>
          <cell r="FS20">
            <v>2</v>
          </cell>
          <cell r="FX20" t="str">
            <v>Johnson</v>
          </cell>
        </row>
        <row r="21">
          <cell r="A21" t="str">
            <v>MCKC</v>
          </cell>
          <cell r="C21" t="str">
            <v>MCK Communications</v>
          </cell>
          <cell r="E21" t="str">
            <v>APR</v>
          </cell>
          <cell r="G21" t="str">
            <v>MCKC</v>
          </cell>
          <cell r="H21" t="e">
            <v>#REF!</v>
          </cell>
          <cell r="I21" t="e">
            <v>#REF!</v>
          </cell>
          <cell r="J21" t="e">
            <v>#REF!</v>
          </cell>
          <cell r="L21" t="str">
            <v>N/A</v>
          </cell>
          <cell r="M21" t="e">
            <v>#NAME?</v>
          </cell>
          <cell r="N21" t="e">
            <v>#NAME?</v>
          </cell>
          <cell r="O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  <cell r="U21">
            <v>40.484999999999999</v>
          </cell>
          <cell r="V21">
            <v>24.524999999999999</v>
          </cell>
          <cell r="W21">
            <v>0.60577991848832902</v>
          </cell>
          <cell r="X21">
            <v>-2.3613684080523601E-2</v>
          </cell>
          <cell r="Y21">
            <v>-0.95599999999999996</v>
          </cell>
          <cell r="AA21">
            <v>-0.95599999999999996</v>
          </cell>
          <cell r="AB21">
            <v>-5.7859999999999996</v>
          </cell>
          <cell r="AC21" t="str">
            <v>x</v>
          </cell>
          <cell r="AD21">
            <v>25.553999999999998</v>
          </cell>
          <cell r="AE21">
            <v>14.99</v>
          </cell>
          <cell r="AF21">
            <v>0.58660092353447602</v>
          </cell>
          <cell r="AG21">
            <v>-0.56906942161696805</v>
          </cell>
          <cell r="AH21">
            <v>-14.542</v>
          </cell>
          <cell r="AJ21">
            <v>-14.542</v>
          </cell>
          <cell r="AK21">
            <v>-15.867000000000001</v>
          </cell>
          <cell r="AM21">
            <v>33</v>
          </cell>
          <cell r="AN21">
            <v>19.597999999999999</v>
          </cell>
          <cell r="AO21">
            <v>0.59387878787878801</v>
          </cell>
          <cell r="AP21">
            <v>-0.41524242424242402</v>
          </cell>
          <cell r="AQ21">
            <v>-13.702999999999999</v>
          </cell>
          <cell r="AS21">
            <v>-13.702999999999999</v>
          </cell>
          <cell r="AT21">
            <v>-11.750999999999999</v>
          </cell>
          <cell r="AV21">
            <v>37049</v>
          </cell>
          <cell r="AX21" t="str">
            <v>RS</v>
          </cell>
          <cell r="AZ21">
            <v>20.180325</v>
          </cell>
          <cell r="BA21" t="str">
            <v>10-K</v>
          </cell>
          <cell r="BB21">
            <v>37011</v>
          </cell>
          <cell r="BE21" t="str">
            <v>N/A</v>
          </cell>
          <cell r="BF21" t="str">
            <v>N/A</v>
          </cell>
          <cell r="BH21" t="str">
            <v>N/A</v>
          </cell>
          <cell r="BI21" t="str">
            <v>N/A</v>
          </cell>
          <cell r="BK21" t="str">
            <v>N/A</v>
          </cell>
          <cell r="BM21">
            <v>54.801569000000001</v>
          </cell>
          <cell r="BN21">
            <v>0</v>
          </cell>
          <cell r="BO21">
            <v>54.801569000000001</v>
          </cell>
          <cell r="BP21">
            <v>37011</v>
          </cell>
          <cell r="BQ21" t="str">
            <v>10K</v>
          </cell>
          <cell r="BT21">
            <v>0.14000000000000001</v>
          </cell>
          <cell r="BU21">
            <v>-0.02</v>
          </cell>
          <cell r="BW21">
            <v>0.47</v>
          </cell>
          <cell r="BX21">
            <v>37049</v>
          </cell>
          <cell r="CB21" t="str">
            <v>N/A</v>
          </cell>
          <cell r="CC21" t="str">
            <v>N/A</v>
          </cell>
          <cell r="CE21" t="str">
            <v>N/A</v>
          </cell>
          <cell r="CF21" t="str">
            <v>N/A</v>
          </cell>
          <cell r="CG21" t="str">
            <v>N/A</v>
          </cell>
          <cell r="CI21" t="str">
            <v>N/A</v>
          </cell>
          <cell r="CJ21" t="str">
            <v>N/A</v>
          </cell>
          <cell r="CK21" t="str">
            <v>N/A</v>
          </cell>
          <cell r="CM21" t="e">
            <v>#NAME?</v>
          </cell>
          <cell r="CN21" t="e">
            <v>#NAME?</v>
          </cell>
          <cell r="CO21" t="str">
            <v>N/A</v>
          </cell>
          <cell r="CQ21">
            <v>-0.36880326046683998</v>
          </cell>
          <cell r="CR21">
            <v>0.291382953745011</v>
          </cell>
          <cell r="CT21" t="str">
            <v>N/A</v>
          </cell>
          <cell r="CU21" t="str">
            <v>N/A</v>
          </cell>
          <cell r="CV21" t="str">
            <v>N/A</v>
          </cell>
          <cell r="CW21" t="str">
            <v>N/A</v>
          </cell>
          <cell r="CX21" t="str">
            <v>N/A</v>
          </cell>
          <cell r="CZ21" t="str">
            <v>N/A</v>
          </cell>
          <cell r="DA21" t="str">
            <v>N/A</v>
          </cell>
          <cell r="DB21" t="str">
            <v>N/A</v>
          </cell>
          <cell r="DC21" t="str">
            <v>N/A</v>
          </cell>
          <cell r="DD21" t="str">
            <v>N/A</v>
          </cell>
          <cell r="DF21" t="str">
            <v>N/A</v>
          </cell>
          <cell r="DG21" t="str">
            <v>N/A</v>
          </cell>
          <cell r="DH21" t="str">
            <v>N/A</v>
          </cell>
          <cell r="DI21" t="str">
            <v>N/A</v>
          </cell>
          <cell r="DJ21" t="str">
            <v>N/A</v>
          </cell>
          <cell r="DL21" t="str">
            <v>N/A</v>
          </cell>
          <cell r="DM21" t="str">
            <v>N/A</v>
          </cell>
          <cell r="DN21" t="str">
            <v>N/A</v>
          </cell>
          <cell r="DO21" t="str">
            <v>N/A</v>
          </cell>
          <cell r="DP21" t="str">
            <v>N/A</v>
          </cell>
          <cell r="DR21" t="str">
            <v>N/A</v>
          </cell>
          <cell r="DS21" t="str">
            <v>N/A</v>
          </cell>
          <cell r="DT21" t="str">
            <v>N/A</v>
          </cell>
          <cell r="DU21" t="str">
            <v>N/A</v>
          </cell>
          <cell r="DV21" t="str">
            <v>N/A</v>
          </cell>
          <cell r="DX21" t="str">
            <v>N/A</v>
          </cell>
          <cell r="DY21" t="str">
            <v>N/A</v>
          </cell>
          <cell r="DZ21" t="str">
            <v>N/A</v>
          </cell>
          <cell r="EA21" t="str">
            <v>N/A</v>
          </cell>
          <cell r="EB21" t="str">
            <v>N/A</v>
          </cell>
          <cell r="ED21" t="str">
            <v>N/A</v>
          </cell>
          <cell r="EE21" t="str">
            <v>N/A</v>
          </cell>
          <cell r="EF21" t="str">
            <v>N/A</v>
          </cell>
          <cell r="EG21" t="str">
            <v>N/A</v>
          </cell>
          <cell r="EH21" t="str">
            <v>N/A</v>
          </cell>
          <cell r="EJ21" t="str">
            <v>N/A</v>
          </cell>
          <cell r="EK21" t="str">
            <v>N/A</v>
          </cell>
          <cell r="EL21" t="str">
            <v>N/A</v>
          </cell>
          <cell r="EM21" t="str">
            <v>N/A</v>
          </cell>
          <cell r="EN21" t="str">
            <v>N/A</v>
          </cell>
          <cell r="EP21" t="str">
            <v>NA</v>
          </cell>
          <cell r="EQ21" t="str">
            <v>N/A</v>
          </cell>
          <cell r="ER21" t="str">
            <v>N/A</v>
          </cell>
          <cell r="ES21" t="str">
            <v>N/A</v>
          </cell>
          <cell r="ET21" t="str">
            <v>N/A</v>
          </cell>
          <cell r="EV21" t="str">
            <v>NA</v>
          </cell>
          <cell r="EW21" t="str">
            <v>NA</v>
          </cell>
          <cell r="EX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E21" t="str">
            <v>N/A</v>
          </cell>
          <cell r="FF21" t="str">
            <v>N/A</v>
          </cell>
          <cell r="FG21" t="str">
            <v>N/A</v>
          </cell>
          <cell r="FI21" t="str">
            <v>DS</v>
          </cell>
          <cell r="FJ21">
            <v>36941</v>
          </cell>
          <cell r="FK21" t="str">
            <v>DL</v>
          </cell>
          <cell r="FL21">
            <v>37088</v>
          </cell>
          <cell r="FR21">
            <v>2</v>
          </cell>
          <cell r="FS21">
            <v>2</v>
          </cell>
          <cell r="FX21" t="str">
            <v>Johnson</v>
          </cell>
        </row>
        <row r="22">
          <cell r="A22" t="str">
            <v>SONS</v>
          </cell>
          <cell r="C22" t="str">
            <v>Sonus</v>
          </cell>
          <cell r="E22" t="str">
            <v>DEC</v>
          </cell>
          <cell r="G22" t="str">
            <v>SONS</v>
          </cell>
          <cell r="H22" t="e">
            <v>#REF!</v>
          </cell>
          <cell r="I22" t="e">
            <v>#REF!</v>
          </cell>
          <cell r="J22" t="e">
            <v>#REF!</v>
          </cell>
          <cell r="L22" t="str">
            <v>N/A</v>
          </cell>
          <cell r="M22" t="e">
            <v>#NAME?</v>
          </cell>
          <cell r="N22" t="e">
            <v>#NAME?</v>
          </cell>
          <cell r="O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  <cell r="U22">
            <v>51.771000000000001</v>
          </cell>
          <cell r="V22">
            <v>23.922000000000001</v>
          </cell>
          <cell r="W22">
            <v>0.46207336153445</v>
          </cell>
          <cell r="X22">
            <v>-0.57086013405188196</v>
          </cell>
          <cell r="Y22">
            <v>-29.553999999999998</v>
          </cell>
          <cell r="AA22">
            <v>-29.553999999999998</v>
          </cell>
          <cell r="AB22">
            <v>-23.309000000000001</v>
          </cell>
          <cell r="AD22">
            <v>210.05</v>
          </cell>
          <cell r="AE22">
            <v>121.047</v>
          </cell>
          <cell r="AF22">
            <v>0.57627707688645602</v>
          </cell>
          <cell r="AG22">
            <v>6.9602475601047396E-3</v>
          </cell>
          <cell r="AH22">
            <v>1.462</v>
          </cell>
          <cell r="AJ22">
            <v>1.462</v>
          </cell>
          <cell r="AK22">
            <v>6.7549999999999999</v>
          </cell>
          <cell r="AM22">
            <v>300</v>
          </cell>
          <cell r="AN22">
            <v>177.23</v>
          </cell>
          <cell r="AO22">
            <v>0.590766666666667</v>
          </cell>
          <cell r="AP22">
            <v>0.101753333333333</v>
          </cell>
          <cell r="AQ22">
            <v>30.526</v>
          </cell>
          <cell r="AS22">
            <v>30.526</v>
          </cell>
          <cell r="AT22">
            <v>35.426000000000002</v>
          </cell>
          <cell r="AV22">
            <v>37084</v>
          </cell>
          <cell r="AX22" t="str">
            <v>RS</v>
          </cell>
          <cell r="AZ22">
            <v>202.687265</v>
          </cell>
          <cell r="BA22" t="str">
            <v>10Q</v>
          </cell>
          <cell r="BB22">
            <v>36981</v>
          </cell>
          <cell r="BE22">
            <v>0.67433799999999999</v>
          </cell>
          <cell r="BF22">
            <v>0.1</v>
          </cell>
          <cell r="BH22" t="str">
            <v>N/A</v>
          </cell>
          <cell r="BI22" t="str">
            <v>N/A</v>
          </cell>
          <cell r="BK22">
            <v>0</v>
          </cell>
          <cell r="BM22">
            <v>136.09299999999999</v>
          </cell>
          <cell r="BN22">
            <v>11.587</v>
          </cell>
          <cell r="BO22">
            <v>124.506</v>
          </cell>
          <cell r="BP22">
            <v>37072</v>
          </cell>
          <cell r="BQ22" t="str">
            <v>PR</v>
          </cell>
          <cell r="BR22" t="str">
            <v/>
          </cell>
          <cell r="BT22">
            <v>-0.17</v>
          </cell>
          <cell r="BU22">
            <v>0.03</v>
          </cell>
          <cell r="BV22">
            <v>0.18</v>
          </cell>
          <cell r="BW22">
            <v>0.65</v>
          </cell>
          <cell r="BX22">
            <v>37049</v>
          </cell>
          <cell r="BZ22">
            <v>36991</v>
          </cell>
          <cell r="CB22" t="str">
            <v>N/A</v>
          </cell>
          <cell r="CC22" t="str">
            <v>N/A</v>
          </cell>
          <cell r="CE22" t="str">
            <v>N/A</v>
          </cell>
          <cell r="CF22" t="str">
            <v>N/A</v>
          </cell>
          <cell r="CG22" t="str">
            <v>N/A</v>
          </cell>
          <cell r="CI22" t="str">
            <v>N/A</v>
          </cell>
          <cell r="CJ22" t="str">
            <v>N/A</v>
          </cell>
          <cell r="CK22" t="str">
            <v>N/A</v>
          </cell>
          <cell r="CM22" t="e">
            <v>#NAME?</v>
          </cell>
          <cell r="CN22" t="e">
            <v>#NAME?</v>
          </cell>
          <cell r="CO22" t="str">
            <v>N/A</v>
          </cell>
          <cell r="CQ22">
            <v>3.05729076123699</v>
          </cell>
          <cell r="CR22">
            <v>0.42823137348250401</v>
          </cell>
          <cell r="CT22" t="str">
            <v>N/A</v>
          </cell>
          <cell r="CU22" t="str">
            <v>N/A</v>
          </cell>
          <cell r="CV22" t="str">
            <v>N/A</v>
          </cell>
          <cell r="CW22" t="str">
            <v>N/A</v>
          </cell>
          <cell r="CX22" t="str">
            <v>N/A</v>
          </cell>
          <cell r="CZ22" t="str">
            <v>N/A</v>
          </cell>
          <cell r="DA22" t="str">
            <v>N/A</v>
          </cell>
          <cell r="DB22" t="str">
            <v>N/A</v>
          </cell>
          <cell r="DC22" t="str">
            <v>N/A</v>
          </cell>
          <cell r="DD22" t="str">
            <v>N/A</v>
          </cell>
          <cell r="DF22" t="str">
            <v>N/A</v>
          </cell>
          <cell r="DG22" t="str">
            <v>N/A</v>
          </cell>
          <cell r="DH22" t="str">
            <v>N/A</v>
          </cell>
          <cell r="DI22" t="str">
            <v>N/A</v>
          </cell>
          <cell r="DJ22" t="str">
            <v>N/A</v>
          </cell>
          <cell r="DL22" t="str">
            <v>N/A</v>
          </cell>
          <cell r="DM22" t="str">
            <v>N/A</v>
          </cell>
          <cell r="DN22" t="str">
            <v>N/A</v>
          </cell>
          <cell r="DO22" t="str">
            <v>N/A</v>
          </cell>
          <cell r="DP22" t="str">
            <v>N/A</v>
          </cell>
          <cell r="DR22" t="str">
            <v>N/A</v>
          </cell>
          <cell r="DS22" t="str">
            <v>N/A</v>
          </cell>
          <cell r="DT22" t="str">
            <v>N/A</v>
          </cell>
          <cell r="DU22" t="str">
            <v>N/A</v>
          </cell>
          <cell r="DV22" t="str">
            <v>N/A</v>
          </cell>
          <cell r="DX22" t="str">
            <v>N/A</v>
          </cell>
          <cell r="DY22" t="str">
            <v>N/A</v>
          </cell>
          <cell r="DZ22" t="str">
            <v>N/A</v>
          </cell>
          <cell r="EA22" t="str">
            <v>N/A</v>
          </cell>
          <cell r="EB22" t="str">
            <v>N/A</v>
          </cell>
          <cell r="ED22" t="str">
            <v>N/A</v>
          </cell>
          <cell r="EE22" t="str">
            <v>N/A</v>
          </cell>
          <cell r="EF22" t="str">
            <v>N/A</v>
          </cell>
          <cell r="EG22" t="str">
            <v>N/A</v>
          </cell>
          <cell r="EH22" t="str">
            <v>N/A</v>
          </cell>
          <cell r="EJ22" t="str">
            <v>N/A</v>
          </cell>
          <cell r="EK22" t="str">
            <v>N/A</v>
          </cell>
          <cell r="EL22" t="str">
            <v>N/A</v>
          </cell>
          <cell r="EM22" t="str">
            <v>N/A</v>
          </cell>
          <cell r="EN22" t="str">
            <v>N/A</v>
          </cell>
          <cell r="EP22" t="str">
            <v>NA</v>
          </cell>
          <cell r="EQ22" t="str">
            <v>N/A</v>
          </cell>
          <cell r="ER22" t="str">
            <v>N/A</v>
          </cell>
          <cell r="ES22" t="str">
            <v>N/A</v>
          </cell>
          <cell r="ET22" t="str">
            <v>N/A</v>
          </cell>
          <cell r="EV22" t="str">
            <v>NA</v>
          </cell>
          <cell r="EW22" t="str">
            <v>NA</v>
          </cell>
          <cell r="EX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E22" t="str">
            <v>N/A</v>
          </cell>
          <cell r="FF22" t="str">
            <v>N/A</v>
          </cell>
          <cell r="FG22" t="str">
            <v>N/A</v>
          </cell>
          <cell r="FI22" t="str">
            <v>DS</v>
          </cell>
          <cell r="FJ22">
            <v>36912</v>
          </cell>
          <cell r="FK22" t="str">
            <v>DL</v>
          </cell>
          <cell r="FL22">
            <v>37088</v>
          </cell>
          <cell r="FR22">
            <v>2</v>
          </cell>
          <cell r="FS22">
            <v>2</v>
          </cell>
          <cell r="FT22">
            <v>16</v>
          </cell>
          <cell r="FX22" t="str">
            <v>Johnson</v>
          </cell>
        </row>
        <row r="23">
          <cell r="A23" t="str">
            <v>AVNX</v>
          </cell>
          <cell r="C23" t="str">
            <v>Avanex</v>
          </cell>
          <cell r="E23" t="str">
            <v>JUN</v>
          </cell>
          <cell r="G23" t="str">
            <v>AVNX</v>
          </cell>
          <cell r="H23" t="e">
            <v>#REF!</v>
          </cell>
          <cell r="I23" t="e">
            <v>#REF!</v>
          </cell>
          <cell r="J23" t="e">
            <v>#REF!</v>
          </cell>
          <cell r="L23" t="str">
            <v>N/A</v>
          </cell>
          <cell r="M23" t="e">
            <v>#NAME?</v>
          </cell>
          <cell r="N23" t="e">
            <v>#NAME?</v>
          </cell>
          <cell r="O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U23">
            <v>112.542</v>
          </cell>
          <cell r="V23">
            <v>49.832999999999998</v>
          </cell>
          <cell r="W23">
            <v>0.44279468998240701</v>
          </cell>
          <cell r="X23">
            <v>-4.45700271898491E-2</v>
          </cell>
          <cell r="Y23">
            <v>-5.016</v>
          </cell>
          <cell r="AA23">
            <v>-5.016</v>
          </cell>
          <cell r="AB23">
            <v>3.1589999999999998</v>
          </cell>
          <cell r="AC23" t="str">
            <v>X</v>
          </cell>
          <cell r="AD23">
            <v>79.400000000000006</v>
          </cell>
          <cell r="AE23">
            <v>23.9</v>
          </cell>
          <cell r="AF23">
            <v>0.30100755667506301</v>
          </cell>
          <cell r="AG23">
            <v>-0.469773299748111</v>
          </cell>
          <cell r="AH23">
            <v>-37.299999999999997</v>
          </cell>
          <cell r="AJ23">
            <v>-37.299999999999997</v>
          </cell>
          <cell r="AK23">
            <v>-15</v>
          </cell>
          <cell r="AM23">
            <v>78.900000000000006</v>
          </cell>
          <cell r="AN23">
            <v>28.5</v>
          </cell>
          <cell r="AO23">
            <v>0.36121673003802302</v>
          </cell>
          <cell r="AP23">
            <v>-0.39036755386565303</v>
          </cell>
          <cell r="AQ23">
            <v>-30.8</v>
          </cell>
          <cell r="AS23">
            <v>-30.8</v>
          </cell>
          <cell r="AT23">
            <v>-10.3</v>
          </cell>
          <cell r="AV23">
            <v>37075</v>
          </cell>
          <cell r="AX23" t="str">
            <v>MSDW</v>
          </cell>
          <cell r="AZ23">
            <v>65.043817000000004</v>
          </cell>
          <cell r="BA23" t="str">
            <v>10Q</v>
          </cell>
          <cell r="BB23">
            <v>36981</v>
          </cell>
          <cell r="BE23" t="str">
            <v>N/A</v>
          </cell>
          <cell r="BF23" t="str">
            <v>N/A</v>
          </cell>
          <cell r="BH23" t="str">
            <v>N/A</v>
          </cell>
          <cell r="BI23" t="str">
            <v>N/A</v>
          </cell>
          <cell r="BK23" t="str">
            <v>N/A</v>
          </cell>
          <cell r="BM23">
            <v>213.798</v>
          </cell>
          <cell r="BN23">
            <v>28.506</v>
          </cell>
          <cell r="BO23">
            <v>185.292</v>
          </cell>
          <cell r="BP23">
            <v>37005</v>
          </cell>
          <cell r="BQ23" t="str">
            <v>PR</v>
          </cell>
          <cell r="BT23">
            <v>0</v>
          </cell>
          <cell r="BU23">
            <v>-0.1</v>
          </cell>
          <cell r="BW23">
            <v>0.4</v>
          </cell>
          <cell r="BX23">
            <v>37049</v>
          </cell>
          <cell r="CB23" t="str">
            <v>N/A</v>
          </cell>
          <cell r="CC23" t="str">
            <v>N/A</v>
          </cell>
          <cell r="CE23" t="str">
            <v>N/A</v>
          </cell>
          <cell r="CF23" t="str">
            <v>N/A</v>
          </cell>
          <cell r="CG23" t="str">
            <v>N/A</v>
          </cell>
          <cell r="CI23" t="str">
            <v>N/A</v>
          </cell>
          <cell r="CJ23" t="str">
            <v>N/A</v>
          </cell>
          <cell r="CK23" t="str">
            <v>N/A</v>
          </cell>
          <cell r="CM23" t="e">
            <v>#NAME?</v>
          </cell>
          <cell r="CN23" t="e">
            <v>#NAME?</v>
          </cell>
          <cell r="CO23" t="str">
            <v>N/A</v>
          </cell>
          <cell r="CQ23">
            <v>-0.29448561425956499</v>
          </cell>
          <cell r="CR23">
            <v>-6.2972292191435797E-3</v>
          </cell>
          <cell r="CT23" t="str">
            <v>N/A</v>
          </cell>
          <cell r="CU23" t="str">
            <v>N/A</v>
          </cell>
          <cell r="CV23" t="str">
            <v>N/A</v>
          </cell>
          <cell r="CW23" t="str">
            <v>N/A</v>
          </cell>
          <cell r="CX23" t="str">
            <v>N/A</v>
          </cell>
          <cell r="CZ23" t="str">
            <v>N/A</v>
          </cell>
          <cell r="DA23" t="str">
            <v>N/A</v>
          </cell>
          <cell r="DB23" t="str">
            <v>N/A</v>
          </cell>
          <cell r="DC23" t="str">
            <v>N/A</v>
          </cell>
          <cell r="DD23" t="str">
            <v>N/A</v>
          </cell>
          <cell r="DF23" t="str">
            <v>N/A</v>
          </cell>
          <cell r="DG23" t="str">
            <v>N/A</v>
          </cell>
          <cell r="DH23" t="str">
            <v>N/A</v>
          </cell>
          <cell r="DI23" t="str">
            <v>N/A</v>
          </cell>
          <cell r="DJ23" t="str">
            <v>N/A</v>
          </cell>
          <cell r="DL23" t="str">
            <v>N/A</v>
          </cell>
          <cell r="DM23" t="str">
            <v>N/A</v>
          </cell>
          <cell r="DN23" t="str">
            <v>N/A</v>
          </cell>
          <cell r="DO23" t="str">
            <v>N/A</v>
          </cell>
          <cell r="DP23" t="str">
            <v>N/A</v>
          </cell>
          <cell r="DR23" t="str">
            <v>N/A</v>
          </cell>
          <cell r="DS23" t="str">
            <v>N/A</v>
          </cell>
          <cell r="DT23" t="str">
            <v>N/A</v>
          </cell>
          <cell r="DU23" t="str">
            <v>N/A</v>
          </cell>
          <cell r="DV23" t="str">
            <v>N/A</v>
          </cell>
          <cell r="DX23" t="str">
            <v>N/A</v>
          </cell>
          <cell r="DY23" t="str">
            <v>N/A</v>
          </cell>
          <cell r="DZ23" t="str">
            <v>N/A</v>
          </cell>
          <cell r="EA23" t="str">
            <v>N/A</v>
          </cell>
          <cell r="EB23" t="str">
            <v>N/A</v>
          </cell>
          <cell r="ED23" t="str">
            <v>N/A</v>
          </cell>
          <cell r="EE23" t="str">
            <v>N/A</v>
          </cell>
          <cell r="EF23" t="str">
            <v>N/A</v>
          </cell>
          <cell r="EG23" t="str">
            <v>N/A</v>
          </cell>
          <cell r="EH23" t="str">
            <v>N/A</v>
          </cell>
          <cell r="EJ23" t="str">
            <v>N/A</v>
          </cell>
          <cell r="EK23" t="str">
            <v>N/A</v>
          </cell>
          <cell r="EL23" t="str">
            <v>N/A</v>
          </cell>
          <cell r="EM23" t="str">
            <v>N/A</v>
          </cell>
          <cell r="EN23" t="str">
            <v>N/A</v>
          </cell>
          <cell r="EP23" t="str">
            <v>NA</v>
          </cell>
          <cell r="EQ23" t="str">
            <v>N/A</v>
          </cell>
          <cell r="ER23" t="str">
            <v>N/A</v>
          </cell>
          <cell r="ES23" t="str">
            <v>N/A</v>
          </cell>
          <cell r="ET23" t="str">
            <v>N/A</v>
          </cell>
          <cell r="EV23" t="str">
            <v>NA</v>
          </cell>
          <cell r="EW23" t="str">
            <v>NA</v>
          </cell>
          <cell r="EX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E23" t="str">
            <v>N/A</v>
          </cell>
          <cell r="FF23" t="str">
            <v>N/A</v>
          </cell>
          <cell r="FG23" t="str">
            <v>N/A</v>
          </cell>
          <cell r="FI23" t="str">
            <v>DS</v>
          </cell>
          <cell r="FJ23">
            <v>36912</v>
          </cell>
          <cell r="FK23" t="str">
            <v>DL</v>
          </cell>
          <cell r="FL23">
            <v>37088</v>
          </cell>
          <cell r="FR23">
            <v>4</v>
          </cell>
          <cell r="FS23">
            <v>3</v>
          </cell>
          <cell r="FX23" t="str">
            <v>Johnson</v>
          </cell>
        </row>
        <row r="24">
          <cell r="A24" t="str">
            <v>CIEN</v>
          </cell>
          <cell r="C24" t="str">
            <v>Ciena</v>
          </cell>
          <cell r="E24" t="str">
            <v>OCT</v>
          </cell>
          <cell r="G24" t="str">
            <v>CIEN</v>
          </cell>
          <cell r="H24" t="e">
            <v>#REF!</v>
          </cell>
          <cell r="I24" t="e">
            <v>#REF!</v>
          </cell>
          <cell r="J24" t="e">
            <v>#REF!</v>
          </cell>
          <cell r="L24" t="str">
            <v>N/A</v>
          </cell>
          <cell r="M24" t="e">
            <v>#NAME?</v>
          </cell>
          <cell r="N24" t="e">
            <v>#NAME?</v>
          </cell>
          <cell r="O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U24">
            <v>1058.5260000000001</v>
          </cell>
          <cell r="V24">
            <v>476.29899999999998</v>
          </cell>
          <cell r="W24">
            <v>0.44996438443647102</v>
          </cell>
          <cell r="X24">
            <v>0.186633110570737</v>
          </cell>
          <cell r="Y24">
            <v>197.55600000000001</v>
          </cell>
          <cell r="AA24">
            <v>197.55600000000001</v>
          </cell>
          <cell r="AB24">
            <v>141.94499999999999</v>
          </cell>
          <cell r="AC24" t="str">
            <v>X</v>
          </cell>
          <cell r="AD24">
            <v>2009.396</v>
          </cell>
          <cell r="AE24">
            <v>902.649</v>
          </cell>
          <cell r="AF24">
            <v>0.44921409219486902</v>
          </cell>
          <cell r="AG24">
            <v>0.181128060372371</v>
          </cell>
          <cell r="AH24">
            <v>363.95800000000003</v>
          </cell>
          <cell r="AJ24">
            <v>363.95800000000003</v>
          </cell>
          <cell r="AK24">
            <v>272.34300000000002</v>
          </cell>
          <cell r="AM24">
            <v>3185</v>
          </cell>
          <cell r="AN24">
            <v>1475.1849999999999</v>
          </cell>
          <cell r="AO24">
            <v>0.463166405023548</v>
          </cell>
          <cell r="AP24">
            <v>0.223154474097331</v>
          </cell>
          <cell r="AQ24">
            <v>710.74699999999996</v>
          </cell>
          <cell r="AS24">
            <v>710.74699999999996</v>
          </cell>
          <cell r="AT24">
            <v>499.24700000000001</v>
          </cell>
          <cell r="AV24">
            <v>37070</v>
          </cell>
          <cell r="AX24" t="str">
            <v>RS</v>
          </cell>
          <cell r="AZ24">
            <v>326.517967</v>
          </cell>
          <cell r="BA24" t="str">
            <v>10Q</v>
          </cell>
          <cell r="BB24">
            <v>37011</v>
          </cell>
          <cell r="BE24" t="str">
            <v>N/A</v>
          </cell>
          <cell r="BF24" t="str">
            <v>N/A</v>
          </cell>
          <cell r="BH24" t="str">
            <v>N/A</v>
          </cell>
          <cell r="BI24" t="str">
            <v>N/A</v>
          </cell>
          <cell r="BK24" t="str">
            <v>N/A</v>
          </cell>
          <cell r="BM24">
            <v>1501.375</v>
          </cell>
          <cell r="BN24">
            <v>865.30600000000004</v>
          </cell>
          <cell r="BO24">
            <v>636.06899999999996</v>
          </cell>
          <cell r="BP24">
            <v>37011</v>
          </cell>
          <cell r="BQ24" t="str">
            <v>10Q</v>
          </cell>
          <cell r="BT24">
            <v>0.48</v>
          </cell>
          <cell r="BU24">
            <v>0.77</v>
          </cell>
          <cell r="BV24">
            <v>1.37</v>
          </cell>
          <cell r="BW24">
            <v>0.4</v>
          </cell>
          <cell r="BX24">
            <v>37048</v>
          </cell>
          <cell r="BZ24">
            <v>36937</v>
          </cell>
          <cell r="CB24" t="str">
            <v>N/A</v>
          </cell>
          <cell r="CC24" t="str">
            <v>N/A</v>
          </cell>
          <cell r="CE24" t="str">
            <v>N/A</v>
          </cell>
          <cell r="CF24" t="str">
            <v>N/A</v>
          </cell>
          <cell r="CG24" t="str">
            <v>N/A</v>
          </cell>
          <cell r="CI24" t="str">
            <v>N/A</v>
          </cell>
          <cell r="CJ24" t="str">
            <v>N/A</v>
          </cell>
          <cell r="CK24" t="str">
            <v>N/A</v>
          </cell>
          <cell r="CM24" t="e">
            <v>#NAME?</v>
          </cell>
          <cell r="CN24" t="e">
            <v>#NAME?</v>
          </cell>
          <cell r="CO24" t="str">
            <v>N/A</v>
          </cell>
          <cell r="CQ24">
            <v>0.89829631015204103</v>
          </cell>
          <cell r="CR24">
            <v>0.58505341903736297</v>
          </cell>
          <cell r="CT24" t="str">
            <v>N/A</v>
          </cell>
          <cell r="CU24" t="str">
            <v>N/A</v>
          </cell>
          <cell r="CV24" t="str">
            <v>N/A</v>
          </cell>
          <cell r="CW24" t="str">
            <v>N/A</v>
          </cell>
          <cell r="CX24" t="str">
            <v>N/A</v>
          </cell>
          <cell r="CZ24" t="str">
            <v>N/A</v>
          </cell>
          <cell r="DA24" t="str">
            <v>N/A</v>
          </cell>
          <cell r="DB24" t="str">
            <v>N/A</v>
          </cell>
          <cell r="DC24" t="str">
            <v>N/A</v>
          </cell>
          <cell r="DD24" t="str">
            <v>N/A</v>
          </cell>
          <cell r="DF24" t="str">
            <v>N/A</v>
          </cell>
          <cell r="DG24" t="str">
            <v>N/A</v>
          </cell>
          <cell r="DH24" t="str">
            <v>N/A</v>
          </cell>
          <cell r="DI24" t="str">
            <v>N/A</v>
          </cell>
          <cell r="DJ24" t="str">
            <v>N/A</v>
          </cell>
          <cell r="DL24" t="str">
            <v>N/A</v>
          </cell>
          <cell r="DM24" t="str">
            <v>N/A</v>
          </cell>
          <cell r="DN24" t="str">
            <v>N/A</v>
          </cell>
          <cell r="DO24" t="str">
            <v>N/A</v>
          </cell>
          <cell r="DP24" t="str">
            <v>N/A</v>
          </cell>
          <cell r="DR24" t="str">
            <v>N/A</v>
          </cell>
          <cell r="DS24" t="str">
            <v>N/A</v>
          </cell>
          <cell r="DT24" t="str">
            <v>N/A</v>
          </cell>
          <cell r="DU24" t="str">
            <v>N/A</v>
          </cell>
          <cell r="DV24" t="str">
            <v>N/A</v>
          </cell>
          <cell r="DX24" t="str">
            <v>N/A</v>
          </cell>
          <cell r="DY24" t="str">
            <v>N/A</v>
          </cell>
          <cell r="DZ24" t="str">
            <v>N/A</v>
          </cell>
          <cell r="EA24" t="str">
            <v>N/A</v>
          </cell>
          <cell r="EB24" t="str">
            <v>N/A</v>
          </cell>
          <cell r="ED24" t="str">
            <v>N/A</v>
          </cell>
          <cell r="EE24" t="str">
            <v>N/A</v>
          </cell>
          <cell r="EF24" t="str">
            <v>N/A</v>
          </cell>
          <cell r="EG24" t="str">
            <v>N/A</v>
          </cell>
          <cell r="EH24" t="str">
            <v>N/A</v>
          </cell>
          <cell r="EJ24" t="str">
            <v>N/A</v>
          </cell>
          <cell r="EK24" t="str">
            <v>N/A</v>
          </cell>
          <cell r="EL24" t="str">
            <v>N/A</v>
          </cell>
          <cell r="EM24" t="str">
            <v>N/A</v>
          </cell>
          <cell r="EN24" t="str">
            <v>N/A</v>
          </cell>
          <cell r="EP24" t="str">
            <v>NA</v>
          </cell>
          <cell r="EQ24" t="str">
            <v>N/A</v>
          </cell>
          <cell r="ER24" t="str">
            <v>N/A</v>
          </cell>
          <cell r="ES24" t="str">
            <v>N/A</v>
          </cell>
          <cell r="ET24" t="str">
            <v>N/A</v>
          </cell>
          <cell r="EV24" t="str">
            <v>NA</v>
          </cell>
          <cell r="EW24" t="str">
            <v>NA</v>
          </cell>
          <cell r="EX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E24" t="str">
            <v>N/A</v>
          </cell>
          <cell r="FF24" t="str">
            <v>N/A</v>
          </cell>
          <cell r="FG24" t="str">
            <v>N/A</v>
          </cell>
          <cell r="FI24" t="str">
            <v>DS</v>
          </cell>
          <cell r="FJ24">
            <v>36941</v>
          </cell>
          <cell r="FK24" t="str">
            <v>DL</v>
          </cell>
          <cell r="FL24">
            <v>37088</v>
          </cell>
          <cell r="FR24">
            <v>4</v>
          </cell>
          <cell r="FS24">
            <v>3</v>
          </cell>
          <cell r="FX24" t="str">
            <v>Silverstein</v>
          </cell>
        </row>
        <row r="25">
          <cell r="A25" t="str">
            <v>CORV</v>
          </cell>
          <cell r="C25" t="str">
            <v>Corvis Corp</v>
          </cell>
          <cell r="E25" t="str">
            <v>DEC</v>
          </cell>
          <cell r="G25" t="str">
            <v>CORV</v>
          </cell>
          <cell r="H25" t="e">
            <v>#REF!</v>
          </cell>
          <cell r="I25" t="e">
            <v>#REF!</v>
          </cell>
          <cell r="J25" t="e">
            <v>#REF!</v>
          </cell>
          <cell r="L25" t="str">
            <v>N/A</v>
          </cell>
          <cell r="M25" t="e">
            <v>#NAME?</v>
          </cell>
          <cell r="N25" t="e">
            <v>#NAME?</v>
          </cell>
          <cell r="O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U25">
            <v>68.897999999999996</v>
          </cell>
          <cell r="V25">
            <v>25.995000000000001</v>
          </cell>
          <cell r="W25">
            <v>0.37729687363929298</v>
          </cell>
          <cell r="X25">
            <v>-1.72470899010131</v>
          </cell>
          <cell r="Y25">
            <v>-118.82899999999999</v>
          </cell>
          <cell r="AA25">
            <v>-118.82899999999999</v>
          </cell>
          <cell r="AB25">
            <v>-241.09</v>
          </cell>
          <cell r="AD25">
            <v>316.08600000000001</v>
          </cell>
          <cell r="AE25">
            <v>102.583</v>
          </cell>
          <cell r="AF25">
            <v>0.32454142227115401</v>
          </cell>
          <cell r="AG25">
            <v>-0.40268471238840098</v>
          </cell>
          <cell r="AH25">
            <v>-127.283</v>
          </cell>
          <cell r="AJ25">
            <v>-127.283</v>
          </cell>
          <cell r="AK25">
            <v>-158.233</v>
          </cell>
          <cell r="AM25">
            <v>485</v>
          </cell>
          <cell r="AN25">
            <v>145.5</v>
          </cell>
          <cell r="AO25">
            <v>0.3</v>
          </cell>
          <cell r="AP25">
            <v>-6.7010309278350499E-2</v>
          </cell>
          <cell r="AQ25">
            <v>-32.5</v>
          </cell>
          <cell r="AS25">
            <v>-32.5</v>
          </cell>
          <cell r="AT25">
            <v>3.4279999999999999</v>
          </cell>
          <cell r="AV25">
            <v>37008</v>
          </cell>
          <cell r="AX25" t="str">
            <v>RS</v>
          </cell>
          <cell r="AZ25">
            <v>359.02320200000003</v>
          </cell>
          <cell r="BA25" t="str">
            <v>10Q</v>
          </cell>
          <cell r="BB25">
            <v>36981</v>
          </cell>
          <cell r="BE25" t="str">
            <v>N/A</v>
          </cell>
          <cell r="BF25" t="str">
            <v>N/A</v>
          </cell>
          <cell r="BH25" t="str">
            <v>N/A</v>
          </cell>
          <cell r="BI25" t="str">
            <v>N/A</v>
          </cell>
          <cell r="BK25" t="str">
            <v>N/A</v>
          </cell>
          <cell r="BM25">
            <v>877.81</v>
          </cell>
          <cell r="BN25">
            <v>55.585999999999999</v>
          </cell>
          <cell r="BO25">
            <v>822.22400000000005</v>
          </cell>
          <cell r="BP25">
            <v>37007</v>
          </cell>
          <cell r="BQ25" t="str">
            <v>PR</v>
          </cell>
          <cell r="BT25">
            <v>-0.31</v>
          </cell>
          <cell r="BU25">
            <v>-0.24</v>
          </cell>
          <cell r="BV25">
            <v>0</v>
          </cell>
          <cell r="BW25">
            <v>0.47</v>
          </cell>
          <cell r="BX25">
            <v>37049</v>
          </cell>
          <cell r="CB25" t="str">
            <v>N/A</v>
          </cell>
          <cell r="CC25" t="str">
            <v>N/A</v>
          </cell>
          <cell r="CE25" t="str">
            <v>N/A</v>
          </cell>
          <cell r="CF25" t="str">
            <v>N/A</v>
          </cell>
          <cell r="CG25" t="str">
            <v>N/A</v>
          </cell>
          <cell r="CI25" t="str">
            <v>N/A</v>
          </cell>
          <cell r="CJ25" t="str">
            <v>N/A</v>
          </cell>
          <cell r="CK25" t="str">
            <v>N/A</v>
          </cell>
          <cell r="CM25" t="e">
            <v>#NAME?</v>
          </cell>
          <cell r="CN25" t="e">
            <v>#NAME?</v>
          </cell>
          <cell r="CO25" t="str">
            <v>N/A</v>
          </cell>
          <cell r="CQ25">
            <v>3.5877383958895801</v>
          </cell>
          <cell r="CR25">
            <v>0.53439253873945702</v>
          </cell>
          <cell r="CT25" t="str">
            <v>N/A</v>
          </cell>
          <cell r="CU25" t="str">
            <v>N/A</v>
          </cell>
          <cell r="CV25" t="str">
            <v>N/A</v>
          </cell>
          <cell r="CW25" t="str">
            <v>N/A</v>
          </cell>
          <cell r="CX25" t="str">
            <v>N/A</v>
          </cell>
          <cell r="CZ25" t="str">
            <v>N/A</v>
          </cell>
          <cell r="DA25" t="str">
            <v>N/A</v>
          </cell>
          <cell r="DB25" t="str">
            <v>N/A</v>
          </cell>
          <cell r="DC25" t="str">
            <v>N/A</v>
          </cell>
          <cell r="DD25" t="str">
            <v>N/A</v>
          </cell>
          <cell r="DF25" t="str">
            <v>N/A</v>
          </cell>
          <cell r="DG25" t="str">
            <v>N/A</v>
          </cell>
          <cell r="DH25" t="str">
            <v>N/A</v>
          </cell>
          <cell r="DI25" t="str">
            <v>N/A</v>
          </cell>
          <cell r="DJ25" t="str">
            <v>N/A</v>
          </cell>
          <cell r="DL25" t="str">
            <v>N/A</v>
          </cell>
          <cell r="DM25" t="str">
            <v>N/A</v>
          </cell>
          <cell r="DN25" t="str">
            <v>N/A</v>
          </cell>
          <cell r="DO25" t="str">
            <v>N/A</v>
          </cell>
          <cell r="DP25" t="str">
            <v>N/A</v>
          </cell>
          <cell r="DR25" t="str">
            <v>N/A</v>
          </cell>
          <cell r="DS25" t="str">
            <v>N/A</v>
          </cell>
          <cell r="DT25" t="str">
            <v>N/A</v>
          </cell>
          <cell r="DU25" t="str">
            <v>N/A</v>
          </cell>
          <cell r="DV25" t="str">
            <v>N/A</v>
          </cell>
          <cell r="DX25" t="str">
            <v>N/A</v>
          </cell>
          <cell r="DY25" t="str">
            <v>N/A</v>
          </cell>
          <cell r="DZ25" t="str">
            <v>N/A</v>
          </cell>
          <cell r="EA25" t="str">
            <v>N/A</v>
          </cell>
          <cell r="EB25" t="str">
            <v>N/A</v>
          </cell>
          <cell r="ED25" t="str">
            <v>N/A</v>
          </cell>
          <cell r="EE25" t="str">
            <v>N/A</v>
          </cell>
          <cell r="EF25" t="str">
            <v>N/A</v>
          </cell>
          <cell r="EG25" t="str">
            <v>N/A</v>
          </cell>
          <cell r="EH25" t="str">
            <v>N/A</v>
          </cell>
          <cell r="EJ25" t="str">
            <v>N/A</v>
          </cell>
          <cell r="EK25" t="str">
            <v>N/A</v>
          </cell>
          <cell r="EL25" t="str">
            <v>N/A</v>
          </cell>
          <cell r="EM25" t="str">
            <v>N/A</v>
          </cell>
          <cell r="EN25" t="str">
            <v>N/A</v>
          </cell>
          <cell r="EP25" t="str">
            <v>NA</v>
          </cell>
          <cell r="EQ25" t="str">
            <v>N/A</v>
          </cell>
          <cell r="ER25" t="str">
            <v>N/A</v>
          </cell>
          <cell r="ES25" t="str">
            <v>N/A</v>
          </cell>
          <cell r="ET25" t="str">
            <v>N/A</v>
          </cell>
          <cell r="EV25" t="str">
            <v>NA</v>
          </cell>
          <cell r="EW25" t="str">
            <v>NA</v>
          </cell>
          <cell r="EX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E25" t="str">
            <v>N/A</v>
          </cell>
          <cell r="FF25" t="str">
            <v>N/A</v>
          </cell>
          <cell r="FG25" t="str">
            <v>N/A</v>
          </cell>
          <cell r="FI25" t="str">
            <v>GA</v>
          </cell>
          <cell r="FJ25">
            <v>36922</v>
          </cell>
          <cell r="FK25" t="str">
            <v>DL</v>
          </cell>
          <cell r="FL25">
            <v>37088</v>
          </cell>
          <cell r="FR25">
            <v>4</v>
          </cell>
          <cell r="FS25">
            <v>3</v>
          </cell>
          <cell r="FX25" t="str">
            <v>Johnson</v>
          </cell>
        </row>
        <row r="26">
          <cell r="A26" t="str">
            <v>JDSU</v>
          </cell>
          <cell r="C26" t="str">
            <v>JDS Uniphase</v>
          </cell>
          <cell r="E26" t="str">
            <v>JUN</v>
          </cell>
          <cell r="G26" t="str">
            <v>JDSU</v>
          </cell>
          <cell r="H26" t="e">
            <v>#REF!</v>
          </cell>
          <cell r="I26" t="e">
            <v>#REF!</v>
          </cell>
          <cell r="J26" t="e">
            <v>#REF!</v>
          </cell>
          <cell r="L26" t="str">
            <v>N/A</v>
          </cell>
          <cell r="M26" t="e">
            <v>#NAME?</v>
          </cell>
          <cell r="N26" t="e">
            <v>#NAME?</v>
          </cell>
          <cell r="O26" t="e">
            <v>#NAME?</v>
          </cell>
          <cell r="Q26" t="e">
            <v>#NAME?</v>
          </cell>
          <cell r="R26" t="e">
            <v>#NAME?</v>
          </cell>
          <cell r="S26" t="e">
            <v>#NAME?</v>
          </cell>
          <cell r="U26">
            <v>2630.2</v>
          </cell>
          <cell r="V26">
            <v>1342.1</v>
          </cell>
          <cell r="W26">
            <v>0.51026537905862701</v>
          </cell>
          <cell r="X26">
            <v>0.31974754771500302</v>
          </cell>
          <cell r="Y26">
            <v>841</v>
          </cell>
          <cell r="AA26">
            <v>841</v>
          </cell>
          <cell r="AB26">
            <v>584.9</v>
          </cell>
          <cell r="AD26">
            <v>2420.1</v>
          </cell>
          <cell r="AE26">
            <v>1012.9</v>
          </cell>
          <cell r="AF26">
            <v>0.41853642411470598</v>
          </cell>
          <cell r="AG26">
            <v>0.121813148217016</v>
          </cell>
          <cell r="AH26">
            <v>294.8</v>
          </cell>
          <cell r="AJ26">
            <v>294.8</v>
          </cell>
          <cell r="AK26">
            <v>223</v>
          </cell>
          <cell r="AO26" t="str">
            <v>N/A</v>
          </cell>
          <cell r="AP26" t="str">
            <v>N/A</v>
          </cell>
          <cell r="AQ26">
            <v>0</v>
          </cell>
          <cell r="AV26">
            <v>37057</v>
          </cell>
          <cell r="AX26" t="str">
            <v>RS</v>
          </cell>
          <cell r="AZ26">
            <v>1316.2229010000001</v>
          </cell>
          <cell r="BA26" t="str">
            <v>10Q</v>
          </cell>
          <cell r="BB26">
            <v>36981</v>
          </cell>
          <cell r="BE26" t="str">
            <v>N/A</v>
          </cell>
          <cell r="BF26" t="str">
            <v>N/A</v>
          </cell>
          <cell r="BH26" t="str">
            <v>N/A</v>
          </cell>
          <cell r="BI26" t="str">
            <v>N/A</v>
          </cell>
          <cell r="BK26" t="str">
            <v>N/A</v>
          </cell>
          <cell r="BM26">
            <v>1972.9</v>
          </cell>
          <cell r="BN26">
            <v>23.6</v>
          </cell>
          <cell r="BO26">
            <v>1949.3</v>
          </cell>
          <cell r="BP26">
            <v>36981</v>
          </cell>
          <cell r="BQ26" t="str">
            <v>10Q</v>
          </cell>
          <cell r="BT26">
            <v>0.64</v>
          </cell>
          <cell r="BU26">
            <v>0.3</v>
          </cell>
          <cell r="BV26">
            <v>0.49</v>
          </cell>
          <cell r="BW26">
            <v>0.35</v>
          </cell>
          <cell r="BX26">
            <v>37049</v>
          </cell>
          <cell r="BZ26">
            <v>36956</v>
          </cell>
          <cell r="CB26" t="str">
            <v>N/A</v>
          </cell>
          <cell r="CC26" t="str">
            <v>N/A</v>
          </cell>
          <cell r="CE26" t="str">
            <v>N/A</v>
          </cell>
          <cell r="CF26" t="str">
            <v>N/A</v>
          </cell>
          <cell r="CG26" t="str">
            <v>N/A</v>
          </cell>
          <cell r="CI26" t="str">
            <v>N/A</v>
          </cell>
          <cell r="CJ26" t="str">
            <v>N/A</v>
          </cell>
          <cell r="CK26" t="str">
            <v>N/A</v>
          </cell>
          <cell r="CM26" t="e">
            <v>#NAME?</v>
          </cell>
          <cell r="CN26" t="e">
            <v>#NAME?</v>
          </cell>
          <cell r="CO26" t="str">
            <v>N/A</v>
          </cell>
          <cell r="CQ26">
            <v>-7.9879857045091596E-2</v>
          </cell>
          <cell r="CR26">
            <v>-1</v>
          </cell>
          <cell r="CT26" t="str">
            <v>N/A</v>
          </cell>
          <cell r="CU26" t="str">
            <v>N/A</v>
          </cell>
          <cell r="CV26" t="str">
            <v>N/A</v>
          </cell>
          <cell r="CW26" t="str">
            <v>N/A</v>
          </cell>
          <cell r="CX26" t="str">
            <v>N/A</v>
          </cell>
          <cell r="CZ26" t="str">
            <v>N/A</v>
          </cell>
          <cell r="DA26" t="str">
            <v>N/A</v>
          </cell>
          <cell r="DB26" t="str">
            <v>N/A</v>
          </cell>
          <cell r="DC26" t="str">
            <v>N/A</v>
          </cell>
          <cell r="DD26" t="str">
            <v>N/A</v>
          </cell>
          <cell r="DF26" t="str">
            <v>N/A</v>
          </cell>
          <cell r="DG26" t="str">
            <v>N/A</v>
          </cell>
          <cell r="DH26" t="str">
            <v>N/A</v>
          </cell>
          <cell r="DI26" t="str">
            <v>N/A</v>
          </cell>
          <cell r="DJ26" t="str">
            <v>N/A</v>
          </cell>
          <cell r="DL26" t="str">
            <v>N/A</v>
          </cell>
          <cell r="DM26" t="str">
            <v>N/A</v>
          </cell>
          <cell r="DN26" t="str">
            <v>N/A</v>
          </cell>
          <cell r="DO26" t="str">
            <v>N/A</v>
          </cell>
          <cell r="DP26" t="str">
            <v>N/A</v>
          </cell>
          <cell r="DR26" t="str">
            <v>N/A</v>
          </cell>
          <cell r="DS26" t="str">
            <v>N/A</v>
          </cell>
          <cell r="DT26" t="str">
            <v>N/A</v>
          </cell>
          <cell r="DU26" t="str">
            <v>N/A</v>
          </cell>
          <cell r="DV26" t="str">
            <v>N/A</v>
          </cell>
          <cell r="DX26" t="str">
            <v>N/A</v>
          </cell>
          <cell r="DY26" t="str">
            <v>N/A</v>
          </cell>
          <cell r="DZ26" t="str">
            <v>N/A</v>
          </cell>
          <cell r="EA26" t="str">
            <v>N/A</v>
          </cell>
          <cell r="EB26" t="str">
            <v>N/A</v>
          </cell>
          <cell r="ED26" t="str">
            <v>N/A</v>
          </cell>
          <cell r="EE26" t="str">
            <v>N/A</v>
          </cell>
          <cell r="EF26" t="str">
            <v>N/A</v>
          </cell>
          <cell r="EG26" t="str">
            <v>N/A</v>
          </cell>
          <cell r="EH26" t="str">
            <v>N/A</v>
          </cell>
          <cell r="EJ26" t="str">
            <v>N/A</v>
          </cell>
          <cell r="EK26" t="str">
            <v>N/A</v>
          </cell>
          <cell r="EL26" t="str">
            <v>N/A</v>
          </cell>
          <cell r="EM26" t="str">
            <v>N/A</v>
          </cell>
          <cell r="EN26" t="str">
            <v>N/A</v>
          </cell>
          <cell r="EP26" t="str">
            <v>NA</v>
          </cell>
          <cell r="EQ26" t="str">
            <v>N/A</v>
          </cell>
          <cell r="ER26" t="str">
            <v>N/A</v>
          </cell>
          <cell r="ES26" t="str">
            <v>N/A</v>
          </cell>
          <cell r="ET26" t="str">
            <v>N/A</v>
          </cell>
          <cell r="EV26" t="str">
            <v>NA</v>
          </cell>
          <cell r="EW26" t="str">
            <v>NA</v>
          </cell>
          <cell r="EX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E26" t="str">
            <v>N/A</v>
          </cell>
          <cell r="FF26" t="str">
            <v>N/A</v>
          </cell>
          <cell r="FG26" t="str">
            <v>N/A</v>
          </cell>
          <cell r="FI26" t="str">
            <v>DS</v>
          </cell>
          <cell r="FJ26">
            <v>36941</v>
          </cell>
          <cell r="FK26" t="str">
            <v>DL</v>
          </cell>
          <cell r="FL26">
            <v>37088</v>
          </cell>
          <cell r="FR26">
            <v>4</v>
          </cell>
          <cell r="FS26">
            <v>3</v>
          </cell>
          <cell r="FX26" t="str">
            <v>Veerappan</v>
          </cell>
        </row>
        <row r="27">
          <cell r="A27" t="str">
            <v>LU</v>
          </cell>
          <cell r="C27" t="str">
            <v>Lucent Technologies</v>
          </cell>
          <cell r="E27" t="str">
            <v>SEP</v>
          </cell>
          <cell r="G27" t="str">
            <v>LU</v>
          </cell>
          <cell r="H27" t="e">
            <v>#REF!</v>
          </cell>
          <cell r="I27" t="e">
            <v>#REF!</v>
          </cell>
          <cell r="J27" t="e">
            <v>#REF!</v>
          </cell>
          <cell r="L27" t="str">
            <v>N/A</v>
          </cell>
          <cell r="M27" t="e">
            <v>#NAME?</v>
          </cell>
          <cell r="N27" t="e">
            <v>#NAME?</v>
          </cell>
          <cell r="O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U27">
            <v>26092</v>
          </cell>
          <cell r="V27">
            <v>9150</v>
          </cell>
          <cell r="W27">
            <v>0.350682201441055</v>
          </cell>
          <cell r="X27">
            <v>4.1391997547140904E-3</v>
          </cell>
          <cell r="Y27">
            <v>108</v>
          </cell>
          <cell r="AA27">
            <v>108</v>
          </cell>
          <cell r="AB27">
            <v>-35</v>
          </cell>
          <cell r="AC27" t="str">
            <v>x</v>
          </cell>
          <cell r="AD27">
            <v>24230</v>
          </cell>
          <cell r="AE27">
            <v>4889</v>
          </cell>
          <cell r="AF27">
            <v>0.201774659513</v>
          </cell>
          <cell r="AG27">
            <v>-0.240817168799009</v>
          </cell>
          <cell r="AH27">
            <v>-5835</v>
          </cell>
          <cell r="AJ27">
            <v>-5835</v>
          </cell>
          <cell r="AK27">
            <v>-4333</v>
          </cell>
          <cell r="AM27">
            <v>28660</v>
          </cell>
          <cell r="AN27">
            <v>8589</v>
          </cell>
          <cell r="AO27">
            <v>0.29968597348220499</v>
          </cell>
          <cell r="AP27">
            <v>-8.8311235170970004E-2</v>
          </cell>
          <cell r="AQ27">
            <v>-2531</v>
          </cell>
          <cell r="AS27">
            <v>-2531</v>
          </cell>
          <cell r="AT27">
            <v>-2161</v>
          </cell>
          <cell r="AV27">
            <v>37041</v>
          </cell>
          <cell r="AX27" t="str">
            <v>RS</v>
          </cell>
          <cell r="AZ27">
            <v>3405.8109890000001</v>
          </cell>
          <cell r="BA27" t="str">
            <v>10Q</v>
          </cell>
          <cell r="BB27">
            <v>36981</v>
          </cell>
          <cell r="BE27" t="str">
            <v>N/A</v>
          </cell>
          <cell r="BF27">
            <v>0</v>
          </cell>
          <cell r="BH27" t="str">
            <v>N/A</v>
          </cell>
          <cell r="BI27">
            <v>0</v>
          </cell>
          <cell r="BK27" t="str">
            <v>N/A</v>
          </cell>
          <cell r="BM27">
            <v>1402</v>
          </cell>
          <cell r="BN27">
            <v>5370</v>
          </cell>
          <cell r="BO27">
            <v>-3968</v>
          </cell>
          <cell r="BP27">
            <v>36981</v>
          </cell>
          <cell r="BQ27" t="str">
            <v>10Q</v>
          </cell>
          <cell r="BT27">
            <v>0.22</v>
          </cell>
          <cell r="BU27">
            <v>-0.76</v>
          </cell>
          <cell r="BV27">
            <v>-0.08</v>
          </cell>
          <cell r="BW27">
            <v>0.18</v>
          </cell>
          <cell r="BX27">
            <v>37048</v>
          </cell>
          <cell r="BZ27">
            <v>36915</v>
          </cell>
          <cell r="CB27" t="str">
            <v>N/A</v>
          </cell>
          <cell r="CC27" t="str">
            <v>N/A</v>
          </cell>
          <cell r="CE27" t="str">
            <v>N/A</v>
          </cell>
          <cell r="CF27" t="str">
            <v>N/A</v>
          </cell>
          <cell r="CG27" t="str">
            <v>N/A</v>
          </cell>
          <cell r="CI27" t="str">
            <v>N/A</v>
          </cell>
          <cell r="CJ27" t="str">
            <v>N/A</v>
          </cell>
          <cell r="CK27" t="str">
            <v>N/A</v>
          </cell>
          <cell r="CM27" t="e">
            <v>#NAME?</v>
          </cell>
          <cell r="CN27" t="e">
            <v>#NAME?</v>
          </cell>
          <cell r="CO27" t="str">
            <v>N/A</v>
          </cell>
          <cell r="CQ27">
            <v>-7.1362869845163296E-2</v>
          </cell>
          <cell r="CR27">
            <v>0.18283120099050801</v>
          </cell>
          <cell r="CT27" t="str">
            <v>N/A</v>
          </cell>
          <cell r="CU27" t="str">
            <v>N/A</v>
          </cell>
          <cell r="CV27" t="str">
            <v>N/A</v>
          </cell>
          <cell r="CW27" t="str">
            <v>N/A</v>
          </cell>
          <cell r="CX27" t="str">
            <v>N/A</v>
          </cell>
          <cell r="CZ27" t="str">
            <v>N/A</v>
          </cell>
          <cell r="DA27" t="str">
            <v>N/A</v>
          </cell>
          <cell r="DB27" t="str">
            <v>N/A</v>
          </cell>
          <cell r="DC27" t="str">
            <v>N/A</v>
          </cell>
          <cell r="DD27" t="str">
            <v>N/A</v>
          </cell>
          <cell r="DF27" t="str">
            <v>N/A</v>
          </cell>
          <cell r="DG27" t="str">
            <v>N/A</v>
          </cell>
          <cell r="DH27" t="str">
            <v>N/A</v>
          </cell>
          <cell r="DI27" t="str">
            <v>N/A</v>
          </cell>
          <cell r="DJ27" t="str">
            <v>N/A</v>
          </cell>
          <cell r="DL27" t="str">
            <v>N/A</v>
          </cell>
          <cell r="DM27" t="str">
            <v>N/A</v>
          </cell>
          <cell r="DN27" t="str">
            <v>N/A</v>
          </cell>
          <cell r="DO27" t="str">
            <v>N/A</v>
          </cell>
          <cell r="DP27" t="str">
            <v>N/A</v>
          </cell>
          <cell r="DR27" t="str">
            <v>N/A</v>
          </cell>
          <cell r="DS27" t="str">
            <v>N/A</v>
          </cell>
          <cell r="DT27" t="str">
            <v>N/A</v>
          </cell>
          <cell r="DU27" t="str">
            <v>N/A</v>
          </cell>
          <cell r="DV27" t="str">
            <v>N/A</v>
          </cell>
          <cell r="DX27" t="str">
            <v>N/A</v>
          </cell>
          <cell r="DY27" t="str">
            <v>N/A</v>
          </cell>
          <cell r="DZ27" t="str">
            <v>N/A</v>
          </cell>
          <cell r="EA27" t="str">
            <v>N/A</v>
          </cell>
          <cell r="EB27" t="str">
            <v>N/A</v>
          </cell>
          <cell r="ED27" t="str">
            <v>N/A</v>
          </cell>
          <cell r="EE27" t="str">
            <v>N/A</v>
          </cell>
          <cell r="EF27" t="str">
            <v>N/A</v>
          </cell>
          <cell r="EG27" t="str">
            <v>N/A</v>
          </cell>
          <cell r="EH27" t="str">
            <v>N/A</v>
          </cell>
          <cell r="EJ27" t="str">
            <v>N/A</v>
          </cell>
          <cell r="EK27" t="str">
            <v>N/A</v>
          </cell>
          <cell r="EL27" t="str">
            <v>N/A</v>
          </cell>
          <cell r="EM27" t="str">
            <v>N/A</v>
          </cell>
          <cell r="EN27" t="str">
            <v>N/A</v>
          </cell>
          <cell r="EP27" t="str">
            <v>NA</v>
          </cell>
          <cell r="EQ27" t="str">
            <v>N/A</v>
          </cell>
          <cell r="ER27" t="str">
            <v>N/A</v>
          </cell>
          <cell r="ES27" t="str">
            <v>N/A</v>
          </cell>
          <cell r="ET27" t="str">
            <v>N/A</v>
          </cell>
          <cell r="EV27" t="str">
            <v>NA</v>
          </cell>
          <cell r="EW27" t="str">
            <v>NA</v>
          </cell>
          <cell r="EX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E27" t="str">
            <v>N/A</v>
          </cell>
          <cell r="FF27" t="str">
            <v>N/A</v>
          </cell>
          <cell r="FG27" t="str">
            <v>N/A</v>
          </cell>
          <cell r="FI27" t="str">
            <v>DS</v>
          </cell>
          <cell r="FJ27">
            <v>36912</v>
          </cell>
          <cell r="FK27" t="str">
            <v>DL</v>
          </cell>
          <cell r="FL27">
            <v>37088</v>
          </cell>
          <cell r="FR27">
            <v>4</v>
          </cell>
          <cell r="FS27">
            <v>3</v>
          </cell>
          <cell r="FX27" t="str">
            <v>Silverstein</v>
          </cell>
        </row>
        <row r="28">
          <cell r="A28" t="str">
            <v>NUFO</v>
          </cell>
          <cell r="C28" t="str">
            <v>New Focus</v>
          </cell>
          <cell r="E28" t="str">
            <v>DEC</v>
          </cell>
          <cell r="G28" t="str">
            <v>NUFO</v>
          </cell>
          <cell r="H28" t="e">
            <v>#REF!</v>
          </cell>
          <cell r="I28" t="e">
            <v>#REF!</v>
          </cell>
          <cell r="J28" t="e">
            <v>#REF!</v>
          </cell>
          <cell r="L28" t="str">
            <v>N/A</v>
          </cell>
          <cell r="M28" t="e">
            <v>#NAME?</v>
          </cell>
          <cell r="N28" t="e">
            <v>#NAME?</v>
          </cell>
          <cell r="O28" t="e">
            <v>#NAME?</v>
          </cell>
          <cell r="Q28" t="e">
            <v>#NAME?</v>
          </cell>
          <cell r="R28" t="e">
            <v>#NAME?</v>
          </cell>
          <cell r="S28" t="e">
            <v>#NAME?</v>
          </cell>
          <cell r="U28">
            <v>80.36</v>
          </cell>
          <cell r="V28">
            <v>16.010000000000002</v>
          </cell>
          <cell r="W28">
            <v>0.19922847187655601</v>
          </cell>
          <cell r="X28">
            <v>-0.32441513190642102</v>
          </cell>
          <cell r="Y28">
            <v>-26.07</v>
          </cell>
          <cell r="AA28">
            <v>-26.07</v>
          </cell>
          <cell r="AB28">
            <v>-12.23</v>
          </cell>
          <cell r="AD28">
            <v>134.38</v>
          </cell>
          <cell r="AE28">
            <v>43.37</v>
          </cell>
          <cell r="AF28">
            <v>0.32274147938681402</v>
          </cell>
          <cell r="AG28">
            <v>-0.34484298258669399</v>
          </cell>
          <cell r="AH28">
            <v>-46.34</v>
          </cell>
          <cell r="AJ28">
            <v>-46.34</v>
          </cell>
          <cell r="AK28">
            <v>-28.84</v>
          </cell>
          <cell r="AM28">
            <v>177.88</v>
          </cell>
          <cell r="AN28">
            <v>69.680000000000007</v>
          </cell>
          <cell r="AO28">
            <v>0.391724758263998</v>
          </cell>
          <cell r="AP28">
            <v>0.15965819653699101</v>
          </cell>
          <cell r="AQ28">
            <v>28.4</v>
          </cell>
          <cell r="AS28">
            <v>28.4</v>
          </cell>
          <cell r="AT28">
            <v>12.4</v>
          </cell>
          <cell r="AV28">
            <v>37029</v>
          </cell>
          <cell r="AX28" t="str">
            <v>UBS W</v>
          </cell>
          <cell r="AZ28">
            <v>75.869550000000004</v>
          </cell>
          <cell r="BA28" t="str">
            <v>10Q</v>
          </cell>
          <cell r="BB28">
            <v>36982</v>
          </cell>
          <cell r="BE28" t="str">
            <v>N/A</v>
          </cell>
          <cell r="BF28" t="str">
            <v>N/A</v>
          </cell>
          <cell r="BH28" t="str">
            <v>N/A</v>
          </cell>
          <cell r="BI28" t="str">
            <v>N/A</v>
          </cell>
          <cell r="BK28" t="str">
            <v>N/A</v>
          </cell>
          <cell r="BM28">
            <v>369.57799999999997</v>
          </cell>
          <cell r="BN28">
            <v>0.33</v>
          </cell>
          <cell r="BO28">
            <v>369.24799999999999</v>
          </cell>
          <cell r="BP28">
            <v>36982</v>
          </cell>
          <cell r="BQ28" t="str">
            <v>10Q</v>
          </cell>
          <cell r="BT28">
            <v>-0.25</v>
          </cell>
          <cell r="BU28">
            <v>-0.39</v>
          </cell>
          <cell r="BV28">
            <v>-0.13</v>
          </cell>
          <cell r="BW28">
            <v>0.42</v>
          </cell>
          <cell r="BX28">
            <v>37047</v>
          </cell>
          <cell r="BZ28">
            <v>36921</v>
          </cell>
          <cell r="CB28" t="str">
            <v>N/A</v>
          </cell>
          <cell r="CC28" t="str">
            <v>N/A</v>
          </cell>
          <cell r="CE28" t="str">
            <v>N/A</v>
          </cell>
          <cell r="CF28" t="str">
            <v>N/A</v>
          </cell>
          <cell r="CG28" t="str">
            <v>N/A</v>
          </cell>
          <cell r="CI28" t="str">
            <v>N/A</v>
          </cell>
          <cell r="CJ28" t="str">
            <v>N/A</v>
          </cell>
          <cell r="CK28" t="str">
            <v>N/A</v>
          </cell>
          <cell r="CM28" t="e">
            <v>#NAME?</v>
          </cell>
          <cell r="CN28" t="e">
            <v>#NAME?</v>
          </cell>
          <cell r="CO28" t="str">
            <v>N/A</v>
          </cell>
          <cell r="CQ28">
            <v>0.67222498755599802</v>
          </cell>
          <cell r="CR28">
            <v>0.32370888525078101</v>
          </cell>
          <cell r="CT28" t="str">
            <v>N/A</v>
          </cell>
          <cell r="CU28" t="str">
            <v>N/A</v>
          </cell>
          <cell r="CV28" t="str">
            <v>N/A</v>
          </cell>
          <cell r="CW28" t="str">
            <v>N/A</v>
          </cell>
          <cell r="CX28" t="str">
            <v>N/A</v>
          </cell>
          <cell r="CZ28" t="str">
            <v>N/A</v>
          </cell>
          <cell r="DA28" t="str">
            <v>N/A</v>
          </cell>
          <cell r="DB28" t="str">
            <v>N/A</v>
          </cell>
          <cell r="DC28" t="str">
            <v>N/A</v>
          </cell>
          <cell r="DD28" t="str">
            <v>N/A</v>
          </cell>
          <cell r="DF28" t="str">
            <v>N/A</v>
          </cell>
          <cell r="DG28" t="str">
            <v>N/A</v>
          </cell>
          <cell r="DH28" t="str">
            <v>N/A</v>
          </cell>
          <cell r="DI28" t="str">
            <v>N/A</v>
          </cell>
          <cell r="DJ28" t="str">
            <v>N/A</v>
          </cell>
          <cell r="DL28" t="str">
            <v>N/A</v>
          </cell>
          <cell r="DM28" t="str">
            <v>N/A</v>
          </cell>
          <cell r="DN28" t="str">
            <v>N/A</v>
          </cell>
          <cell r="DO28" t="str">
            <v>N/A</v>
          </cell>
          <cell r="DP28" t="str">
            <v>N/A</v>
          </cell>
          <cell r="DR28" t="str">
            <v>N/A</v>
          </cell>
          <cell r="DS28" t="str">
            <v>N/A</v>
          </cell>
          <cell r="DT28" t="str">
            <v>N/A</v>
          </cell>
          <cell r="DU28" t="str">
            <v>N/A</v>
          </cell>
          <cell r="DV28" t="str">
            <v>N/A</v>
          </cell>
          <cell r="DX28" t="str">
            <v>N/A</v>
          </cell>
          <cell r="DY28" t="str">
            <v>N/A</v>
          </cell>
          <cell r="DZ28" t="str">
            <v>N/A</v>
          </cell>
          <cell r="EA28" t="str">
            <v>N/A</v>
          </cell>
          <cell r="EB28" t="str">
            <v>N/A</v>
          </cell>
          <cell r="ED28" t="str">
            <v>N/A</v>
          </cell>
          <cell r="EE28" t="str">
            <v>N/A</v>
          </cell>
          <cell r="EF28" t="str">
            <v>N/A</v>
          </cell>
          <cell r="EG28" t="str">
            <v>N/A</v>
          </cell>
          <cell r="EH28" t="str">
            <v>N/A</v>
          </cell>
          <cell r="EJ28" t="str">
            <v>N/A</v>
          </cell>
          <cell r="EK28" t="str">
            <v>N/A</v>
          </cell>
          <cell r="EL28" t="str">
            <v>N/A</v>
          </cell>
          <cell r="EM28" t="str">
            <v>N/A</v>
          </cell>
          <cell r="EN28" t="str">
            <v>N/A</v>
          </cell>
          <cell r="EP28" t="str">
            <v>NA</v>
          </cell>
          <cell r="EQ28" t="str">
            <v>N/A</v>
          </cell>
          <cell r="ER28" t="str">
            <v>N/A</v>
          </cell>
          <cell r="ES28" t="str">
            <v>N/A</v>
          </cell>
          <cell r="ET28" t="str">
            <v>N/A</v>
          </cell>
          <cell r="EV28" t="str">
            <v>NA</v>
          </cell>
          <cell r="EW28" t="str">
            <v>NA</v>
          </cell>
          <cell r="EX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E28" t="str">
            <v>N/A</v>
          </cell>
          <cell r="FF28" t="str">
            <v>N/A</v>
          </cell>
          <cell r="FG28" t="str">
            <v>N/A</v>
          </cell>
          <cell r="FI28" t="str">
            <v>DS</v>
          </cell>
          <cell r="FJ28">
            <v>36912</v>
          </cell>
          <cell r="FK28" t="str">
            <v>DL</v>
          </cell>
          <cell r="FL28">
            <v>37088</v>
          </cell>
          <cell r="FR28">
            <v>4</v>
          </cell>
          <cell r="FS28">
            <v>3</v>
          </cell>
          <cell r="FX28" t="str">
            <v>Chase H&amp;Q</v>
          </cell>
        </row>
        <row r="29">
          <cell r="A29" t="str">
            <v>NT</v>
          </cell>
          <cell r="C29" t="str">
            <v>Nortel Networks</v>
          </cell>
          <cell r="E29" t="str">
            <v>DEC</v>
          </cell>
          <cell r="G29" t="str">
            <v>NT</v>
          </cell>
          <cell r="H29" t="e">
            <v>#REF!</v>
          </cell>
          <cell r="I29" t="e">
            <v>#REF!</v>
          </cell>
          <cell r="J29" t="e">
            <v>#REF!</v>
          </cell>
          <cell r="L29" t="str">
            <v>N/A</v>
          </cell>
          <cell r="M29" t="e">
            <v>#NAME?</v>
          </cell>
          <cell r="N29" t="e">
            <v>#NAME?</v>
          </cell>
          <cell r="O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U29">
            <v>30275</v>
          </cell>
          <cell r="V29">
            <v>13174</v>
          </cell>
          <cell r="W29">
            <v>0.43514450867052001</v>
          </cell>
          <cell r="X29">
            <v>0.114715111478117</v>
          </cell>
          <cell r="Y29">
            <v>3473</v>
          </cell>
          <cell r="AA29">
            <v>3473</v>
          </cell>
          <cell r="AB29">
            <v>2399</v>
          </cell>
          <cell r="AC29" t="str">
            <v>X</v>
          </cell>
          <cell r="AD29">
            <v>19142</v>
          </cell>
          <cell r="AE29">
            <v>4375</v>
          </cell>
          <cell r="AF29">
            <v>0.22855500992581801</v>
          </cell>
          <cell r="AG29">
            <v>-0.20875561592310099</v>
          </cell>
          <cell r="AH29">
            <v>-3996</v>
          </cell>
          <cell r="AJ29">
            <v>-3996</v>
          </cell>
          <cell r="AK29">
            <v>-2787</v>
          </cell>
          <cell r="AM29">
            <v>17285</v>
          </cell>
          <cell r="AN29">
            <v>5372</v>
          </cell>
          <cell r="AO29">
            <v>0.31078970205380402</v>
          </cell>
          <cell r="AP29">
            <v>-3.06045704367949E-2</v>
          </cell>
          <cell r="AQ29">
            <v>-529</v>
          </cell>
          <cell r="AS29">
            <v>-529</v>
          </cell>
          <cell r="AT29">
            <v>-334</v>
          </cell>
          <cell r="AV29">
            <v>37092</v>
          </cell>
          <cell r="AX29" t="str">
            <v>RS</v>
          </cell>
          <cell r="AZ29">
            <v>3186.012761</v>
          </cell>
          <cell r="BA29" t="str">
            <v>10Q</v>
          </cell>
          <cell r="BB29">
            <v>36981</v>
          </cell>
          <cell r="BE29" t="str">
            <v>N/A</v>
          </cell>
          <cell r="BF29" t="str">
            <v>N/A</v>
          </cell>
          <cell r="BH29" t="str">
            <v>N/A</v>
          </cell>
          <cell r="BI29" t="str">
            <v>N/A</v>
          </cell>
          <cell r="BK29" t="str">
            <v>N/A</v>
          </cell>
          <cell r="BM29">
            <v>1930</v>
          </cell>
          <cell r="BN29">
            <v>2700</v>
          </cell>
          <cell r="BO29">
            <v>-770</v>
          </cell>
          <cell r="BP29">
            <v>37091</v>
          </cell>
          <cell r="BQ29" t="str">
            <v>PR</v>
          </cell>
          <cell r="BT29">
            <v>0.74</v>
          </cell>
          <cell r="BU29">
            <v>-0.04</v>
          </cell>
          <cell r="BV29">
            <v>0.46</v>
          </cell>
          <cell r="BW29">
            <v>0.2</v>
          </cell>
          <cell r="BX29">
            <v>37049</v>
          </cell>
          <cell r="BZ29">
            <v>36909</v>
          </cell>
          <cell r="CB29" t="str">
            <v>N/A</v>
          </cell>
          <cell r="CC29" t="str">
            <v>N/A</v>
          </cell>
          <cell r="CE29" t="str">
            <v>N/A</v>
          </cell>
          <cell r="CF29" t="str">
            <v>N/A</v>
          </cell>
          <cell r="CG29" t="str">
            <v>N/A</v>
          </cell>
          <cell r="CI29" t="str">
            <v>N/A</v>
          </cell>
          <cell r="CJ29" t="str">
            <v>N/A</v>
          </cell>
          <cell r="CK29" t="str">
            <v>N/A</v>
          </cell>
          <cell r="CM29" t="e">
            <v>#NAME?</v>
          </cell>
          <cell r="CN29" t="e">
            <v>#NAME?</v>
          </cell>
          <cell r="CO29" t="str">
            <v>N/A</v>
          </cell>
          <cell r="CQ29">
            <v>-0.36772914946325402</v>
          </cell>
          <cell r="CR29">
            <v>-9.7011806498798495E-2</v>
          </cell>
          <cell r="CT29" t="str">
            <v>N/A</v>
          </cell>
          <cell r="CU29" t="str">
            <v>N/A</v>
          </cell>
          <cell r="CV29" t="str">
            <v>N/A</v>
          </cell>
          <cell r="CW29" t="str">
            <v>N/A</v>
          </cell>
          <cell r="CX29" t="str">
            <v>N/A</v>
          </cell>
          <cell r="CZ29" t="str">
            <v>N/A</v>
          </cell>
          <cell r="DA29" t="str">
            <v>N/A</v>
          </cell>
          <cell r="DB29" t="str">
            <v>N/A</v>
          </cell>
          <cell r="DC29" t="str">
            <v>N/A</v>
          </cell>
          <cell r="DD29" t="str">
            <v>N/A</v>
          </cell>
          <cell r="DF29" t="str">
            <v>N/A</v>
          </cell>
          <cell r="DG29" t="str">
            <v>N/A</v>
          </cell>
          <cell r="DH29" t="str">
            <v>N/A</v>
          </cell>
          <cell r="DI29" t="str">
            <v>N/A</v>
          </cell>
          <cell r="DJ29" t="str">
            <v>N/A</v>
          </cell>
          <cell r="DL29" t="str">
            <v>N/A</v>
          </cell>
          <cell r="DM29" t="str">
            <v>N/A</v>
          </cell>
          <cell r="DN29" t="str">
            <v>N/A</v>
          </cell>
          <cell r="DO29" t="str">
            <v>N/A</v>
          </cell>
          <cell r="DP29" t="str">
            <v>N/A</v>
          </cell>
          <cell r="DR29" t="str">
            <v>N/A</v>
          </cell>
          <cell r="DS29" t="str">
            <v>N/A</v>
          </cell>
          <cell r="DT29" t="str">
            <v>N/A</v>
          </cell>
          <cell r="DU29" t="str">
            <v>N/A</v>
          </cell>
          <cell r="DV29" t="str">
            <v>N/A</v>
          </cell>
          <cell r="DX29" t="str">
            <v>N/A</v>
          </cell>
          <cell r="DY29" t="str">
            <v>N/A</v>
          </cell>
          <cell r="DZ29" t="str">
            <v>N/A</v>
          </cell>
          <cell r="EA29" t="str">
            <v>N/A</v>
          </cell>
          <cell r="EB29" t="str">
            <v>N/A</v>
          </cell>
          <cell r="ED29" t="str">
            <v>N/A</v>
          </cell>
          <cell r="EE29" t="str">
            <v>N/A</v>
          </cell>
          <cell r="EF29" t="str">
            <v>N/A</v>
          </cell>
          <cell r="EG29" t="str">
            <v>N/A</v>
          </cell>
          <cell r="EH29" t="str">
            <v>N/A</v>
          </cell>
          <cell r="EJ29" t="str">
            <v>N/A</v>
          </cell>
          <cell r="EK29" t="str">
            <v>N/A</v>
          </cell>
          <cell r="EL29" t="str">
            <v>N/A</v>
          </cell>
          <cell r="EM29" t="str">
            <v>N/A</v>
          </cell>
          <cell r="EN29" t="str">
            <v>N/A</v>
          </cell>
          <cell r="EP29" t="str">
            <v>NA</v>
          </cell>
          <cell r="EQ29" t="str">
            <v>N/A</v>
          </cell>
          <cell r="ER29" t="str">
            <v>N/A</v>
          </cell>
          <cell r="ES29" t="str">
            <v>N/A</v>
          </cell>
          <cell r="ET29" t="str">
            <v>N/A</v>
          </cell>
          <cell r="EV29" t="str">
            <v>NA</v>
          </cell>
          <cell r="EW29" t="str">
            <v>NA</v>
          </cell>
          <cell r="EX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E29" t="str">
            <v>N/A</v>
          </cell>
          <cell r="FF29" t="str">
            <v>N/A</v>
          </cell>
          <cell r="FG29" t="str">
            <v>N/A</v>
          </cell>
          <cell r="FI29" t="str">
            <v>DS</v>
          </cell>
          <cell r="FJ29">
            <v>36941</v>
          </cell>
          <cell r="FK29" t="str">
            <v>DL</v>
          </cell>
          <cell r="FL29">
            <v>37092</v>
          </cell>
          <cell r="FR29">
            <v>4</v>
          </cell>
          <cell r="FS29">
            <v>3</v>
          </cell>
          <cell r="FX29" t="str">
            <v>Silverstein</v>
          </cell>
        </row>
        <row r="30">
          <cell r="A30" t="str">
            <v>ONIS</v>
          </cell>
          <cell r="C30" t="str">
            <v>ONI Systems</v>
          </cell>
          <cell r="E30" t="str">
            <v>DEC</v>
          </cell>
          <cell r="G30" t="str">
            <v>ONIS</v>
          </cell>
          <cell r="H30" t="e">
            <v>#REF!</v>
          </cell>
          <cell r="I30" t="e">
            <v>#REF!</v>
          </cell>
          <cell r="J30" t="e">
            <v>#REF!</v>
          </cell>
          <cell r="L30" t="str">
            <v>N/A</v>
          </cell>
          <cell r="M30" t="e">
            <v>#NAME?</v>
          </cell>
          <cell r="N30" t="e">
            <v>#NAME?</v>
          </cell>
          <cell r="O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U30">
            <v>59.658000000000001</v>
          </cell>
          <cell r="V30">
            <v>19.66</v>
          </cell>
          <cell r="W30">
            <v>0.32954507358610702</v>
          </cell>
          <cell r="X30">
            <v>-1.27235240872976</v>
          </cell>
          <cell r="Y30">
            <v>-75.906000000000006</v>
          </cell>
          <cell r="AA30">
            <v>-75.906000000000006</v>
          </cell>
          <cell r="AB30">
            <v>-137.09800000000001</v>
          </cell>
          <cell r="AC30" t="str">
            <v>x</v>
          </cell>
          <cell r="AD30">
            <v>247.1</v>
          </cell>
          <cell r="AE30">
            <v>104.056</v>
          </cell>
          <cell r="AF30">
            <v>0.42110886280858001</v>
          </cell>
          <cell r="AG30">
            <v>-0.18887899635774999</v>
          </cell>
          <cell r="AH30">
            <v>-46.671999999999997</v>
          </cell>
          <cell r="AJ30">
            <v>-46.671999999999997</v>
          </cell>
          <cell r="AK30">
            <v>-20.893999999999998</v>
          </cell>
          <cell r="AM30">
            <v>422</v>
          </cell>
          <cell r="AN30">
            <v>194.12</v>
          </cell>
          <cell r="AO30">
            <v>0.46</v>
          </cell>
          <cell r="AP30">
            <v>6.2085308056872004E-3</v>
          </cell>
          <cell r="AQ30">
            <v>2.62</v>
          </cell>
          <cell r="AS30">
            <v>2.62</v>
          </cell>
          <cell r="AT30">
            <v>21.12</v>
          </cell>
          <cell r="AV30">
            <v>36999</v>
          </cell>
          <cell r="AX30" t="str">
            <v>RS</v>
          </cell>
          <cell r="AZ30">
            <v>136.47955999999999</v>
          </cell>
          <cell r="BA30" t="str">
            <v>10Q</v>
          </cell>
          <cell r="BB30">
            <v>36981</v>
          </cell>
          <cell r="BE30" t="str">
            <v>N/A</v>
          </cell>
          <cell r="BF30" t="str">
            <v>N/A</v>
          </cell>
          <cell r="BH30" t="str">
            <v>N/A</v>
          </cell>
          <cell r="BI30" t="str">
            <v>N/A</v>
          </cell>
          <cell r="BK30" t="str">
            <v>N/A</v>
          </cell>
          <cell r="BM30">
            <v>799.12800000000004</v>
          </cell>
          <cell r="BN30">
            <v>300.30500000000001</v>
          </cell>
          <cell r="BO30">
            <v>498.82299999999998</v>
          </cell>
          <cell r="BP30">
            <v>36998</v>
          </cell>
          <cell r="BQ30" t="str">
            <v>PR</v>
          </cell>
          <cell r="BT30">
            <v>-0.54</v>
          </cell>
          <cell r="BU30">
            <v>-0.13</v>
          </cell>
          <cell r="BV30">
            <v>0.2</v>
          </cell>
          <cell r="BW30">
            <v>0.5</v>
          </cell>
          <cell r="BX30">
            <v>37048</v>
          </cell>
          <cell r="CB30" t="str">
            <v>N/A</v>
          </cell>
          <cell r="CC30" t="str">
            <v>N/A</v>
          </cell>
          <cell r="CE30" t="str">
            <v>N/A</v>
          </cell>
          <cell r="CF30" t="str">
            <v>N/A</v>
          </cell>
          <cell r="CG30" t="str">
            <v>N/A</v>
          </cell>
          <cell r="CI30" t="str">
            <v>N/A</v>
          </cell>
          <cell r="CJ30" t="str">
            <v>N/A</v>
          </cell>
          <cell r="CK30" t="str">
            <v>N/A</v>
          </cell>
          <cell r="CM30" t="e">
            <v>#NAME?</v>
          </cell>
          <cell r="CN30" t="e">
            <v>#NAME?</v>
          </cell>
          <cell r="CO30" t="str">
            <v>N/A</v>
          </cell>
          <cell r="CQ30">
            <v>3.1419424050420699</v>
          </cell>
          <cell r="CR30">
            <v>0.70781060299473897</v>
          </cell>
          <cell r="CT30" t="str">
            <v>N/A</v>
          </cell>
          <cell r="CU30" t="str">
            <v>N/A</v>
          </cell>
          <cell r="CV30" t="str">
            <v>N/A</v>
          </cell>
          <cell r="CW30" t="str">
            <v>N/A</v>
          </cell>
          <cell r="CX30" t="str">
            <v>N/A</v>
          </cell>
          <cell r="CZ30" t="str">
            <v>N/A</v>
          </cell>
          <cell r="DA30" t="str">
            <v>N/A</v>
          </cell>
          <cell r="DB30" t="str">
            <v>N/A</v>
          </cell>
          <cell r="DC30" t="str">
            <v>N/A</v>
          </cell>
          <cell r="DD30" t="str">
            <v>N/A</v>
          </cell>
          <cell r="DF30" t="str">
            <v>N/A</v>
          </cell>
          <cell r="DG30" t="str">
            <v>N/A</v>
          </cell>
          <cell r="DH30" t="str">
            <v>N/A</v>
          </cell>
          <cell r="DI30" t="str">
            <v>N/A</v>
          </cell>
          <cell r="DJ30" t="str">
            <v>N/A</v>
          </cell>
          <cell r="DL30" t="str">
            <v>N/A</v>
          </cell>
          <cell r="DM30" t="str">
            <v>N/A</v>
          </cell>
          <cell r="DN30" t="str">
            <v>N/A</v>
          </cell>
          <cell r="DO30" t="str">
            <v>N/A</v>
          </cell>
          <cell r="DP30" t="str">
            <v>N/A</v>
          </cell>
          <cell r="DR30" t="str">
            <v>N/A</v>
          </cell>
          <cell r="DS30" t="str">
            <v>N/A</v>
          </cell>
          <cell r="DT30" t="str">
            <v>N/A</v>
          </cell>
          <cell r="DU30" t="str">
            <v>N/A</v>
          </cell>
          <cell r="DV30" t="str">
            <v>N/A</v>
          </cell>
          <cell r="DX30" t="str">
            <v>N/A</v>
          </cell>
          <cell r="DY30" t="str">
            <v>N/A</v>
          </cell>
          <cell r="DZ30" t="str">
            <v>N/A</v>
          </cell>
          <cell r="EA30" t="str">
            <v>N/A</v>
          </cell>
          <cell r="EB30" t="str">
            <v>N/A</v>
          </cell>
          <cell r="ED30" t="str">
            <v>N/A</v>
          </cell>
          <cell r="EE30" t="str">
            <v>N/A</v>
          </cell>
          <cell r="EF30" t="str">
            <v>N/A</v>
          </cell>
          <cell r="EG30" t="str">
            <v>N/A</v>
          </cell>
          <cell r="EH30" t="str">
            <v>N/A</v>
          </cell>
          <cell r="EJ30" t="str">
            <v>N/A</v>
          </cell>
          <cell r="EK30" t="str">
            <v>N/A</v>
          </cell>
          <cell r="EL30" t="str">
            <v>N/A</v>
          </cell>
          <cell r="EM30" t="str">
            <v>N/A</v>
          </cell>
          <cell r="EN30" t="str">
            <v>N/A</v>
          </cell>
          <cell r="EP30" t="str">
            <v>NA</v>
          </cell>
          <cell r="EQ30" t="str">
            <v>N/A</v>
          </cell>
          <cell r="ER30" t="str">
            <v>N/A</v>
          </cell>
          <cell r="ES30" t="str">
            <v>N/A</v>
          </cell>
          <cell r="ET30" t="str">
            <v>N/A</v>
          </cell>
          <cell r="EV30" t="str">
            <v>NA</v>
          </cell>
          <cell r="EW30" t="str">
            <v>NA</v>
          </cell>
          <cell r="EX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E30" t="str">
            <v>N/A</v>
          </cell>
          <cell r="FF30" t="str">
            <v>N/A</v>
          </cell>
          <cell r="FG30" t="str">
            <v>N/A</v>
          </cell>
          <cell r="FI30" t="str">
            <v>DS</v>
          </cell>
          <cell r="FJ30">
            <v>36941</v>
          </cell>
          <cell r="FK30" t="str">
            <v>DL</v>
          </cell>
          <cell r="FL30">
            <v>37088</v>
          </cell>
          <cell r="FR30">
            <v>4</v>
          </cell>
          <cell r="FS30">
            <v>3</v>
          </cell>
          <cell r="FT30">
            <v>12</v>
          </cell>
          <cell r="FX30" t="str">
            <v>Johnson</v>
          </cell>
        </row>
        <row r="31">
          <cell r="A31" t="str">
            <v>SCMR</v>
          </cell>
          <cell r="C31" t="str">
            <v>Sycamore Networks</v>
          </cell>
          <cell r="E31" t="str">
            <v>JUL</v>
          </cell>
          <cell r="G31" t="str">
            <v>SCMR</v>
          </cell>
          <cell r="H31" t="e">
            <v>#REF!</v>
          </cell>
          <cell r="I31" t="e">
            <v>#REF!</v>
          </cell>
          <cell r="J31" t="e">
            <v>#REF!</v>
          </cell>
          <cell r="L31" t="str">
            <v>N/A</v>
          </cell>
          <cell r="M31" t="e">
            <v>#NAME?</v>
          </cell>
          <cell r="N31" t="e">
            <v>#NAME?</v>
          </cell>
          <cell r="O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U31">
            <v>419.26900000000001</v>
          </cell>
          <cell r="V31">
            <v>197.07499999999999</v>
          </cell>
          <cell r="W31">
            <v>0.470044291373796</v>
          </cell>
          <cell r="X31">
            <v>2.3381170561143302E-2</v>
          </cell>
          <cell r="Y31">
            <v>9.8030000000000008</v>
          </cell>
          <cell r="AA31">
            <v>9.8030000000000008</v>
          </cell>
          <cell r="AB31">
            <v>12.302</v>
          </cell>
          <cell r="AC31" t="str">
            <v>x</v>
          </cell>
          <cell r="AD31">
            <v>206.703</v>
          </cell>
          <cell r="AE31">
            <v>49.168999999999997</v>
          </cell>
          <cell r="AF31">
            <v>0.23787269657431201</v>
          </cell>
          <cell r="AG31">
            <v>-0.92576788919367403</v>
          </cell>
          <cell r="AH31">
            <v>-191.35900000000001</v>
          </cell>
          <cell r="AJ31">
            <v>-191.35900000000001</v>
          </cell>
          <cell r="AK31">
            <v>-312.35899999999998</v>
          </cell>
          <cell r="AM31">
            <v>238</v>
          </cell>
          <cell r="AN31">
            <v>71.400000000000006</v>
          </cell>
          <cell r="AO31">
            <v>0.3</v>
          </cell>
          <cell r="AP31">
            <v>-0.64957983193277302</v>
          </cell>
          <cell r="AQ31">
            <v>-154.6</v>
          </cell>
          <cell r="AS31">
            <v>-154.6</v>
          </cell>
          <cell r="AT31">
            <v>-116.6</v>
          </cell>
          <cell r="AV31">
            <v>37027</v>
          </cell>
          <cell r="AX31" t="str">
            <v>RS</v>
          </cell>
          <cell r="AZ31">
            <v>273.49030199999999</v>
          </cell>
          <cell r="BA31" t="str">
            <v>10Q</v>
          </cell>
          <cell r="BB31">
            <v>37011</v>
          </cell>
          <cell r="BE31" t="str">
            <v>N/A</v>
          </cell>
          <cell r="BF31" t="str">
            <v>N/A</v>
          </cell>
          <cell r="BH31" t="str">
            <v>N/A</v>
          </cell>
          <cell r="BI31" t="str">
            <v>N/A</v>
          </cell>
          <cell r="BK31" t="str">
            <v>N/A</v>
          </cell>
          <cell r="BM31">
            <v>742.94799999999998</v>
          </cell>
          <cell r="BN31">
            <v>0</v>
          </cell>
          <cell r="BO31">
            <v>742.94799999999998</v>
          </cell>
          <cell r="BP31">
            <v>37009</v>
          </cell>
          <cell r="BQ31" t="str">
            <v>10Q</v>
          </cell>
          <cell r="BT31">
            <v>0.24</v>
          </cell>
          <cell r="BU31">
            <v>-0.51</v>
          </cell>
          <cell r="BW31">
            <v>0.5</v>
          </cell>
          <cell r="BX31">
            <v>37048</v>
          </cell>
          <cell r="CB31" t="str">
            <v>N/A</v>
          </cell>
          <cell r="CC31" t="str">
            <v>N/A</v>
          </cell>
          <cell r="CE31" t="str">
            <v>N/A</v>
          </cell>
          <cell r="CF31" t="str">
            <v>N/A</v>
          </cell>
          <cell r="CG31" t="str">
            <v>N/A</v>
          </cell>
          <cell r="CI31" t="str">
            <v>N/A</v>
          </cell>
          <cell r="CJ31" t="str">
            <v>N/A</v>
          </cell>
          <cell r="CK31" t="str">
            <v>N/A</v>
          </cell>
          <cell r="CM31" t="e">
            <v>#NAME?</v>
          </cell>
          <cell r="CN31" t="e">
            <v>#NAME?</v>
          </cell>
          <cell r="CO31" t="str">
            <v>N/A</v>
          </cell>
          <cell r="CQ31">
            <v>-0.50699193119453101</v>
          </cell>
          <cell r="CR31">
            <v>0.151410477835348</v>
          </cell>
          <cell r="CT31" t="str">
            <v>N/A</v>
          </cell>
          <cell r="CU31" t="str">
            <v>N/A</v>
          </cell>
          <cell r="CV31" t="str">
            <v>N/A</v>
          </cell>
          <cell r="CW31" t="str">
            <v>N/A</v>
          </cell>
          <cell r="CX31" t="str">
            <v>N/A</v>
          </cell>
          <cell r="CZ31" t="str">
            <v>N/A</v>
          </cell>
          <cell r="DA31" t="str">
            <v>N/A</v>
          </cell>
          <cell r="DB31" t="str">
            <v>N/A</v>
          </cell>
          <cell r="DC31" t="str">
            <v>N/A</v>
          </cell>
          <cell r="DD31" t="str">
            <v>N/A</v>
          </cell>
          <cell r="DF31" t="str">
            <v>N/A</v>
          </cell>
          <cell r="DG31" t="str">
            <v>N/A</v>
          </cell>
          <cell r="DH31" t="str">
            <v>N/A</v>
          </cell>
          <cell r="DI31" t="str">
            <v>N/A</v>
          </cell>
          <cell r="DJ31" t="str">
            <v>N/A</v>
          </cell>
          <cell r="DL31" t="str">
            <v>N/A</v>
          </cell>
          <cell r="DM31" t="str">
            <v>N/A</v>
          </cell>
          <cell r="DN31" t="str">
            <v>N/A</v>
          </cell>
          <cell r="DO31" t="str">
            <v>N/A</v>
          </cell>
          <cell r="DP31" t="str">
            <v>N/A</v>
          </cell>
          <cell r="DR31" t="str">
            <v>N/A</v>
          </cell>
          <cell r="DS31" t="str">
            <v>N/A</v>
          </cell>
          <cell r="DT31" t="str">
            <v>N/A</v>
          </cell>
          <cell r="DU31" t="str">
            <v>N/A</v>
          </cell>
          <cell r="DV31" t="str">
            <v>N/A</v>
          </cell>
          <cell r="DX31" t="str">
            <v>N/A</v>
          </cell>
          <cell r="DY31" t="str">
            <v>N/A</v>
          </cell>
          <cell r="DZ31" t="str">
            <v>N/A</v>
          </cell>
          <cell r="EA31" t="str">
            <v>N/A</v>
          </cell>
          <cell r="EB31" t="str">
            <v>N/A</v>
          </cell>
          <cell r="ED31" t="str">
            <v>N/A</v>
          </cell>
          <cell r="EE31" t="str">
            <v>N/A</v>
          </cell>
          <cell r="EF31" t="str">
            <v>N/A</v>
          </cell>
          <cell r="EG31" t="str">
            <v>N/A</v>
          </cell>
          <cell r="EH31" t="str">
            <v>N/A</v>
          </cell>
          <cell r="EJ31" t="str">
            <v>N/A</v>
          </cell>
          <cell r="EK31" t="str">
            <v>N/A</v>
          </cell>
          <cell r="EL31" t="str">
            <v>N/A</v>
          </cell>
          <cell r="EM31" t="str">
            <v>N/A</v>
          </cell>
          <cell r="EN31" t="str">
            <v>N/A</v>
          </cell>
          <cell r="EP31" t="str">
            <v>NA</v>
          </cell>
          <cell r="EQ31" t="str">
            <v>N/A</v>
          </cell>
          <cell r="ER31" t="str">
            <v>N/A</v>
          </cell>
          <cell r="ES31" t="str">
            <v>N/A</v>
          </cell>
          <cell r="ET31" t="str">
            <v>N/A</v>
          </cell>
          <cell r="EV31" t="str">
            <v>NA</v>
          </cell>
          <cell r="EW31" t="str">
            <v>NA</v>
          </cell>
          <cell r="EX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E31" t="str">
            <v>N/A</v>
          </cell>
          <cell r="FF31" t="str">
            <v>N/A</v>
          </cell>
          <cell r="FG31" t="str">
            <v>N/A</v>
          </cell>
          <cell r="FI31" t="str">
            <v>DS</v>
          </cell>
          <cell r="FJ31">
            <v>36941</v>
          </cell>
          <cell r="FK31" t="str">
            <v>DL</v>
          </cell>
          <cell r="FL31">
            <v>37088</v>
          </cell>
          <cell r="FR31">
            <v>4</v>
          </cell>
          <cell r="FS31">
            <v>3</v>
          </cell>
          <cell r="FT31">
            <v>17</v>
          </cell>
          <cell r="FX31" t="str">
            <v>Johnson</v>
          </cell>
        </row>
        <row r="32">
          <cell r="A32" t="str">
            <v>BRCD</v>
          </cell>
          <cell r="C32" t="str">
            <v>Brocade</v>
          </cell>
          <cell r="E32" t="str">
            <v>OCT</v>
          </cell>
          <cell r="G32" t="str">
            <v>BRCD</v>
          </cell>
          <cell r="H32" t="e">
            <v>#REF!</v>
          </cell>
          <cell r="I32" t="e">
            <v>#REF!</v>
          </cell>
          <cell r="J32" t="e">
            <v>#REF!</v>
          </cell>
          <cell r="L32" t="str">
            <v>N/A</v>
          </cell>
          <cell r="M32" t="e">
            <v>#NAME?</v>
          </cell>
          <cell r="N32" t="e">
            <v>#NAME?</v>
          </cell>
          <cell r="O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U32">
            <v>451.32900000000001</v>
          </cell>
          <cell r="V32">
            <v>267.90300000000002</v>
          </cell>
          <cell r="W32">
            <v>0.59358693990415001</v>
          </cell>
          <cell r="X32">
            <v>0.26733048397067299</v>
          </cell>
          <cell r="Y32">
            <v>120.654</v>
          </cell>
          <cell r="AA32">
            <v>120.654</v>
          </cell>
          <cell r="AB32">
            <v>86.49</v>
          </cell>
          <cell r="AD32">
            <v>500.20600000000002</v>
          </cell>
          <cell r="AE32">
            <v>300.13299999999998</v>
          </cell>
          <cell r="AF32">
            <v>0.60001879225759003</v>
          </cell>
          <cell r="AG32">
            <v>0.13448259317161301</v>
          </cell>
          <cell r="AH32">
            <v>67.269000000000005</v>
          </cell>
          <cell r="AJ32">
            <v>67.269000000000005</v>
          </cell>
          <cell r="AK32">
            <v>54.677999999999997</v>
          </cell>
          <cell r="AM32">
            <v>763</v>
          </cell>
          <cell r="AN32">
            <v>457.8</v>
          </cell>
          <cell r="AO32">
            <v>0.6</v>
          </cell>
          <cell r="AP32">
            <v>0.21969462647444299</v>
          </cell>
          <cell r="AQ32">
            <v>167.62700000000001</v>
          </cell>
          <cell r="AS32">
            <v>167.62700000000001</v>
          </cell>
          <cell r="AT32">
            <v>123.83499999999999</v>
          </cell>
          <cell r="AV32">
            <v>37027</v>
          </cell>
          <cell r="AX32" t="str">
            <v>RS</v>
          </cell>
          <cell r="AZ32">
            <v>228.041855</v>
          </cell>
          <cell r="BA32" t="str">
            <v>10Q</v>
          </cell>
          <cell r="BB32">
            <v>37009</v>
          </cell>
          <cell r="BE32" t="str">
            <v>N/A</v>
          </cell>
          <cell r="BF32" t="str">
            <v>N/A</v>
          </cell>
          <cell r="BH32" t="str">
            <v>N/A</v>
          </cell>
          <cell r="BI32" t="str">
            <v>N/A</v>
          </cell>
          <cell r="BK32" t="str">
            <v>N/A</v>
          </cell>
          <cell r="BM32">
            <v>217.14500000000001</v>
          </cell>
          <cell r="BN32">
            <v>0</v>
          </cell>
          <cell r="BO32">
            <v>217.14500000000001</v>
          </cell>
          <cell r="BP32">
            <v>37009</v>
          </cell>
          <cell r="BQ32" t="str">
            <v>10Q</v>
          </cell>
          <cell r="BT32">
            <v>0.38</v>
          </cell>
          <cell r="BU32">
            <v>0.25</v>
          </cell>
          <cell r="BW32">
            <v>0.5</v>
          </cell>
          <cell r="BX32">
            <v>37054</v>
          </cell>
          <cell r="BZ32">
            <v>36943</v>
          </cell>
          <cell r="CB32" t="str">
            <v>N/A</v>
          </cell>
          <cell r="CC32" t="str">
            <v>N/A</v>
          </cell>
          <cell r="CE32" t="str">
            <v>N/A</v>
          </cell>
          <cell r="CF32" t="str">
            <v>N/A</v>
          </cell>
          <cell r="CG32" t="str">
            <v>N/A</v>
          </cell>
          <cell r="CI32" t="str">
            <v>N/A</v>
          </cell>
          <cell r="CJ32" t="str">
            <v>N/A</v>
          </cell>
          <cell r="CK32" t="str">
            <v>N/A</v>
          </cell>
          <cell r="CM32" t="e">
            <v>#NAME?</v>
          </cell>
          <cell r="CN32" t="e">
            <v>#NAME?</v>
          </cell>
          <cell r="CO32" t="str">
            <v>N/A</v>
          </cell>
          <cell r="CQ32">
            <v>0.108295722189356</v>
          </cell>
          <cell r="CR32">
            <v>0.52537154692266796</v>
          </cell>
          <cell r="CT32" t="str">
            <v>N/A</v>
          </cell>
          <cell r="CU32" t="str">
            <v>N/A</v>
          </cell>
          <cell r="CV32" t="str">
            <v>N/A</v>
          </cell>
          <cell r="CW32" t="str">
            <v>N/A</v>
          </cell>
          <cell r="CX32" t="str">
            <v>N/A</v>
          </cell>
          <cell r="CZ32" t="str">
            <v>N/A</v>
          </cell>
          <cell r="DA32" t="str">
            <v>N/A</v>
          </cell>
          <cell r="DB32" t="str">
            <v>N/A</v>
          </cell>
          <cell r="DC32" t="str">
            <v>N/A</v>
          </cell>
          <cell r="DD32" t="str">
            <v>N/A</v>
          </cell>
          <cell r="DF32" t="str">
            <v>N/A</v>
          </cell>
          <cell r="DG32" t="str">
            <v>N/A</v>
          </cell>
          <cell r="DH32" t="str">
            <v>N/A</v>
          </cell>
          <cell r="DI32" t="str">
            <v>N/A</v>
          </cell>
          <cell r="DJ32" t="str">
            <v>N/A</v>
          </cell>
          <cell r="DL32" t="str">
            <v>N/A</v>
          </cell>
          <cell r="DM32" t="str">
            <v>N/A</v>
          </cell>
          <cell r="DN32" t="str">
            <v>N/A</v>
          </cell>
          <cell r="DO32" t="str">
            <v>N/A</v>
          </cell>
          <cell r="DP32" t="str">
            <v>N/A</v>
          </cell>
          <cell r="DR32" t="str">
            <v>N/A</v>
          </cell>
          <cell r="DS32" t="str">
            <v>N/A</v>
          </cell>
          <cell r="DT32" t="str">
            <v>N/A</v>
          </cell>
          <cell r="DU32" t="str">
            <v>N/A</v>
          </cell>
          <cell r="DV32" t="str">
            <v>N/A</v>
          </cell>
          <cell r="DX32" t="str">
            <v>N/A</v>
          </cell>
          <cell r="DY32" t="str">
            <v>N/A</v>
          </cell>
          <cell r="DZ32" t="str">
            <v>N/A</v>
          </cell>
          <cell r="EA32" t="str">
            <v>N/A</v>
          </cell>
          <cell r="EB32" t="str">
            <v>N/A</v>
          </cell>
          <cell r="ED32" t="str">
            <v>N/A</v>
          </cell>
          <cell r="EE32" t="str">
            <v>N/A</v>
          </cell>
          <cell r="EF32" t="str">
            <v>N/A</v>
          </cell>
          <cell r="EG32" t="str">
            <v>N/A</v>
          </cell>
          <cell r="EH32" t="str">
            <v>N/A</v>
          </cell>
          <cell r="EJ32" t="str">
            <v>N/A</v>
          </cell>
          <cell r="EK32" t="str">
            <v>N/A</v>
          </cell>
          <cell r="EL32" t="str">
            <v>N/A</v>
          </cell>
          <cell r="EM32" t="str">
            <v>N/A</v>
          </cell>
          <cell r="EN32" t="str">
            <v>N/A</v>
          </cell>
          <cell r="EP32" t="str">
            <v>N/A</v>
          </cell>
          <cell r="EQ32" t="str">
            <v>N/A</v>
          </cell>
          <cell r="ER32" t="str">
            <v>N/A</v>
          </cell>
          <cell r="ES32" t="str">
            <v>N/A</v>
          </cell>
          <cell r="ET32" t="str">
            <v>N/A</v>
          </cell>
          <cell r="EV32" t="str">
            <v>N/A</v>
          </cell>
          <cell r="EW32" t="str">
            <v>N/A</v>
          </cell>
          <cell r="EX32" t="str">
            <v>N/A</v>
          </cell>
          <cell r="EZ32" t="str">
            <v>N/A</v>
          </cell>
          <cell r="FA32" t="str">
            <v>N/A</v>
          </cell>
          <cell r="FB32" t="str">
            <v>N/A</v>
          </cell>
          <cell r="FE32" t="str">
            <v>N/A</v>
          </cell>
          <cell r="FF32" t="str">
            <v>N/A</v>
          </cell>
          <cell r="FG32" t="str">
            <v>N/A</v>
          </cell>
          <cell r="FI32" t="str">
            <v>SL</v>
          </cell>
          <cell r="FJ32">
            <v>37018</v>
          </cell>
          <cell r="FK32" t="str">
            <v>DL</v>
          </cell>
          <cell r="FL32">
            <v>37088</v>
          </cell>
          <cell r="FX32" t="str">
            <v>Mizrakjian</v>
          </cell>
        </row>
        <row r="33">
          <cell r="A33" t="str">
            <v>CRDS</v>
          </cell>
          <cell r="C33" t="str">
            <v>Crossroads Systems</v>
          </cell>
          <cell r="E33" t="str">
            <v>OCT</v>
          </cell>
          <cell r="G33" t="str">
            <v>CRDS</v>
          </cell>
          <cell r="H33" t="e">
            <v>#REF!</v>
          </cell>
          <cell r="I33" t="e">
            <v>#REF!</v>
          </cell>
          <cell r="J33" t="e">
            <v>#REF!</v>
          </cell>
          <cell r="L33" t="str">
            <v>N/A</v>
          </cell>
          <cell r="M33" t="e">
            <v>#NAME?</v>
          </cell>
          <cell r="N33" t="e">
            <v>#NAME?</v>
          </cell>
          <cell r="O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U33">
            <v>33.049999999999997</v>
          </cell>
          <cell r="V33">
            <v>14.16</v>
          </cell>
          <cell r="W33">
            <v>0.42844175491679298</v>
          </cell>
          <cell r="X33">
            <v>-0.72899999999999998</v>
          </cell>
          <cell r="Y33">
            <v>-24.093450000000001</v>
          </cell>
          <cell r="AA33">
            <v>-24.093450000000001</v>
          </cell>
          <cell r="AB33">
            <v>-13.583550000000001</v>
          </cell>
          <cell r="AD33">
            <v>45.1</v>
          </cell>
          <cell r="AE33">
            <v>22.15</v>
          </cell>
          <cell r="AF33">
            <v>0.49113082039911299</v>
          </cell>
          <cell r="AG33">
            <v>-0.48070953436807101</v>
          </cell>
          <cell r="AH33">
            <v>-21.68</v>
          </cell>
          <cell r="AJ33">
            <v>-21.68</v>
          </cell>
          <cell r="AK33">
            <v>17.239999999999998</v>
          </cell>
          <cell r="AM33">
            <v>66.760000000000005</v>
          </cell>
          <cell r="AN33">
            <v>33.159999999999997</v>
          </cell>
          <cell r="AO33">
            <v>0.49670461354104301</v>
          </cell>
          <cell r="AP33">
            <v>-0.167615338526064</v>
          </cell>
          <cell r="AQ33">
            <v>-11.19</v>
          </cell>
          <cell r="AS33">
            <v>-11.19</v>
          </cell>
          <cell r="AT33">
            <v>-8.39</v>
          </cell>
          <cell r="AV33">
            <v>36956</v>
          </cell>
          <cell r="AX33" t="str">
            <v>DRW</v>
          </cell>
          <cell r="AZ33">
            <v>27.796776000000001</v>
          </cell>
          <cell r="BA33" t="str">
            <v>10Q</v>
          </cell>
          <cell r="BB33">
            <v>36951</v>
          </cell>
          <cell r="BE33" t="str">
            <v>N/A</v>
          </cell>
          <cell r="BF33" t="str">
            <v>N/A</v>
          </cell>
          <cell r="BH33" t="str">
            <v>N/A</v>
          </cell>
          <cell r="BI33" t="str">
            <v>N/A</v>
          </cell>
          <cell r="BK33" t="str">
            <v>N/A</v>
          </cell>
          <cell r="BM33">
            <v>56.393999999999998</v>
          </cell>
          <cell r="BN33">
            <v>0</v>
          </cell>
          <cell r="BO33">
            <v>56.393999999999998</v>
          </cell>
          <cell r="BP33">
            <v>36922</v>
          </cell>
          <cell r="BQ33" t="str">
            <v>10q</v>
          </cell>
          <cell r="BT33">
            <v>-0.67</v>
          </cell>
          <cell r="BU33">
            <v>-0.73</v>
          </cell>
          <cell r="BW33">
            <v>0.25</v>
          </cell>
          <cell r="BX33">
            <v>37047</v>
          </cell>
          <cell r="BZ33">
            <v>36942</v>
          </cell>
          <cell r="CB33" t="str">
            <v>N/A</v>
          </cell>
          <cell r="CC33" t="str">
            <v>N/A</v>
          </cell>
          <cell r="CE33" t="str">
            <v>N/A</v>
          </cell>
          <cell r="CF33" t="str">
            <v>N/A</v>
          </cell>
          <cell r="CG33" t="str">
            <v>N/A</v>
          </cell>
          <cell r="CI33" t="str">
            <v>N/A</v>
          </cell>
          <cell r="CJ33" t="str">
            <v>N/A</v>
          </cell>
          <cell r="CK33" t="str">
            <v>N/A</v>
          </cell>
          <cell r="CM33" t="e">
            <v>#NAME?</v>
          </cell>
          <cell r="CN33" t="e">
            <v>#NAME?</v>
          </cell>
          <cell r="CO33" t="str">
            <v>N/A</v>
          </cell>
          <cell r="CQ33">
            <v>0.364599092284418</v>
          </cell>
          <cell r="CR33">
            <v>0.48026607538802701</v>
          </cell>
          <cell r="CT33" t="str">
            <v>N/A</v>
          </cell>
          <cell r="CU33" t="str">
            <v>N/A</v>
          </cell>
          <cell r="CV33" t="str">
            <v>N/A</v>
          </cell>
          <cell r="CW33" t="str">
            <v>N/A</v>
          </cell>
          <cell r="CX33" t="str">
            <v>N/A</v>
          </cell>
          <cell r="CZ33" t="str">
            <v>N/A</v>
          </cell>
          <cell r="DA33" t="str">
            <v>N/A</v>
          </cell>
          <cell r="DB33" t="str">
            <v>N/A</v>
          </cell>
          <cell r="DC33" t="str">
            <v>N/A</v>
          </cell>
          <cell r="DD33" t="str">
            <v>N/A</v>
          </cell>
          <cell r="DF33" t="str">
            <v>N/A</v>
          </cell>
          <cell r="DG33" t="str">
            <v>N/A</v>
          </cell>
          <cell r="DH33" t="str">
            <v>N/A</v>
          </cell>
          <cell r="DI33" t="str">
            <v>N/A</v>
          </cell>
          <cell r="DJ33" t="str">
            <v>N/A</v>
          </cell>
          <cell r="DL33" t="str">
            <v>N/A</v>
          </cell>
          <cell r="DM33" t="str">
            <v>N/A</v>
          </cell>
          <cell r="DN33" t="str">
            <v>N/A</v>
          </cell>
          <cell r="DO33" t="str">
            <v>N/A</v>
          </cell>
          <cell r="DP33" t="str">
            <v>N/A</v>
          </cell>
          <cell r="DR33" t="str">
            <v>N/A</v>
          </cell>
          <cell r="DS33" t="str">
            <v>N/A</v>
          </cell>
          <cell r="DT33" t="str">
            <v>N/A</v>
          </cell>
          <cell r="DU33" t="str">
            <v>N/A</v>
          </cell>
          <cell r="DV33" t="str">
            <v>N/A</v>
          </cell>
          <cell r="DX33" t="str">
            <v>N/A</v>
          </cell>
          <cell r="DY33" t="str">
            <v>N/A</v>
          </cell>
          <cell r="DZ33" t="str">
            <v>N/A</v>
          </cell>
          <cell r="EA33" t="str">
            <v>N/A</v>
          </cell>
          <cell r="EB33" t="str">
            <v>N/A</v>
          </cell>
          <cell r="ED33" t="str">
            <v>N/A</v>
          </cell>
          <cell r="EE33" t="str">
            <v>N/A</v>
          </cell>
          <cell r="EF33" t="str">
            <v>N/A</v>
          </cell>
          <cell r="EG33" t="str">
            <v>N/A</v>
          </cell>
          <cell r="EH33" t="str">
            <v>N/A</v>
          </cell>
          <cell r="EJ33" t="str">
            <v>N/A</v>
          </cell>
          <cell r="EK33" t="str">
            <v>N/A</v>
          </cell>
          <cell r="EL33" t="str">
            <v>N/A</v>
          </cell>
          <cell r="EM33" t="str">
            <v>N/A</v>
          </cell>
          <cell r="EN33" t="str">
            <v>N/A</v>
          </cell>
          <cell r="EP33" t="str">
            <v>N/A</v>
          </cell>
          <cell r="EQ33" t="str">
            <v>N/A</v>
          </cell>
          <cell r="ER33" t="str">
            <v>N/A</v>
          </cell>
          <cell r="ES33" t="str">
            <v>N/A</v>
          </cell>
          <cell r="ET33" t="str">
            <v>N/A</v>
          </cell>
          <cell r="EV33" t="str">
            <v>N/A</v>
          </cell>
          <cell r="EW33" t="str">
            <v>N/A</v>
          </cell>
          <cell r="EX33" t="str">
            <v>N/A</v>
          </cell>
          <cell r="EZ33" t="str">
            <v>N/A</v>
          </cell>
          <cell r="FA33" t="str">
            <v>N/A</v>
          </cell>
          <cell r="FB33" t="str">
            <v>N/A</v>
          </cell>
          <cell r="FE33" t="str">
            <v>N/A</v>
          </cell>
          <cell r="FF33" t="str">
            <v>N/A</v>
          </cell>
          <cell r="FG33" t="str">
            <v>N/A</v>
          </cell>
          <cell r="FI33" t="str">
            <v>SL</v>
          </cell>
          <cell r="FJ33">
            <v>37018</v>
          </cell>
        </row>
        <row r="34">
          <cell r="A34" t="str">
            <v>EMLX</v>
          </cell>
          <cell r="C34" t="str">
            <v>Emulex</v>
          </cell>
          <cell r="E34" t="str">
            <v>JUN</v>
          </cell>
          <cell r="G34" t="str">
            <v>EMLX</v>
          </cell>
          <cell r="H34" t="e">
            <v>#REF!</v>
          </cell>
          <cell r="I34" t="e">
            <v>#REF!</v>
          </cell>
          <cell r="J34" t="e">
            <v>#REF!</v>
          </cell>
          <cell r="L34" t="str">
            <v>N/A</v>
          </cell>
          <cell r="M34" t="e">
            <v>#NAME?</v>
          </cell>
          <cell r="N34" t="e">
            <v>#NAME?</v>
          </cell>
          <cell r="O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U34">
            <v>203.804</v>
          </cell>
          <cell r="V34">
            <v>103.116</v>
          </cell>
          <cell r="W34">
            <v>0.505956703499441</v>
          </cell>
          <cell r="X34">
            <v>0.319856332554808</v>
          </cell>
          <cell r="Y34">
            <v>65.188000000000002</v>
          </cell>
          <cell r="AA34">
            <v>65.188000000000002</v>
          </cell>
          <cell r="AB34">
            <v>49.456000000000003</v>
          </cell>
          <cell r="AC34" t="str">
            <v>x</v>
          </cell>
          <cell r="AD34">
            <v>252.38800000000001</v>
          </cell>
          <cell r="AE34">
            <v>127.32299999999999</v>
          </cell>
          <cell r="AF34">
            <v>0.50447327131242403</v>
          </cell>
          <cell r="AG34">
            <v>0.204268824191324</v>
          </cell>
          <cell r="AH34">
            <v>51.555</v>
          </cell>
          <cell r="AJ34">
            <v>51.555</v>
          </cell>
          <cell r="AK34">
            <v>38.584000000000003</v>
          </cell>
          <cell r="AM34">
            <v>356</v>
          </cell>
          <cell r="AN34">
            <v>181.56</v>
          </cell>
          <cell r="AO34">
            <v>0.51</v>
          </cell>
          <cell r="AP34">
            <v>0.230997191011236</v>
          </cell>
          <cell r="AQ34">
            <v>82.234999999999999</v>
          </cell>
          <cell r="AS34">
            <v>82.234999999999999</v>
          </cell>
          <cell r="AT34">
            <v>57.186</v>
          </cell>
          <cell r="AV34">
            <v>37001</v>
          </cell>
          <cell r="AX34" t="str">
            <v>RS</v>
          </cell>
          <cell r="AZ34">
            <v>81.698363000000001</v>
          </cell>
          <cell r="BA34" t="str">
            <v>10Q</v>
          </cell>
          <cell r="BB34">
            <v>36982</v>
          </cell>
          <cell r="BE34" t="str">
            <v>N/A</v>
          </cell>
          <cell r="BF34" t="str">
            <v>N/A</v>
          </cell>
          <cell r="BH34" t="str">
            <v>N/A</v>
          </cell>
          <cell r="BI34" t="str">
            <v>N/A</v>
          </cell>
          <cell r="BK34" t="str">
            <v>N/A</v>
          </cell>
          <cell r="BM34">
            <v>198.28800000000001</v>
          </cell>
          <cell r="BN34">
            <v>0</v>
          </cell>
          <cell r="BO34">
            <v>198.28800000000001</v>
          </cell>
          <cell r="BP34">
            <v>36982</v>
          </cell>
          <cell r="BQ34" t="str">
            <v>10Q</v>
          </cell>
          <cell r="BT34">
            <v>0.63</v>
          </cell>
          <cell r="BU34">
            <v>0.47</v>
          </cell>
          <cell r="BV34">
            <v>0.69</v>
          </cell>
          <cell r="BW34">
            <v>0.35</v>
          </cell>
          <cell r="BX34">
            <v>37054</v>
          </cell>
          <cell r="BZ34">
            <v>36933</v>
          </cell>
          <cell r="CB34" t="str">
            <v>N/A</v>
          </cell>
          <cell r="CC34" t="str">
            <v>N/A</v>
          </cell>
          <cell r="CE34" t="str">
            <v>N/A</v>
          </cell>
          <cell r="CF34" t="str">
            <v>N/A</v>
          </cell>
          <cell r="CG34" t="str">
            <v>N/A</v>
          </cell>
          <cell r="CI34" t="str">
            <v>N/A</v>
          </cell>
          <cell r="CJ34" t="str">
            <v>N/A</v>
          </cell>
          <cell r="CK34" t="str">
            <v>N/A</v>
          </cell>
          <cell r="CM34" t="e">
            <v>#NAME?</v>
          </cell>
          <cell r="CN34" t="e">
            <v>#NAME?</v>
          </cell>
          <cell r="CO34" t="str">
            <v>N/A</v>
          </cell>
          <cell r="CQ34">
            <v>0.23838590017860301</v>
          </cell>
          <cell r="CR34">
            <v>0.41052664944450601</v>
          </cell>
          <cell r="CT34" t="str">
            <v>N/A</v>
          </cell>
          <cell r="CU34" t="str">
            <v>N/A</v>
          </cell>
          <cell r="CV34" t="str">
            <v>N/A</v>
          </cell>
          <cell r="CW34" t="str">
            <v>N/A</v>
          </cell>
          <cell r="CX34" t="str">
            <v>N/A</v>
          </cell>
          <cell r="CZ34" t="str">
            <v>N/A</v>
          </cell>
          <cell r="DA34" t="str">
            <v>N/A</v>
          </cell>
          <cell r="DB34" t="str">
            <v>N/A</v>
          </cell>
          <cell r="DC34" t="str">
            <v>N/A</v>
          </cell>
          <cell r="DD34" t="str">
            <v>N/A</v>
          </cell>
          <cell r="DF34" t="str">
            <v>N/A</v>
          </cell>
          <cell r="DG34" t="str">
            <v>N/A</v>
          </cell>
          <cell r="DH34" t="str">
            <v>N/A</v>
          </cell>
          <cell r="DI34" t="str">
            <v>N/A</v>
          </cell>
          <cell r="DJ34" t="str">
            <v>N/A</v>
          </cell>
          <cell r="DL34" t="str">
            <v>N/A</v>
          </cell>
          <cell r="DM34" t="str">
            <v>N/A</v>
          </cell>
          <cell r="DN34" t="str">
            <v>N/A</v>
          </cell>
          <cell r="DO34" t="str">
            <v>N/A</v>
          </cell>
          <cell r="DP34" t="str">
            <v>N/A</v>
          </cell>
          <cell r="DR34" t="str">
            <v>N/A</v>
          </cell>
          <cell r="DS34" t="str">
            <v>N/A</v>
          </cell>
          <cell r="DT34" t="str">
            <v>N/A</v>
          </cell>
          <cell r="DU34" t="str">
            <v>N/A</v>
          </cell>
          <cell r="DV34" t="str">
            <v>N/A</v>
          </cell>
          <cell r="DX34" t="str">
            <v>N/A</v>
          </cell>
          <cell r="DY34" t="str">
            <v>N/A</v>
          </cell>
          <cell r="DZ34" t="str">
            <v>N/A</v>
          </cell>
          <cell r="EA34" t="str">
            <v>N/A</v>
          </cell>
          <cell r="EB34" t="str">
            <v>N/A</v>
          </cell>
          <cell r="ED34" t="str">
            <v>N/A</v>
          </cell>
          <cell r="EE34" t="str">
            <v>N/A</v>
          </cell>
          <cell r="EF34" t="str">
            <v>N/A</v>
          </cell>
          <cell r="EG34" t="str">
            <v>N/A</v>
          </cell>
          <cell r="EH34" t="str">
            <v>N/A</v>
          </cell>
          <cell r="EJ34" t="str">
            <v>N/A</v>
          </cell>
          <cell r="EK34" t="str">
            <v>N/A</v>
          </cell>
          <cell r="EL34" t="str">
            <v>N/A</v>
          </cell>
          <cell r="EM34" t="str">
            <v>N/A</v>
          </cell>
          <cell r="EN34" t="str">
            <v>N/A</v>
          </cell>
          <cell r="EP34" t="str">
            <v>N/A</v>
          </cell>
          <cell r="EQ34" t="str">
            <v>N/A</v>
          </cell>
          <cell r="ER34" t="str">
            <v>N/A</v>
          </cell>
          <cell r="ES34" t="str">
            <v>N/A</v>
          </cell>
          <cell r="ET34" t="str">
            <v>N/A</v>
          </cell>
          <cell r="EV34" t="str">
            <v>N/A</v>
          </cell>
          <cell r="EW34" t="str">
            <v>N/A</v>
          </cell>
          <cell r="EX34" t="str">
            <v>N/A</v>
          </cell>
          <cell r="EZ34" t="str">
            <v>N/A</v>
          </cell>
          <cell r="FA34" t="str">
            <v>N/A</v>
          </cell>
          <cell r="FB34" t="str">
            <v>N/A</v>
          </cell>
          <cell r="FE34" t="str">
            <v>N/A</v>
          </cell>
          <cell r="FF34" t="str">
            <v>N/A</v>
          </cell>
          <cell r="FG34" t="str">
            <v>N/A</v>
          </cell>
          <cell r="FI34" t="str">
            <v>SL</v>
          </cell>
          <cell r="FJ34">
            <v>37018</v>
          </cell>
          <cell r="FX34" t="str">
            <v>Mizrakjian</v>
          </cell>
        </row>
        <row r="35">
          <cell r="A35" t="str">
            <v>ZOOX</v>
          </cell>
          <cell r="C35" t="str">
            <v>Gadzoox</v>
          </cell>
          <cell r="E35" t="str">
            <v>MAR</v>
          </cell>
          <cell r="G35" t="str">
            <v>ZOOX</v>
          </cell>
          <cell r="H35" t="e">
            <v>#REF!</v>
          </cell>
          <cell r="I35" t="e">
            <v>#REF!</v>
          </cell>
          <cell r="J35" t="e">
            <v>#REF!</v>
          </cell>
          <cell r="L35" t="str">
            <v>N/A</v>
          </cell>
          <cell r="M35" t="e">
            <v>#NAME?</v>
          </cell>
          <cell r="N35" t="e">
            <v>#NAME?</v>
          </cell>
          <cell r="O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U35">
            <v>38.520000000000003</v>
          </cell>
          <cell r="V35">
            <v>7.875</v>
          </cell>
          <cell r="W35">
            <v>0.204439252336449</v>
          </cell>
          <cell r="X35">
            <v>-1.24979231568017</v>
          </cell>
          <cell r="Y35">
            <v>-48.142000000000003</v>
          </cell>
          <cell r="AA35">
            <v>-48.142000000000003</v>
          </cell>
          <cell r="AB35">
            <v>-53.445</v>
          </cell>
          <cell r="AD35">
            <v>26.443999999999999</v>
          </cell>
          <cell r="AE35">
            <v>11.439</v>
          </cell>
          <cell r="AF35">
            <v>0.43257449705037099</v>
          </cell>
          <cell r="AG35">
            <v>-1.7323400393283901</v>
          </cell>
          <cell r="AH35">
            <v>-45.81</v>
          </cell>
          <cell r="AJ35">
            <v>-45.81</v>
          </cell>
          <cell r="AK35">
            <v>-48.61</v>
          </cell>
          <cell r="AM35">
            <v>38</v>
          </cell>
          <cell r="AN35">
            <v>17.86</v>
          </cell>
          <cell r="AO35">
            <v>0.47</v>
          </cell>
          <cell r="AP35">
            <v>-1.1247368421052599</v>
          </cell>
          <cell r="AQ35">
            <v>-42.74</v>
          </cell>
          <cell r="AS35">
            <v>-42.74</v>
          </cell>
          <cell r="AT35">
            <v>-46.88</v>
          </cell>
          <cell r="AV35">
            <v>37012</v>
          </cell>
          <cell r="AX35" t="str">
            <v>RS</v>
          </cell>
          <cell r="AZ35">
            <v>28.099252</v>
          </cell>
          <cell r="BA35" t="str">
            <v>10Q</v>
          </cell>
          <cell r="BB35">
            <v>36891</v>
          </cell>
          <cell r="BE35" t="str">
            <v>N/A</v>
          </cell>
          <cell r="BF35" t="str">
            <v>N/A</v>
          </cell>
          <cell r="BH35" t="str">
            <v>N/A</v>
          </cell>
          <cell r="BI35" t="str">
            <v>N/A</v>
          </cell>
          <cell r="BK35" t="str">
            <v>N/A</v>
          </cell>
          <cell r="BM35">
            <v>10.939</v>
          </cell>
          <cell r="BN35">
            <v>1.327</v>
          </cell>
          <cell r="BO35">
            <v>9.6120000000000001</v>
          </cell>
          <cell r="BP35">
            <v>37011</v>
          </cell>
          <cell r="BQ35" t="str">
            <v>PR</v>
          </cell>
          <cell r="BT35">
            <v>-1.64</v>
          </cell>
          <cell r="BU35">
            <v>-1.6</v>
          </cell>
          <cell r="BV35">
            <v>-1.43</v>
          </cell>
          <cell r="BW35">
            <v>0.3</v>
          </cell>
          <cell r="BX35">
            <v>37045</v>
          </cell>
          <cell r="BZ35">
            <v>36913</v>
          </cell>
          <cell r="CB35" t="str">
            <v>N/A</v>
          </cell>
          <cell r="CC35" t="str">
            <v>N/A</v>
          </cell>
          <cell r="CE35" t="str">
            <v>N/A</v>
          </cell>
          <cell r="CF35" t="str">
            <v>N/A</v>
          </cell>
          <cell r="CG35" t="str">
            <v>N/A</v>
          </cell>
          <cell r="CI35" t="str">
            <v>N/A</v>
          </cell>
          <cell r="CJ35" t="str">
            <v>N/A</v>
          </cell>
          <cell r="CK35" t="str">
            <v>N/A</v>
          </cell>
          <cell r="CM35" t="e">
            <v>#NAME?</v>
          </cell>
          <cell r="CN35" t="e">
            <v>#NAME?</v>
          </cell>
          <cell r="CO35" t="str">
            <v>N/A</v>
          </cell>
          <cell r="CQ35">
            <v>-0.31349948078919998</v>
          </cell>
          <cell r="CR35">
            <v>0.43699894115867499</v>
          </cell>
          <cell r="CT35" t="str">
            <v>N/A</v>
          </cell>
          <cell r="CU35" t="str">
            <v>N/A</v>
          </cell>
          <cell r="CV35" t="str">
            <v>N/A</v>
          </cell>
          <cell r="CW35" t="str">
            <v>N/A</v>
          </cell>
          <cell r="CX35" t="str">
            <v>N/A</v>
          </cell>
          <cell r="CZ35" t="str">
            <v>N/A</v>
          </cell>
          <cell r="DA35" t="str">
            <v>N/A</v>
          </cell>
          <cell r="DB35" t="str">
            <v>N/A</v>
          </cell>
          <cell r="DC35" t="str">
            <v>N/A</v>
          </cell>
          <cell r="DD35" t="str">
            <v>N/A</v>
          </cell>
          <cell r="DF35" t="str">
            <v>N/A</v>
          </cell>
          <cell r="DG35" t="str">
            <v>N/A</v>
          </cell>
          <cell r="DH35" t="str">
            <v>N/A</v>
          </cell>
          <cell r="DI35" t="str">
            <v>N/A</v>
          </cell>
          <cell r="DJ35" t="str">
            <v>N/A</v>
          </cell>
          <cell r="DL35" t="str">
            <v>N/A</v>
          </cell>
          <cell r="DM35" t="str">
            <v>N/A</v>
          </cell>
          <cell r="DN35" t="str">
            <v>N/A</v>
          </cell>
          <cell r="DO35" t="str">
            <v>N/A</v>
          </cell>
          <cell r="DP35" t="str">
            <v>N/A</v>
          </cell>
          <cell r="DR35" t="str">
            <v>N/A</v>
          </cell>
          <cell r="DS35" t="str">
            <v>N/A</v>
          </cell>
          <cell r="DT35" t="str">
            <v>N/A</v>
          </cell>
          <cell r="DU35" t="str">
            <v>N/A</v>
          </cell>
          <cell r="DV35" t="str">
            <v>N/A</v>
          </cell>
          <cell r="DX35" t="str">
            <v>N/A</v>
          </cell>
          <cell r="DY35" t="str">
            <v>N/A</v>
          </cell>
          <cell r="DZ35" t="str">
            <v>N/A</v>
          </cell>
          <cell r="EA35" t="str">
            <v>N/A</v>
          </cell>
          <cell r="EB35" t="str">
            <v>N/A</v>
          </cell>
          <cell r="ED35" t="str">
            <v>N/A</v>
          </cell>
          <cell r="EE35" t="str">
            <v>N/A</v>
          </cell>
          <cell r="EF35" t="str">
            <v>N/A</v>
          </cell>
          <cell r="EG35" t="str">
            <v>N/A</v>
          </cell>
          <cell r="EH35" t="str">
            <v>N/A</v>
          </cell>
          <cell r="EJ35" t="str">
            <v>N/A</v>
          </cell>
          <cell r="EK35" t="str">
            <v>N/A</v>
          </cell>
          <cell r="EL35" t="str">
            <v>N/A</v>
          </cell>
          <cell r="EM35" t="str">
            <v>N/A</v>
          </cell>
          <cell r="EN35" t="str">
            <v>N/A</v>
          </cell>
          <cell r="EP35" t="str">
            <v>N/A</v>
          </cell>
          <cell r="EQ35" t="str">
            <v>N/A</v>
          </cell>
          <cell r="ER35" t="str">
            <v>N/A</v>
          </cell>
          <cell r="ES35" t="str">
            <v>N/A</v>
          </cell>
          <cell r="ET35" t="str">
            <v>N/A</v>
          </cell>
          <cell r="EV35" t="str">
            <v>N/A</v>
          </cell>
          <cell r="EW35" t="str">
            <v>N/A</v>
          </cell>
          <cell r="EX35" t="str">
            <v>N/A</v>
          </cell>
          <cell r="EZ35" t="str">
            <v>N/A</v>
          </cell>
          <cell r="FA35" t="str">
            <v>N/A</v>
          </cell>
          <cell r="FB35" t="str">
            <v>N/A</v>
          </cell>
          <cell r="FE35" t="str">
            <v>N/A</v>
          </cell>
          <cell r="FF35" t="str">
            <v>N/A</v>
          </cell>
          <cell r="FG35" t="str">
            <v>N/A</v>
          </cell>
          <cell r="FI35" t="str">
            <v>SL</v>
          </cell>
          <cell r="FJ35">
            <v>37018</v>
          </cell>
          <cell r="FX35" t="str">
            <v>Mizrakjian</v>
          </cell>
        </row>
        <row r="36">
          <cell r="A36" t="str">
            <v>JNIC</v>
          </cell>
          <cell r="C36" t="str">
            <v>JNI Corp.</v>
          </cell>
          <cell r="E36" t="str">
            <v>DEC</v>
          </cell>
          <cell r="G36" t="str">
            <v>JNIC</v>
          </cell>
          <cell r="H36" t="e">
            <v>#REF!</v>
          </cell>
          <cell r="I36" t="e">
            <v>#REF!</v>
          </cell>
          <cell r="J36" t="e">
            <v>#REF!</v>
          </cell>
          <cell r="L36" t="str">
            <v>N/A</v>
          </cell>
          <cell r="M36" t="e">
            <v>#NAME?</v>
          </cell>
          <cell r="N36" t="e">
            <v>#NAME?</v>
          </cell>
          <cell r="O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U36">
            <v>103.181</v>
          </cell>
          <cell r="V36">
            <v>61.131</v>
          </cell>
          <cell r="W36">
            <v>0.59246372878727704</v>
          </cell>
          <cell r="X36">
            <v>0.21275234781597399</v>
          </cell>
          <cell r="Y36">
            <v>21.952000000000002</v>
          </cell>
          <cell r="AA36">
            <v>21.952000000000002</v>
          </cell>
          <cell r="AB36">
            <v>15.476000000000001</v>
          </cell>
          <cell r="AC36" t="str">
            <v>x</v>
          </cell>
          <cell r="AD36">
            <v>96.141999999999996</v>
          </cell>
          <cell r="AE36">
            <v>56.054000000000002</v>
          </cell>
          <cell r="AF36">
            <v>0.583033429718541</v>
          </cell>
          <cell r="AG36">
            <v>5.37538224709284E-2</v>
          </cell>
          <cell r="AH36">
            <v>5.1680000000000001</v>
          </cell>
          <cell r="AJ36">
            <v>5.1680000000000001</v>
          </cell>
          <cell r="AK36">
            <v>7.218</v>
          </cell>
          <cell r="AM36">
            <v>152</v>
          </cell>
          <cell r="AN36">
            <v>88.16</v>
          </cell>
          <cell r="AO36">
            <v>0.57999999999999996</v>
          </cell>
          <cell r="AP36">
            <v>0.15578947368421101</v>
          </cell>
          <cell r="AQ36">
            <v>23.68</v>
          </cell>
          <cell r="AS36">
            <v>23.68</v>
          </cell>
          <cell r="AT36">
            <v>19.292000000000002</v>
          </cell>
          <cell r="AV36">
            <v>37007</v>
          </cell>
          <cell r="AX36" t="str">
            <v>RS</v>
          </cell>
          <cell r="AZ36">
            <v>27.168952000000001</v>
          </cell>
          <cell r="BA36" t="str">
            <v>10Q</v>
          </cell>
          <cell r="BB36">
            <v>36981</v>
          </cell>
          <cell r="BE36" t="str">
            <v>N/A</v>
          </cell>
          <cell r="BF36" t="str">
            <v>N/A</v>
          </cell>
          <cell r="BH36" t="str">
            <v>N/A</v>
          </cell>
          <cell r="BI36" t="str">
            <v>N/A</v>
          </cell>
          <cell r="BK36" t="str">
            <v>N/A</v>
          </cell>
          <cell r="BM36">
            <v>118.066</v>
          </cell>
          <cell r="BN36">
            <v>0</v>
          </cell>
          <cell r="BO36">
            <v>118.066</v>
          </cell>
          <cell r="BP36">
            <v>36981</v>
          </cell>
          <cell r="BQ36" t="str">
            <v>10Q</v>
          </cell>
          <cell r="BT36">
            <v>0.56999999999999995</v>
          </cell>
          <cell r="BU36">
            <v>0.24</v>
          </cell>
          <cell r="BV36">
            <v>0.48</v>
          </cell>
          <cell r="BW36">
            <v>0.25</v>
          </cell>
          <cell r="BX36">
            <v>37048</v>
          </cell>
          <cell r="CB36" t="str">
            <v>N/A</v>
          </cell>
          <cell r="CC36" t="str">
            <v>N/A</v>
          </cell>
          <cell r="CE36" t="str">
            <v>N/A</v>
          </cell>
          <cell r="CF36" t="str">
            <v>N/A</v>
          </cell>
          <cell r="CG36" t="str">
            <v>N/A</v>
          </cell>
          <cell r="CI36" t="str">
            <v>N/A</v>
          </cell>
          <cell r="CJ36" t="str">
            <v>N/A</v>
          </cell>
          <cell r="CK36" t="str">
            <v>N/A</v>
          </cell>
          <cell r="CM36" t="e">
            <v>#NAME?</v>
          </cell>
          <cell r="CN36" t="e">
            <v>#NAME?</v>
          </cell>
          <cell r="CO36" t="str">
            <v>N/A</v>
          </cell>
          <cell r="CQ36">
            <v>-6.8219924210852795E-2</v>
          </cell>
          <cell r="CR36">
            <v>0.58099477855671799</v>
          </cell>
          <cell r="CT36" t="str">
            <v>N/A</v>
          </cell>
          <cell r="CU36" t="str">
            <v>N/A</v>
          </cell>
          <cell r="CV36" t="str">
            <v>N/A</v>
          </cell>
          <cell r="CW36" t="str">
            <v>N/A</v>
          </cell>
          <cell r="CX36" t="str">
            <v>N/A</v>
          </cell>
          <cell r="CZ36" t="str">
            <v>N/A</v>
          </cell>
          <cell r="DA36" t="str">
            <v>N/A</v>
          </cell>
          <cell r="DB36" t="str">
            <v>N/A</v>
          </cell>
          <cell r="DC36" t="str">
            <v>N/A</v>
          </cell>
          <cell r="DD36" t="str">
            <v>N/A</v>
          </cell>
          <cell r="DF36" t="str">
            <v>N/A</v>
          </cell>
          <cell r="DG36" t="str">
            <v>N/A</v>
          </cell>
          <cell r="DH36" t="str">
            <v>N/A</v>
          </cell>
          <cell r="DI36" t="str">
            <v>N/A</v>
          </cell>
          <cell r="DJ36" t="str">
            <v>N/A</v>
          </cell>
          <cell r="DL36" t="str">
            <v>N/A</v>
          </cell>
          <cell r="DM36" t="str">
            <v>N/A</v>
          </cell>
          <cell r="DN36" t="str">
            <v>N/A</v>
          </cell>
          <cell r="DO36" t="str">
            <v>N/A</v>
          </cell>
          <cell r="DP36" t="str">
            <v>N/A</v>
          </cell>
          <cell r="DR36" t="str">
            <v>N/A</v>
          </cell>
          <cell r="DS36" t="str">
            <v>N/A</v>
          </cell>
          <cell r="DT36" t="str">
            <v>N/A</v>
          </cell>
          <cell r="DU36" t="str">
            <v>N/A</v>
          </cell>
          <cell r="DV36" t="str">
            <v>N/A</v>
          </cell>
          <cell r="DX36" t="str">
            <v>N/A</v>
          </cell>
          <cell r="DY36" t="str">
            <v>N/A</v>
          </cell>
          <cell r="DZ36" t="str">
            <v>N/A</v>
          </cell>
          <cell r="EA36" t="str">
            <v>N/A</v>
          </cell>
          <cell r="EB36" t="str">
            <v>N/A</v>
          </cell>
          <cell r="ED36" t="str">
            <v>N/A</v>
          </cell>
          <cell r="EE36" t="str">
            <v>N/A</v>
          </cell>
          <cell r="EF36" t="str">
            <v>N/A</v>
          </cell>
          <cell r="EG36" t="str">
            <v>N/A</v>
          </cell>
          <cell r="EH36" t="str">
            <v>N/A</v>
          </cell>
          <cell r="EJ36" t="str">
            <v>N/A</v>
          </cell>
          <cell r="EK36" t="str">
            <v>N/A</v>
          </cell>
          <cell r="EL36" t="str">
            <v>N/A</v>
          </cell>
          <cell r="EM36" t="str">
            <v>N/A</v>
          </cell>
          <cell r="EN36" t="str">
            <v>N/A</v>
          </cell>
          <cell r="EP36" t="str">
            <v>N/A</v>
          </cell>
          <cell r="EQ36" t="str">
            <v>N/A</v>
          </cell>
          <cell r="ER36" t="str">
            <v>N/A</v>
          </cell>
          <cell r="ES36" t="str">
            <v>N/A</v>
          </cell>
          <cell r="ET36" t="str">
            <v>N/A</v>
          </cell>
          <cell r="EV36" t="str">
            <v>N/A</v>
          </cell>
          <cell r="EW36" t="str">
            <v>N/A</v>
          </cell>
          <cell r="EX36" t="str">
            <v>N/A</v>
          </cell>
          <cell r="EZ36" t="str">
            <v>N/A</v>
          </cell>
          <cell r="FA36" t="str">
            <v>N/A</v>
          </cell>
          <cell r="FB36" t="str">
            <v>N/A</v>
          </cell>
          <cell r="FE36" t="str">
            <v>N/A</v>
          </cell>
          <cell r="FF36" t="str">
            <v>N/A</v>
          </cell>
          <cell r="FG36" t="str">
            <v>N/A</v>
          </cell>
          <cell r="FI36" t="str">
            <v>SL</v>
          </cell>
          <cell r="FJ36">
            <v>37018</v>
          </cell>
          <cell r="FX36" t="str">
            <v>Mizrakjian</v>
          </cell>
        </row>
        <row r="37">
          <cell r="A37" t="str">
            <v>MCDT</v>
          </cell>
          <cell r="C37" t="str">
            <v>McData</v>
          </cell>
          <cell r="E37" t="str">
            <v>DEC</v>
          </cell>
          <cell r="G37" t="str">
            <v>MCDT</v>
          </cell>
          <cell r="H37" t="e">
            <v>#REF!</v>
          </cell>
          <cell r="I37" t="e">
            <v>#REF!</v>
          </cell>
          <cell r="J37" t="e">
            <v>#REF!</v>
          </cell>
          <cell r="L37" t="str">
            <v>N/A</v>
          </cell>
          <cell r="M37" t="e">
            <v>#NAME?</v>
          </cell>
          <cell r="N37" t="e">
            <v>#NAME?</v>
          </cell>
          <cell r="O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U37">
            <v>248.7</v>
          </cell>
          <cell r="V37">
            <v>129.80000000000001</v>
          </cell>
          <cell r="W37">
            <v>0.52191395255327699</v>
          </cell>
          <cell r="X37">
            <v>0.208685162846803</v>
          </cell>
          <cell r="Y37">
            <v>51.9</v>
          </cell>
          <cell r="AA37">
            <v>51.9</v>
          </cell>
          <cell r="AB37">
            <v>35.9</v>
          </cell>
          <cell r="AD37">
            <v>387.84</v>
          </cell>
          <cell r="AE37">
            <v>187.82</v>
          </cell>
          <cell r="AF37">
            <v>0.48427186468646899</v>
          </cell>
          <cell r="AG37">
            <v>7.3715965346534698E-2</v>
          </cell>
          <cell r="AH37">
            <v>28.59</v>
          </cell>
          <cell r="AJ37">
            <v>28.59</v>
          </cell>
          <cell r="AK37">
            <v>30.6</v>
          </cell>
          <cell r="AM37">
            <v>622.45000000000005</v>
          </cell>
          <cell r="AN37">
            <v>335.14</v>
          </cell>
          <cell r="AO37">
            <v>0.53842075668728395</v>
          </cell>
          <cell r="AP37">
            <v>0.208257691380834</v>
          </cell>
          <cell r="AQ37">
            <v>129.63</v>
          </cell>
          <cell r="AS37">
            <v>129.63</v>
          </cell>
          <cell r="AT37">
            <v>81.67</v>
          </cell>
          <cell r="AV37">
            <v>37001</v>
          </cell>
          <cell r="AX37" t="str">
            <v>ML</v>
          </cell>
          <cell r="AZ37">
            <v>111.20668000000001</v>
          </cell>
          <cell r="BA37" t="str">
            <v>10Q</v>
          </cell>
          <cell r="BB37">
            <v>36981</v>
          </cell>
          <cell r="BE37" t="str">
            <v>N/A</v>
          </cell>
          <cell r="BF37" t="str">
            <v>N/A</v>
          </cell>
          <cell r="BH37" t="str">
            <v>N/A</v>
          </cell>
          <cell r="BI37" t="str">
            <v>N/A</v>
          </cell>
          <cell r="BK37" t="str">
            <v>N/A</v>
          </cell>
          <cell r="BM37">
            <v>297.31799999999998</v>
          </cell>
          <cell r="BN37">
            <v>4.5490000000000004</v>
          </cell>
          <cell r="BO37">
            <v>292.76900000000001</v>
          </cell>
          <cell r="BP37">
            <v>36981</v>
          </cell>
          <cell r="BQ37" t="str">
            <v>10Q</v>
          </cell>
          <cell r="BT37">
            <v>0.34</v>
          </cell>
          <cell r="BU37">
            <v>0.31</v>
          </cell>
          <cell r="BV37">
            <v>0.59</v>
          </cell>
          <cell r="BW37">
            <v>0.4</v>
          </cell>
          <cell r="BX37">
            <v>37053</v>
          </cell>
          <cell r="CB37" t="str">
            <v>N/A</v>
          </cell>
          <cell r="CC37" t="str">
            <v>N/A</v>
          </cell>
          <cell r="CE37" t="str">
            <v>N/A</v>
          </cell>
          <cell r="CF37" t="str">
            <v>N/A</v>
          </cell>
          <cell r="CG37" t="str">
            <v>N/A</v>
          </cell>
          <cell r="CI37" t="str">
            <v>N/A</v>
          </cell>
          <cell r="CJ37" t="str">
            <v>N/A</v>
          </cell>
          <cell r="CK37" t="str">
            <v>N/A</v>
          </cell>
          <cell r="CM37" t="e">
            <v>#NAME?</v>
          </cell>
          <cell r="CN37" t="e">
            <v>#NAME?</v>
          </cell>
          <cell r="CO37" t="str">
            <v>N/A</v>
          </cell>
          <cell r="CQ37">
            <v>0.55946924004825105</v>
          </cell>
          <cell r="CR37">
            <v>0.60491439768976896</v>
          </cell>
          <cell r="CT37" t="str">
            <v>N/A</v>
          </cell>
          <cell r="CU37" t="str">
            <v>N/A</v>
          </cell>
          <cell r="CV37" t="str">
            <v>N/A</v>
          </cell>
          <cell r="CW37" t="str">
            <v>N/A</v>
          </cell>
          <cell r="CX37" t="str">
            <v>N/A</v>
          </cell>
          <cell r="CZ37" t="str">
            <v>N/A</v>
          </cell>
          <cell r="DA37" t="str">
            <v>N/A</v>
          </cell>
          <cell r="DB37" t="str">
            <v>N/A</v>
          </cell>
          <cell r="DC37" t="str">
            <v>N/A</v>
          </cell>
          <cell r="DD37" t="str">
            <v>N/A</v>
          </cell>
          <cell r="DF37" t="str">
            <v>N/A</v>
          </cell>
          <cell r="DG37" t="str">
            <v>N/A</v>
          </cell>
          <cell r="DH37" t="str">
            <v>N/A</v>
          </cell>
          <cell r="DI37" t="str">
            <v>N/A</v>
          </cell>
          <cell r="DJ37" t="str">
            <v>N/A</v>
          </cell>
          <cell r="DL37" t="str">
            <v>N/A</v>
          </cell>
          <cell r="DM37" t="str">
            <v>N/A</v>
          </cell>
          <cell r="DN37" t="str">
            <v>N/A</v>
          </cell>
          <cell r="DO37" t="str">
            <v>N/A</v>
          </cell>
          <cell r="DP37" t="str">
            <v>N/A</v>
          </cell>
          <cell r="DR37" t="str">
            <v>N/A</v>
          </cell>
          <cell r="DS37" t="str">
            <v>N/A</v>
          </cell>
          <cell r="DT37" t="str">
            <v>N/A</v>
          </cell>
          <cell r="DU37" t="str">
            <v>N/A</v>
          </cell>
          <cell r="DV37" t="str">
            <v>N/A</v>
          </cell>
          <cell r="DX37" t="str">
            <v>N/A</v>
          </cell>
          <cell r="DY37" t="str">
            <v>N/A</v>
          </cell>
          <cell r="DZ37" t="str">
            <v>N/A</v>
          </cell>
          <cell r="EA37" t="str">
            <v>N/A</v>
          </cell>
          <cell r="EB37" t="str">
            <v>N/A</v>
          </cell>
          <cell r="ED37" t="str">
            <v>N/A</v>
          </cell>
          <cell r="EE37" t="str">
            <v>N/A</v>
          </cell>
          <cell r="EF37" t="str">
            <v>N/A</v>
          </cell>
          <cell r="EG37" t="str">
            <v>N/A</v>
          </cell>
          <cell r="EH37" t="str">
            <v>N/A</v>
          </cell>
          <cell r="EJ37" t="str">
            <v>N/A</v>
          </cell>
          <cell r="EK37" t="str">
            <v>N/A</v>
          </cell>
          <cell r="EL37" t="str">
            <v>N/A</v>
          </cell>
          <cell r="EM37" t="str">
            <v>N/A</v>
          </cell>
          <cell r="EN37" t="str">
            <v>N/A</v>
          </cell>
          <cell r="EP37" t="str">
            <v>N/A</v>
          </cell>
          <cell r="EQ37" t="str">
            <v>N/A</v>
          </cell>
          <cell r="ER37" t="str">
            <v>N/A</v>
          </cell>
          <cell r="ES37" t="str">
            <v>N/A</v>
          </cell>
          <cell r="ET37" t="str">
            <v>N/A</v>
          </cell>
          <cell r="EV37" t="str">
            <v>N/A</v>
          </cell>
          <cell r="EW37" t="str">
            <v>N/A</v>
          </cell>
          <cell r="EX37" t="str">
            <v>N/A</v>
          </cell>
          <cell r="EZ37" t="str">
            <v>N/A</v>
          </cell>
          <cell r="FA37" t="str">
            <v>N/A</v>
          </cell>
          <cell r="FB37" t="str">
            <v>N/A</v>
          </cell>
          <cell r="FE37" t="str">
            <v>N/A</v>
          </cell>
          <cell r="FF37" t="str">
            <v>N/A</v>
          </cell>
          <cell r="FG37" t="str">
            <v>N/A</v>
          </cell>
          <cell r="FI37" t="str">
            <v>SL</v>
          </cell>
          <cell r="FJ37">
            <v>37018</v>
          </cell>
        </row>
        <row r="38">
          <cell r="A38" t="str">
            <v>QLGC</v>
          </cell>
          <cell r="C38" t="str">
            <v>QLogic</v>
          </cell>
          <cell r="E38" t="str">
            <v>MAR</v>
          </cell>
          <cell r="G38" t="str">
            <v>QLGC</v>
          </cell>
          <cell r="H38" t="e">
            <v>#REF!</v>
          </cell>
          <cell r="I38" t="e">
            <v>#REF!</v>
          </cell>
          <cell r="J38" t="e">
            <v>#REF!</v>
          </cell>
          <cell r="L38" t="str">
            <v>N/A</v>
          </cell>
          <cell r="M38" t="e">
            <v>#NAME?</v>
          </cell>
          <cell r="N38" t="e">
            <v>#NAME?</v>
          </cell>
          <cell r="O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U38">
            <v>325.553</v>
          </cell>
          <cell r="V38">
            <v>212.03299999999999</v>
          </cell>
          <cell r="W38">
            <v>0.65130101703870003</v>
          </cell>
          <cell r="X38">
            <v>0.350585004592186</v>
          </cell>
          <cell r="Y38">
            <v>114.134</v>
          </cell>
          <cell r="AA38">
            <v>114.134</v>
          </cell>
          <cell r="AB38">
            <v>85.334999999999994</v>
          </cell>
          <cell r="AC38" t="str">
            <v>x</v>
          </cell>
          <cell r="AD38">
            <v>403.54599999999999</v>
          </cell>
          <cell r="AE38">
            <v>253.05600000000001</v>
          </cell>
          <cell r="AF38">
            <v>0.62708092757703005</v>
          </cell>
          <cell r="AG38">
            <v>0.31608788093550699</v>
          </cell>
          <cell r="AH38">
            <v>127.556</v>
          </cell>
          <cell r="AJ38">
            <v>127.556</v>
          </cell>
          <cell r="AK38">
            <v>98.466999999999999</v>
          </cell>
          <cell r="AM38">
            <v>537</v>
          </cell>
          <cell r="AN38">
            <v>333.28800000000001</v>
          </cell>
          <cell r="AO38">
            <v>0.62064804469273704</v>
          </cell>
          <cell r="AP38">
            <v>0.32956797020484202</v>
          </cell>
          <cell r="AQ38">
            <v>176.97800000000001</v>
          </cell>
          <cell r="AS38">
            <v>176.97800000000001</v>
          </cell>
          <cell r="AT38">
            <v>131.25899999999999</v>
          </cell>
          <cell r="AV38">
            <v>37032</v>
          </cell>
          <cell r="AX38" t="str">
            <v>RS</v>
          </cell>
          <cell r="AZ38">
            <v>92.457289000000003</v>
          </cell>
          <cell r="BA38" t="str">
            <v>10Q</v>
          </cell>
          <cell r="BB38">
            <v>37057</v>
          </cell>
          <cell r="BE38" t="str">
            <v>N/A</v>
          </cell>
          <cell r="BF38" t="str">
            <v>N/A</v>
          </cell>
          <cell r="BH38" t="str">
            <v>N/A</v>
          </cell>
          <cell r="BI38" t="str">
            <v>N/A</v>
          </cell>
          <cell r="BK38" t="str">
            <v>N/A</v>
          </cell>
          <cell r="BM38">
            <v>355.483</v>
          </cell>
          <cell r="BN38">
            <v>0</v>
          </cell>
          <cell r="BO38">
            <v>355.483</v>
          </cell>
          <cell r="BP38">
            <v>36981</v>
          </cell>
          <cell r="BQ38" t="str">
            <v>10K</v>
          </cell>
          <cell r="BT38">
            <v>0.97</v>
          </cell>
          <cell r="BU38">
            <v>1.05</v>
          </cell>
          <cell r="BV38">
            <v>1.33</v>
          </cell>
          <cell r="BW38">
            <v>0.3</v>
          </cell>
          <cell r="BX38">
            <v>37054</v>
          </cell>
          <cell r="CB38" t="str">
            <v>N/A</v>
          </cell>
          <cell r="CC38" t="str">
            <v>N/A</v>
          </cell>
          <cell r="CE38" t="str">
            <v>N/A</v>
          </cell>
          <cell r="CF38" t="str">
            <v>N/A</v>
          </cell>
          <cell r="CG38" t="str">
            <v>N/A</v>
          </cell>
          <cell r="CI38" t="str">
            <v>N/A</v>
          </cell>
          <cell r="CJ38" t="str">
            <v>N/A</v>
          </cell>
          <cell r="CK38" t="str">
            <v>N/A</v>
          </cell>
          <cell r="CM38" t="e">
            <v>#NAME?</v>
          </cell>
          <cell r="CN38" t="e">
            <v>#NAME?</v>
          </cell>
          <cell r="CO38" t="str">
            <v>N/A</v>
          </cell>
          <cell r="CQ38">
            <v>0.239570822569597</v>
          </cell>
          <cell r="CR38">
            <v>0.330703315111536</v>
          </cell>
          <cell r="CT38" t="str">
            <v>N/A</v>
          </cell>
          <cell r="CU38" t="str">
            <v>N/A</v>
          </cell>
          <cell r="CV38" t="str">
            <v>N/A</v>
          </cell>
          <cell r="CW38" t="str">
            <v>N/A</v>
          </cell>
          <cell r="CX38" t="str">
            <v>N/A</v>
          </cell>
          <cell r="CZ38" t="str">
            <v>N/A</v>
          </cell>
          <cell r="DA38" t="str">
            <v>N/A</v>
          </cell>
          <cell r="DB38" t="str">
            <v>N/A</v>
          </cell>
          <cell r="DC38" t="str">
            <v>N/A</v>
          </cell>
          <cell r="DD38" t="str">
            <v>N/A</v>
          </cell>
          <cell r="DF38" t="str">
            <v>N/A</v>
          </cell>
          <cell r="DG38" t="str">
            <v>N/A</v>
          </cell>
          <cell r="DH38" t="str">
            <v>N/A</v>
          </cell>
          <cell r="DI38" t="str">
            <v>N/A</v>
          </cell>
          <cell r="DJ38" t="str">
            <v>N/A</v>
          </cell>
          <cell r="DL38" t="str">
            <v>N/A</v>
          </cell>
          <cell r="DM38" t="str">
            <v>N/A</v>
          </cell>
          <cell r="DN38" t="str">
            <v>N/A</v>
          </cell>
          <cell r="DO38" t="str">
            <v>N/A</v>
          </cell>
          <cell r="DP38" t="str">
            <v>N/A</v>
          </cell>
          <cell r="DR38" t="str">
            <v>N/A</v>
          </cell>
          <cell r="DS38" t="str">
            <v>N/A</v>
          </cell>
          <cell r="DT38" t="str">
            <v>N/A</v>
          </cell>
          <cell r="DU38" t="str">
            <v>N/A</v>
          </cell>
          <cell r="DV38" t="str">
            <v>N/A</v>
          </cell>
          <cell r="DX38" t="str">
            <v>N/A</v>
          </cell>
          <cell r="DY38" t="str">
            <v>N/A</v>
          </cell>
          <cell r="DZ38" t="str">
            <v>N/A</v>
          </cell>
          <cell r="EA38" t="str">
            <v>N/A</v>
          </cell>
          <cell r="EB38" t="str">
            <v>N/A</v>
          </cell>
          <cell r="ED38" t="str">
            <v>N/A</v>
          </cell>
          <cell r="EE38" t="str">
            <v>N/A</v>
          </cell>
          <cell r="EF38" t="str">
            <v>N/A</v>
          </cell>
          <cell r="EG38" t="str">
            <v>N/A</v>
          </cell>
          <cell r="EH38" t="str">
            <v>N/A</v>
          </cell>
          <cell r="EJ38" t="str">
            <v>N/A</v>
          </cell>
          <cell r="EK38" t="str">
            <v>N/A</v>
          </cell>
          <cell r="EL38" t="str">
            <v>N/A</v>
          </cell>
          <cell r="EM38" t="str">
            <v>N/A</v>
          </cell>
          <cell r="EN38" t="str">
            <v>N/A</v>
          </cell>
          <cell r="EP38" t="str">
            <v>N/A</v>
          </cell>
          <cell r="EQ38" t="str">
            <v>N/A</v>
          </cell>
          <cell r="ER38" t="str">
            <v>N/A</v>
          </cell>
          <cell r="ES38" t="str">
            <v>N/A</v>
          </cell>
          <cell r="ET38" t="str">
            <v>N/A</v>
          </cell>
          <cell r="EV38" t="str">
            <v>N/A</v>
          </cell>
          <cell r="EW38" t="str">
            <v>N/A</v>
          </cell>
          <cell r="EX38" t="str">
            <v>N/A</v>
          </cell>
          <cell r="EZ38" t="str">
            <v>N/A</v>
          </cell>
          <cell r="FA38" t="str">
            <v>N/A</v>
          </cell>
          <cell r="FB38" t="str">
            <v>N/A</v>
          </cell>
          <cell r="FE38" t="str">
            <v>N/A</v>
          </cell>
          <cell r="FF38" t="str">
            <v>N/A</v>
          </cell>
          <cell r="FG38" t="str">
            <v>N/A</v>
          </cell>
          <cell r="FI38" t="str">
            <v>SL</v>
          </cell>
          <cell r="FJ38">
            <v>37018</v>
          </cell>
          <cell r="FK38" t="str">
            <v>DL</v>
          </cell>
          <cell r="FL38">
            <v>37088</v>
          </cell>
          <cell r="FX38" t="str">
            <v>Mizrakjian</v>
          </cell>
        </row>
        <row r="39">
          <cell r="A39" t="str">
            <v>VIXL</v>
          </cell>
          <cell r="C39" t="str">
            <v>Vixel</v>
          </cell>
          <cell r="E39" t="str">
            <v>DEC</v>
          </cell>
          <cell r="G39" t="str">
            <v>VIXL</v>
          </cell>
          <cell r="H39" t="e">
            <v>#REF!</v>
          </cell>
          <cell r="I39" t="e">
            <v>#REF!</v>
          </cell>
          <cell r="J39" t="e">
            <v>#REF!</v>
          </cell>
          <cell r="L39" t="str">
            <v>N/A</v>
          </cell>
          <cell r="M39" t="e">
            <v>#NAME?</v>
          </cell>
          <cell r="N39" t="e">
            <v>#NAME?</v>
          </cell>
          <cell r="O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U39">
            <v>33.209000000000003</v>
          </cell>
          <cell r="V39">
            <v>11.477</v>
          </cell>
          <cell r="W39">
            <v>0.34559908458550398</v>
          </cell>
          <cell r="X39">
            <v>-0.64828811466771097</v>
          </cell>
          <cell r="Y39">
            <v>-21.529</v>
          </cell>
          <cell r="AA39">
            <v>-21.529</v>
          </cell>
          <cell r="AB39">
            <v>-22.37</v>
          </cell>
          <cell r="AC39" t="str">
            <v>x</v>
          </cell>
          <cell r="AD39">
            <v>27.053999999999998</v>
          </cell>
          <cell r="AE39">
            <v>10.866</v>
          </cell>
          <cell r="AF39">
            <v>0.40164116212020401</v>
          </cell>
          <cell r="AG39">
            <v>-0.85547423671176204</v>
          </cell>
          <cell r="AH39">
            <v>-23.143999999999998</v>
          </cell>
          <cell r="AJ39">
            <v>-23.143999999999998</v>
          </cell>
          <cell r="AK39">
            <v>-23.35</v>
          </cell>
          <cell r="AM39">
            <v>48</v>
          </cell>
          <cell r="AN39">
            <v>21.6</v>
          </cell>
          <cell r="AO39">
            <v>0.45</v>
          </cell>
          <cell r="AP39">
            <v>-0.39583333333333298</v>
          </cell>
          <cell r="AQ39">
            <v>-19</v>
          </cell>
          <cell r="AS39">
            <v>-19</v>
          </cell>
          <cell r="AT39">
            <v>-19</v>
          </cell>
          <cell r="AV39">
            <v>37006</v>
          </cell>
          <cell r="AX39" t="str">
            <v>RS</v>
          </cell>
          <cell r="AZ39">
            <v>24.069261000000001</v>
          </cell>
          <cell r="BA39" t="str">
            <v>10Q</v>
          </cell>
          <cell r="BB39">
            <v>36982</v>
          </cell>
          <cell r="BE39" t="str">
            <v>N/A</v>
          </cell>
          <cell r="BF39" t="str">
            <v>N/A</v>
          </cell>
          <cell r="BH39" t="str">
            <v>N/A</v>
          </cell>
          <cell r="BI39" t="str">
            <v>N/A</v>
          </cell>
          <cell r="BK39" t="str">
            <v>N/A</v>
          </cell>
          <cell r="BM39">
            <v>40.325000000000003</v>
          </cell>
          <cell r="BN39">
            <v>3.2869999999999999</v>
          </cell>
          <cell r="BO39">
            <v>37.037999999999997</v>
          </cell>
          <cell r="BP39">
            <v>36982</v>
          </cell>
          <cell r="BQ39" t="str">
            <v>10Q</v>
          </cell>
          <cell r="BT39">
            <v>-1.04</v>
          </cell>
          <cell r="BU39">
            <v>-0.99</v>
          </cell>
          <cell r="BV39">
            <v>-0.67</v>
          </cell>
          <cell r="BW39">
            <v>0.3</v>
          </cell>
          <cell r="BX39">
            <v>37053</v>
          </cell>
          <cell r="BZ39">
            <v>36823</v>
          </cell>
          <cell r="CB39" t="str">
            <v>N/A</v>
          </cell>
          <cell r="CC39" t="str">
            <v>N/A</v>
          </cell>
          <cell r="CE39" t="str">
            <v>N/A</v>
          </cell>
          <cell r="CF39" t="str">
            <v>N/A</v>
          </cell>
          <cell r="CG39" t="str">
            <v>N/A</v>
          </cell>
          <cell r="CI39" t="str">
            <v>N/A</v>
          </cell>
          <cell r="CJ39" t="str">
            <v>N/A</v>
          </cell>
          <cell r="CK39" t="str">
            <v>N/A</v>
          </cell>
          <cell r="CM39" t="e">
            <v>#NAME?</v>
          </cell>
          <cell r="CN39" t="e">
            <v>#NAME?</v>
          </cell>
          <cell r="CO39" t="str">
            <v>N/A</v>
          </cell>
          <cell r="CQ39">
            <v>-0.185341323135295</v>
          </cell>
          <cell r="CR39">
            <v>0.77422931913949899</v>
          </cell>
          <cell r="CT39" t="str">
            <v>N/A</v>
          </cell>
          <cell r="CU39" t="str">
            <v>N/A</v>
          </cell>
          <cell r="CV39" t="str">
            <v>N/A</v>
          </cell>
          <cell r="CW39" t="str">
            <v>N/A</v>
          </cell>
          <cell r="CX39" t="str">
            <v>N/A</v>
          </cell>
          <cell r="CZ39" t="str">
            <v>N/A</v>
          </cell>
          <cell r="DA39" t="str">
            <v>N/A</v>
          </cell>
          <cell r="DB39" t="str">
            <v>N/A</v>
          </cell>
          <cell r="DC39" t="str">
            <v>N/A</v>
          </cell>
          <cell r="DD39" t="str">
            <v>N/A</v>
          </cell>
          <cell r="DF39" t="str">
            <v>N/A</v>
          </cell>
          <cell r="DG39" t="str">
            <v>N/A</v>
          </cell>
          <cell r="DH39" t="str">
            <v>N/A</v>
          </cell>
          <cell r="DI39" t="str">
            <v>N/A</v>
          </cell>
          <cell r="DJ39" t="str">
            <v>N/A</v>
          </cell>
          <cell r="DL39" t="str">
            <v>N/A</v>
          </cell>
          <cell r="DM39" t="str">
            <v>N/A</v>
          </cell>
          <cell r="DN39" t="str">
            <v>N/A</v>
          </cell>
          <cell r="DO39" t="str">
            <v>N/A</v>
          </cell>
          <cell r="DP39" t="str">
            <v>N/A</v>
          </cell>
          <cell r="DR39" t="str">
            <v>N/A</v>
          </cell>
          <cell r="DS39" t="str">
            <v>N/A</v>
          </cell>
          <cell r="DT39" t="str">
            <v>N/A</v>
          </cell>
          <cell r="DU39" t="str">
            <v>N/A</v>
          </cell>
          <cell r="DV39" t="str">
            <v>N/A</v>
          </cell>
          <cell r="DX39" t="str">
            <v>N/A</v>
          </cell>
          <cell r="DY39" t="str">
            <v>N/A</v>
          </cell>
          <cell r="DZ39" t="str">
            <v>N/A</v>
          </cell>
          <cell r="EA39" t="str">
            <v>N/A</v>
          </cell>
          <cell r="EB39" t="str">
            <v>N/A</v>
          </cell>
          <cell r="ED39" t="str">
            <v>N/A</v>
          </cell>
          <cell r="EE39" t="str">
            <v>N/A</v>
          </cell>
          <cell r="EF39" t="str">
            <v>N/A</v>
          </cell>
          <cell r="EG39" t="str">
            <v>N/A</v>
          </cell>
          <cell r="EH39" t="str">
            <v>N/A</v>
          </cell>
          <cell r="EJ39" t="str">
            <v>N/A</v>
          </cell>
          <cell r="EK39" t="str">
            <v>N/A</v>
          </cell>
          <cell r="EL39" t="str">
            <v>N/A</v>
          </cell>
          <cell r="EM39" t="str">
            <v>N/A</v>
          </cell>
          <cell r="EN39" t="str">
            <v>N/A</v>
          </cell>
          <cell r="EP39" t="str">
            <v>N/A</v>
          </cell>
          <cell r="EQ39" t="str">
            <v>N/A</v>
          </cell>
          <cell r="ER39" t="str">
            <v>N/A</v>
          </cell>
          <cell r="ES39" t="str">
            <v>N/A</v>
          </cell>
          <cell r="ET39" t="str">
            <v>N/A</v>
          </cell>
          <cell r="EV39" t="str">
            <v>N/A</v>
          </cell>
          <cell r="EW39" t="str">
            <v>N/A</v>
          </cell>
          <cell r="EX39" t="str">
            <v>N/A</v>
          </cell>
          <cell r="EZ39" t="str">
            <v>N/A</v>
          </cell>
          <cell r="FA39" t="str">
            <v>N/A</v>
          </cell>
          <cell r="FB39" t="str">
            <v>N/A</v>
          </cell>
          <cell r="FE39" t="str">
            <v>N/A</v>
          </cell>
          <cell r="FF39" t="str">
            <v>N/A</v>
          </cell>
          <cell r="FG39" t="str">
            <v>N/A</v>
          </cell>
          <cell r="FI39" t="str">
            <v>SL</v>
          </cell>
          <cell r="FJ39">
            <v>37018</v>
          </cell>
          <cell r="FK39" t="str">
            <v>DL</v>
          </cell>
          <cell r="FL39">
            <v>37088</v>
          </cell>
          <cell r="FX39" t="str">
            <v>Mizrakjian</v>
          </cell>
        </row>
        <row r="40">
          <cell r="A40" t="str">
            <v>ASCX</v>
          </cell>
          <cell r="C40" t="str">
            <v>Advanced Switching Corp.</v>
          </cell>
          <cell r="E40" t="str">
            <v>DEC</v>
          </cell>
          <cell r="G40" t="str">
            <v>ASCX</v>
          </cell>
          <cell r="H40" t="e">
            <v>#REF!</v>
          </cell>
          <cell r="I40" t="e">
            <v>#REF!</v>
          </cell>
          <cell r="J40" t="e">
            <v>#REF!</v>
          </cell>
          <cell r="L40" t="str">
            <v>N/A</v>
          </cell>
          <cell r="M40" t="e">
            <v>#NAME?</v>
          </cell>
          <cell r="N40" t="e">
            <v>#NAME?</v>
          </cell>
          <cell r="O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U40">
            <v>37.381999999999998</v>
          </cell>
          <cell r="V40">
            <v>12.492000000000001</v>
          </cell>
          <cell r="W40">
            <v>0.33417152640308201</v>
          </cell>
          <cell r="X40">
            <v>-0.34414959071210699</v>
          </cell>
          <cell r="Y40">
            <v>-12.865</v>
          </cell>
          <cell r="AA40">
            <v>-12.865</v>
          </cell>
          <cell r="AB40">
            <v>-9.69</v>
          </cell>
          <cell r="AD40">
            <v>16.614999999999998</v>
          </cell>
          <cell r="AE40">
            <v>0.14299999999999999</v>
          </cell>
          <cell r="AF40">
            <v>8.6066807102016304E-3</v>
          </cell>
          <cell r="AG40">
            <v>-2.1342762563948199</v>
          </cell>
          <cell r="AH40">
            <v>-35.460999999999999</v>
          </cell>
          <cell r="AJ40">
            <v>-35.460999999999999</v>
          </cell>
          <cell r="AK40">
            <v>-31.167999999999999</v>
          </cell>
          <cell r="AM40">
            <v>15</v>
          </cell>
          <cell r="AN40">
            <v>6</v>
          </cell>
          <cell r="AO40">
            <v>0.4</v>
          </cell>
          <cell r="AP40">
            <v>-1.84</v>
          </cell>
          <cell r="AQ40">
            <v>-27.6</v>
          </cell>
          <cell r="AS40">
            <v>-27.6</v>
          </cell>
          <cell r="AT40">
            <v>-25.6</v>
          </cell>
          <cell r="AV40">
            <v>37091</v>
          </cell>
          <cell r="AX40" t="str">
            <v>RS</v>
          </cell>
          <cell r="AZ40">
            <v>42.418318999999997</v>
          </cell>
          <cell r="BA40" t="str">
            <v>10Q</v>
          </cell>
          <cell r="BB40">
            <v>37072</v>
          </cell>
          <cell r="BE40" t="str">
            <v>N/A</v>
          </cell>
          <cell r="BF40" t="str">
            <v>N/A</v>
          </cell>
          <cell r="BH40" t="str">
            <v>N/A</v>
          </cell>
          <cell r="BI40">
            <v>0</v>
          </cell>
          <cell r="BK40" t="str">
            <v>N/A</v>
          </cell>
          <cell r="BM40">
            <v>78.634</v>
          </cell>
          <cell r="BN40">
            <v>3.4000000000000002E-2</v>
          </cell>
          <cell r="BO40">
            <v>78.599999999999994</v>
          </cell>
          <cell r="BP40">
            <v>37072</v>
          </cell>
          <cell r="BQ40" t="str">
            <v>10Q</v>
          </cell>
          <cell r="BT40">
            <v>-0.27</v>
          </cell>
          <cell r="BU40">
            <v>-0.18</v>
          </cell>
          <cell r="BV40">
            <v>-0.13</v>
          </cell>
          <cell r="BX40">
            <v>37074</v>
          </cell>
          <cell r="CB40" t="str">
            <v>N/A</v>
          </cell>
          <cell r="CC40" t="str">
            <v>N/A</v>
          </cell>
          <cell r="CE40" t="str">
            <v>N/A</v>
          </cell>
          <cell r="CF40" t="str">
            <v>N/A</v>
          </cell>
          <cell r="CG40" t="str">
            <v>N/A</v>
          </cell>
          <cell r="CI40" t="str">
            <v>N/A</v>
          </cell>
          <cell r="CJ40" t="str">
            <v>N/A</v>
          </cell>
          <cell r="CK40" t="str">
            <v>N/A</v>
          </cell>
          <cell r="CM40" t="e">
            <v>#NAME?</v>
          </cell>
          <cell r="CN40" t="e">
            <v>#NAME?</v>
          </cell>
          <cell r="CO40" t="str">
            <v>N/A</v>
          </cell>
          <cell r="CQ40">
            <v>-0.55553474934460401</v>
          </cell>
          <cell r="CR40">
            <v>-9.7201324104724596E-2</v>
          </cell>
          <cell r="CT40" t="str">
            <v>N/A</v>
          </cell>
          <cell r="CU40" t="str">
            <v>N/A</v>
          </cell>
          <cell r="CV40" t="str">
            <v>N/A</v>
          </cell>
          <cell r="CW40" t="str">
            <v>N/A</v>
          </cell>
          <cell r="CX40" t="str">
            <v>N/A</v>
          </cell>
          <cell r="CZ40" t="str">
            <v>N/A</v>
          </cell>
          <cell r="DA40" t="str">
            <v>N/A</v>
          </cell>
          <cell r="DB40" t="str">
            <v>N/A</v>
          </cell>
          <cell r="DC40" t="str">
            <v>N/A</v>
          </cell>
          <cell r="DD40" t="str">
            <v>N/A</v>
          </cell>
          <cell r="DF40" t="str">
            <v>N/A</v>
          </cell>
          <cell r="DG40" t="str">
            <v>N/A</v>
          </cell>
          <cell r="DH40" t="str">
            <v>N/A</v>
          </cell>
          <cell r="DI40" t="str">
            <v>N/A</v>
          </cell>
          <cell r="DJ40" t="str">
            <v>N/A</v>
          </cell>
          <cell r="DL40" t="str">
            <v>N/A</v>
          </cell>
          <cell r="DM40" t="str">
            <v>N/A</v>
          </cell>
          <cell r="DN40" t="str">
            <v>N/A</v>
          </cell>
          <cell r="DO40" t="str">
            <v>N/A</v>
          </cell>
          <cell r="DP40" t="str">
            <v>N/A</v>
          </cell>
          <cell r="DR40" t="str">
            <v>N/A</v>
          </cell>
          <cell r="DS40" t="str">
            <v>N/A</v>
          </cell>
          <cell r="DT40" t="str">
            <v>N/A</v>
          </cell>
          <cell r="DU40" t="str">
            <v>N/A</v>
          </cell>
          <cell r="DV40" t="str">
            <v>N/A</v>
          </cell>
          <cell r="DX40" t="str">
            <v>N/A</v>
          </cell>
          <cell r="DY40" t="str">
            <v>N/A</v>
          </cell>
          <cell r="DZ40" t="str">
            <v>N/A</v>
          </cell>
          <cell r="EA40" t="str">
            <v>N/A</v>
          </cell>
          <cell r="EB40" t="str">
            <v>N/A</v>
          </cell>
          <cell r="ED40" t="str">
            <v>N/A</v>
          </cell>
          <cell r="EE40" t="str">
            <v>N/A</v>
          </cell>
          <cell r="EF40" t="str">
            <v>N/A</v>
          </cell>
          <cell r="EG40" t="str">
            <v>N/A</v>
          </cell>
          <cell r="EH40" t="str">
            <v>N/A</v>
          </cell>
          <cell r="EJ40" t="str">
            <v>N/A</v>
          </cell>
          <cell r="EK40" t="str">
            <v>N/A</v>
          </cell>
          <cell r="EL40" t="str">
            <v>N/A</v>
          </cell>
          <cell r="EM40" t="str">
            <v>N/A</v>
          </cell>
          <cell r="EN40" t="str">
            <v>N/A</v>
          </cell>
          <cell r="EP40" t="str">
            <v>NA</v>
          </cell>
          <cell r="EQ40" t="str">
            <v>N/A</v>
          </cell>
          <cell r="ER40" t="str">
            <v>N/A</v>
          </cell>
          <cell r="ES40" t="str">
            <v>N/A</v>
          </cell>
          <cell r="ET40" t="str">
            <v>N/A</v>
          </cell>
          <cell r="EV40" t="str">
            <v>NA</v>
          </cell>
          <cell r="EW40" t="str">
            <v>NA</v>
          </cell>
          <cell r="EX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E40" t="str">
            <v>N/A</v>
          </cell>
          <cell r="FF40" t="str">
            <v>N/A</v>
          </cell>
          <cell r="FG40" t="str">
            <v>N/A</v>
          </cell>
          <cell r="FI40" t="str">
            <v>DS</v>
          </cell>
          <cell r="FJ40">
            <v>36912</v>
          </cell>
          <cell r="FS40">
            <v>5</v>
          </cell>
          <cell r="FX40" t="str">
            <v>Johnson</v>
          </cell>
        </row>
        <row r="41">
          <cell r="A41" t="str">
            <v>CACS</v>
          </cell>
          <cell r="C41" t="str">
            <v>Carrier Access</v>
          </cell>
          <cell r="E41" t="str">
            <v>DEC</v>
          </cell>
          <cell r="G41" t="str">
            <v>CACS</v>
          </cell>
          <cell r="H41" t="e">
            <v>#REF!</v>
          </cell>
          <cell r="I41" t="e">
            <v>#REF!</v>
          </cell>
          <cell r="J41" t="e">
            <v>#REF!</v>
          </cell>
          <cell r="L41" t="str">
            <v>N/A</v>
          </cell>
          <cell r="M41" t="e">
            <v>#NAME?</v>
          </cell>
          <cell r="N41" t="e">
            <v>#NAME?</v>
          </cell>
          <cell r="O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U41">
            <v>148.05000000000001</v>
          </cell>
          <cell r="V41">
            <v>81.281999999999996</v>
          </cell>
          <cell r="W41">
            <v>0.54901722391084096</v>
          </cell>
          <cell r="X41">
            <v>0.16454576156703801</v>
          </cell>
          <cell r="Y41">
            <v>24.361000000000001</v>
          </cell>
          <cell r="AA41">
            <v>24.361000000000001</v>
          </cell>
          <cell r="AB41">
            <v>19.567</v>
          </cell>
          <cell r="AD41">
            <v>117.47199999999999</v>
          </cell>
          <cell r="AE41">
            <v>59.148000000000003</v>
          </cell>
          <cell r="AF41">
            <v>0.50350721874148696</v>
          </cell>
          <cell r="AG41">
            <v>-7.4000612912013097E-2</v>
          </cell>
          <cell r="AH41">
            <v>-8.6929999999999996</v>
          </cell>
          <cell r="AJ41">
            <v>-8.6929999999999996</v>
          </cell>
          <cell r="AK41">
            <v>-3.2669999999999999</v>
          </cell>
          <cell r="AM41">
            <v>129.1</v>
          </cell>
          <cell r="AN41">
            <v>63.259</v>
          </cell>
          <cell r="AO41">
            <v>0.49</v>
          </cell>
          <cell r="AP41">
            <v>-2.61115414407436E-2</v>
          </cell>
          <cell r="AQ41">
            <v>-3.371</v>
          </cell>
          <cell r="AS41">
            <v>-3.371</v>
          </cell>
          <cell r="AT41">
            <v>-1.0529999999999999</v>
          </cell>
          <cell r="AV41">
            <v>37092</v>
          </cell>
          <cell r="AW41" t="str">
            <v>PS</v>
          </cell>
          <cell r="AX41" t="str">
            <v>RS</v>
          </cell>
          <cell r="AZ41">
            <v>24.705822000000001</v>
          </cell>
          <cell r="BA41" t="str">
            <v>10Q</v>
          </cell>
          <cell r="BB41">
            <v>37072</v>
          </cell>
          <cell r="BE41" t="str">
            <v>N/A</v>
          </cell>
          <cell r="BF41">
            <v>0</v>
          </cell>
          <cell r="BH41" t="str">
            <v>N/A</v>
          </cell>
          <cell r="BI41">
            <v>0</v>
          </cell>
          <cell r="BK41" t="str">
            <v>N/A</v>
          </cell>
          <cell r="BM41">
            <v>44.192999999999998</v>
          </cell>
          <cell r="BN41">
            <v>0</v>
          </cell>
          <cell r="BO41">
            <v>44.192999999999998</v>
          </cell>
          <cell r="BP41">
            <v>37072</v>
          </cell>
          <cell r="BQ41" t="str">
            <v>10Q</v>
          </cell>
          <cell r="BT41">
            <v>0.75</v>
          </cell>
          <cell r="BU41">
            <v>0.03</v>
          </cell>
          <cell r="BV41">
            <v>0.33</v>
          </cell>
          <cell r="BW41">
            <v>0.3</v>
          </cell>
          <cell r="BX41">
            <v>37074</v>
          </cell>
          <cell r="BZ41">
            <v>36909</v>
          </cell>
          <cell r="CB41" t="str">
            <v>N/A</v>
          </cell>
          <cell r="CC41" t="str">
            <v>N/A</v>
          </cell>
          <cell r="CE41" t="str">
            <v>N/A</v>
          </cell>
          <cell r="CF41" t="str">
            <v>N/A</v>
          </cell>
          <cell r="CG41" t="str">
            <v>N/A</v>
          </cell>
          <cell r="CI41" t="str">
            <v>N/A</v>
          </cell>
          <cell r="CJ41" t="str">
            <v>N/A</v>
          </cell>
          <cell r="CK41" t="str">
            <v>N/A</v>
          </cell>
          <cell r="CM41" t="e">
            <v>#NAME?</v>
          </cell>
          <cell r="CN41" t="e">
            <v>#NAME?</v>
          </cell>
          <cell r="CO41" t="str">
            <v>N/A</v>
          </cell>
          <cell r="CQ41">
            <v>-0.206538331644715</v>
          </cell>
          <cell r="CR41">
            <v>9.8985290111686206E-2</v>
          </cell>
          <cell r="CT41" t="str">
            <v>N/A</v>
          </cell>
          <cell r="CU41" t="str">
            <v>N/A</v>
          </cell>
          <cell r="CV41" t="str">
            <v>N/A</v>
          </cell>
          <cell r="CW41" t="str">
            <v>N/A</v>
          </cell>
          <cell r="CX41" t="str">
            <v>N/A</v>
          </cell>
          <cell r="CZ41" t="str">
            <v>N/A</v>
          </cell>
          <cell r="DA41" t="str">
            <v>N/A</v>
          </cell>
          <cell r="DB41" t="str">
            <v>N/A</v>
          </cell>
          <cell r="DC41" t="str">
            <v>N/A</v>
          </cell>
          <cell r="DD41" t="str">
            <v>N/A</v>
          </cell>
          <cell r="DF41" t="str">
            <v>N/A</v>
          </cell>
          <cell r="DG41" t="str">
            <v>N/A</v>
          </cell>
          <cell r="DH41" t="str">
            <v>N/A</v>
          </cell>
          <cell r="DI41" t="str">
            <v>N/A</v>
          </cell>
          <cell r="DJ41" t="str">
            <v>N/A</v>
          </cell>
          <cell r="DL41" t="str">
            <v>N/A</v>
          </cell>
          <cell r="DM41" t="str">
            <v>N/A</v>
          </cell>
          <cell r="DN41" t="str">
            <v>N/A</v>
          </cell>
          <cell r="DO41" t="str">
            <v>N/A</v>
          </cell>
          <cell r="DP41" t="str">
            <v>N/A</v>
          </cell>
          <cell r="DR41" t="str">
            <v>N/A</v>
          </cell>
          <cell r="DS41" t="str">
            <v>N/A</v>
          </cell>
          <cell r="DT41" t="str">
            <v>N/A</v>
          </cell>
          <cell r="DU41" t="str">
            <v>N/A</v>
          </cell>
          <cell r="DV41" t="str">
            <v>N/A</v>
          </cell>
          <cell r="DX41" t="str">
            <v>N/A</v>
          </cell>
          <cell r="DY41" t="str">
            <v>N/A</v>
          </cell>
          <cell r="DZ41" t="str">
            <v>N/A</v>
          </cell>
          <cell r="EA41" t="str">
            <v>N/A</v>
          </cell>
          <cell r="EB41" t="str">
            <v>N/A</v>
          </cell>
          <cell r="ED41" t="str">
            <v>N/A</v>
          </cell>
          <cell r="EE41" t="str">
            <v>N/A</v>
          </cell>
          <cell r="EF41" t="str">
            <v>N/A</v>
          </cell>
          <cell r="EG41" t="str">
            <v>N/A</v>
          </cell>
          <cell r="EH41" t="str">
            <v>N/A</v>
          </cell>
          <cell r="EJ41" t="str">
            <v>N/A</v>
          </cell>
          <cell r="EK41" t="str">
            <v>N/A</v>
          </cell>
          <cell r="EL41" t="str">
            <v>N/A</v>
          </cell>
          <cell r="EM41" t="str">
            <v>N/A</v>
          </cell>
          <cell r="EN41" t="str">
            <v>N/A</v>
          </cell>
          <cell r="EP41" t="str">
            <v>NA</v>
          </cell>
          <cell r="EQ41" t="str">
            <v>N/A</v>
          </cell>
          <cell r="ER41" t="str">
            <v>N/A</v>
          </cell>
          <cell r="ES41" t="str">
            <v>N/A</v>
          </cell>
          <cell r="ET41" t="str">
            <v>N/A</v>
          </cell>
          <cell r="EV41" t="str">
            <v>NA</v>
          </cell>
          <cell r="EW41" t="str">
            <v>NA</v>
          </cell>
          <cell r="EX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E41" t="str">
            <v>N/A</v>
          </cell>
          <cell r="FF41" t="str">
            <v>N/A</v>
          </cell>
          <cell r="FG41" t="str">
            <v>N/A</v>
          </cell>
          <cell r="FI41" t="str">
            <v>DS</v>
          </cell>
          <cell r="FJ41">
            <v>36912</v>
          </cell>
          <cell r="FK41" t="str">
            <v>JM</v>
          </cell>
          <cell r="FL41">
            <v>36895</v>
          </cell>
          <cell r="FR41">
            <v>3</v>
          </cell>
          <cell r="FS41">
            <v>5</v>
          </cell>
          <cell r="FX41" t="str">
            <v>Silverstein</v>
          </cell>
        </row>
        <row r="42">
          <cell r="A42" t="str">
            <v>CMTN</v>
          </cell>
          <cell r="C42" t="str">
            <v>Copper Mountain</v>
          </cell>
          <cell r="E42" t="str">
            <v>DEC</v>
          </cell>
          <cell r="G42" t="str">
            <v>CMTN</v>
          </cell>
          <cell r="H42" t="e">
            <v>#REF!</v>
          </cell>
          <cell r="I42" t="e">
            <v>#REF!</v>
          </cell>
          <cell r="J42" t="e">
            <v>#REF!</v>
          </cell>
          <cell r="L42" t="str">
            <v>N/A</v>
          </cell>
          <cell r="M42" t="e">
            <v>#NAME?</v>
          </cell>
          <cell r="N42" t="e">
            <v>#NAME?</v>
          </cell>
          <cell r="O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U42">
            <v>281.57600000000002</v>
          </cell>
          <cell r="V42">
            <v>151.447</v>
          </cell>
          <cell r="W42">
            <v>0.53785478876040604</v>
          </cell>
          <cell r="X42">
            <v>0.22059763616217301</v>
          </cell>
          <cell r="Y42">
            <v>62.115000000000002</v>
          </cell>
          <cell r="AA42">
            <v>62.115000000000002</v>
          </cell>
          <cell r="AB42">
            <v>41.250999999999998</v>
          </cell>
          <cell r="AD42">
            <v>27.215</v>
          </cell>
          <cell r="AE42">
            <v>9.5350000000000001</v>
          </cell>
          <cell r="AF42">
            <v>0.35035825831342998</v>
          </cell>
          <cell r="AG42">
            <v>-2.3593239022597801</v>
          </cell>
          <cell r="AH42">
            <v>-64.209000000000003</v>
          </cell>
          <cell r="AJ42">
            <v>-64.209000000000003</v>
          </cell>
          <cell r="AK42">
            <v>-34.521999999999998</v>
          </cell>
          <cell r="AM42">
            <v>38</v>
          </cell>
          <cell r="AN42">
            <v>11.78</v>
          </cell>
          <cell r="AO42">
            <v>0.31</v>
          </cell>
          <cell r="AP42">
            <v>-1.3215789473684201</v>
          </cell>
          <cell r="AQ42">
            <v>-50.22</v>
          </cell>
          <cell r="AS42">
            <v>-50.22</v>
          </cell>
          <cell r="AT42">
            <v>-28.315999999999999</v>
          </cell>
          <cell r="AV42">
            <v>37105</v>
          </cell>
          <cell r="AX42" t="str">
            <v>RS</v>
          </cell>
          <cell r="AZ42">
            <v>53.231887</v>
          </cell>
          <cell r="BA42" t="str">
            <v>10Q</v>
          </cell>
          <cell r="BB42">
            <v>37072</v>
          </cell>
          <cell r="BE42" t="str">
            <v>N/A</v>
          </cell>
          <cell r="BF42" t="str">
            <v>N/A</v>
          </cell>
          <cell r="BH42" t="str">
            <v>N/A</v>
          </cell>
          <cell r="BI42" t="str">
            <v>N/A</v>
          </cell>
          <cell r="BK42" t="str">
            <v>N/A</v>
          </cell>
          <cell r="BM42">
            <v>103.667</v>
          </cell>
          <cell r="BN42">
            <v>8.2539999999999996</v>
          </cell>
          <cell r="BO42">
            <v>95.412999999999997</v>
          </cell>
          <cell r="BP42">
            <v>37072</v>
          </cell>
          <cell r="BQ42" t="str">
            <v>10Q</v>
          </cell>
          <cell r="BT42">
            <v>0.71</v>
          </cell>
          <cell r="BU42">
            <v>-0.74</v>
          </cell>
          <cell r="BV42">
            <v>-0.56000000000000005</v>
          </cell>
          <cell r="BW42">
            <v>0.3</v>
          </cell>
          <cell r="BX42">
            <v>37074</v>
          </cell>
          <cell r="BZ42">
            <v>36933</v>
          </cell>
          <cell r="CB42" t="str">
            <v>N/A</v>
          </cell>
          <cell r="CC42" t="str">
            <v>N/A</v>
          </cell>
          <cell r="CE42" t="str">
            <v>N/A</v>
          </cell>
          <cell r="CF42" t="str">
            <v>N/A</v>
          </cell>
          <cell r="CG42" t="str">
            <v>N/A</v>
          </cell>
          <cell r="CI42" t="str">
            <v>N/A</v>
          </cell>
          <cell r="CJ42" t="str">
            <v>N/A</v>
          </cell>
          <cell r="CK42" t="str">
            <v>N/A</v>
          </cell>
          <cell r="CM42" t="e">
            <v>#NAME?</v>
          </cell>
          <cell r="CN42" t="e">
            <v>#NAME?</v>
          </cell>
          <cell r="CO42" t="str">
            <v>N/A</v>
          </cell>
          <cell r="CQ42">
            <v>-0.90334758644202595</v>
          </cell>
          <cell r="CR42">
            <v>0.39628881131728799</v>
          </cell>
          <cell r="CT42" t="str">
            <v>N/A</v>
          </cell>
          <cell r="CU42" t="str">
            <v>N/A</v>
          </cell>
          <cell r="CV42" t="str">
            <v>N/A</v>
          </cell>
          <cell r="CW42" t="str">
            <v>N/A</v>
          </cell>
          <cell r="CX42" t="str">
            <v>N/A</v>
          </cell>
          <cell r="CZ42" t="str">
            <v>N/A</v>
          </cell>
          <cell r="DA42" t="str">
            <v>N/A</v>
          </cell>
          <cell r="DB42" t="str">
            <v>N/A</v>
          </cell>
          <cell r="DC42" t="str">
            <v>N/A</v>
          </cell>
          <cell r="DD42" t="str">
            <v>N/A</v>
          </cell>
          <cell r="DF42" t="str">
            <v>N/A</v>
          </cell>
          <cell r="DG42" t="str">
            <v>N/A</v>
          </cell>
          <cell r="DH42" t="str">
            <v>N/A</v>
          </cell>
          <cell r="DI42" t="str">
            <v>N/A</v>
          </cell>
          <cell r="DJ42" t="str">
            <v>N/A</v>
          </cell>
          <cell r="DL42" t="str">
            <v>N/A</v>
          </cell>
          <cell r="DM42" t="str">
            <v>N/A</v>
          </cell>
          <cell r="DN42" t="str">
            <v>N/A</v>
          </cell>
          <cell r="DO42" t="str">
            <v>N/A</v>
          </cell>
          <cell r="DP42" t="str">
            <v>N/A</v>
          </cell>
          <cell r="DR42" t="str">
            <v>N/A</v>
          </cell>
          <cell r="DS42" t="str">
            <v>N/A</v>
          </cell>
          <cell r="DT42" t="str">
            <v>N/A</v>
          </cell>
          <cell r="DU42" t="str">
            <v>N/A</v>
          </cell>
          <cell r="DV42" t="str">
            <v>N/A</v>
          </cell>
          <cell r="DX42" t="str">
            <v>N/A</v>
          </cell>
          <cell r="DY42" t="str">
            <v>N/A</v>
          </cell>
          <cell r="DZ42" t="str">
            <v>N/A</v>
          </cell>
          <cell r="EA42" t="str">
            <v>N/A</v>
          </cell>
          <cell r="EB42" t="str">
            <v>N/A</v>
          </cell>
          <cell r="ED42" t="str">
            <v>N/A</v>
          </cell>
          <cell r="EE42" t="str">
            <v>N/A</v>
          </cell>
          <cell r="EF42" t="str">
            <v>N/A</v>
          </cell>
          <cell r="EG42" t="str">
            <v>N/A</v>
          </cell>
          <cell r="EH42" t="str">
            <v>N/A</v>
          </cell>
          <cell r="EJ42" t="str">
            <v>N/A</v>
          </cell>
          <cell r="EK42" t="str">
            <v>N/A</v>
          </cell>
          <cell r="EL42" t="str">
            <v>N/A</v>
          </cell>
          <cell r="EM42" t="str">
            <v>N/A</v>
          </cell>
          <cell r="EN42" t="str">
            <v>N/A</v>
          </cell>
          <cell r="EP42" t="str">
            <v>NA</v>
          </cell>
          <cell r="EQ42" t="str">
            <v>N/A</v>
          </cell>
          <cell r="ER42" t="str">
            <v>N/A</v>
          </cell>
          <cell r="ES42" t="str">
            <v>N/A</v>
          </cell>
          <cell r="ET42" t="str">
            <v>N/A</v>
          </cell>
          <cell r="EV42" t="str">
            <v>NA</v>
          </cell>
          <cell r="EW42" t="str">
            <v>NA</v>
          </cell>
          <cell r="EX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E42" t="str">
            <v>N/A</v>
          </cell>
          <cell r="FF42" t="str">
            <v>N/A</v>
          </cell>
          <cell r="FG42" t="str">
            <v>N/A</v>
          </cell>
          <cell r="FI42" t="str">
            <v>DS</v>
          </cell>
          <cell r="FJ42">
            <v>36912</v>
          </cell>
          <cell r="FK42" t="str">
            <v>JM</v>
          </cell>
          <cell r="FL42">
            <v>36851</v>
          </cell>
          <cell r="FR42">
            <v>3</v>
          </cell>
          <cell r="FS42">
            <v>5</v>
          </cell>
          <cell r="FT42">
            <v>5</v>
          </cell>
          <cell r="FX42" t="str">
            <v>Johnson</v>
          </cell>
        </row>
        <row r="43">
          <cell r="A43" t="str">
            <v>ELAS</v>
          </cell>
          <cell r="C43" t="str">
            <v>Elastic Networks</v>
          </cell>
          <cell r="E43" t="str">
            <v>DEC</v>
          </cell>
          <cell r="G43" t="str">
            <v>ELAS</v>
          </cell>
          <cell r="H43" t="e">
            <v>#REF!</v>
          </cell>
          <cell r="I43" t="e">
            <v>#REF!</v>
          </cell>
          <cell r="J43" t="e">
            <v>#REF!</v>
          </cell>
          <cell r="L43" t="str">
            <v>N/A</v>
          </cell>
          <cell r="M43" t="e">
            <v>#NAME?</v>
          </cell>
          <cell r="N43" t="e">
            <v>#NAME?</v>
          </cell>
          <cell r="O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  <cell r="U43">
            <v>39.756</v>
          </cell>
          <cell r="V43">
            <v>3.8420000000000001</v>
          </cell>
          <cell r="W43">
            <v>9.6639500955830598E-2</v>
          </cell>
          <cell r="X43">
            <v>-0.673256866888017</v>
          </cell>
          <cell r="Y43">
            <v>-26.765999999999998</v>
          </cell>
          <cell r="AA43">
            <v>-26.765999999999998</v>
          </cell>
          <cell r="AB43">
            <v>-25.789000000000001</v>
          </cell>
          <cell r="AC43" t="str">
            <v>X</v>
          </cell>
          <cell r="AD43">
            <v>32.643000000000001</v>
          </cell>
          <cell r="AE43">
            <v>5.4160000000000004</v>
          </cell>
          <cell r="AF43">
            <v>0.16591612290537</v>
          </cell>
          <cell r="AG43">
            <v>-0.78341451459731004</v>
          </cell>
          <cell r="AH43">
            <v>-25.573</v>
          </cell>
          <cell r="AJ43">
            <v>-25.573</v>
          </cell>
          <cell r="AK43">
            <v>-23.582999999999998</v>
          </cell>
          <cell r="AM43">
            <v>50</v>
          </cell>
          <cell r="AN43">
            <v>14.45</v>
          </cell>
          <cell r="AO43">
            <v>0.28899999999999998</v>
          </cell>
          <cell r="AP43">
            <v>-0.191</v>
          </cell>
          <cell r="AQ43">
            <v>-9.5500000000000007</v>
          </cell>
          <cell r="AS43">
            <v>-9.5500000000000007</v>
          </cell>
          <cell r="AT43">
            <v>-8.9</v>
          </cell>
          <cell r="AV43">
            <v>37099</v>
          </cell>
          <cell r="AX43" t="str">
            <v>RS</v>
          </cell>
          <cell r="AZ43">
            <v>31.524350999999999</v>
          </cell>
          <cell r="BA43" t="str">
            <v>10Q</v>
          </cell>
          <cell r="BB43">
            <v>37072</v>
          </cell>
          <cell r="BE43" t="str">
            <v>N/A</v>
          </cell>
          <cell r="BF43" t="str">
            <v>N/A</v>
          </cell>
          <cell r="BH43" t="str">
            <v>N/A</v>
          </cell>
          <cell r="BI43" t="str">
            <v>N/A</v>
          </cell>
          <cell r="BK43" t="str">
            <v>N/A</v>
          </cell>
          <cell r="BM43">
            <v>41.338000000000001</v>
          </cell>
          <cell r="BN43">
            <v>0.41899999999999998</v>
          </cell>
          <cell r="BO43">
            <v>40.918999999999997</v>
          </cell>
          <cell r="BP43">
            <v>37072</v>
          </cell>
          <cell r="BQ43" t="str">
            <v>10Q</v>
          </cell>
          <cell r="BT43">
            <v>-0.82</v>
          </cell>
          <cell r="BU43">
            <v>-0.87</v>
          </cell>
          <cell r="BV43">
            <v>-0.28999999999999998</v>
          </cell>
          <cell r="BX43">
            <v>37035</v>
          </cell>
          <cell r="CB43">
            <v>31.524350999999999</v>
          </cell>
          <cell r="CC43">
            <v>31.524350999999999</v>
          </cell>
          <cell r="CE43" t="str">
            <v>N/A</v>
          </cell>
          <cell r="CF43" t="str">
            <v>N/A</v>
          </cell>
          <cell r="CG43" t="str">
            <v>N/A</v>
          </cell>
          <cell r="CI43" t="str">
            <v>N/A</v>
          </cell>
          <cell r="CJ43" t="str">
            <v>N/A</v>
          </cell>
          <cell r="CK43" t="str">
            <v>N/A</v>
          </cell>
          <cell r="CM43" t="e">
            <v>#NAME?</v>
          </cell>
          <cell r="CN43" t="e">
            <v>#NAME?</v>
          </cell>
          <cell r="CO43" t="str">
            <v>N/A</v>
          </cell>
          <cell r="CQ43">
            <v>-0.17891638997887099</v>
          </cell>
          <cell r="CR43">
            <v>0.53172196182948905</v>
          </cell>
          <cell r="CT43" t="str">
            <v>N/A</v>
          </cell>
          <cell r="CU43" t="str">
            <v>N/A</v>
          </cell>
          <cell r="CV43" t="str">
            <v>N/A</v>
          </cell>
          <cell r="CW43" t="str">
            <v>N/A</v>
          </cell>
          <cell r="CX43" t="str">
            <v>N/A</v>
          </cell>
          <cell r="CZ43" t="str">
            <v>N/A</v>
          </cell>
          <cell r="DA43" t="str">
            <v>N/A</v>
          </cell>
          <cell r="DB43" t="str">
            <v>N/A</v>
          </cell>
          <cell r="DC43" t="str">
            <v>N/A</v>
          </cell>
          <cell r="DD43" t="str">
            <v>N/A</v>
          </cell>
          <cell r="DF43" t="str">
            <v>N/A</v>
          </cell>
          <cell r="DG43" t="str">
            <v>N/A</v>
          </cell>
          <cell r="DH43" t="str">
            <v>N/A</v>
          </cell>
          <cell r="DI43" t="str">
            <v>N/A</v>
          </cell>
          <cell r="DJ43" t="str">
            <v>N/A</v>
          </cell>
          <cell r="DL43" t="str">
            <v>N/A</v>
          </cell>
          <cell r="DM43" t="str">
            <v>N/A</v>
          </cell>
          <cell r="DN43" t="str">
            <v>N/A</v>
          </cell>
          <cell r="DO43" t="str">
            <v>N/A</v>
          </cell>
          <cell r="DP43" t="str">
            <v>N/A</v>
          </cell>
          <cell r="DR43" t="str">
            <v>N/A</v>
          </cell>
          <cell r="DS43" t="str">
            <v>N/A</v>
          </cell>
          <cell r="DT43" t="str">
            <v>N/A</v>
          </cell>
          <cell r="DU43" t="str">
            <v>N/A</v>
          </cell>
          <cell r="DV43" t="str">
            <v>N/A</v>
          </cell>
          <cell r="DX43" t="str">
            <v>N/A</v>
          </cell>
          <cell r="DY43" t="str">
            <v>N/A</v>
          </cell>
          <cell r="DZ43" t="str">
            <v>N/A</v>
          </cell>
          <cell r="EA43" t="str">
            <v>N/A</v>
          </cell>
          <cell r="EB43" t="str">
            <v>N/A</v>
          </cell>
          <cell r="ED43" t="str">
            <v>N/A</v>
          </cell>
          <cell r="EE43" t="str">
            <v>N/A</v>
          </cell>
          <cell r="EF43" t="str">
            <v>N/A</v>
          </cell>
          <cell r="EG43" t="str">
            <v>N/A</v>
          </cell>
          <cell r="EH43" t="str">
            <v>N/A</v>
          </cell>
          <cell r="EJ43" t="str">
            <v>N/A</v>
          </cell>
          <cell r="EK43" t="str">
            <v>N/A</v>
          </cell>
          <cell r="EL43" t="str">
            <v>N/A</v>
          </cell>
          <cell r="EM43" t="str">
            <v>N/A</v>
          </cell>
          <cell r="EN43" t="str">
            <v>N/A</v>
          </cell>
          <cell r="EP43" t="str">
            <v>NA</v>
          </cell>
          <cell r="EQ43" t="str">
            <v>N/A</v>
          </cell>
          <cell r="ER43" t="str">
            <v>N/A</v>
          </cell>
          <cell r="ES43" t="str">
            <v>N/A</v>
          </cell>
          <cell r="ET43" t="str">
            <v>N/A</v>
          </cell>
          <cell r="EV43" t="str">
            <v>NA</v>
          </cell>
          <cell r="EW43" t="str">
            <v>NA</v>
          </cell>
          <cell r="EX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E43" t="str">
            <v>N/A</v>
          </cell>
          <cell r="FF43" t="str">
            <v>N/A</v>
          </cell>
          <cell r="FG43" t="str">
            <v>N/A</v>
          </cell>
          <cell r="FI43" t="str">
            <v>DS</v>
          </cell>
          <cell r="FJ43">
            <v>36912</v>
          </cell>
          <cell r="FS43">
            <v>5</v>
          </cell>
          <cell r="FX43" t="str">
            <v>Johnson</v>
          </cell>
        </row>
        <row r="44">
          <cell r="A44" t="str">
            <v>NTRO</v>
          </cell>
          <cell r="C44" t="str">
            <v>Netro Corp</v>
          </cell>
          <cell r="E44" t="str">
            <v>DEC</v>
          </cell>
          <cell r="G44" t="str">
            <v>NTRO</v>
          </cell>
          <cell r="H44" t="e">
            <v>#REF!</v>
          </cell>
          <cell r="I44" t="e">
            <v>#REF!</v>
          </cell>
          <cell r="J44" t="e">
            <v>#REF!</v>
          </cell>
          <cell r="L44" t="str">
            <v>N/A</v>
          </cell>
          <cell r="M44" t="e">
            <v>#NAME?</v>
          </cell>
          <cell r="N44" t="e">
            <v>#NAME?</v>
          </cell>
          <cell r="O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U44">
            <v>68.527000000000001</v>
          </cell>
          <cell r="V44">
            <v>16.431000000000001</v>
          </cell>
          <cell r="W44">
            <v>0.23977410363798199</v>
          </cell>
          <cell r="X44">
            <v>-0.410071942446043</v>
          </cell>
          <cell r="Y44">
            <v>-28.100999999999999</v>
          </cell>
          <cell r="AA44">
            <v>-28.100999999999999</v>
          </cell>
          <cell r="AB44">
            <v>-9.6739999999999995</v>
          </cell>
          <cell r="AD44">
            <v>20.18</v>
          </cell>
          <cell r="AF44" t="str">
            <v>N/A</v>
          </cell>
          <cell r="AG44" t="str">
            <v>N/A</v>
          </cell>
          <cell r="AH44">
            <v>0</v>
          </cell>
          <cell r="AM44">
            <v>22.198</v>
          </cell>
          <cell r="AO44" t="str">
            <v>N/A</v>
          </cell>
          <cell r="AP44" t="str">
            <v>N/A</v>
          </cell>
          <cell r="AQ44">
            <v>0</v>
          </cell>
          <cell r="AV44">
            <v>37092</v>
          </cell>
          <cell r="AX44" t="str">
            <v>Wells Fargo</v>
          </cell>
          <cell r="AZ44">
            <v>52.070450999999998</v>
          </cell>
          <cell r="BA44" t="str">
            <v>10Q</v>
          </cell>
          <cell r="BB44">
            <v>36981</v>
          </cell>
          <cell r="BE44" t="str">
            <v>N/A</v>
          </cell>
          <cell r="BF44" t="str">
            <v>N/A</v>
          </cell>
          <cell r="BH44" t="str">
            <v>N/A</v>
          </cell>
          <cell r="BI44" t="str">
            <v>N/A</v>
          </cell>
          <cell r="BK44" t="str">
            <v>N/A</v>
          </cell>
          <cell r="BM44">
            <v>337.13600000000002</v>
          </cell>
          <cell r="BN44">
            <v>2.1629999999999998</v>
          </cell>
          <cell r="BO44">
            <v>334.97300000000001</v>
          </cell>
          <cell r="BP44">
            <v>37091</v>
          </cell>
          <cell r="BQ44" t="str">
            <v>PR</v>
          </cell>
          <cell r="BT44">
            <v>-0.21</v>
          </cell>
          <cell r="BU44">
            <v>0.59</v>
          </cell>
          <cell r="BV44">
            <v>0.4</v>
          </cell>
          <cell r="BW44">
            <v>0.3</v>
          </cell>
          <cell r="BX44">
            <v>37048</v>
          </cell>
          <cell r="BZ44">
            <v>36817</v>
          </cell>
          <cell r="CB44" t="str">
            <v>N/A</v>
          </cell>
          <cell r="CC44" t="str">
            <v>N/A</v>
          </cell>
          <cell r="CE44" t="str">
            <v>N/A</v>
          </cell>
          <cell r="CF44" t="str">
            <v>N/A</v>
          </cell>
          <cell r="CG44" t="str">
            <v>N/A</v>
          </cell>
          <cell r="CI44" t="str">
            <v>N/A</v>
          </cell>
          <cell r="CJ44" t="str">
            <v>N/A</v>
          </cell>
          <cell r="CK44" t="str">
            <v>N/A</v>
          </cell>
          <cell r="CM44" t="e">
            <v>#NAME?</v>
          </cell>
          <cell r="CN44" t="e">
            <v>#NAME?</v>
          </cell>
          <cell r="CO44" t="str">
            <v>N/A</v>
          </cell>
          <cell r="CQ44">
            <v>-0.70551753323507505</v>
          </cell>
          <cell r="CR44">
            <v>0.1</v>
          </cell>
          <cell r="CT44" t="str">
            <v>N/A</v>
          </cell>
          <cell r="CU44" t="str">
            <v>N/A</v>
          </cell>
          <cell r="CV44" t="str">
            <v>N/A</v>
          </cell>
          <cell r="CW44" t="str">
            <v>N/A</v>
          </cell>
          <cell r="CX44" t="str">
            <v>N/A</v>
          </cell>
          <cell r="CZ44" t="str">
            <v>N/A</v>
          </cell>
          <cell r="DA44" t="str">
            <v>N/A</v>
          </cell>
          <cell r="DB44" t="str">
            <v>N/A</v>
          </cell>
          <cell r="DC44" t="str">
            <v>N/A</v>
          </cell>
          <cell r="DD44" t="str">
            <v>N/A</v>
          </cell>
          <cell r="DF44" t="str">
            <v>N/A</v>
          </cell>
          <cell r="DG44" t="str">
            <v>N/A</v>
          </cell>
          <cell r="DH44" t="str">
            <v>N/A</v>
          </cell>
          <cell r="DI44" t="str">
            <v>N/A</v>
          </cell>
          <cell r="DJ44" t="str">
            <v>N/A</v>
          </cell>
          <cell r="DL44" t="str">
            <v>N/A</v>
          </cell>
          <cell r="DM44" t="str">
            <v>N/A</v>
          </cell>
          <cell r="DN44" t="str">
            <v>N/A</v>
          </cell>
          <cell r="DO44" t="str">
            <v>N/A</v>
          </cell>
          <cell r="DP44" t="str">
            <v>N/A</v>
          </cell>
          <cell r="DR44" t="str">
            <v>N/A</v>
          </cell>
          <cell r="DS44" t="str">
            <v>N/A</v>
          </cell>
          <cell r="DT44" t="str">
            <v>N/A</v>
          </cell>
          <cell r="DU44" t="str">
            <v>N/A</v>
          </cell>
          <cell r="DV44" t="str">
            <v>N/A</v>
          </cell>
          <cell r="DX44" t="str">
            <v>N/A</v>
          </cell>
          <cell r="DY44" t="str">
            <v>N/A</v>
          </cell>
          <cell r="DZ44" t="str">
            <v>N/A</v>
          </cell>
          <cell r="EA44" t="str">
            <v>N/A</v>
          </cell>
          <cell r="EB44" t="str">
            <v>N/A</v>
          </cell>
          <cell r="ED44" t="str">
            <v>N/A</v>
          </cell>
          <cell r="EE44" t="str">
            <v>N/A</v>
          </cell>
          <cell r="EF44" t="str">
            <v>N/A</v>
          </cell>
          <cell r="EG44" t="str">
            <v>N/A</v>
          </cell>
          <cell r="EH44" t="str">
            <v>N/A</v>
          </cell>
          <cell r="EJ44" t="str">
            <v>N/A</v>
          </cell>
          <cell r="EK44" t="str">
            <v>N/A</v>
          </cell>
          <cell r="EL44" t="str">
            <v>N/A</v>
          </cell>
          <cell r="EM44" t="str">
            <v>N/A</v>
          </cell>
          <cell r="EN44" t="str">
            <v>N/A</v>
          </cell>
          <cell r="EP44" t="str">
            <v>NA</v>
          </cell>
          <cell r="EQ44" t="str">
            <v>N/A</v>
          </cell>
          <cell r="ER44" t="str">
            <v>N/A</v>
          </cell>
          <cell r="ES44" t="str">
            <v>N/A</v>
          </cell>
          <cell r="ET44" t="str">
            <v>N/A</v>
          </cell>
          <cell r="EV44" t="str">
            <v>NA</v>
          </cell>
          <cell r="EW44" t="str">
            <v>NA</v>
          </cell>
          <cell r="EX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E44" t="str">
            <v>N/A</v>
          </cell>
          <cell r="FF44" t="str">
            <v>N/A</v>
          </cell>
          <cell r="FG44" t="str">
            <v>N/A</v>
          </cell>
          <cell r="FI44" t="str">
            <v>GA</v>
          </cell>
          <cell r="FJ44">
            <v>36922</v>
          </cell>
          <cell r="FR44">
            <v>3</v>
          </cell>
          <cell r="FS44">
            <v>5</v>
          </cell>
          <cell r="FT44">
            <v>11</v>
          </cell>
          <cell r="FX44" t="str">
            <v>Johnson</v>
          </cell>
        </row>
        <row r="45">
          <cell r="A45" t="str">
            <v>PDYN</v>
          </cell>
          <cell r="C45" t="str">
            <v>Paradyne</v>
          </cell>
          <cell r="E45" t="str">
            <v>DEC</v>
          </cell>
          <cell r="G45" t="str">
            <v>PDYN</v>
          </cell>
          <cell r="H45" t="e">
            <v>#REF!</v>
          </cell>
          <cell r="I45" t="e">
            <v>#REF!</v>
          </cell>
          <cell r="J45" t="e">
            <v>#REF!</v>
          </cell>
          <cell r="L45" t="str">
            <v>N/A</v>
          </cell>
          <cell r="M45" t="e">
            <v>#NAME?</v>
          </cell>
          <cell r="N45" t="e">
            <v>#NAME?</v>
          </cell>
          <cell r="O45" t="e">
            <v>#NAME?</v>
          </cell>
          <cell r="Q45" t="e">
            <v>#NAME?</v>
          </cell>
          <cell r="R45" t="e">
            <v>#NAME?</v>
          </cell>
          <cell r="S45" t="e">
            <v>#NAME?</v>
          </cell>
          <cell r="U45">
            <v>254.334</v>
          </cell>
          <cell r="V45">
            <v>106.483</v>
          </cell>
          <cell r="W45">
            <v>0.41867386979326399</v>
          </cell>
          <cell r="X45">
            <v>1.0026186038830801E-3</v>
          </cell>
          <cell r="Y45">
            <v>0.255</v>
          </cell>
          <cell r="AA45">
            <v>0.255</v>
          </cell>
          <cell r="AB45">
            <v>0.65600000000000003</v>
          </cell>
          <cell r="AC45" t="str">
            <v>x</v>
          </cell>
          <cell r="AD45">
            <v>113.072</v>
          </cell>
          <cell r="AE45">
            <v>34.406999999999996</v>
          </cell>
          <cell r="AF45">
            <v>0.30429283996037898</v>
          </cell>
          <cell r="AG45">
            <v>-0.27336564313004102</v>
          </cell>
          <cell r="AH45">
            <v>-30.91</v>
          </cell>
          <cell r="AJ45">
            <v>-30.91</v>
          </cell>
          <cell r="AK45">
            <v>-40.106000000000002</v>
          </cell>
          <cell r="AM45">
            <v>105</v>
          </cell>
          <cell r="AN45">
            <v>39.9</v>
          </cell>
          <cell r="AO45">
            <v>0.38</v>
          </cell>
          <cell r="AP45">
            <v>-0.191428571428571</v>
          </cell>
          <cell r="AQ45">
            <v>-20.100000000000001</v>
          </cell>
          <cell r="AS45">
            <v>-20.100000000000001</v>
          </cell>
          <cell r="AT45">
            <v>-19.72</v>
          </cell>
          <cell r="AV45">
            <v>37090</v>
          </cell>
          <cell r="AW45" t="str">
            <v>PJ</v>
          </cell>
          <cell r="AX45" t="str">
            <v>RS</v>
          </cell>
          <cell r="AZ45">
            <v>32.529975999999998</v>
          </cell>
          <cell r="BA45" t="str">
            <v>10Q</v>
          </cell>
          <cell r="BB45">
            <v>36981</v>
          </cell>
          <cell r="BE45" t="str">
            <v>N/A</v>
          </cell>
          <cell r="BF45" t="str">
            <v>N/A</v>
          </cell>
          <cell r="BH45" t="str">
            <v>N/A</v>
          </cell>
          <cell r="BI45">
            <v>0</v>
          </cell>
          <cell r="BK45" t="str">
            <v>N/A</v>
          </cell>
          <cell r="BM45">
            <v>23.044</v>
          </cell>
          <cell r="BN45">
            <v>0.59099999999999997</v>
          </cell>
          <cell r="BO45">
            <v>22.452999999999999</v>
          </cell>
          <cell r="BP45">
            <v>37089</v>
          </cell>
          <cell r="BQ45" t="str">
            <v>PR</v>
          </cell>
          <cell r="BT45">
            <v>7.0000000000000007E-2</v>
          </cell>
          <cell r="BU45">
            <v>-0.88</v>
          </cell>
          <cell r="BV45">
            <v>-0.3</v>
          </cell>
          <cell r="BW45">
            <v>0.2</v>
          </cell>
          <cell r="BX45">
            <v>37074</v>
          </cell>
          <cell r="BZ45">
            <v>36810</v>
          </cell>
          <cell r="CB45" t="str">
            <v>N/A</v>
          </cell>
          <cell r="CC45" t="str">
            <v>N/A</v>
          </cell>
          <cell r="CE45" t="str">
            <v>N/A</v>
          </cell>
          <cell r="CF45" t="str">
            <v>N/A</v>
          </cell>
          <cell r="CG45" t="str">
            <v>N/A</v>
          </cell>
          <cell r="CI45" t="str">
            <v>N/A</v>
          </cell>
          <cell r="CJ45" t="str">
            <v>N/A</v>
          </cell>
          <cell r="CK45" t="str">
            <v>N/A</v>
          </cell>
          <cell r="CM45" t="e">
            <v>#NAME?</v>
          </cell>
          <cell r="CN45" t="e">
            <v>#NAME?</v>
          </cell>
          <cell r="CO45" t="str">
            <v>N/A</v>
          </cell>
          <cell r="CQ45">
            <v>-0.55541925184993002</v>
          </cell>
          <cell r="CR45">
            <v>-7.1388142068770394E-2</v>
          </cell>
          <cell r="CT45" t="str">
            <v>N/A</v>
          </cell>
          <cell r="CU45" t="str">
            <v>N/A</v>
          </cell>
          <cell r="CV45" t="str">
            <v>N/A</v>
          </cell>
          <cell r="CW45" t="str">
            <v>N/A</v>
          </cell>
          <cell r="CX45" t="str">
            <v>N/A</v>
          </cell>
          <cell r="CZ45" t="str">
            <v>N/A</v>
          </cell>
          <cell r="DA45" t="str">
            <v>N/A</v>
          </cell>
          <cell r="DB45" t="str">
            <v>N/A</v>
          </cell>
          <cell r="DC45" t="str">
            <v>N/A</v>
          </cell>
          <cell r="DD45" t="str">
            <v>N/A</v>
          </cell>
          <cell r="DF45" t="str">
            <v>N/A</v>
          </cell>
          <cell r="DG45" t="str">
            <v>N/A</v>
          </cell>
          <cell r="DH45" t="str">
            <v>N/A</v>
          </cell>
          <cell r="DI45" t="str">
            <v>N/A</v>
          </cell>
          <cell r="DJ45" t="str">
            <v>N/A</v>
          </cell>
          <cell r="DL45" t="str">
            <v>N/A</v>
          </cell>
          <cell r="DM45" t="str">
            <v>N/A</v>
          </cell>
          <cell r="DN45" t="str">
            <v>N/A</v>
          </cell>
          <cell r="DO45" t="str">
            <v>N/A</v>
          </cell>
          <cell r="DP45" t="str">
            <v>N/A</v>
          </cell>
          <cell r="DR45" t="str">
            <v>N/A</v>
          </cell>
          <cell r="DS45" t="str">
            <v>N/A</v>
          </cell>
          <cell r="DT45" t="str">
            <v>N/A</v>
          </cell>
          <cell r="DU45" t="str">
            <v>N/A</v>
          </cell>
          <cell r="DV45" t="str">
            <v>N/A</v>
          </cell>
          <cell r="DX45" t="str">
            <v>N/A</v>
          </cell>
          <cell r="DY45" t="str">
            <v>N/A</v>
          </cell>
          <cell r="DZ45" t="str">
            <v>N/A</v>
          </cell>
          <cell r="EA45" t="str">
            <v>N/A</v>
          </cell>
          <cell r="EB45" t="str">
            <v>N/A</v>
          </cell>
          <cell r="ED45" t="str">
            <v>N/A</v>
          </cell>
          <cell r="EE45" t="str">
            <v>N/A</v>
          </cell>
          <cell r="EF45" t="str">
            <v>N/A</v>
          </cell>
          <cell r="EG45" t="str">
            <v>N/A</v>
          </cell>
          <cell r="EH45" t="str">
            <v>N/A</v>
          </cell>
          <cell r="EJ45" t="str">
            <v>N/A</v>
          </cell>
          <cell r="EK45" t="str">
            <v>N/A</v>
          </cell>
          <cell r="EL45" t="str">
            <v>N/A</v>
          </cell>
          <cell r="EM45" t="str">
            <v>N/A</v>
          </cell>
          <cell r="EN45" t="str">
            <v>N/A</v>
          </cell>
          <cell r="EP45" t="str">
            <v>NA</v>
          </cell>
          <cell r="EQ45" t="str">
            <v>N/A</v>
          </cell>
          <cell r="ER45" t="str">
            <v>N/A</v>
          </cell>
          <cell r="ES45" t="str">
            <v>N/A</v>
          </cell>
          <cell r="ET45" t="str">
            <v>N/A</v>
          </cell>
          <cell r="EV45" t="str">
            <v>NA</v>
          </cell>
          <cell r="EW45" t="str">
            <v>NA</v>
          </cell>
          <cell r="EX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E45" t="str">
            <v>N/A</v>
          </cell>
          <cell r="FF45" t="str">
            <v>N/A</v>
          </cell>
          <cell r="FG45" t="str">
            <v>N/A</v>
          </cell>
          <cell r="FI45" t="str">
            <v>DS</v>
          </cell>
          <cell r="FJ45">
            <v>36941</v>
          </cell>
          <cell r="FK45" t="str">
            <v>DL</v>
          </cell>
          <cell r="FL45">
            <v>37092</v>
          </cell>
          <cell r="FR45">
            <v>3</v>
          </cell>
          <cell r="FS45">
            <v>5</v>
          </cell>
          <cell r="FX45" t="str">
            <v>Johnson</v>
          </cell>
        </row>
        <row r="46">
          <cell r="A46" t="str">
            <v>TSTN</v>
          </cell>
          <cell r="C46" t="str">
            <v>Turnstone</v>
          </cell>
          <cell r="E46" t="str">
            <v>DEC</v>
          </cell>
          <cell r="G46" t="str">
            <v>TSTN</v>
          </cell>
          <cell r="H46" t="e">
            <v>#REF!</v>
          </cell>
          <cell r="I46" t="e">
            <v>#REF!</v>
          </cell>
          <cell r="J46" t="e">
            <v>#REF!</v>
          </cell>
          <cell r="L46" t="str">
            <v>N/A</v>
          </cell>
          <cell r="M46" t="e">
            <v>#NAME?</v>
          </cell>
          <cell r="N46" t="e">
            <v>#NAME?</v>
          </cell>
          <cell r="O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U46">
            <v>149.36500000000001</v>
          </cell>
          <cell r="V46">
            <v>76.909000000000006</v>
          </cell>
          <cell r="W46">
            <v>0.51490643725102903</v>
          </cell>
          <cell r="X46">
            <v>0.25453084725337299</v>
          </cell>
          <cell r="Y46">
            <v>38.018000000000001</v>
          </cell>
          <cell r="AA46">
            <v>38.018000000000001</v>
          </cell>
          <cell r="AB46">
            <v>30.649000000000001</v>
          </cell>
          <cell r="AD46">
            <v>14.68</v>
          </cell>
          <cell r="AE46">
            <v>6.4729999999999999</v>
          </cell>
          <cell r="AF46">
            <v>0.440940054495913</v>
          </cell>
          <cell r="AG46">
            <v>-3.0831743869209798</v>
          </cell>
          <cell r="AH46">
            <v>-45.261000000000003</v>
          </cell>
          <cell r="AJ46">
            <v>-45.261000000000003</v>
          </cell>
          <cell r="AK46">
            <v>-34.997999999999998</v>
          </cell>
          <cell r="AM46">
            <v>18</v>
          </cell>
          <cell r="AN46">
            <v>7.54</v>
          </cell>
          <cell r="AO46">
            <v>0.41888888888888898</v>
          </cell>
          <cell r="AP46">
            <v>-2.7866666666666702</v>
          </cell>
          <cell r="AQ46">
            <v>-50.16</v>
          </cell>
          <cell r="AS46">
            <v>-50.16</v>
          </cell>
          <cell r="AT46">
            <v>-40.5</v>
          </cell>
          <cell r="AV46">
            <v>37091</v>
          </cell>
          <cell r="AW46" t="str">
            <v>PJ</v>
          </cell>
          <cell r="AX46" t="str">
            <v>RS</v>
          </cell>
          <cell r="AZ46">
            <v>65.012569999999997</v>
          </cell>
          <cell r="BA46" t="str">
            <v>10Q</v>
          </cell>
          <cell r="BB46">
            <v>37072</v>
          </cell>
          <cell r="BE46" t="str">
            <v>N/A</v>
          </cell>
          <cell r="BF46" t="str">
            <v>N/A</v>
          </cell>
          <cell r="BH46" t="str">
            <v>N/A</v>
          </cell>
          <cell r="BI46" t="str">
            <v>N/A</v>
          </cell>
          <cell r="BK46" t="str">
            <v>N/A</v>
          </cell>
          <cell r="BM46">
            <v>211.41900000000001</v>
          </cell>
          <cell r="BN46">
            <v>2.621</v>
          </cell>
          <cell r="BO46">
            <v>208.798</v>
          </cell>
          <cell r="BP46">
            <v>37072</v>
          </cell>
          <cell r="BQ46" t="str">
            <v>10q</v>
          </cell>
          <cell r="BT46">
            <v>0.37</v>
          </cell>
          <cell r="BU46">
            <v>-0.4</v>
          </cell>
          <cell r="BV46">
            <v>-0.22</v>
          </cell>
          <cell r="BW46">
            <v>0.1</v>
          </cell>
          <cell r="BX46">
            <v>37074</v>
          </cell>
          <cell r="BZ46">
            <v>36915</v>
          </cell>
          <cell r="CB46" t="str">
            <v>N/A</v>
          </cell>
          <cell r="CC46" t="str">
            <v>N/A</v>
          </cell>
          <cell r="CE46" t="str">
            <v>N/A</v>
          </cell>
          <cell r="CF46" t="str">
            <v>N/A</v>
          </cell>
          <cell r="CG46" t="str">
            <v>N/A</v>
          </cell>
          <cell r="CI46" t="str">
            <v>N/A</v>
          </cell>
          <cell r="CJ46" t="str">
            <v>N/A</v>
          </cell>
          <cell r="CK46" t="str">
            <v>N/A</v>
          </cell>
          <cell r="CM46" t="e">
            <v>#NAME?</v>
          </cell>
          <cell r="CN46" t="e">
            <v>#NAME?</v>
          </cell>
          <cell r="CO46" t="str">
            <v>N/A</v>
          </cell>
          <cell r="CQ46">
            <v>-0.90171726977538202</v>
          </cell>
          <cell r="CR46">
            <v>0.226158038147139</v>
          </cell>
          <cell r="CT46" t="str">
            <v>N/A</v>
          </cell>
          <cell r="CU46" t="str">
            <v>N/A</v>
          </cell>
          <cell r="CV46" t="str">
            <v>N/A</v>
          </cell>
          <cell r="CW46" t="str">
            <v>N/A</v>
          </cell>
          <cell r="CX46" t="str">
            <v>N/A</v>
          </cell>
          <cell r="CZ46" t="str">
            <v>N/A</v>
          </cell>
          <cell r="DA46" t="str">
            <v>N/A</v>
          </cell>
          <cell r="DB46" t="str">
            <v>N/A</v>
          </cell>
          <cell r="DC46" t="str">
            <v>N/A</v>
          </cell>
          <cell r="DD46" t="str">
            <v>N/A</v>
          </cell>
          <cell r="DF46" t="str">
            <v>N/A</v>
          </cell>
          <cell r="DG46" t="str">
            <v>N/A</v>
          </cell>
          <cell r="DH46" t="str">
            <v>N/A</v>
          </cell>
          <cell r="DI46" t="str">
            <v>N/A</v>
          </cell>
          <cell r="DJ46" t="str">
            <v>N/A</v>
          </cell>
          <cell r="DL46" t="str">
            <v>N/A</v>
          </cell>
          <cell r="DM46" t="str">
            <v>N/A</v>
          </cell>
          <cell r="DN46" t="str">
            <v>N/A</v>
          </cell>
          <cell r="DO46" t="str">
            <v>N/A</v>
          </cell>
          <cell r="DP46" t="str">
            <v>N/A</v>
          </cell>
          <cell r="DR46" t="str">
            <v>N/A</v>
          </cell>
          <cell r="DS46" t="str">
            <v>N/A</v>
          </cell>
          <cell r="DT46" t="str">
            <v>N/A</v>
          </cell>
          <cell r="DU46" t="str">
            <v>N/A</v>
          </cell>
          <cell r="DV46" t="str">
            <v>N/A</v>
          </cell>
          <cell r="DX46" t="str">
            <v>N/A</v>
          </cell>
          <cell r="DY46" t="str">
            <v>N/A</v>
          </cell>
          <cell r="DZ46" t="str">
            <v>N/A</v>
          </cell>
          <cell r="EA46" t="str">
            <v>N/A</v>
          </cell>
          <cell r="EB46" t="str">
            <v>N/A</v>
          </cell>
          <cell r="ED46" t="str">
            <v>N/A</v>
          </cell>
          <cell r="EE46" t="str">
            <v>N/A</v>
          </cell>
          <cell r="EF46" t="str">
            <v>N/A</v>
          </cell>
          <cell r="EG46" t="str">
            <v>N/A</v>
          </cell>
          <cell r="EH46" t="str">
            <v>N/A</v>
          </cell>
          <cell r="EJ46" t="str">
            <v>N/A</v>
          </cell>
          <cell r="EK46" t="str">
            <v>N/A</v>
          </cell>
          <cell r="EL46" t="str">
            <v>N/A</v>
          </cell>
          <cell r="EM46" t="str">
            <v>N/A</v>
          </cell>
          <cell r="EN46" t="str">
            <v>N/A</v>
          </cell>
          <cell r="EP46" t="str">
            <v>NA</v>
          </cell>
          <cell r="EQ46" t="str">
            <v>N/A</v>
          </cell>
          <cell r="ER46" t="str">
            <v>N/A</v>
          </cell>
          <cell r="ES46" t="str">
            <v>N/A</v>
          </cell>
          <cell r="ET46" t="str">
            <v>N/A</v>
          </cell>
          <cell r="EV46" t="str">
            <v>NA</v>
          </cell>
          <cell r="EW46" t="str">
            <v>NA</v>
          </cell>
          <cell r="EX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E46" t="str">
            <v>N/A</v>
          </cell>
          <cell r="FF46" t="str">
            <v>N/A</v>
          </cell>
          <cell r="FG46" t="str">
            <v>N/A</v>
          </cell>
          <cell r="FI46" t="str">
            <v>GA</v>
          </cell>
          <cell r="FJ46">
            <v>36922</v>
          </cell>
          <cell r="FK46" t="str">
            <v>DL</v>
          </cell>
          <cell r="FL46">
            <v>37092</v>
          </cell>
          <cell r="FR46">
            <v>3</v>
          </cell>
          <cell r="FS46">
            <v>5</v>
          </cell>
          <cell r="FT46">
            <v>18</v>
          </cell>
          <cell r="FX46" t="str">
            <v>Johnson</v>
          </cell>
        </row>
        <row r="47">
          <cell r="A47" t="str">
            <v>TUTS</v>
          </cell>
          <cell r="C47" t="str">
            <v>Tut Systems</v>
          </cell>
          <cell r="E47" t="str">
            <v>DEC</v>
          </cell>
          <cell r="G47" t="str">
            <v>TUTS</v>
          </cell>
          <cell r="H47" t="e">
            <v>#REF!</v>
          </cell>
          <cell r="I47" t="e">
            <v>#REF!</v>
          </cell>
          <cell r="J47" t="e">
            <v>#REF!</v>
          </cell>
          <cell r="L47" t="str">
            <v>N/A</v>
          </cell>
          <cell r="M47" t="e">
            <v>#NAME?</v>
          </cell>
          <cell r="N47" t="e">
            <v>#NAME?</v>
          </cell>
          <cell r="O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U47">
            <v>71.991</v>
          </cell>
          <cell r="V47">
            <v>2.008</v>
          </cell>
          <cell r="W47">
            <v>2.7892375435818399E-2</v>
          </cell>
          <cell r="X47">
            <v>-0.96032837438013097</v>
          </cell>
          <cell r="Y47">
            <v>-69.135000000000005</v>
          </cell>
          <cell r="AA47">
            <v>-69.135000000000005</v>
          </cell>
          <cell r="AB47">
            <v>-65.674999999999997</v>
          </cell>
          <cell r="AD47">
            <v>14.109</v>
          </cell>
          <cell r="AE47">
            <v>-16.120999999999999</v>
          </cell>
          <cell r="AF47">
            <v>-1.1426040116237901</v>
          </cell>
          <cell r="AG47">
            <v>-4.0665532638741198</v>
          </cell>
          <cell r="AH47">
            <v>-57.375</v>
          </cell>
          <cell r="AJ47">
            <v>-57.375</v>
          </cell>
          <cell r="AK47">
            <v>-58.631999999999998</v>
          </cell>
          <cell r="AM47">
            <v>19</v>
          </cell>
          <cell r="AN47">
            <v>3.875</v>
          </cell>
          <cell r="AO47">
            <v>0.20394736842105299</v>
          </cell>
          <cell r="AP47">
            <v>-1.8223684210526301</v>
          </cell>
          <cell r="AQ47">
            <v>-34.625</v>
          </cell>
          <cell r="AS47">
            <v>-34.625</v>
          </cell>
          <cell r="AT47">
            <v>-32.981000000000002</v>
          </cell>
          <cell r="AV47">
            <v>37104</v>
          </cell>
          <cell r="AW47" t="str">
            <v>PJ</v>
          </cell>
          <cell r="AX47" t="str">
            <v>RS</v>
          </cell>
          <cell r="AZ47">
            <v>16.364055</v>
          </cell>
          <cell r="BA47" t="str">
            <v>10Q</v>
          </cell>
          <cell r="BB47">
            <v>37072</v>
          </cell>
          <cell r="BE47" t="str">
            <v>N/A</v>
          </cell>
          <cell r="BF47" t="str">
            <v>N/A</v>
          </cell>
          <cell r="BH47" t="str">
            <v>N/A</v>
          </cell>
          <cell r="BI47" t="str">
            <v>N/A</v>
          </cell>
          <cell r="BK47" t="str">
            <v>N/A</v>
          </cell>
          <cell r="BM47">
            <v>61.857999999999997</v>
          </cell>
          <cell r="BN47">
            <v>0</v>
          </cell>
          <cell r="BO47">
            <v>61.857999999999997</v>
          </cell>
          <cell r="BP47">
            <v>37072</v>
          </cell>
          <cell r="BQ47" t="str">
            <v>10Q</v>
          </cell>
          <cell r="BT47">
            <v>-4.42</v>
          </cell>
          <cell r="BU47">
            <v>-3.47</v>
          </cell>
          <cell r="BV47">
            <v>-1.53</v>
          </cell>
          <cell r="BX47">
            <v>37074</v>
          </cell>
          <cell r="BZ47">
            <v>36922</v>
          </cell>
          <cell r="CB47" t="str">
            <v>N/A</v>
          </cell>
          <cell r="CC47" t="str">
            <v>N/A</v>
          </cell>
          <cell r="CE47" t="str">
            <v>N/A</v>
          </cell>
          <cell r="CF47" t="str">
            <v>N/A</v>
          </cell>
          <cell r="CG47" t="str">
            <v>N/A</v>
          </cell>
          <cell r="CI47" t="str">
            <v>N/A</v>
          </cell>
          <cell r="CJ47" t="str">
            <v>N/A</v>
          </cell>
          <cell r="CK47" t="str">
            <v>N/A</v>
          </cell>
          <cell r="CM47" t="e">
            <v>#NAME?</v>
          </cell>
          <cell r="CN47" t="e">
            <v>#NAME?</v>
          </cell>
          <cell r="CO47" t="str">
            <v>N/A</v>
          </cell>
          <cell r="CQ47">
            <v>-0.80401716881276797</v>
          </cell>
          <cell r="CR47">
            <v>0.346658161457226</v>
          </cell>
          <cell r="CT47" t="str">
            <v>N/A</v>
          </cell>
          <cell r="CU47" t="str">
            <v>N/A</v>
          </cell>
          <cell r="CV47" t="str">
            <v>N/A</v>
          </cell>
          <cell r="CW47" t="str">
            <v>N/A</v>
          </cell>
          <cell r="CX47" t="str">
            <v>N/A</v>
          </cell>
          <cell r="CZ47" t="str">
            <v>N/A</v>
          </cell>
          <cell r="DA47" t="str">
            <v>N/A</v>
          </cell>
          <cell r="DB47" t="str">
            <v>N/A</v>
          </cell>
          <cell r="DC47" t="str">
            <v>N/A</v>
          </cell>
          <cell r="DD47" t="str">
            <v>N/A</v>
          </cell>
          <cell r="DF47" t="str">
            <v>N/A</v>
          </cell>
          <cell r="DG47" t="str">
            <v>N/A</v>
          </cell>
          <cell r="DH47" t="str">
            <v>N/A</v>
          </cell>
          <cell r="DI47" t="str">
            <v>N/A</v>
          </cell>
          <cell r="DJ47" t="str">
            <v>N/A</v>
          </cell>
          <cell r="DL47" t="str">
            <v>N/A</v>
          </cell>
          <cell r="DM47" t="str">
            <v>N/A</v>
          </cell>
          <cell r="DN47" t="str">
            <v>N/A</v>
          </cell>
          <cell r="DO47" t="str">
            <v>N/A</v>
          </cell>
          <cell r="DP47" t="str">
            <v>N/A</v>
          </cell>
          <cell r="DR47" t="str">
            <v>N/A</v>
          </cell>
          <cell r="DS47" t="str">
            <v>N/A</v>
          </cell>
          <cell r="DT47" t="str">
            <v>N/A</v>
          </cell>
          <cell r="DU47" t="str">
            <v>N/A</v>
          </cell>
          <cell r="DV47" t="str">
            <v>N/A</v>
          </cell>
          <cell r="DX47" t="str">
            <v>N/A</v>
          </cell>
          <cell r="DY47" t="str">
            <v>N/A</v>
          </cell>
          <cell r="DZ47" t="str">
            <v>N/A</v>
          </cell>
          <cell r="EA47" t="str">
            <v>N/A</v>
          </cell>
          <cell r="EB47" t="str">
            <v>N/A</v>
          </cell>
          <cell r="ED47" t="str">
            <v>N/A</v>
          </cell>
          <cell r="EE47" t="str">
            <v>N/A</v>
          </cell>
          <cell r="EF47" t="str">
            <v>N/A</v>
          </cell>
          <cell r="EG47" t="str">
            <v>N/A</v>
          </cell>
          <cell r="EH47" t="str">
            <v>N/A</v>
          </cell>
          <cell r="EJ47" t="str">
            <v>N/A</v>
          </cell>
          <cell r="EK47" t="str">
            <v>N/A</v>
          </cell>
          <cell r="EL47" t="str">
            <v>N/A</v>
          </cell>
          <cell r="EM47" t="str">
            <v>N/A</v>
          </cell>
          <cell r="EN47" t="str">
            <v>N/A</v>
          </cell>
          <cell r="EP47" t="str">
            <v>NA</v>
          </cell>
          <cell r="EQ47" t="str">
            <v>N/A</v>
          </cell>
          <cell r="ER47" t="str">
            <v>N/A</v>
          </cell>
          <cell r="ES47" t="str">
            <v>N/A</v>
          </cell>
          <cell r="ET47" t="str">
            <v>N/A</v>
          </cell>
          <cell r="EV47" t="str">
            <v>NA</v>
          </cell>
          <cell r="EW47" t="str">
            <v>NA</v>
          </cell>
          <cell r="EX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E47" t="str">
            <v>N/A</v>
          </cell>
          <cell r="FF47" t="str">
            <v>N/A</v>
          </cell>
          <cell r="FG47" t="str">
            <v>N/A</v>
          </cell>
          <cell r="FI47" t="str">
            <v>DS</v>
          </cell>
          <cell r="FJ47">
            <v>36912</v>
          </cell>
          <cell r="FK47" t="str">
            <v>DL</v>
          </cell>
          <cell r="FL47">
            <v>37088</v>
          </cell>
          <cell r="FR47">
            <v>3</v>
          </cell>
          <cell r="FS47">
            <v>5</v>
          </cell>
          <cell r="FX47" t="str">
            <v>Johnson</v>
          </cell>
        </row>
        <row r="48">
          <cell r="A48" t="str">
            <v>EXTR</v>
          </cell>
          <cell r="C48" t="str">
            <v>Extreme Networks</v>
          </cell>
          <cell r="E48" t="str">
            <v>JUN</v>
          </cell>
          <cell r="G48" t="str">
            <v>EXTR</v>
          </cell>
          <cell r="H48" t="e">
            <v>#REF!</v>
          </cell>
          <cell r="I48" t="e">
            <v>#REF!</v>
          </cell>
          <cell r="J48" t="e">
            <v>#REF!</v>
          </cell>
          <cell r="L48" t="str">
            <v>N/A</v>
          </cell>
          <cell r="M48" t="e">
            <v>#NAME?</v>
          </cell>
          <cell r="N48" t="e">
            <v>#NAME?</v>
          </cell>
          <cell r="O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U48">
            <v>423.78899999999999</v>
          </cell>
          <cell r="V48">
            <v>217.786</v>
          </cell>
          <cell r="W48">
            <v>0.51390196536484001</v>
          </cell>
          <cell r="X48">
            <v>9.3442727395000799E-2</v>
          </cell>
          <cell r="Y48">
            <v>39.6</v>
          </cell>
          <cell r="AA48">
            <v>39.6</v>
          </cell>
          <cell r="AB48">
            <v>35.612000000000002</v>
          </cell>
          <cell r="AD48">
            <v>471.17500000000001</v>
          </cell>
          <cell r="AE48">
            <v>241.017</v>
          </cell>
          <cell r="AF48">
            <v>0.51152331936117201</v>
          </cell>
          <cell r="AG48">
            <v>-2.7125802514989101E-2</v>
          </cell>
          <cell r="AH48">
            <v>-12.781000000000001</v>
          </cell>
          <cell r="AJ48">
            <v>-12.781000000000001</v>
          </cell>
          <cell r="AK48">
            <v>-2.141</v>
          </cell>
          <cell r="AM48">
            <v>592</v>
          </cell>
          <cell r="AN48">
            <v>307.83999999999997</v>
          </cell>
          <cell r="AO48">
            <v>0.52</v>
          </cell>
          <cell r="AP48">
            <v>5.0405405405405397E-2</v>
          </cell>
          <cell r="AQ48">
            <v>29.84</v>
          </cell>
          <cell r="AS48">
            <v>29.84</v>
          </cell>
          <cell r="AT48">
            <v>25.635999999999999</v>
          </cell>
          <cell r="AV48">
            <v>37091</v>
          </cell>
          <cell r="AX48" t="str">
            <v>RS</v>
          </cell>
          <cell r="AZ48">
            <v>113.263361</v>
          </cell>
          <cell r="BA48" t="str">
            <v>10Q</v>
          </cell>
          <cell r="BB48">
            <v>36982</v>
          </cell>
          <cell r="BE48" t="str">
            <v>N/A</v>
          </cell>
          <cell r="BF48" t="str">
            <v>N/A</v>
          </cell>
          <cell r="BH48" t="str">
            <v>N/A</v>
          </cell>
          <cell r="BI48" t="str">
            <v>N/A</v>
          </cell>
          <cell r="BK48" t="str">
            <v>N/A</v>
          </cell>
          <cell r="BM48">
            <v>157.096</v>
          </cell>
          <cell r="BN48">
            <v>0</v>
          </cell>
          <cell r="BO48">
            <v>157.096</v>
          </cell>
          <cell r="BP48">
            <v>37090</v>
          </cell>
          <cell r="BQ48" t="str">
            <v>PR</v>
          </cell>
          <cell r="BT48">
            <v>0.32</v>
          </cell>
          <cell r="BU48">
            <v>-0.04</v>
          </cell>
          <cell r="BV48">
            <v>0.25</v>
          </cell>
          <cell r="BW48">
            <v>0.35</v>
          </cell>
          <cell r="BX48">
            <v>37047</v>
          </cell>
          <cell r="CB48" t="str">
            <v>N/A</v>
          </cell>
          <cell r="CC48" t="str">
            <v>N/A</v>
          </cell>
          <cell r="CE48" t="str">
            <v>N/A</v>
          </cell>
          <cell r="CF48" t="str">
            <v>N/A</v>
          </cell>
          <cell r="CG48" t="str">
            <v>N/A</v>
          </cell>
          <cell r="CI48" t="str">
            <v>N/A</v>
          </cell>
          <cell r="CJ48" t="str">
            <v>N/A</v>
          </cell>
          <cell r="CK48" t="str">
            <v>N/A</v>
          </cell>
          <cell r="CM48" t="e">
            <v>#NAME?</v>
          </cell>
          <cell r="CN48" t="e">
            <v>#NAME?</v>
          </cell>
          <cell r="CO48" t="str">
            <v>N/A</v>
          </cell>
          <cell r="CQ48">
            <v>0.111815077786351</v>
          </cell>
          <cell r="CR48">
            <v>0.25643338462354698</v>
          </cell>
          <cell r="CT48" t="str">
            <v>N/A</v>
          </cell>
          <cell r="CU48" t="str">
            <v>N/A</v>
          </cell>
          <cell r="CV48" t="str">
            <v>N/A</v>
          </cell>
          <cell r="CW48" t="str">
            <v>N/A</v>
          </cell>
          <cell r="CX48" t="str">
            <v>N/A</v>
          </cell>
          <cell r="CZ48" t="str">
            <v>N/A</v>
          </cell>
          <cell r="DA48" t="str">
            <v>N/A</v>
          </cell>
          <cell r="DB48" t="str">
            <v>N/A</v>
          </cell>
          <cell r="DC48" t="str">
            <v>N/A</v>
          </cell>
          <cell r="DD48" t="str">
            <v>N/A</v>
          </cell>
          <cell r="DF48" t="str">
            <v>N/A</v>
          </cell>
          <cell r="DG48" t="str">
            <v>N/A</v>
          </cell>
          <cell r="DH48" t="str">
            <v>N/A</v>
          </cell>
          <cell r="DI48" t="str">
            <v>N/A</v>
          </cell>
          <cell r="DJ48" t="str">
            <v>N/A</v>
          </cell>
          <cell r="DL48" t="str">
            <v>N/A</v>
          </cell>
          <cell r="DM48" t="str">
            <v>N/A</v>
          </cell>
          <cell r="DN48" t="str">
            <v>N/A</v>
          </cell>
          <cell r="DO48" t="str">
            <v>N/A</v>
          </cell>
          <cell r="DP48" t="str">
            <v>N/A</v>
          </cell>
          <cell r="DR48" t="str">
            <v>N/A</v>
          </cell>
          <cell r="DS48" t="str">
            <v>N/A</v>
          </cell>
          <cell r="DT48" t="str">
            <v>N/A</v>
          </cell>
          <cell r="DU48" t="str">
            <v>N/A</v>
          </cell>
          <cell r="DV48" t="str">
            <v>N/A</v>
          </cell>
          <cell r="DX48" t="str">
            <v>N/A</v>
          </cell>
          <cell r="DY48" t="str">
            <v>N/A</v>
          </cell>
          <cell r="DZ48" t="str">
            <v>N/A</v>
          </cell>
          <cell r="EA48" t="str">
            <v>N/A</v>
          </cell>
          <cell r="EB48" t="str">
            <v>N/A</v>
          </cell>
          <cell r="ED48" t="str">
            <v>N/A</v>
          </cell>
          <cell r="EE48" t="str">
            <v>N/A</v>
          </cell>
          <cell r="EF48" t="str">
            <v>N/A</v>
          </cell>
          <cell r="EG48" t="str">
            <v>N/A</v>
          </cell>
          <cell r="EH48" t="str">
            <v>N/A</v>
          </cell>
          <cell r="EJ48" t="str">
            <v>N/A</v>
          </cell>
          <cell r="EK48" t="str">
            <v>N/A</v>
          </cell>
          <cell r="EL48" t="str">
            <v>N/A</v>
          </cell>
          <cell r="EM48" t="str">
            <v>N/A</v>
          </cell>
          <cell r="EN48" t="str">
            <v>N/A</v>
          </cell>
          <cell r="EP48" t="str">
            <v>NA</v>
          </cell>
          <cell r="EQ48" t="str">
            <v>N/A</v>
          </cell>
          <cell r="ER48" t="str">
            <v>N/A</v>
          </cell>
          <cell r="ES48" t="str">
            <v>N/A</v>
          </cell>
          <cell r="ET48" t="str">
            <v>N/A</v>
          </cell>
          <cell r="EV48" t="str">
            <v>NA</v>
          </cell>
          <cell r="EW48" t="str">
            <v>NA</v>
          </cell>
          <cell r="EX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E48" t="str">
            <v>N/A</v>
          </cell>
          <cell r="FF48" t="str">
            <v>N/A</v>
          </cell>
          <cell r="FG48" t="str">
            <v>N/A</v>
          </cell>
          <cell r="FI48" t="str">
            <v>DS</v>
          </cell>
          <cell r="FJ48">
            <v>36912</v>
          </cell>
          <cell r="FK48" t="str">
            <v>DL</v>
          </cell>
          <cell r="FL48">
            <v>37092</v>
          </cell>
          <cell r="FR48">
            <v>6</v>
          </cell>
          <cell r="FS48">
            <v>6</v>
          </cell>
          <cell r="FT48">
            <v>7</v>
          </cell>
          <cell r="FX48" t="str">
            <v>Johnson</v>
          </cell>
        </row>
        <row r="49">
          <cell r="A49" t="str">
            <v>FDRY</v>
          </cell>
          <cell r="C49" t="str">
            <v>Foundry Networks</v>
          </cell>
          <cell r="E49" t="str">
            <v>DEC</v>
          </cell>
          <cell r="G49" t="str">
            <v>FDRY</v>
          </cell>
          <cell r="H49" t="e">
            <v>#REF!</v>
          </cell>
          <cell r="I49" t="e">
            <v>#REF!</v>
          </cell>
          <cell r="J49" t="e">
            <v>#REF!</v>
          </cell>
          <cell r="L49" t="str">
            <v>N/A</v>
          </cell>
          <cell r="M49" t="e">
            <v>#NAME?</v>
          </cell>
          <cell r="N49" t="e">
            <v>#NAME?</v>
          </cell>
          <cell r="O49" t="e">
            <v>#NAME?</v>
          </cell>
          <cell r="Q49" t="e">
            <v>#NAME?</v>
          </cell>
          <cell r="R49" t="e">
            <v>#NAME?</v>
          </cell>
          <cell r="S49" t="e">
            <v>#NAME?</v>
          </cell>
          <cell r="U49">
            <v>377.15499999999997</v>
          </cell>
          <cell r="V49">
            <v>242.827</v>
          </cell>
          <cell r="W49">
            <v>0.64383874004056696</v>
          </cell>
          <cell r="X49">
            <v>0.36346064615343798</v>
          </cell>
          <cell r="Y49">
            <v>137.08099999999999</v>
          </cell>
          <cell r="AA49">
            <v>137.08099999999999</v>
          </cell>
          <cell r="AB49">
            <v>94.233999999999995</v>
          </cell>
          <cell r="AC49" t="str">
            <v>x</v>
          </cell>
          <cell r="AD49">
            <v>337.55099999999999</v>
          </cell>
          <cell r="AE49">
            <v>186.66300000000001</v>
          </cell>
          <cell r="AF49">
            <v>0.55299199232116003</v>
          </cell>
          <cell r="AG49">
            <v>8.2947465716291802E-2</v>
          </cell>
          <cell r="AH49">
            <v>27.998999999999999</v>
          </cell>
          <cell r="AJ49">
            <v>27.998999999999999</v>
          </cell>
          <cell r="AK49">
            <v>25.146999999999998</v>
          </cell>
          <cell r="AM49">
            <v>420</v>
          </cell>
          <cell r="AN49">
            <v>243.6</v>
          </cell>
          <cell r="AO49">
            <v>0.57999999999999996</v>
          </cell>
          <cell r="AP49">
            <v>0.152142857142857</v>
          </cell>
          <cell r="AQ49">
            <v>63.9</v>
          </cell>
          <cell r="AS49">
            <v>63.9</v>
          </cell>
          <cell r="AT49">
            <v>47.926000000000002</v>
          </cell>
          <cell r="AV49">
            <v>37053</v>
          </cell>
          <cell r="AX49" t="str">
            <v>RS</v>
          </cell>
          <cell r="AZ49">
            <v>119.362981</v>
          </cell>
          <cell r="BA49" t="str">
            <v>10Q</v>
          </cell>
          <cell r="BB49">
            <v>36981</v>
          </cell>
          <cell r="BE49" t="str">
            <v>N/A</v>
          </cell>
          <cell r="BF49" t="str">
            <v>N/A</v>
          </cell>
          <cell r="BH49" t="str">
            <v>N/A</v>
          </cell>
          <cell r="BI49" t="str">
            <v>N/A</v>
          </cell>
          <cell r="BK49" t="str">
            <v>N/A</v>
          </cell>
          <cell r="BM49">
            <v>261.38</v>
          </cell>
          <cell r="BN49">
            <v>0</v>
          </cell>
          <cell r="BO49">
            <v>261.38</v>
          </cell>
          <cell r="BP49">
            <v>37006</v>
          </cell>
          <cell r="BQ49" t="str">
            <v>PR</v>
          </cell>
          <cell r="BT49">
            <v>0.74</v>
          </cell>
          <cell r="BU49">
            <v>0.22</v>
          </cell>
          <cell r="BV49">
            <v>0.42</v>
          </cell>
          <cell r="BW49">
            <v>0.35</v>
          </cell>
          <cell r="BX49">
            <v>37048</v>
          </cell>
          <cell r="CB49" t="str">
            <v>N/A</v>
          </cell>
          <cell r="CC49" t="str">
            <v>N/A</v>
          </cell>
          <cell r="CE49" t="str">
            <v>N/A</v>
          </cell>
          <cell r="CF49" t="str">
            <v>N/A</v>
          </cell>
          <cell r="CG49" t="str">
            <v>N/A</v>
          </cell>
          <cell r="CI49" t="str">
            <v>N/A</v>
          </cell>
          <cell r="CJ49" t="str">
            <v>N/A</v>
          </cell>
          <cell r="CK49" t="str">
            <v>N/A</v>
          </cell>
          <cell r="CM49" t="e">
            <v>#NAME?</v>
          </cell>
          <cell r="CN49" t="e">
            <v>#NAME?</v>
          </cell>
          <cell r="CO49" t="str">
            <v>N/A</v>
          </cell>
          <cell r="CQ49">
            <v>-0.10500722514616</v>
          </cell>
          <cell r="CR49">
            <v>0.24425642347378601</v>
          </cell>
          <cell r="CT49" t="str">
            <v>N/A</v>
          </cell>
          <cell r="CU49" t="str">
            <v>N/A</v>
          </cell>
          <cell r="CV49" t="str">
            <v>N/A</v>
          </cell>
          <cell r="CW49" t="str">
            <v>N/A</v>
          </cell>
          <cell r="CX49" t="str">
            <v>N/A</v>
          </cell>
          <cell r="CZ49" t="str">
            <v>N/A</v>
          </cell>
          <cell r="DA49" t="str">
            <v>N/A</v>
          </cell>
          <cell r="DB49" t="str">
            <v>N/A</v>
          </cell>
          <cell r="DC49" t="str">
            <v>N/A</v>
          </cell>
          <cell r="DD49" t="str">
            <v>N/A</v>
          </cell>
          <cell r="DF49" t="str">
            <v>N/A</v>
          </cell>
          <cell r="DG49" t="str">
            <v>N/A</v>
          </cell>
          <cell r="DH49" t="str">
            <v>N/A</v>
          </cell>
          <cell r="DI49" t="str">
            <v>N/A</v>
          </cell>
          <cell r="DJ49" t="str">
            <v>N/A</v>
          </cell>
          <cell r="DL49" t="str">
            <v>N/A</v>
          </cell>
          <cell r="DM49" t="str">
            <v>N/A</v>
          </cell>
          <cell r="DN49" t="str">
            <v>N/A</v>
          </cell>
          <cell r="DO49" t="str">
            <v>N/A</v>
          </cell>
          <cell r="DP49" t="str">
            <v>N/A</v>
          </cell>
          <cell r="DR49" t="str">
            <v>N/A</v>
          </cell>
          <cell r="DS49" t="str">
            <v>N/A</v>
          </cell>
          <cell r="DT49" t="str">
            <v>N/A</v>
          </cell>
          <cell r="DU49" t="str">
            <v>N/A</v>
          </cell>
          <cell r="DV49" t="str">
            <v>N/A</v>
          </cell>
          <cell r="DX49" t="str">
            <v>N/A</v>
          </cell>
          <cell r="DY49" t="str">
            <v>N/A</v>
          </cell>
          <cell r="DZ49" t="str">
            <v>N/A</v>
          </cell>
          <cell r="EA49" t="str">
            <v>N/A</v>
          </cell>
          <cell r="EB49" t="str">
            <v>N/A</v>
          </cell>
          <cell r="ED49" t="str">
            <v>N/A</v>
          </cell>
          <cell r="EE49" t="str">
            <v>N/A</v>
          </cell>
          <cell r="EF49" t="str">
            <v>N/A</v>
          </cell>
          <cell r="EG49" t="str">
            <v>N/A</v>
          </cell>
          <cell r="EH49" t="str">
            <v>N/A</v>
          </cell>
          <cell r="EJ49" t="str">
            <v>N/A</v>
          </cell>
          <cell r="EK49" t="str">
            <v>N/A</v>
          </cell>
          <cell r="EL49" t="str">
            <v>N/A</v>
          </cell>
          <cell r="EM49" t="str">
            <v>N/A</v>
          </cell>
          <cell r="EN49" t="str">
            <v>N/A</v>
          </cell>
          <cell r="EP49" t="str">
            <v>NA</v>
          </cell>
          <cell r="EQ49" t="str">
            <v>N/A</v>
          </cell>
          <cell r="ER49" t="str">
            <v>N/A</v>
          </cell>
          <cell r="ES49" t="str">
            <v>N/A</v>
          </cell>
          <cell r="ET49" t="str">
            <v>N/A</v>
          </cell>
          <cell r="EV49" t="str">
            <v>NA</v>
          </cell>
          <cell r="EW49" t="str">
            <v>NA</v>
          </cell>
          <cell r="EX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E49" t="str">
            <v>N/A</v>
          </cell>
          <cell r="FF49" t="str">
            <v>N/A</v>
          </cell>
          <cell r="FG49" t="str">
            <v>N/A</v>
          </cell>
          <cell r="FI49" t="str">
            <v>GA</v>
          </cell>
          <cell r="FJ49">
            <v>36922</v>
          </cell>
          <cell r="FR49">
            <v>6</v>
          </cell>
          <cell r="FS49">
            <v>6</v>
          </cell>
          <cell r="FT49">
            <v>8</v>
          </cell>
          <cell r="FX49" t="str">
            <v>Johnson</v>
          </cell>
        </row>
        <row r="50">
          <cell r="A50" t="str">
            <v>COMS</v>
          </cell>
          <cell r="C50" t="str">
            <v>3Com Corporation</v>
          </cell>
          <cell r="E50" t="str">
            <v>MAY</v>
          </cell>
          <cell r="G50" t="str">
            <v>COMS</v>
          </cell>
          <cell r="H50" t="e">
            <v>#REF!</v>
          </cell>
          <cell r="I50" t="e">
            <v>#REF!</v>
          </cell>
          <cell r="J50" t="e">
            <v>#REF!</v>
          </cell>
          <cell r="L50" t="str">
            <v>N/A</v>
          </cell>
          <cell r="M50" t="e">
            <v>#NAME?</v>
          </cell>
          <cell r="N50" t="e">
            <v>#NAME?</v>
          </cell>
          <cell r="O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  <cell r="U50">
            <v>3740.4479999999999</v>
          </cell>
          <cell r="W50">
            <v>0</v>
          </cell>
          <cell r="X50" t="str">
            <v>N/A</v>
          </cell>
          <cell r="Y50">
            <v>0</v>
          </cell>
          <cell r="AD50">
            <v>4003</v>
          </cell>
          <cell r="AF50" t="str">
            <v>N/A</v>
          </cell>
          <cell r="AG50" t="str">
            <v>N/A</v>
          </cell>
          <cell r="AH50">
            <v>0</v>
          </cell>
          <cell r="AO50" t="str">
            <v>N/A</v>
          </cell>
          <cell r="AP50" t="str">
            <v>N/A</v>
          </cell>
          <cell r="AQ50">
            <v>0</v>
          </cell>
          <cell r="AV50">
            <v>36795</v>
          </cell>
          <cell r="AX50" t="str">
            <v>RS</v>
          </cell>
          <cell r="AZ50">
            <v>350.076909</v>
          </cell>
          <cell r="BE50" t="str">
            <v>N/A</v>
          </cell>
          <cell r="BF50" t="str">
            <v>N/A</v>
          </cell>
          <cell r="BH50" t="str">
            <v>N/A</v>
          </cell>
          <cell r="BI50" t="str">
            <v>N/A</v>
          </cell>
          <cell r="BK50" t="str">
            <v>N/A</v>
          </cell>
          <cell r="BM50">
            <v>2701.7080000000001</v>
          </cell>
          <cell r="BN50">
            <v>4.9950000000000001</v>
          </cell>
          <cell r="BO50">
            <v>2696.7130000000002</v>
          </cell>
          <cell r="BP50">
            <v>36770</v>
          </cell>
          <cell r="BQ50" t="str">
            <v>10Q</v>
          </cell>
          <cell r="CB50" t="str">
            <v>N/A</v>
          </cell>
          <cell r="CC50" t="str">
            <v>N/A</v>
          </cell>
          <cell r="CE50" t="str">
            <v>N/A</v>
          </cell>
          <cell r="CF50" t="str">
            <v>N/A</v>
          </cell>
          <cell r="CG50" t="str">
            <v>N/A</v>
          </cell>
          <cell r="CI50" t="str">
            <v>N/A</v>
          </cell>
          <cell r="CJ50" t="str">
            <v>N/A</v>
          </cell>
          <cell r="CK50" t="str">
            <v>N/A</v>
          </cell>
          <cell r="CM50" t="e">
            <v>#NAME?</v>
          </cell>
          <cell r="CN50" t="e">
            <v>#NAME?</v>
          </cell>
          <cell r="CO50" t="str">
            <v>N/A</v>
          </cell>
          <cell r="CQ50">
            <v>7.0192661413819996E-2</v>
          </cell>
          <cell r="CR50">
            <v>-1</v>
          </cell>
          <cell r="CT50" t="str">
            <v>N/A</v>
          </cell>
          <cell r="CU50" t="str">
            <v>N/A</v>
          </cell>
          <cell r="CV50" t="str">
            <v>N/A</v>
          </cell>
          <cell r="CW50" t="str">
            <v>N/A</v>
          </cell>
          <cell r="CX50" t="str">
            <v>N/A</v>
          </cell>
          <cell r="CZ50" t="str">
            <v>N/A</v>
          </cell>
          <cell r="DA50" t="str">
            <v>N/A</v>
          </cell>
          <cell r="DB50" t="str">
            <v>N/A</v>
          </cell>
          <cell r="DC50" t="str">
            <v>N/A</v>
          </cell>
          <cell r="DD50" t="str">
            <v>N/A</v>
          </cell>
          <cell r="DF50" t="str">
            <v>N/A</v>
          </cell>
          <cell r="DG50" t="str">
            <v>N/A</v>
          </cell>
          <cell r="DH50" t="str">
            <v>N/A</v>
          </cell>
          <cell r="DI50" t="str">
            <v>N/A</v>
          </cell>
          <cell r="DJ50" t="str">
            <v>N/A</v>
          </cell>
          <cell r="DL50" t="str">
            <v>N/A</v>
          </cell>
          <cell r="DM50" t="str">
            <v>N/A</v>
          </cell>
          <cell r="DN50" t="str">
            <v>N/A</v>
          </cell>
          <cell r="DO50" t="str">
            <v>N/A</v>
          </cell>
          <cell r="DP50" t="str">
            <v>N/A</v>
          </cell>
          <cell r="DR50" t="str">
            <v>N/A</v>
          </cell>
          <cell r="DS50" t="str">
            <v>N/A</v>
          </cell>
          <cell r="DT50" t="str">
            <v>N/A</v>
          </cell>
          <cell r="DU50" t="str">
            <v>N/A</v>
          </cell>
          <cell r="DV50" t="str">
            <v>N/A</v>
          </cell>
          <cell r="DX50" t="str">
            <v>N/A</v>
          </cell>
          <cell r="DY50" t="str">
            <v>N/A</v>
          </cell>
          <cell r="DZ50" t="str">
            <v>N/A</v>
          </cell>
          <cell r="EA50" t="str">
            <v>N/A</v>
          </cell>
          <cell r="EB50" t="str">
            <v>N/A</v>
          </cell>
          <cell r="ED50" t="str">
            <v>N/A</v>
          </cell>
          <cell r="EE50" t="str">
            <v>N/A</v>
          </cell>
          <cell r="EF50" t="str">
            <v>N/A</v>
          </cell>
          <cell r="EG50" t="str">
            <v>N/A</v>
          </cell>
          <cell r="EH50" t="str">
            <v>N/A</v>
          </cell>
          <cell r="EJ50" t="str">
            <v>N/A</v>
          </cell>
          <cell r="EK50" t="str">
            <v>N/A</v>
          </cell>
          <cell r="EL50" t="str">
            <v>N/A</v>
          </cell>
          <cell r="EM50" t="str">
            <v>N/A</v>
          </cell>
          <cell r="EN50" t="str">
            <v>N/A</v>
          </cell>
          <cell r="EP50" t="str">
            <v>NA</v>
          </cell>
          <cell r="EQ50" t="str">
            <v>N/A</v>
          </cell>
          <cell r="ER50" t="str">
            <v>N/A</v>
          </cell>
          <cell r="ES50" t="str">
            <v>N/A</v>
          </cell>
          <cell r="ET50" t="str">
            <v>N/A</v>
          </cell>
          <cell r="EV50" t="str">
            <v>NA</v>
          </cell>
          <cell r="EW50" t="str">
            <v>NA</v>
          </cell>
          <cell r="EX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E50" t="str">
            <v>N/A</v>
          </cell>
          <cell r="FF50" t="str">
            <v>N/A</v>
          </cell>
          <cell r="FG50" t="str">
            <v>N/A</v>
          </cell>
          <cell r="FX50" t="str">
            <v>Johnson</v>
          </cell>
        </row>
        <row r="51">
          <cell r="A51" t="str">
            <v>ACCL</v>
          </cell>
          <cell r="C51" t="str">
            <v>Accelerated Networks</v>
          </cell>
          <cell r="E51" t="str">
            <v>DEC</v>
          </cell>
          <cell r="G51" t="str">
            <v>ACCL</v>
          </cell>
          <cell r="H51" t="e">
            <v>#REF!</v>
          </cell>
          <cell r="I51" t="e">
            <v>#REF!</v>
          </cell>
          <cell r="J51" t="e">
            <v>#REF!</v>
          </cell>
          <cell r="L51" t="str">
            <v>N/A</v>
          </cell>
          <cell r="M51" t="e">
            <v>#NAME?</v>
          </cell>
          <cell r="N51" t="e">
            <v>#NAME?</v>
          </cell>
          <cell r="O51" t="e">
            <v>#NAME?</v>
          </cell>
          <cell r="Q51" t="e">
            <v>#NAME?</v>
          </cell>
          <cell r="R51" t="e">
            <v>#NAME?</v>
          </cell>
          <cell r="S51" t="e">
            <v>#NAME?</v>
          </cell>
          <cell r="U51">
            <v>35.5</v>
          </cell>
          <cell r="W51">
            <v>0</v>
          </cell>
          <cell r="X51" t="str">
            <v>N/A</v>
          </cell>
          <cell r="Y51">
            <v>0</v>
          </cell>
          <cell r="AD51">
            <v>50</v>
          </cell>
          <cell r="AF51" t="str">
            <v>N/A</v>
          </cell>
          <cell r="AG51" t="str">
            <v>N/A</v>
          </cell>
          <cell r="AH51">
            <v>0</v>
          </cell>
          <cell r="AO51" t="str">
            <v>N/A</v>
          </cell>
          <cell r="AP51" t="str">
            <v>N/A</v>
          </cell>
          <cell r="AQ51">
            <v>0</v>
          </cell>
          <cell r="AV51">
            <v>36899</v>
          </cell>
          <cell r="AX51" t="str">
            <v>Piper</v>
          </cell>
          <cell r="AZ51">
            <v>50.364933000000001</v>
          </cell>
          <cell r="BA51" t="str">
            <v>10Q</v>
          </cell>
          <cell r="BB51">
            <v>37164</v>
          </cell>
          <cell r="BE51" t="str">
            <v>N/A</v>
          </cell>
          <cell r="BF51" t="str">
            <v>N/A</v>
          </cell>
          <cell r="BH51" t="str">
            <v>N/A</v>
          </cell>
          <cell r="BI51" t="str">
            <v>N/A</v>
          </cell>
          <cell r="BK51" t="str">
            <v>N/A</v>
          </cell>
          <cell r="BM51">
            <v>70.106999999999999</v>
          </cell>
          <cell r="BN51">
            <v>0.26500000000000001</v>
          </cell>
          <cell r="BO51">
            <v>69.841999999999999</v>
          </cell>
          <cell r="BP51">
            <v>36923</v>
          </cell>
          <cell r="BQ51" t="str">
            <v>PR</v>
          </cell>
          <cell r="BT51">
            <v>-0.7</v>
          </cell>
          <cell r="BU51">
            <v>-1</v>
          </cell>
          <cell r="BV51">
            <v>-0.95</v>
          </cell>
          <cell r="BX51">
            <v>36926</v>
          </cell>
          <cell r="CB51" t="str">
            <v>N/A</v>
          </cell>
          <cell r="CC51" t="str">
            <v>N/A</v>
          </cell>
          <cell r="CE51" t="str">
            <v>N/A</v>
          </cell>
          <cell r="CF51" t="str">
            <v>N/A</v>
          </cell>
          <cell r="CG51" t="str">
            <v>N/A</v>
          </cell>
          <cell r="CI51" t="str">
            <v>N/A</v>
          </cell>
          <cell r="CJ51" t="str">
            <v>N/A</v>
          </cell>
          <cell r="CK51" t="str">
            <v>N/A</v>
          </cell>
          <cell r="CM51" t="e">
            <v>#NAME?</v>
          </cell>
          <cell r="CN51" t="e">
            <v>#NAME?</v>
          </cell>
          <cell r="CO51" t="str">
            <v>N/A</v>
          </cell>
          <cell r="CQ51">
            <v>0.40845070422535201</v>
          </cell>
          <cell r="CR51">
            <v>-1</v>
          </cell>
          <cell r="CT51" t="str">
            <v>N/A</v>
          </cell>
          <cell r="CU51" t="str">
            <v>N/A</v>
          </cell>
          <cell r="CV51" t="str">
            <v>N/A</v>
          </cell>
          <cell r="CW51" t="str">
            <v>N/A</v>
          </cell>
          <cell r="CX51" t="str">
            <v>N/A</v>
          </cell>
          <cell r="CZ51" t="str">
            <v>N/A</v>
          </cell>
          <cell r="DA51" t="str">
            <v>N/A</v>
          </cell>
          <cell r="DB51" t="str">
            <v>N/A</v>
          </cell>
          <cell r="DC51" t="str">
            <v>N/A</v>
          </cell>
          <cell r="DD51" t="str">
            <v>N/A</v>
          </cell>
          <cell r="DF51" t="str">
            <v>N/A</v>
          </cell>
          <cell r="DG51" t="str">
            <v>N/A</v>
          </cell>
          <cell r="DH51" t="str">
            <v>N/A</v>
          </cell>
          <cell r="DI51" t="str">
            <v>N/A</v>
          </cell>
          <cell r="DJ51" t="str">
            <v>N/A</v>
          </cell>
          <cell r="DL51" t="str">
            <v>N/A</v>
          </cell>
          <cell r="DM51" t="str">
            <v>N/A</v>
          </cell>
          <cell r="DN51" t="str">
            <v>N/A</v>
          </cell>
          <cell r="DO51" t="str">
            <v>N/A</v>
          </cell>
          <cell r="DP51" t="str">
            <v>N/A</v>
          </cell>
          <cell r="DR51" t="str">
            <v>N/A</v>
          </cell>
          <cell r="DS51" t="str">
            <v>N/A</v>
          </cell>
          <cell r="DT51" t="str">
            <v>N/A</v>
          </cell>
          <cell r="DU51" t="str">
            <v>N/A</v>
          </cell>
          <cell r="DV51" t="str">
            <v>N/A</v>
          </cell>
          <cell r="DX51" t="str">
            <v>N/A</v>
          </cell>
          <cell r="DY51" t="str">
            <v>N/A</v>
          </cell>
          <cell r="DZ51" t="str">
            <v>N/A</v>
          </cell>
          <cell r="EA51" t="str">
            <v>N/A</v>
          </cell>
          <cell r="EB51" t="str">
            <v>N/A</v>
          </cell>
          <cell r="ED51" t="str">
            <v>N/A</v>
          </cell>
          <cell r="EE51" t="str">
            <v>N/A</v>
          </cell>
          <cell r="EF51" t="str">
            <v>N/A</v>
          </cell>
          <cell r="EG51" t="str">
            <v>N/A</v>
          </cell>
          <cell r="EH51" t="str">
            <v>N/A</v>
          </cell>
          <cell r="EJ51" t="str">
            <v>N/A</v>
          </cell>
          <cell r="EK51" t="str">
            <v>N/A</v>
          </cell>
          <cell r="EL51" t="str">
            <v>N/A</v>
          </cell>
          <cell r="EM51" t="str">
            <v>N/A</v>
          </cell>
          <cell r="EN51" t="str">
            <v>N/A</v>
          </cell>
          <cell r="EP51" t="str">
            <v>NA</v>
          </cell>
          <cell r="EQ51" t="str">
            <v>N/A</v>
          </cell>
          <cell r="ER51" t="str">
            <v>N/A</v>
          </cell>
          <cell r="ES51" t="str">
            <v>N/A</v>
          </cell>
          <cell r="ET51" t="str">
            <v>N/A</v>
          </cell>
          <cell r="EV51" t="str">
            <v>NA</v>
          </cell>
          <cell r="EW51" t="str">
            <v>NA</v>
          </cell>
          <cell r="EX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E51" t="str">
            <v>N/A</v>
          </cell>
          <cell r="FF51" t="str">
            <v>N/A</v>
          </cell>
          <cell r="FG51" t="str">
            <v>N/A</v>
          </cell>
        </row>
        <row r="52">
          <cell r="A52" t="str">
            <v>ADCT</v>
          </cell>
          <cell r="C52" t="str">
            <v>ADC Telecomm.</v>
          </cell>
          <cell r="E52" t="str">
            <v>OCT</v>
          </cell>
          <cell r="G52" t="str">
            <v>ADCT</v>
          </cell>
          <cell r="H52" t="e">
            <v>#REF!</v>
          </cell>
          <cell r="I52" t="e">
            <v>#REF!</v>
          </cell>
          <cell r="J52" t="e">
            <v>#REF!</v>
          </cell>
          <cell r="L52" t="str">
            <v>N/A</v>
          </cell>
          <cell r="M52" t="e">
            <v>#NAME?</v>
          </cell>
          <cell r="N52" t="e">
            <v>#NAME?</v>
          </cell>
          <cell r="O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  <cell r="U52">
            <v>3498.422</v>
          </cell>
          <cell r="V52">
            <v>1667.2159999999999</v>
          </cell>
          <cell r="W52">
            <v>0.47656229008392897</v>
          </cell>
          <cell r="X52">
            <v>0.17270786657527301</v>
          </cell>
          <cell r="Y52">
            <v>604.20500000000004</v>
          </cell>
          <cell r="AA52">
            <v>604.20500000000004</v>
          </cell>
          <cell r="AB52">
            <v>398.279</v>
          </cell>
          <cell r="AD52">
            <v>2482.4</v>
          </cell>
          <cell r="AE52">
            <v>815.78</v>
          </cell>
          <cell r="AF52">
            <v>0.32862552368675502</v>
          </cell>
          <cell r="AG52">
            <v>-5.32750563970351E-2</v>
          </cell>
          <cell r="AH52">
            <v>-132.25</v>
          </cell>
          <cell r="AJ52">
            <v>-132.25</v>
          </cell>
          <cell r="AK52">
            <v>-96.254999999999995</v>
          </cell>
          <cell r="AM52">
            <v>2950</v>
          </cell>
          <cell r="AN52">
            <v>1197.5</v>
          </cell>
          <cell r="AO52">
            <v>0.40593220338982999</v>
          </cell>
          <cell r="AP52">
            <v>7.9830508474576303E-2</v>
          </cell>
          <cell r="AQ52">
            <v>235.5</v>
          </cell>
          <cell r="AS52">
            <v>235.5</v>
          </cell>
          <cell r="AT52">
            <v>145.35</v>
          </cell>
          <cell r="AV52">
            <v>37036</v>
          </cell>
          <cell r="AW52" t="str">
            <v>Silverstein</v>
          </cell>
          <cell r="AX52" t="str">
            <v>RS</v>
          </cell>
          <cell r="AZ52">
            <v>789.36374699999999</v>
          </cell>
          <cell r="BA52" t="str">
            <v>10QA</v>
          </cell>
          <cell r="BB52">
            <v>37011</v>
          </cell>
          <cell r="BE52" t="str">
            <v>N/A</v>
          </cell>
          <cell r="BF52" t="str">
            <v>N/A</v>
          </cell>
          <cell r="BH52" t="str">
            <v>N/A</v>
          </cell>
          <cell r="BI52">
            <v>0</v>
          </cell>
          <cell r="BK52" t="str">
            <v>N/A</v>
          </cell>
          <cell r="BM52">
            <v>432.3</v>
          </cell>
          <cell r="BN52">
            <v>134.69999999999999</v>
          </cell>
          <cell r="BO52">
            <v>297.60000000000002</v>
          </cell>
          <cell r="BP52">
            <v>37011</v>
          </cell>
          <cell r="BQ52" t="str">
            <v>10QA</v>
          </cell>
          <cell r="BT52">
            <v>0.48</v>
          </cell>
          <cell r="BU52">
            <v>0.04</v>
          </cell>
          <cell r="BX52">
            <v>36995</v>
          </cell>
          <cell r="BZ52" t="str">
            <v>TBD</v>
          </cell>
          <cell r="CB52" t="str">
            <v>N/A</v>
          </cell>
          <cell r="CC52" t="str">
            <v>N/A</v>
          </cell>
          <cell r="CE52" t="str">
            <v>N/A</v>
          </cell>
          <cell r="CF52" t="str">
            <v>N/A</v>
          </cell>
          <cell r="CG52" t="str">
            <v>N/A</v>
          </cell>
          <cell r="CI52" t="str">
            <v>N/A</v>
          </cell>
          <cell r="CJ52" t="str">
            <v>N/A</v>
          </cell>
          <cell r="CK52" t="str">
            <v>N/A</v>
          </cell>
          <cell r="CM52" t="e">
            <v>#NAME?</v>
          </cell>
          <cell r="CN52" t="e">
            <v>#NAME?</v>
          </cell>
          <cell r="CO52" t="str">
            <v>N/A</v>
          </cell>
          <cell r="CQ52">
            <v>-0.290422939256613</v>
          </cell>
          <cell r="CR52">
            <v>0.18836609732516901</v>
          </cell>
          <cell r="CT52" t="str">
            <v>N/A</v>
          </cell>
          <cell r="CU52" t="str">
            <v>N/A</v>
          </cell>
          <cell r="CV52" t="str">
            <v>N/A</v>
          </cell>
          <cell r="CW52" t="str">
            <v>N/A</v>
          </cell>
          <cell r="CX52" t="str">
            <v>N/A</v>
          </cell>
          <cell r="CZ52" t="str">
            <v>N/A</v>
          </cell>
          <cell r="DA52" t="str">
            <v>N/A</v>
          </cell>
          <cell r="DB52" t="str">
            <v>N/A</v>
          </cell>
          <cell r="DC52" t="str">
            <v>N/A</v>
          </cell>
          <cell r="DD52" t="str">
            <v>N/A</v>
          </cell>
          <cell r="DF52" t="str">
            <v>N/A</v>
          </cell>
          <cell r="DG52" t="str">
            <v>N/A</v>
          </cell>
          <cell r="DH52" t="str">
            <v>N/A</v>
          </cell>
          <cell r="DI52" t="str">
            <v>N/A</v>
          </cell>
          <cell r="DJ52" t="str">
            <v>N/A</v>
          </cell>
          <cell r="DL52" t="str">
            <v>N/A</v>
          </cell>
          <cell r="DM52" t="str">
            <v>N/A</v>
          </cell>
          <cell r="DN52" t="str">
            <v>N/A</v>
          </cell>
          <cell r="DO52" t="str">
            <v>N/A</v>
          </cell>
          <cell r="DP52" t="str">
            <v>N/A</v>
          </cell>
          <cell r="DR52" t="str">
            <v>N/A</v>
          </cell>
          <cell r="DS52" t="str">
            <v>N/A</v>
          </cell>
          <cell r="DT52" t="str">
            <v>N/A</v>
          </cell>
          <cell r="DU52" t="str">
            <v>N/A</v>
          </cell>
          <cell r="DV52" t="str">
            <v>N/A</v>
          </cell>
          <cell r="DX52" t="str">
            <v>N/A</v>
          </cell>
          <cell r="DY52" t="str">
            <v>N/A</v>
          </cell>
          <cell r="DZ52" t="str">
            <v>N/A</v>
          </cell>
          <cell r="EA52" t="str">
            <v>N/A</v>
          </cell>
          <cell r="EB52" t="str">
            <v>N/A</v>
          </cell>
          <cell r="ED52" t="str">
            <v>N/A</v>
          </cell>
          <cell r="EE52" t="str">
            <v>N/A</v>
          </cell>
          <cell r="EF52" t="str">
            <v>N/A</v>
          </cell>
          <cell r="EG52" t="str">
            <v>N/A</v>
          </cell>
          <cell r="EH52" t="str">
            <v>N/A</v>
          </cell>
          <cell r="EJ52" t="str">
            <v>N/A</v>
          </cell>
          <cell r="EK52" t="str">
            <v>N/A</v>
          </cell>
          <cell r="EL52" t="str">
            <v>N/A</v>
          </cell>
          <cell r="EM52" t="str">
            <v>N/A</v>
          </cell>
          <cell r="EN52" t="str">
            <v>N/A</v>
          </cell>
          <cell r="EP52" t="str">
            <v>NA</v>
          </cell>
          <cell r="EQ52" t="str">
            <v>N/A</v>
          </cell>
          <cell r="ER52" t="str">
            <v>N/A</v>
          </cell>
          <cell r="ES52" t="str">
            <v>N/A</v>
          </cell>
          <cell r="ET52" t="str">
            <v>N/A</v>
          </cell>
          <cell r="EV52" t="str">
            <v>NA</v>
          </cell>
          <cell r="EW52" t="str">
            <v>NA</v>
          </cell>
          <cell r="EX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E52" t="str">
            <v>N/A</v>
          </cell>
          <cell r="FF52" t="str">
            <v>N/A</v>
          </cell>
          <cell r="FG52" t="str">
            <v>N/A</v>
          </cell>
          <cell r="FK52" t="str">
            <v>DL</v>
          </cell>
          <cell r="FL52">
            <v>37088</v>
          </cell>
        </row>
        <row r="53">
          <cell r="A53" t="str">
            <v>AFCI</v>
          </cell>
          <cell r="C53" t="str">
            <v>Advanced Fibre Comm</v>
          </cell>
          <cell r="E53" t="str">
            <v>DEC</v>
          </cell>
          <cell r="G53" t="str">
            <v>AFCI</v>
          </cell>
          <cell r="H53" t="e">
            <v>#REF!</v>
          </cell>
          <cell r="I53" t="e">
            <v>#REF!</v>
          </cell>
          <cell r="J53" t="e">
            <v>#REF!</v>
          </cell>
          <cell r="L53" t="str">
            <v>N/A</v>
          </cell>
          <cell r="M53" t="e">
            <v>#NAME?</v>
          </cell>
          <cell r="N53" t="e">
            <v>#NAME?</v>
          </cell>
          <cell r="O53" t="e">
            <v>#NAME?</v>
          </cell>
          <cell r="Q53" t="e">
            <v>#NAME?</v>
          </cell>
          <cell r="R53" t="e">
            <v>#NAME?</v>
          </cell>
          <cell r="S53" t="e">
            <v>#NAME?</v>
          </cell>
          <cell r="U53">
            <v>416.51</v>
          </cell>
          <cell r="V53">
            <v>201.345</v>
          </cell>
          <cell r="W53">
            <v>0.48340976207053898</v>
          </cell>
          <cell r="X53">
            <v>0.165573455619313</v>
          </cell>
          <cell r="Y53">
            <v>68.962999999999994</v>
          </cell>
          <cell r="AA53">
            <v>68.962999999999994</v>
          </cell>
          <cell r="AB53">
            <v>50.5</v>
          </cell>
          <cell r="AD53">
            <v>328.82</v>
          </cell>
          <cell r="AE53">
            <v>144.66499999999999</v>
          </cell>
          <cell r="AF53">
            <v>0.43995194939480597</v>
          </cell>
          <cell r="AG53">
            <v>-4.3610485980171499E-3</v>
          </cell>
          <cell r="AH53">
            <v>-1.4339999999999999</v>
          </cell>
          <cell r="AJ53">
            <v>-1.4339999999999999</v>
          </cell>
          <cell r="AK53">
            <v>7.84</v>
          </cell>
          <cell r="AM53">
            <v>404</v>
          </cell>
          <cell r="AN53">
            <v>190.28</v>
          </cell>
          <cell r="AO53">
            <v>0.47099009900990102</v>
          </cell>
          <cell r="AP53">
            <v>0.102673267326733</v>
          </cell>
          <cell r="AQ53">
            <v>41.48</v>
          </cell>
          <cell r="AS53">
            <v>41.48</v>
          </cell>
          <cell r="AT53">
            <v>33.976999999999997</v>
          </cell>
          <cell r="AV53">
            <v>37140</v>
          </cell>
          <cell r="AX53" t="str">
            <v>RS</v>
          </cell>
          <cell r="AZ53">
            <v>81.672820999999999</v>
          </cell>
          <cell r="BA53" t="str">
            <v>10Q</v>
          </cell>
          <cell r="BB53">
            <v>37072</v>
          </cell>
          <cell r="BE53" t="str">
            <v>N/A</v>
          </cell>
          <cell r="BF53" t="str">
            <v>N/A</v>
          </cell>
          <cell r="BH53" t="str">
            <v>N/A</v>
          </cell>
          <cell r="BI53" t="str">
            <v>N/A</v>
          </cell>
          <cell r="BK53" t="str">
            <v>N/A</v>
          </cell>
          <cell r="BM53">
            <v>894.30499999999995</v>
          </cell>
          <cell r="BN53">
            <v>0</v>
          </cell>
          <cell r="BO53">
            <v>894.30499999999995</v>
          </cell>
          <cell r="BP53">
            <v>37072</v>
          </cell>
          <cell r="BQ53" t="str">
            <v>10Q</v>
          </cell>
          <cell r="BT53">
            <v>0.57999999999999996</v>
          </cell>
          <cell r="BU53">
            <v>0.05</v>
          </cell>
          <cell r="BV53">
            <v>0.32</v>
          </cell>
          <cell r="BW53">
            <v>0.32</v>
          </cell>
          <cell r="BX53">
            <v>37074</v>
          </cell>
          <cell r="CB53" t="str">
            <v>N/A</v>
          </cell>
          <cell r="CC53" t="str">
            <v>N/A</v>
          </cell>
          <cell r="CE53" t="str">
            <v>N/A</v>
          </cell>
          <cell r="CF53" t="str">
            <v>N/A</v>
          </cell>
          <cell r="CG53" t="str">
            <v>N/A</v>
          </cell>
          <cell r="CI53" t="str">
            <v>N/A</v>
          </cell>
          <cell r="CJ53" t="str">
            <v>N/A</v>
          </cell>
          <cell r="CK53" t="str">
            <v>N/A</v>
          </cell>
          <cell r="CM53" t="e">
            <v>#NAME?</v>
          </cell>
          <cell r="CN53" t="e">
            <v>#NAME?</v>
          </cell>
          <cell r="CO53" t="str">
            <v>N/A</v>
          </cell>
          <cell r="CQ53">
            <v>-0.21053516122061899</v>
          </cell>
          <cell r="CR53">
            <v>0.22863572775378599</v>
          </cell>
          <cell r="CT53" t="str">
            <v>N/A</v>
          </cell>
          <cell r="CU53" t="str">
            <v>N/A</v>
          </cell>
          <cell r="CV53" t="str">
            <v>N/A</v>
          </cell>
          <cell r="CW53" t="str">
            <v>N/A</v>
          </cell>
          <cell r="CX53" t="str">
            <v>N/A</v>
          </cell>
          <cell r="CZ53" t="str">
            <v>N/A</v>
          </cell>
          <cell r="DA53" t="str">
            <v>N/A</v>
          </cell>
          <cell r="DB53" t="str">
            <v>N/A</v>
          </cell>
          <cell r="DC53" t="str">
            <v>N/A</v>
          </cell>
          <cell r="DD53" t="str">
            <v>N/A</v>
          </cell>
          <cell r="DF53" t="str">
            <v>N/A</v>
          </cell>
          <cell r="DG53" t="str">
            <v>N/A</v>
          </cell>
          <cell r="DH53" t="str">
            <v>N/A</v>
          </cell>
          <cell r="DI53" t="str">
            <v>N/A</v>
          </cell>
          <cell r="DJ53" t="str">
            <v>N/A</v>
          </cell>
          <cell r="DL53" t="str">
            <v>N/A</v>
          </cell>
          <cell r="DM53" t="str">
            <v>N/A</v>
          </cell>
          <cell r="DN53" t="str">
            <v>N/A</v>
          </cell>
          <cell r="DO53" t="str">
            <v>N/A</v>
          </cell>
          <cell r="DP53" t="str">
            <v>N/A</v>
          </cell>
          <cell r="DR53" t="str">
            <v>N/A</v>
          </cell>
          <cell r="DS53" t="str">
            <v>N/A</v>
          </cell>
          <cell r="DT53" t="str">
            <v>N/A</v>
          </cell>
          <cell r="DU53" t="str">
            <v>N/A</v>
          </cell>
          <cell r="DV53" t="str">
            <v>N/A</v>
          </cell>
          <cell r="DX53" t="str">
            <v>N/A</v>
          </cell>
          <cell r="DY53" t="str">
            <v>N/A</v>
          </cell>
          <cell r="DZ53" t="str">
            <v>N/A</v>
          </cell>
          <cell r="EA53" t="str">
            <v>N/A</v>
          </cell>
          <cell r="EB53" t="str">
            <v>N/A</v>
          </cell>
          <cell r="ED53" t="str">
            <v>N/A</v>
          </cell>
          <cell r="EE53" t="str">
            <v>N/A</v>
          </cell>
          <cell r="EF53" t="str">
            <v>N/A</v>
          </cell>
          <cell r="EG53" t="str">
            <v>N/A</v>
          </cell>
          <cell r="EH53" t="str">
            <v>N/A</v>
          </cell>
          <cell r="EJ53" t="str">
            <v>N/A</v>
          </cell>
          <cell r="EK53" t="str">
            <v>N/A</v>
          </cell>
          <cell r="EL53" t="str">
            <v>N/A</v>
          </cell>
          <cell r="EM53" t="str">
            <v>N/A</v>
          </cell>
          <cell r="EN53" t="str">
            <v>N/A</v>
          </cell>
          <cell r="EP53" t="str">
            <v>NA</v>
          </cell>
          <cell r="EQ53" t="str">
            <v>N/A</v>
          </cell>
          <cell r="ER53" t="str">
            <v>N/A</v>
          </cell>
          <cell r="ES53" t="str">
            <v>N/A</v>
          </cell>
          <cell r="ET53" t="str">
            <v>N/A</v>
          </cell>
          <cell r="EV53" t="str">
            <v>NA</v>
          </cell>
          <cell r="EW53" t="str">
            <v>NA</v>
          </cell>
          <cell r="EX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E53" t="str">
            <v>N/A</v>
          </cell>
          <cell r="FF53" t="str">
            <v>N/A</v>
          </cell>
          <cell r="FG53" t="str">
            <v>N/A</v>
          </cell>
        </row>
        <row r="54">
          <cell r="A54" t="str">
            <v>ALA</v>
          </cell>
          <cell r="C54" t="str">
            <v>Alcatel-Alsthom</v>
          </cell>
          <cell r="E54" t="str">
            <v>DEC</v>
          </cell>
          <cell r="G54" t="str">
            <v>ALA</v>
          </cell>
          <cell r="H54" t="e">
            <v>#REF!</v>
          </cell>
          <cell r="I54" t="e">
            <v>#REF!</v>
          </cell>
          <cell r="J54" t="e">
            <v>#REF!</v>
          </cell>
          <cell r="L54" t="str">
            <v>N/A</v>
          </cell>
          <cell r="M54" t="e">
            <v>#NAME?</v>
          </cell>
          <cell r="N54" t="e">
            <v>#NAME?</v>
          </cell>
          <cell r="O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U54">
            <v>28932.820568488001</v>
          </cell>
          <cell r="V54">
            <v>8480.8619880582191</v>
          </cell>
          <cell r="W54">
            <v>0.293122544619625</v>
          </cell>
          <cell r="X54">
            <v>7.0642403361356604E-2</v>
          </cell>
          <cell r="Y54">
            <v>2043.8839809808801</v>
          </cell>
          <cell r="AA54">
            <v>2043.8839809808801</v>
          </cell>
          <cell r="AB54">
            <v>1781.63572039976</v>
          </cell>
          <cell r="AD54" t="e">
            <v>#NAME?</v>
          </cell>
          <cell r="AE54" t="e">
            <v>#NAME?</v>
          </cell>
          <cell r="AF54" t="str">
            <v>N/A</v>
          </cell>
          <cell r="AG54" t="str">
            <v>N/A</v>
          </cell>
          <cell r="AH54" t="e">
            <v>#NAME?</v>
          </cell>
          <cell r="AJ54" t="e">
            <v>#NAME?</v>
          </cell>
          <cell r="AK54" t="e">
            <v>#NAME?</v>
          </cell>
          <cell r="AM54" t="e">
            <v>#NAME?</v>
          </cell>
          <cell r="AN54" t="e">
            <v>#NAME?</v>
          </cell>
          <cell r="AO54" t="str">
            <v>N/A</v>
          </cell>
          <cell r="AP54" t="str">
            <v>N/A</v>
          </cell>
          <cell r="AQ54" t="e">
            <v>#NAME?</v>
          </cell>
          <cell r="AS54" t="e">
            <v>#NAME?</v>
          </cell>
          <cell r="AT54" t="e">
            <v>#NAME?</v>
          </cell>
          <cell r="AV54">
            <v>37078</v>
          </cell>
          <cell r="AX54" t="str">
            <v>MSDW</v>
          </cell>
          <cell r="AZ54">
            <v>1193.1524300000001</v>
          </cell>
          <cell r="BA54" t="str">
            <v>PR</v>
          </cell>
          <cell r="BB54">
            <v>36981</v>
          </cell>
          <cell r="BE54" t="str">
            <v>N/A</v>
          </cell>
          <cell r="BF54" t="str">
            <v>N/A</v>
          </cell>
          <cell r="BH54" t="str">
            <v>N/A</v>
          </cell>
          <cell r="BI54" t="str">
            <v>N/A</v>
          </cell>
          <cell r="BK54" t="str">
            <v>N/A</v>
          </cell>
          <cell r="BM54" t="e">
            <v>#NAME?</v>
          </cell>
          <cell r="BN54" t="e">
            <v>#NAME?</v>
          </cell>
          <cell r="BO54" t="str">
            <v>N/A</v>
          </cell>
          <cell r="BP54">
            <v>36981</v>
          </cell>
          <cell r="BQ54" t="str">
            <v>Quarterly Financials</v>
          </cell>
          <cell r="BT54">
            <v>1.1200000000000001</v>
          </cell>
          <cell r="BU54">
            <v>0.65</v>
          </cell>
          <cell r="BV54">
            <v>1.1100000000000001</v>
          </cell>
          <cell r="BW54">
            <v>0.15</v>
          </cell>
          <cell r="BX54">
            <v>37048</v>
          </cell>
          <cell r="CB54" t="str">
            <v>N/A</v>
          </cell>
          <cell r="CC54" t="str">
            <v>N/A</v>
          </cell>
          <cell r="CE54" t="str">
            <v>N/A</v>
          </cell>
          <cell r="CF54" t="str">
            <v>N/A</v>
          </cell>
          <cell r="CG54" t="str">
            <v>N/A</v>
          </cell>
          <cell r="CI54" t="str">
            <v>N/A</v>
          </cell>
          <cell r="CJ54" t="str">
            <v>N/A</v>
          </cell>
          <cell r="CK54" t="str">
            <v>N/A</v>
          </cell>
          <cell r="CM54" t="e">
            <v>#NAME?</v>
          </cell>
          <cell r="CN54" t="e">
            <v>#NAME?</v>
          </cell>
          <cell r="CO54" t="str">
            <v>N/A</v>
          </cell>
          <cell r="CQ54" t="str">
            <v>N/A</v>
          </cell>
          <cell r="CR54" t="str">
            <v>N/A</v>
          </cell>
          <cell r="CT54" t="str">
            <v>N/A</v>
          </cell>
          <cell r="CU54" t="str">
            <v>N/A</v>
          </cell>
          <cell r="CV54" t="str">
            <v>N/A</v>
          </cell>
          <cell r="CW54" t="str">
            <v>N/A</v>
          </cell>
          <cell r="CX54" t="str">
            <v>N/A</v>
          </cell>
          <cell r="CZ54" t="str">
            <v>N/A</v>
          </cell>
          <cell r="DA54" t="str">
            <v>N/A</v>
          </cell>
          <cell r="DB54" t="str">
            <v>N/A</v>
          </cell>
          <cell r="DC54" t="str">
            <v>N/A</v>
          </cell>
          <cell r="DD54" t="str">
            <v>N/A</v>
          </cell>
          <cell r="DF54" t="str">
            <v>N/A</v>
          </cell>
          <cell r="DG54" t="str">
            <v>N/A</v>
          </cell>
          <cell r="DH54" t="str">
            <v>N/A</v>
          </cell>
          <cell r="DI54" t="str">
            <v>N/A</v>
          </cell>
          <cell r="DJ54" t="str">
            <v>N/A</v>
          </cell>
          <cell r="DL54" t="str">
            <v>N/A</v>
          </cell>
          <cell r="DM54" t="str">
            <v>N/A</v>
          </cell>
          <cell r="DN54" t="str">
            <v>N/A</v>
          </cell>
          <cell r="DO54" t="str">
            <v>N/A</v>
          </cell>
          <cell r="DP54" t="str">
            <v>N/A</v>
          </cell>
          <cell r="DR54" t="str">
            <v>N/A</v>
          </cell>
          <cell r="DS54" t="str">
            <v>N/A</v>
          </cell>
          <cell r="DT54" t="str">
            <v>N/A</v>
          </cell>
          <cell r="DU54" t="str">
            <v>N/A</v>
          </cell>
          <cell r="DV54" t="str">
            <v>N/A</v>
          </cell>
          <cell r="DX54" t="str">
            <v>N/A</v>
          </cell>
          <cell r="DY54" t="str">
            <v>N/A</v>
          </cell>
          <cell r="DZ54" t="str">
            <v>N/A</v>
          </cell>
          <cell r="EA54" t="str">
            <v>N/A</v>
          </cell>
          <cell r="EB54" t="str">
            <v>N/A</v>
          </cell>
          <cell r="ED54" t="str">
            <v>N/A</v>
          </cell>
          <cell r="EE54" t="str">
            <v>N/A</v>
          </cell>
          <cell r="EF54" t="str">
            <v>N/A</v>
          </cell>
          <cell r="EG54" t="str">
            <v>N/A</v>
          </cell>
          <cell r="EH54" t="str">
            <v>N/A</v>
          </cell>
          <cell r="EJ54" t="str">
            <v>N/A</v>
          </cell>
          <cell r="EK54" t="str">
            <v>N/A</v>
          </cell>
          <cell r="EL54" t="str">
            <v>N/A</v>
          </cell>
          <cell r="EM54" t="str">
            <v>N/A</v>
          </cell>
          <cell r="EN54" t="str">
            <v>N/A</v>
          </cell>
          <cell r="EP54" t="str">
            <v>NA</v>
          </cell>
          <cell r="EQ54" t="str">
            <v>N/A</v>
          </cell>
          <cell r="ER54" t="str">
            <v>N/A</v>
          </cell>
          <cell r="ES54" t="str">
            <v>N/A</v>
          </cell>
          <cell r="ET54" t="str">
            <v>N/A</v>
          </cell>
          <cell r="EV54" t="str">
            <v>NA</v>
          </cell>
          <cell r="EW54" t="str">
            <v>NA</v>
          </cell>
          <cell r="EX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E54" t="str">
            <v>N/A</v>
          </cell>
          <cell r="FF54" t="str">
            <v>N/A</v>
          </cell>
          <cell r="FG54" t="str">
            <v>N/A</v>
          </cell>
          <cell r="FK54" t="str">
            <v>DL</v>
          </cell>
          <cell r="FL54">
            <v>37088</v>
          </cell>
          <cell r="GI54" t="e">
            <v>#NAME?</v>
          </cell>
        </row>
        <row r="55">
          <cell r="A55" t="str">
            <v>AMCC</v>
          </cell>
          <cell r="C55" t="str">
            <v>Applied Micro Circuits Corp.</v>
          </cell>
          <cell r="E55" t="str">
            <v>MAR</v>
          </cell>
          <cell r="G55" t="str">
            <v>AMCC</v>
          </cell>
          <cell r="H55" t="e">
            <v>#REF!</v>
          </cell>
          <cell r="I55" t="e">
            <v>#REF!</v>
          </cell>
          <cell r="J55" t="e">
            <v>#REF!</v>
          </cell>
          <cell r="L55" t="str">
            <v>N/A</v>
          </cell>
          <cell r="M55" t="e">
            <v>#NAME?</v>
          </cell>
          <cell r="N55" t="e">
            <v>#NAME?</v>
          </cell>
          <cell r="O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  <cell r="U55">
            <v>366.2</v>
          </cell>
          <cell r="W55">
            <v>0</v>
          </cell>
          <cell r="X55" t="str">
            <v>N/A</v>
          </cell>
          <cell r="Y55">
            <v>0</v>
          </cell>
          <cell r="AD55">
            <v>785.3</v>
          </cell>
          <cell r="AF55" t="str">
            <v>N/A</v>
          </cell>
          <cell r="AG55" t="str">
            <v>N/A</v>
          </cell>
          <cell r="AH55">
            <v>0</v>
          </cell>
          <cell r="AO55" t="str">
            <v>N/A</v>
          </cell>
          <cell r="AP55" t="str">
            <v>N/A</v>
          </cell>
          <cell r="AQ55">
            <v>0</v>
          </cell>
          <cell r="AV55">
            <v>36840</v>
          </cell>
          <cell r="AW55" t="str">
            <v>Veerappan</v>
          </cell>
          <cell r="AX55" t="str">
            <v>RS</v>
          </cell>
          <cell r="AZ55">
            <v>295.656949</v>
          </cell>
          <cell r="BA55" t="str">
            <v>10Q</v>
          </cell>
          <cell r="BB55">
            <v>36836</v>
          </cell>
          <cell r="BE55" t="str">
            <v>N/A</v>
          </cell>
          <cell r="BF55" t="str">
            <v>N/A</v>
          </cell>
          <cell r="BH55" t="str">
            <v>N/A</v>
          </cell>
          <cell r="BI55" t="str">
            <v>N/A</v>
          </cell>
          <cell r="BK55" t="str">
            <v>N/A</v>
          </cell>
          <cell r="BM55">
            <v>1041.9760000000001</v>
          </cell>
          <cell r="BN55">
            <v>6.3559999999999999</v>
          </cell>
          <cell r="BO55">
            <v>1035.6199999999999</v>
          </cell>
          <cell r="BP55">
            <v>36799</v>
          </cell>
          <cell r="BQ55" t="str">
            <v>10Q</v>
          </cell>
          <cell r="CB55" t="str">
            <v>N/A</v>
          </cell>
          <cell r="CC55" t="str">
            <v>N/A</v>
          </cell>
          <cell r="CE55" t="str">
            <v>N/A</v>
          </cell>
          <cell r="CF55" t="str">
            <v>N/A</v>
          </cell>
          <cell r="CG55" t="str">
            <v>N/A</v>
          </cell>
          <cell r="CI55" t="str">
            <v>N/A</v>
          </cell>
          <cell r="CJ55" t="str">
            <v>N/A</v>
          </cell>
          <cell r="CK55" t="str">
            <v>N/A</v>
          </cell>
          <cell r="CM55" t="e">
            <v>#NAME?</v>
          </cell>
          <cell r="CN55" t="e">
            <v>#NAME?</v>
          </cell>
          <cell r="CO55" t="str">
            <v>N/A</v>
          </cell>
          <cell r="CQ55">
            <v>1.1444565811032199</v>
          </cell>
          <cell r="CR55">
            <v>-1</v>
          </cell>
          <cell r="CT55" t="str">
            <v>N/A</v>
          </cell>
          <cell r="CU55" t="str">
            <v>N/A</v>
          </cell>
          <cell r="CV55" t="str">
            <v>N/A</v>
          </cell>
          <cell r="CW55" t="str">
            <v>N/A</v>
          </cell>
          <cell r="CX55" t="str">
            <v>N/A</v>
          </cell>
          <cell r="CZ55" t="str">
            <v>N/A</v>
          </cell>
          <cell r="DA55" t="str">
            <v>N/A</v>
          </cell>
          <cell r="DB55" t="str">
            <v>N/A</v>
          </cell>
          <cell r="DC55" t="str">
            <v>N/A</v>
          </cell>
          <cell r="DD55" t="str">
            <v>N/A</v>
          </cell>
          <cell r="DF55" t="str">
            <v>N/A</v>
          </cell>
          <cell r="DG55" t="str">
            <v>N/A</v>
          </cell>
          <cell r="DH55" t="str">
            <v>N/A</v>
          </cell>
          <cell r="DI55" t="str">
            <v>N/A</v>
          </cell>
          <cell r="DJ55" t="str">
            <v>N/A</v>
          </cell>
          <cell r="DL55" t="str">
            <v>N/A</v>
          </cell>
          <cell r="DM55" t="str">
            <v>N/A</v>
          </cell>
          <cell r="DN55" t="str">
            <v>N/A</v>
          </cell>
          <cell r="DO55" t="str">
            <v>N/A</v>
          </cell>
          <cell r="DP55" t="str">
            <v>N/A</v>
          </cell>
          <cell r="DR55" t="str">
            <v>N/A</v>
          </cell>
          <cell r="DS55" t="str">
            <v>N/A</v>
          </cell>
          <cell r="DT55" t="str">
            <v>N/A</v>
          </cell>
          <cell r="DU55" t="str">
            <v>N/A</v>
          </cell>
          <cell r="DV55" t="str">
            <v>N/A</v>
          </cell>
          <cell r="DX55" t="str">
            <v>N/A</v>
          </cell>
          <cell r="DY55" t="str">
            <v>N/A</v>
          </cell>
          <cell r="DZ55" t="str">
            <v>N/A</v>
          </cell>
          <cell r="EA55" t="str">
            <v>N/A</v>
          </cell>
          <cell r="EB55" t="str">
            <v>N/A</v>
          </cell>
          <cell r="ED55" t="str">
            <v>N/A</v>
          </cell>
          <cell r="EE55" t="str">
            <v>N/A</v>
          </cell>
          <cell r="EF55" t="str">
            <v>N/A</v>
          </cell>
          <cell r="EG55" t="str">
            <v>N/A</v>
          </cell>
          <cell r="EH55" t="str">
            <v>N/A</v>
          </cell>
          <cell r="EJ55" t="str">
            <v>N/A</v>
          </cell>
          <cell r="EK55" t="str">
            <v>N/A</v>
          </cell>
          <cell r="EL55" t="str">
            <v>N/A</v>
          </cell>
          <cell r="EM55" t="str">
            <v>N/A</v>
          </cell>
          <cell r="EN55" t="str">
            <v>N/A</v>
          </cell>
          <cell r="EP55" t="str">
            <v>NA</v>
          </cell>
          <cell r="EQ55" t="str">
            <v>N/A</v>
          </cell>
          <cell r="ER55" t="str">
            <v>N/A</v>
          </cell>
          <cell r="ES55" t="str">
            <v>N/A</v>
          </cell>
          <cell r="ET55" t="str">
            <v>N/A</v>
          </cell>
          <cell r="EV55" t="str">
            <v>NA</v>
          </cell>
          <cell r="EW55" t="str">
            <v>NA</v>
          </cell>
          <cell r="EX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E55" t="str">
            <v>N/A</v>
          </cell>
          <cell r="FF55" t="str">
            <v>N/A</v>
          </cell>
          <cell r="FG55" t="str">
            <v>N/A</v>
          </cell>
          <cell r="FI55" t="str">
            <v>DS</v>
          </cell>
          <cell r="FJ55">
            <v>36923</v>
          </cell>
          <cell r="FK55" t="str">
            <v>JM</v>
          </cell>
          <cell r="FL55">
            <v>36529</v>
          </cell>
        </row>
        <row r="56">
          <cell r="A56" t="str">
            <v>BRCM</v>
          </cell>
          <cell r="C56" t="str">
            <v>Broadcom</v>
          </cell>
          <cell r="E56" t="str">
            <v>DEC</v>
          </cell>
          <cell r="G56" t="str">
            <v>BRCM</v>
          </cell>
          <cell r="H56" t="e">
            <v>#REF!</v>
          </cell>
          <cell r="I56" t="e">
            <v>#REF!</v>
          </cell>
          <cell r="J56" t="e">
            <v>#REF!</v>
          </cell>
          <cell r="L56" t="str">
            <v>N/A</v>
          </cell>
          <cell r="M56" t="e">
            <v>#NAME?</v>
          </cell>
          <cell r="N56" t="e">
            <v>#NAME?</v>
          </cell>
          <cell r="O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  <cell r="U56">
            <v>1131.8</v>
          </cell>
          <cell r="V56">
            <v>655.1</v>
          </cell>
          <cell r="W56">
            <v>0.57881251104435405</v>
          </cell>
          <cell r="X56" t="str">
            <v>N/A</v>
          </cell>
          <cell r="Y56">
            <v>0</v>
          </cell>
          <cell r="AB56">
            <v>267.3</v>
          </cell>
          <cell r="AD56">
            <v>2211.1999999999998</v>
          </cell>
          <cell r="AE56">
            <v>1234.0999999999999</v>
          </cell>
          <cell r="AF56">
            <v>0.558113241678726</v>
          </cell>
          <cell r="AG56" t="str">
            <v>N/A</v>
          </cell>
          <cell r="AH56">
            <v>0</v>
          </cell>
          <cell r="AK56">
            <v>482.3</v>
          </cell>
          <cell r="AM56">
            <v>3398.1</v>
          </cell>
          <cell r="AN56" t="str">
            <v>1.868.9</v>
          </cell>
          <cell r="AO56" t="str">
            <v>N/A</v>
          </cell>
          <cell r="AP56" t="str">
            <v>N/A</v>
          </cell>
          <cell r="AQ56">
            <v>0</v>
          </cell>
          <cell r="AT56">
            <v>757.5</v>
          </cell>
          <cell r="AV56">
            <v>36914</v>
          </cell>
          <cell r="AW56" t="str">
            <v>Veerappan</v>
          </cell>
          <cell r="AX56" t="str">
            <v>RS</v>
          </cell>
          <cell r="AZ56">
            <v>235.20294999999999</v>
          </cell>
          <cell r="BA56" t="str">
            <v>10Q</v>
          </cell>
          <cell r="BB56">
            <v>36799</v>
          </cell>
          <cell r="BE56" t="str">
            <v>N/A</v>
          </cell>
          <cell r="BF56" t="str">
            <v>N/A</v>
          </cell>
          <cell r="BH56" t="str">
            <v>N/A</v>
          </cell>
          <cell r="BI56" t="str">
            <v>N/A</v>
          </cell>
          <cell r="BK56" t="str">
            <v>N/A</v>
          </cell>
          <cell r="BM56">
            <v>482.38299999999998</v>
          </cell>
          <cell r="BN56">
            <v>1.8540000000000001</v>
          </cell>
          <cell r="BO56">
            <v>480.529</v>
          </cell>
          <cell r="BP56">
            <v>36829</v>
          </cell>
          <cell r="BQ56" t="str">
            <v>10Q</v>
          </cell>
          <cell r="CB56" t="str">
            <v>N/A</v>
          </cell>
          <cell r="CC56" t="str">
            <v>N/A</v>
          </cell>
          <cell r="CE56" t="str">
            <v>N/A</v>
          </cell>
          <cell r="CF56" t="str">
            <v>N/A</v>
          </cell>
          <cell r="CG56" t="str">
            <v>N/A</v>
          </cell>
          <cell r="CI56" t="str">
            <v>N/A</v>
          </cell>
          <cell r="CJ56" t="str">
            <v>N/A</v>
          </cell>
          <cell r="CK56" t="str">
            <v>N/A</v>
          </cell>
          <cell r="CM56" t="e">
            <v>#NAME?</v>
          </cell>
          <cell r="CN56" t="e">
            <v>#NAME?</v>
          </cell>
          <cell r="CO56" t="str">
            <v>N/A</v>
          </cell>
          <cell r="CQ56">
            <v>0.95370206750309205</v>
          </cell>
          <cell r="CR56">
            <v>0.53676736613603504</v>
          </cell>
          <cell r="CT56" t="str">
            <v>N/A</v>
          </cell>
          <cell r="CU56" t="str">
            <v>N/A</v>
          </cell>
          <cell r="CV56" t="str">
            <v>N/A</v>
          </cell>
          <cell r="CW56" t="str">
            <v>N/A</v>
          </cell>
          <cell r="CX56" t="str">
            <v>N/A</v>
          </cell>
          <cell r="CZ56" t="str">
            <v>N/A</v>
          </cell>
          <cell r="DA56" t="str">
            <v>N/A</v>
          </cell>
          <cell r="DB56" t="str">
            <v>N/A</v>
          </cell>
          <cell r="DC56" t="str">
            <v>N/A</v>
          </cell>
          <cell r="DD56" t="str">
            <v>N/A</v>
          </cell>
          <cell r="DF56" t="str">
            <v>N/A</v>
          </cell>
          <cell r="DG56" t="str">
            <v>N/A</v>
          </cell>
          <cell r="DH56" t="str">
            <v>N/A</v>
          </cell>
          <cell r="DI56" t="str">
            <v>N/A</v>
          </cell>
          <cell r="DJ56" t="str">
            <v>N/A</v>
          </cell>
          <cell r="DL56" t="str">
            <v>N/A</v>
          </cell>
          <cell r="DM56" t="str">
            <v>N/A</v>
          </cell>
          <cell r="DN56" t="str">
            <v>N/A</v>
          </cell>
          <cell r="DO56" t="str">
            <v>N/A</v>
          </cell>
          <cell r="DP56" t="str">
            <v>N/A</v>
          </cell>
          <cell r="DR56" t="str">
            <v>N/A</v>
          </cell>
          <cell r="DS56" t="str">
            <v>N/A</v>
          </cell>
          <cell r="DT56" t="str">
            <v>N/A</v>
          </cell>
          <cell r="DU56" t="str">
            <v>N/A</v>
          </cell>
          <cell r="DV56" t="str">
            <v>N/A</v>
          </cell>
          <cell r="DX56" t="str">
            <v>N/A</v>
          </cell>
          <cell r="DY56" t="str">
            <v>N/A</v>
          </cell>
          <cell r="DZ56" t="str">
            <v>N/A</v>
          </cell>
          <cell r="EA56" t="str">
            <v>N/A</v>
          </cell>
          <cell r="EB56" t="str">
            <v>N/A</v>
          </cell>
          <cell r="ED56" t="str">
            <v>N/A</v>
          </cell>
          <cell r="EE56" t="str">
            <v>N/A</v>
          </cell>
          <cell r="EF56" t="str">
            <v>N/A</v>
          </cell>
          <cell r="EG56" t="str">
            <v>N/A</v>
          </cell>
          <cell r="EH56" t="str">
            <v>N/A</v>
          </cell>
          <cell r="EJ56" t="str">
            <v>N/A</v>
          </cell>
          <cell r="EK56" t="str">
            <v>N/A</v>
          </cell>
          <cell r="EL56" t="str">
            <v>N/A</v>
          </cell>
          <cell r="EM56" t="str">
            <v>N/A</v>
          </cell>
          <cell r="EN56" t="str">
            <v>N/A</v>
          </cell>
          <cell r="EP56" t="str">
            <v>NA</v>
          </cell>
          <cell r="EQ56" t="str">
            <v>N/A</v>
          </cell>
          <cell r="ER56" t="str">
            <v>N/A</v>
          </cell>
          <cell r="ES56" t="str">
            <v>N/A</v>
          </cell>
          <cell r="ET56" t="str">
            <v>N/A</v>
          </cell>
          <cell r="EV56" t="str">
            <v>NA</v>
          </cell>
          <cell r="EW56" t="str">
            <v>NA</v>
          </cell>
          <cell r="EX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E56" t="str">
            <v>N/A</v>
          </cell>
          <cell r="FF56" t="str">
            <v>N/A</v>
          </cell>
          <cell r="FG56" t="str">
            <v>N/A</v>
          </cell>
          <cell r="FI56" t="str">
            <v>SL</v>
          </cell>
          <cell r="FJ56">
            <v>36877</v>
          </cell>
        </row>
        <row r="57">
          <cell r="A57" t="str">
            <v>CS</v>
          </cell>
          <cell r="C57" t="str">
            <v>Cabletron Systems</v>
          </cell>
          <cell r="E57" t="str">
            <v>FEB</v>
          </cell>
          <cell r="G57" t="str">
            <v>CS</v>
          </cell>
          <cell r="H57" t="e">
            <v>#REF!</v>
          </cell>
          <cell r="I57" t="e">
            <v>#REF!</v>
          </cell>
          <cell r="J57" t="e">
            <v>#REF!</v>
          </cell>
          <cell r="L57" t="str">
            <v>N/A</v>
          </cell>
          <cell r="M57" t="e">
            <v>#NAME?</v>
          </cell>
          <cell r="N57" t="e">
            <v>#NAME?</v>
          </cell>
          <cell r="O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  <cell r="W57" t="e">
            <v>#DIV/0!</v>
          </cell>
          <cell r="X57" t="str">
            <v>N/A</v>
          </cell>
          <cell r="Y57">
            <v>0</v>
          </cell>
          <cell r="AF57" t="str">
            <v>N/A</v>
          </cell>
          <cell r="AG57" t="str">
            <v>N/A</v>
          </cell>
          <cell r="AH57">
            <v>0</v>
          </cell>
          <cell r="AO57" t="str">
            <v>N/A</v>
          </cell>
          <cell r="AP57" t="str">
            <v>N/A</v>
          </cell>
          <cell r="AQ57">
            <v>0</v>
          </cell>
          <cell r="BE57" t="str">
            <v>N/A</v>
          </cell>
          <cell r="BF57" t="str">
            <v>N/A</v>
          </cell>
          <cell r="BH57" t="str">
            <v>N/A</v>
          </cell>
          <cell r="BI57" t="str">
            <v>N/A</v>
          </cell>
          <cell r="BK57" t="str">
            <v>N/A</v>
          </cell>
          <cell r="BO57" t="str">
            <v>N/A</v>
          </cell>
          <cell r="CB57" t="str">
            <v>N/A</v>
          </cell>
          <cell r="CC57" t="str">
            <v>N/A</v>
          </cell>
          <cell r="CE57" t="str">
            <v>N/A</v>
          </cell>
          <cell r="CF57" t="str">
            <v>N/A</v>
          </cell>
          <cell r="CG57" t="str">
            <v>N/A</v>
          </cell>
          <cell r="CI57" t="str">
            <v>N/A</v>
          </cell>
          <cell r="CJ57" t="str">
            <v>N/A</v>
          </cell>
          <cell r="CK57" t="str">
            <v>N/A</v>
          </cell>
          <cell r="CM57" t="e">
            <v>#NAME?</v>
          </cell>
          <cell r="CN57" t="e">
            <v>#NAME?</v>
          </cell>
          <cell r="CO57" t="str">
            <v>N/A</v>
          </cell>
          <cell r="CQ57" t="str">
            <v>N/A</v>
          </cell>
          <cell r="CR57" t="str">
            <v>N/A</v>
          </cell>
          <cell r="CT57" t="str">
            <v>N/A</v>
          </cell>
          <cell r="CU57" t="str">
            <v>N/A</v>
          </cell>
          <cell r="CV57" t="str">
            <v>N/A</v>
          </cell>
          <cell r="CW57" t="str">
            <v>N/A</v>
          </cell>
          <cell r="CX57" t="str">
            <v>N/A</v>
          </cell>
          <cell r="CZ57" t="str">
            <v>N/A</v>
          </cell>
          <cell r="DA57" t="str">
            <v>N/A</v>
          </cell>
          <cell r="DB57" t="str">
            <v>N/A</v>
          </cell>
          <cell r="DC57" t="str">
            <v>N/A</v>
          </cell>
          <cell r="DD57" t="str">
            <v>N/A</v>
          </cell>
          <cell r="DF57" t="str">
            <v>N/A</v>
          </cell>
          <cell r="DG57" t="str">
            <v>N/A</v>
          </cell>
          <cell r="DH57" t="str">
            <v>N/A</v>
          </cell>
          <cell r="DI57" t="str">
            <v>N/A</v>
          </cell>
          <cell r="DJ57" t="str">
            <v>N/A</v>
          </cell>
          <cell r="DL57" t="str">
            <v>N/A</v>
          </cell>
          <cell r="DM57" t="str">
            <v>N/A</v>
          </cell>
          <cell r="DN57" t="str">
            <v>N/A</v>
          </cell>
          <cell r="DO57" t="str">
            <v>N/A</v>
          </cell>
          <cell r="DP57" t="str">
            <v>N/A</v>
          </cell>
          <cell r="DR57" t="str">
            <v>N/A</v>
          </cell>
          <cell r="DS57" t="str">
            <v>N/A</v>
          </cell>
          <cell r="DT57" t="str">
            <v>N/A</v>
          </cell>
          <cell r="DU57" t="str">
            <v>N/A</v>
          </cell>
          <cell r="DV57" t="str">
            <v>N/A</v>
          </cell>
          <cell r="DX57" t="str">
            <v>N/A</v>
          </cell>
          <cell r="DY57" t="str">
            <v>N/A</v>
          </cell>
          <cell r="DZ57" t="str">
            <v>N/A</v>
          </cell>
          <cell r="EA57" t="str">
            <v>N/A</v>
          </cell>
          <cell r="EB57" t="str">
            <v>N/A</v>
          </cell>
          <cell r="ED57" t="str">
            <v>N/A</v>
          </cell>
          <cell r="EE57" t="str">
            <v>N/A</v>
          </cell>
          <cell r="EF57" t="str">
            <v>N/A</v>
          </cell>
          <cell r="EG57" t="str">
            <v>N/A</v>
          </cell>
          <cell r="EH57" t="str">
            <v>N/A</v>
          </cell>
          <cell r="EJ57" t="str">
            <v>N/A</v>
          </cell>
          <cell r="EK57" t="str">
            <v>N/A</v>
          </cell>
          <cell r="EL57" t="str">
            <v>N/A</v>
          </cell>
          <cell r="EM57" t="str">
            <v>N/A</v>
          </cell>
          <cell r="EN57" t="str">
            <v>N/A</v>
          </cell>
          <cell r="EP57" t="str">
            <v>NA</v>
          </cell>
          <cell r="EQ57" t="str">
            <v>N/A</v>
          </cell>
          <cell r="ER57" t="str">
            <v>N/A</v>
          </cell>
          <cell r="ES57" t="str">
            <v>N/A</v>
          </cell>
          <cell r="ET57" t="str">
            <v>N/A</v>
          </cell>
          <cell r="EV57" t="str">
            <v>NA</v>
          </cell>
          <cell r="EW57" t="str">
            <v>NA</v>
          </cell>
          <cell r="EX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E57" t="str">
            <v>N/A</v>
          </cell>
          <cell r="FF57" t="str">
            <v>N/A</v>
          </cell>
          <cell r="FG57" t="str">
            <v>N/A</v>
          </cell>
          <cell r="FI57" t="str">
            <v>DS</v>
          </cell>
          <cell r="FJ57">
            <v>36926</v>
          </cell>
          <cell r="FT57">
            <v>1</v>
          </cell>
          <cell r="FX57" t="str">
            <v>Veerappan</v>
          </cell>
        </row>
        <row r="58">
          <cell r="A58" t="str">
            <v>CFLO</v>
          </cell>
          <cell r="C58" t="str">
            <v>Cacheflow</v>
          </cell>
          <cell r="E58" t="str">
            <v>APR</v>
          </cell>
          <cell r="G58" t="str">
            <v>CFLO</v>
          </cell>
          <cell r="H58" t="e">
            <v>#REF!</v>
          </cell>
          <cell r="I58" t="e">
            <v>#REF!</v>
          </cell>
          <cell r="J58" t="e">
            <v>#REF!</v>
          </cell>
          <cell r="L58" t="str">
            <v>N/A</v>
          </cell>
          <cell r="M58" t="e">
            <v>#NAME?</v>
          </cell>
          <cell r="N58" t="e">
            <v>#NAME?</v>
          </cell>
          <cell r="O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  <cell r="U58">
            <v>83.9613333333333</v>
          </cell>
          <cell r="V58">
            <v>52.615000000000002</v>
          </cell>
          <cell r="W58">
            <v>0.62665750901208495</v>
          </cell>
          <cell r="X58" t="str">
            <v>N/A</v>
          </cell>
          <cell r="Y58">
            <v>0</v>
          </cell>
          <cell r="AB58">
            <v>-26.5513333333333</v>
          </cell>
          <cell r="AD58">
            <v>110.387</v>
          </cell>
          <cell r="AE58">
            <v>68.227666666666707</v>
          </cell>
          <cell r="AF58">
            <v>0.61807700786022501</v>
          </cell>
          <cell r="AG58" t="str">
            <v>N/A</v>
          </cell>
          <cell r="AH58">
            <v>0</v>
          </cell>
          <cell r="AK58">
            <v>-38.484666666666698</v>
          </cell>
          <cell r="AO58" t="str">
            <v>N/A</v>
          </cell>
          <cell r="AP58" t="str">
            <v>N/A</v>
          </cell>
          <cell r="AQ58">
            <v>0</v>
          </cell>
          <cell r="AV58">
            <v>36893</v>
          </cell>
          <cell r="AX58" t="str">
            <v>RS</v>
          </cell>
          <cell r="AZ58">
            <v>40.104688000000003</v>
          </cell>
          <cell r="BA58" t="str">
            <v>10Q</v>
          </cell>
          <cell r="BB58">
            <v>36860</v>
          </cell>
          <cell r="BE58" t="str">
            <v>N/A</v>
          </cell>
          <cell r="BF58" t="str">
            <v>N/A</v>
          </cell>
          <cell r="BH58" t="str">
            <v>N/A</v>
          </cell>
          <cell r="BI58" t="str">
            <v>N/A</v>
          </cell>
          <cell r="BK58" t="str">
            <v>N/A</v>
          </cell>
          <cell r="BO58" t="str">
            <v>N/A</v>
          </cell>
          <cell r="CB58" t="str">
            <v>N/A</v>
          </cell>
          <cell r="CC58" t="str">
            <v>N/A</v>
          </cell>
          <cell r="CE58" t="str">
            <v>N/A</v>
          </cell>
          <cell r="CF58" t="str">
            <v>N/A</v>
          </cell>
          <cell r="CG58" t="str">
            <v>N/A</v>
          </cell>
          <cell r="CI58" t="str">
            <v>N/A</v>
          </cell>
          <cell r="CJ58" t="str">
            <v>N/A</v>
          </cell>
          <cell r="CK58" t="str">
            <v>N/A</v>
          </cell>
          <cell r="CM58" t="e">
            <v>#NAME?</v>
          </cell>
          <cell r="CN58" t="e">
            <v>#NAME?</v>
          </cell>
          <cell r="CO58" t="str">
            <v>N/A</v>
          </cell>
          <cell r="CQ58">
            <v>0.31473614838576502</v>
          </cell>
          <cell r="CR58">
            <v>-1</v>
          </cell>
          <cell r="CT58" t="str">
            <v>N/A</v>
          </cell>
          <cell r="CU58" t="str">
            <v>N/A</v>
          </cell>
          <cell r="CV58" t="str">
            <v>N/A</v>
          </cell>
          <cell r="CW58" t="str">
            <v>N/A</v>
          </cell>
          <cell r="CX58" t="str">
            <v>N/A</v>
          </cell>
          <cell r="CZ58" t="str">
            <v>N/A</v>
          </cell>
          <cell r="DA58" t="str">
            <v>N/A</v>
          </cell>
          <cell r="DB58" t="str">
            <v>N/A</v>
          </cell>
          <cell r="DC58" t="str">
            <v>N/A</v>
          </cell>
          <cell r="DD58" t="str">
            <v>N/A</v>
          </cell>
          <cell r="DF58" t="str">
            <v>N/A</v>
          </cell>
          <cell r="DG58" t="str">
            <v>N/A</v>
          </cell>
          <cell r="DH58" t="str">
            <v>N/A</v>
          </cell>
          <cell r="DI58" t="str">
            <v>N/A</v>
          </cell>
          <cell r="DJ58" t="str">
            <v>N/A</v>
          </cell>
          <cell r="DL58" t="str">
            <v>N/A</v>
          </cell>
          <cell r="DM58" t="str">
            <v>N/A</v>
          </cell>
          <cell r="DN58" t="str">
            <v>N/A</v>
          </cell>
          <cell r="DO58" t="str">
            <v>N/A</v>
          </cell>
          <cell r="DP58" t="str">
            <v>N/A</v>
          </cell>
          <cell r="DR58" t="str">
            <v>N/A</v>
          </cell>
          <cell r="DS58" t="str">
            <v>N/A</v>
          </cell>
          <cell r="DT58" t="str">
            <v>N/A</v>
          </cell>
          <cell r="DU58" t="str">
            <v>N/A</v>
          </cell>
          <cell r="DV58" t="str">
            <v>N/A</v>
          </cell>
          <cell r="DX58" t="str">
            <v>N/A</v>
          </cell>
          <cell r="DY58" t="str">
            <v>N/A</v>
          </cell>
          <cell r="DZ58" t="str">
            <v>N/A</v>
          </cell>
          <cell r="EA58" t="str">
            <v>N/A</v>
          </cell>
          <cell r="EB58" t="str">
            <v>N/A</v>
          </cell>
          <cell r="ED58" t="str">
            <v>N/A</v>
          </cell>
          <cell r="EE58" t="str">
            <v>N/A</v>
          </cell>
          <cell r="EF58" t="str">
            <v>N/A</v>
          </cell>
          <cell r="EG58" t="str">
            <v>N/A</v>
          </cell>
          <cell r="EH58" t="str">
            <v>N/A</v>
          </cell>
          <cell r="EJ58" t="str">
            <v>N/A</v>
          </cell>
          <cell r="EK58" t="str">
            <v>N/A</v>
          </cell>
          <cell r="EL58" t="str">
            <v>N/A</v>
          </cell>
          <cell r="EM58" t="str">
            <v>N/A</v>
          </cell>
          <cell r="EN58" t="str">
            <v>N/A</v>
          </cell>
          <cell r="EP58" t="str">
            <v>NA</v>
          </cell>
          <cell r="EQ58" t="str">
            <v>N/A</v>
          </cell>
          <cell r="ER58" t="str">
            <v>N/A</v>
          </cell>
          <cell r="ES58" t="str">
            <v>N/A</v>
          </cell>
          <cell r="ET58" t="str">
            <v>N/A</v>
          </cell>
          <cell r="EV58" t="str">
            <v>NA</v>
          </cell>
          <cell r="EW58" t="str">
            <v>NA</v>
          </cell>
          <cell r="EX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E58" t="str">
            <v>N/A</v>
          </cell>
          <cell r="FF58" t="str">
            <v>N/A</v>
          </cell>
          <cell r="FG58" t="str">
            <v>N/A</v>
          </cell>
          <cell r="FX58" t="str">
            <v>Johnson</v>
          </cell>
        </row>
        <row r="59">
          <cell r="A59" t="str">
            <v>TELM</v>
          </cell>
          <cell r="C59" t="str">
            <v>Tellium</v>
          </cell>
          <cell r="E59" t="str">
            <v>DEC</v>
          </cell>
          <cell r="G59" t="str">
            <v>TELM</v>
          </cell>
          <cell r="H59" t="e">
            <v>#REF!</v>
          </cell>
          <cell r="I59" t="e">
            <v>#REF!</v>
          </cell>
          <cell r="J59" t="e">
            <v>#REF!</v>
          </cell>
          <cell r="L59" t="str">
            <v>N/A</v>
          </cell>
          <cell r="M59" t="e">
            <v>#NAME?</v>
          </cell>
          <cell r="N59" t="e">
            <v>#NAME?</v>
          </cell>
          <cell r="O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  <cell r="U59">
            <v>15.605</v>
          </cell>
          <cell r="V59">
            <v>0.157</v>
          </cell>
          <cell r="W59">
            <v>1.00608779237424E-2</v>
          </cell>
          <cell r="X59">
            <v>-4.7040051265620004</v>
          </cell>
          <cell r="AA59">
            <v>-73.406000000000006</v>
          </cell>
          <cell r="AB59">
            <v>-66.403999999999996</v>
          </cell>
          <cell r="AD59">
            <v>104.33499999999999</v>
          </cell>
          <cell r="AE59">
            <v>43.673000000000002</v>
          </cell>
          <cell r="AF59">
            <v>0.41858436766185803</v>
          </cell>
          <cell r="AG59">
            <v>-1.1507260267407899</v>
          </cell>
          <cell r="AJ59">
            <v>-120.06100000000001</v>
          </cell>
          <cell r="AK59">
            <v>-110.684</v>
          </cell>
          <cell r="AM59">
            <v>288</v>
          </cell>
          <cell r="AN59">
            <v>134.5</v>
          </cell>
          <cell r="AO59">
            <v>0.46701388888888901</v>
          </cell>
          <cell r="AP59">
            <v>-0.112152777777778</v>
          </cell>
          <cell r="AQ59">
            <v>-32.299999999999997</v>
          </cell>
          <cell r="AS59">
            <v>-32.299999999999997</v>
          </cell>
          <cell r="AT59">
            <v>-24.3</v>
          </cell>
          <cell r="AV59">
            <v>37057</v>
          </cell>
          <cell r="AW59" t="str">
            <v>Theodosopolous</v>
          </cell>
          <cell r="AX59" t="str">
            <v>UBS</v>
          </cell>
          <cell r="AZ59">
            <v>109.293171</v>
          </cell>
          <cell r="BA59">
            <v>424</v>
          </cell>
          <cell r="BB59">
            <v>37028</v>
          </cell>
          <cell r="BE59" t="str">
            <v>N/A</v>
          </cell>
          <cell r="BF59" t="str">
            <v>N/A</v>
          </cell>
          <cell r="BH59" t="str">
            <v>N/A</v>
          </cell>
          <cell r="BI59" t="str">
            <v>N/A</v>
          </cell>
          <cell r="BK59" t="str">
            <v>N/A</v>
          </cell>
          <cell r="BM59">
            <v>166.826099</v>
          </cell>
          <cell r="BN59">
            <v>8.7379759999999997</v>
          </cell>
          <cell r="BO59">
            <v>158.088123</v>
          </cell>
          <cell r="BP59">
            <v>36981</v>
          </cell>
          <cell r="BQ59">
            <v>424</v>
          </cell>
          <cell r="BT59" t="str">
            <v>NA</v>
          </cell>
          <cell r="BU59">
            <v>-0.55000000000000004</v>
          </cell>
          <cell r="BV59">
            <v>-7.0000000000000007E-2</v>
          </cell>
          <cell r="BW59">
            <v>0.5</v>
          </cell>
          <cell r="BX59">
            <v>37092</v>
          </cell>
          <cell r="CB59" t="str">
            <v>N/A</v>
          </cell>
          <cell r="CC59" t="str">
            <v>N/A</v>
          </cell>
          <cell r="CE59" t="str">
            <v>N/A</v>
          </cell>
          <cell r="CF59" t="str">
            <v>N/A</v>
          </cell>
          <cell r="CG59" t="str">
            <v>N/A</v>
          </cell>
          <cell r="CI59" t="str">
            <v>N/A</v>
          </cell>
          <cell r="CJ59" t="str">
            <v>N/A</v>
          </cell>
          <cell r="CK59" t="str">
            <v>N/A</v>
          </cell>
          <cell r="CM59" t="e">
            <v>#NAME?</v>
          </cell>
          <cell r="CN59" t="e">
            <v>#NAME?</v>
          </cell>
          <cell r="CO59" t="str">
            <v>N/A</v>
          </cell>
          <cell r="CQ59">
            <v>5.6859980775392502</v>
          </cell>
          <cell r="CR59">
            <v>1.7603392917046099</v>
          </cell>
          <cell r="CT59" t="str">
            <v>N/A</v>
          </cell>
          <cell r="CU59" t="str">
            <v>N/A</v>
          </cell>
          <cell r="CV59" t="str">
            <v>N/A</v>
          </cell>
          <cell r="CW59" t="str">
            <v>N/A</v>
          </cell>
          <cell r="CX59" t="str">
            <v>N/A</v>
          </cell>
          <cell r="CZ59" t="str">
            <v>N/A</v>
          </cell>
          <cell r="DA59" t="str">
            <v>N/A</v>
          </cell>
          <cell r="DB59" t="str">
            <v>N/A</v>
          </cell>
          <cell r="DC59" t="str">
            <v>N/A</v>
          </cell>
          <cell r="DD59" t="str">
            <v>N/A</v>
          </cell>
          <cell r="DF59" t="str">
            <v>N/A</v>
          </cell>
          <cell r="DG59" t="str">
            <v>N/A</v>
          </cell>
          <cell r="DH59" t="str">
            <v>N/A</v>
          </cell>
          <cell r="DI59" t="str">
            <v>N/A</v>
          </cell>
          <cell r="DJ59" t="str">
            <v>N/A</v>
          </cell>
          <cell r="DL59" t="str">
            <v>N/A</v>
          </cell>
          <cell r="DM59" t="str">
            <v>N/A</v>
          </cell>
          <cell r="DN59" t="str">
            <v>N/A</v>
          </cell>
          <cell r="DO59" t="str">
            <v>N/A</v>
          </cell>
          <cell r="DP59" t="str">
            <v>N/A</v>
          </cell>
          <cell r="DR59" t="str">
            <v>N/A</v>
          </cell>
          <cell r="DS59" t="str">
            <v>N/A</v>
          </cell>
          <cell r="DT59" t="str">
            <v>N/A</v>
          </cell>
          <cell r="DU59" t="str">
            <v>N/A</v>
          </cell>
          <cell r="DV59" t="str">
            <v>N/A</v>
          </cell>
          <cell r="DX59" t="str">
            <v>N/A</v>
          </cell>
          <cell r="DY59" t="str">
            <v>N/A</v>
          </cell>
          <cell r="DZ59" t="str">
            <v>N/A</v>
          </cell>
          <cell r="EA59" t="str">
            <v>N/A</v>
          </cell>
          <cell r="EB59" t="str">
            <v>N/A</v>
          </cell>
          <cell r="ED59" t="str">
            <v>N/A</v>
          </cell>
          <cell r="EE59" t="str">
            <v>N/A</v>
          </cell>
          <cell r="EF59" t="str">
            <v>N/A</v>
          </cell>
          <cell r="EG59" t="str">
            <v>N/A</v>
          </cell>
          <cell r="EH59" t="str">
            <v>N/A</v>
          </cell>
          <cell r="EJ59" t="str">
            <v>N/A</v>
          </cell>
          <cell r="EK59" t="str">
            <v>N/A</v>
          </cell>
          <cell r="EL59" t="str">
            <v>N/A</v>
          </cell>
          <cell r="EM59" t="str">
            <v>N/A</v>
          </cell>
          <cell r="EN59" t="str">
            <v>N/A</v>
          </cell>
          <cell r="EP59" t="str">
            <v>NA</v>
          </cell>
          <cell r="EQ59" t="str">
            <v>N/A</v>
          </cell>
          <cell r="ER59" t="str">
            <v>N/A</v>
          </cell>
          <cell r="ES59" t="str">
            <v>N/A</v>
          </cell>
          <cell r="ET59" t="str">
            <v>N/A</v>
          </cell>
          <cell r="EV59" t="str">
            <v>NA</v>
          </cell>
          <cell r="EW59" t="str">
            <v>NA</v>
          </cell>
          <cell r="EX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E59" t="str">
            <v>N/A</v>
          </cell>
          <cell r="FF59" t="str">
            <v>N/A</v>
          </cell>
          <cell r="FG59" t="str">
            <v>N/A</v>
          </cell>
          <cell r="FI59" t="str">
            <v>DS</v>
          </cell>
          <cell r="FJ59">
            <v>36926</v>
          </cell>
          <cell r="FT59">
            <v>3</v>
          </cell>
          <cell r="FX59" t="str">
            <v>Dane Lewis</v>
          </cell>
        </row>
        <row r="60">
          <cell r="A60" t="str">
            <v>CMTO</v>
          </cell>
          <cell r="C60" t="str">
            <v>Com 21</v>
          </cell>
          <cell r="E60" t="str">
            <v>DEC</v>
          </cell>
          <cell r="G60" t="str">
            <v>CMTO</v>
          </cell>
          <cell r="H60" t="e">
            <v>#REF!</v>
          </cell>
          <cell r="I60" t="e">
            <v>#REF!</v>
          </cell>
          <cell r="J60" t="e">
            <v>#REF!</v>
          </cell>
          <cell r="L60" t="str">
            <v>N/A</v>
          </cell>
          <cell r="M60" t="e">
            <v>#NAME?</v>
          </cell>
          <cell r="N60" t="e">
            <v>#NAME?</v>
          </cell>
          <cell r="O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U60">
            <v>197.51</v>
          </cell>
          <cell r="V60">
            <v>47.96</v>
          </cell>
          <cell r="W60">
            <v>0.24282314819502801</v>
          </cell>
          <cell r="X60">
            <v>-0.20378715001772099</v>
          </cell>
          <cell r="Y60">
            <v>-40.25</v>
          </cell>
          <cell r="AA60">
            <v>-40.25</v>
          </cell>
          <cell r="AB60">
            <v>-36.28</v>
          </cell>
          <cell r="AD60">
            <v>214.29</v>
          </cell>
          <cell r="AE60">
            <v>52.61</v>
          </cell>
          <cell r="AF60">
            <v>0.24550842316487001</v>
          </cell>
          <cell r="AG60">
            <v>-4.0785850949647699E-2</v>
          </cell>
          <cell r="AH60">
            <v>-8.74</v>
          </cell>
          <cell r="AJ60">
            <v>-8.74</v>
          </cell>
          <cell r="AK60">
            <v>-5.85</v>
          </cell>
          <cell r="AO60" t="str">
            <v>N/A</v>
          </cell>
          <cell r="AP60" t="str">
            <v>N/A</v>
          </cell>
          <cell r="AQ60">
            <v>0</v>
          </cell>
          <cell r="AV60">
            <v>36570</v>
          </cell>
          <cell r="AX60" t="str">
            <v>Dain</v>
          </cell>
          <cell r="AZ60">
            <v>24.626436999999999</v>
          </cell>
          <cell r="BA60" t="str">
            <v>10Q</v>
          </cell>
          <cell r="BB60">
            <v>36799</v>
          </cell>
          <cell r="BE60" t="str">
            <v>N/A</v>
          </cell>
          <cell r="BF60" t="str">
            <v>N/A</v>
          </cell>
          <cell r="BH60" t="str">
            <v>N/A</v>
          </cell>
          <cell r="BI60" t="str">
            <v>N/A</v>
          </cell>
          <cell r="BK60" t="str">
            <v>N/A</v>
          </cell>
          <cell r="BM60">
            <v>45.914000000000001</v>
          </cell>
          <cell r="BN60">
            <v>11.321</v>
          </cell>
          <cell r="BO60">
            <v>34.593000000000004</v>
          </cell>
          <cell r="BP60">
            <v>36913</v>
          </cell>
          <cell r="BQ60" t="str">
            <v>PR</v>
          </cell>
          <cell r="BT60">
            <v>-1.51</v>
          </cell>
          <cell r="BU60">
            <v>-0.04</v>
          </cell>
          <cell r="BV60">
            <v>0.98</v>
          </cell>
          <cell r="BX60">
            <v>36926</v>
          </cell>
          <cell r="CB60" t="str">
            <v>N/A</v>
          </cell>
          <cell r="CC60" t="str">
            <v>N/A</v>
          </cell>
          <cell r="CE60" t="str">
            <v>N/A</v>
          </cell>
          <cell r="CF60" t="str">
            <v>N/A</v>
          </cell>
          <cell r="CG60" t="str">
            <v>N/A</v>
          </cell>
          <cell r="CI60" t="str">
            <v>N/A</v>
          </cell>
          <cell r="CJ60" t="str">
            <v>N/A</v>
          </cell>
          <cell r="CK60" t="str">
            <v>N/A</v>
          </cell>
          <cell r="CM60" t="e">
            <v>#NAME?</v>
          </cell>
          <cell r="CN60" t="e">
            <v>#NAME?</v>
          </cell>
          <cell r="CO60" t="str">
            <v>N/A</v>
          </cell>
          <cell r="CQ60">
            <v>8.4957723659561599E-2</v>
          </cell>
          <cell r="CR60">
            <v>-1</v>
          </cell>
          <cell r="CT60" t="str">
            <v>N/A</v>
          </cell>
          <cell r="CU60" t="str">
            <v>N/A</v>
          </cell>
          <cell r="CV60" t="str">
            <v>N/A</v>
          </cell>
          <cell r="CW60" t="str">
            <v>N/A</v>
          </cell>
          <cell r="CX60" t="str">
            <v>N/A</v>
          </cell>
          <cell r="CZ60" t="str">
            <v>N/A</v>
          </cell>
          <cell r="DA60" t="str">
            <v>N/A</v>
          </cell>
          <cell r="DB60" t="str">
            <v>N/A</v>
          </cell>
          <cell r="DC60" t="str">
            <v>N/A</v>
          </cell>
          <cell r="DD60" t="str">
            <v>N/A</v>
          </cell>
          <cell r="DF60" t="str">
            <v>N/A</v>
          </cell>
          <cell r="DG60" t="str">
            <v>N/A</v>
          </cell>
          <cell r="DH60" t="str">
            <v>N/A</v>
          </cell>
          <cell r="DI60" t="str">
            <v>N/A</v>
          </cell>
          <cell r="DJ60" t="str">
            <v>N/A</v>
          </cell>
          <cell r="DL60" t="str">
            <v>N/A</v>
          </cell>
          <cell r="DM60" t="str">
            <v>N/A</v>
          </cell>
          <cell r="DN60" t="str">
            <v>N/A</v>
          </cell>
          <cell r="DO60" t="str">
            <v>N/A</v>
          </cell>
          <cell r="DP60" t="str">
            <v>N/A</v>
          </cell>
          <cell r="DR60" t="str">
            <v>N/A</v>
          </cell>
          <cell r="DS60" t="str">
            <v>N/A</v>
          </cell>
          <cell r="DT60" t="str">
            <v>N/A</v>
          </cell>
          <cell r="DU60" t="str">
            <v>N/A</v>
          </cell>
          <cell r="DV60" t="str">
            <v>N/A</v>
          </cell>
          <cell r="DX60" t="str">
            <v>N/A</v>
          </cell>
          <cell r="DY60" t="str">
            <v>N/A</v>
          </cell>
          <cell r="DZ60" t="str">
            <v>N/A</v>
          </cell>
          <cell r="EA60" t="str">
            <v>N/A</v>
          </cell>
          <cell r="EB60" t="str">
            <v>N/A</v>
          </cell>
          <cell r="ED60" t="str">
            <v>N/A</v>
          </cell>
          <cell r="EE60" t="str">
            <v>N/A</v>
          </cell>
          <cell r="EF60" t="str">
            <v>N/A</v>
          </cell>
          <cell r="EG60" t="str">
            <v>N/A</v>
          </cell>
          <cell r="EH60" t="str">
            <v>N/A</v>
          </cell>
          <cell r="EJ60" t="str">
            <v>N/A</v>
          </cell>
          <cell r="EK60" t="str">
            <v>N/A</v>
          </cell>
          <cell r="EL60" t="str">
            <v>N/A</v>
          </cell>
          <cell r="EM60" t="str">
            <v>N/A</v>
          </cell>
          <cell r="EN60" t="str">
            <v>N/A</v>
          </cell>
          <cell r="EP60" t="str">
            <v>NA</v>
          </cell>
          <cell r="EQ60" t="str">
            <v>N/A</v>
          </cell>
          <cell r="ER60" t="str">
            <v>N/A</v>
          </cell>
          <cell r="ES60" t="str">
            <v>N/A</v>
          </cell>
          <cell r="ET60" t="str">
            <v>N/A</v>
          </cell>
          <cell r="EV60" t="str">
            <v>NA</v>
          </cell>
          <cell r="EW60" t="str">
            <v>NA</v>
          </cell>
          <cell r="EX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E60" t="str">
            <v>N/A</v>
          </cell>
          <cell r="FF60" t="str">
            <v>N/A</v>
          </cell>
          <cell r="FG60" t="str">
            <v>N/A</v>
          </cell>
          <cell r="FI60" t="str">
            <v>SL</v>
          </cell>
          <cell r="FJ60">
            <v>36863</v>
          </cell>
          <cell r="FX60" t="str">
            <v>Veerappan</v>
          </cell>
        </row>
        <row r="61">
          <cell r="A61" t="str">
            <v>CPQ</v>
          </cell>
          <cell r="C61" t="str">
            <v>Compaq</v>
          </cell>
          <cell r="E61" t="str">
            <v>DEC</v>
          </cell>
          <cell r="G61" t="str">
            <v>CPQ</v>
          </cell>
          <cell r="H61" t="e">
            <v>#REF!</v>
          </cell>
          <cell r="I61" t="e">
            <v>#REF!</v>
          </cell>
          <cell r="J61" t="e">
            <v>#REF!</v>
          </cell>
          <cell r="L61" t="str">
            <v>N/A</v>
          </cell>
          <cell r="M61" t="e">
            <v>#NAME?</v>
          </cell>
          <cell r="N61" t="e">
            <v>#NAME?</v>
          </cell>
          <cell r="O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  <cell r="U61">
            <v>42366</v>
          </cell>
          <cell r="V61">
            <v>9956.01</v>
          </cell>
          <cell r="W61">
            <v>0.23499999999999999</v>
          </cell>
          <cell r="X61">
            <v>6.0048151819855497E-2</v>
          </cell>
          <cell r="Y61">
            <v>2544</v>
          </cell>
          <cell r="AA61">
            <v>2544</v>
          </cell>
          <cell r="AB61">
            <v>1718.8</v>
          </cell>
          <cell r="AD61">
            <v>45214.3</v>
          </cell>
          <cell r="AE61">
            <v>10761.0034</v>
          </cell>
          <cell r="AF61">
            <v>0.23799999999999999</v>
          </cell>
          <cell r="AG61">
            <v>6.2641686369135405E-2</v>
          </cell>
          <cell r="AH61">
            <v>2832.3</v>
          </cell>
          <cell r="AJ61">
            <v>2832.3</v>
          </cell>
          <cell r="AK61">
            <v>1982.6</v>
          </cell>
          <cell r="AM61">
            <v>50950</v>
          </cell>
          <cell r="AN61">
            <v>12329.9</v>
          </cell>
          <cell r="AO61">
            <v>0.24199999999999999</v>
          </cell>
          <cell r="AP61">
            <v>6.7209028459273804E-2</v>
          </cell>
          <cell r="AQ61">
            <v>3424.3</v>
          </cell>
          <cell r="AS61">
            <v>3424.3</v>
          </cell>
          <cell r="AT61">
            <v>2397</v>
          </cell>
          <cell r="AV61">
            <v>36915</v>
          </cell>
          <cell r="AW61" t="str">
            <v>Rothdeutsch</v>
          </cell>
          <cell r="AX61" t="str">
            <v>RS</v>
          </cell>
          <cell r="AZ61">
            <v>1700</v>
          </cell>
          <cell r="BA61" t="str">
            <v>10Q</v>
          </cell>
          <cell r="BB61">
            <v>36891</v>
          </cell>
          <cell r="BE61" t="str">
            <v>N/A</v>
          </cell>
          <cell r="BF61" t="str">
            <v>N/A</v>
          </cell>
          <cell r="BH61" t="str">
            <v>N/A</v>
          </cell>
          <cell r="BI61" t="str">
            <v>N/A</v>
          </cell>
          <cell r="BK61" t="str">
            <v>N/A</v>
          </cell>
          <cell r="BM61">
            <v>2569</v>
          </cell>
          <cell r="BN61">
            <v>1286</v>
          </cell>
          <cell r="BO61">
            <v>1283</v>
          </cell>
          <cell r="BP61">
            <v>36891</v>
          </cell>
          <cell r="BQ61" t="str">
            <v>10K</v>
          </cell>
          <cell r="CB61" t="str">
            <v>N/A</v>
          </cell>
          <cell r="CC61" t="str">
            <v>N/A</v>
          </cell>
          <cell r="CE61" t="str">
            <v>N/A</v>
          </cell>
          <cell r="CF61" t="str">
            <v>N/A</v>
          </cell>
          <cell r="CG61" t="str">
            <v>N/A</v>
          </cell>
          <cell r="CI61" t="str">
            <v>N/A</v>
          </cell>
          <cell r="CJ61" t="str">
            <v>N/A</v>
          </cell>
          <cell r="CK61" t="str">
            <v>N/A</v>
          </cell>
          <cell r="CM61" t="e">
            <v>#NAME?</v>
          </cell>
          <cell r="CN61" t="e">
            <v>#NAME?</v>
          </cell>
          <cell r="CO61" t="str">
            <v>N/A</v>
          </cell>
          <cell r="CQ61">
            <v>6.7230798281640997E-2</v>
          </cell>
          <cell r="CR61">
            <v>0.126855884089768</v>
          </cell>
          <cell r="CT61" t="str">
            <v>N/A</v>
          </cell>
          <cell r="CU61" t="str">
            <v>N/A</v>
          </cell>
          <cell r="CV61" t="str">
            <v>N/A</v>
          </cell>
          <cell r="CW61" t="str">
            <v>N/A</v>
          </cell>
          <cell r="CX61" t="str">
            <v>N/A</v>
          </cell>
          <cell r="CZ61" t="str">
            <v>N/A</v>
          </cell>
          <cell r="DA61" t="str">
            <v>N/A</v>
          </cell>
          <cell r="DB61" t="str">
            <v>N/A</v>
          </cell>
          <cell r="DC61" t="str">
            <v>N/A</v>
          </cell>
          <cell r="DD61" t="str">
            <v>N/A</v>
          </cell>
          <cell r="DF61" t="str">
            <v>N/A</v>
          </cell>
          <cell r="DG61" t="str">
            <v>N/A</v>
          </cell>
          <cell r="DH61" t="str">
            <v>N/A</v>
          </cell>
          <cell r="DI61" t="str">
            <v>N/A</v>
          </cell>
          <cell r="DJ61" t="str">
            <v>N/A</v>
          </cell>
          <cell r="DL61" t="str">
            <v>N/A</v>
          </cell>
          <cell r="DM61" t="str">
            <v>N/A</v>
          </cell>
          <cell r="DN61" t="str">
            <v>N/A</v>
          </cell>
          <cell r="DO61" t="str">
            <v>N/A</v>
          </cell>
          <cell r="DP61" t="str">
            <v>N/A</v>
          </cell>
          <cell r="DR61" t="str">
            <v>N/A</v>
          </cell>
          <cell r="DS61" t="str">
            <v>N/A</v>
          </cell>
          <cell r="DT61" t="str">
            <v>N/A</v>
          </cell>
          <cell r="DU61" t="str">
            <v>N/A</v>
          </cell>
          <cell r="DV61" t="str">
            <v>N/A</v>
          </cell>
          <cell r="DX61" t="str">
            <v>N/A</v>
          </cell>
          <cell r="DY61" t="str">
            <v>N/A</v>
          </cell>
          <cell r="DZ61" t="str">
            <v>N/A</v>
          </cell>
          <cell r="EA61" t="str">
            <v>N/A</v>
          </cell>
          <cell r="EB61" t="str">
            <v>N/A</v>
          </cell>
          <cell r="ED61" t="str">
            <v>N/A</v>
          </cell>
          <cell r="EE61" t="str">
            <v>N/A</v>
          </cell>
          <cell r="EF61" t="str">
            <v>N/A</v>
          </cell>
          <cell r="EG61" t="str">
            <v>N/A</v>
          </cell>
          <cell r="EH61" t="str">
            <v>N/A</v>
          </cell>
          <cell r="EJ61" t="str">
            <v>N/A</v>
          </cell>
          <cell r="EK61" t="str">
            <v>N/A</v>
          </cell>
          <cell r="EL61" t="str">
            <v>N/A</v>
          </cell>
          <cell r="EM61" t="str">
            <v>N/A</v>
          </cell>
          <cell r="EN61" t="str">
            <v>N/A</v>
          </cell>
          <cell r="EP61" t="str">
            <v>NA</v>
          </cell>
          <cell r="EQ61" t="str">
            <v>N/A</v>
          </cell>
          <cell r="ER61" t="str">
            <v>N/A</v>
          </cell>
          <cell r="ES61" t="str">
            <v>N/A</v>
          </cell>
          <cell r="ET61" t="str">
            <v>N/A</v>
          </cell>
          <cell r="EV61" t="str">
            <v>NA</v>
          </cell>
          <cell r="EW61" t="str">
            <v>NA</v>
          </cell>
          <cell r="EX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E61" t="str">
            <v>N/A</v>
          </cell>
          <cell r="FF61" t="str">
            <v>N/A</v>
          </cell>
          <cell r="FG61" t="str">
            <v>N/A</v>
          </cell>
          <cell r="FK61" t="str">
            <v>JM</v>
          </cell>
          <cell r="FL61">
            <v>36926</v>
          </cell>
        </row>
        <row r="62">
          <cell r="A62" t="str">
            <v>CCRD</v>
          </cell>
          <cell r="C62" t="str">
            <v>Concord Communications</v>
          </cell>
          <cell r="G62" t="str">
            <v>CCRD</v>
          </cell>
          <cell r="H62" t="e">
            <v>#REF!</v>
          </cell>
          <cell r="I62" t="e">
            <v>#REF!</v>
          </cell>
          <cell r="J62" t="e">
            <v>#REF!</v>
          </cell>
          <cell r="L62" t="str">
            <v>N/A</v>
          </cell>
          <cell r="M62" t="e">
            <v>#NAME?</v>
          </cell>
          <cell r="N62" t="e">
            <v>#NAME?</v>
          </cell>
          <cell r="O62" t="e">
            <v>#NAME?</v>
          </cell>
          <cell r="Q62" t="e">
            <v>#NAME?</v>
          </cell>
          <cell r="R62" t="e">
            <v>#NAME?</v>
          </cell>
          <cell r="S62" t="e">
            <v>#NAME?</v>
          </cell>
          <cell r="W62" t="e">
            <v>#DIV/0!</v>
          </cell>
          <cell r="X62" t="str">
            <v>N/A</v>
          </cell>
          <cell r="Y62">
            <v>0</v>
          </cell>
          <cell r="AF62" t="str">
            <v>N/A</v>
          </cell>
          <cell r="AG62" t="str">
            <v>N/A</v>
          </cell>
          <cell r="AH62">
            <v>0</v>
          </cell>
          <cell r="AO62" t="str">
            <v>N/A</v>
          </cell>
          <cell r="AP62" t="str">
            <v>N/A</v>
          </cell>
          <cell r="AQ62">
            <v>0</v>
          </cell>
          <cell r="BE62" t="str">
            <v>N/A</v>
          </cell>
          <cell r="BF62" t="str">
            <v>N/A</v>
          </cell>
          <cell r="BH62" t="str">
            <v>N/A</v>
          </cell>
          <cell r="BI62" t="str">
            <v>N/A</v>
          </cell>
          <cell r="BK62" t="str">
            <v>N/A</v>
          </cell>
          <cell r="BO62" t="str">
            <v>N/A</v>
          </cell>
          <cell r="CB62" t="str">
            <v>N/A</v>
          </cell>
          <cell r="CC62" t="str">
            <v>N/A</v>
          </cell>
          <cell r="CE62" t="str">
            <v>N/A</v>
          </cell>
          <cell r="CF62" t="str">
            <v>N/A</v>
          </cell>
          <cell r="CG62" t="str">
            <v>N/A</v>
          </cell>
          <cell r="CI62" t="str">
            <v>N/A</v>
          </cell>
          <cell r="CJ62" t="str">
            <v>N/A</v>
          </cell>
          <cell r="CK62" t="str">
            <v>N/A</v>
          </cell>
          <cell r="CM62" t="e">
            <v>#NAME?</v>
          </cell>
          <cell r="CN62" t="e">
            <v>#NAME?</v>
          </cell>
          <cell r="CO62" t="str">
            <v>N/A</v>
          </cell>
          <cell r="CQ62" t="str">
            <v>N/A</v>
          </cell>
          <cell r="CR62" t="str">
            <v>N/A</v>
          </cell>
          <cell r="CT62" t="str">
            <v>N/A</v>
          </cell>
          <cell r="CU62" t="str">
            <v>N/A</v>
          </cell>
          <cell r="CV62" t="str">
            <v>N/A</v>
          </cell>
          <cell r="CW62" t="str">
            <v>N/A</v>
          </cell>
          <cell r="CX62" t="str">
            <v>N/A</v>
          </cell>
          <cell r="CZ62" t="str">
            <v>N/A</v>
          </cell>
          <cell r="DA62" t="str">
            <v>N/A</v>
          </cell>
          <cell r="DB62" t="str">
            <v>N/A</v>
          </cell>
          <cell r="DC62" t="str">
            <v>N/A</v>
          </cell>
          <cell r="DD62" t="str">
            <v>N/A</v>
          </cell>
          <cell r="DF62" t="str">
            <v>N/A</v>
          </cell>
          <cell r="DG62" t="str">
            <v>N/A</v>
          </cell>
          <cell r="DH62" t="str">
            <v>N/A</v>
          </cell>
          <cell r="DI62" t="str">
            <v>N/A</v>
          </cell>
          <cell r="DJ62" t="str">
            <v>N/A</v>
          </cell>
          <cell r="DL62" t="str">
            <v>N/A</v>
          </cell>
          <cell r="DM62" t="str">
            <v>N/A</v>
          </cell>
          <cell r="DN62" t="str">
            <v>N/A</v>
          </cell>
          <cell r="DO62" t="str">
            <v>N/A</v>
          </cell>
          <cell r="DP62" t="str">
            <v>N/A</v>
          </cell>
          <cell r="DR62" t="str">
            <v>N/A</v>
          </cell>
          <cell r="DS62" t="str">
            <v>N/A</v>
          </cell>
          <cell r="DT62" t="str">
            <v>N/A</v>
          </cell>
          <cell r="DU62" t="str">
            <v>N/A</v>
          </cell>
          <cell r="DV62" t="str">
            <v>N/A</v>
          </cell>
          <cell r="DX62" t="str">
            <v>N/A</v>
          </cell>
          <cell r="DY62" t="str">
            <v>N/A</v>
          </cell>
          <cell r="DZ62" t="str">
            <v>N/A</v>
          </cell>
          <cell r="EA62" t="str">
            <v>N/A</v>
          </cell>
          <cell r="EB62" t="str">
            <v>N/A</v>
          </cell>
          <cell r="ED62" t="str">
            <v>N/A</v>
          </cell>
          <cell r="EE62" t="str">
            <v>N/A</v>
          </cell>
          <cell r="EF62" t="str">
            <v>N/A</v>
          </cell>
          <cell r="EG62" t="str">
            <v>N/A</v>
          </cell>
          <cell r="EH62" t="str">
            <v>N/A</v>
          </cell>
          <cell r="EJ62" t="str">
            <v>N/A</v>
          </cell>
          <cell r="EK62" t="str">
            <v>N/A</v>
          </cell>
          <cell r="EL62" t="str">
            <v>N/A</v>
          </cell>
          <cell r="EM62" t="str">
            <v>N/A</v>
          </cell>
          <cell r="EN62" t="str">
            <v>N/A</v>
          </cell>
          <cell r="EP62" t="str">
            <v>NA</v>
          </cell>
          <cell r="EQ62" t="str">
            <v>N/A</v>
          </cell>
          <cell r="ER62" t="str">
            <v>N/A</v>
          </cell>
          <cell r="ES62" t="str">
            <v>N/A</v>
          </cell>
          <cell r="ET62" t="str">
            <v>N/A</v>
          </cell>
          <cell r="EV62" t="str">
            <v>NA</v>
          </cell>
          <cell r="EW62" t="str">
            <v>NA</v>
          </cell>
          <cell r="EX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E62" t="str">
            <v>N/A</v>
          </cell>
          <cell r="FF62" t="str">
            <v>N/A</v>
          </cell>
          <cell r="FG62" t="str">
            <v>N/A</v>
          </cell>
          <cell r="FK62" t="str">
            <v>PH</v>
          </cell>
          <cell r="FL62">
            <v>36893</v>
          </cell>
        </row>
        <row r="63">
          <cell r="A63" t="str">
            <v>CNXT</v>
          </cell>
          <cell r="C63" t="str">
            <v>Conexant</v>
          </cell>
          <cell r="E63" t="str">
            <v>SEP</v>
          </cell>
          <cell r="G63" t="str">
            <v>CNXT</v>
          </cell>
          <cell r="H63" t="e">
            <v>#REF!</v>
          </cell>
          <cell r="I63" t="e">
            <v>#REF!</v>
          </cell>
          <cell r="J63" t="e">
            <v>#REF!</v>
          </cell>
          <cell r="L63" t="str">
            <v>N/A</v>
          </cell>
          <cell r="M63" t="e">
            <v>#NAME?</v>
          </cell>
          <cell r="N63" t="e">
            <v>#NAME?</v>
          </cell>
          <cell r="O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  <cell r="U63">
            <v>2161.1</v>
          </cell>
          <cell r="W63">
            <v>0</v>
          </cell>
          <cell r="X63" t="str">
            <v>N/A</v>
          </cell>
          <cell r="AD63">
            <v>2714.2</v>
          </cell>
          <cell r="AF63" t="str">
            <v>N/A</v>
          </cell>
          <cell r="AG63" t="str">
            <v>N/A</v>
          </cell>
          <cell r="AO63" t="str">
            <v>N/A</v>
          </cell>
          <cell r="AP63" t="str">
            <v>N/A</v>
          </cell>
          <cell r="AQ63">
            <v>0</v>
          </cell>
          <cell r="AV63">
            <v>36818</v>
          </cell>
          <cell r="AW63" t="str">
            <v>Veerappan</v>
          </cell>
          <cell r="AX63" t="str">
            <v>RS</v>
          </cell>
          <cell r="AZ63">
            <v>246.880236</v>
          </cell>
          <cell r="BA63" t="str">
            <v>10Q, 8K</v>
          </cell>
          <cell r="BB63">
            <v>36707</v>
          </cell>
          <cell r="BE63" t="str">
            <v>N/A</v>
          </cell>
          <cell r="BF63" t="str">
            <v>N/A</v>
          </cell>
          <cell r="BH63" t="str">
            <v>N/A</v>
          </cell>
          <cell r="BI63" t="str">
            <v>N/A</v>
          </cell>
          <cell r="BK63" t="str">
            <v>N/A</v>
          </cell>
          <cell r="BO63" t="str">
            <v>N/A</v>
          </cell>
          <cell r="CB63" t="str">
            <v>N/A</v>
          </cell>
          <cell r="CC63" t="str">
            <v>N/A</v>
          </cell>
          <cell r="CE63" t="str">
            <v>N/A</v>
          </cell>
          <cell r="CF63" t="str">
            <v>N/A</v>
          </cell>
          <cell r="CG63" t="str">
            <v>N/A</v>
          </cell>
          <cell r="CI63" t="str">
            <v>N/A</v>
          </cell>
          <cell r="CJ63" t="str">
            <v>N/A</v>
          </cell>
          <cell r="CK63" t="str">
            <v>N/A</v>
          </cell>
          <cell r="CM63" t="e">
            <v>#NAME?</v>
          </cell>
          <cell r="CN63" t="e">
            <v>#NAME?</v>
          </cell>
          <cell r="CO63" t="str">
            <v>N/A</v>
          </cell>
          <cell r="CQ63">
            <v>0.255934477812225</v>
          </cell>
          <cell r="CR63">
            <v>-1</v>
          </cell>
          <cell r="CT63" t="str">
            <v>N/A</v>
          </cell>
          <cell r="CU63" t="str">
            <v>N/A</v>
          </cell>
          <cell r="CV63" t="str">
            <v>N/A</v>
          </cell>
          <cell r="CW63" t="str">
            <v>N/A</v>
          </cell>
          <cell r="CX63" t="str">
            <v>N/A</v>
          </cell>
          <cell r="CZ63" t="str">
            <v>N/A</v>
          </cell>
          <cell r="DA63" t="str">
            <v>N/A</v>
          </cell>
          <cell r="DB63" t="str">
            <v>N/A</v>
          </cell>
          <cell r="DC63" t="str">
            <v>N/A</v>
          </cell>
          <cell r="DD63" t="str">
            <v>N/A</v>
          </cell>
          <cell r="DF63" t="str">
            <v>N/A</v>
          </cell>
          <cell r="DG63" t="str">
            <v>N/A</v>
          </cell>
          <cell r="DH63" t="str">
            <v>N/A</v>
          </cell>
          <cell r="DI63" t="str">
            <v>N/A</v>
          </cell>
          <cell r="DJ63" t="str">
            <v>N/A</v>
          </cell>
          <cell r="DL63" t="str">
            <v>N/A</v>
          </cell>
          <cell r="DM63" t="str">
            <v>N/A</v>
          </cell>
          <cell r="DN63" t="str">
            <v>N/A</v>
          </cell>
          <cell r="DO63" t="str">
            <v>N/A</v>
          </cell>
          <cell r="DP63" t="str">
            <v>N/A</v>
          </cell>
          <cell r="DR63" t="str">
            <v>N/A</v>
          </cell>
          <cell r="DS63" t="str">
            <v>N/A</v>
          </cell>
          <cell r="DT63" t="str">
            <v>N/A</v>
          </cell>
          <cell r="DU63" t="str">
            <v>N/A</v>
          </cell>
          <cell r="DV63" t="str">
            <v>N/A</v>
          </cell>
          <cell r="DX63" t="str">
            <v>N/A</v>
          </cell>
          <cell r="DY63" t="str">
            <v>N/A</v>
          </cell>
          <cell r="DZ63" t="str">
            <v>N/A</v>
          </cell>
          <cell r="EA63" t="str">
            <v>N/A</v>
          </cell>
          <cell r="EB63" t="str">
            <v>N/A</v>
          </cell>
          <cell r="ED63" t="str">
            <v>N/A</v>
          </cell>
          <cell r="EE63" t="str">
            <v>N/A</v>
          </cell>
          <cell r="EF63" t="str">
            <v>N/A</v>
          </cell>
          <cell r="EG63" t="str">
            <v>N/A</v>
          </cell>
          <cell r="EH63" t="str">
            <v>N/A</v>
          </cell>
          <cell r="EJ63" t="str">
            <v>N/A</v>
          </cell>
          <cell r="EK63" t="str">
            <v>N/A</v>
          </cell>
          <cell r="EL63" t="str">
            <v>N/A</v>
          </cell>
          <cell r="EM63" t="str">
            <v>N/A</v>
          </cell>
          <cell r="EN63" t="str">
            <v>N/A</v>
          </cell>
          <cell r="EP63" t="str">
            <v>NA</v>
          </cell>
          <cell r="EQ63" t="str">
            <v>N/A</v>
          </cell>
          <cell r="ER63" t="str">
            <v>N/A</v>
          </cell>
          <cell r="ES63" t="str">
            <v>N/A</v>
          </cell>
          <cell r="ET63" t="str">
            <v>N/A</v>
          </cell>
          <cell r="EV63" t="str">
            <v>NA</v>
          </cell>
          <cell r="EW63" t="str">
            <v>NA</v>
          </cell>
          <cell r="EX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E63" t="str">
            <v>N/A</v>
          </cell>
          <cell r="FF63" t="str">
            <v>N/A</v>
          </cell>
          <cell r="FG63" t="str">
            <v>N/A</v>
          </cell>
        </row>
        <row r="64">
          <cell r="A64" t="str">
            <v>CONV</v>
          </cell>
          <cell r="C64" t="str">
            <v>Convergent Communications</v>
          </cell>
          <cell r="G64" t="str">
            <v>CONV</v>
          </cell>
          <cell r="H64" t="e">
            <v>#REF!</v>
          </cell>
          <cell r="I64" t="e">
            <v>#REF!</v>
          </cell>
          <cell r="J64" t="e">
            <v>#REF!</v>
          </cell>
          <cell r="L64" t="str">
            <v>N/A</v>
          </cell>
          <cell r="M64" t="e">
            <v>#NAME?</v>
          </cell>
          <cell r="N64" t="e">
            <v>#NAME?</v>
          </cell>
          <cell r="O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  <cell r="U64">
            <v>283.10000000000002</v>
          </cell>
          <cell r="W64">
            <v>0</v>
          </cell>
          <cell r="X64" t="str">
            <v>N/A</v>
          </cell>
          <cell r="Y64">
            <v>0</v>
          </cell>
          <cell r="AD64">
            <v>409.7</v>
          </cell>
          <cell r="AF64" t="str">
            <v>N/A</v>
          </cell>
          <cell r="AG64" t="str">
            <v>N/A</v>
          </cell>
          <cell r="AH64">
            <v>0</v>
          </cell>
          <cell r="AO64" t="str">
            <v>N/A</v>
          </cell>
          <cell r="AP64" t="str">
            <v>N/A</v>
          </cell>
          <cell r="AQ64">
            <v>0</v>
          </cell>
          <cell r="AV64">
            <v>36444</v>
          </cell>
          <cell r="AX64" t="str">
            <v>William Blair &amp; Co</v>
          </cell>
          <cell r="AZ64">
            <v>29.151536</v>
          </cell>
          <cell r="BE64" t="str">
            <v>N/A</v>
          </cell>
          <cell r="BF64" t="str">
            <v>N/A</v>
          </cell>
          <cell r="BH64" t="str">
            <v>N/A</v>
          </cell>
          <cell r="BI64" t="str">
            <v>N/A</v>
          </cell>
          <cell r="BK64" t="str">
            <v>N/A</v>
          </cell>
          <cell r="BM64">
            <v>112.372</v>
          </cell>
          <cell r="BN64">
            <v>204.815</v>
          </cell>
          <cell r="BO64">
            <v>-92.442999999999998</v>
          </cell>
          <cell r="BZ64">
            <v>36831</v>
          </cell>
          <cell r="CB64" t="str">
            <v>N/A</v>
          </cell>
          <cell r="CC64" t="str">
            <v>N/A</v>
          </cell>
          <cell r="CE64" t="str">
            <v>N/A</v>
          </cell>
          <cell r="CF64" t="str">
            <v>N/A</v>
          </cell>
          <cell r="CG64" t="str">
            <v>N/A</v>
          </cell>
          <cell r="CI64" t="str">
            <v>N/A</v>
          </cell>
          <cell r="CJ64" t="str">
            <v>N/A</v>
          </cell>
          <cell r="CK64" t="str">
            <v>N/A</v>
          </cell>
          <cell r="CM64" t="e">
            <v>#NAME?</v>
          </cell>
          <cell r="CN64" t="e">
            <v>#NAME?</v>
          </cell>
          <cell r="CO64" t="str">
            <v>N/A</v>
          </cell>
          <cell r="CQ64">
            <v>0.44719180501589501</v>
          </cell>
          <cell r="CR64">
            <v>-1</v>
          </cell>
          <cell r="CT64" t="str">
            <v>N/A</v>
          </cell>
          <cell r="CU64" t="str">
            <v>N/A</v>
          </cell>
          <cell r="CV64" t="str">
            <v>N/A</v>
          </cell>
          <cell r="CW64" t="str">
            <v>N/A</v>
          </cell>
          <cell r="CX64" t="str">
            <v>N/A</v>
          </cell>
          <cell r="CZ64" t="str">
            <v>N/A</v>
          </cell>
          <cell r="DA64" t="str">
            <v>N/A</v>
          </cell>
          <cell r="DB64" t="str">
            <v>N/A</v>
          </cell>
          <cell r="DC64" t="str">
            <v>N/A</v>
          </cell>
          <cell r="DD64" t="str">
            <v>N/A</v>
          </cell>
          <cell r="DF64" t="str">
            <v>N/A</v>
          </cell>
          <cell r="DG64" t="str">
            <v>N/A</v>
          </cell>
          <cell r="DH64" t="str">
            <v>N/A</v>
          </cell>
          <cell r="DI64" t="str">
            <v>N/A</v>
          </cell>
          <cell r="DJ64" t="str">
            <v>N/A</v>
          </cell>
          <cell r="DL64" t="str">
            <v>N/A</v>
          </cell>
          <cell r="DM64" t="str">
            <v>N/A</v>
          </cell>
          <cell r="DN64" t="str">
            <v>N/A</v>
          </cell>
          <cell r="DO64" t="str">
            <v>N/A</v>
          </cell>
          <cell r="DP64" t="str">
            <v>N/A</v>
          </cell>
          <cell r="DR64" t="str">
            <v>N/A</v>
          </cell>
          <cell r="DS64" t="str">
            <v>N/A</v>
          </cell>
          <cell r="DT64" t="str">
            <v>N/A</v>
          </cell>
          <cell r="DU64" t="str">
            <v>N/A</v>
          </cell>
          <cell r="DV64" t="str">
            <v>N/A</v>
          </cell>
          <cell r="DX64" t="str">
            <v>N/A</v>
          </cell>
          <cell r="DY64" t="str">
            <v>N/A</v>
          </cell>
          <cell r="DZ64" t="str">
            <v>N/A</v>
          </cell>
          <cell r="EA64" t="str">
            <v>N/A</v>
          </cell>
          <cell r="EB64" t="str">
            <v>N/A</v>
          </cell>
          <cell r="ED64" t="str">
            <v>N/A</v>
          </cell>
          <cell r="EE64" t="str">
            <v>N/A</v>
          </cell>
          <cell r="EF64" t="str">
            <v>N/A</v>
          </cell>
          <cell r="EG64" t="str">
            <v>N/A</v>
          </cell>
          <cell r="EH64" t="str">
            <v>N/A</v>
          </cell>
          <cell r="EJ64" t="str">
            <v>N/A</v>
          </cell>
          <cell r="EK64" t="str">
            <v>N/A</v>
          </cell>
          <cell r="EL64" t="str">
            <v>N/A</v>
          </cell>
          <cell r="EM64" t="str">
            <v>N/A</v>
          </cell>
          <cell r="EN64" t="str">
            <v>N/A</v>
          </cell>
          <cell r="EP64" t="str">
            <v>NA</v>
          </cell>
          <cell r="EQ64" t="str">
            <v>N/A</v>
          </cell>
          <cell r="ER64" t="str">
            <v>N/A</v>
          </cell>
          <cell r="ES64" t="str">
            <v>N/A</v>
          </cell>
          <cell r="ET64" t="str">
            <v>N/A</v>
          </cell>
          <cell r="EV64" t="str">
            <v>NA</v>
          </cell>
          <cell r="EW64" t="str">
            <v>NA</v>
          </cell>
          <cell r="EX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E64" t="str">
            <v>N/A</v>
          </cell>
          <cell r="FF64" t="str">
            <v>N/A</v>
          </cell>
          <cell r="FG64" t="str">
            <v>N/A</v>
          </cell>
        </row>
        <row r="65">
          <cell r="A65" t="str">
            <v>GLW</v>
          </cell>
          <cell r="C65" t="str">
            <v>Corning Inc.</v>
          </cell>
          <cell r="E65" t="str">
            <v>DEC</v>
          </cell>
          <cell r="G65" t="str">
            <v>GLW</v>
          </cell>
          <cell r="H65" t="e">
            <v>#REF!</v>
          </cell>
          <cell r="I65" t="e">
            <v>#REF!</v>
          </cell>
          <cell r="J65" t="e">
            <v>#REF!</v>
          </cell>
          <cell r="L65" t="str">
            <v>N/A</v>
          </cell>
          <cell r="M65" t="e">
            <v>#NAME?</v>
          </cell>
          <cell r="N65" t="e">
            <v>#NAME?</v>
          </cell>
          <cell r="O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  <cell r="W65" t="e">
            <v>#DIV/0!</v>
          </cell>
          <cell r="X65" t="str">
            <v>N/A</v>
          </cell>
          <cell r="Y65">
            <v>0</v>
          </cell>
          <cell r="AF65" t="str">
            <v>N/A</v>
          </cell>
          <cell r="AG65" t="str">
            <v>N/A</v>
          </cell>
          <cell r="AH65">
            <v>0</v>
          </cell>
          <cell r="AO65" t="str">
            <v>N/A</v>
          </cell>
          <cell r="AP65" t="str">
            <v>N/A</v>
          </cell>
          <cell r="AQ65">
            <v>0</v>
          </cell>
          <cell r="BE65" t="str">
            <v>N/A</v>
          </cell>
          <cell r="BF65" t="str">
            <v>N/A</v>
          </cell>
          <cell r="BH65" t="str">
            <v>N/A</v>
          </cell>
          <cell r="BI65" t="str">
            <v>N/A</v>
          </cell>
          <cell r="BK65" t="str">
            <v>N/A</v>
          </cell>
          <cell r="BO65" t="str">
            <v>N/A</v>
          </cell>
          <cell r="CB65" t="str">
            <v>N/A</v>
          </cell>
          <cell r="CC65" t="str">
            <v>N/A</v>
          </cell>
          <cell r="CE65" t="str">
            <v>N/A</v>
          </cell>
          <cell r="CF65" t="str">
            <v>N/A</v>
          </cell>
          <cell r="CG65" t="str">
            <v>N/A</v>
          </cell>
          <cell r="CI65" t="str">
            <v>N/A</v>
          </cell>
          <cell r="CJ65" t="str">
            <v>N/A</v>
          </cell>
          <cell r="CK65" t="str">
            <v>N/A</v>
          </cell>
          <cell r="CM65" t="e">
            <v>#NAME?</v>
          </cell>
          <cell r="CN65" t="e">
            <v>#NAME?</v>
          </cell>
          <cell r="CO65" t="str">
            <v>N/A</v>
          </cell>
          <cell r="CQ65" t="str">
            <v>N/A</v>
          </cell>
          <cell r="CR65" t="str">
            <v>N/A</v>
          </cell>
          <cell r="CT65" t="str">
            <v>N/A</v>
          </cell>
          <cell r="CU65" t="str">
            <v>N/A</v>
          </cell>
          <cell r="CV65" t="str">
            <v>N/A</v>
          </cell>
          <cell r="CW65" t="str">
            <v>N/A</v>
          </cell>
          <cell r="CX65" t="str">
            <v>N/A</v>
          </cell>
          <cell r="CZ65" t="str">
            <v>N/A</v>
          </cell>
          <cell r="DA65" t="str">
            <v>N/A</v>
          </cell>
          <cell r="DB65" t="str">
            <v>N/A</v>
          </cell>
          <cell r="DC65" t="str">
            <v>N/A</v>
          </cell>
          <cell r="DD65" t="str">
            <v>N/A</v>
          </cell>
          <cell r="DF65" t="str">
            <v>N/A</v>
          </cell>
          <cell r="DG65" t="str">
            <v>N/A</v>
          </cell>
          <cell r="DH65" t="str">
            <v>N/A</v>
          </cell>
          <cell r="DI65" t="str">
            <v>N/A</v>
          </cell>
          <cell r="DJ65" t="str">
            <v>N/A</v>
          </cell>
          <cell r="DL65" t="str">
            <v>N/A</v>
          </cell>
          <cell r="DM65" t="str">
            <v>N/A</v>
          </cell>
          <cell r="DN65" t="str">
            <v>N/A</v>
          </cell>
          <cell r="DO65" t="str">
            <v>N/A</v>
          </cell>
          <cell r="DP65" t="str">
            <v>N/A</v>
          </cell>
          <cell r="DR65" t="str">
            <v>N/A</v>
          </cell>
          <cell r="DS65" t="str">
            <v>N/A</v>
          </cell>
          <cell r="DT65" t="str">
            <v>N/A</v>
          </cell>
          <cell r="DU65" t="str">
            <v>N/A</v>
          </cell>
          <cell r="DV65" t="str">
            <v>N/A</v>
          </cell>
          <cell r="DX65" t="str">
            <v>N/A</v>
          </cell>
          <cell r="DY65" t="str">
            <v>N/A</v>
          </cell>
          <cell r="DZ65" t="str">
            <v>N/A</v>
          </cell>
          <cell r="EA65" t="str">
            <v>N/A</v>
          </cell>
          <cell r="EB65" t="str">
            <v>N/A</v>
          </cell>
          <cell r="ED65" t="str">
            <v>N/A</v>
          </cell>
          <cell r="EE65" t="str">
            <v>N/A</v>
          </cell>
          <cell r="EF65" t="str">
            <v>N/A</v>
          </cell>
          <cell r="EG65" t="str">
            <v>N/A</v>
          </cell>
          <cell r="EH65" t="str">
            <v>N/A</v>
          </cell>
          <cell r="EJ65" t="str">
            <v>N/A</v>
          </cell>
          <cell r="EK65" t="str">
            <v>N/A</v>
          </cell>
          <cell r="EL65" t="str">
            <v>N/A</v>
          </cell>
          <cell r="EM65" t="str">
            <v>N/A</v>
          </cell>
          <cell r="EN65" t="str">
            <v>N/A</v>
          </cell>
          <cell r="EP65" t="str">
            <v>NA</v>
          </cell>
          <cell r="EQ65" t="str">
            <v>N/A</v>
          </cell>
          <cell r="ER65" t="str">
            <v>N/A</v>
          </cell>
          <cell r="ES65" t="str">
            <v>N/A</v>
          </cell>
          <cell r="ET65" t="str">
            <v>N/A</v>
          </cell>
          <cell r="EV65" t="str">
            <v>NA</v>
          </cell>
          <cell r="EW65" t="str">
            <v>NA</v>
          </cell>
          <cell r="EX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E65" t="str">
            <v>N/A</v>
          </cell>
          <cell r="FF65" t="str">
            <v>N/A</v>
          </cell>
          <cell r="FG65" t="str">
            <v>N/A</v>
          </cell>
        </row>
        <row r="66">
          <cell r="A66" t="str">
            <v>ECIL</v>
          </cell>
          <cell r="C66" t="str">
            <v>ECI Telecom</v>
          </cell>
          <cell r="E66" t="str">
            <v>DEC</v>
          </cell>
          <cell r="G66" t="str">
            <v>ECIL</v>
          </cell>
          <cell r="H66" t="e">
            <v>#REF!</v>
          </cell>
          <cell r="I66" t="e">
            <v>#REF!</v>
          </cell>
          <cell r="J66" t="e">
            <v>#REF!</v>
          </cell>
          <cell r="L66" t="str">
            <v>N/A</v>
          </cell>
          <cell r="M66" t="e">
            <v>#NAME?</v>
          </cell>
          <cell r="N66" t="e">
            <v>#NAME?</v>
          </cell>
          <cell r="O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W66" t="e">
            <v>#DIV/0!</v>
          </cell>
          <cell r="X66" t="str">
            <v>N/A</v>
          </cell>
          <cell r="Y66">
            <v>0</v>
          </cell>
          <cell r="AF66" t="str">
            <v>N/A</v>
          </cell>
          <cell r="AG66" t="str">
            <v>N/A</v>
          </cell>
          <cell r="AH66">
            <v>0</v>
          </cell>
          <cell r="AO66" t="str">
            <v>N/A</v>
          </cell>
          <cell r="AP66" t="str">
            <v>N/A</v>
          </cell>
          <cell r="AQ66">
            <v>0</v>
          </cell>
          <cell r="BE66" t="str">
            <v>N/A</v>
          </cell>
          <cell r="BF66" t="str">
            <v>N/A</v>
          </cell>
          <cell r="BH66" t="str">
            <v>N/A</v>
          </cell>
          <cell r="BI66" t="str">
            <v>N/A</v>
          </cell>
          <cell r="BK66" t="str">
            <v>N/A</v>
          </cell>
          <cell r="BO66" t="str">
            <v>N/A</v>
          </cell>
          <cell r="CB66" t="str">
            <v>N/A</v>
          </cell>
          <cell r="CC66" t="str">
            <v>N/A</v>
          </cell>
          <cell r="CE66" t="str">
            <v>N/A</v>
          </cell>
          <cell r="CF66" t="str">
            <v>N/A</v>
          </cell>
          <cell r="CG66" t="str">
            <v>N/A</v>
          </cell>
          <cell r="CI66" t="str">
            <v>N/A</v>
          </cell>
          <cell r="CJ66" t="str">
            <v>N/A</v>
          </cell>
          <cell r="CK66" t="str">
            <v>N/A</v>
          </cell>
          <cell r="CM66" t="e">
            <v>#NAME?</v>
          </cell>
          <cell r="CN66" t="e">
            <v>#NAME?</v>
          </cell>
          <cell r="CO66" t="str">
            <v>N/A</v>
          </cell>
          <cell r="CQ66" t="str">
            <v>N/A</v>
          </cell>
          <cell r="CR66" t="str">
            <v>N/A</v>
          </cell>
          <cell r="CT66" t="str">
            <v>N/A</v>
          </cell>
          <cell r="CU66" t="str">
            <v>N/A</v>
          </cell>
          <cell r="CV66" t="str">
            <v>N/A</v>
          </cell>
          <cell r="CW66" t="str">
            <v>N/A</v>
          </cell>
          <cell r="CX66" t="str">
            <v>N/A</v>
          </cell>
          <cell r="CZ66" t="str">
            <v>N/A</v>
          </cell>
          <cell r="DA66" t="str">
            <v>N/A</v>
          </cell>
          <cell r="DB66" t="str">
            <v>N/A</v>
          </cell>
          <cell r="DC66" t="str">
            <v>N/A</v>
          </cell>
          <cell r="DD66" t="str">
            <v>N/A</v>
          </cell>
          <cell r="DF66" t="str">
            <v>N/A</v>
          </cell>
          <cell r="DG66" t="str">
            <v>N/A</v>
          </cell>
          <cell r="DH66" t="str">
            <v>N/A</v>
          </cell>
          <cell r="DI66" t="str">
            <v>N/A</v>
          </cell>
          <cell r="DJ66" t="str">
            <v>N/A</v>
          </cell>
          <cell r="DL66" t="str">
            <v>N/A</v>
          </cell>
          <cell r="DM66" t="str">
            <v>N/A</v>
          </cell>
          <cell r="DN66" t="str">
            <v>N/A</v>
          </cell>
          <cell r="DO66" t="str">
            <v>N/A</v>
          </cell>
          <cell r="DP66" t="str">
            <v>N/A</v>
          </cell>
          <cell r="DR66" t="str">
            <v>N/A</v>
          </cell>
          <cell r="DS66" t="str">
            <v>N/A</v>
          </cell>
          <cell r="DT66" t="str">
            <v>N/A</v>
          </cell>
          <cell r="DU66" t="str">
            <v>N/A</v>
          </cell>
          <cell r="DV66" t="str">
            <v>N/A</v>
          </cell>
          <cell r="DX66" t="str">
            <v>N/A</v>
          </cell>
          <cell r="DY66" t="str">
            <v>N/A</v>
          </cell>
          <cell r="DZ66" t="str">
            <v>N/A</v>
          </cell>
          <cell r="EA66" t="str">
            <v>N/A</v>
          </cell>
          <cell r="EB66" t="str">
            <v>N/A</v>
          </cell>
          <cell r="ED66" t="str">
            <v>N/A</v>
          </cell>
          <cell r="EE66" t="str">
            <v>N/A</v>
          </cell>
          <cell r="EF66" t="str">
            <v>N/A</v>
          </cell>
          <cell r="EG66" t="str">
            <v>N/A</v>
          </cell>
          <cell r="EH66" t="str">
            <v>N/A</v>
          </cell>
          <cell r="EJ66" t="str">
            <v>N/A</v>
          </cell>
          <cell r="EK66" t="str">
            <v>N/A</v>
          </cell>
          <cell r="EL66" t="str">
            <v>N/A</v>
          </cell>
          <cell r="EM66" t="str">
            <v>N/A</v>
          </cell>
          <cell r="EN66" t="str">
            <v>N/A</v>
          </cell>
          <cell r="EP66" t="str">
            <v>NA</v>
          </cell>
          <cell r="EQ66" t="str">
            <v>N/A</v>
          </cell>
          <cell r="ER66" t="str">
            <v>N/A</v>
          </cell>
          <cell r="ES66" t="str">
            <v>N/A</v>
          </cell>
          <cell r="ET66" t="str">
            <v>N/A</v>
          </cell>
          <cell r="EV66" t="str">
            <v>NA</v>
          </cell>
          <cell r="EW66" t="str">
            <v>NA</v>
          </cell>
          <cell r="EX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E66" t="str">
            <v>N/A</v>
          </cell>
          <cell r="FF66" t="str">
            <v>N/A</v>
          </cell>
          <cell r="FG66" t="str">
            <v>N/A</v>
          </cell>
        </row>
        <row r="67">
          <cell r="A67" t="str">
            <v>EMC</v>
          </cell>
          <cell r="C67" t="str">
            <v>EMC</v>
          </cell>
          <cell r="E67" t="str">
            <v>MAR</v>
          </cell>
          <cell r="G67" t="str">
            <v>EMC</v>
          </cell>
          <cell r="H67" t="e">
            <v>#REF!</v>
          </cell>
          <cell r="I67" t="e">
            <v>#REF!</v>
          </cell>
          <cell r="J67" t="e">
            <v>#REF!</v>
          </cell>
          <cell r="L67" t="str">
            <v>N/A</v>
          </cell>
          <cell r="M67" t="e">
            <v>#NAME?</v>
          </cell>
          <cell r="N67" t="e">
            <v>#NAME?</v>
          </cell>
          <cell r="O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  <cell r="U67">
            <v>8872.8160000000007</v>
          </cell>
          <cell r="V67">
            <v>5143.0510000000004</v>
          </cell>
          <cell r="W67">
            <v>0.57964134497999298</v>
          </cell>
          <cell r="X67">
            <v>0.254361524007711</v>
          </cell>
          <cell r="Y67">
            <v>2256.9029999999998</v>
          </cell>
          <cell r="AA67">
            <v>2256.9029999999998</v>
          </cell>
          <cell r="AB67">
            <v>1782.075</v>
          </cell>
          <cell r="AD67">
            <v>8440.75</v>
          </cell>
          <cell r="AE67">
            <v>4150.1940000000004</v>
          </cell>
          <cell r="AF67">
            <v>0.491685454491603</v>
          </cell>
          <cell r="AG67">
            <v>9.4465657672600206E-2</v>
          </cell>
          <cell r="AH67">
            <v>797.36099999999999</v>
          </cell>
          <cell r="AJ67">
            <v>797.36099999999999</v>
          </cell>
          <cell r="AK67">
            <v>773.53499999999997</v>
          </cell>
          <cell r="AM67">
            <v>9352.8019999999997</v>
          </cell>
          <cell r="AN67">
            <v>4697.4849999999997</v>
          </cell>
          <cell r="AO67">
            <v>0.50225429769602703</v>
          </cell>
          <cell r="AP67">
            <v>0.12349668046003801</v>
          </cell>
          <cell r="AQ67">
            <v>1155.04</v>
          </cell>
          <cell r="AS67">
            <v>1155.04</v>
          </cell>
          <cell r="AT67">
            <v>1047.7950000000001</v>
          </cell>
          <cell r="AV67">
            <v>37091</v>
          </cell>
          <cell r="AW67" t="str">
            <v>Lewis</v>
          </cell>
          <cell r="AX67" t="str">
            <v>RS</v>
          </cell>
          <cell r="AZ67">
            <v>2206.8489169999998</v>
          </cell>
          <cell r="BA67" t="str">
            <v>10Q</v>
          </cell>
          <cell r="BB67">
            <v>36981</v>
          </cell>
          <cell r="BE67" t="str">
            <v>N/A</v>
          </cell>
          <cell r="BF67" t="str">
            <v>N/A</v>
          </cell>
          <cell r="BH67" t="str">
            <v>N/A</v>
          </cell>
          <cell r="BI67" t="str">
            <v>N/A</v>
          </cell>
          <cell r="BK67" t="str">
            <v>N/A</v>
          </cell>
          <cell r="BM67">
            <v>2554.0509999999999</v>
          </cell>
          <cell r="BN67">
            <v>0</v>
          </cell>
          <cell r="BO67">
            <v>2554.0509999999999</v>
          </cell>
          <cell r="BP67">
            <v>37090</v>
          </cell>
          <cell r="BQ67" t="str">
            <v>PR</v>
          </cell>
          <cell r="BT67">
            <v>0.79</v>
          </cell>
          <cell r="BU67">
            <v>0.78</v>
          </cell>
          <cell r="BV67">
            <v>1</v>
          </cell>
          <cell r="BW67">
            <v>0.3</v>
          </cell>
          <cell r="BX67">
            <v>37054</v>
          </cell>
          <cell r="BZ67">
            <v>36817</v>
          </cell>
          <cell r="CB67" t="str">
            <v>N/A</v>
          </cell>
          <cell r="CC67" t="str">
            <v>N/A</v>
          </cell>
          <cell r="CE67" t="str">
            <v>N/A</v>
          </cell>
          <cell r="CF67" t="str">
            <v>N/A</v>
          </cell>
          <cell r="CG67" t="str">
            <v>N/A</v>
          </cell>
          <cell r="CI67" t="str">
            <v>N/A</v>
          </cell>
          <cell r="CJ67" t="str">
            <v>N/A</v>
          </cell>
          <cell r="CK67" t="str">
            <v>N/A</v>
          </cell>
          <cell r="CM67" t="e">
            <v>#NAME?</v>
          </cell>
          <cell r="CN67" t="e">
            <v>#NAME?</v>
          </cell>
          <cell r="CO67" t="str">
            <v>N/A</v>
          </cell>
          <cell r="CQ67">
            <v>-4.8695476159992597E-2</v>
          </cell>
          <cell r="CR67">
            <v>0.108053431270918</v>
          </cell>
          <cell r="CT67" t="str">
            <v>N/A</v>
          </cell>
          <cell r="CU67" t="str">
            <v>N/A</v>
          </cell>
          <cell r="CV67" t="str">
            <v>N/A</v>
          </cell>
          <cell r="CW67" t="str">
            <v>N/A</v>
          </cell>
          <cell r="CX67" t="str">
            <v>N/A</v>
          </cell>
          <cell r="CZ67" t="str">
            <v>N/A</v>
          </cell>
          <cell r="DA67" t="str">
            <v>N/A</v>
          </cell>
          <cell r="DB67" t="str">
            <v>N/A</v>
          </cell>
          <cell r="DC67" t="str">
            <v>N/A</v>
          </cell>
          <cell r="DD67" t="str">
            <v>N/A</v>
          </cell>
          <cell r="DF67" t="str">
            <v>N/A</v>
          </cell>
          <cell r="DG67" t="str">
            <v>N/A</v>
          </cell>
          <cell r="DH67" t="str">
            <v>N/A</v>
          </cell>
          <cell r="DI67" t="str">
            <v>N/A</v>
          </cell>
          <cell r="DJ67" t="str">
            <v>N/A</v>
          </cell>
          <cell r="DL67" t="str">
            <v>N/A</v>
          </cell>
          <cell r="DM67" t="str">
            <v>N/A</v>
          </cell>
          <cell r="DN67" t="str">
            <v>N/A</v>
          </cell>
          <cell r="DO67" t="str">
            <v>N/A</v>
          </cell>
          <cell r="DP67" t="str">
            <v>N/A</v>
          </cell>
          <cell r="DR67" t="str">
            <v>N/A</v>
          </cell>
          <cell r="DS67" t="str">
            <v>N/A</v>
          </cell>
          <cell r="DT67" t="str">
            <v>N/A</v>
          </cell>
          <cell r="DU67" t="str">
            <v>N/A</v>
          </cell>
          <cell r="DV67" t="str">
            <v>N/A</v>
          </cell>
          <cell r="DX67" t="str">
            <v>N/A</v>
          </cell>
          <cell r="DY67" t="str">
            <v>N/A</v>
          </cell>
          <cell r="DZ67" t="str">
            <v>N/A</v>
          </cell>
          <cell r="EA67" t="str">
            <v>N/A</v>
          </cell>
          <cell r="EB67" t="str">
            <v>N/A</v>
          </cell>
          <cell r="ED67" t="str">
            <v>N/A</v>
          </cell>
          <cell r="EE67" t="str">
            <v>N/A</v>
          </cell>
          <cell r="EF67" t="str">
            <v>N/A</v>
          </cell>
          <cell r="EG67" t="str">
            <v>N/A</v>
          </cell>
          <cell r="EH67" t="str">
            <v>N/A</v>
          </cell>
          <cell r="EJ67" t="str">
            <v>N/A</v>
          </cell>
          <cell r="EK67" t="str">
            <v>N/A</v>
          </cell>
          <cell r="EL67" t="str">
            <v>N/A</v>
          </cell>
          <cell r="EM67" t="str">
            <v>N/A</v>
          </cell>
          <cell r="EN67" t="str">
            <v>N/A</v>
          </cell>
          <cell r="EP67" t="str">
            <v>N/A</v>
          </cell>
          <cell r="EQ67" t="str">
            <v>N/A</v>
          </cell>
          <cell r="ER67" t="str">
            <v>N/A</v>
          </cell>
          <cell r="ES67" t="str">
            <v>N/A</v>
          </cell>
          <cell r="ET67" t="str">
            <v>N/A</v>
          </cell>
          <cell r="EV67" t="str">
            <v>N/A</v>
          </cell>
          <cell r="EW67" t="str">
            <v>N/A</v>
          </cell>
          <cell r="EX67" t="str">
            <v>N/A</v>
          </cell>
          <cell r="EZ67" t="str">
            <v>N/A</v>
          </cell>
          <cell r="FA67" t="str">
            <v>N/A</v>
          </cell>
          <cell r="FB67" t="str">
            <v>N/A</v>
          </cell>
          <cell r="FE67" t="str">
            <v>N/A</v>
          </cell>
          <cell r="FF67" t="str">
            <v>N/A</v>
          </cell>
          <cell r="FG67" t="str">
            <v>N/A</v>
          </cell>
          <cell r="FK67" t="str">
            <v>DL</v>
          </cell>
          <cell r="FL67">
            <v>37092</v>
          </cell>
        </row>
        <row r="68">
          <cell r="A68" t="str">
            <v>ERICY</v>
          </cell>
          <cell r="C68" t="str">
            <v>Ericsson</v>
          </cell>
          <cell r="E68" t="str">
            <v>DEC</v>
          </cell>
          <cell r="G68" t="str">
            <v>ERICY</v>
          </cell>
          <cell r="H68" t="e">
            <v>#REF!</v>
          </cell>
          <cell r="I68" t="e">
            <v>#REF!</v>
          </cell>
          <cell r="J68" t="e">
            <v>#REF!</v>
          </cell>
          <cell r="L68" t="str">
            <v>N/A</v>
          </cell>
          <cell r="M68" t="e">
            <v>#NAME?</v>
          </cell>
          <cell r="N68" t="e">
            <v>#NAME?</v>
          </cell>
          <cell r="O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  <cell r="U68" t="e">
            <v>#NAME?</v>
          </cell>
          <cell r="V68" t="e">
            <v>#NAME?</v>
          </cell>
          <cell r="W68" t="e">
            <v>#NAME?</v>
          </cell>
          <cell r="X68" t="str">
            <v>N/A</v>
          </cell>
          <cell r="Y68" t="e">
            <v>#NAME?</v>
          </cell>
          <cell r="AA68" t="e">
            <v>#NAME?</v>
          </cell>
          <cell r="AB68" t="e">
            <v>#NAME?</v>
          </cell>
          <cell r="AD68" t="e">
            <v>#NAME?</v>
          </cell>
          <cell r="AE68" t="e">
            <v>#NAME?</v>
          </cell>
          <cell r="AF68" t="str">
            <v>N/A</v>
          </cell>
          <cell r="AG68" t="str">
            <v>N/A</v>
          </cell>
          <cell r="AH68" t="e">
            <v>#NAME?</v>
          </cell>
          <cell r="AJ68" t="e">
            <v>#NAME?</v>
          </cell>
          <cell r="AK68" t="e">
            <v>#NAME?</v>
          </cell>
          <cell r="AM68" t="e">
            <v>#NAME?</v>
          </cell>
          <cell r="AN68" t="e">
            <v>#NAME?</v>
          </cell>
          <cell r="AO68" t="str">
            <v>N/A</v>
          </cell>
          <cell r="AP68" t="str">
            <v>N/A</v>
          </cell>
          <cell r="AQ68" t="e">
            <v>#NAME?</v>
          </cell>
          <cell r="AS68" t="e">
            <v>#NAME?</v>
          </cell>
          <cell r="AT68" t="e">
            <v>#NAME?</v>
          </cell>
          <cell r="AV68">
            <v>37069</v>
          </cell>
          <cell r="AX68" t="str">
            <v>AG Edwards</v>
          </cell>
          <cell r="AZ68">
            <v>7910</v>
          </cell>
          <cell r="BA68" t="str">
            <v>Quarterly Report</v>
          </cell>
          <cell r="BB68">
            <v>36981</v>
          </cell>
          <cell r="BE68" t="str">
            <v>N/A</v>
          </cell>
          <cell r="BF68" t="str">
            <v>N/A</v>
          </cell>
          <cell r="BH68" t="str">
            <v>N/A</v>
          </cell>
          <cell r="BI68">
            <v>0</v>
          </cell>
          <cell r="BK68" t="str">
            <v>N/A</v>
          </cell>
          <cell r="BM68" t="e">
            <v>#NAME?</v>
          </cell>
          <cell r="BN68" t="e">
            <v>#NAME?</v>
          </cell>
          <cell r="BO68" t="str">
            <v>N/A</v>
          </cell>
          <cell r="BP68">
            <v>37092</v>
          </cell>
          <cell r="BQ68" t="str">
            <v>PR</v>
          </cell>
          <cell r="BT68">
            <v>0.11</v>
          </cell>
          <cell r="BU68">
            <v>0.2</v>
          </cell>
          <cell r="BV68">
            <v>0.33</v>
          </cell>
          <cell r="BX68">
            <v>36927</v>
          </cell>
          <cell r="CB68" t="str">
            <v>N/A</v>
          </cell>
          <cell r="CC68" t="str">
            <v>N/A</v>
          </cell>
          <cell r="CE68" t="str">
            <v>N/A</v>
          </cell>
          <cell r="CF68" t="str">
            <v>N/A</v>
          </cell>
          <cell r="CG68" t="str">
            <v>N/A</v>
          </cell>
          <cell r="CI68" t="str">
            <v>N/A</v>
          </cell>
          <cell r="CJ68" t="str">
            <v>N/A</v>
          </cell>
          <cell r="CK68" t="str">
            <v>N/A</v>
          </cell>
          <cell r="CM68" t="e">
            <v>#NAME?</v>
          </cell>
          <cell r="CN68" t="e">
            <v>#NAME?</v>
          </cell>
          <cell r="CO68" t="str">
            <v>N/A</v>
          </cell>
          <cell r="CQ68" t="str">
            <v>N/A</v>
          </cell>
          <cell r="CR68" t="str">
            <v>N/A</v>
          </cell>
          <cell r="CT68" t="str">
            <v>N/A</v>
          </cell>
          <cell r="CU68" t="str">
            <v>N/A</v>
          </cell>
          <cell r="CV68" t="str">
            <v>N/A</v>
          </cell>
          <cell r="CW68" t="str">
            <v>N/A</v>
          </cell>
          <cell r="CX68" t="str">
            <v>N/A</v>
          </cell>
          <cell r="CZ68" t="str">
            <v>N/A</v>
          </cell>
          <cell r="DA68" t="str">
            <v>N/A</v>
          </cell>
          <cell r="DB68" t="str">
            <v>N/A</v>
          </cell>
          <cell r="DC68" t="str">
            <v>N/A</v>
          </cell>
          <cell r="DD68" t="str">
            <v>N/A</v>
          </cell>
          <cell r="DF68" t="str">
            <v>N/A</v>
          </cell>
          <cell r="DG68" t="str">
            <v>N/A</v>
          </cell>
          <cell r="DH68" t="str">
            <v>N/A</v>
          </cell>
          <cell r="DI68" t="str">
            <v>N/A</v>
          </cell>
          <cell r="DJ68" t="str">
            <v>N/A</v>
          </cell>
          <cell r="DL68" t="str">
            <v>N/A</v>
          </cell>
          <cell r="DM68" t="str">
            <v>N/A</v>
          </cell>
          <cell r="DN68" t="str">
            <v>N/A</v>
          </cell>
          <cell r="DO68" t="str">
            <v>N/A</v>
          </cell>
          <cell r="DP68" t="str">
            <v>N/A</v>
          </cell>
          <cell r="DR68" t="str">
            <v>N/A</v>
          </cell>
          <cell r="DS68" t="str">
            <v>N/A</v>
          </cell>
          <cell r="DT68" t="str">
            <v>N/A</v>
          </cell>
          <cell r="DU68" t="str">
            <v>N/A</v>
          </cell>
          <cell r="DV68" t="str">
            <v>N/A</v>
          </cell>
          <cell r="DX68" t="str">
            <v>N/A</v>
          </cell>
          <cell r="DY68" t="str">
            <v>N/A</v>
          </cell>
          <cell r="DZ68" t="str">
            <v>N/A</v>
          </cell>
          <cell r="EA68" t="str">
            <v>N/A</v>
          </cell>
          <cell r="EB68" t="str">
            <v>N/A</v>
          </cell>
          <cell r="ED68" t="str">
            <v>N/A</v>
          </cell>
          <cell r="EE68" t="str">
            <v>N/A</v>
          </cell>
          <cell r="EF68" t="str">
            <v>N/A</v>
          </cell>
          <cell r="EG68" t="str">
            <v>N/A</v>
          </cell>
          <cell r="EH68" t="str">
            <v>N/A</v>
          </cell>
          <cell r="EJ68" t="str">
            <v>N/A</v>
          </cell>
          <cell r="EK68" t="str">
            <v>N/A</v>
          </cell>
          <cell r="EL68" t="str">
            <v>N/A</v>
          </cell>
          <cell r="EM68" t="str">
            <v>N/A</v>
          </cell>
          <cell r="EN68" t="str">
            <v>N/A</v>
          </cell>
          <cell r="EP68" t="str">
            <v>NA</v>
          </cell>
          <cell r="EQ68" t="str">
            <v>N/A</v>
          </cell>
          <cell r="ER68" t="str">
            <v>N/A</v>
          </cell>
          <cell r="ES68" t="str">
            <v>N/A</v>
          </cell>
          <cell r="ET68" t="str">
            <v>N/A</v>
          </cell>
          <cell r="EV68" t="str">
            <v>NA</v>
          </cell>
          <cell r="EW68" t="str">
            <v>NA</v>
          </cell>
          <cell r="EX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E68" t="str">
            <v>N/A</v>
          </cell>
          <cell r="FF68" t="str">
            <v>N/A</v>
          </cell>
          <cell r="FG68" t="str">
            <v>N/A</v>
          </cell>
          <cell r="FK68" t="str">
            <v>DL</v>
          </cell>
          <cell r="FL68">
            <v>36991</v>
          </cell>
          <cell r="GI68" t="e">
            <v>#NAME?</v>
          </cell>
        </row>
        <row r="69">
          <cell r="A69" t="str">
            <v>EXAR</v>
          </cell>
          <cell r="C69" t="str">
            <v>Exar</v>
          </cell>
          <cell r="E69" t="str">
            <v>MAR</v>
          </cell>
          <cell r="G69" t="str">
            <v>EXAR</v>
          </cell>
          <cell r="H69" t="e">
            <v>#REF!</v>
          </cell>
          <cell r="I69" t="e">
            <v>#REF!</v>
          </cell>
          <cell r="J69" t="e">
            <v>#REF!</v>
          </cell>
          <cell r="L69" t="str">
            <v>N/A</v>
          </cell>
          <cell r="M69" t="e">
            <v>#NAME?</v>
          </cell>
          <cell r="N69" t="e">
            <v>#NAME?</v>
          </cell>
          <cell r="O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  <cell r="U69">
            <v>116.5</v>
          </cell>
          <cell r="W69">
            <v>0</v>
          </cell>
          <cell r="X69" t="str">
            <v>N/A</v>
          </cell>
          <cell r="AD69">
            <v>161.36000000000001</v>
          </cell>
          <cell r="AF69" t="str">
            <v>N/A</v>
          </cell>
          <cell r="AG69" t="str">
            <v>N/A</v>
          </cell>
          <cell r="AO69" t="str">
            <v>N/A</v>
          </cell>
          <cell r="AP69" t="str">
            <v>N/A</v>
          </cell>
          <cell r="AQ69">
            <v>0</v>
          </cell>
          <cell r="AV69">
            <v>36817</v>
          </cell>
          <cell r="AW69" t="str">
            <v>Veerappan</v>
          </cell>
          <cell r="AX69" t="str">
            <v>RS</v>
          </cell>
          <cell r="AZ69">
            <v>38.503782999999999</v>
          </cell>
          <cell r="BE69" t="str">
            <v>N/A</v>
          </cell>
          <cell r="BF69" t="str">
            <v>N/A</v>
          </cell>
          <cell r="BH69" t="str">
            <v>N/A</v>
          </cell>
          <cell r="BI69" t="str">
            <v>N/A</v>
          </cell>
          <cell r="BK69" t="str">
            <v>N/A</v>
          </cell>
          <cell r="BM69">
            <v>404.30099999999999</v>
          </cell>
          <cell r="BN69">
            <v>0</v>
          </cell>
          <cell r="BO69">
            <v>404.30099999999999</v>
          </cell>
          <cell r="BP69">
            <v>36799</v>
          </cell>
          <cell r="BQ69" t="str">
            <v>10Q</v>
          </cell>
          <cell r="CB69" t="str">
            <v>N/A</v>
          </cell>
          <cell r="CC69" t="str">
            <v>N/A</v>
          </cell>
          <cell r="CE69" t="str">
            <v>N/A</v>
          </cell>
          <cell r="CF69" t="str">
            <v>N/A</v>
          </cell>
          <cell r="CG69" t="str">
            <v>N/A</v>
          </cell>
          <cell r="CI69" t="str">
            <v>N/A</v>
          </cell>
          <cell r="CJ69" t="str">
            <v>N/A</v>
          </cell>
          <cell r="CK69" t="str">
            <v>N/A</v>
          </cell>
          <cell r="CM69" t="e">
            <v>#NAME?</v>
          </cell>
          <cell r="CN69" t="e">
            <v>#NAME?</v>
          </cell>
          <cell r="CO69" t="str">
            <v>N/A</v>
          </cell>
          <cell r="CQ69">
            <v>0.38506437768240298</v>
          </cell>
          <cell r="CR69">
            <v>-1</v>
          </cell>
          <cell r="CT69" t="str">
            <v>N/A</v>
          </cell>
          <cell r="CU69" t="str">
            <v>N/A</v>
          </cell>
          <cell r="CV69" t="str">
            <v>N/A</v>
          </cell>
          <cell r="CW69" t="str">
            <v>N/A</v>
          </cell>
          <cell r="CX69" t="str">
            <v>N/A</v>
          </cell>
          <cell r="CZ69" t="str">
            <v>N/A</v>
          </cell>
          <cell r="DA69" t="str">
            <v>N/A</v>
          </cell>
          <cell r="DB69" t="str">
            <v>N/A</v>
          </cell>
          <cell r="DC69" t="str">
            <v>N/A</v>
          </cell>
          <cell r="DD69" t="str">
            <v>N/A</v>
          </cell>
          <cell r="DF69" t="str">
            <v>N/A</v>
          </cell>
          <cell r="DG69" t="str">
            <v>N/A</v>
          </cell>
          <cell r="DH69" t="str">
            <v>N/A</v>
          </cell>
          <cell r="DI69" t="str">
            <v>N/A</v>
          </cell>
          <cell r="DJ69" t="str">
            <v>N/A</v>
          </cell>
          <cell r="DL69" t="str">
            <v>N/A</v>
          </cell>
          <cell r="DM69" t="str">
            <v>N/A</v>
          </cell>
          <cell r="DN69" t="str">
            <v>N/A</v>
          </cell>
          <cell r="DO69" t="str">
            <v>N/A</v>
          </cell>
          <cell r="DP69" t="str">
            <v>N/A</v>
          </cell>
          <cell r="DR69" t="str">
            <v>N/A</v>
          </cell>
          <cell r="DS69" t="str">
            <v>N/A</v>
          </cell>
          <cell r="DT69" t="str">
            <v>N/A</v>
          </cell>
          <cell r="DU69" t="str">
            <v>N/A</v>
          </cell>
          <cell r="DV69" t="str">
            <v>N/A</v>
          </cell>
          <cell r="DX69" t="str">
            <v>N/A</v>
          </cell>
          <cell r="DY69" t="str">
            <v>N/A</v>
          </cell>
          <cell r="DZ69" t="str">
            <v>N/A</v>
          </cell>
          <cell r="EA69" t="str">
            <v>N/A</v>
          </cell>
          <cell r="EB69" t="str">
            <v>N/A</v>
          </cell>
          <cell r="ED69" t="str">
            <v>N/A</v>
          </cell>
          <cell r="EE69" t="str">
            <v>N/A</v>
          </cell>
          <cell r="EF69" t="str">
            <v>N/A</v>
          </cell>
          <cell r="EG69" t="str">
            <v>N/A</v>
          </cell>
          <cell r="EH69" t="str">
            <v>N/A</v>
          </cell>
          <cell r="EJ69" t="str">
            <v>N/A</v>
          </cell>
          <cell r="EK69" t="str">
            <v>N/A</v>
          </cell>
          <cell r="EL69" t="str">
            <v>N/A</v>
          </cell>
          <cell r="EM69" t="str">
            <v>N/A</v>
          </cell>
          <cell r="EN69" t="str">
            <v>N/A</v>
          </cell>
          <cell r="EP69" t="str">
            <v>NA</v>
          </cell>
          <cell r="EQ69" t="str">
            <v>N/A</v>
          </cell>
          <cell r="ER69" t="str">
            <v>N/A</v>
          </cell>
          <cell r="ES69" t="str">
            <v>N/A</v>
          </cell>
          <cell r="ET69" t="str">
            <v>N/A</v>
          </cell>
          <cell r="EV69" t="str">
            <v>NA</v>
          </cell>
          <cell r="EW69" t="str">
            <v>NA</v>
          </cell>
          <cell r="EX69" t="str">
            <v>NA</v>
          </cell>
          <cell r="EZ69" t="str">
            <v>NA</v>
          </cell>
          <cell r="FA69" t="str">
            <v>NA</v>
          </cell>
          <cell r="FB69" t="str">
            <v>NA</v>
          </cell>
          <cell r="FE69" t="str">
            <v>N/A</v>
          </cell>
          <cell r="FF69" t="str">
            <v>N/A</v>
          </cell>
          <cell r="FG69" t="str">
            <v>N/A</v>
          </cell>
          <cell r="FK69" t="str">
            <v>DL</v>
          </cell>
          <cell r="FL69">
            <v>36991</v>
          </cell>
        </row>
        <row r="70">
          <cell r="A70" t="str">
            <v>FFIV</v>
          </cell>
          <cell r="C70" t="str">
            <v>F5 Networks</v>
          </cell>
          <cell r="E70" t="str">
            <v>SEP</v>
          </cell>
          <cell r="G70" t="str">
            <v>FFIV</v>
          </cell>
          <cell r="H70" t="e">
            <v>#REF!</v>
          </cell>
          <cell r="I70" t="e">
            <v>#REF!</v>
          </cell>
          <cell r="J70" t="e">
            <v>#REF!</v>
          </cell>
          <cell r="L70" t="str">
            <v>N/A</v>
          </cell>
          <cell r="M70" t="e">
            <v>#NAME?</v>
          </cell>
          <cell r="N70" t="e">
            <v>#NAME?</v>
          </cell>
          <cell r="O70" t="e">
            <v>#NAME?</v>
          </cell>
          <cell r="Q70" t="e">
            <v>#NAME?</v>
          </cell>
          <cell r="R70" t="e">
            <v>#NAME?</v>
          </cell>
          <cell r="S70" t="e">
            <v>#NAME?</v>
          </cell>
          <cell r="U70">
            <v>122.236</v>
          </cell>
          <cell r="W70">
            <v>0</v>
          </cell>
          <cell r="X70" t="str">
            <v>N/A</v>
          </cell>
          <cell r="Y70">
            <v>0</v>
          </cell>
          <cell r="AD70">
            <v>200.953</v>
          </cell>
          <cell r="AF70" t="str">
            <v>N/A</v>
          </cell>
          <cell r="AG70" t="str">
            <v>N/A</v>
          </cell>
          <cell r="AH70">
            <v>0</v>
          </cell>
          <cell r="AO70" t="str">
            <v>N/A</v>
          </cell>
          <cell r="AP70" t="str">
            <v>N/A</v>
          </cell>
          <cell r="AQ70">
            <v>0</v>
          </cell>
          <cell r="AV70">
            <v>36801</v>
          </cell>
          <cell r="AX70" t="str">
            <v>Chase H&amp;Q</v>
          </cell>
          <cell r="AZ70">
            <v>21.51286</v>
          </cell>
          <cell r="BA70" t="str">
            <v>10Q,</v>
          </cell>
          <cell r="BB70">
            <v>36739</v>
          </cell>
          <cell r="BE70" t="str">
            <v>N/A</v>
          </cell>
          <cell r="BF70" t="str">
            <v>N/A</v>
          </cell>
          <cell r="BH70" t="str">
            <v>N/A</v>
          </cell>
          <cell r="BI70" t="str">
            <v>N/A</v>
          </cell>
          <cell r="BK70" t="str">
            <v>N/A</v>
          </cell>
          <cell r="BM70">
            <v>56.255000000000003</v>
          </cell>
          <cell r="BN70">
            <v>0</v>
          </cell>
          <cell r="BO70">
            <v>56.255000000000003</v>
          </cell>
          <cell r="BP70">
            <v>36707</v>
          </cell>
          <cell r="BQ70" t="str">
            <v>10Q</v>
          </cell>
          <cell r="CB70" t="str">
            <v>N/A</v>
          </cell>
          <cell r="CC70" t="str">
            <v>N/A</v>
          </cell>
          <cell r="CE70" t="str">
            <v>N/A</v>
          </cell>
          <cell r="CF70" t="str">
            <v>N/A</v>
          </cell>
          <cell r="CG70" t="str">
            <v>N/A</v>
          </cell>
          <cell r="CI70" t="str">
            <v>N/A</v>
          </cell>
          <cell r="CJ70" t="str">
            <v>N/A</v>
          </cell>
          <cell r="CK70" t="str">
            <v>N/A</v>
          </cell>
          <cell r="CM70" t="e">
            <v>#NAME?</v>
          </cell>
          <cell r="CN70" t="e">
            <v>#NAME?</v>
          </cell>
          <cell r="CO70" t="str">
            <v>N/A</v>
          </cell>
          <cell r="CQ70">
            <v>0.64397558820641998</v>
          </cell>
          <cell r="CR70">
            <v>-1</v>
          </cell>
          <cell r="CT70" t="str">
            <v>N/A</v>
          </cell>
          <cell r="CU70" t="str">
            <v>N/A</v>
          </cell>
          <cell r="CV70" t="str">
            <v>N/A</v>
          </cell>
          <cell r="CW70" t="str">
            <v>N/A</v>
          </cell>
          <cell r="CX70" t="str">
            <v>N/A</v>
          </cell>
          <cell r="CZ70" t="str">
            <v>N/A</v>
          </cell>
          <cell r="DA70" t="str">
            <v>N/A</v>
          </cell>
          <cell r="DB70" t="str">
            <v>N/A</v>
          </cell>
          <cell r="DC70" t="str">
            <v>N/A</v>
          </cell>
          <cell r="DD70" t="str">
            <v>N/A</v>
          </cell>
          <cell r="DF70" t="str">
            <v>N/A</v>
          </cell>
          <cell r="DG70" t="str">
            <v>N/A</v>
          </cell>
          <cell r="DH70" t="str">
            <v>N/A</v>
          </cell>
          <cell r="DI70" t="str">
            <v>N/A</v>
          </cell>
          <cell r="DJ70" t="str">
            <v>N/A</v>
          </cell>
          <cell r="DL70" t="str">
            <v>N/A</v>
          </cell>
          <cell r="DM70" t="str">
            <v>N/A</v>
          </cell>
          <cell r="DN70" t="str">
            <v>N/A</v>
          </cell>
          <cell r="DO70" t="str">
            <v>N/A</v>
          </cell>
          <cell r="DP70" t="str">
            <v>N/A</v>
          </cell>
          <cell r="DR70" t="str">
            <v>N/A</v>
          </cell>
          <cell r="DS70" t="str">
            <v>N/A</v>
          </cell>
          <cell r="DT70" t="str">
            <v>N/A</v>
          </cell>
          <cell r="DU70" t="str">
            <v>N/A</v>
          </cell>
          <cell r="DV70" t="str">
            <v>N/A</v>
          </cell>
          <cell r="DX70" t="str">
            <v>N/A</v>
          </cell>
          <cell r="DY70" t="str">
            <v>N/A</v>
          </cell>
          <cell r="DZ70" t="str">
            <v>N/A</v>
          </cell>
          <cell r="EA70" t="str">
            <v>N/A</v>
          </cell>
          <cell r="EB70" t="str">
            <v>N/A</v>
          </cell>
          <cell r="ED70" t="str">
            <v>N/A</v>
          </cell>
          <cell r="EE70" t="str">
            <v>N/A</v>
          </cell>
          <cell r="EF70" t="str">
            <v>N/A</v>
          </cell>
          <cell r="EG70" t="str">
            <v>N/A</v>
          </cell>
          <cell r="EH70" t="str">
            <v>N/A</v>
          </cell>
          <cell r="EJ70" t="str">
            <v>N/A</v>
          </cell>
          <cell r="EK70" t="str">
            <v>N/A</v>
          </cell>
          <cell r="EL70" t="str">
            <v>N/A</v>
          </cell>
          <cell r="EM70" t="str">
            <v>N/A</v>
          </cell>
          <cell r="EN70" t="str">
            <v>N/A</v>
          </cell>
          <cell r="EP70" t="str">
            <v>NA</v>
          </cell>
          <cell r="EQ70" t="str">
            <v>N/A</v>
          </cell>
          <cell r="ER70" t="str">
            <v>N/A</v>
          </cell>
          <cell r="ES70" t="str">
            <v>N/A</v>
          </cell>
          <cell r="ET70" t="str">
            <v>N/A</v>
          </cell>
          <cell r="EV70" t="str">
            <v>NA</v>
          </cell>
          <cell r="EW70" t="str">
            <v>NA</v>
          </cell>
          <cell r="EX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E70" t="str">
            <v>N/A</v>
          </cell>
          <cell r="FF70" t="str">
            <v>N/A</v>
          </cell>
          <cell r="FG70" t="str">
            <v>N/A</v>
          </cell>
        </row>
        <row r="71">
          <cell r="A71" t="str">
            <v>FNSR</v>
          </cell>
          <cell r="C71" t="str">
            <v>Finisar</v>
          </cell>
          <cell r="E71" t="str">
            <v>APR</v>
          </cell>
          <cell r="G71" t="str">
            <v>FNSR</v>
          </cell>
          <cell r="H71" t="e">
            <v>#REF!</v>
          </cell>
          <cell r="I71" t="e">
            <v>#REF!</v>
          </cell>
          <cell r="J71" t="e">
            <v>#REF!</v>
          </cell>
          <cell r="L71" t="str">
            <v>N/A</v>
          </cell>
          <cell r="M71" t="e">
            <v>#NAME?</v>
          </cell>
          <cell r="N71" t="e">
            <v>#NAME?</v>
          </cell>
          <cell r="O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  <cell r="U71">
            <v>157.24700000000001</v>
          </cell>
          <cell r="V71">
            <v>65.87</v>
          </cell>
          <cell r="W71">
            <v>0.41889511405622998</v>
          </cell>
          <cell r="X71">
            <v>0.119538051600348</v>
          </cell>
          <cell r="Y71">
            <v>18.797000000000001</v>
          </cell>
          <cell r="AA71">
            <v>18.797000000000001</v>
          </cell>
          <cell r="AB71">
            <v>24.74</v>
          </cell>
          <cell r="AD71">
            <v>314.178</v>
          </cell>
          <cell r="AE71">
            <v>136.471</v>
          </cell>
          <cell r="AF71">
            <v>0.434374781175003</v>
          </cell>
          <cell r="AG71">
            <v>0.14248610660198999</v>
          </cell>
          <cell r="AH71">
            <v>44.765999999999998</v>
          </cell>
          <cell r="AJ71">
            <v>44.765999999999998</v>
          </cell>
          <cell r="AK71">
            <v>37.201000000000001</v>
          </cell>
          <cell r="AO71" t="str">
            <v>N/A</v>
          </cell>
          <cell r="AP71" t="str">
            <v>N/A</v>
          </cell>
          <cell r="AQ71">
            <v>0</v>
          </cell>
          <cell r="AV71">
            <v>36943</v>
          </cell>
          <cell r="AX71" t="str">
            <v>ML</v>
          </cell>
          <cell r="AZ71">
            <v>179.07511</v>
          </cell>
          <cell r="BA71" t="str">
            <v>10Q, 8K</v>
          </cell>
          <cell r="BB71">
            <v>36831</v>
          </cell>
          <cell r="BE71" t="str">
            <v>N/A</v>
          </cell>
          <cell r="BF71" t="str">
            <v>N/A</v>
          </cell>
          <cell r="BH71" t="str">
            <v>N/A</v>
          </cell>
          <cell r="BI71" t="str">
            <v>N/A</v>
          </cell>
          <cell r="BK71" t="str">
            <v>N/A</v>
          </cell>
          <cell r="BM71">
            <v>315.30500000000001</v>
          </cell>
          <cell r="BN71">
            <v>0</v>
          </cell>
          <cell r="BO71">
            <v>315.30500000000001</v>
          </cell>
          <cell r="BP71">
            <v>36738</v>
          </cell>
          <cell r="BQ71" t="str">
            <v>10Q</v>
          </cell>
          <cell r="CB71" t="str">
            <v>N/A</v>
          </cell>
          <cell r="CC71" t="str">
            <v>N/A</v>
          </cell>
          <cell r="CE71" t="str">
            <v>N/A</v>
          </cell>
          <cell r="CF71" t="str">
            <v>N/A</v>
          </cell>
          <cell r="CG71" t="str">
            <v>N/A</v>
          </cell>
          <cell r="CI71" t="str">
            <v>N/A</v>
          </cell>
          <cell r="CJ71" t="str">
            <v>N/A</v>
          </cell>
          <cell r="CK71" t="str">
            <v>N/A</v>
          </cell>
          <cell r="CM71" t="e">
            <v>#NAME?</v>
          </cell>
          <cell r="CN71" t="e">
            <v>#NAME?</v>
          </cell>
          <cell r="CO71" t="str">
            <v>N/A</v>
          </cell>
          <cell r="CQ71">
            <v>0.99799042271076699</v>
          </cell>
          <cell r="CR71">
            <v>-1</v>
          </cell>
          <cell r="CT71" t="str">
            <v>N/A</v>
          </cell>
          <cell r="CU71" t="str">
            <v>N/A</v>
          </cell>
          <cell r="CV71" t="str">
            <v>N/A</v>
          </cell>
          <cell r="CW71" t="str">
            <v>N/A</v>
          </cell>
          <cell r="CX71" t="str">
            <v>N/A</v>
          </cell>
          <cell r="CZ71" t="str">
            <v>N/A</v>
          </cell>
          <cell r="DA71" t="str">
            <v>N/A</v>
          </cell>
          <cell r="DB71" t="str">
            <v>N/A</v>
          </cell>
          <cell r="DC71" t="str">
            <v>N/A</v>
          </cell>
          <cell r="DD71" t="str">
            <v>N/A</v>
          </cell>
          <cell r="DF71" t="str">
            <v>N/A</v>
          </cell>
          <cell r="DG71" t="str">
            <v>N/A</v>
          </cell>
          <cell r="DH71" t="str">
            <v>N/A</v>
          </cell>
          <cell r="DI71" t="str">
            <v>N/A</v>
          </cell>
          <cell r="DJ71" t="str">
            <v>N/A</v>
          </cell>
          <cell r="DL71" t="str">
            <v>N/A</v>
          </cell>
          <cell r="DM71" t="str">
            <v>N/A</v>
          </cell>
          <cell r="DN71" t="str">
            <v>N/A</v>
          </cell>
          <cell r="DO71" t="str">
            <v>N/A</v>
          </cell>
          <cell r="DP71" t="str">
            <v>N/A</v>
          </cell>
          <cell r="DR71" t="str">
            <v>N/A</v>
          </cell>
          <cell r="DS71" t="str">
            <v>N/A</v>
          </cell>
          <cell r="DT71" t="str">
            <v>N/A</v>
          </cell>
          <cell r="DU71" t="str">
            <v>N/A</v>
          </cell>
          <cell r="DV71" t="str">
            <v>N/A</v>
          </cell>
          <cell r="DX71" t="str">
            <v>N/A</v>
          </cell>
          <cell r="DY71" t="str">
            <v>N/A</v>
          </cell>
          <cell r="DZ71" t="str">
            <v>N/A</v>
          </cell>
          <cell r="EA71" t="str">
            <v>N/A</v>
          </cell>
          <cell r="EB71" t="str">
            <v>N/A</v>
          </cell>
          <cell r="ED71" t="str">
            <v>N/A</v>
          </cell>
          <cell r="EE71" t="str">
            <v>N/A</v>
          </cell>
          <cell r="EF71" t="str">
            <v>N/A</v>
          </cell>
          <cell r="EG71" t="str">
            <v>N/A</v>
          </cell>
          <cell r="EH71" t="str">
            <v>N/A</v>
          </cell>
          <cell r="EJ71" t="str">
            <v>N/A</v>
          </cell>
          <cell r="EK71" t="str">
            <v>N/A</v>
          </cell>
          <cell r="EL71" t="str">
            <v>N/A</v>
          </cell>
          <cell r="EM71" t="str">
            <v>N/A</v>
          </cell>
          <cell r="EN71" t="str">
            <v>N/A</v>
          </cell>
          <cell r="EP71" t="str">
            <v>NA</v>
          </cell>
          <cell r="EQ71" t="str">
            <v>N/A</v>
          </cell>
          <cell r="ER71" t="str">
            <v>N/A</v>
          </cell>
          <cell r="ES71" t="str">
            <v>N/A</v>
          </cell>
          <cell r="ET71" t="str">
            <v>N/A</v>
          </cell>
          <cell r="EV71" t="str">
            <v>NA</v>
          </cell>
          <cell r="EW71" t="str">
            <v>NA</v>
          </cell>
          <cell r="EX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E71" t="str">
            <v>N/A</v>
          </cell>
          <cell r="FF71" t="str">
            <v>N/A</v>
          </cell>
          <cell r="FG71" t="str">
            <v>N/A</v>
          </cell>
          <cell r="FX71" t="str">
            <v>Johnson</v>
          </cell>
        </row>
        <row r="72">
          <cell r="A72" t="str">
            <v>GDC</v>
          </cell>
          <cell r="C72" t="str">
            <v>General DataComm</v>
          </cell>
          <cell r="G72" t="str">
            <v>GDC</v>
          </cell>
          <cell r="H72" t="e">
            <v>#REF!</v>
          </cell>
          <cell r="I72" t="e">
            <v>#REF!</v>
          </cell>
          <cell r="J72" t="e">
            <v>#REF!</v>
          </cell>
          <cell r="L72" t="str">
            <v>N/A</v>
          </cell>
          <cell r="M72" t="e">
            <v>#NAME?</v>
          </cell>
          <cell r="N72" t="e">
            <v>#NAME?</v>
          </cell>
          <cell r="O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W72" t="e">
            <v>#DIV/0!</v>
          </cell>
          <cell r="X72" t="str">
            <v>N/A</v>
          </cell>
          <cell r="Y72">
            <v>0</v>
          </cell>
          <cell r="AF72" t="str">
            <v>N/A</v>
          </cell>
          <cell r="AG72" t="str">
            <v>N/A</v>
          </cell>
          <cell r="AH72">
            <v>0</v>
          </cell>
          <cell r="AO72" t="str">
            <v>N/A</v>
          </cell>
          <cell r="AP72" t="str">
            <v>N/A</v>
          </cell>
          <cell r="AQ72">
            <v>0</v>
          </cell>
          <cell r="BE72" t="str">
            <v>N/A</v>
          </cell>
          <cell r="BF72" t="str">
            <v>N/A</v>
          </cell>
          <cell r="BH72" t="str">
            <v>N/A</v>
          </cell>
          <cell r="BI72" t="str">
            <v>N/A</v>
          </cell>
          <cell r="BK72" t="str">
            <v>N/A</v>
          </cell>
          <cell r="BO72" t="str">
            <v>N/A</v>
          </cell>
          <cell r="CB72" t="str">
            <v>N/A</v>
          </cell>
          <cell r="CC72" t="str">
            <v>N/A</v>
          </cell>
          <cell r="CE72" t="str">
            <v>N/A</v>
          </cell>
          <cell r="CF72" t="str">
            <v>N/A</v>
          </cell>
          <cell r="CG72" t="str">
            <v>N/A</v>
          </cell>
          <cell r="CI72" t="str">
            <v>N/A</v>
          </cell>
          <cell r="CJ72" t="str">
            <v>N/A</v>
          </cell>
          <cell r="CK72" t="str">
            <v>N/A</v>
          </cell>
          <cell r="CM72" t="e">
            <v>#NAME?</v>
          </cell>
          <cell r="CN72" t="e">
            <v>#NAME?</v>
          </cell>
          <cell r="CO72" t="str">
            <v>N/A</v>
          </cell>
          <cell r="CQ72" t="str">
            <v>N/A</v>
          </cell>
          <cell r="CR72" t="str">
            <v>N/A</v>
          </cell>
          <cell r="CT72" t="str">
            <v>N/A</v>
          </cell>
          <cell r="CU72" t="str">
            <v>N/A</v>
          </cell>
          <cell r="CV72" t="str">
            <v>N/A</v>
          </cell>
          <cell r="CW72" t="str">
            <v>N/A</v>
          </cell>
          <cell r="CX72" t="str">
            <v>N/A</v>
          </cell>
          <cell r="CZ72" t="str">
            <v>N/A</v>
          </cell>
          <cell r="DA72" t="str">
            <v>N/A</v>
          </cell>
          <cell r="DB72" t="str">
            <v>N/A</v>
          </cell>
          <cell r="DC72" t="str">
            <v>N/A</v>
          </cell>
          <cell r="DD72" t="str">
            <v>N/A</v>
          </cell>
          <cell r="DF72" t="str">
            <v>N/A</v>
          </cell>
          <cell r="DG72" t="str">
            <v>N/A</v>
          </cell>
          <cell r="DH72" t="str">
            <v>N/A</v>
          </cell>
          <cell r="DI72" t="str">
            <v>N/A</v>
          </cell>
          <cell r="DJ72" t="str">
            <v>N/A</v>
          </cell>
          <cell r="DL72" t="str">
            <v>N/A</v>
          </cell>
          <cell r="DM72" t="str">
            <v>N/A</v>
          </cell>
          <cell r="DN72" t="str">
            <v>N/A</v>
          </cell>
          <cell r="DO72" t="str">
            <v>N/A</v>
          </cell>
          <cell r="DP72" t="str">
            <v>N/A</v>
          </cell>
          <cell r="DR72" t="str">
            <v>N/A</v>
          </cell>
          <cell r="DS72" t="str">
            <v>N/A</v>
          </cell>
          <cell r="DT72" t="str">
            <v>N/A</v>
          </cell>
          <cell r="DU72" t="str">
            <v>N/A</v>
          </cell>
          <cell r="DV72" t="str">
            <v>N/A</v>
          </cell>
          <cell r="DX72" t="str">
            <v>N/A</v>
          </cell>
          <cell r="DY72" t="str">
            <v>N/A</v>
          </cell>
          <cell r="DZ72" t="str">
            <v>N/A</v>
          </cell>
          <cell r="EA72" t="str">
            <v>N/A</v>
          </cell>
          <cell r="EB72" t="str">
            <v>N/A</v>
          </cell>
          <cell r="ED72" t="str">
            <v>N/A</v>
          </cell>
          <cell r="EE72" t="str">
            <v>N/A</v>
          </cell>
          <cell r="EF72" t="str">
            <v>N/A</v>
          </cell>
          <cell r="EG72" t="str">
            <v>N/A</v>
          </cell>
          <cell r="EH72" t="str">
            <v>N/A</v>
          </cell>
          <cell r="EJ72" t="str">
            <v>N/A</v>
          </cell>
          <cell r="EK72" t="str">
            <v>N/A</v>
          </cell>
          <cell r="EL72" t="str">
            <v>N/A</v>
          </cell>
          <cell r="EM72" t="str">
            <v>N/A</v>
          </cell>
          <cell r="EN72" t="str">
            <v>N/A</v>
          </cell>
          <cell r="EP72" t="str">
            <v>NA</v>
          </cell>
          <cell r="EQ72" t="str">
            <v>N/A</v>
          </cell>
          <cell r="ER72" t="str">
            <v>N/A</v>
          </cell>
          <cell r="ES72" t="str">
            <v>N/A</v>
          </cell>
          <cell r="ET72" t="str">
            <v>N/A</v>
          </cell>
          <cell r="EV72" t="str">
            <v>NA</v>
          </cell>
          <cell r="EW72" t="str">
            <v>NA</v>
          </cell>
          <cell r="EX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E72" t="str">
            <v>N/A</v>
          </cell>
          <cell r="FF72" t="str">
            <v>N/A</v>
          </cell>
          <cell r="FG72" t="str">
            <v>N/A</v>
          </cell>
          <cell r="FI72" t="str">
            <v>JT</v>
          </cell>
          <cell r="FJ72">
            <v>36912</v>
          </cell>
        </row>
        <row r="73">
          <cell r="A73" t="str">
            <v>GSPN</v>
          </cell>
          <cell r="C73" t="str">
            <v>Globespan</v>
          </cell>
          <cell r="E73" t="str">
            <v>DEC</v>
          </cell>
          <cell r="G73" t="str">
            <v>GSPN</v>
          </cell>
          <cell r="H73" t="e">
            <v>#REF!</v>
          </cell>
          <cell r="I73" t="e">
            <v>#REF!</v>
          </cell>
          <cell r="J73" t="e">
            <v>#REF!</v>
          </cell>
          <cell r="L73" t="str">
            <v>N/A</v>
          </cell>
          <cell r="M73" t="e">
            <v>#NAME?</v>
          </cell>
          <cell r="N73" t="e">
            <v>#NAME?</v>
          </cell>
          <cell r="O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  <cell r="U73">
            <v>344.2</v>
          </cell>
          <cell r="W73">
            <v>0</v>
          </cell>
          <cell r="X73" t="str">
            <v>N/A</v>
          </cell>
          <cell r="Y73">
            <v>0</v>
          </cell>
          <cell r="AD73">
            <v>614.70000000000005</v>
          </cell>
          <cell r="AF73" t="str">
            <v>N/A</v>
          </cell>
          <cell r="AG73" t="str">
            <v>N/A</v>
          </cell>
          <cell r="AH73">
            <v>0</v>
          </cell>
          <cell r="AO73" t="str">
            <v>N/A</v>
          </cell>
          <cell r="AP73" t="str">
            <v>N/A</v>
          </cell>
          <cell r="AQ73">
            <v>0</v>
          </cell>
          <cell r="AV73">
            <v>36823</v>
          </cell>
          <cell r="AW73" t="str">
            <v>Veerappan</v>
          </cell>
          <cell r="AX73" t="str">
            <v>RS</v>
          </cell>
          <cell r="AZ73">
            <v>71.633824000000004</v>
          </cell>
          <cell r="BA73" t="str">
            <v>10Q</v>
          </cell>
          <cell r="BB73">
            <v>36823</v>
          </cell>
          <cell r="BC73" t="str">
            <v>Ultima, AtecoM</v>
          </cell>
          <cell r="BE73" t="str">
            <v>N/A</v>
          </cell>
          <cell r="BF73" t="str">
            <v>N/A</v>
          </cell>
          <cell r="BH73" t="str">
            <v>N/A</v>
          </cell>
          <cell r="BI73" t="str">
            <v>N/A</v>
          </cell>
          <cell r="BK73" t="str">
            <v>N/A</v>
          </cell>
          <cell r="BM73">
            <v>101.715</v>
          </cell>
          <cell r="BN73">
            <v>7.431</v>
          </cell>
          <cell r="BO73">
            <v>94.284000000000006</v>
          </cell>
          <cell r="BP73">
            <v>36799</v>
          </cell>
          <cell r="BQ73" t="str">
            <v>10Q</v>
          </cell>
          <cell r="CB73" t="str">
            <v>N/A</v>
          </cell>
          <cell r="CC73" t="str">
            <v>N/A</v>
          </cell>
          <cell r="CE73" t="str">
            <v>N/A</v>
          </cell>
          <cell r="CF73" t="str">
            <v>N/A</v>
          </cell>
          <cell r="CG73" t="str">
            <v>N/A</v>
          </cell>
          <cell r="CI73" t="str">
            <v>N/A</v>
          </cell>
          <cell r="CJ73" t="str">
            <v>N/A</v>
          </cell>
          <cell r="CK73" t="str">
            <v>N/A</v>
          </cell>
          <cell r="CM73" t="e">
            <v>#NAME?</v>
          </cell>
          <cell r="CN73" t="e">
            <v>#NAME?</v>
          </cell>
          <cell r="CO73" t="str">
            <v>N/A</v>
          </cell>
          <cell r="CQ73">
            <v>0.785880302149913</v>
          </cell>
          <cell r="CR73">
            <v>-1</v>
          </cell>
          <cell r="CT73" t="str">
            <v>N/A</v>
          </cell>
          <cell r="CU73" t="str">
            <v>N/A</v>
          </cell>
          <cell r="CV73" t="str">
            <v>N/A</v>
          </cell>
          <cell r="CW73" t="str">
            <v>N/A</v>
          </cell>
          <cell r="CX73" t="str">
            <v>N/A</v>
          </cell>
          <cell r="CZ73" t="str">
            <v>N/A</v>
          </cell>
          <cell r="DA73" t="str">
            <v>N/A</v>
          </cell>
          <cell r="DB73" t="str">
            <v>N/A</v>
          </cell>
          <cell r="DC73" t="str">
            <v>N/A</v>
          </cell>
          <cell r="DD73" t="str">
            <v>N/A</v>
          </cell>
          <cell r="DF73" t="str">
            <v>N/A</v>
          </cell>
          <cell r="DG73" t="str">
            <v>N/A</v>
          </cell>
          <cell r="DH73" t="str">
            <v>N/A</v>
          </cell>
          <cell r="DI73" t="str">
            <v>N/A</v>
          </cell>
          <cell r="DJ73" t="str">
            <v>N/A</v>
          </cell>
          <cell r="DL73" t="str">
            <v>N/A</v>
          </cell>
          <cell r="DM73" t="str">
            <v>N/A</v>
          </cell>
          <cell r="DN73" t="str">
            <v>N/A</v>
          </cell>
          <cell r="DO73" t="str">
            <v>N/A</v>
          </cell>
          <cell r="DP73" t="str">
            <v>N/A</v>
          </cell>
          <cell r="DR73" t="str">
            <v>N/A</v>
          </cell>
          <cell r="DS73" t="str">
            <v>N/A</v>
          </cell>
          <cell r="DT73" t="str">
            <v>N/A</v>
          </cell>
          <cell r="DU73" t="str">
            <v>N/A</v>
          </cell>
          <cell r="DV73" t="str">
            <v>N/A</v>
          </cell>
          <cell r="DX73" t="str">
            <v>N/A</v>
          </cell>
          <cell r="DY73" t="str">
            <v>N/A</v>
          </cell>
          <cell r="DZ73" t="str">
            <v>N/A</v>
          </cell>
          <cell r="EA73" t="str">
            <v>N/A</v>
          </cell>
          <cell r="EB73" t="str">
            <v>N/A</v>
          </cell>
          <cell r="ED73" t="str">
            <v>N/A</v>
          </cell>
          <cell r="EE73" t="str">
            <v>N/A</v>
          </cell>
          <cell r="EF73" t="str">
            <v>N/A</v>
          </cell>
          <cell r="EG73" t="str">
            <v>N/A</v>
          </cell>
          <cell r="EH73" t="str">
            <v>N/A</v>
          </cell>
          <cell r="EJ73" t="str">
            <v>N/A</v>
          </cell>
          <cell r="EK73" t="str">
            <v>N/A</v>
          </cell>
          <cell r="EL73" t="str">
            <v>N/A</v>
          </cell>
          <cell r="EM73" t="str">
            <v>N/A</v>
          </cell>
          <cell r="EN73" t="str">
            <v>N/A</v>
          </cell>
          <cell r="EP73" t="str">
            <v>NA</v>
          </cell>
          <cell r="EQ73" t="str">
            <v>N/A</v>
          </cell>
          <cell r="ER73" t="str">
            <v>N/A</v>
          </cell>
          <cell r="ES73" t="str">
            <v>N/A</v>
          </cell>
          <cell r="ET73" t="str">
            <v>N/A</v>
          </cell>
          <cell r="EV73" t="str">
            <v>NA</v>
          </cell>
          <cell r="EW73" t="str">
            <v>NA</v>
          </cell>
          <cell r="EX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E73" t="str">
            <v>N/A</v>
          </cell>
          <cell r="FF73" t="str">
            <v>N/A</v>
          </cell>
          <cell r="FG73" t="str">
            <v>N/A</v>
          </cell>
        </row>
        <row r="74">
          <cell r="A74" t="str">
            <v>HWP</v>
          </cell>
          <cell r="C74" t="str">
            <v>Hewlett Packard</v>
          </cell>
          <cell r="E74" t="str">
            <v>OCT</v>
          </cell>
          <cell r="G74" t="str">
            <v>HWP</v>
          </cell>
          <cell r="H74" t="e">
            <v>#REF!</v>
          </cell>
          <cell r="I74" t="e">
            <v>#REF!</v>
          </cell>
          <cell r="J74" t="e">
            <v>#REF!</v>
          </cell>
          <cell r="L74" t="str">
            <v>N/A</v>
          </cell>
          <cell r="M74" t="e">
            <v>#NAME?</v>
          </cell>
          <cell r="N74" t="e">
            <v>#NAME?</v>
          </cell>
          <cell r="O74" t="e">
            <v>#NAME?</v>
          </cell>
          <cell r="Q74" t="e">
            <v>#NAME?</v>
          </cell>
          <cell r="R74" t="e">
            <v>#NAME?</v>
          </cell>
          <cell r="S74" t="e">
            <v>#NAME?</v>
          </cell>
          <cell r="U74">
            <v>48846.77</v>
          </cell>
          <cell r="V74">
            <v>13905.22</v>
          </cell>
          <cell r="W74">
            <v>0.28467020439631902</v>
          </cell>
          <cell r="X74" t="str">
            <v>N/A</v>
          </cell>
          <cell r="Y74">
            <v>0</v>
          </cell>
          <cell r="AB74">
            <v>3519.4</v>
          </cell>
          <cell r="AD74">
            <v>49057</v>
          </cell>
          <cell r="AE74">
            <v>13839</v>
          </cell>
          <cell r="AF74">
            <v>0.28210041380435003</v>
          </cell>
          <cell r="AG74">
            <v>7.6360152475691501E-2</v>
          </cell>
          <cell r="AH74">
            <v>3746</v>
          </cell>
          <cell r="AJ74">
            <v>3746</v>
          </cell>
          <cell r="AK74">
            <v>2828</v>
          </cell>
          <cell r="AO74" t="str">
            <v>N/A</v>
          </cell>
          <cell r="AP74" t="str">
            <v>N/A</v>
          </cell>
          <cell r="AQ74">
            <v>0</v>
          </cell>
          <cell r="AV74">
            <v>36938</v>
          </cell>
          <cell r="AW74" t="str">
            <v>Kraemer</v>
          </cell>
          <cell r="AX74" t="str">
            <v>ML</v>
          </cell>
          <cell r="AZ74">
            <v>1932.545791</v>
          </cell>
          <cell r="BA74" t="str">
            <v>10K</v>
          </cell>
          <cell r="BB74">
            <v>36830</v>
          </cell>
          <cell r="BE74" t="str">
            <v>N/A</v>
          </cell>
          <cell r="BF74" t="str">
            <v>N/A</v>
          </cell>
          <cell r="BH74" t="str">
            <v>N/A</v>
          </cell>
          <cell r="BI74" t="str">
            <v>N/A</v>
          </cell>
          <cell r="BK74" t="str">
            <v>N/A</v>
          </cell>
          <cell r="BM74">
            <v>4752</v>
          </cell>
          <cell r="BN74">
            <v>5358</v>
          </cell>
          <cell r="BO74">
            <v>-606</v>
          </cell>
          <cell r="BP74">
            <v>36830</v>
          </cell>
          <cell r="BQ74" t="str">
            <v>10K</v>
          </cell>
          <cell r="CB74" t="str">
            <v>N/A</v>
          </cell>
          <cell r="CC74" t="str">
            <v>N/A</v>
          </cell>
          <cell r="CE74" t="str">
            <v>N/A</v>
          </cell>
          <cell r="CF74" t="str">
            <v>N/A</v>
          </cell>
          <cell r="CG74" t="str">
            <v>N/A</v>
          </cell>
          <cell r="CI74" t="str">
            <v>N/A</v>
          </cell>
          <cell r="CJ74" t="str">
            <v>N/A</v>
          </cell>
          <cell r="CK74" t="str">
            <v>N/A</v>
          </cell>
          <cell r="CM74" t="e">
            <v>#NAME?</v>
          </cell>
          <cell r="CN74" t="e">
            <v>#NAME?</v>
          </cell>
          <cell r="CO74" t="str">
            <v>N/A</v>
          </cell>
          <cell r="CQ74">
            <v>-0.94210466730963005</v>
          </cell>
          <cell r="CR74">
            <v>-1</v>
          </cell>
          <cell r="CT74" t="str">
            <v>N/A</v>
          </cell>
          <cell r="CU74" t="str">
            <v>N/A</v>
          </cell>
          <cell r="CV74" t="str">
            <v>N/A</v>
          </cell>
          <cell r="CW74" t="str">
            <v>N/A</v>
          </cell>
          <cell r="CX74" t="str">
            <v>N/A</v>
          </cell>
          <cell r="CZ74" t="str">
            <v>N/A</v>
          </cell>
          <cell r="DA74" t="str">
            <v>N/A</v>
          </cell>
          <cell r="DB74" t="str">
            <v>N/A</v>
          </cell>
          <cell r="DC74" t="str">
            <v>N/A</v>
          </cell>
          <cell r="DD74" t="str">
            <v>N/A</v>
          </cell>
          <cell r="DF74" t="str">
            <v>N/A</v>
          </cell>
          <cell r="DG74" t="str">
            <v>N/A</v>
          </cell>
          <cell r="DH74" t="str">
            <v>N/A</v>
          </cell>
          <cell r="DI74" t="str">
            <v>N/A</v>
          </cell>
          <cell r="DJ74" t="str">
            <v>N/A</v>
          </cell>
          <cell r="DL74" t="str">
            <v>N/A</v>
          </cell>
          <cell r="DM74" t="str">
            <v>N/A</v>
          </cell>
          <cell r="DN74" t="str">
            <v>N/A</v>
          </cell>
          <cell r="DO74" t="str">
            <v>N/A</v>
          </cell>
          <cell r="DP74" t="str">
            <v>N/A</v>
          </cell>
          <cell r="DR74" t="str">
            <v>N/A</v>
          </cell>
          <cell r="DS74" t="str">
            <v>N/A</v>
          </cell>
          <cell r="DT74" t="str">
            <v>N/A</v>
          </cell>
          <cell r="DU74" t="str">
            <v>N/A</v>
          </cell>
          <cell r="DV74" t="str">
            <v>N/A</v>
          </cell>
          <cell r="DX74" t="str">
            <v>N/A</v>
          </cell>
          <cell r="DY74" t="str">
            <v>N/A</v>
          </cell>
          <cell r="DZ74" t="str">
            <v>N/A</v>
          </cell>
          <cell r="EA74" t="str">
            <v>N/A</v>
          </cell>
          <cell r="EB74" t="str">
            <v>N/A</v>
          </cell>
          <cell r="ED74" t="str">
            <v>N/A</v>
          </cell>
          <cell r="EE74" t="str">
            <v>N/A</v>
          </cell>
          <cell r="EF74" t="str">
            <v>N/A</v>
          </cell>
          <cell r="EG74" t="str">
            <v>N/A</v>
          </cell>
          <cell r="EH74" t="str">
            <v>N/A</v>
          </cell>
          <cell r="EJ74" t="str">
            <v>N/A</v>
          </cell>
          <cell r="EK74" t="str">
            <v>N/A</v>
          </cell>
          <cell r="EL74" t="str">
            <v>N/A</v>
          </cell>
          <cell r="EM74" t="str">
            <v>N/A</v>
          </cell>
          <cell r="EN74" t="str">
            <v>N/A</v>
          </cell>
          <cell r="EP74" t="str">
            <v>NA</v>
          </cell>
          <cell r="EQ74" t="str">
            <v>N/A</v>
          </cell>
          <cell r="ER74" t="str">
            <v>N/A</v>
          </cell>
          <cell r="ES74" t="str">
            <v>N/A</v>
          </cell>
          <cell r="ET74" t="str">
            <v>N/A</v>
          </cell>
          <cell r="EV74" t="str">
            <v>NA</v>
          </cell>
          <cell r="EW74" t="str">
            <v>NA</v>
          </cell>
          <cell r="EX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E74" t="str">
            <v>N/A</v>
          </cell>
          <cell r="FF74" t="str">
            <v>N/A</v>
          </cell>
          <cell r="FG74" t="str">
            <v>N/A</v>
          </cell>
        </row>
        <row r="75">
          <cell r="A75" t="str">
            <v>HIFN</v>
          </cell>
          <cell r="C75" t="str">
            <v>HI/FN</v>
          </cell>
          <cell r="E75" t="str">
            <v>SEP</v>
          </cell>
          <cell r="G75" t="str">
            <v>HIFN</v>
          </cell>
          <cell r="H75" t="e">
            <v>#REF!</v>
          </cell>
          <cell r="I75" t="e">
            <v>#REF!</v>
          </cell>
          <cell r="J75" t="e">
            <v>#REF!</v>
          </cell>
          <cell r="L75" t="str">
            <v>N/A</v>
          </cell>
          <cell r="M75" t="e">
            <v>#NAME?</v>
          </cell>
          <cell r="N75" t="e">
            <v>#NAME?</v>
          </cell>
          <cell r="O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  <cell r="U75">
            <v>50.9</v>
          </cell>
          <cell r="W75">
            <v>0</v>
          </cell>
          <cell r="X75" t="str">
            <v>N/A</v>
          </cell>
          <cell r="AD75">
            <v>74.7</v>
          </cell>
          <cell r="AF75" t="str">
            <v>N/A</v>
          </cell>
          <cell r="AG75" t="str">
            <v>N/A</v>
          </cell>
          <cell r="AO75" t="str">
            <v>N/A</v>
          </cell>
          <cell r="AP75" t="str">
            <v>N/A</v>
          </cell>
          <cell r="AQ75">
            <v>0</v>
          </cell>
          <cell r="AV75">
            <v>36824</v>
          </cell>
          <cell r="AW75" t="str">
            <v>Veerappan</v>
          </cell>
          <cell r="AX75" t="str">
            <v>RS</v>
          </cell>
          <cell r="AZ75">
            <v>9.5389999999999997</v>
          </cell>
          <cell r="BA75" t="str">
            <v>Website</v>
          </cell>
          <cell r="BB75">
            <v>36799</v>
          </cell>
          <cell r="BC75" t="str">
            <v>primary average shares</v>
          </cell>
          <cell r="BE75" t="str">
            <v>N/A</v>
          </cell>
          <cell r="BF75" t="str">
            <v>N/A</v>
          </cell>
          <cell r="BH75" t="str">
            <v>N/A</v>
          </cell>
          <cell r="BI75" t="str">
            <v>N/A</v>
          </cell>
          <cell r="BK75" t="str">
            <v>N/A</v>
          </cell>
          <cell r="BM75">
            <v>64.814999999999998</v>
          </cell>
          <cell r="BN75">
            <v>0</v>
          </cell>
          <cell r="BO75">
            <v>64.814999999999998</v>
          </cell>
          <cell r="BP75">
            <v>36799</v>
          </cell>
          <cell r="BQ75" t="str">
            <v>10Q</v>
          </cell>
          <cell r="CB75" t="str">
            <v>N/A</v>
          </cell>
          <cell r="CC75" t="str">
            <v>N/A</v>
          </cell>
          <cell r="CE75" t="str">
            <v>N/A</v>
          </cell>
          <cell r="CF75" t="str">
            <v>N/A</v>
          </cell>
          <cell r="CG75" t="str">
            <v>N/A</v>
          </cell>
          <cell r="CI75" t="str">
            <v>N/A</v>
          </cell>
          <cell r="CJ75" t="str">
            <v>N/A</v>
          </cell>
          <cell r="CK75" t="str">
            <v>N/A</v>
          </cell>
          <cell r="CM75" t="e">
            <v>#NAME?</v>
          </cell>
          <cell r="CN75" t="e">
            <v>#NAME?</v>
          </cell>
          <cell r="CO75" t="str">
            <v>N/A</v>
          </cell>
          <cell r="CQ75">
            <v>0.46758349705304503</v>
          </cell>
          <cell r="CR75">
            <v>-1</v>
          </cell>
          <cell r="CT75" t="str">
            <v>N/A</v>
          </cell>
          <cell r="CU75" t="str">
            <v>N/A</v>
          </cell>
          <cell r="CV75" t="str">
            <v>N/A</v>
          </cell>
          <cell r="CW75" t="str">
            <v>N/A</v>
          </cell>
          <cell r="CX75" t="str">
            <v>N/A</v>
          </cell>
          <cell r="CZ75" t="str">
            <v>N/A</v>
          </cell>
          <cell r="DA75" t="str">
            <v>N/A</v>
          </cell>
          <cell r="DB75" t="str">
            <v>N/A</v>
          </cell>
          <cell r="DC75" t="str">
            <v>N/A</v>
          </cell>
          <cell r="DD75" t="str">
            <v>N/A</v>
          </cell>
          <cell r="DF75" t="str">
            <v>N/A</v>
          </cell>
          <cell r="DG75" t="str">
            <v>N/A</v>
          </cell>
          <cell r="DH75" t="str">
            <v>N/A</v>
          </cell>
          <cell r="DI75" t="str">
            <v>N/A</v>
          </cell>
          <cell r="DJ75" t="str">
            <v>N/A</v>
          </cell>
          <cell r="DL75" t="str">
            <v>N/A</v>
          </cell>
          <cell r="DM75" t="str">
            <v>N/A</v>
          </cell>
          <cell r="DN75" t="str">
            <v>N/A</v>
          </cell>
          <cell r="DO75" t="str">
            <v>N/A</v>
          </cell>
          <cell r="DP75" t="str">
            <v>N/A</v>
          </cell>
          <cell r="DR75" t="str">
            <v>N/A</v>
          </cell>
          <cell r="DS75" t="str">
            <v>N/A</v>
          </cell>
          <cell r="DT75" t="str">
            <v>N/A</v>
          </cell>
          <cell r="DU75" t="str">
            <v>N/A</v>
          </cell>
          <cell r="DV75" t="str">
            <v>N/A</v>
          </cell>
          <cell r="DX75" t="str">
            <v>N/A</v>
          </cell>
          <cell r="DY75" t="str">
            <v>N/A</v>
          </cell>
          <cell r="DZ75" t="str">
            <v>N/A</v>
          </cell>
          <cell r="EA75" t="str">
            <v>N/A</v>
          </cell>
          <cell r="EB75" t="str">
            <v>N/A</v>
          </cell>
          <cell r="ED75" t="str">
            <v>N/A</v>
          </cell>
          <cell r="EE75" t="str">
            <v>N/A</v>
          </cell>
          <cell r="EF75" t="str">
            <v>N/A</v>
          </cell>
          <cell r="EG75" t="str">
            <v>N/A</v>
          </cell>
          <cell r="EH75" t="str">
            <v>N/A</v>
          </cell>
          <cell r="EJ75" t="str">
            <v>N/A</v>
          </cell>
          <cell r="EK75" t="str">
            <v>N/A</v>
          </cell>
          <cell r="EL75" t="str">
            <v>N/A</v>
          </cell>
          <cell r="EM75" t="str">
            <v>N/A</v>
          </cell>
          <cell r="EN75" t="str">
            <v>N/A</v>
          </cell>
          <cell r="EP75" t="str">
            <v>NA</v>
          </cell>
          <cell r="EQ75" t="str">
            <v>N/A</v>
          </cell>
          <cell r="ER75" t="str">
            <v>N/A</v>
          </cell>
          <cell r="ES75" t="str">
            <v>N/A</v>
          </cell>
          <cell r="ET75" t="str">
            <v>N/A</v>
          </cell>
          <cell r="EV75" t="str">
            <v>NA</v>
          </cell>
          <cell r="EW75" t="str">
            <v>NA</v>
          </cell>
          <cell r="EX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E75" t="str">
            <v>N/A</v>
          </cell>
          <cell r="FF75" t="str">
            <v>N/A</v>
          </cell>
          <cell r="FG75" t="str">
            <v>N/A</v>
          </cell>
          <cell r="FI75" t="str">
            <v>JT</v>
          </cell>
          <cell r="FJ75">
            <v>36923</v>
          </cell>
          <cell r="FK75" t="str">
            <v>JM</v>
          </cell>
          <cell r="FL75">
            <v>36529</v>
          </cell>
        </row>
        <row r="76">
          <cell r="A76" t="str">
            <v>IBM</v>
          </cell>
          <cell r="C76" t="str">
            <v>IBM</v>
          </cell>
          <cell r="E76" t="str">
            <v>DEC</v>
          </cell>
          <cell r="G76" t="str">
            <v>IBM</v>
          </cell>
          <cell r="H76" t="e">
            <v>#REF!</v>
          </cell>
          <cell r="I76" t="e">
            <v>#REF!</v>
          </cell>
          <cell r="J76" t="e">
            <v>#REF!</v>
          </cell>
          <cell r="L76" t="str">
            <v>N/A</v>
          </cell>
          <cell r="M76" t="e">
            <v>#NAME?</v>
          </cell>
          <cell r="N76" t="e">
            <v>#NAME?</v>
          </cell>
          <cell r="O76" t="e">
            <v>#NAME?</v>
          </cell>
          <cell r="Q76" t="e">
            <v>#NAME?</v>
          </cell>
          <cell r="R76" t="e">
            <v>#NAME?</v>
          </cell>
          <cell r="S76" t="e">
            <v>#NAME?</v>
          </cell>
          <cell r="U76">
            <v>88396</v>
          </cell>
          <cell r="V76">
            <v>32425</v>
          </cell>
          <cell r="W76">
            <v>0.36681524050862002</v>
          </cell>
          <cell r="X76">
            <v>0.13162360287795799</v>
          </cell>
          <cell r="Y76">
            <v>11635</v>
          </cell>
          <cell r="AA76">
            <v>11635</v>
          </cell>
          <cell r="AB76">
            <v>8094</v>
          </cell>
          <cell r="AD76">
            <v>95100</v>
          </cell>
          <cell r="AE76">
            <v>33874</v>
          </cell>
          <cell r="AF76">
            <v>0.35619348054679301</v>
          </cell>
          <cell r="AG76">
            <v>0.13336487907465799</v>
          </cell>
          <cell r="AH76">
            <v>12683</v>
          </cell>
          <cell r="AJ76">
            <v>12683</v>
          </cell>
          <cell r="AK76">
            <v>8878</v>
          </cell>
          <cell r="AM76">
            <v>100000</v>
          </cell>
          <cell r="AO76" t="str">
            <v>N/A</v>
          </cell>
          <cell r="AP76" t="str">
            <v>N/A</v>
          </cell>
          <cell r="AQ76">
            <v>0</v>
          </cell>
          <cell r="AV76">
            <v>36898</v>
          </cell>
          <cell r="AX76" t="str">
            <v>DB Alex Brown</v>
          </cell>
          <cell r="AZ76">
            <v>1754.3796010000001</v>
          </cell>
          <cell r="BA76" t="str">
            <v>10Q</v>
          </cell>
          <cell r="BB76">
            <v>36799</v>
          </cell>
          <cell r="BE76" t="str">
            <v>N/A</v>
          </cell>
          <cell r="BF76" t="str">
            <v>N/A</v>
          </cell>
          <cell r="BH76" t="str">
            <v>N/A</v>
          </cell>
          <cell r="BI76" t="str">
            <v>N/A</v>
          </cell>
          <cell r="BK76" t="str">
            <v>N/A</v>
          </cell>
          <cell r="BM76">
            <v>3722</v>
          </cell>
          <cell r="BN76">
            <v>28576</v>
          </cell>
          <cell r="BO76">
            <v>-24854</v>
          </cell>
          <cell r="BP76">
            <v>36891</v>
          </cell>
          <cell r="BQ76" t="str">
            <v>PR</v>
          </cell>
          <cell r="CB76" t="str">
            <v>N/A</v>
          </cell>
          <cell r="CC76" t="str">
            <v>N/A</v>
          </cell>
          <cell r="CE76" t="str">
            <v>N/A</v>
          </cell>
          <cell r="CF76" t="str">
            <v>N/A</v>
          </cell>
          <cell r="CG76" t="str">
            <v>N/A</v>
          </cell>
          <cell r="CI76" t="str">
            <v>N/A</v>
          </cell>
          <cell r="CJ76" t="str">
            <v>N/A</v>
          </cell>
          <cell r="CK76" t="str">
            <v>N/A</v>
          </cell>
          <cell r="CM76" t="e">
            <v>#NAME?</v>
          </cell>
          <cell r="CN76" t="e">
            <v>#NAME?</v>
          </cell>
          <cell r="CO76" t="str">
            <v>N/A</v>
          </cell>
          <cell r="CQ76">
            <v>7.5840535770849399E-2</v>
          </cell>
          <cell r="CR76">
            <v>5.15247108307045E-2</v>
          </cell>
          <cell r="CT76" t="str">
            <v>N/A</v>
          </cell>
          <cell r="CU76" t="str">
            <v>N/A</v>
          </cell>
          <cell r="CV76" t="str">
            <v>N/A</v>
          </cell>
          <cell r="CW76" t="str">
            <v>N/A</v>
          </cell>
          <cell r="CX76" t="str">
            <v>N/A</v>
          </cell>
          <cell r="CZ76" t="str">
            <v>N/A</v>
          </cell>
          <cell r="DA76" t="str">
            <v>N/A</v>
          </cell>
          <cell r="DB76" t="str">
            <v>N/A</v>
          </cell>
          <cell r="DC76" t="str">
            <v>N/A</v>
          </cell>
          <cell r="DD76" t="str">
            <v>N/A</v>
          </cell>
          <cell r="DF76" t="str">
            <v>N/A</v>
          </cell>
          <cell r="DG76" t="str">
            <v>N/A</v>
          </cell>
          <cell r="DH76" t="str">
            <v>N/A</v>
          </cell>
          <cell r="DI76" t="str">
            <v>N/A</v>
          </cell>
          <cell r="DJ76" t="str">
            <v>N/A</v>
          </cell>
          <cell r="DL76" t="str">
            <v>N/A</v>
          </cell>
          <cell r="DM76" t="str">
            <v>N/A</v>
          </cell>
          <cell r="DN76" t="str">
            <v>N/A</v>
          </cell>
          <cell r="DO76" t="str">
            <v>N/A</v>
          </cell>
          <cell r="DP76" t="str">
            <v>N/A</v>
          </cell>
          <cell r="DR76" t="str">
            <v>N/A</v>
          </cell>
          <cell r="DS76" t="str">
            <v>N/A</v>
          </cell>
          <cell r="DT76" t="str">
            <v>N/A</v>
          </cell>
          <cell r="DU76" t="str">
            <v>N/A</v>
          </cell>
          <cell r="DV76" t="str">
            <v>N/A</v>
          </cell>
          <cell r="DX76" t="str">
            <v>N/A</v>
          </cell>
          <cell r="DY76" t="str">
            <v>N/A</v>
          </cell>
          <cell r="DZ76" t="str">
            <v>N/A</v>
          </cell>
          <cell r="EA76" t="str">
            <v>N/A</v>
          </cell>
          <cell r="EB76" t="str">
            <v>N/A</v>
          </cell>
          <cell r="ED76" t="str">
            <v>N/A</v>
          </cell>
          <cell r="EE76" t="str">
            <v>N/A</v>
          </cell>
          <cell r="EF76" t="str">
            <v>N/A</v>
          </cell>
          <cell r="EG76" t="str">
            <v>N/A</v>
          </cell>
          <cell r="EH76" t="str">
            <v>N/A</v>
          </cell>
          <cell r="EJ76" t="str">
            <v>N/A</v>
          </cell>
          <cell r="EK76" t="str">
            <v>N/A</v>
          </cell>
          <cell r="EL76" t="str">
            <v>N/A</v>
          </cell>
          <cell r="EM76" t="str">
            <v>N/A</v>
          </cell>
          <cell r="EN76" t="str">
            <v>N/A</v>
          </cell>
          <cell r="EP76" t="str">
            <v>NA</v>
          </cell>
          <cell r="EQ76" t="str">
            <v>N/A</v>
          </cell>
          <cell r="ER76" t="str">
            <v>N/A</v>
          </cell>
          <cell r="ES76" t="str">
            <v>N/A</v>
          </cell>
          <cell r="ET76" t="str">
            <v>N/A</v>
          </cell>
          <cell r="EV76" t="str">
            <v>NA</v>
          </cell>
          <cell r="EW76" t="str">
            <v>NA</v>
          </cell>
          <cell r="EX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E76" t="str">
            <v>N/A</v>
          </cell>
          <cell r="FF76" t="str">
            <v>N/A</v>
          </cell>
          <cell r="FG76" t="str">
            <v>N/A</v>
          </cell>
          <cell r="FI76" t="str">
            <v>SL</v>
          </cell>
          <cell r="FJ76">
            <v>36863</v>
          </cell>
        </row>
        <row r="77">
          <cell r="A77" t="str">
            <v>INTI</v>
          </cell>
          <cell r="C77" t="str">
            <v>Inet Technologies</v>
          </cell>
          <cell r="G77" t="str">
            <v>INTI</v>
          </cell>
          <cell r="H77" t="e">
            <v>#REF!</v>
          </cell>
          <cell r="I77" t="e">
            <v>#REF!</v>
          </cell>
          <cell r="J77" t="e">
            <v>#REF!</v>
          </cell>
          <cell r="L77" t="str">
            <v>N/A</v>
          </cell>
          <cell r="M77" t="e">
            <v>#NAME?</v>
          </cell>
          <cell r="N77" t="e">
            <v>#NAME?</v>
          </cell>
          <cell r="O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  <cell r="U77">
            <v>159.00700000000001</v>
          </cell>
          <cell r="V77">
            <v>117.82418699999999</v>
          </cell>
          <cell r="W77">
            <v>0.74099999999999999</v>
          </cell>
          <cell r="X77">
            <v>0.32223738577546901</v>
          </cell>
          <cell r="Y77">
            <v>51.238</v>
          </cell>
          <cell r="AA77">
            <v>51.238</v>
          </cell>
          <cell r="AB77">
            <v>39.520000000000003</v>
          </cell>
          <cell r="AD77">
            <v>235.613</v>
          </cell>
          <cell r="AE77">
            <v>171.055038</v>
          </cell>
          <cell r="AF77">
            <v>0.72599999999999998</v>
          </cell>
          <cell r="AG77">
            <v>0.29808626858450099</v>
          </cell>
          <cell r="AH77">
            <v>70.233000000000004</v>
          </cell>
          <cell r="AJ77">
            <v>70.233000000000004</v>
          </cell>
          <cell r="AK77">
            <v>52.624000000000002</v>
          </cell>
          <cell r="AO77" t="str">
            <v>N/A</v>
          </cell>
          <cell r="AP77" t="str">
            <v>N/A</v>
          </cell>
          <cell r="AQ77">
            <v>0</v>
          </cell>
          <cell r="AV77">
            <v>36934</v>
          </cell>
          <cell r="AX77" t="str">
            <v>Dain Rauscher</v>
          </cell>
          <cell r="AZ77">
            <v>46.313008000000004</v>
          </cell>
          <cell r="BA77" t="str">
            <v>10Q</v>
          </cell>
          <cell r="BB77">
            <v>36799</v>
          </cell>
          <cell r="BE77" t="str">
            <v>N/A</v>
          </cell>
          <cell r="BF77" t="str">
            <v>N/A</v>
          </cell>
          <cell r="BH77" t="str">
            <v>N/A</v>
          </cell>
          <cell r="BI77" t="str">
            <v>N/A</v>
          </cell>
          <cell r="BK77" t="str">
            <v>N/A</v>
          </cell>
          <cell r="BM77">
            <v>131.41900000000001</v>
          </cell>
          <cell r="BN77">
            <v>0</v>
          </cell>
          <cell r="BO77">
            <v>131.41900000000001</v>
          </cell>
          <cell r="BP77">
            <v>36890</v>
          </cell>
          <cell r="BQ77" t="str">
            <v>PR</v>
          </cell>
          <cell r="CB77" t="str">
            <v>N/A</v>
          </cell>
          <cell r="CC77" t="str">
            <v>N/A</v>
          </cell>
          <cell r="CE77" t="str">
            <v>N/A</v>
          </cell>
          <cell r="CF77" t="str">
            <v>N/A</v>
          </cell>
          <cell r="CG77" t="str">
            <v>N/A</v>
          </cell>
          <cell r="CI77" t="str">
            <v>N/A</v>
          </cell>
          <cell r="CJ77" t="str">
            <v>N/A</v>
          </cell>
          <cell r="CK77" t="str">
            <v>N/A</v>
          </cell>
          <cell r="CM77" t="e">
            <v>#NAME?</v>
          </cell>
          <cell r="CN77" t="e">
            <v>#NAME?</v>
          </cell>
          <cell r="CO77" t="str">
            <v>N/A</v>
          </cell>
          <cell r="CQ77">
            <v>0.48177753180677602</v>
          </cell>
          <cell r="CR77">
            <v>-1</v>
          </cell>
          <cell r="CT77" t="str">
            <v>N/A</v>
          </cell>
          <cell r="CU77" t="str">
            <v>N/A</v>
          </cell>
          <cell r="CV77" t="str">
            <v>N/A</v>
          </cell>
          <cell r="CW77" t="str">
            <v>N/A</v>
          </cell>
          <cell r="CX77" t="str">
            <v>N/A</v>
          </cell>
          <cell r="CZ77" t="str">
            <v>N/A</v>
          </cell>
          <cell r="DA77" t="str">
            <v>N/A</v>
          </cell>
          <cell r="DB77" t="str">
            <v>N/A</v>
          </cell>
          <cell r="DC77" t="str">
            <v>N/A</v>
          </cell>
          <cell r="DD77" t="str">
            <v>N/A</v>
          </cell>
          <cell r="DF77" t="str">
            <v>N/A</v>
          </cell>
          <cell r="DG77" t="str">
            <v>N/A</v>
          </cell>
          <cell r="DH77" t="str">
            <v>N/A</v>
          </cell>
          <cell r="DI77" t="str">
            <v>N/A</v>
          </cell>
          <cell r="DJ77" t="str">
            <v>N/A</v>
          </cell>
          <cell r="DL77" t="str">
            <v>N/A</v>
          </cell>
          <cell r="DM77" t="str">
            <v>N/A</v>
          </cell>
          <cell r="DN77" t="str">
            <v>N/A</v>
          </cell>
          <cell r="DO77" t="str">
            <v>N/A</v>
          </cell>
          <cell r="DP77" t="str">
            <v>N/A</v>
          </cell>
          <cell r="DR77" t="str">
            <v>N/A</v>
          </cell>
          <cell r="DS77" t="str">
            <v>N/A</v>
          </cell>
          <cell r="DT77" t="str">
            <v>N/A</v>
          </cell>
          <cell r="DU77" t="str">
            <v>N/A</v>
          </cell>
          <cell r="DV77" t="str">
            <v>N/A</v>
          </cell>
          <cell r="DX77" t="str">
            <v>N/A</v>
          </cell>
          <cell r="DY77" t="str">
            <v>N/A</v>
          </cell>
          <cell r="DZ77" t="str">
            <v>N/A</v>
          </cell>
          <cell r="EA77" t="str">
            <v>N/A</v>
          </cell>
          <cell r="EB77" t="str">
            <v>N/A</v>
          </cell>
          <cell r="ED77" t="str">
            <v>N/A</v>
          </cell>
          <cell r="EE77" t="str">
            <v>N/A</v>
          </cell>
          <cell r="EF77" t="str">
            <v>N/A</v>
          </cell>
          <cell r="EG77" t="str">
            <v>N/A</v>
          </cell>
          <cell r="EH77" t="str">
            <v>N/A</v>
          </cell>
          <cell r="EJ77" t="str">
            <v>N/A</v>
          </cell>
          <cell r="EK77" t="str">
            <v>N/A</v>
          </cell>
          <cell r="EL77" t="str">
            <v>N/A</v>
          </cell>
          <cell r="EM77" t="str">
            <v>N/A</v>
          </cell>
          <cell r="EN77" t="str">
            <v>N/A</v>
          </cell>
          <cell r="EP77" t="str">
            <v>NA</v>
          </cell>
          <cell r="EQ77" t="str">
            <v>N/A</v>
          </cell>
          <cell r="ER77" t="str">
            <v>N/A</v>
          </cell>
          <cell r="ES77" t="str">
            <v>N/A</v>
          </cell>
          <cell r="ET77" t="str">
            <v>N/A</v>
          </cell>
          <cell r="EV77" t="str">
            <v>NA</v>
          </cell>
          <cell r="EW77" t="str">
            <v>NA</v>
          </cell>
          <cell r="EX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E77" t="str">
            <v>N/A</v>
          </cell>
          <cell r="FF77" t="str">
            <v>N/A</v>
          </cell>
          <cell r="FG77" t="str">
            <v>N/A</v>
          </cell>
          <cell r="FK77" t="str">
            <v>JM</v>
          </cell>
          <cell r="FL77">
            <v>36958</v>
          </cell>
        </row>
        <row r="78">
          <cell r="A78" t="str">
            <v>INSP</v>
          </cell>
          <cell r="C78" t="str">
            <v>InfoSpace</v>
          </cell>
          <cell r="E78" t="str">
            <v>DEC</v>
          </cell>
          <cell r="G78" t="str">
            <v>INSP</v>
          </cell>
          <cell r="H78" t="e">
            <v>#REF!</v>
          </cell>
          <cell r="I78" t="e">
            <v>#REF!</v>
          </cell>
          <cell r="J78" t="e">
            <v>#REF!</v>
          </cell>
          <cell r="L78" t="str">
            <v>N/A</v>
          </cell>
          <cell r="M78" t="e">
            <v>#NAME?</v>
          </cell>
          <cell r="N78" t="e">
            <v>#NAME?</v>
          </cell>
          <cell r="O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W78" t="e">
            <v>#DIV/0!</v>
          </cell>
          <cell r="X78" t="str">
            <v>N/A</v>
          </cell>
          <cell r="Y78">
            <v>0</v>
          </cell>
          <cell r="AF78" t="str">
            <v>N/A</v>
          </cell>
          <cell r="AG78" t="str">
            <v>N/A</v>
          </cell>
          <cell r="AH78">
            <v>0</v>
          </cell>
          <cell r="AO78" t="str">
            <v>N/A</v>
          </cell>
          <cell r="AP78" t="str">
            <v>N/A</v>
          </cell>
          <cell r="AQ78">
            <v>0</v>
          </cell>
          <cell r="BE78" t="str">
            <v>N/A</v>
          </cell>
          <cell r="BF78" t="str">
            <v>N/A</v>
          </cell>
          <cell r="BH78" t="str">
            <v>N/A</v>
          </cell>
          <cell r="BI78" t="str">
            <v>N/A</v>
          </cell>
          <cell r="BK78" t="str">
            <v>N/A</v>
          </cell>
          <cell r="BO78" t="str">
            <v>N/A</v>
          </cell>
          <cell r="CB78" t="str">
            <v>N/A</v>
          </cell>
          <cell r="CC78" t="str">
            <v>N/A</v>
          </cell>
          <cell r="CE78" t="str">
            <v>N/A</v>
          </cell>
          <cell r="CF78" t="str">
            <v>N/A</v>
          </cell>
          <cell r="CG78" t="str">
            <v>N/A</v>
          </cell>
          <cell r="CI78" t="str">
            <v>N/A</v>
          </cell>
          <cell r="CJ78" t="str">
            <v>N/A</v>
          </cell>
          <cell r="CK78" t="str">
            <v>N/A</v>
          </cell>
          <cell r="CM78" t="e">
            <v>#NAME?</v>
          </cell>
          <cell r="CN78" t="e">
            <v>#NAME?</v>
          </cell>
          <cell r="CO78" t="str">
            <v>N/A</v>
          </cell>
          <cell r="CQ78" t="str">
            <v>N/A</v>
          </cell>
          <cell r="CR78" t="str">
            <v>N/A</v>
          </cell>
          <cell r="CT78" t="str">
            <v>N/A</v>
          </cell>
          <cell r="CU78" t="str">
            <v>N/A</v>
          </cell>
          <cell r="CV78" t="str">
            <v>N/A</v>
          </cell>
          <cell r="CW78" t="str">
            <v>N/A</v>
          </cell>
          <cell r="CX78" t="str">
            <v>N/A</v>
          </cell>
          <cell r="CZ78" t="str">
            <v>N/A</v>
          </cell>
          <cell r="DA78" t="str">
            <v>N/A</v>
          </cell>
          <cell r="DB78" t="str">
            <v>N/A</v>
          </cell>
          <cell r="DC78" t="str">
            <v>N/A</v>
          </cell>
          <cell r="DD78" t="str">
            <v>N/A</v>
          </cell>
          <cell r="DF78" t="str">
            <v>N/A</v>
          </cell>
          <cell r="DG78" t="str">
            <v>N/A</v>
          </cell>
          <cell r="DH78" t="str">
            <v>N/A</v>
          </cell>
          <cell r="DI78" t="str">
            <v>N/A</v>
          </cell>
          <cell r="DJ78" t="str">
            <v>N/A</v>
          </cell>
          <cell r="DL78" t="str">
            <v>N/A</v>
          </cell>
          <cell r="DM78" t="str">
            <v>N/A</v>
          </cell>
          <cell r="DN78" t="str">
            <v>N/A</v>
          </cell>
          <cell r="DO78" t="str">
            <v>N/A</v>
          </cell>
          <cell r="DP78" t="str">
            <v>N/A</v>
          </cell>
          <cell r="DR78" t="str">
            <v>N/A</v>
          </cell>
          <cell r="DS78" t="str">
            <v>N/A</v>
          </cell>
          <cell r="DT78" t="str">
            <v>N/A</v>
          </cell>
          <cell r="DU78" t="str">
            <v>N/A</v>
          </cell>
          <cell r="DV78" t="str">
            <v>N/A</v>
          </cell>
          <cell r="DX78" t="str">
            <v>N/A</v>
          </cell>
          <cell r="DY78" t="str">
            <v>N/A</v>
          </cell>
          <cell r="DZ78" t="str">
            <v>N/A</v>
          </cell>
          <cell r="EA78" t="str">
            <v>N/A</v>
          </cell>
          <cell r="EB78" t="str">
            <v>N/A</v>
          </cell>
          <cell r="ED78" t="str">
            <v>N/A</v>
          </cell>
          <cell r="EE78" t="str">
            <v>N/A</v>
          </cell>
          <cell r="EF78" t="str">
            <v>N/A</v>
          </cell>
          <cell r="EG78" t="str">
            <v>N/A</v>
          </cell>
          <cell r="EH78" t="str">
            <v>N/A</v>
          </cell>
          <cell r="EJ78" t="str">
            <v>N/A</v>
          </cell>
          <cell r="EK78" t="str">
            <v>N/A</v>
          </cell>
          <cell r="EL78" t="str">
            <v>N/A</v>
          </cell>
          <cell r="EM78" t="str">
            <v>N/A</v>
          </cell>
          <cell r="EN78" t="str">
            <v>N/A</v>
          </cell>
          <cell r="EP78" t="str">
            <v>NA</v>
          </cell>
          <cell r="EQ78" t="str">
            <v>N/A</v>
          </cell>
          <cell r="ER78" t="str">
            <v>N/A</v>
          </cell>
          <cell r="ES78" t="str">
            <v>N/A</v>
          </cell>
          <cell r="ET78" t="str">
            <v>N/A</v>
          </cell>
          <cell r="EV78" t="str">
            <v>NA</v>
          </cell>
          <cell r="EW78" t="str">
            <v>NA</v>
          </cell>
          <cell r="EX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E78" t="str">
            <v>N/A</v>
          </cell>
          <cell r="FF78" t="str">
            <v>N/A</v>
          </cell>
          <cell r="FG78" t="str">
            <v>N/A</v>
          </cell>
        </row>
        <row r="79">
          <cell r="A79" t="str">
            <v>INKT</v>
          </cell>
          <cell r="C79" t="str">
            <v>Inktomi</v>
          </cell>
          <cell r="E79" t="str">
            <v>SEP</v>
          </cell>
          <cell r="G79" t="str">
            <v>INKT</v>
          </cell>
          <cell r="H79" t="e">
            <v>#REF!</v>
          </cell>
          <cell r="I79" t="e">
            <v>#REF!</v>
          </cell>
          <cell r="J79" t="e">
            <v>#REF!</v>
          </cell>
          <cell r="L79" t="str">
            <v>N/A</v>
          </cell>
          <cell r="M79" t="e">
            <v>#NAME?</v>
          </cell>
          <cell r="N79" t="e">
            <v>#NAME?</v>
          </cell>
          <cell r="O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  <cell r="U79">
            <v>262.74</v>
          </cell>
          <cell r="V79">
            <v>228.17699999999999</v>
          </cell>
          <cell r="W79">
            <v>0.86845170130166705</v>
          </cell>
          <cell r="X79" t="str">
            <v>N/A</v>
          </cell>
          <cell r="Y79">
            <v>0</v>
          </cell>
          <cell r="AB79">
            <v>14.04</v>
          </cell>
          <cell r="AD79">
            <v>330.3</v>
          </cell>
          <cell r="AF79" t="str">
            <v>N/A</v>
          </cell>
          <cell r="AG79" t="str">
            <v>N/A</v>
          </cell>
          <cell r="AH79">
            <v>0</v>
          </cell>
          <cell r="AK79">
            <v>15.852</v>
          </cell>
          <cell r="AO79" t="str">
            <v>N/A</v>
          </cell>
          <cell r="AP79" t="str">
            <v>N/A</v>
          </cell>
          <cell r="AQ79">
            <v>0</v>
          </cell>
          <cell r="AV79">
            <v>36895</v>
          </cell>
          <cell r="AX79" t="str">
            <v>RS</v>
          </cell>
          <cell r="AZ79">
            <v>127.150401</v>
          </cell>
          <cell r="BB79">
            <v>36799</v>
          </cell>
          <cell r="BE79" t="str">
            <v>N/A</v>
          </cell>
          <cell r="BF79" t="str">
            <v>N/A</v>
          </cell>
          <cell r="BH79" t="str">
            <v>N/A</v>
          </cell>
          <cell r="BI79" t="str">
            <v>N/A</v>
          </cell>
          <cell r="BK79" t="str">
            <v>N/A</v>
          </cell>
          <cell r="BO79" t="str">
            <v>N/A</v>
          </cell>
          <cell r="CB79" t="str">
            <v>N/A</v>
          </cell>
          <cell r="CC79" t="str">
            <v>N/A</v>
          </cell>
          <cell r="CE79" t="str">
            <v>N/A</v>
          </cell>
          <cell r="CF79" t="str">
            <v>N/A</v>
          </cell>
          <cell r="CG79" t="str">
            <v>N/A</v>
          </cell>
          <cell r="CI79" t="str">
            <v>N/A</v>
          </cell>
          <cell r="CJ79" t="str">
            <v>N/A</v>
          </cell>
          <cell r="CK79" t="str">
            <v>N/A</v>
          </cell>
          <cell r="CM79" t="e">
            <v>#NAME?</v>
          </cell>
          <cell r="CN79" t="e">
            <v>#NAME?</v>
          </cell>
          <cell r="CO79" t="str">
            <v>N/A</v>
          </cell>
          <cell r="CQ79">
            <v>0.25713633249600398</v>
          </cell>
          <cell r="CR79">
            <v>-1</v>
          </cell>
          <cell r="CT79" t="str">
            <v>N/A</v>
          </cell>
          <cell r="CU79" t="str">
            <v>N/A</v>
          </cell>
          <cell r="CV79" t="str">
            <v>N/A</v>
          </cell>
          <cell r="CW79" t="str">
            <v>N/A</v>
          </cell>
          <cell r="CX79" t="str">
            <v>N/A</v>
          </cell>
          <cell r="CZ79" t="str">
            <v>N/A</v>
          </cell>
          <cell r="DA79" t="str">
            <v>N/A</v>
          </cell>
          <cell r="DB79" t="str">
            <v>N/A</v>
          </cell>
          <cell r="DC79" t="str">
            <v>N/A</v>
          </cell>
          <cell r="DD79" t="str">
            <v>N/A</v>
          </cell>
          <cell r="DF79" t="str">
            <v>N/A</v>
          </cell>
          <cell r="DG79" t="str">
            <v>N/A</v>
          </cell>
          <cell r="DH79" t="str">
            <v>N/A</v>
          </cell>
          <cell r="DI79" t="str">
            <v>N/A</v>
          </cell>
          <cell r="DJ79" t="str">
            <v>N/A</v>
          </cell>
          <cell r="DL79" t="str">
            <v>N/A</v>
          </cell>
          <cell r="DM79" t="str">
            <v>N/A</v>
          </cell>
          <cell r="DN79" t="str">
            <v>N/A</v>
          </cell>
          <cell r="DO79" t="str">
            <v>N/A</v>
          </cell>
          <cell r="DP79" t="str">
            <v>N/A</v>
          </cell>
          <cell r="DR79" t="str">
            <v>N/A</v>
          </cell>
          <cell r="DS79" t="str">
            <v>N/A</v>
          </cell>
          <cell r="DT79" t="str">
            <v>N/A</v>
          </cell>
          <cell r="DU79" t="str">
            <v>N/A</v>
          </cell>
          <cell r="DV79" t="str">
            <v>N/A</v>
          </cell>
          <cell r="DX79" t="str">
            <v>N/A</v>
          </cell>
          <cell r="DY79" t="str">
            <v>N/A</v>
          </cell>
          <cell r="DZ79" t="str">
            <v>N/A</v>
          </cell>
          <cell r="EA79" t="str">
            <v>N/A</v>
          </cell>
          <cell r="EB79" t="str">
            <v>N/A</v>
          </cell>
          <cell r="ED79" t="str">
            <v>N/A</v>
          </cell>
          <cell r="EE79" t="str">
            <v>N/A</v>
          </cell>
          <cell r="EF79" t="str">
            <v>N/A</v>
          </cell>
          <cell r="EG79" t="str">
            <v>N/A</v>
          </cell>
          <cell r="EH79" t="str">
            <v>N/A</v>
          </cell>
          <cell r="EJ79" t="str">
            <v>N/A</v>
          </cell>
          <cell r="EK79" t="str">
            <v>N/A</v>
          </cell>
          <cell r="EL79" t="str">
            <v>N/A</v>
          </cell>
          <cell r="EM79" t="str">
            <v>N/A</v>
          </cell>
          <cell r="EN79" t="str">
            <v>N/A</v>
          </cell>
          <cell r="EP79" t="str">
            <v>NA</v>
          </cell>
          <cell r="EQ79" t="str">
            <v>N/A</v>
          </cell>
          <cell r="ER79" t="str">
            <v>N/A</v>
          </cell>
          <cell r="ES79" t="str">
            <v>N/A</v>
          </cell>
          <cell r="ET79" t="str">
            <v>N/A</v>
          </cell>
          <cell r="EV79" t="str">
            <v>NA</v>
          </cell>
          <cell r="EW79" t="str">
            <v>NA</v>
          </cell>
          <cell r="EX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E79" t="str">
            <v>N/A</v>
          </cell>
          <cell r="FF79" t="str">
            <v>N/A</v>
          </cell>
          <cell r="FG79" t="str">
            <v>N/A</v>
          </cell>
        </row>
        <row r="80">
          <cell r="A80" t="str">
            <v>INSS</v>
          </cell>
          <cell r="C80" t="str">
            <v>Int. Network Services</v>
          </cell>
          <cell r="E80" t="str">
            <v>JUN</v>
          </cell>
          <cell r="G80" t="str">
            <v>INSS</v>
          </cell>
          <cell r="H80" t="e">
            <v>#REF!</v>
          </cell>
          <cell r="I80" t="e">
            <v>#REF!</v>
          </cell>
          <cell r="J80" t="e">
            <v>#REF!</v>
          </cell>
          <cell r="L80" t="str">
            <v>N/A</v>
          </cell>
          <cell r="M80" t="e">
            <v>#NAME?</v>
          </cell>
          <cell r="N80" t="e">
            <v>#NAME?</v>
          </cell>
          <cell r="O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  <cell r="W80" t="e">
            <v>#DIV/0!</v>
          </cell>
          <cell r="X80" t="str">
            <v>N/A</v>
          </cell>
          <cell r="Y80">
            <v>0</v>
          </cell>
          <cell r="AF80" t="str">
            <v>N/A</v>
          </cell>
          <cell r="AG80" t="str">
            <v>N/A</v>
          </cell>
          <cell r="AH80">
            <v>0</v>
          </cell>
          <cell r="AO80" t="str">
            <v>N/A</v>
          </cell>
          <cell r="AP80" t="str">
            <v>N/A</v>
          </cell>
          <cell r="AQ80">
            <v>0</v>
          </cell>
          <cell r="BE80" t="str">
            <v>N/A</v>
          </cell>
          <cell r="BF80" t="str">
            <v>N/A</v>
          </cell>
          <cell r="BH80" t="str">
            <v>N/A</v>
          </cell>
          <cell r="BI80" t="str">
            <v>N/A</v>
          </cell>
          <cell r="BK80" t="str">
            <v>N/A</v>
          </cell>
          <cell r="BO80" t="str">
            <v>N/A</v>
          </cell>
          <cell r="CB80" t="str">
            <v>N/A</v>
          </cell>
          <cell r="CC80" t="str">
            <v>N/A</v>
          </cell>
          <cell r="CE80" t="str">
            <v>N/A</v>
          </cell>
          <cell r="CF80" t="str">
            <v>N/A</v>
          </cell>
          <cell r="CG80" t="str">
            <v>N/A</v>
          </cell>
          <cell r="CI80" t="str">
            <v>N/A</v>
          </cell>
          <cell r="CJ80" t="str">
            <v>N/A</v>
          </cell>
          <cell r="CK80" t="str">
            <v>N/A</v>
          </cell>
          <cell r="CM80" t="e">
            <v>#NAME?</v>
          </cell>
          <cell r="CN80" t="e">
            <v>#NAME?</v>
          </cell>
          <cell r="CO80" t="str">
            <v>N/A</v>
          </cell>
          <cell r="CQ80" t="str">
            <v>N/A</v>
          </cell>
          <cell r="CR80" t="str">
            <v>N/A</v>
          </cell>
          <cell r="CT80" t="str">
            <v>N/A</v>
          </cell>
          <cell r="CU80" t="str">
            <v>N/A</v>
          </cell>
          <cell r="CV80" t="str">
            <v>N/A</v>
          </cell>
          <cell r="CW80" t="str">
            <v>N/A</v>
          </cell>
          <cell r="CX80" t="str">
            <v>N/A</v>
          </cell>
          <cell r="CZ80" t="str">
            <v>N/A</v>
          </cell>
          <cell r="DA80" t="str">
            <v>N/A</v>
          </cell>
          <cell r="DB80" t="str">
            <v>N/A</v>
          </cell>
          <cell r="DC80" t="str">
            <v>N/A</v>
          </cell>
          <cell r="DD80" t="str">
            <v>N/A</v>
          </cell>
          <cell r="DF80" t="str">
            <v>N/A</v>
          </cell>
          <cell r="DG80" t="str">
            <v>N/A</v>
          </cell>
          <cell r="DH80" t="str">
            <v>N/A</v>
          </cell>
          <cell r="DI80" t="str">
            <v>N/A</v>
          </cell>
          <cell r="DJ80" t="str">
            <v>N/A</v>
          </cell>
          <cell r="DL80" t="str">
            <v>N/A</v>
          </cell>
          <cell r="DM80" t="str">
            <v>N/A</v>
          </cell>
          <cell r="DN80" t="str">
            <v>N/A</v>
          </cell>
          <cell r="DO80" t="str">
            <v>N/A</v>
          </cell>
          <cell r="DP80" t="str">
            <v>N/A</v>
          </cell>
          <cell r="DR80" t="str">
            <v>N/A</v>
          </cell>
          <cell r="DS80" t="str">
            <v>N/A</v>
          </cell>
          <cell r="DT80" t="str">
            <v>N/A</v>
          </cell>
          <cell r="DU80" t="str">
            <v>N/A</v>
          </cell>
          <cell r="DV80" t="str">
            <v>N/A</v>
          </cell>
          <cell r="DX80" t="str">
            <v>N/A</v>
          </cell>
          <cell r="DY80" t="str">
            <v>N/A</v>
          </cell>
          <cell r="DZ80" t="str">
            <v>N/A</v>
          </cell>
          <cell r="EA80" t="str">
            <v>N/A</v>
          </cell>
          <cell r="EB80" t="str">
            <v>N/A</v>
          </cell>
          <cell r="ED80" t="str">
            <v>N/A</v>
          </cell>
          <cell r="EE80" t="str">
            <v>N/A</v>
          </cell>
          <cell r="EF80" t="str">
            <v>N/A</v>
          </cell>
          <cell r="EG80" t="str">
            <v>N/A</v>
          </cell>
          <cell r="EH80" t="str">
            <v>N/A</v>
          </cell>
          <cell r="EJ80" t="str">
            <v>N/A</v>
          </cell>
          <cell r="EK80" t="str">
            <v>N/A</v>
          </cell>
          <cell r="EL80" t="str">
            <v>N/A</v>
          </cell>
          <cell r="EM80" t="str">
            <v>N/A</v>
          </cell>
          <cell r="EN80" t="str">
            <v>N/A</v>
          </cell>
          <cell r="EP80" t="str">
            <v>NA</v>
          </cell>
          <cell r="EQ80" t="str">
            <v>N/A</v>
          </cell>
          <cell r="ER80" t="str">
            <v>N/A</v>
          </cell>
          <cell r="ES80" t="str">
            <v>N/A</v>
          </cell>
          <cell r="ET80" t="str">
            <v>N/A</v>
          </cell>
          <cell r="EV80" t="str">
            <v>NA</v>
          </cell>
          <cell r="EW80" t="str">
            <v>NA</v>
          </cell>
          <cell r="EX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E80" t="str">
            <v>N/A</v>
          </cell>
          <cell r="FF80" t="str">
            <v>N/A</v>
          </cell>
          <cell r="FG80" t="str">
            <v>N/A</v>
          </cell>
          <cell r="FI80" t="str">
            <v>DS</v>
          </cell>
          <cell r="FJ80">
            <v>36912</v>
          </cell>
          <cell r="FT80">
            <v>9</v>
          </cell>
          <cell r="FX80" t="str">
            <v>Dane Lewis</v>
          </cell>
        </row>
        <row r="81">
          <cell r="A81" t="str">
            <v>INTS</v>
          </cell>
          <cell r="C81" t="str">
            <v>Integrated Systems Inc.</v>
          </cell>
          <cell r="E81" t="str">
            <v>FEB</v>
          </cell>
          <cell r="G81" t="str">
            <v>INTS</v>
          </cell>
          <cell r="H81" t="e">
            <v>#REF!</v>
          </cell>
          <cell r="I81" t="e">
            <v>#REF!</v>
          </cell>
          <cell r="J81" t="e">
            <v>#REF!</v>
          </cell>
          <cell r="L81" t="str">
            <v>N/A</v>
          </cell>
          <cell r="M81" t="e">
            <v>#NAME?</v>
          </cell>
          <cell r="N81" t="e">
            <v>#NAME?</v>
          </cell>
          <cell r="O81" t="e">
            <v>#NAME?</v>
          </cell>
          <cell r="Q81" t="e">
            <v>#NAME?</v>
          </cell>
          <cell r="R81" t="e">
            <v>#NAME?</v>
          </cell>
          <cell r="S81" t="e">
            <v>#NAME?</v>
          </cell>
          <cell r="W81" t="e">
            <v>#DIV/0!</v>
          </cell>
          <cell r="X81" t="str">
            <v>N/A</v>
          </cell>
          <cell r="Y81">
            <v>0</v>
          </cell>
          <cell r="AF81" t="str">
            <v>N/A</v>
          </cell>
          <cell r="AG81" t="str">
            <v>N/A</v>
          </cell>
          <cell r="AH81">
            <v>0</v>
          </cell>
          <cell r="AO81" t="str">
            <v>N/A</v>
          </cell>
          <cell r="AP81" t="str">
            <v>N/A</v>
          </cell>
          <cell r="AQ81">
            <v>0</v>
          </cell>
          <cell r="BE81" t="str">
            <v>N/A</v>
          </cell>
          <cell r="BF81" t="str">
            <v>N/A</v>
          </cell>
          <cell r="BH81" t="str">
            <v>N/A</v>
          </cell>
          <cell r="BI81" t="str">
            <v>N/A</v>
          </cell>
          <cell r="BK81" t="str">
            <v>N/A</v>
          </cell>
          <cell r="BO81" t="str">
            <v>N/A</v>
          </cell>
          <cell r="CB81" t="str">
            <v>N/A</v>
          </cell>
          <cell r="CC81" t="str">
            <v>N/A</v>
          </cell>
          <cell r="CE81" t="str">
            <v>N/A</v>
          </cell>
          <cell r="CF81" t="str">
            <v>N/A</v>
          </cell>
          <cell r="CG81" t="str">
            <v>N/A</v>
          </cell>
          <cell r="CI81" t="str">
            <v>N/A</v>
          </cell>
          <cell r="CJ81" t="str">
            <v>N/A</v>
          </cell>
          <cell r="CK81" t="str">
            <v>N/A</v>
          </cell>
          <cell r="CM81" t="e">
            <v>#NAME?</v>
          </cell>
          <cell r="CN81" t="e">
            <v>#NAME?</v>
          </cell>
          <cell r="CO81" t="str">
            <v>N/A</v>
          </cell>
          <cell r="CQ81" t="str">
            <v>N/A</v>
          </cell>
          <cell r="CR81" t="str">
            <v>N/A</v>
          </cell>
          <cell r="CT81" t="str">
            <v>N/A</v>
          </cell>
          <cell r="CU81" t="str">
            <v>N/A</v>
          </cell>
          <cell r="CV81" t="str">
            <v>N/A</v>
          </cell>
          <cell r="CW81" t="str">
            <v>N/A</v>
          </cell>
          <cell r="CX81" t="str">
            <v>N/A</v>
          </cell>
          <cell r="CZ81" t="str">
            <v>N/A</v>
          </cell>
          <cell r="DA81" t="str">
            <v>N/A</v>
          </cell>
          <cell r="DB81" t="str">
            <v>N/A</v>
          </cell>
          <cell r="DC81" t="str">
            <v>N/A</v>
          </cell>
          <cell r="DD81" t="str">
            <v>N/A</v>
          </cell>
          <cell r="DF81" t="str">
            <v>N/A</v>
          </cell>
          <cell r="DG81" t="str">
            <v>N/A</v>
          </cell>
          <cell r="DH81" t="str">
            <v>N/A</v>
          </cell>
          <cell r="DI81" t="str">
            <v>N/A</v>
          </cell>
          <cell r="DJ81" t="str">
            <v>N/A</v>
          </cell>
          <cell r="DL81" t="str">
            <v>N/A</v>
          </cell>
          <cell r="DM81" t="str">
            <v>N/A</v>
          </cell>
          <cell r="DN81" t="str">
            <v>N/A</v>
          </cell>
          <cell r="DO81" t="str">
            <v>N/A</v>
          </cell>
          <cell r="DP81" t="str">
            <v>N/A</v>
          </cell>
          <cell r="DR81" t="str">
            <v>N/A</v>
          </cell>
          <cell r="DS81" t="str">
            <v>N/A</v>
          </cell>
          <cell r="DT81" t="str">
            <v>N/A</v>
          </cell>
          <cell r="DU81" t="str">
            <v>N/A</v>
          </cell>
          <cell r="DV81" t="str">
            <v>N/A</v>
          </cell>
          <cell r="DX81" t="str">
            <v>N/A</v>
          </cell>
          <cell r="DY81" t="str">
            <v>N/A</v>
          </cell>
          <cell r="DZ81" t="str">
            <v>N/A</v>
          </cell>
          <cell r="EA81" t="str">
            <v>N/A</v>
          </cell>
          <cell r="EB81" t="str">
            <v>N/A</v>
          </cell>
          <cell r="ED81" t="str">
            <v>N/A</v>
          </cell>
          <cell r="EE81" t="str">
            <v>N/A</v>
          </cell>
          <cell r="EF81" t="str">
            <v>N/A</v>
          </cell>
          <cell r="EG81" t="str">
            <v>N/A</v>
          </cell>
          <cell r="EH81" t="str">
            <v>N/A</v>
          </cell>
          <cell r="EJ81" t="str">
            <v>N/A</v>
          </cell>
          <cell r="EK81" t="str">
            <v>N/A</v>
          </cell>
          <cell r="EL81" t="str">
            <v>N/A</v>
          </cell>
          <cell r="EM81" t="str">
            <v>N/A</v>
          </cell>
          <cell r="EN81" t="str">
            <v>N/A</v>
          </cell>
          <cell r="EP81" t="str">
            <v>NA</v>
          </cell>
          <cell r="EQ81" t="str">
            <v>N/A</v>
          </cell>
          <cell r="ER81" t="str">
            <v>N/A</v>
          </cell>
          <cell r="ES81" t="str">
            <v>N/A</v>
          </cell>
          <cell r="ET81" t="str">
            <v>N/A</v>
          </cell>
          <cell r="EV81" t="str">
            <v>NA</v>
          </cell>
          <cell r="EW81" t="str">
            <v>NA</v>
          </cell>
          <cell r="EX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E81" t="str">
            <v>N/A</v>
          </cell>
          <cell r="FF81" t="str">
            <v>N/A</v>
          </cell>
          <cell r="FG81" t="str">
            <v>N/A</v>
          </cell>
        </row>
        <row r="82">
          <cell r="A82" t="str">
            <v>INTC</v>
          </cell>
          <cell r="C82" t="str">
            <v>Intel Corporation</v>
          </cell>
          <cell r="E82" t="str">
            <v>DEC</v>
          </cell>
          <cell r="G82" t="str">
            <v>INTC</v>
          </cell>
          <cell r="H82" t="e">
            <v>#REF!</v>
          </cell>
          <cell r="I82" t="e">
            <v>#REF!</v>
          </cell>
          <cell r="J82" t="e">
            <v>#REF!</v>
          </cell>
          <cell r="L82" t="str">
            <v>N/A</v>
          </cell>
          <cell r="M82" t="e">
            <v>#NAME?</v>
          </cell>
          <cell r="N82" t="e">
            <v>#NAME?</v>
          </cell>
          <cell r="O82" t="e">
            <v>#NAME?</v>
          </cell>
          <cell r="Q82" t="e">
            <v>#NAME?</v>
          </cell>
          <cell r="R82" t="e">
            <v>#NAME?</v>
          </cell>
          <cell r="S82" t="e">
            <v>#NAME?</v>
          </cell>
          <cell r="U82">
            <v>34352</v>
          </cell>
          <cell r="W82">
            <v>0</v>
          </cell>
          <cell r="X82" t="str">
            <v>N/A</v>
          </cell>
          <cell r="Y82">
            <v>0</v>
          </cell>
          <cell r="AD82">
            <v>40034</v>
          </cell>
          <cell r="AF82" t="str">
            <v>N/A</v>
          </cell>
          <cell r="AG82" t="str">
            <v>N/A</v>
          </cell>
          <cell r="AH82">
            <v>0</v>
          </cell>
          <cell r="AO82" t="str">
            <v>N/A</v>
          </cell>
          <cell r="AP82" t="str">
            <v>N/A</v>
          </cell>
          <cell r="AQ82">
            <v>0</v>
          </cell>
          <cell r="AV82">
            <v>36837</v>
          </cell>
          <cell r="AZ82">
            <v>6730</v>
          </cell>
          <cell r="BE82" t="str">
            <v>N/A</v>
          </cell>
          <cell r="BF82" t="str">
            <v>N/A</v>
          </cell>
          <cell r="BH82" t="str">
            <v>N/A</v>
          </cell>
          <cell r="BI82" t="str">
            <v>N/A</v>
          </cell>
          <cell r="BK82" t="str">
            <v>N/A</v>
          </cell>
          <cell r="BO82" t="str">
            <v>N/A</v>
          </cell>
          <cell r="CB82" t="str">
            <v>N/A</v>
          </cell>
          <cell r="CC82" t="str">
            <v>N/A</v>
          </cell>
          <cell r="CE82" t="str">
            <v>N/A</v>
          </cell>
          <cell r="CF82" t="str">
            <v>N/A</v>
          </cell>
          <cell r="CG82" t="str">
            <v>N/A</v>
          </cell>
          <cell r="CI82" t="str">
            <v>N/A</v>
          </cell>
          <cell r="CJ82" t="str">
            <v>N/A</v>
          </cell>
          <cell r="CK82" t="str">
            <v>N/A</v>
          </cell>
          <cell r="CM82" t="e">
            <v>#NAME?</v>
          </cell>
          <cell r="CN82" t="e">
            <v>#NAME?</v>
          </cell>
          <cell r="CO82" t="str">
            <v>N/A</v>
          </cell>
          <cell r="CQ82">
            <v>0.16540521658127599</v>
          </cell>
          <cell r="CR82">
            <v>-1</v>
          </cell>
          <cell r="CT82" t="str">
            <v>N/A</v>
          </cell>
          <cell r="CU82" t="str">
            <v>N/A</v>
          </cell>
          <cell r="CV82" t="str">
            <v>N/A</v>
          </cell>
          <cell r="CW82" t="str">
            <v>N/A</v>
          </cell>
          <cell r="CX82" t="str">
            <v>N/A</v>
          </cell>
          <cell r="CZ82" t="str">
            <v>N/A</v>
          </cell>
          <cell r="DA82" t="str">
            <v>N/A</v>
          </cell>
          <cell r="DB82" t="str">
            <v>N/A</v>
          </cell>
          <cell r="DC82" t="str">
            <v>N/A</v>
          </cell>
          <cell r="DD82" t="str">
            <v>N/A</v>
          </cell>
          <cell r="DF82" t="str">
            <v>N/A</v>
          </cell>
          <cell r="DG82" t="str">
            <v>N/A</v>
          </cell>
          <cell r="DH82" t="str">
            <v>N/A</v>
          </cell>
          <cell r="DI82" t="str">
            <v>N/A</v>
          </cell>
          <cell r="DJ82" t="str">
            <v>N/A</v>
          </cell>
          <cell r="DL82" t="str">
            <v>N/A</v>
          </cell>
          <cell r="DM82" t="str">
            <v>N/A</v>
          </cell>
          <cell r="DN82" t="str">
            <v>N/A</v>
          </cell>
          <cell r="DO82" t="str">
            <v>N/A</v>
          </cell>
          <cell r="DP82" t="str">
            <v>N/A</v>
          </cell>
          <cell r="DR82" t="str">
            <v>N/A</v>
          </cell>
          <cell r="DS82" t="str">
            <v>N/A</v>
          </cell>
          <cell r="DT82" t="str">
            <v>N/A</v>
          </cell>
          <cell r="DU82" t="str">
            <v>N/A</v>
          </cell>
          <cell r="DV82" t="str">
            <v>N/A</v>
          </cell>
          <cell r="DX82" t="str">
            <v>N/A</v>
          </cell>
          <cell r="DY82" t="str">
            <v>N/A</v>
          </cell>
          <cell r="DZ82" t="str">
            <v>N/A</v>
          </cell>
          <cell r="EA82" t="str">
            <v>N/A</v>
          </cell>
          <cell r="EB82" t="str">
            <v>N/A</v>
          </cell>
          <cell r="ED82" t="str">
            <v>N/A</v>
          </cell>
          <cell r="EE82" t="str">
            <v>N/A</v>
          </cell>
          <cell r="EF82" t="str">
            <v>N/A</v>
          </cell>
          <cell r="EG82" t="str">
            <v>N/A</v>
          </cell>
          <cell r="EH82" t="str">
            <v>N/A</v>
          </cell>
          <cell r="EJ82" t="str">
            <v>N/A</v>
          </cell>
          <cell r="EK82" t="str">
            <v>N/A</v>
          </cell>
          <cell r="EL82" t="str">
            <v>N/A</v>
          </cell>
          <cell r="EM82" t="str">
            <v>N/A</v>
          </cell>
          <cell r="EN82" t="str">
            <v>N/A</v>
          </cell>
          <cell r="EP82" t="str">
            <v>NA</v>
          </cell>
          <cell r="EQ82" t="str">
            <v>N/A</v>
          </cell>
          <cell r="ER82" t="str">
            <v>N/A</v>
          </cell>
          <cell r="ES82" t="str">
            <v>N/A</v>
          </cell>
          <cell r="ET82" t="str">
            <v>N/A</v>
          </cell>
          <cell r="EV82" t="str">
            <v>NA</v>
          </cell>
          <cell r="EW82" t="str">
            <v>NA</v>
          </cell>
          <cell r="EX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E82" t="str">
            <v>N/A</v>
          </cell>
          <cell r="FF82" t="str">
            <v>N/A</v>
          </cell>
          <cell r="FG82" t="str">
            <v>N/A</v>
          </cell>
        </row>
        <row r="83">
          <cell r="A83" t="str">
            <v>LGTO</v>
          </cell>
          <cell r="C83" t="str">
            <v>Legato</v>
          </cell>
          <cell r="E83" t="str">
            <v>DEC</v>
          </cell>
          <cell r="G83" t="str">
            <v>LGTO</v>
          </cell>
          <cell r="H83" t="e">
            <v>#REF!</v>
          </cell>
          <cell r="I83" t="e">
            <v>#REF!</v>
          </cell>
          <cell r="J83" t="e">
            <v>#REF!</v>
          </cell>
          <cell r="L83" t="str">
            <v>N/A</v>
          </cell>
          <cell r="M83" t="e">
            <v>#NAME?</v>
          </cell>
          <cell r="N83" t="e">
            <v>#NAME?</v>
          </cell>
          <cell r="O83" t="e">
            <v>#NAME?</v>
          </cell>
          <cell r="Q83" t="e">
            <v>#NAME?</v>
          </cell>
          <cell r="R83" t="e">
            <v>#NAME?</v>
          </cell>
          <cell r="S83" t="e">
            <v>#NAME?</v>
          </cell>
          <cell r="U83">
            <v>225.749</v>
          </cell>
          <cell r="W83">
            <v>0</v>
          </cell>
          <cell r="X83">
            <v>-5.3940438274366703E-2</v>
          </cell>
          <cell r="Y83">
            <v>-12.177</v>
          </cell>
          <cell r="AA83">
            <v>-12.177</v>
          </cell>
          <cell r="AB83">
            <v>-3.8279999999999998</v>
          </cell>
          <cell r="AD83">
            <v>248.24</v>
          </cell>
          <cell r="AF83" t="str">
            <v>N/A</v>
          </cell>
          <cell r="AG83">
            <v>-7.8673864002578205E-3</v>
          </cell>
          <cell r="AH83">
            <v>-1.9530000000000001</v>
          </cell>
          <cell r="AJ83">
            <v>-1.9530000000000001</v>
          </cell>
          <cell r="AK83">
            <v>5.827</v>
          </cell>
          <cell r="AO83" t="str">
            <v>N/A</v>
          </cell>
          <cell r="AP83" t="str">
            <v>N/A</v>
          </cell>
          <cell r="AQ83">
            <v>0</v>
          </cell>
          <cell r="AV83">
            <v>37190</v>
          </cell>
          <cell r="AX83" t="str">
            <v>RS</v>
          </cell>
          <cell r="AZ83">
            <v>87.328999999999994</v>
          </cell>
          <cell r="BA83" t="str">
            <v>10Q</v>
          </cell>
          <cell r="BB83">
            <v>36799</v>
          </cell>
          <cell r="BE83" t="str">
            <v>N/A</v>
          </cell>
          <cell r="BF83" t="str">
            <v>N/A</v>
          </cell>
          <cell r="BH83" t="str">
            <v>N/A</v>
          </cell>
          <cell r="BI83" t="str">
            <v>N/A</v>
          </cell>
          <cell r="BK83" t="str">
            <v>N/A</v>
          </cell>
          <cell r="BM83">
            <v>156.727</v>
          </cell>
          <cell r="BN83">
            <v>0</v>
          </cell>
          <cell r="BO83">
            <v>156.727</v>
          </cell>
          <cell r="BP83">
            <v>36799</v>
          </cell>
          <cell r="BQ83" t="str">
            <v>10Q</v>
          </cell>
          <cell r="CB83" t="str">
            <v>N/A</v>
          </cell>
          <cell r="CC83" t="str">
            <v>N/A</v>
          </cell>
          <cell r="CE83" t="str">
            <v>N/A</v>
          </cell>
          <cell r="CF83" t="str">
            <v>N/A</v>
          </cell>
          <cell r="CG83" t="str">
            <v>N/A</v>
          </cell>
          <cell r="CI83" t="str">
            <v>N/A</v>
          </cell>
          <cell r="CJ83" t="str">
            <v>N/A</v>
          </cell>
          <cell r="CK83" t="str">
            <v>N/A</v>
          </cell>
          <cell r="CM83" t="e">
            <v>#NAME?</v>
          </cell>
          <cell r="CN83" t="e">
            <v>#NAME?</v>
          </cell>
          <cell r="CO83" t="str">
            <v>N/A</v>
          </cell>
          <cell r="CQ83">
            <v>9.9628348298331407E-2</v>
          </cell>
          <cell r="CR83">
            <v>-1</v>
          </cell>
          <cell r="CT83" t="str">
            <v>N/A</v>
          </cell>
          <cell r="CU83" t="str">
            <v>N/A</v>
          </cell>
          <cell r="CV83" t="str">
            <v>N/A</v>
          </cell>
          <cell r="CW83" t="str">
            <v>N/A</v>
          </cell>
          <cell r="CX83" t="str">
            <v>N/A</v>
          </cell>
          <cell r="CZ83" t="str">
            <v>N/A</v>
          </cell>
          <cell r="DA83" t="str">
            <v>N/A</v>
          </cell>
          <cell r="DB83" t="str">
            <v>N/A</v>
          </cell>
          <cell r="DC83" t="str">
            <v>N/A</v>
          </cell>
          <cell r="DD83" t="str">
            <v>N/A</v>
          </cell>
          <cell r="DF83" t="str">
            <v>N/A</v>
          </cell>
          <cell r="DG83" t="str">
            <v>N/A</v>
          </cell>
          <cell r="DH83" t="str">
            <v>N/A</v>
          </cell>
          <cell r="DI83" t="str">
            <v>N/A</v>
          </cell>
          <cell r="DJ83" t="str">
            <v>N/A</v>
          </cell>
          <cell r="DL83" t="str">
            <v>N/A</v>
          </cell>
          <cell r="DM83" t="str">
            <v>N/A</v>
          </cell>
          <cell r="DN83" t="str">
            <v>N/A</v>
          </cell>
          <cell r="DO83" t="str">
            <v>N/A</v>
          </cell>
          <cell r="DP83" t="str">
            <v>N/A</v>
          </cell>
          <cell r="DR83" t="str">
            <v>N/A</v>
          </cell>
          <cell r="DS83" t="str">
            <v>N/A</v>
          </cell>
          <cell r="DT83" t="str">
            <v>N/A</v>
          </cell>
          <cell r="DU83" t="str">
            <v>N/A</v>
          </cell>
          <cell r="DV83" t="str">
            <v>N/A</v>
          </cell>
          <cell r="DX83" t="str">
            <v>N/A</v>
          </cell>
          <cell r="DY83" t="str">
            <v>N/A</v>
          </cell>
          <cell r="DZ83" t="str">
            <v>N/A</v>
          </cell>
          <cell r="EA83" t="str">
            <v>N/A</v>
          </cell>
          <cell r="EB83" t="str">
            <v>N/A</v>
          </cell>
          <cell r="ED83" t="str">
            <v>N/A</v>
          </cell>
          <cell r="EE83" t="str">
            <v>N/A</v>
          </cell>
          <cell r="EF83" t="str">
            <v>N/A</v>
          </cell>
          <cell r="EG83" t="str">
            <v>N/A</v>
          </cell>
          <cell r="EH83" t="str">
            <v>N/A</v>
          </cell>
          <cell r="EJ83" t="str">
            <v>N/A</v>
          </cell>
          <cell r="EK83" t="str">
            <v>N/A</v>
          </cell>
          <cell r="EL83" t="str">
            <v>N/A</v>
          </cell>
          <cell r="EM83" t="str">
            <v>N/A</v>
          </cell>
          <cell r="EN83" t="str">
            <v>N/A</v>
          </cell>
          <cell r="EP83" t="str">
            <v>NA</v>
          </cell>
          <cell r="EQ83" t="str">
            <v>N/A</v>
          </cell>
          <cell r="ER83" t="str">
            <v>N/A</v>
          </cell>
          <cell r="ES83" t="str">
            <v>N/A</v>
          </cell>
          <cell r="ET83" t="str">
            <v>N/A</v>
          </cell>
          <cell r="EV83" t="str">
            <v>NA</v>
          </cell>
          <cell r="EW83" t="str">
            <v>NA</v>
          </cell>
          <cell r="EX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E83" t="str">
            <v>N/A</v>
          </cell>
          <cell r="FF83" t="str">
            <v>N/A</v>
          </cell>
          <cell r="FG83" t="str">
            <v>N/A</v>
          </cell>
          <cell r="FI83" t="str">
            <v>GA</v>
          </cell>
          <cell r="FJ83">
            <v>36859</v>
          </cell>
        </row>
        <row r="84">
          <cell r="A84" t="str">
            <v>MSLV</v>
          </cell>
          <cell r="C84" t="str">
            <v>MetaSolv Software</v>
          </cell>
          <cell r="G84" t="str">
            <v>MSLV</v>
          </cell>
          <cell r="H84" t="e">
            <v>#REF!</v>
          </cell>
          <cell r="I84" t="e">
            <v>#REF!</v>
          </cell>
          <cell r="J84" t="e">
            <v>#REF!</v>
          </cell>
          <cell r="L84" t="str">
            <v>N/A</v>
          </cell>
          <cell r="M84" t="e">
            <v>#NAME?</v>
          </cell>
          <cell r="N84" t="e">
            <v>#NAME?</v>
          </cell>
          <cell r="O84" t="e">
            <v>#NAME?</v>
          </cell>
          <cell r="Q84" t="e">
            <v>#NAME?</v>
          </cell>
          <cell r="R84" t="e">
            <v>#NAME?</v>
          </cell>
          <cell r="S84" t="e">
            <v>#NAME?</v>
          </cell>
          <cell r="W84" t="e">
            <v>#DIV/0!</v>
          </cell>
          <cell r="X84" t="str">
            <v>N/A</v>
          </cell>
          <cell r="Y84">
            <v>0</v>
          </cell>
          <cell r="AF84" t="str">
            <v>N/A</v>
          </cell>
          <cell r="AG84" t="str">
            <v>N/A</v>
          </cell>
          <cell r="AH84">
            <v>0</v>
          </cell>
          <cell r="AO84" t="str">
            <v>N/A</v>
          </cell>
          <cell r="AP84" t="str">
            <v>N/A</v>
          </cell>
          <cell r="AQ84">
            <v>0</v>
          </cell>
          <cell r="BE84" t="str">
            <v>N/A</v>
          </cell>
          <cell r="BF84" t="str">
            <v>N/A</v>
          </cell>
          <cell r="BH84" t="str">
            <v>N/A</v>
          </cell>
          <cell r="BI84" t="str">
            <v>N/A</v>
          </cell>
          <cell r="BK84" t="str">
            <v>N/A</v>
          </cell>
          <cell r="BO84" t="str">
            <v>N/A</v>
          </cell>
          <cell r="CB84" t="str">
            <v>N/A</v>
          </cell>
          <cell r="CC84" t="str">
            <v>N/A</v>
          </cell>
          <cell r="CE84" t="str">
            <v>N/A</v>
          </cell>
          <cell r="CF84" t="str">
            <v>N/A</v>
          </cell>
          <cell r="CG84" t="str">
            <v>N/A</v>
          </cell>
          <cell r="CI84" t="str">
            <v>N/A</v>
          </cell>
          <cell r="CJ84" t="str">
            <v>N/A</v>
          </cell>
          <cell r="CK84" t="str">
            <v>N/A</v>
          </cell>
          <cell r="CM84" t="e">
            <v>#NAME?</v>
          </cell>
          <cell r="CN84" t="e">
            <v>#NAME?</v>
          </cell>
          <cell r="CO84" t="str">
            <v>N/A</v>
          </cell>
          <cell r="CQ84" t="str">
            <v>N/A</v>
          </cell>
          <cell r="CR84" t="str">
            <v>N/A</v>
          </cell>
          <cell r="CT84" t="str">
            <v>N/A</v>
          </cell>
          <cell r="CU84" t="str">
            <v>N/A</v>
          </cell>
          <cell r="CV84" t="str">
            <v>N/A</v>
          </cell>
          <cell r="CW84" t="str">
            <v>N/A</v>
          </cell>
          <cell r="CX84" t="str">
            <v>N/A</v>
          </cell>
          <cell r="CZ84" t="str">
            <v>N/A</v>
          </cell>
          <cell r="DA84" t="str">
            <v>N/A</v>
          </cell>
          <cell r="DB84" t="str">
            <v>N/A</v>
          </cell>
          <cell r="DC84" t="str">
            <v>N/A</v>
          </cell>
          <cell r="DD84" t="str">
            <v>N/A</v>
          </cell>
          <cell r="DF84" t="str">
            <v>N/A</v>
          </cell>
          <cell r="DG84" t="str">
            <v>N/A</v>
          </cell>
          <cell r="DH84" t="str">
            <v>N/A</v>
          </cell>
          <cell r="DI84" t="str">
            <v>N/A</v>
          </cell>
          <cell r="DJ84" t="str">
            <v>N/A</v>
          </cell>
          <cell r="DL84" t="str">
            <v>N/A</v>
          </cell>
          <cell r="DM84" t="str">
            <v>N/A</v>
          </cell>
          <cell r="DN84" t="str">
            <v>N/A</v>
          </cell>
          <cell r="DO84" t="str">
            <v>N/A</v>
          </cell>
          <cell r="DP84" t="str">
            <v>N/A</v>
          </cell>
          <cell r="DR84" t="str">
            <v>N/A</v>
          </cell>
          <cell r="DS84" t="str">
            <v>N/A</v>
          </cell>
          <cell r="DT84" t="str">
            <v>N/A</v>
          </cell>
          <cell r="DU84" t="str">
            <v>N/A</v>
          </cell>
          <cell r="DV84" t="str">
            <v>N/A</v>
          </cell>
          <cell r="DX84" t="str">
            <v>N/A</v>
          </cell>
          <cell r="DY84" t="str">
            <v>N/A</v>
          </cell>
          <cell r="DZ84" t="str">
            <v>N/A</v>
          </cell>
          <cell r="EA84" t="str">
            <v>N/A</v>
          </cell>
          <cell r="EB84" t="str">
            <v>N/A</v>
          </cell>
          <cell r="ED84" t="str">
            <v>N/A</v>
          </cell>
          <cell r="EE84" t="str">
            <v>N/A</v>
          </cell>
          <cell r="EF84" t="str">
            <v>N/A</v>
          </cell>
          <cell r="EG84" t="str">
            <v>N/A</v>
          </cell>
          <cell r="EH84" t="str">
            <v>N/A</v>
          </cell>
          <cell r="EJ84" t="str">
            <v>N/A</v>
          </cell>
          <cell r="EK84" t="str">
            <v>N/A</v>
          </cell>
          <cell r="EL84" t="str">
            <v>N/A</v>
          </cell>
          <cell r="EM84" t="str">
            <v>N/A</v>
          </cell>
          <cell r="EN84" t="str">
            <v>N/A</v>
          </cell>
          <cell r="EP84" t="str">
            <v>NA</v>
          </cell>
          <cell r="EQ84" t="str">
            <v>N/A</v>
          </cell>
          <cell r="ER84" t="str">
            <v>N/A</v>
          </cell>
          <cell r="ES84" t="str">
            <v>N/A</v>
          </cell>
          <cell r="ET84" t="str">
            <v>N/A</v>
          </cell>
          <cell r="EV84" t="str">
            <v>NA</v>
          </cell>
          <cell r="EW84" t="str">
            <v>NA</v>
          </cell>
          <cell r="EX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E84" t="str">
            <v>N/A</v>
          </cell>
          <cell r="FF84" t="str">
            <v>N/A</v>
          </cell>
          <cell r="FG84" t="str">
            <v>N/A</v>
          </cell>
          <cell r="FK84" t="str">
            <v>JM</v>
          </cell>
          <cell r="FL84">
            <v>36895</v>
          </cell>
        </row>
        <row r="85">
          <cell r="A85" t="str">
            <v>MTWV</v>
          </cell>
          <cell r="C85" t="str">
            <v>Metawave Communications</v>
          </cell>
          <cell r="G85" t="str">
            <v>MTWV</v>
          </cell>
          <cell r="H85" t="e">
            <v>#REF!</v>
          </cell>
          <cell r="I85" t="e">
            <v>#REF!</v>
          </cell>
          <cell r="J85" t="e">
            <v>#REF!</v>
          </cell>
          <cell r="L85" t="str">
            <v>N/A</v>
          </cell>
          <cell r="M85" t="e">
            <v>#NAME?</v>
          </cell>
          <cell r="N85" t="e">
            <v>#NAME?</v>
          </cell>
          <cell r="O85" t="e">
            <v>#NAME?</v>
          </cell>
          <cell r="Q85" t="e">
            <v>#NAME?</v>
          </cell>
          <cell r="R85" t="e">
            <v>#NAME?</v>
          </cell>
          <cell r="S85" t="e">
            <v>#NAME?</v>
          </cell>
          <cell r="U85">
            <v>50.7</v>
          </cell>
          <cell r="W85">
            <v>0</v>
          </cell>
          <cell r="X85" t="str">
            <v>N/A</v>
          </cell>
          <cell r="Y85">
            <v>0</v>
          </cell>
          <cell r="AD85">
            <v>105</v>
          </cell>
          <cell r="AF85" t="str">
            <v>N/A</v>
          </cell>
          <cell r="AG85" t="str">
            <v>N/A</v>
          </cell>
          <cell r="AH85">
            <v>0</v>
          </cell>
          <cell r="AO85" t="str">
            <v>N/A</v>
          </cell>
          <cell r="AP85" t="str">
            <v>N/A</v>
          </cell>
          <cell r="AQ85">
            <v>0</v>
          </cell>
          <cell r="AV85">
            <v>36733</v>
          </cell>
          <cell r="AX85" t="str">
            <v>Merrill Lynch</v>
          </cell>
          <cell r="AZ85">
            <v>36.844478000000002</v>
          </cell>
          <cell r="BE85" t="str">
            <v>N/A</v>
          </cell>
          <cell r="BF85" t="str">
            <v>N/A</v>
          </cell>
          <cell r="BH85" t="str">
            <v>N/A</v>
          </cell>
          <cell r="BI85" t="str">
            <v>N/A</v>
          </cell>
          <cell r="BK85" t="str">
            <v>N/A</v>
          </cell>
          <cell r="BM85">
            <v>61.356000000000002</v>
          </cell>
          <cell r="BN85">
            <v>5.6779999999999999</v>
          </cell>
          <cell r="BO85">
            <v>55.677999999999997</v>
          </cell>
          <cell r="BZ85">
            <v>36823</v>
          </cell>
          <cell r="CB85" t="str">
            <v>N/A</v>
          </cell>
          <cell r="CC85" t="str">
            <v>N/A</v>
          </cell>
          <cell r="CE85" t="str">
            <v>N/A</v>
          </cell>
          <cell r="CF85" t="str">
            <v>N/A</v>
          </cell>
          <cell r="CG85" t="str">
            <v>N/A</v>
          </cell>
          <cell r="CI85" t="str">
            <v>N/A</v>
          </cell>
          <cell r="CJ85" t="str">
            <v>N/A</v>
          </cell>
          <cell r="CK85" t="str">
            <v>N/A</v>
          </cell>
          <cell r="CM85" t="e">
            <v>#NAME?</v>
          </cell>
          <cell r="CN85" t="e">
            <v>#NAME?</v>
          </cell>
          <cell r="CO85" t="str">
            <v>N/A</v>
          </cell>
          <cell r="CQ85">
            <v>1.0710059171597599</v>
          </cell>
          <cell r="CR85">
            <v>-1</v>
          </cell>
          <cell r="CT85" t="str">
            <v>N/A</v>
          </cell>
          <cell r="CU85" t="str">
            <v>N/A</v>
          </cell>
          <cell r="CV85" t="str">
            <v>N/A</v>
          </cell>
          <cell r="CW85" t="str">
            <v>N/A</v>
          </cell>
          <cell r="CX85" t="str">
            <v>N/A</v>
          </cell>
          <cell r="CZ85" t="str">
            <v>N/A</v>
          </cell>
          <cell r="DA85" t="str">
            <v>N/A</v>
          </cell>
          <cell r="DB85" t="str">
            <v>N/A</v>
          </cell>
          <cell r="DC85" t="str">
            <v>N/A</v>
          </cell>
          <cell r="DD85" t="str">
            <v>N/A</v>
          </cell>
          <cell r="DF85" t="str">
            <v>N/A</v>
          </cell>
          <cell r="DG85" t="str">
            <v>N/A</v>
          </cell>
          <cell r="DH85" t="str">
            <v>N/A</v>
          </cell>
          <cell r="DI85" t="str">
            <v>N/A</v>
          </cell>
          <cell r="DJ85" t="str">
            <v>N/A</v>
          </cell>
          <cell r="DL85" t="str">
            <v>N/A</v>
          </cell>
          <cell r="DM85" t="str">
            <v>N/A</v>
          </cell>
          <cell r="DN85" t="str">
            <v>N/A</v>
          </cell>
          <cell r="DO85" t="str">
            <v>N/A</v>
          </cell>
          <cell r="DP85" t="str">
            <v>N/A</v>
          </cell>
          <cell r="DR85" t="str">
            <v>N/A</v>
          </cell>
          <cell r="DS85" t="str">
            <v>N/A</v>
          </cell>
          <cell r="DT85" t="str">
            <v>N/A</v>
          </cell>
          <cell r="DU85" t="str">
            <v>N/A</v>
          </cell>
          <cell r="DV85" t="str">
            <v>N/A</v>
          </cell>
          <cell r="DX85" t="str">
            <v>N/A</v>
          </cell>
          <cell r="DY85" t="str">
            <v>N/A</v>
          </cell>
          <cell r="DZ85" t="str">
            <v>N/A</v>
          </cell>
          <cell r="EA85" t="str">
            <v>N/A</v>
          </cell>
          <cell r="EB85" t="str">
            <v>N/A</v>
          </cell>
          <cell r="ED85" t="str">
            <v>N/A</v>
          </cell>
          <cell r="EE85" t="str">
            <v>N/A</v>
          </cell>
          <cell r="EF85" t="str">
            <v>N/A</v>
          </cell>
          <cell r="EG85" t="str">
            <v>N/A</v>
          </cell>
          <cell r="EH85" t="str">
            <v>N/A</v>
          </cell>
          <cell r="EJ85" t="str">
            <v>N/A</v>
          </cell>
          <cell r="EK85" t="str">
            <v>N/A</v>
          </cell>
          <cell r="EL85" t="str">
            <v>N/A</v>
          </cell>
          <cell r="EM85" t="str">
            <v>N/A</v>
          </cell>
          <cell r="EN85" t="str">
            <v>N/A</v>
          </cell>
          <cell r="EP85" t="str">
            <v>NA</v>
          </cell>
          <cell r="EQ85" t="str">
            <v>N/A</v>
          </cell>
          <cell r="ER85" t="str">
            <v>N/A</v>
          </cell>
          <cell r="ES85" t="str">
            <v>N/A</v>
          </cell>
          <cell r="ET85" t="str">
            <v>N/A</v>
          </cell>
          <cell r="EV85" t="str">
            <v>NA</v>
          </cell>
          <cell r="EW85" t="str">
            <v>NA</v>
          </cell>
          <cell r="EX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E85" t="str">
            <v>N/A</v>
          </cell>
          <cell r="FF85" t="str">
            <v>N/A</v>
          </cell>
          <cell r="FG85" t="str">
            <v>N/A</v>
          </cell>
        </row>
        <row r="86">
          <cell r="A86" t="str">
            <v>MUSE</v>
          </cell>
          <cell r="C86" t="str">
            <v>Micromuse Inc.</v>
          </cell>
          <cell r="E86" t="str">
            <v>SEP</v>
          </cell>
          <cell r="G86" t="str">
            <v>MUSE</v>
          </cell>
          <cell r="H86" t="e">
            <v>#REF!</v>
          </cell>
          <cell r="I86" t="e">
            <v>#REF!</v>
          </cell>
          <cell r="J86" t="e">
            <v>#REF!</v>
          </cell>
          <cell r="L86" t="str">
            <v>N/A</v>
          </cell>
          <cell r="M86" t="e">
            <v>#NAME?</v>
          </cell>
          <cell r="N86" t="e">
            <v>#NAME?</v>
          </cell>
          <cell r="O86" t="e">
            <v>#NAME?</v>
          </cell>
          <cell r="Q86" t="e">
            <v>#NAME?</v>
          </cell>
          <cell r="R86" t="e">
            <v>#NAME?</v>
          </cell>
          <cell r="S86" t="e">
            <v>#NAME?</v>
          </cell>
          <cell r="U86">
            <v>151.02199999999999</v>
          </cell>
          <cell r="V86">
            <v>130.01599999999999</v>
          </cell>
          <cell r="W86">
            <v>0.86090768232443005</v>
          </cell>
          <cell r="X86">
            <v>0.16099641111891</v>
          </cell>
          <cell r="Y86">
            <v>24.314</v>
          </cell>
          <cell r="AA86">
            <v>24.314</v>
          </cell>
          <cell r="AB86">
            <v>20.074000000000002</v>
          </cell>
          <cell r="AD86">
            <v>248.33799999999999</v>
          </cell>
          <cell r="AE86">
            <v>127.01600000000001</v>
          </cell>
          <cell r="AF86">
            <v>0.51146421409530596</v>
          </cell>
          <cell r="AG86">
            <v>9.7906884971289104E-2</v>
          </cell>
          <cell r="AH86">
            <v>24.314</v>
          </cell>
          <cell r="AJ86">
            <v>24.314</v>
          </cell>
          <cell r="AK86">
            <v>40.543999999999997</v>
          </cell>
          <cell r="AM86">
            <v>350.55</v>
          </cell>
          <cell r="AN86">
            <v>300.95499999999998</v>
          </cell>
          <cell r="AO86">
            <v>0.85852232206532597</v>
          </cell>
          <cell r="AP86">
            <v>0.22953644273284801</v>
          </cell>
          <cell r="AQ86">
            <v>80.463999999999999</v>
          </cell>
          <cell r="AS86">
            <v>80.463999999999999</v>
          </cell>
          <cell r="AT86">
            <v>63.476999999999997</v>
          </cell>
          <cell r="AV86">
            <v>36910</v>
          </cell>
          <cell r="AW86" t="str">
            <v>Wolk</v>
          </cell>
          <cell r="AX86" t="str">
            <v>RS</v>
          </cell>
          <cell r="AZ86">
            <v>72.134596000000002</v>
          </cell>
          <cell r="BA86" t="str">
            <v>10Q</v>
          </cell>
          <cell r="BB86">
            <v>36890</v>
          </cell>
          <cell r="BE86" t="str">
            <v>N/A</v>
          </cell>
          <cell r="BF86" t="str">
            <v>N/A</v>
          </cell>
          <cell r="BH86" t="str">
            <v>N/A</v>
          </cell>
          <cell r="BI86" t="str">
            <v>N/A</v>
          </cell>
          <cell r="BK86" t="str">
            <v>N/A</v>
          </cell>
          <cell r="BM86">
            <v>136.727</v>
          </cell>
          <cell r="BN86">
            <v>0</v>
          </cell>
          <cell r="BO86">
            <v>136.727</v>
          </cell>
          <cell r="BP86">
            <v>36890</v>
          </cell>
          <cell r="BQ86" t="str">
            <v>10Q</v>
          </cell>
          <cell r="CB86" t="str">
            <v>N/A</v>
          </cell>
          <cell r="CC86" t="str">
            <v>N/A</v>
          </cell>
          <cell r="CE86" t="str">
            <v>N/A</v>
          </cell>
          <cell r="CF86" t="str">
            <v>N/A</v>
          </cell>
          <cell r="CG86" t="str">
            <v>N/A</v>
          </cell>
          <cell r="CI86" t="str">
            <v>N/A</v>
          </cell>
          <cell r="CJ86" t="str">
            <v>N/A</v>
          </cell>
          <cell r="CK86" t="str">
            <v>N/A</v>
          </cell>
          <cell r="CM86" t="e">
            <v>#NAME?</v>
          </cell>
          <cell r="CN86" t="e">
            <v>#NAME?</v>
          </cell>
          <cell r="CO86" t="str">
            <v>N/A</v>
          </cell>
          <cell r="CQ86">
            <v>0.644382937585253</v>
          </cell>
          <cell r="CR86">
            <v>0.41158421184031402</v>
          </cell>
          <cell r="CT86" t="str">
            <v>N/A</v>
          </cell>
          <cell r="CU86" t="str">
            <v>N/A</v>
          </cell>
          <cell r="CV86" t="str">
            <v>N/A</v>
          </cell>
          <cell r="CW86" t="str">
            <v>N/A</v>
          </cell>
          <cell r="CX86" t="str">
            <v>N/A</v>
          </cell>
          <cell r="CZ86" t="str">
            <v>N/A</v>
          </cell>
          <cell r="DA86" t="str">
            <v>N/A</v>
          </cell>
          <cell r="DB86" t="str">
            <v>N/A</v>
          </cell>
          <cell r="DC86" t="str">
            <v>N/A</v>
          </cell>
          <cell r="DD86" t="str">
            <v>N/A</v>
          </cell>
          <cell r="DF86" t="str">
            <v>N/A</v>
          </cell>
          <cell r="DG86" t="str">
            <v>N/A</v>
          </cell>
          <cell r="DH86" t="str">
            <v>N/A</v>
          </cell>
          <cell r="DI86" t="str">
            <v>N/A</v>
          </cell>
          <cell r="DJ86" t="str">
            <v>N/A</v>
          </cell>
          <cell r="DL86" t="str">
            <v>N/A</v>
          </cell>
          <cell r="DM86" t="str">
            <v>N/A</v>
          </cell>
          <cell r="DN86" t="str">
            <v>N/A</v>
          </cell>
          <cell r="DO86" t="str">
            <v>N/A</v>
          </cell>
          <cell r="DP86" t="str">
            <v>N/A</v>
          </cell>
          <cell r="DR86" t="str">
            <v>N/A</v>
          </cell>
          <cell r="DS86" t="str">
            <v>N/A</v>
          </cell>
          <cell r="DT86" t="str">
            <v>N/A</v>
          </cell>
          <cell r="DU86" t="str">
            <v>N/A</v>
          </cell>
          <cell r="DV86" t="str">
            <v>N/A</v>
          </cell>
          <cell r="DX86" t="str">
            <v>N/A</v>
          </cell>
          <cell r="DY86" t="str">
            <v>N/A</v>
          </cell>
          <cell r="DZ86" t="str">
            <v>N/A</v>
          </cell>
          <cell r="EA86" t="str">
            <v>N/A</v>
          </cell>
          <cell r="EB86" t="str">
            <v>N/A</v>
          </cell>
          <cell r="ED86" t="str">
            <v>N/A</v>
          </cell>
          <cell r="EE86" t="str">
            <v>N/A</v>
          </cell>
          <cell r="EF86" t="str">
            <v>N/A</v>
          </cell>
          <cell r="EG86" t="str">
            <v>N/A</v>
          </cell>
          <cell r="EH86" t="str">
            <v>N/A</v>
          </cell>
          <cell r="EJ86" t="str">
            <v>N/A</v>
          </cell>
          <cell r="EK86" t="str">
            <v>N/A</v>
          </cell>
          <cell r="EL86" t="str">
            <v>N/A</v>
          </cell>
          <cell r="EM86" t="str">
            <v>N/A</v>
          </cell>
          <cell r="EN86" t="str">
            <v>N/A</v>
          </cell>
          <cell r="EP86" t="str">
            <v>NA</v>
          </cell>
          <cell r="EQ86" t="str">
            <v>N/A</v>
          </cell>
          <cell r="ER86" t="str">
            <v>N/A</v>
          </cell>
          <cell r="ES86" t="str">
            <v>N/A</v>
          </cell>
          <cell r="ET86" t="str">
            <v>N/A</v>
          </cell>
          <cell r="EV86" t="str">
            <v>NA</v>
          </cell>
          <cell r="EW86" t="str">
            <v>NA</v>
          </cell>
          <cell r="EX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E86" t="str">
            <v>N/A</v>
          </cell>
          <cell r="FF86" t="str">
            <v>N/A</v>
          </cell>
          <cell r="FG86" t="str">
            <v>N/A</v>
          </cell>
        </row>
        <row r="87">
          <cell r="A87" t="str">
            <v>MMCN</v>
          </cell>
          <cell r="C87" t="str">
            <v>MMC Networks</v>
          </cell>
          <cell r="E87" t="str">
            <v>DEC</v>
          </cell>
          <cell r="G87" t="str">
            <v>MMCN</v>
          </cell>
          <cell r="H87" t="e">
            <v>#REF!</v>
          </cell>
          <cell r="I87" t="e">
            <v>#REF!</v>
          </cell>
          <cell r="J87" t="e">
            <v>#REF!</v>
          </cell>
          <cell r="L87" t="str">
            <v>N/A</v>
          </cell>
          <cell r="M87" t="e">
            <v>#NAME?</v>
          </cell>
          <cell r="N87" t="e">
            <v>#NAME?</v>
          </cell>
          <cell r="O87" t="e">
            <v>#NAME?</v>
          </cell>
          <cell r="Q87" t="e">
            <v>#NAME?</v>
          </cell>
          <cell r="R87" t="e">
            <v>#NAME?</v>
          </cell>
          <cell r="S87" t="e">
            <v>#NAME?</v>
          </cell>
          <cell r="W87" t="e">
            <v>#DIV/0!</v>
          </cell>
          <cell r="X87" t="str">
            <v>N/A</v>
          </cell>
          <cell r="Y87">
            <v>0</v>
          </cell>
          <cell r="AF87" t="str">
            <v>N/A</v>
          </cell>
          <cell r="AG87" t="str">
            <v>N/A</v>
          </cell>
          <cell r="AH87">
            <v>0</v>
          </cell>
          <cell r="AO87" t="str">
            <v>N/A</v>
          </cell>
          <cell r="AP87" t="str">
            <v>N/A</v>
          </cell>
          <cell r="AQ87">
            <v>0</v>
          </cell>
          <cell r="BE87" t="str">
            <v>N/A</v>
          </cell>
          <cell r="BF87" t="str">
            <v>N/A</v>
          </cell>
          <cell r="BH87" t="str">
            <v>N/A</v>
          </cell>
          <cell r="BI87" t="str">
            <v>N/A</v>
          </cell>
          <cell r="BK87" t="str">
            <v>N/A</v>
          </cell>
          <cell r="BO87" t="str">
            <v>N/A</v>
          </cell>
          <cell r="CB87" t="str">
            <v>N/A</v>
          </cell>
          <cell r="CC87" t="str">
            <v>N/A</v>
          </cell>
          <cell r="CE87" t="str">
            <v>N/A</v>
          </cell>
          <cell r="CF87" t="str">
            <v>N/A</v>
          </cell>
          <cell r="CG87" t="str">
            <v>N/A</v>
          </cell>
          <cell r="CI87" t="str">
            <v>N/A</v>
          </cell>
          <cell r="CJ87" t="str">
            <v>N/A</v>
          </cell>
          <cell r="CK87" t="str">
            <v>N/A</v>
          </cell>
          <cell r="CM87" t="e">
            <v>#NAME?</v>
          </cell>
          <cell r="CN87" t="e">
            <v>#NAME?</v>
          </cell>
          <cell r="CO87" t="str">
            <v>N/A</v>
          </cell>
          <cell r="CQ87" t="str">
            <v>N/A</v>
          </cell>
          <cell r="CR87" t="str">
            <v>N/A</v>
          </cell>
          <cell r="CT87" t="str">
            <v>N/A</v>
          </cell>
          <cell r="CU87" t="str">
            <v>N/A</v>
          </cell>
          <cell r="CV87" t="str">
            <v>N/A</v>
          </cell>
          <cell r="CW87" t="str">
            <v>N/A</v>
          </cell>
          <cell r="CX87" t="str">
            <v>N/A</v>
          </cell>
          <cell r="CZ87" t="str">
            <v>N/A</v>
          </cell>
          <cell r="DA87" t="str">
            <v>N/A</v>
          </cell>
          <cell r="DB87" t="str">
            <v>N/A</v>
          </cell>
          <cell r="DC87" t="str">
            <v>N/A</v>
          </cell>
          <cell r="DD87" t="str">
            <v>N/A</v>
          </cell>
          <cell r="DF87" t="str">
            <v>N/A</v>
          </cell>
          <cell r="DG87" t="str">
            <v>N/A</v>
          </cell>
          <cell r="DH87" t="str">
            <v>N/A</v>
          </cell>
          <cell r="DI87" t="str">
            <v>N/A</v>
          </cell>
          <cell r="DJ87" t="str">
            <v>N/A</v>
          </cell>
          <cell r="DL87" t="str">
            <v>N/A</v>
          </cell>
          <cell r="DM87" t="str">
            <v>N/A</v>
          </cell>
          <cell r="DN87" t="str">
            <v>N/A</v>
          </cell>
          <cell r="DO87" t="str">
            <v>N/A</v>
          </cell>
          <cell r="DP87" t="str">
            <v>N/A</v>
          </cell>
          <cell r="DR87" t="str">
            <v>N/A</v>
          </cell>
          <cell r="DS87" t="str">
            <v>N/A</v>
          </cell>
          <cell r="DT87" t="str">
            <v>N/A</v>
          </cell>
          <cell r="DU87" t="str">
            <v>N/A</v>
          </cell>
          <cell r="DV87" t="str">
            <v>N/A</v>
          </cell>
          <cell r="DX87" t="str">
            <v>N/A</v>
          </cell>
          <cell r="DY87" t="str">
            <v>N/A</v>
          </cell>
          <cell r="DZ87" t="str">
            <v>N/A</v>
          </cell>
          <cell r="EA87" t="str">
            <v>N/A</v>
          </cell>
          <cell r="EB87" t="str">
            <v>N/A</v>
          </cell>
          <cell r="ED87" t="str">
            <v>N/A</v>
          </cell>
          <cell r="EE87" t="str">
            <v>N/A</v>
          </cell>
          <cell r="EF87" t="str">
            <v>N/A</v>
          </cell>
          <cell r="EG87" t="str">
            <v>N/A</v>
          </cell>
          <cell r="EH87" t="str">
            <v>N/A</v>
          </cell>
          <cell r="EJ87" t="str">
            <v>N/A</v>
          </cell>
          <cell r="EK87" t="str">
            <v>N/A</v>
          </cell>
          <cell r="EL87" t="str">
            <v>N/A</v>
          </cell>
          <cell r="EM87" t="str">
            <v>N/A</v>
          </cell>
          <cell r="EN87" t="str">
            <v>N/A</v>
          </cell>
          <cell r="EP87" t="str">
            <v>NA</v>
          </cell>
          <cell r="EQ87" t="str">
            <v>N/A</v>
          </cell>
          <cell r="ER87" t="str">
            <v>N/A</v>
          </cell>
          <cell r="ES87" t="str">
            <v>N/A</v>
          </cell>
          <cell r="ET87" t="str">
            <v>N/A</v>
          </cell>
          <cell r="EV87" t="str">
            <v>NA</v>
          </cell>
          <cell r="EW87" t="str">
            <v>NA</v>
          </cell>
          <cell r="EX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E87" t="str">
            <v>N/A</v>
          </cell>
          <cell r="FF87" t="str">
            <v>N/A</v>
          </cell>
          <cell r="FG87" t="str">
            <v>N/A</v>
          </cell>
        </row>
        <row r="88">
          <cell r="A88" t="str">
            <v>MOT</v>
          </cell>
          <cell r="C88" t="str">
            <v>Motorola</v>
          </cell>
          <cell r="E88" t="str">
            <v>DEC</v>
          </cell>
          <cell r="G88" t="str">
            <v>MOT</v>
          </cell>
          <cell r="H88" t="e">
            <v>#REF!</v>
          </cell>
          <cell r="I88" t="e">
            <v>#REF!</v>
          </cell>
          <cell r="J88" t="e">
            <v>#REF!</v>
          </cell>
          <cell r="L88" t="str">
            <v>N/A</v>
          </cell>
          <cell r="M88" t="e">
            <v>#NAME?</v>
          </cell>
          <cell r="N88" t="e">
            <v>#NAME?</v>
          </cell>
          <cell r="O88" t="e">
            <v>#NAME?</v>
          </cell>
          <cell r="Q88" t="e">
            <v>#NAME?</v>
          </cell>
          <cell r="R88" t="e">
            <v>#NAME?</v>
          </cell>
          <cell r="S88" t="e">
            <v>#NAME?</v>
          </cell>
          <cell r="W88" t="e">
            <v>#DIV/0!</v>
          </cell>
          <cell r="X88" t="str">
            <v>N/A</v>
          </cell>
          <cell r="Y88">
            <v>0</v>
          </cell>
          <cell r="AF88" t="str">
            <v>N/A</v>
          </cell>
          <cell r="AG88" t="str">
            <v>N/A</v>
          </cell>
          <cell r="AH88">
            <v>0</v>
          </cell>
          <cell r="AO88" t="str">
            <v>N/A</v>
          </cell>
          <cell r="AP88" t="str">
            <v>N/A</v>
          </cell>
          <cell r="AQ88">
            <v>0</v>
          </cell>
          <cell r="BE88" t="str">
            <v>N/A</v>
          </cell>
          <cell r="BF88" t="str">
            <v>N/A</v>
          </cell>
          <cell r="BH88" t="str">
            <v>N/A</v>
          </cell>
          <cell r="BI88" t="str">
            <v>N/A</v>
          </cell>
          <cell r="BK88" t="str">
            <v>N/A</v>
          </cell>
          <cell r="BO88" t="str">
            <v>N/A</v>
          </cell>
          <cell r="CB88" t="str">
            <v>N/A</v>
          </cell>
          <cell r="CC88" t="str">
            <v>N/A</v>
          </cell>
          <cell r="CE88" t="str">
            <v>N/A</v>
          </cell>
          <cell r="CF88" t="str">
            <v>N/A</v>
          </cell>
          <cell r="CG88" t="str">
            <v>N/A</v>
          </cell>
          <cell r="CI88" t="str">
            <v>N/A</v>
          </cell>
          <cell r="CJ88" t="str">
            <v>N/A</v>
          </cell>
          <cell r="CK88" t="str">
            <v>N/A</v>
          </cell>
          <cell r="CM88" t="e">
            <v>#NAME?</v>
          </cell>
          <cell r="CN88" t="e">
            <v>#NAME?</v>
          </cell>
          <cell r="CO88" t="str">
            <v>N/A</v>
          </cell>
          <cell r="CQ88" t="str">
            <v>N/A</v>
          </cell>
          <cell r="CR88" t="str">
            <v>N/A</v>
          </cell>
          <cell r="CT88" t="str">
            <v>N/A</v>
          </cell>
          <cell r="CU88" t="str">
            <v>N/A</v>
          </cell>
          <cell r="CV88" t="str">
            <v>N/A</v>
          </cell>
          <cell r="CW88" t="str">
            <v>N/A</v>
          </cell>
          <cell r="CX88" t="str">
            <v>N/A</v>
          </cell>
          <cell r="CZ88" t="str">
            <v>N/A</v>
          </cell>
          <cell r="DA88" t="str">
            <v>N/A</v>
          </cell>
          <cell r="DB88" t="str">
            <v>N/A</v>
          </cell>
          <cell r="DC88" t="str">
            <v>N/A</v>
          </cell>
          <cell r="DD88" t="str">
            <v>N/A</v>
          </cell>
          <cell r="DF88" t="str">
            <v>N/A</v>
          </cell>
          <cell r="DG88" t="str">
            <v>N/A</v>
          </cell>
          <cell r="DH88" t="str">
            <v>N/A</v>
          </cell>
          <cell r="DI88" t="str">
            <v>N/A</v>
          </cell>
          <cell r="DJ88" t="str">
            <v>N/A</v>
          </cell>
          <cell r="DL88" t="str">
            <v>N/A</v>
          </cell>
          <cell r="DM88" t="str">
            <v>N/A</v>
          </cell>
          <cell r="DN88" t="str">
            <v>N/A</v>
          </cell>
          <cell r="DO88" t="str">
            <v>N/A</v>
          </cell>
          <cell r="DP88" t="str">
            <v>N/A</v>
          </cell>
          <cell r="DR88" t="str">
            <v>N/A</v>
          </cell>
          <cell r="DS88" t="str">
            <v>N/A</v>
          </cell>
          <cell r="DT88" t="str">
            <v>N/A</v>
          </cell>
          <cell r="DU88" t="str">
            <v>N/A</v>
          </cell>
          <cell r="DV88" t="str">
            <v>N/A</v>
          </cell>
          <cell r="DX88" t="str">
            <v>N/A</v>
          </cell>
          <cell r="DY88" t="str">
            <v>N/A</v>
          </cell>
          <cell r="DZ88" t="str">
            <v>N/A</v>
          </cell>
          <cell r="EA88" t="str">
            <v>N/A</v>
          </cell>
          <cell r="EB88" t="str">
            <v>N/A</v>
          </cell>
          <cell r="ED88" t="str">
            <v>N/A</v>
          </cell>
          <cell r="EE88" t="str">
            <v>N/A</v>
          </cell>
          <cell r="EF88" t="str">
            <v>N/A</v>
          </cell>
          <cell r="EG88" t="str">
            <v>N/A</v>
          </cell>
          <cell r="EH88" t="str">
            <v>N/A</v>
          </cell>
          <cell r="EJ88" t="str">
            <v>N/A</v>
          </cell>
          <cell r="EK88" t="str">
            <v>N/A</v>
          </cell>
          <cell r="EL88" t="str">
            <v>N/A</v>
          </cell>
          <cell r="EM88" t="str">
            <v>N/A</v>
          </cell>
          <cell r="EN88" t="str">
            <v>N/A</v>
          </cell>
          <cell r="EP88" t="str">
            <v>NA</v>
          </cell>
          <cell r="EQ88" t="str">
            <v>N/A</v>
          </cell>
          <cell r="ER88" t="str">
            <v>N/A</v>
          </cell>
          <cell r="ES88" t="str">
            <v>N/A</v>
          </cell>
          <cell r="ET88" t="str">
            <v>N/A</v>
          </cell>
          <cell r="EV88" t="str">
            <v>NA</v>
          </cell>
          <cell r="EW88" t="str">
            <v>NA</v>
          </cell>
          <cell r="EX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E88" t="str">
            <v>N/A</v>
          </cell>
          <cell r="FF88" t="str">
            <v>N/A</v>
          </cell>
          <cell r="FG88" t="str">
            <v>N/A</v>
          </cell>
        </row>
        <row r="89">
          <cell r="A89" t="str">
            <v>NTPA</v>
          </cell>
          <cell r="C89" t="str">
            <v>Netopia</v>
          </cell>
          <cell r="E89" t="str">
            <v>SEP</v>
          </cell>
          <cell r="G89" t="str">
            <v>NTPA</v>
          </cell>
          <cell r="H89" t="e">
            <v>#REF!</v>
          </cell>
          <cell r="I89" t="e">
            <v>#REF!</v>
          </cell>
          <cell r="J89" t="e">
            <v>#REF!</v>
          </cell>
          <cell r="L89" t="str">
            <v>N/A</v>
          </cell>
          <cell r="M89" t="e">
            <v>#NAME?</v>
          </cell>
          <cell r="N89" t="e">
            <v>#NAME?</v>
          </cell>
          <cell r="O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U89">
            <v>94.3</v>
          </cell>
          <cell r="W89">
            <v>0</v>
          </cell>
          <cell r="X89" t="str">
            <v>N/A</v>
          </cell>
          <cell r="Y89">
            <v>0</v>
          </cell>
          <cell r="AD89">
            <v>127.8</v>
          </cell>
          <cell r="AE89">
            <v>54.072000000000003</v>
          </cell>
          <cell r="AF89">
            <v>0.42309859154929602</v>
          </cell>
          <cell r="AG89">
            <v>5.2503912363067303E-3</v>
          </cell>
          <cell r="AH89">
            <v>0.67100000000000004</v>
          </cell>
          <cell r="AJ89">
            <v>0.67100000000000004</v>
          </cell>
          <cell r="AO89" t="str">
            <v>N/A</v>
          </cell>
          <cell r="AP89" t="str">
            <v>N/A</v>
          </cell>
          <cell r="AQ89">
            <v>0</v>
          </cell>
          <cell r="AV89">
            <v>36920</v>
          </cell>
          <cell r="AW89" t="str">
            <v>Juarez</v>
          </cell>
          <cell r="AX89" t="str">
            <v>RS</v>
          </cell>
          <cell r="AZ89">
            <v>17.853199</v>
          </cell>
          <cell r="BA89" t="str">
            <v>10Q</v>
          </cell>
          <cell r="BB89">
            <v>36890</v>
          </cell>
          <cell r="BC89" t="str">
            <v>As of 1/31/01</v>
          </cell>
          <cell r="BE89" t="str">
            <v>N/A</v>
          </cell>
          <cell r="BF89" t="str">
            <v>N/A</v>
          </cell>
          <cell r="BH89" t="str">
            <v>N/A</v>
          </cell>
          <cell r="BI89" t="str">
            <v>N/A</v>
          </cell>
          <cell r="BK89" t="str">
            <v>N/A</v>
          </cell>
          <cell r="BM89">
            <v>53.503999999999998</v>
          </cell>
          <cell r="BN89">
            <v>0</v>
          </cell>
          <cell r="BO89">
            <v>53.503999999999998</v>
          </cell>
          <cell r="BP89">
            <v>36890</v>
          </cell>
          <cell r="BQ89" t="str">
            <v>10Q</v>
          </cell>
          <cell r="BZ89">
            <v>36837</v>
          </cell>
          <cell r="CB89" t="str">
            <v>N/A</v>
          </cell>
          <cell r="CC89" t="str">
            <v>N/A</v>
          </cell>
          <cell r="CE89" t="str">
            <v>N/A</v>
          </cell>
          <cell r="CF89" t="str">
            <v>N/A</v>
          </cell>
          <cell r="CG89" t="str">
            <v>N/A</v>
          </cell>
          <cell r="CI89" t="str">
            <v>N/A</v>
          </cell>
          <cell r="CJ89" t="str">
            <v>N/A</v>
          </cell>
          <cell r="CK89" t="str">
            <v>N/A</v>
          </cell>
          <cell r="CM89" t="e">
            <v>#NAME?</v>
          </cell>
          <cell r="CN89" t="e">
            <v>#NAME?</v>
          </cell>
          <cell r="CO89" t="str">
            <v>N/A</v>
          </cell>
          <cell r="CQ89">
            <v>0.35524920466595999</v>
          </cell>
          <cell r="CR89">
            <v>-1</v>
          </cell>
          <cell r="CT89" t="str">
            <v>N/A</v>
          </cell>
          <cell r="CU89" t="str">
            <v>N/A</v>
          </cell>
          <cell r="CV89" t="str">
            <v>N/A</v>
          </cell>
          <cell r="CW89" t="str">
            <v>N/A</v>
          </cell>
          <cell r="CX89" t="str">
            <v>N/A</v>
          </cell>
          <cell r="CZ89" t="str">
            <v>N/A</v>
          </cell>
          <cell r="DA89" t="str">
            <v>N/A</v>
          </cell>
          <cell r="DB89" t="str">
            <v>N/A</v>
          </cell>
          <cell r="DC89" t="str">
            <v>N/A</v>
          </cell>
          <cell r="DD89" t="str">
            <v>N/A</v>
          </cell>
          <cell r="DF89" t="str">
            <v>N/A</v>
          </cell>
          <cell r="DG89" t="str">
            <v>N/A</v>
          </cell>
          <cell r="DH89" t="str">
            <v>N/A</v>
          </cell>
          <cell r="DI89" t="str">
            <v>N/A</v>
          </cell>
          <cell r="DJ89" t="str">
            <v>N/A</v>
          </cell>
          <cell r="DL89" t="str">
            <v>N/A</v>
          </cell>
          <cell r="DM89" t="str">
            <v>N/A</v>
          </cell>
          <cell r="DN89" t="str">
            <v>N/A</v>
          </cell>
          <cell r="DO89" t="str">
            <v>N/A</v>
          </cell>
          <cell r="DP89" t="str">
            <v>N/A</v>
          </cell>
          <cell r="DR89" t="str">
            <v>N/A</v>
          </cell>
          <cell r="DS89" t="str">
            <v>N/A</v>
          </cell>
          <cell r="DT89" t="str">
            <v>N/A</v>
          </cell>
          <cell r="DU89" t="str">
            <v>N/A</v>
          </cell>
          <cell r="DV89" t="str">
            <v>N/A</v>
          </cell>
          <cell r="DX89" t="str">
            <v>N/A</v>
          </cell>
          <cell r="DY89" t="str">
            <v>N/A</v>
          </cell>
          <cell r="DZ89" t="str">
            <v>N/A</v>
          </cell>
          <cell r="EA89" t="str">
            <v>N/A</v>
          </cell>
          <cell r="EB89" t="str">
            <v>N/A</v>
          </cell>
          <cell r="ED89" t="str">
            <v>N/A</v>
          </cell>
          <cell r="EE89" t="str">
            <v>N/A</v>
          </cell>
          <cell r="EF89" t="str">
            <v>N/A</v>
          </cell>
          <cell r="EG89" t="str">
            <v>N/A</v>
          </cell>
          <cell r="EH89" t="str">
            <v>N/A</v>
          </cell>
          <cell r="EJ89" t="str">
            <v>N/A</v>
          </cell>
          <cell r="EK89" t="str">
            <v>N/A</v>
          </cell>
          <cell r="EL89" t="str">
            <v>N/A</v>
          </cell>
          <cell r="EM89" t="str">
            <v>N/A</v>
          </cell>
          <cell r="EN89" t="str">
            <v>N/A</v>
          </cell>
          <cell r="EP89" t="str">
            <v>NA</v>
          </cell>
          <cell r="EQ89" t="str">
            <v>N/A</v>
          </cell>
          <cell r="ER89" t="str">
            <v>N/A</v>
          </cell>
          <cell r="ES89" t="str">
            <v>N/A</v>
          </cell>
          <cell r="ET89" t="str">
            <v>N/A</v>
          </cell>
          <cell r="EV89" t="str">
            <v>NA</v>
          </cell>
          <cell r="EW89" t="str">
            <v>NA</v>
          </cell>
          <cell r="EX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E89" t="str">
            <v>N/A</v>
          </cell>
          <cell r="FF89" t="str">
            <v>N/A</v>
          </cell>
          <cell r="FG89" t="str">
            <v>N/A</v>
          </cell>
        </row>
        <row r="90">
          <cell r="A90" t="str">
            <v>NTCT</v>
          </cell>
          <cell r="C90" t="str">
            <v>NetScout Systems</v>
          </cell>
          <cell r="G90" t="str">
            <v>NTCT</v>
          </cell>
          <cell r="H90" t="e">
            <v>#REF!</v>
          </cell>
          <cell r="I90" t="e">
            <v>#REF!</v>
          </cell>
          <cell r="J90" t="e">
            <v>#REF!</v>
          </cell>
          <cell r="L90" t="str">
            <v>N/A</v>
          </cell>
          <cell r="M90" t="e">
            <v>#NAME?</v>
          </cell>
          <cell r="N90" t="e">
            <v>#NAME?</v>
          </cell>
          <cell r="O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  <cell r="W90" t="e">
            <v>#DIV/0!</v>
          </cell>
          <cell r="X90" t="str">
            <v>N/A</v>
          </cell>
          <cell r="Y90">
            <v>0</v>
          </cell>
          <cell r="AF90" t="str">
            <v>N/A</v>
          </cell>
          <cell r="AG90" t="str">
            <v>N/A</v>
          </cell>
          <cell r="AH90">
            <v>0</v>
          </cell>
          <cell r="AO90" t="str">
            <v>N/A</v>
          </cell>
          <cell r="AP90" t="str">
            <v>N/A</v>
          </cell>
          <cell r="AQ90">
            <v>0</v>
          </cell>
          <cell r="BE90" t="str">
            <v>N/A</v>
          </cell>
          <cell r="BF90" t="str">
            <v>N/A</v>
          </cell>
          <cell r="BH90" t="str">
            <v>N/A</v>
          </cell>
          <cell r="BI90" t="str">
            <v>N/A</v>
          </cell>
          <cell r="BK90" t="str">
            <v>N/A</v>
          </cell>
          <cell r="BO90" t="str">
            <v>N/A</v>
          </cell>
          <cell r="CB90" t="str">
            <v>N/A</v>
          </cell>
          <cell r="CC90" t="str">
            <v>N/A</v>
          </cell>
          <cell r="CE90" t="str">
            <v>N/A</v>
          </cell>
          <cell r="CF90" t="str">
            <v>N/A</v>
          </cell>
          <cell r="CG90" t="str">
            <v>N/A</v>
          </cell>
          <cell r="CI90" t="str">
            <v>N/A</v>
          </cell>
          <cell r="CJ90" t="str">
            <v>N/A</v>
          </cell>
          <cell r="CK90" t="str">
            <v>N/A</v>
          </cell>
          <cell r="CM90" t="e">
            <v>#NAME?</v>
          </cell>
          <cell r="CN90" t="e">
            <v>#NAME?</v>
          </cell>
          <cell r="CO90" t="str">
            <v>N/A</v>
          </cell>
          <cell r="CQ90" t="str">
            <v>N/A</v>
          </cell>
          <cell r="CR90" t="str">
            <v>N/A</v>
          </cell>
          <cell r="CT90" t="str">
            <v>N/A</v>
          </cell>
          <cell r="CU90" t="str">
            <v>N/A</v>
          </cell>
          <cell r="CV90" t="str">
            <v>N/A</v>
          </cell>
          <cell r="CW90" t="str">
            <v>N/A</v>
          </cell>
          <cell r="CX90" t="str">
            <v>N/A</v>
          </cell>
          <cell r="CZ90" t="str">
            <v>N/A</v>
          </cell>
          <cell r="DA90" t="str">
            <v>N/A</v>
          </cell>
          <cell r="DB90" t="str">
            <v>N/A</v>
          </cell>
          <cell r="DC90" t="str">
            <v>N/A</v>
          </cell>
          <cell r="DD90" t="str">
            <v>N/A</v>
          </cell>
          <cell r="DF90" t="str">
            <v>N/A</v>
          </cell>
          <cell r="DG90" t="str">
            <v>N/A</v>
          </cell>
          <cell r="DH90" t="str">
            <v>N/A</v>
          </cell>
          <cell r="DI90" t="str">
            <v>N/A</v>
          </cell>
          <cell r="DJ90" t="str">
            <v>N/A</v>
          </cell>
          <cell r="DL90" t="str">
            <v>N/A</v>
          </cell>
          <cell r="DM90" t="str">
            <v>N/A</v>
          </cell>
          <cell r="DN90" t="str">
            <v>N/A</v>
          </cell>
          <cell r="DO90" t="str">
            <v>N/A</v>
          </cell>
          <cell r="DP90" t="str">
            <v>N/A</v>
          </cell>
          <cell r="DR90" t="str">
            <v>N/A</v>
          </cell>
          <cell r="DS90" t="str">
            <v>N/A</v>
          </cell>
          <cell r="DT90" t="str">
            <v>N/A</v>
          </cell>
          <cell r="DU90" t="str">
            <v>N/A</v>
          </cell>
          <cell r="DV90" t="str">
            <v>N/A</v>
          </cell>
          <cell r="DX90" t="str">
            <v>N/A</v>
          </cell>
          <cell r="DY90" t="str">
            <v>N/A</v>
          </cell>
          <cell r="DZ90" t="str">
            <v>N/A</v>
          </cell>
          <cell r="EA90" t="str">
            <v>N/A</v>
          </cell>
          <cell r="EB90" t="str">
            <v>N/A</v>
          </cell>
          <cell r="ED90" t="str">
            <v>N/A</v>
          </cell>
          <cell r="EE90" t="str">
            <v>N/A</v>
          </cell>
          <cell r="EF90" t="str">
            <v>N/A</v>
          </cell>
          <cell r="EG90" t="str">
            <v>N/A</v>
          </cell>
          <cell r="EH90" t="str">
            <v>N/A</v>
          </cell>
          <cell r="EJ90" t="str">
            <v>N/A</v>
          </cell>
          <cell r="EK90" t="str">
            <v>N/A</v>
          </cell>
          <cell r="EL90" t="str">
            <v>N/A</v>
          </cell>
          <cell r="EM90" t="str">
            <v>N/A</v>
          </cell>
          <cell r="EN90" t="str">
            <v>N/A</v>
          </cell>
          <cell r="EP90" t="str">
            <v>NA</v>
          </cell>
          <cell r="EQ90" t="str">
            <v>N/A</v>
          </cell>
          <cell r="ER90" t="str">
            <v>N/A</v>
          </cell>
          <cell r="ES90" t="str">
            <v>N/A</v>
          </cell>
          <cell r="ET90" t="str">
            <v>N/A</v>
          </cell>
          <cell r="EV90" t="str">
            <v>NA</v>
          </cell>
          <cell r="EW90" t="str">
            <v>NA</v>
          </cell>
          <cell r="EX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E90" t="str">
            <v>N/A</v>
          </cell>
          <cell r="FF90" t="str">
            <v>N/A</v>
          </cell>
          <cell r="FG90" t="str">
            <v>N/A</v>
          </cell>
          <cell r="FI90" t="str">
            <v>JT</v>
          </cell>
          <cell r="FJ90">
            <v>36986</v>
          </cell>
        </row>
        <row r="91">
          <cell r="A91" t="str">
            <v>NTAP</v>
          </cell>
          <cell r="C91" t="str">
            <v>Network Appliance</v>
          </cell>
          <cell r="E91" t="str">
            <v>APR</v>
          </cell>
          <cell r="G91" t="str">
            <v>NTAP</v>
          </cell>
          <cell r="H91" t="e">
            <v>#REF!</v>
          </cell>
          <cell r="I91" t="e">
            <v>#REF!</v>
          </cell>
          <cell r="J91" t="e">
            <v>#REF!</v>
          </cell>
          <cell r="L91" t="str">
            <v>N/A</v>
          </cell>
          <cell r="M91" t="e">
            <v>#NAME?</v>
          </cell>
          <cell r="N91" t="e">
            <v>#NAME?</v>
          </cell>
          <cell r="O91" t="e">
            <v>#NAME?</v>
          </cell>
          <cell r="Q91" t="e">
            <v>#NAME?</v>
          </cell>
          <cell r="R91" t="e">
            <v>#NAME?</v>
          </cell>
          <cell r="S91" t="e">
            <v>#NAME?</v>
          </cell>
          <cell r="U91">
            <v>980.4</v>
          </cell>
          <cell r="V91">
            <v>597.06359999999995</v>
          </cell>
          <cell r="W91">
            <v>0.60899999999999999</v>
          </cell>
          <cell r="X91">
            <v>0.18727050183598501</v>
          </cell>
          <cell r="Y91">
            <v>183.6</v>
          </cell>
          <cell r="AA91">
            <v>183.6</v>
          </cell>
          <cell r="AB91">
            <v>132.30000000000001</v>
          </cell>
          <cell r="AD91">
            <v>988.2</v>
          </cell>
          <cell r="AE91">
            <v>553.70000000000005</v>
          </cell>
          <cell r="AF91">
            <v>0.56031167779801605</v>
          </cell>
          <cell r="AG91">
            <v>5.4847196923699701E-2</v>
          </cell>
          <cell r="AH91">
            <v>54.2</v>
          </cell>
          <cell r="AJ91">
            <v>54.2</v>
          </cell>
          <cell r="AK91">
            <v>52.3</v>
          </cell>
          <cell r="AM91">
            <v>1373.82</v>
          </cell>
          <cell r="AN91">
            <v>765.9</v>
          </cell>
          <cell r="AO91">
            <v>0.55749661527711003</v>
          </cell>
          <cell r="AP91">
            <v>0.13815492568167601</v>
          </cell>
          <cell r="AQ91">
            <v>189.8</v>
          </cell>
          <cell r="AS91">
            <v>189.8</v>
          </cell>
          <cell r="AT91">
            <v>143</v>
          </cell>
          <cell r="AV91">
            <v>37027</v>
          </cell>
          <cell r="AW91" t="str">
            <v>Lewis</v>
          </cell>
          <cell r="AX91" t="str">
            <v>RS</v>
          </cell>
          <cell r="AZ91">
            <v>327.22899999999998</v>
          </cell>
          <cell r="BA91" t="str">
            <v>PR</v>
          </cell>
          <cell r="BB91">
            <v>37026</v>
          </cell>
          <cell r="BC91" t="str">
            <v>Avg. basic shares per Inc.St.</v>
          </cell>
          <cell r="BE91" t="str">
            <v>N/A</v>
          </cell>
          <cell r="BF91" t="str">
            <v>N/A</v>
          </cell>
          <cell r="BH91" t="str">
            <v>N/A</v>
          </cell>
          <cell r="BI91" t="str">
            <v>N/A</v>
          </cell>
          <cell r="BK91" t="str">
            <v>N/A</v>
          </cell>
          <cell r="BM91">
            <v>364.02499999999998</v>
          </cell>
          <cell r="BN91">
            <v>0</v>
          </cell>
          <cell r="BO91">
            <v>364.02499999999998</v>
          </cell>
          <cell r="BP91">
            <v>37012</v>
          </cell>
          <cell r="BQ91" t="str">
            <v>PR</v>
          </cell>
          <cell r="BT91">
            <v>0.37</v>
          </cell>
          <cell r="BU91">
            <v>0.13</v>
          </cell>
          <cell r="BV91">
            <v>0.4</v>
          </cell>
          <cell r="BW91">
            <v>0.4</v>
          </cell>
          <cell r="BX91">
            <v>37054</v>
          </cell>
          <cell r="CB91" t="str">
            <v>N/A</v>
          </cell>
          <cell r="CC91" t="str">
            <v>N/A</v>
          </cell>
          <cell r="CE91" t="str">
            <v>N/A</v>
          </cell>
          <cell r="CF91" t="str">
            <v>N/A</v>
          </cell>
          <cell r="CG91" t="str">
            <v>N/A</v>
          </cell>
          <cell r="CI91" t="str">
            <v>N/A</v>
          </cell>
          <cell r="CJ91" t="str">
            <v>N/A</v>
          </cell>
          <cell r="CK91" t="str">
            <v>N/A</v>
          </cell>
          <cell r="CM91" t="e">
            <v>#NAME?</v>
          </cell>
          <cell r="CN91" t="e">
            <v>#NAME?</v>
          </cell>
          <cell r="CO91" t="str">
            <v>N/A</v>
          </cell>
          <cell r="CQ91">
            <v>7.9559363525092495E-3</v>
          </cell>
          <cell r="CR91">
            <v>0.39022465088038799</v>
          </cell>
          <cell r="CT91" t="str">
            <v>N/A</v>
          </cell>
          <cell r="CU91" t="str">
            <v>N/A</v>
          </cell>
          <cell r="CV91" t="str">
            <v>N/A</v>
          </cell>
          <cell r="CW91" t="str">
            <v>N/A</v>
          </cell>
          <cell r="CX91" t="str">
            <v>N/A</v>
          </cell>
          <cell r="CZ91" t="str">
            <v>N/A</v>
          </cell>
          <cell r="DA91" t="str">
            <v>N/A</v>
          </cell>
          <cell r="DB91" t="str">
            <v>N/A</v>
          </cell>
          <cell r="DC91" t="str">
            <v>N/A</v>
          </cell>
          <cell r="DD91" t="str">
            <v>N/A</v>
          </cell>
          <cell r="DF91" t="str">
            <v>N/A</v>
          </cell>
          <cell r="DG91" t="str">
            <v>N/A</v>
          </cell>
          <cell r="DH91" t="str">
            <v>N/A</v>
          </cell>
          <cell r="DI91" t="str">
            <v>N/A</v>
          </cell>
          <cell r="DJ91" t="str">
            <v>N/A</v>
          </cell>
          <cell r="DL91" t="str">
            <v>N/A</v>
          </cell>
          <cell r="DM91" t="str">
            <v>N/A</v>
          </cell>
          <cell r="DN91" t="str">
            <v>N/A</v>
          </cell>
          <cell r="DO91" t="str">
            <v>N/A</v>
          </cell>
          <cell r="DP91" t="str">
            <v>N/A</v>
          </cell>
          <cell r="DR91" t="str">
            <v>N/A</v>
          </cell>
          <cell r="DS91" t="str">
            <v>N/A</v>
          </cell>
          <cell r="DT91" t="str">
            <v>N/A</v>
          </cell>
          <cell r="DU91" t="str">
            <v>N/A</v>
          </cell>
          <cell r="DV91" t="str">
            <v>N/A</v>
          </cell>
          <cell r="DX91" t="str">
            <v>N/A</v>
          </cell>
          <cell r="DY91" t="str">
            <v>N/A</v>
          </cell>
          <cell r="DZ91" t="str">
            <v>N/A</v>
          </cell>
          <cell r="EA91" t="str">
            <v>N/A</v>
          </cell>
          <cell r="EB91" t="str">
            <v>N/A</v>
          </cell>
          <cell r="ED91" t="str">
            <v>N/A</v>
          </cell>
          <cell r="EE91" t="str">
            <v>N/A</v>
          </cell>
          <cell r="EF91" t="str">
            <v>N/A</v>
          </cell>
          <cell r="EG91" t="str">
            <v>N/A</v>
          </cell>
          <cell r="EH91" t="str">
            <v>N/A</v>
          </cell>
          <cell r="EJ91" t="str">
            <v>N/A</v>
          </cell>
          <cell r="EK91" t="str">
            <v>N/A</v>
          </cell>
          <cell r="EL91" t="str">
            <v>N/A</v>
          </cell>
          <cell r="EM91" t="str">
            <v>N/A</v>
          </cell>
          <cell r="EN91" t="str">
            <v>N/A</v>
          </cell>
          <cell r="EP91" t="str">
            <v>N/A</v>
          </cell>
          <cell r="EQ91" t="str">
            <v>N/A</v>
          </cell>
          <cell r="ER91" t="str">
            <v>N/A</v>
          </cell>
          <cell r="ES91" t="str">
            <v>N/A</v>
          </cell>
          <cell r="ET91" t="str">
            <v>N/A</v>
          </cell>
          <cell r="EV91" t="str">
            <v>N/A</v>
          </cell>
          <cell r="EW91" t="str">
            <v>N/A</v>
          </cell>
          <cell r="EX91" t="str">
            <v>N/A</v>
          </cell>
          <cell r="EZ91" t="str">
            <v>N/A</v>
          </cell>
          <cell r="FA91" t="str">
            <v>N/A</v>
          </cell>
          <cell r="FB91" t="str">
            <v>N/A</v>
          </cell>
          <cell r="FE91" t="str">
            <v>N/A</v>
          </cell>
          <cell r="FF91" t="str">
            <v>N/A</v>
          </cell>
          <cell r="FG91" t="str">
            <v>N/A</v>
          </cell>
        </row>
        <row r="92">
          <cell r="A92" t="str">
            <v>NXTV</v>
          </cell>
          <cell r="C92" t="str">
            <v>NextLevel Communications</v>
          </cell>
          <cell r="E92" t="str">
            <v>DEC</v>
          </cell>
          <cell r="G92" t="str">
            <v>NXTV</v>
          </cell>
          <cell r="H92" t="e">
            <v>#REF!</v>
          </cell>
          <cell r="I92" t="e">
            <v>#REF!</v>
          </cell>
          <cell r="J92" t="e">
            <v>#REF!</v>
          </cell>
          <cell r="L92" t="str">
            <v>N/A</v>
          </cell>
          <cell r="M92" t="e">
            <v>#NAME?</v>
          </cell>
          <cell r="N92" t="e">
            <v>#NAME?</v>
          </cell>
          <cell r="O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U92">
            <v>174.4</v>
          </cell>
          <cell r="W92">
            <v>0</v>
          </cell>
          <cell r="X92">
            <v>-0.34346330275229398</v>
          </cell>
          <cell r="Y92">
            <v>-59.9</v>
          </cell>
          <cell r="AA92">
            <v>-59.9</v>
          </cell>
          <cell r="AB92">
            <v>-50.5</v>
          </cell>
          <cell r="AD92">
            <v>341.4</v>
          </cell>
          <cell r="AF92" t="str">
            <v>N/A</v>
          </cell>
          <cell r="AG92">
            <v>-7.5864089045108399E-2</v>
          </cell>
          <cell r="AH92">
            <v>-25.9</v>
          </cell>
          <cell r="AJ92">
            <v>-25.9</v>
          </cell>
          <cell r="AK92">
            <v>-17.399999999999999</v>
          </cell>
          <cell r="AO92" t="str">
            <v>N/A</v>
          </cell>
          <cell r="AP92" t="str">
            <v>N/A</v>
          </cell>
          <cell r="AQ92">
            <v>0</v>
          </cell>
          <cell r="AV92">
            <v>36818</v>
          </cell>
          <cell r="AZ92">
            <v>83.924108000000004</v>
          </cell>
          <cell r="BA92" t="str">
            <v>10Q</v>
          </cell>
          <cell r="BB92">
            <v>36799</v>
          </cell>
          <cell r="BE92" t="str">
            <v>N/A</v>
          </cell>
          <cell r="BF92" t="str">
            <v>N/A</v>
          </cell>
          <cell r="BH92" t="str">
            <v>N/A</v>
          </cell>
          <cell r="BI92" t="str">
            <v>N/A</v>
          </cell>
          <cell r="BK92" t="str">
            <v>N/A</v>
          </cell>
          <cell r="BM92">
            <v>69.86</v>
          </cell>
          <cell r="BN92">
            <v>25.463999999999999</v>
          </cell>
          <cell r="BO92">
            <v>44.396000000000001</v>
          </cell>
          <cell r="BP92">
            <v>36799</v>
          </cell>
          <cell r="BQ92" t="str">
            <v>10Q</v>
          </cell>
          <cell r="CB92" t="str">
            <v>N/A</v>
          </cell>
          <cell r="CC92" t="str">
            <v>N/A</v>
          </cell>
          <cell r="CE92" t="str">
            <v>N/A</v>
          </cell>
          <cell r="CF92" t="str">
            <v>N/A</v>
          </cell>
          <cell r="CG92" t="str">
            <v>N/A</v>
          </cell>
          <cell r="CI92" t="str">
            <v>N/A</v>
          </cell>
          <cell r="CJ92" t="str">
            <v>N/A</v>
          </cell>
          <cell r="CK92" t="str">
            <v>N/A</v>
          </cell>
          <cell r="CM92" t="e">
            <v>#NAME?</v>
          </cell>
          <cell r="CN92" t="e">
            <v>#NAME?</v>
          </cell>
          <cell r="CO92" t="str">
            <v>N/A</v>
          </cell>
          <cell r="CQ92">
            <v>0.95756880733944905</v>
          </cell>
          <cell r="CR92">
            <v>-1</v>
          </cell>
          <cell r="CT92" t="str">
            <v>N/A</v>
          </cell>
          <cell r="CU92" t="str">
            <v>N/A</v>
          </cell>
          <cell r="CV92" t="str">
            <v>N/A</v>
          </cell>
          <cell r="CW92" t="str">
            <v>N/A</v>
          </cell>
          <cell r="CX92" t="str">
            <v>N/A</v>
          </cell>
          <cell r="CZ92" t="str">
            <v>N/A</v>
          </cell>
          <cell r="DA92" t="str">
            <v>N/A</v>
          </cell>
          <cell r="DB92" t="str">
            <v>N/A</v>
          </cell>
          <cell r="DC92" t="str">
            <v>N/A</v>
          </cell>
          <cell r="DD92" t="str">
            <v>N/A</v>
          </cell>
          <cell r="DF92" t="str">
            <v>N/A</v>
          </cell>
          <cell r="DG92" t="str">
            <v>N/A</v>
          </cell>
          <cell r="DH92" t="str">
            <v>N/A</v>
          </cell>
          <cell r="DI92" t="str">
            <v>N/A</v>
          </cell>
          <cell r="DJ92" t="str">
            <v>N/A</v>
          </cell>
          <cell r="DL92" t="str">
            <v>N/A</v>
          </cell>
          <cell r="DM92" t="str">
            <v>N/A</v>
          </cell>
          <cell r="DN92" t="str">
            <v>N/A</v>
          </cell>
          <cell r="DO92" t="str">
            <v>N/A</v>
          </cell>
          <cell r="DP92" t="str">
            <v>N/A</v>
          </cell>
          <cell r="DR92" t="str">
            <v>N/A</v>
          </cell>
          <cell r="DS92" t="str">
            <v>N/A</v>
          </cell>
          <cell r="DT92" t="str">
            <v>N/A</v>
          </cell>
          <cell r="DU92" t="str">
            <v>N/A</v>
          </cell>
          <cell r="DV92" t="str">
            <v>N/A</v>
          </cell>
          <cell r="DX92" t="str">
            <v>N/A</v>
          </cell>
          <cell r="DY92" t="str">
            <v>N/A</v>
          </cell>
          <cell r="DZ92" t="str">
            <v>N/A</v>
          </cell>
          <cell r="EA92" t="str">
            <v>N/A</v>
          </cell>
          <cell r="EB92" t="str">
            <v>N/A</v>
          </cell>
          <cell r="ED92" t="str">
            <v>N/A</v>
          </cell>
          <cell r="EE92" t="str">
            <v>N/A</v>
          </cell>
          <cell r="EF92" t="str">
            <v>N/A</v>
          </cell>
          <cell r="EG92" t="str">
            <v>N/A</v>
          </cell>
          <cell r="EH92" t="str">
            <v>N/A</v>
          </cell>
          <cell r="EJ92" t="str">
            <v>N/A</v>
          </cell>
          <cell r="EK92" t="str">
            <v>N/A</v>
          </cell>
          <cell r="EL92" t="str">
            <v>N/A</v>
          </cell>
          <cell r="EM92" t="str">
            <v>N/A</v>
          </cell>
          <cell r="EN92" t="str">
            <v>N/A</v>
          </cell>
          <cell r="EP92" t="str">
            <v>NA</v>
          </cell>
          <cell r="EQ92" t="str">
            <v>N/A</v>
          </cell>
          <cell r="ER92" t="str">
            <v>N/A</v>
          </cell>
          <cell r="ES92" t="str">
            <v>N/A</v>
          </cell>
          <cell r="ET92" t="str">
            <v>N/A</v>
          </cell>
          <cell r="EV92" t="str">
            <v>NA</v>
          </cell>
          <cell r="EW92" t="str">
            <v>NA</v>
          </cell>
          <cell r="EX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E92" t="str">
            <v>N/A</v>
          </cell>
          <cell r="FF92" t="str">
            <v>N/A</v>
          </cell>
          <cell r="FG92" t="str">
            <v>N/A</v>
          </cell>
          <cell r="FI92" t="str">
            <v>SL</v>
          </cell>
          <cell r="FJ92">
            <v>37027</v>
          </cell>
          <cell r="FX92" t="str">
            <v>Lewis</v>
          </cell>
        </row>
        <row r="93">
          <cell r="A93" t="str">
            <v>NOK</v>
          </cell>
          <cell r="C93" t="str">
            <v>Nokia</v>
          </cell>
          <cell r="E93" t="str">
            <v>DEC</v>
          </cell>
          <cell r="G93" t="str">
            <v>NOK</v>
          </cell>
          <cell r="H93" t="e">
            <v>#REF!</v>
          </cell>
          <cell r="I93" t="e">
            <v>#REF!</v>
          </cell>
          <cell r="J93" t="e">
            <v>#REF!</v>
          </cell>
          <cell r="L93" t="str">
            <v>N/A</v>
          </cell>
          <cell r="M93" t="e">
            <v>#NAME?</v>
          </cell>
          <cell r="N93" t="e">
            <v>#NAME?</v>
          </cell>
          <cell r="O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  <cell r="W93" t="e">
            <v>#DIV/0!</v>
          </cell>
          <cell r="X93" t="str">
            <v>N/A</v>
          </cell>
          <cell r="Y93">
            <v>0</v>
          </cell>
          <cell r="AF93" t="str">
            <v>N/A</v>
          </cell>
          <cell r="AG93" t="str">
            <v>N/A</v>
          </cell>
          <cell r="AH93">
            <v>0</v>
          </cell>
          <cell r="AO93" t="str">
            <v>N/A</v>
          </cell>
          <cell r="AP93" t="str">
            <v>N/A</v>
          </cell>
          <cell r="AQ93">
            <v>0</v>
          </cell>
          <cell r="BE93" t="str">
            <v>N/A</v>
          </cell>
          <cell r="BF93" t="str">
            <v>N/A</v>
          </cell>
          <cell r="BH93" t="str">
            <v>N/A</v>
          </cell>
          <cell r="BI93" t="str">
            <v>N/A</v>
          </cell>
          <cell r="BK93" t="str">
            <v>N/A</v>
          </cell>
          <cell r="BO93" t="str">
            <v>N/A</v>
          </cell>
          <cell r="CB93" t="str">
            <v>N/A</v>
          </cell>
          <cell r="CC93" t="str">
            <v>N/A</v>
          </cell>
          <cell r="CE93" t="str">
            <v>N/A</v>
          </cell>
          <cell r="CF93" t="str">
            <v>N/A</v>
          </cell>
          <cell r="CG93" t="str">
            <v>N/A</v>
          </cell>
          <cell r="CI93" t="str">
            <v>N/A</v>
          </cell>
          <cell r="CJ93" t="str">
            <v>N/A</v>
          </cell>
          <cell r="CK93" t="str">
            <v>N/A</v>
          </cell>
          <cell r="CM93" t="e">
            <v>#NAME?</v>
          </cell>
          <cell r="CN93" t="e">
            <v>#NAME?</v>
          </cell>
          <cell r="CO93" t="str">
            <v>N/A</v>
          </cell>
          <cell r="CQ93" t="str">
            <v>N/A</v>
          </cell>
          <cell r="CR93" t="str">
            <v>N/A</v>
          </cell>
          <cell r="CT93" t="str">
            <v>N/A</v>
          </cell>
          <cell r="CU93" t="str">
            <v>N/A</v>
          </cell>
          <cell r="CV93" t="str">
            <v>N/A</v>
          </cell>
          <cell r="CW93" t="str">
            <v>N/A</v>
          </cell>
          <cell r="CX93" t="str">
            <v>N/A</v>
          </cell>
          <cell r="CZ93" t="str">
            <v>N/A</v>
          </cell>
          <cell r="DA93" t="str">
            <v>N/A</v>
          </cell>
          <cell r="DB93" t="str">
            <v>N/A</v>
          </cell>
          <cell r="DC93" t="str">
            <v>N/A</v>
          </cell>
          <cell r="DD93" t="str">
            <v>N/A</v>
          </cell>
          <cell r="DF93" t="str">
            <v>N/A</v>
          </cell>
          <cell r="DG93" t="str">
            <v>N/A</v>
          </cell>
          <cell r="DH93" t="str">
            <v>N/A</v>
          </cell>
          <cell r="DI93" t="str">
            <v>N/A</v>
          </cell>
          <cell r="DJ93" t="str">
            <v>N/A</v>
          </cell>
          <cell r="DL93" t="str">
            <v>N/A</v>
          </cell>
          <cell r="DM93" t="str">
            <v>N/A</v>
          </cell>
          <cell r="DN93" t="str">
            <v>N/A</v>
          </cell>
          <cell r="DO93" t="str">
            <v>N/A</v>
          </cell>
          <cell r="DP93" t="str">
            <v>N/A</v>
          </cell>
          <cell r="DR93" t="str">
            <v>N/A</v>
          </cell>
          <cell r="DS93" t="str">
            <v>N/A</v>
          </cell>
          <cell r="DT93" t="str">
            <v>N/A</v>
          </cell>
          <cell r="DU93" t="str">
            <v>N/A</v>
          </cell>
          <cell r="DV93" t="str">
            <v>N/A</v>
          </cell>
          <cell r="DX93" t="str">
            <v>N/A</v>
          </cell>
          <cell r="DY93" t="str">
            <v>N/A</v>
          </cell>
          <cell r="DZ93" t="str">
            <v>N/A</v>
          </cell>
          <cell r="EA93" t="str">
            <v>N/A</v>
          </cell>
          <cell r="EB93" t="str">
            <v>N/A</v>
          </cell>
          <cell r="ED93" t="str">
            <v>N/A</v>
          </cell>
          <cell r="EE93" t="str">
            <v>N/A</v>
          </cell>
          <cell r="EF93" t="str">
            <v>N/A</v>
          </cell>
          <cell r="EG93" t="str">
            <v>N/A</v>
          </cell>
          <cell r="EH93" t="str">
            <v>N/A</v>
          </cell>
          <cell r="EJ93" t="str">
            <v>N/A</v>
          </cell>
          <cell r="EK93" t="str">
            <v>N/A</v>
          </cell>
          <cell r="EL93" t="str">
            <v>N/A</v>
          </cell>
          <cell r="EM93" t="str">
            <v>N/A</v>
          </cell>
          <cell r="EN93" t="str">
            <v>N/A</v>
          </cell>
          <cell r="EP93" t="str">
            <v>NA</v>
          </cell>
          <cell r="EQ93" t="str">
            <v>N/A</v>
          </cell>
          <cell r="ER93" t="str">
            <v>N/A</v>
          </cell>
          <cell r="ES93" t="str">
            <v>N/A</v>
          </cell>
          <cell r="ET93" t="str">
            <v>N/A</v>
          </cell>
          <cell r="EV93" t="str">
            <v>NA</v>
          </cell>
          <cell r="EW93" t="str">
            <v>NA</v>
          </cell>
          <cell r="EX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E93" t="str">
            <v>N/A</v>
          </cell>
          <cell r="FF93" t="str">
            <v>N/A</v>
          </cell>
          <cell r="FG93" t="str">
            <v>N/A</v>
          </cell>
          <cell r="FI93" t="str">
            <v>SL</v>
          </cell>
          <cell r="FJ93">
            <v>36856</v>
          </cell>
          <cell r="FX93" t="str">
            <v>Merrill Lynch</v>
          </cell>
        </row>
        <row r="94">
          <cell r="A94" t="str">
            <v>OPLK</v>
          </cell>
          <cell r="C94" t="str">
            <v>Oplink</v>
          </cell>
          <cell r="E94" t="str">
            <v>JUN</v>
          </cell>
          <cell r="G94" t="str">
            <v>OPLK</v>
          </cell>
          <cell r="H94" t="e">
            <v>#REF!</v>
          </cell>
          <cell r="I94" t="e">
            <v>#REF!</v>
          </cell>
          <cell r="J94" t="e">
            <v>#REF!</v>
          </cell>
          <cell r="L94" t="str">
            <v>N/A</v>
          </cell>
          <cell r="M94" t="e">
            <v>#NAME?</v>
          </cell>
          <cell r="N94" t="e">
            <v>#NAME?</v>
          </cell>
          <cell r="O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  <cell r="U94">
            <v>97.6</v>
          </cell>
          <cell r="W94">
            <v>0</v>
          </cell>
          <cell r="X94" t="str">
            <v>N/A</v>
          </cell>
          <cell r="AD94">
            <v>215.3</v>
          </cell>
          <cell r="AF94" t="str">
            <v>N/A</v>
          </cell>
          <cell r="AG94" t="str">
            <v>N/A</v>
          </cell>
          <cell r="AO94" t="str">
            <v>N/A</v>
          </cell>
          <cell r="AP94" t="str">
            <v>N/A</v>
          </cell>
          <cell r="AQ94">
            <v>0</v>
          </cell>
          <cell r="AV94">
            <v>36838</v>
          </cell>
          <cell r="AW94" t="str">
            <v>Veerappan</v>
          </cell>
          <cell r="AX94" t="str">
            <v>RS</v>
          </cell>
          <cell r="AZ94">
            <v>157.39039600000001</v>
          </cell>
          <cell r="BA94" t="str">
            <v>10Q</v>
          </cell>
          <cell r="BB94" t="str">
            <v>1031/00</v>
          </cell>
          <cell r="BE94" t="str">
            <v>N/A</v>
          </cell>
          <cell r="BF94" t="str">
            <v>N/A</v>
          </cell>
          <cell r="BH94" t="str">
            <v>N/A</v>
          </cell>
          <cell r="BI94" t="str">
            <v>N/A</v>
          </cell>
          <cell r="BK94" t="str">
            <v>N/A</v>
          </cell>
          <cell r="BM94">
            <v>57.765000000000001</v>
          </cell>
          <cell r="BN94">
            <v>54.905000000000001</v>
          </cell>
          <cell r="BO94">
            <v>2.86</v>
          </cell>
          <cell r="BP94">
            <v>36799</v>
          </cell>
          <cell r="BQ94" t="str">
            <v>10Q</v>
          </cell>
          <cell r="BR94" t="str">
            <v>$50 convertible note</v>
          </cell>
          <cell r="CB94" t="str">
            <v>N/A</v>
          </cell>
          <cell r="CC94" t="str">
            <v>N/A</v>
          </cell>
          <cell r="CE94" t="str">
            <v>N/A</v>
          </cell>
          <cell r="CF94" t="str">
            <v>N/A</v>
          </cell>
          <cell r="CG94" t="str">
            <v>N/A</v>
          </cell>
          <cell r="CI94" t="str">
            <v>N/A</v>
          </cell>
          <cell r="CJ94" t="str">
            <v>N/A</v>
          </cell>
          <cell r="CK94" t="str">
            <v>N/A</v>
          </cell>
          <cell r="CM94" t="e">
            <v>#NAME?</v>
          </cell>
          <cell r="CN94" t="e">
            <v>#NAME?</v>
          </cell>
          <cell r="CO94" t="str">
            <v>N/A</v>
          </cell>
          <cell r="CQ94">
            <v>1.2059426229508201</v>
          </cell>
          <cell r="CR94">
            <v>-1</v>
          </cell>
          <cell r="CT94" t="str">
            <v>N/A</v>
          </cell>
          <cell r="CU94" t="str">
            <v>N/A</v>
          </cell>
          <cell r="CV94" t="str">
            <v>N/A</v>
          </cell>
          <cell r="CW94" t="str">
            <v>N/A</v>
          </cell>
          <cell r="CX94" t="str">
            <v>N/A</v>
          </cell>
          <cell r="CZ94" t="str">
            <v>N/A</v>
          </cell>
          <cell r="DA94" t="str">
            <v>N/A</v>
          </cell>
          <cell r="DB94" t="str">
            <v>N/A</v>
          </cell>
          <cell r="DC94" t="str">
            <v>N/A</v>
          </cell>
          <cell r="DD94" t="str">
            <v>N/A</v>
          </cell>
          <cell r="DF94" t="str">
            <v>N/A</v>
          </cell>
          <cell r="DG94" t="str">
            <v>N/A</v>
          </cell>
          <cell r="DH94" t="str">
            <v>N/A</v>
          </cell>
          <cell r="DI94" t="str">
            <v>N/A</v>
          </cell>
          <cell r="DJ94" t="str">
            <v>N/A</v>
          </cell>
          <cell r="DL94" t="str">
            <v>N/A</v>
          </cell>
          <cell r="DM94" t="str">
            <v>N/A</v>
          </cell>
          <cell r="DN94" t="str">
            <v>N/A</v>
          </cell>
          <cell r="DO94" t="str">
            <v>N/A</v>
          </cell>
          <cell r="DP94" t="str">
            <v>N/A</v>
          </cell>
          <cell r="DR94" t="str">
            <v>N/A</v>
          </cell>
          <cell r="DS94" t="str">
            <v>N/A</v>
          </cell>
          <cell r="DT94" t="str">
            <v>N/A</v>
          </cell>
          <cell r="DU94" t="str">
            <v>N/A</v>
          </cell>
          <cell r="DV94" t="str">
            <v>N/A</v>
          </cell>
          <cell r="DX94" t="str">
            <v>N/A</v>
          </cell>
          <cell r="DY94" t="str">
            <v>N/A</v>
          </cell>
          <cell r="DZ94" t="str">
            <v>N/A</v>
          </cell>
          <cell r="EA94" t="str">
            <v>N/A</v>
          </cell>
          <cell r="EB94" t="str">
            <v>N/A</v>
          </cell>
          <cell r="ED94" t="str">
            <v>N/A</v>
          </cell>
          <cell r="EE94" t="str">
            <v>N/A</v>
          </cell>
          <cell r="EF94" t="str">
            <v>N/A</v>
          </cell>
          <cell r="EG94" t="str">
            <v>N/A</v>
          </cell>
          <cell r="EH94" t="str">
            <v>N/A</v>
          </cell>
          <cell r="EJ94" t="str">
            <v>N/A</v>
          </cell>
          <cell r="EK94" t="str">
            <v>N/A</v>
          </cell>
          <cell r="EL94" t="str">
            <v>N/A</v>
          </cell>
          <cell r="EM94" t="str">
            <v>N/A</v>
          </cell>
          <cell r="EN94" t="str">
            <v>N/A</v>
          </cell>
          <cell r="EP94" t="str">
            <v>NA</v>
          </cell>
          <cell r="EQ94" t="str">
            <v>N/A</v>
          </cell>
          <cell r="ER94" t="str">
            <v>N/A</v>
          </cell>
          <cell r="ES94" t="str">
            <v>N/A</v>
          </cell>
          <cell r="ET94" t="str">
            <v>N/A</v>
          </cell>
          <cell r="EV94" t="str">
            <v>NA</v>
          </cell>
          <cell r="EW94" t="str">
            <v>NA</v>
          </cell>
          <cell r="EX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E94" t="str">
            <v>N/A</v>
          </cell>
          <cell r="FF94" t="str">
            <v>N/A</v>
          </cell>
          <cell r="FG94" t="str">
            <v>N/A</v>
          </cell>
        </row>
        <row r="95">
          <cell r="A95" t="str">
            <v>OCPI</v>
          </cell>
          <cell r="C95" t="str">
            <v>Optical Comm. Products</v>
          </cell>
          <cell r="E95" t="str">
            <v>SEP</v>
          </cell>
          <cell r="G95" t="str">
            <v>OCPI</v>
          </cell>
          <cell r="H95" t="e">
            <v>#REF!</v>
          </cell>
          <cell r="I95" t="e">
            <v>#REF!</v>
          </cell>
          <cell r="J95" t="e">
            <v>#REF!</v>
          </cell>
          <cell r="L95" t="str">
            <v>N/A</v>
          </cell>
          <cell r="M95" t="e">
            <v>#NAME?</v>
          </cell>
          <cell r="N95" t="e">
            <v>#NAME?</v>
          </cell>
          <cell r="O95" t="e">
            <v>#NAME?</v>
          </cell>
          <cell r="Q95" t="e">
            <v>#NAME?</v>
          </cell>
          <cell r="R95" t="e">
            <v>#NAME?</v>
          </cell>
          <cell r="S95" t="e">
            <v>#NAME?</v>
          </cell>
          <cell r="U95">
            <v>123.2</v>
          </cell>
          <cell r="W95">
            <v>0</v>
          </cell>
          <cell r="X95" t="str">
            <v>N/A</v>
          </cell>
          <cell r="AD95">
            <v>178</v>
          </cell>
          <cell r="AF95" t="str">
            <v>N/A</v>
          </cell>
          <cell r="AG95" t="str">
            <v>N/A</v>
          </cell>
          <cell r="AM95">
            <v>255</v>
          </cell>
          <cell r="AO95" t="str">
            <v>N/A</v>
          </cell>
          <cell r="AP95" t="str">
            <v>N/A</v>
          </cell>
          <cell r="AQ95">
            <v>0</v>
          </cell>
          <cell r="AV95">
            <v>36859</v>
          </cell>
          <cell r="AW95" t="str">
            <v>Leifur</v>
          </cell>
          <cell r="AX95" t="str">
            <v>Piper Jaffray</v>
          </cell>
          <cell r="AZ95">
            <v>107.38003999999999</v>
          </cell>
          <cell r="BA95" t="str">
            <v>10-K</v>
          </cell>
          <cell r="BB95">
            <v>36875</v>
          </cell>
          <cell r="BE95" t="str">
            <v>N/A</v>
          </cell>
          <cell r="BF95" t="str">
            <v>N/A</v>
          </cell>
          <cell r="BH95" t="str">
            <v>N/A</v>
          </cell>
          <cell r="BI95" t="str">
            <v>N/A</v>
          </cell>
          <cell r="BK95" t="str">
            <v>N/A</v>
          </cell>
          <cell r="BM95">
            <v>12.481999999999999</v>
          </cell>
          <cell r="BN95">
            <v>2.7669999999999999</v>
          </cell>
          <cell r="BO95">
            <v>9.7149999999999999</v>
          </cell>
          <cell r="BP95">
            <v>36875</v>
          </cell>
          <cell r="BQ95" t="str">
            <v>10-K</v>
          </cell>
          <cell r="CB95" t="str">
            <v>N/A</v>
          </cell>
          <cell r="CC95" t="str">
            <v>N/A</v>
          </cell>
          <cell r="CE95" t="str">
            <v>N/A</v>
          </cell>
          <cell r="CF95" t="str">
            <v>N/A</v>
          </cell>
          <cell r="CG95" t="str">
            <v>N/A</v>
          </cell>
          <cell r="CI95" t="str">
            <v>N/A</v>
          </cell>
          <cell r="CJ95" t="str">
            <v>N/A</v>
          </cell>
          <cell r="CK95" t="str">
            <v>N/A</v>
          </cell>
          <cell r="CM95" t="e">
            <v>#NAME?</v>
          </cell>
          <cell r="CN95" t="e">
            <v>#NAME?</v>
          </cell>
          <cell r="CO95" t="str">
            <v>N/A</v>
          </cell>
          <cell r="CQ95">
            <v>0.44480519480519498</v>
          </cell>
          <cell r="CR95">
            <v>0.43258426966292102</v>
          </cell>
          <cell r="CT95" t="str">
            <v>N/A</v>
          </cell>
          <cell r="CU95" t="str">
            <v>N/A</v>
          </cell>
          <cell r="CV95" t="str">
            <v>N/A</v>
          </cell>
          <cell r="CW95" t="str">
            <v>N/A</v>
          </cell>
          <cell r="CX95" t="str">
            <v>N/A</v>
          </cell>
          <cell r="CZ95" t="str">
            <v>N/A</v>
          </cell>
          <cell r="DA95" t="str">
            <v>N/A</v>
          </cell>
          <cell r="DB95" t="str">
            <v>N/A</v>
          </cell>
          <cell r="DC95" t="str">
            <v>N/A</v>
          </cell>
          <cell r="DD95" t="str">
            <v>N/A</v>
          </cell>
          <cell r="DF95" t="str">
            <v>N/A</v>
          </cell>
          <cell r="DG95" t="str">
            <v>N/A</v>
          </cell>
          <cell r="DH95" t="str">
            <v>N/A</v>
          </cell>
          <cell r="DI95" t="str">
            <v>N/A</v>
          </cell>
          <cell r="DJ95" t="str">
            <v>N/A</v>
          </cell>
          <cell r="DL95" t="str">
            <v>N/A</v>
          </cell>
          <cell r="DM95" t="str">
            <v>N/A</v>
          </cell>
          <cell r="DN95" t="str">
            <v>N/A</v>
          </cell>
          <cell r="DO95" t="str">
            <v>N/A</v>
          </cell>
          <cell r="DP95" t="str">
            <v>N/A</v>
          </cell>
          <cell r="DR95" t="str">
            <v>N/A</v>
          </cell>
          <cell r="DS95" t="str">
            <v>N/A</v>
          </cell>
          <cell r="DT95" t="str">
            <v>N/A</v>
          </cell>
          <cell r="DU95" t="str">
            <v>N/A</v>
          </cell>
          <cell r="DV95" t="str">
            <v>N/A</v>
          </cell>
          <cell r="DX95" t="str">
            <v>N/A</v>
          </cell>
          <cell r="DY95" t="str">
            <v>N/A</v>
          </cell>
          <cell r="DZ95" t="str">
            <v>N/A</v>
          </cell>
          <cell r="EA95" t="str">
            <v>N/A</v>
          </cell>
          <cell r="EB95" t="str">
            <v>N/A</v>
          </cell>
          <cell r="ED95" t="str">
            <v>N/A</v>
          </cell>
          <cell r="EE95" t="str">
            <v>N/A</v>
          </cell>
          <cell r="EF95" t="str">
            <v>N/A</v>
          </cell>
          <cell r="EG95" t="str">
            <v>N/A</v>
          </cell>
          <cell r="EH95" t="str">
            <v>N/A</v>
          </cell>
          <cell r="EJ95" t="str">
            <v>N/A</v>
          </cell>
          <cell r="EK95" t="str">
            <v>N/A</v>
          </cell>
          <cell r="EL95" t="str">
            <v>N/A</v>
          </cell>
          <cell r="EM95" t="str">
            <v>N/A</v>
          </cell>
          <cell r="EN95" t="str">
            <v>N/A</v>
          </cell>
          <cell r="EP95" t="str">
            <v>NA</v>
          </cell>
          <cell r="EQ95" t="str">
            <v>N/A</v>
          </cell>
          <cell r="ER95" t="str">
            <v>N/A</v>
          </cell>
          <cell r="ES95" t="str">
            <v>N/A</v>
          </cell>
          <cell r="ET95" t="str">
            <v>N/A</v>
          </cell>
          <cell r="EV95" t="str">
            <v>NA</v>
          </cell>
          <cell r="EW95" t="str">
            <v>NA</v>
          </cell>
          <cell r="EX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E95" t="str">
            <v>N/A</v>
          </cell>
          <cell r="FF95" t="str">
            <v>N/A</v>
          </cell>
          <cell r="FG95" t="str">
            <v>N/A</v>
          </cell>
          <cell r="FI95" t="str">
            <v>SL</v>
          </cell>
          <cell r="FJ95">
            <v>36863</v>
          </cell>
        </row>
        <row r="96">
          <cell r="A96" t="str">
            <v>ORCT</v>
          </cell>
          <cell r="C96" t="str">
            <v>Orckit Communications</v>
          </cell>
          <cell r="E96" t="str">
            <v>DEC</v>
          </cell>
          <cell r="G96" t="str">
            <v>ORCT</v>
          </cell>
          <cell r="H96" t="e">
            <v>#REF!</v>
          </cell>
          <cell r="I96" t="e">
            <v>#REF!</v>
          </cell>
          <cell r="J96" t="e">
            <v>#REF!</v>
          </cell>
          <cell r="L96" t="str">
            <v>N/A</v>
          </cell>
          <cell r="M96" t="e">
            <v>#NAME?</v>
          </cell>
          <cell r="N96" t="e">
            <v>#NAME?</v>
          </cell>
          <cell r="O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  <cell r="W96" t="e">
            <v>#DIV/0!</v>
          </cell>
          <cell r="X96" t="str">
            <v>N/A</v>
          </cell>
          <cell r="Y96">
            <v>0</v>
          </cell>
          <cell r="AF96" t="str">
            <v>N/A</v>
          </cell>
          <cell r="AG96" t="str">
            <v>N/A</v>
          </cell>
          <cell r="AH96">
            <v>0</v>
          </cell>
          <cell r="AO96" t="str">
            <v>N/A</v>
          </cell>
          <cell r="AP96" t="str">
            <v>N/A</v>
          </cell>
          <cell r="AQ96">
            <v>0</v>
          </cell>
          <cell r="BE96" t="str">
            <v>N/A</v>
          </cell>
          <cell r="BF96" t="str">
            <v>N/A</v>
          </cell>
          <cell r="BH96" t="str">
            <v>N/A</v>
          </cell>
          <cell r="BI96" t="str">
            <v>N/A</v>
          </cell>
          <cell r="BK96" t="str">
            <v>N/A</v>
          </cell>
          <cell r="BO96" t="str">
            <v>N/A</v>
          </cell>
          <cell r="CB96" t="str">
            <v>N/A</v>
          </cell>
          <cell r="CC96" t="str">
            <v>N/A</v>
          </cell>
          <cell r="CE96" t="str">
            <v>N/A</v>
          </cell>
          <cell r="CF96" t="str">
            <v>N/A</v>
          </cell>
          <cell r="CG96" t="str">
            <v>N/A</v>
          </cell>
          <cell r="CI96" t="str">
            <v>N/A</v>
          </cell>
          <cell r="CJ96" t="str">
            <v>N/A</v>
          </cell>
          <cell r="CK96" t="str">
            <v>N/A</v>
          </cell>
          <cell r="CM96" t="e">
            <v>#NAME?</v>
          </cell>
          <cell r="CN96" t="e">
            <v>#NAME?</v>
          </cell>
          <cell r="CO96" t="str">
            <v>N/A</v>
          </cell>
          <cell r="CQ96" t="str">
            <v>N/A</v>
          </cell>
          <cell r="CR96" t="str">
            <v>N/A</v>
          </cell>
          <cell r="CT96" t="str">
            <v>N/A</v>
          </cell>
          <cell r="CU96" t="str">
            <v>N/A</v>
          </cell>
          <cell r="CV96" t="str">
            <v>N/A</v>
          </cell>
          <cell r="CW96" t="str">
            <v>N/A</v>
          </cell>
          <cell r="CX96" t="str">
            <v>N/A</v>
          </cell>
          <cell r="CZ96" t="str">
            <v>N/A</v>
          </cell>
          <cell r="DA96" t="str">
            <v>N/A</v>
          </cell>
          <cell r="DB96" t="str">
            <v>N/A</v>
          </cell>
          <cell r="DC96" t="str">
            <v>N/A</v>
          </cell>
          <cell r="DD96" t="str">
            <v>N/A</v>
          </cell>
          <cell r="DF96" t="str">
            <v>N/A</v>
          </cell>
          <cell r="DG96" t="str">
            <v>N/A</v>
          </cell>
          <cell r="DH96" t="str">
            <v>N/A</v>
          </cell>
          <cell r="DI96" t="str">
            <v>N/A</v>
          </cell>
          <cell r="DJ96" t="str">
            <v>N/A</v>
          </cell>
          <cell r="DL96" t="str">
            <v>N/A</v>
          </cell>
          <cell r="DM96" t="str">
            <v>N/A</v>
          </cell>
          <cell r="DN96" t="str">
            <v>N/A</v>
          </cell>
          <cell r="DO96" t="str">
            <v>N/A</v>
          </cell>
          <cell r="DP96" t="str">
            <v>N/A</v>
          </cell>
          <cell r="DR96" t="str">
            <v>N/A</v>
          </cell>
          <cell r="DS96" t="str">
            <v>N/A</v>
          </cell>
          <cell r="DT96" t="str">
            <v>N/A</v>
          </cell>
          <cell r="DU96" t="str">
            <v>N/A</v>
          </cell>
          <cell r="DV96" t="str">
            <v>N/A</v>
          </cell>
          <cell r="DX96" t="str">
            <v>N/A</v>
          </cell>
          <cell r="DY96" t="str">
            <v>N/A</v>
          </cell>
          <cell r="DZ96" t="str">
            <v>N/A</v>
          </cell>
          <cell r="EA96" t="str">
            <v>N/A</v>
          </cell>
          <cell r="EB96" t="str">
            <v>N/A</v>
          </cell>
          <cell r="ED96" t="str">
            <v>N/A</v>
          </cell>
          <cell r="EE96" t="str">
            <v>N/A</v>
          </cell>
          <cell r="EF96" t="str">
            <v>N/A</v>
          </cell>
          <cell r="EG96" t="str">
            <v>N/A</v>
          </cell>
          <cell r="EH96" t="str">
            <v>N/A</v>
          </cell>
          <cell r="EJ96" t="str">
            <v>N/A</v>
          </cell>
          <cell r="EK96" t="str">
            <v>N/A</v>
          </cell>
          <cell r="EL96" t="str">
            <v>N/A</v>
          </cell>
          <cell r="EM96" t="str">
            <v>N/A</v>
          </cell>
          <cell r="EN96" t="str">
            <v>N/A</v>
          </cell>
          <cell r="EP96" t="str">
            <v>NA</v>
          </cell>
          <cell r="EQ96" t="str">
            <v>N/A</v>
          </cell>
          <cell r="ER96" t="str">
            <v>N/A</v>
          </cell>
          <cell r="ES96" t="str">
            <v>N/A</v>
          </cell>
          <cell r="ET96" t="str">
            <v>N/A</v>
          </cell>
          <cell r="EV96" t="str">
            <v>NA</v>
          </cell>
          <cell r="EW96" t="str">
            <v>NA</v>
          </cell>
          <cell r="EX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E96" t="str">
            <v>N/A</v>
          </cell>
          <cell r="FF96" t="str">
            <v>N/A</v>
          </cell>
          <cell r="FG96" t="str">
            <v>N/A</v>
          </cell>
          <cell r="FI96" t="str">
            <v>SL</v>
          </cell>
          <cell r="FJ96">
            <v>36907</v>
          </cell>
        </row>
        <row r="97">
          <cell r="A97" t="str">
            <v>PLCM</v>
          </cell>
          <cell r="C97" t="str">
            <v>Polycom</v>
          </cell>
          <cell r="E97" t="str">
            <v>DEC</v>
          </cell>
          <cell r="G97" t="str">
            <v>PLCM</v>
          </cell>
          <cell r="H97" t="e">
            <v>#REF!</v>
          </cell>
          <cell r="I97" t="e">
            <v>#REF!</v>
          </cell>
          <cell r="J97" t="e">
            <v>#REF!</v>
          </cell>
          <cell r="L97" t="str">
            <v>N/A</v>
          </cell>
          <cell r="M97" t="e">
            <v>#NAME?</v>
          </cell>
          <cell r="N97" t="e">
            <v>#NAME?</v>
          </cell>
          <cell r="O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  <cell r="U97">
            <v>373.5</v>
          </cell>
          <cell r="V97">
            <v>211</v>
          </cell>
          <cell r="W97">
            <v>0.56492637215528796</v>
          </cell>
          <cell r="X97">
            <v>0.19919678714859401</v>
          </cell>
          <cell r="Y97">
            <v>74.400000000000006</v>
          </cell>
          <cell r="AA97">
            <v>74.400000000000006</v>
          </cell>
          <cell r="AB97">
            <v>56.11</v>
          </cell>
          <cell r="AD97">
            <v>531.29999999999995</v>
          </cell>
          <cell r="AE97">
            <v>289.47000000000003</v>
          </cell>
          <cell r="AF97">
            <v>0.54483342744212304</v>
          </cell>
          <cell r="AG97">
            <v>0.20440429136081301</v>
          </cell>
          <cell r="AH97">
            <v>108.6</v>
          </cell>
          <cell r="AJ97">
            <v>108.6</v>
          </cell>
          <cell r="AK97">
            <v>87.4</v>
          </cell>
          <cell r="AM97">
            <v>742.2</v>
          </cell>
          <cell r="AN97">
            <v>393.36</v>
          </cell>
          <cell r="AO97">
            <v>0.529991915925627</v>
          </cell>
          <cell r="AP97">
            <v>0.20937752627324199</v>
          </cell>
          <cell r="AQ97">
            <v>155.4</v>
          </cell>
          <cell r="AS97">
            <v>155.4</v>
          </cell>
          <cell r="AT97">
            <v>125</v>
          </cell>
          <cell r="AV97">
            <v>36966</v>
          </cell>
          <cell r="AX97" t="str">
            <v>Dain</v>
          </cell>
          <cell r="AZ97">
            <v>76.063999999999993</v>
          </cell>
          <cell r="BA97" t="str">
            <v>10K</v>
          </cell>
          <cell r="BB97">
            <v>37256</v>
          </cell>
          <cell r="BE97" t="str">
            <v>N/A</v>
          </cell>
          <cell r="BF97" t="str">
            <v>N/A</v>
          </cell>
          <cell r="BH97" t="str">
            <v>N/A</v>
          </cell>
          <cell r="BI97" t="str">
            <v>N/A</v>
          </cell>
          <cell r="BK97" t="str">
            <v>N/A</v>
          </cell>
          <cell r="BM97">
            <v>258.35000000000002</v>
          </cell>
          <cell r="BO97">
            <v>258.35000000000002</v>
          </cell>
          <cell r="CB97" t="str">
            <v>N/A</v>
          </cell>
          <cell r="CC97" t="str">
            <v>N/A</v>
          </cell>
          <cell r="CE97" t="str">
            <v>N/A</v>
          </cell>
          <cell r="CF97" t="str">
            <v>N/A</v>
          </cell>
          <cell r="CG97" t="str">
            <v>N/A</v>
          </cell>
          <cell r="CI97" t="str">
            <v>N/A</v>
          </cell>
          <cell r="CJ97" t="str">
            <v>N/A</v>
          </cell>
          <cell r="CK97" t="str">
            <v>N/A</v>
          </cell>
          <cell r="CM97" t="e">
            <v>#NAME?</v>
          </cell>
          <cell r="CN97" t="e">
            <v>#NAME?</v>
          </cell>
          <cell r="CO97" t="str">
            <v>N/A</v>
          </cell>
          <cell r="CQ97">
            <v>0.422489959839357</v>
          </cell>
          <cell r="CR97">
            <v>0.39695087521174499</v>
          </cell>
          <cell r="CT97" t="str">
            <v>N/A</v>
          </cell>
          <cell r="CU97" t="str">
            <v>N/A</v>
          </cell>
          <cell r="CV97" t="str">
            <v>N/A</v>
          </cell>
          <cell r="CW97" t="str">
            <v>N/A</v>
          </cell>
          <cell r="CX97" t="str">
            <v>N/A</v>
          </cell>
          <cell r="CZ97" t="str">
            <v>N/A</v>
          </cell>
          <cell r="DA97" t="str">
            <v>N/A</v>
          </cell>
          <cell r="DB97" t="str">
            <v>N/A</v>
          </cell>
          <cell r="DC97" t="str">
            <v>N/A</v>
          </cell>
          <cell r="DD97" t="str">
            <v>N/A</v>
          </cell>
          <cell r="DF97" t="str">
            <v>N/A</v>
          </cell>
          <cell r="DG97" t="str">
            <v>N/A</v>
          </cell>
          <cell r="DH97" t="str">
            <v>N/A</v>
          </cell>
          <cell r="DI97" t="str">
            <v>N/A</v>
          </cell>
          <cell r="DJ97" t="str">
            <v>N/A</v>
          </cell>
          <cell r="DL97" t="str">
            <v>N/A</v>
          </cell>
          <cell r="DM97" t="str">
            <v>N/A</v>
          </cell>
          <cell r="DN97" t="str">
            <v>N/A</v>
          </cell>
          <cell r="DO97" t="str">
            <v>N/A</v>
          </cell>
          <cell r="DP97" t="str">
            <v>N/A</v>
          </cell>
          <cell r="DR97" t="str">
            <v>N/A</v>
          </cell>
          <cell r="DS97" t="str">
            <v>N/A</v>
          </cell>
          <cell r="DT97" t="str">
            <v>N/A</v>
          </cell>
          <cell r="DU97" t="str">
            <v>N/A</v>
          </cell>
          <cell r="DV97" t="str">
            <v>N/A</v>
          </cell>
          <cell r="DX97" t="str">
            <v>N/A</v>
          </cell>
          <cell r="DY97" t="str">
            <v>N/A</v>
          </cell>
          <cell r="DZ97" t="str">
            <v>N/A</v>
          </cell>
          <cell r="EA97" t="str">
            <v>N/A</v>
          </cell>
          <cell r="EB97" t="str">
            <v>N/A</v>
          </cell>
          <cell r="ED97" t="str">
            <v>N/A</v>
          </cell>
          <cell r="EE97" t="str">
            <v>N/A</v>
          </cell>
          <cell r="EF97" t="str">
            <v>N/A</v>
          </cell>
          <cell r="EG97" t="str">
            <v>N/A</v>
          </cell>
          <cell r="EH97" t="str">
            <v>N/A</v>
          </cell>
          <cell r="EJ97" t="str">
            <v>N/A</v>
          </cell>
          <cell r="EK97" t="str">
            <v>N/A</v>
          </cell>
          <cell r="EL97" t="str">
            <v>N/A</v>
          </cell>
          <cell r="EM97" t="str">
            <v>N/A</v>
          </cell>
          <cell r="EN97" t="str">
            <v>N/A</v>
          </cell>
          <cell r="EP97" t="str">
            <v>NA</v>
          </cell>
          <cell r="EQ97" t="str">
            <v>N/A</v>
          </cell>
          <cell r="ER97" t="str">
            <v>N/A</v>
          </cell>
          <cell r="ES97" t="str">
            <v>N/A</v>
          </cell>
          <cell r="ET97" t="str">
            <v>N/A</v>
          </cell>
          <cell r="EV97" t="str">
            <v>NA</v>
          </cell>
          <cell r="EW97" t="str">
            <v>NA</v>
          </cell>
          <cell r="EX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E97" t="str">
            <v>N/A</v>
          </cell>
          <cell r="FF97" t="str">
            <v>N/A</v>
          </cell>
          <cell r="FG97" t="str">
            <v>N/A</v>
          </cell>
        </row>
        <row r="98">
          <cell r="A98" t="str">
            <v>PHCM</v>
          </cell>
          <cell r="C98" t="str">
            <v>Phone.com</v>
          </cell>
          <cell r="E98" t="str">
            <v>JUN</v>
          </cell>
          <cell r="G98" t="str">
            <v>PHCM</v>
          </cell>
          <cell r="H98" t="e">
            <v>#REF!</v>
          </cell>
          <cell r="I98" t="e">
            <v>#REF!</v>
          </cell>
          <cell r="J98" t="e">
            <v>#REF!</v>
          </cell>
          <cell r="L98" t="str">
            <v>N/A</v>
          </cell>
          <cell r="M98" t="e">
            <v>#NAME?</v>
          </cell>
          <cell r="N98" t="e">
            <v>#NAME?</v>
          </cell>
          <cell r="O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  <cell r="W98" t="e">
            <v>#DIV/0!</v>
          </cell>
          <cell r="X98" t="str">
            <v>N/A</v>
          </cell>
          <cell r="Y98">
            <v>0</v>
          </cell>
          <cell r="AF98" t="str">
            <v>N/A</v>
          </cell>
          <cell r="AG98" t="str">
            <v>N/A</v>
          </cell>
          <cell r="AH98">
            <v>0</v>
          </cell>
          <cell r="AO98" t="str">
            <v>N/A</v>
          </cell>
          <cell r="AP98" t="str">
            <v>N/A</v>
          </cell>
          <cell r="AQ98">
            <v>0</v>
          </cell>
          <cell r="BE98" t="str">
            <v>N/A</v>
          </cell>
          <cell r="BF98" t="str">
            <v>N/A</v>
          </cell>
          <cell r="BH98" t="str">
            <v>N/A</v>
          </cell>
          <cell r="BI98" t="str">
            <v>N/A</v>
          </cell>
          <cell r="BK98" t="str">
            <v>N/A</v>
          </cell>
          <cell r="BO98" t="str">
            <v>N/A</v>
          </cell>
          <cell r="CB98" t="str">
            <v>N/A</v>
          </cell>
          <cell r="CC98" t="str">
            <v>N/A</v>
          </cell>
          <cell r="CE98" t="str">
            <v>N/A</v>
          </cell>
          <cell r="CF98" t="str">
            <v>N/A</v>
          </cell>
          <cell r="CG98" t="str">
            <v>N/A</v>
          </cell>
          <cell r="CI98" t="str">
            <v>N/A</v>
          </cell>
          <cell r="CJ98" t="str">
            <v>N/A</v>
          </cell>
          <cell r="CK98" t="str">
            <v>N/A</v>
          </cell>
          <cell r="CM98" t="e">
            <v>#NAME?</v>
          </cell>
          <cell r="CN98" t="e">
            <v>#NAME?</v>
          </cell>
          <cell r="CO98" t="str">
            <v>N/A</v>
          </cell>
          <cell r="CQ98" t="str">
            <v>N/A</v>
          </cell>
          <cell r="CR98" t="str">
            <v>N/A</v>
          </cell>
          <cell r="CT98" t="str">
            <v>N/A</v>
          </cell>
          <cell r="CU98" t="str">
            <v>N/A</v>
          </cell>
          <cell r="CV98" t="str">
            <v>N/A</v>
          </cell>
          <cell r="CW98" t="str">
            <v>N/A</v>
          </cell>
          <cell r="CX98" t="str">
            <v>N/A</v>
          </cell>
          <cell r="CZ98" t="str">
            <v>N/A</v>
          </cell>
          <cell r="DA98" t="str">
            <v>N/A</v>
          </cell>
          <cell r="DB98" t="str">
            <v>N/A</v>
          </cell>
          <cell r="DC98" t="str">
            <v>N/A</v>
          </cell>
          <cell r="DD98" t="str">
            <v>N/A</v>
          </cell>
          <cell r="DF98" t="str">
            <v>N/A</v>
          </cell>
          <cell r="DG98" t="str">
            <v>N/A</v>
          </cell>
          <cell r="DH98" t="str">
            <v>N/A</v>
          </cell>
          <cell r="DI98" t="str">
            <v>N/A</v>
          </cell>
          <cell r="DJ98" t="str">
            <v>N/A</v>
          </cell>
          <cell r="DL98" t="str">
            <v>N/A</v>
          </cell>
          <cell r="DM98" t="str">
            <v>N/A</v>
          </cell>
          <cell r="DN98" t="str">
            <v>N/A</v>
          </cell>
          <cell r="DO98" t="str">
            <v>N/A</v>
          </cell>
          <cell r="DP98" t="str">
            <v>N/A</v>
          </cell>
          <cell r="DR98" t="str">
            <v>N/A</v>
          </cell>
          <cell r="DS98" t="str">
            <v>N/A</v>
          </cell>
          <cell r="DT98" t="str">
            <v>N/A</v>
          </cell>
          <cell r="DU98" t="str">
            <v>N/A</v>
          </cell>
          <cell r="DV98" t="str">
            <v>N/A</v>
          </cell>
          <cell r="DX98" t="str">
            <v>N/A</v>
          </cell>
          <cell r="DY98" t="str">
            <v>N/A</v>
          </cell>
          <cell r="DZ98" t="str">
            <v>N/A</v>
          </cell>
          <cell r="EA98" t="str">
            <v>N/A</v>
          </cell>
          <cell r="EB98" t="str">
            <v>N/A</v>
          </cell>
          <cell r="ED98" t="str">
            <v>N/A</v>
          </cell>
          <cell r="EE98" t="str">
            <v>N/A</v>
          </cell>
          <cell r="EF98" t="str">
            <v>N/A</v>
          </cell>
          <cell r="EG98" t="str">
            <v>N/A</v>
          </cell>
          <cell r="EH98" t="str">
            <v>N/A</v>
          </cell>
          <cell r="EJ98" t="str">
            <v>N/A</v>
          </cell>
          <cell r="EK98" t="str">
            <v>N/A</v>
          </cell>
          <cell r="EL98" t="str">
            <v>N/A</v>
          </cell>
          <cell r="EM98" t="str">
            <v>N/A</v>
          </cell>
          <cell r="EN98" t="str">
            <v>N/A</v>
          </cell>
          <cell r="EP98" t="str">
            <v>NA</v>
          </cell>
          <cell r="EQ98" t="str">
            <v>N/A</v>
          </cell>
          <cell r="ER98" t="str">
            <v>N/A</v>
          </cell>
          <cell r="ES98" t="str">
            <v>N/A</v>
          </cell>
          <cell r="ET98" t="str">
            <v>N/A</v>
          </cell>
          <cell r="EV98" t="str">
            <v>NA</v>
          </cell>
          <cell r="EW98" t="str">
            <v>NA</v>
          </cell>
          <cell r="EX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E98" t="str">
            <v>N/A</v>
          </cell>
          <cell r="FF98" t="str">
            <v>N/A</v>
          </cell>
          <cell r="FG98" t="str">
            <v>N/A</v>
          </cell>
        </row>
        <row r="99">
          <cell r="A99" t="str">
            <v>PMCS</v>
          </cell>
          <cell r="C99" t="str">
            <v>PMC - Sierra</v>
          </cell>
          <cell r="E99" t="str">
            <v>DEC</v>
          </cell>
          <cell r="G99" t="str">
            <v>PMCS</v>
          </cell>
          <cell r="H99" t="e">
            <v>#REF!</v>
          </cell>
          <cell r="I99" t="e">
            <v>#REF!</v>
          </cell>
          <cell r="J99" t="e">
            <v>#REF!</v>
          </cell>
          <cell r="L99" t="str">
            <v>N/A</v>
          </cell>
          <cell r="M99" t="e">
            <v>#NAME?</v>
          </cell>
          <cell r="N99" t="e">
            <v>#NAME?</v>
          </cell>
          <cell r="O99" t="e">
            <v>#NAME?</v>
          </cell>
          <cell r="Q99" t="e">
            <v>#NAME?</v>
          </cell>
          <cell r="R99" t="e">
            <v>#NAME?</v>
          </cell>
          <cell r="S99" t="e">
            <v>#NAME?</v>
          </cell>
          <cell r="U99">
            <v>692.4</v>
          </cell>
          <cell r="W99">
            <v>0</v>
          </cell>
          <cell r="X99" t="str">
            <v>N/A</v>
          </cell>
          <cell r="Y99">
            <v>0</v>
          </cell>
          <cell r="AD99">
            <v>1230.3</v>
          </cell>
          <cell r="AF99" t="str">
            <v>N/A</v>
          </cell>
          <cell r="AG99" t="str">
            <v>N/A</v>
          </cell>
          <cell r="AH99">
            <v>0</v>
          </cell>
          <cell r="AO99" t="str">
            <v>N/A</v>
          </cell>
          <cell r="AP99" t="str">
            <v>N/A</v>
          </cell>
          <cell r="AQ99">
            <v>0</v>
          </cell>
          <cell r="AV99">
            <v>36811</v>
          </cell>
          <cell r="AX99" t="str">
            <v>RS</v>
          </cell>
          <cell r="AZ99">
            <v>160.03608199999999</v>
          </cell>
          <cell r="BA99" t="str">
            <v>10Q</v>
          </cell>
          <cell r="BB99">
            <v>36830</v>
          </cell>
          <cell r="BE99" t="str">
            <v>N/A</v>
          </cell>
          <cell r="BF99" t="str">
            <v>N/A</v>
          </cell>
          <cell r="BH99" t="str">
            <v>N/A</v>
          </cell>
          <cell r="BI99" t="str">
            <v>N/A</v>
          </cell>
          <cell r="BK99" t="str">
            <v>N/A</v>
          </cell>
          <cell r="BM99">
            <v>333.29399999999998</v>
          </cell>
          <cell r="BN99">
            <v>6.1280000000000001</v>
          </cell>
          <cell r="BO99">
            <v>327.166</v>
          </cell>
          <cell r="BP99">
            <v>36799</v>
          </cell>
          <cell r="BQ99" t="str">
            <v>10Q</v>
          </cell>
          <cell r="CB99" t="str">
            <v>N/A</v>
          </cell>
          <cell r="CC99" t="str">
            <v>N/A</v>
          </cell>
          <cell r="CE99" t="str">
            <v>N/A</v>
          </cell>
          <cell r="CF99" t="str">
            <v>N/A</v>
          </cell>
          <cell r="CG99" t="str">
            <v>N/A</v>
          </cell>
          <cell r="CI99" t="str">
            <v>N/A</v>
          </cell>
          <cell r="CJ99" t="str">
            <v>N/A</v>
          </cell>
          <cell r="CK99" t="str">
            <v>N/A</v>
          </cell>
          <cell r="CM99" t="e">
            <v>#NAME?</v>
          </cell>
          <cell r="CN99" t="e">
            <v>#NAME?</v>
          </cell>
          <cell r="CO99" t="str">
            <v>N/A</v>
          </cell>
          <cell r="CQ99">
            <v>0.77686308492200995</v>
          </cell>
          <cell r="CR99">
            <v>-1</v>
          </cell>
          <cell r="CT99" t="str">
            <v>N/A</v>
          </cell>
          <cell r="CU99" t="str">
            <v>N/A</v>
          </cell>
          <cell r="CV99" t="str">
            <v>N/A</v>
          </cell>
          <cell r="CW99" t="str">
            <v>N/A</v>
          </cell>
          <cell r="CX99" t="str">
            <v>N/A</v>
          </cell>
          <cell r="CZ99" t="str">
            <v>N/A</v>
          </cell>
          <cell r="DA99" t="str">
            <v>N/A</v>
          </cell>
          <cell r="DB99" t="str">
            <v>N/A</v>
          </cell>
          <cell r="DC99" t="str">
            <v>N/A</v>
          </cell>
          <cell r="DD99" t="str">
            <v>N/A</v>
          </cell>
          <cell r="DF99" t="str">
            <v>N/A</v>
          </cell>
          <cell r="DG99" t="str">
            <v>N/A</v>
          </cell>
          <cell r="DH99" t="str">
            <v>N/A</v>
          </cell>
          <cell r="DI99" t="str">
            <v>N/A</v>
          </cell>
          <cell r="DJ99" t="str">
            <v>N/A</v>
          </cell>
          <cell r="DL99" t="str">
            <v>N/A</v>
          </cell>
          <cell r="DM99" t="str">
            <v>N/A</v>
          </cell>
          <cell r="DN99" t="str">
            <v>N/A</v>
          </cell>
          <cell r="DO99" t="str">
            <v>N/A</v>
          </cell>
          <cell r="DP99" t="str">
            <v>N/A</v>
          </cell>
          <cell r="DR99" t="str">
            <v>N/A</v>
          </cell>
          <cell r="DS99" t="str">
            <v>N/A</v>
          </cell>
          <cell r="DT99" t="str">
            <v>N/A</v>
          </cell>
          <cell r="DU99" t="str">
            <v>N/A</v>
          </cell>
          <cell r="DV99" t="str">
            <v>N/A</v>
          </cell>
          <cell r="DX99" t="str">
            <v>N/A</v>
          </cell>
          <cell r="DY99" t="str">
            <v>N/A</v>
          </cell>
          <cell r="DZ99" t="str">
            <v>N/A</v>
          </cell>
          <cell r="EA99" t="str">
            <v>N/A</v>
          </cell>
          <cell r="EB99" t="str">
            <v>N/A</v>
          </cell>
          <cell r="ED99" t="str">
            <v>N/A</v>
          </cell>
          <cell r="EE99" t="str">
            <v>N/A</v>
          </cell>
          <cell r="EF99" t="str">
            <v>N/A</v>
          </cell>
          <cell r="EG99" t="str">
            <v>N/A</v>
          </cell>
          <cell r="EH99" t="str">
            <v>N/A</v>
          </cell>
          <cell r="EJ99" t="str">
            <v>N/A</v>
          </cell>
          <cell r="EK99" t="str">
            <v>N/A</v>
          </cell>
          <cell r="EL99" t="str">
            <v>N/A</v>
          </cell>
          <cell r="EM99" t="str">
            <v>N/A</v>
          </cell>
          <cell r="EN99" t="str">
            <v>N/A</v>
          </cell>
          <cell r="EP99" t="str">
            <v>NA</v>
          </cell>
          <cell r="EQ99" t="str">
            <v>N/A</v>
          </cell>
          <cell r="ER99" t="str">
            <v>N/A</v>
          </cell>
          <cell r="ES99" t="str">
            <v>N/A</v>
          </cell>
          <cell r="ET99" t="str">
            <v>N/A</v>
          </cell>
          <cell r="EV99" t="str">
            <v>NA</v>
          </cell>
          <cell r="EW99" t="str">
            <v>NA</v>
          </cell>
          <cell r="EX99" t="str">
            <v>NA</v>
          </cell>
          <cell r="EZ99" t="str">
            <v>NA</v>
          </cell>
          <cell r="FA99" t="str">
            <v>NA</v>
          </cell>
          <cell r="FB99" t="str">
            <v>NA</v>
          </cell>
          <cell r="FE99" t="str">
            <v>N/A</v>
          </cell>
          <cell r="FF99" t="str">
            <v>N/A</v>
          </cell>
          <cell r="FG99" t="str">
            <v>N/A</v>
          </cell>
        </row>
        <row r="100">
          <cell r="A100" t="str">
            <v>PUMA</v>
          </cell>
          <cell r="C100" t="str">
            <v>Puma Technologies</v>
          </cell>
          <cell r="E100" t="str">
            <v>JUL</v>
          </cell>
          <cell r="G100" t="str">
            <v>PUMA</v>
          </cell>
          <cell r="H100" t="e">
            <v>#REF!</v>
          </cell>
          <cell r="I100" t="e">
            <v>#REF!</v>
          </cell>
          <cell r="J100" t="e">
            <v>#REF!</v>
          </cell>
          <cell r="L100" t="str">
            <v>N/A</v>
          </cell>
          <cell r="M100" t="e">
            <v>#NAME?</v>
          </cell>
          <cell r="N100" t="e">
            <v>#NAME?</v>
          </cell>
          <cell r="O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  <cell r="W100" t="e">
            <v>#DIV/0!</v>
          </cell>
          <cell r="X100" t="str">
            <v>N/A</v>
          </cell>
          <cell r="Y100">
            <v>0</v>
          </cell>
          <cell r="AF100" t="str">
            <v>N/A</v>
          </cell>
          <cell r="AG100" t="str">
            <v>N/A</v>
          </cell>
          <cell r="AH100">
            <v>0</v>
          </cell>
          <cell r="AO100" t="str">
            <v>N/A</v>
          </cell>
          <cell r="AP100" t="str">
            <v>N/A</v>
          </cell>
          <cell r="AQ100">
            <v>0</v>
          </cell>
          <cell r="BE100" t="str">
            <v>N/A</v>
          </cell>
          <cell r="BF100" t="str">
            <v>N/A</v>
          </cell>
          <cell r="BH100" t="str">
            <v>N/A</v>
          </cell>
          <cell r="BI100" t="str">
            <v>N/A</v>
          </cell>
          <cell r="BK100" t="str">
            <v>N/A</v>
          </cell>
          <cell r="BO100" t="str">
            <v>N/A</v>
          </cell>
          <cell r="CB100" t="str">
            <v>N/A</v>
          </cell>
          <cell r="CC100" t="str">
            <v>N/A</v>
          </cell>
          <cell r="CE100" t="str">
            <v>N/A</v>
          </cell>
          <cell r="CF100" t="str">
            <v>N/A</v>
          </cell>
          <cell r="CG100" t="str">
            <v>N/A</v>
          </cell>
          <cell r="CI100" t="str">
            <v>N/A</v>
          </cell>
          <cell r="CJ100" t="str">
            <v>N/A</v>
          </cell>
          <cell r="CK100" t="str">
            <v>N/A</v>
          </cell>
          <cell r="CM100" t="e">
            <v>#NAME?</v>
          </cell>
          <cell r="CN100" t="e">
            <v>#NAME?</v>
          </cell>
          <cell r="CO100" t="str">
            <v>N/A</v>
          </cell>
          <cell r="CQ100" t="str">
            <v>N/A</v>
          </cell>
          <cell r="CR100" t="str">
            <v>N/A</v>
          </cell>
          <cell r="CT100" t="str">
            <v>N/A</v>
          </cell>
          <cell r="CU100" t="str">
            <v>N/A</v>
          </cell>
          <cell r="CV100" t="str">
            <v>N/A</v>
          </cell>
          <cell r="CW100" t="str">
            <v>N/A</v>
          </cell>
          <cell r="CX100" t="str">
            <v>N/A</v>
          </cell>
          <cell r="CZ100" t="str">
            <v>N/A</v>
          </cell>
          <cell r="DA100" t="str">
            <v>N/A</v>
          </cell>
          <cell r="DB100" t="str">
            <v>N/A</v>
          </cell>
          <cell r="DC100" t="str">
            <v>N/A</v>
          </cell>
          <cell r="DD100" t="str">
            <v>N/A</v>
          </cell>
          <cell r="DF100" t="str">
            <v>N/A</v>
          </cell>
          <cell r="DG100" t="str">
            <v>N/A</v>
          </cell>
          <cell r="DH100" t="str">
            <v>N/A</v>
          </cell>
          <cell r="DI100" t="str">
            <v>N/A</v>
          </cell>
          <cell r="DJ100" t="str">
            <v>N/A</v>
          </cell>
          <cell r="DL100" t="str">
            <v>N/A</v>
          </cell>
          <cell r="DM100" t="str">
            <v>N/A</v>
          </cell>
          <cell r="DN100" t="str">
            <v>N/A</v>
          </cell>
          <cell r="DO100" t="str">
            <v>N/A</v>
          </cell>
          <cell r="DP100" t="str">
            <v>N/A</v>
          </cell>
          <cell r="DR100" t="str">
            <v>N/A</v>
          </cell>
          <cell r="DS100" t="str">
            <v>N/A</v>
          </cell>
          <cell r="DT100" t="str">
            <v>N/A</v>
          </cell>
          <cell r="DU100" t="str">
            <v>N/A</v>
          </cell>
          <cell r="DV100" t="str">
            <v>N/A</v>
          </cell>
          <cell r="DX100" t="str">
            <v>N/A</v>
          </cell>
          <cell r="DY100" t="str">
            <v>N/A</v>
          </cell>
          <cell r="DZ100" t="str">
            <v>N/A</v>
          </cell>
          <cell r="EA100" t="str">
            <v>N/A</v>
          </cell>
          <cell r="EB100" t="str">
            <v>N/A</v>
          </cell>
          <cell r="ED100" t="str">
            <v>N/A</v>
          </cell>
          <cell r="EE100" t="str">
            <v>N/A</v>
          </cell>
          <cell r="EF100" t="str">
            <v>N/A</v>
          </cell>
          <cell r="EG100" t="str">
            <v>N/A</v>
          </cell>
          <cell r="EH100" t="str">
            <v>N/A</v>
          </cell>
          <cell r="EJ100" t="str">
            <v>N/A</v>
          </cell>
          <cell r="EK100" t="str">
            <v>N/A</v>
          </cell>
          <cell r="EL100" t="str">
            <v>N/A</v>
          </cell>
          <cell r="EM100" t="str">
            <v>N/A</v>
          </cell>
          <cell r="EN100" t="str">
            <v>N/A</v>
          </cell>
          <cell r="EP100" t="str">
            <v>NA</v>
          </cell>
          <cell r="EQ100" t="str">
            <v>N/A</v>
          </cell>
          <cell r="ER100" t="str">
            <v>N/A</v>
          </cell>
          <cell r="ES100" t="str">
            <v>N/A</v>
          </cell>
          <cell r="ET100" t="str">
            <v>N/A</v>
          </cell>
          <cell r="EV100" t="str">
            <v>NA</v>
          </cell>
          <cell r="EW100" t="str">
            <v>NA</v>
          </cell>
          <cell r="EX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E100" t="str">
            <v>N/A</v>
          </cell>
          <cell r="FF100" t="str">
            <v>N/A</v>
          </cell>
          <cell r="FG100" t="str">
            <v>N/A</v>
          </cell>
          <cell r="FI100" t="str">
            <v>SL</v>
          </cell>
          <cell r="FJ100">
            <v>36863</v>
          </cell>
        </row>
        <row r="101">
          <cell r="A101" t="str">
            <v>QCOM</v>
          </cell>
          <cell r="C101" t="str">
            <v>Qualcomm</v>
          </cell>
          <cell r="E101" t="str">
            <v>SEP</v>
          </cell>
          <cell r="G101" t="str">
            <v>QCOM</v>
          </cell>
          <cell r="H101" t="e">
            <v>#REF!</v>
          </cell>
          <cell r="I101" t="e">
            <v>#REF!</v>
          </cell>
          <cell r="J101" t="e">
            <v>#REF!</v>
          </cell>
          <cell r="L101" t="str">
            <v>N/A</v>
          </cell>
          <cell r="M101" t="e">
            <v>#NAME?</v>
          </cell>
          <cell r="N101" t="e">
            <v>#NAME?</v>
          </cell>
          <cell r="O101" t="e">
            <v>#NAME?</v>
          </cell>
          <cell r="Q101" t="e">
            <v>#NAME?</v>
          </cell>
          <cell r="R101" t="e">
            <v>#NAME?</v>
          </cell>
          <cell r="S101" t="e">
            <v>#NAME?</v>
          </cell>
          <cell r="W101" t="e">
            <v>#DIV/0!</v>
          </cell>
          <cell r="X101" t="str">
            <v>N/A</v>
          </cell>
          <cell r="Y101">
            <v>0</v>
          </cell>
          <cell r="AF101" t="str">
            <v>N/A</v>
          </cell>
          <cell r="AG101" t="str">
            <v>N/A</v>
          </cell>
          <cell r="AH101">
            <v>0</v>
          </cell>
          <cell r="AO101" t="str">
            <v>N/A</v>
          </cell>
          <cell r="AP101" t="str">
            <v>N/A</v>
          </cell>
          <cell r="AQ101">
            <v>0</v>
          </cell>
          <cell r="BE101" t="str">
            <v>N/A</v>
          </cell>
          <cell r="BF101" t="str">
            <v>N/A</v>
          </cell>
          <cell r="BH101" t="str">
            <v>N/A</v>
          </cell>
          <cell r="BI101" t="str">
            <v>N/A</v>
          </cell>
          <cell r="BK101" t="str">
            <v>N/A</v>
          </cell>
          <cell r="BO101" t="str">
            <v>N/A</v>
          </cell>
          <cell r="CB101" t="str">
            <v>N/A</v>
          </cell>
          <cell r="CC101" t="str">
            <v>N/A</v>
          </cell>
          <cell r="CE101" t="str">
            <v>N/A</v>
          </cell>
          <cell r="CF101" t="str">
            <v>N/A</v>
          </cell>
          <cell r="CG101" t="str">
            <v>N/A</v>
          </cell>
          <cell r="CI101" t="str">
            <v>N/A</v>
          </cell>
          <cell r="CJ101" t="str">
            <v>N/A</v>
          </cell>
          <cell r="CK101" t="str">
            <v>N/A</v>
          </cell>
          <cell r="CM101" t="e">
            <v>#NAME?</v>
          </cell>
          <cell r="CN101" t="e">
            <v>#NAME?</v>
          </cell>
          <cell r="CO101" t="str">
            <v>N/A</v>
          </cell>
          <cell r="CQ101" t="str">
            <v>N/A</v>
          </cell>
          <cell r="CR101" t="str">
            <v>N/A</v>
          </cell>
          <cell r="CT101" t="str">
            <v>N/A</v>
          </cell>
          <cell r="CU101" t="str">
            <v>N/A</v>
          </cell>
          <cell r="CV101" t="str">
            <v>N/A</v>
          </cell>
          <cell r="CW101" t="str">
            <v>N/A</v>
          </cell>
          <cell r="CX101" t="str">
            <v>N/A</v>
          </cell>
          <cell r="CZ101" t="str">
            <v>N/A</v>
          </cell>
          <cell r="DA101" t="str">
            <v>N/A</v>
          </cell>
          <cell r="DB101" t="str">
            <v>N/A</v>
          </cell>
          <cell r="DC101" t="str">
            <v>N/A</v>
          </cell>
          <cell r="DD101" t="str">
            <v>N/A</v>
          </cell>
          <cell r="DF101" t="str">
            <v>N/A</v>
          </cell>
          <cell r="DG101" t="str">
            <v>N/A</v>
          </cell>
          <cell r="DH101" t="str">
            <v>N/A</v>
          </cell>
          <cell r="DI101" t="str">
            <v>N/A</v>
          </cell>
          <cell r="DJ101" t="str">
            <v>N/A</v>
          </cell>
          <cell r="DL101" t="str">
            <v>N/A</v>
          </cell>
          <cell r="DM101" t="str">
            <v>N/A</v>
          </cell>
          <cell r="DN101" t="str">
            <v>N/A</v>
          </cell>
          <cell r="DO101" t="str">
            <v>N/A</v>
          </cell>
          <cell r="DP101" t="str">
            <v>N/A</v>
          </cell>
          <cell r="DR101" t="str">
            <v>N/A</v>
          </cell>
          <cell r="DS101" t="str">
            <v>N/A</v>
          </cell>
          <cell r="DT101" t="str">
            <v>N/A</v>
          </cell>
          <cell r="DU101" t="str">
            <v>N/A</v>
          </cell>
          <cell r="DV101" t="str">
            <v>N/A</v>
          </cell>
          <cell r="DX101" t="str">
            <v>N/A</v>
          </cell>
          <cell r="DY101" t="str">
            <v>N/A</v>
          </cell>
          <cell r="DZ101" t="str">
            <v>N/A</v>
          </cell>
          <cell r="EA101" t="str">
            <v>N/A</v>
          </cell>
          <cell r="EB101" t="str">
            <v>N/A</v>
          </cell>
          <cell r="ED101" t="str">
            <v>N/A</v>
          </cell>
          <cell r="EE101" t="str">
            <v>N/A</v>
          </cell>
          <cell r="EF101" t="str">
            <v>N/A</v>
          </cell>
          <cell r="EG101" t="str">
            <v>N/A</v>
          </cell>
          <cell r="EH101" t="str">
            <v>N/A</v>
          </cell>
          <cell r="EJ101" t="str">
            <v>N/A</v>
          </cell>
          <cell r="EK101" t="str">
            <v>N/A</v>
          </cell>
          <cell r="EL101" t="str">
            <v>N/A</v>
          </cell>
          <cell r="EM101" t="str">
            <v>N/A</v>
          </cell>
          <cell r="EN101" t="str">
            <v>N/A</v>
          </cell>
          <cell r="EP101" t="str">
            <v>NA</v>
          </cell>
          <cell r="EQ101" t="str">
            <v>N/A</v>
          </cell>
          <cell r="ER101" t="str">
            <v>N/A</v>
          </cell>
          <cell r="ES101" t="str">
            <v>N/A</v>
          </cell>
          <cell r="ET101" t="str">
            <v>N/A</v>
          </cell>
          <cell r="EV101" t="str">
            <v>NA</v>
          </cell>
          <cell r="EW101" t="str">
            <v>NA</v>
          </cell>
          <cell r="EX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E101" t="str">
            <v>N/A</v>
          </cell>
          <cell r="FF101" t="str">
            <v>N/A</v>
          </cell>
          <cell r="FG101" t="str">
            <v>N/A</v>
          </cell>
        </row>
        <row r="102">
          <cell r="A102" t="str">
            <v>QSFT</v>
          </cell>
          <cell r="C102" t="str">
            <v>Quest Software</v>
          </cell>
          <cell r="E102" t="str">
            <v>DEC</v>
          </cell>
          <cell r="G102" t="str">
            <v>QSFT</v>
          </cell>
          <cell r="H102" t="e">
            <v>#REF!</v>
          </cell>
          <cell r="I102" t="e">
            <v>#REF!</v>
          </cell>
          <cell r="J102" t="e">
            <v>#REF!</v>
          </cell>
          <cell r="L102" t="str">
            <v>N/A</v>
          </cell>
          <cell r="M102" t="e">
            <v>#NAME?</v>
          </cell>
          <cell r="N102" t="e">
            <v>#NAME?</v>
          </cell>
          <cell r="O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  <cell r="U102">
            <v>122.57899999999999</v>
          </cell>
          <cell r="W102">
            <v>0</v>
          </cell>
          <cell r="X102">
            <v>0.120779252563653</v>
          </cell>
          <cell r="Y102">
            <v>14.805</v>
          </cell>
          <cell r="AA102">
            <v>14.805</v>
          </cell>
          <cell r="AB102">
            <v>-20.132999999999999</v>
          </cell>
          <cell r="AD102">
            <v>188.101</v>
          </cell>
          <cell r="AF102" t="str">
            <v>N/A</v>
          </cell>
          <cell r="AG102">
            <v>0.17637864764142699</v>
          </cell>
          <cell r="AH102">
            <v>33.177</v>
          </cell>
          <cell r="AJ102">
            <v>33.177</v>
          </cell>
          <cell r="AK102">
            <v>-11.494</v>
          </cell>
          <cell r="AO102" t="str">
            <v>N/A</v>
          </cell>
          <cell r="AP102" t="str">
            <v>N/A</v>
          </cell>
          <cell r="AQ102">
            <v>0</v>
          </cell>
          <cell r="AV102">
            <v>36861</v>
          </cell>
          <cell r="AX102" t="str">
            <v>RS</v>
          </cell>
          <cell r="AZ102">
            <v>88.265607000000003</v>
          </cell>
          <cell r="BA102" t="str">
            <v>10Q</v>
          </cell>
          <cell r="BB102">
            <v>36799</v>
          </cell>
          <cell r="BE102" t="str">
            <v>N/A</v>
          </cell>
          <cell r="BF102" t="str">
            <v>N/A</v>
          </cell>
          <cell r="BH102" t="str">
            <v>N/A</v>
          </cell>
          <cell r="BI102" t="str">
            <v>N/A</v>
          </cell>
          <cell r="BK102" t="str">
            <v>N/A</v>
          </cell>
          <cell r="BM102">
            <v>69.945999999999998</v>
          </cell>
          <cell r="BN102">
            <v>0</v>
          </cell>
          <cell r="BO102">
            <v>69.945999999999998</v>
          </cell>
          <cell r="BP102">
            <v>36799</v>
          </cell>
          <cell r="BQ102" t="str">
            <v>10Q</v>
          </cell>
          <cell r="CB102" t="str">
            <v>N/A</v>
          </cell>
          <cell r="CC102" t="str">
            <v>N/A</v>
          </cell>
          <cell r="CE102" t="str">
            <v>N/A</v>
          </cell>
          <cell r="CF102" t="str">
            <v>N/A</v>
          </cell>
          <cell r="CG102" t="str">
            <v>N/A</v>
          </cell>
          <cell r="CI102" t="str">
            <v>N/A</v>
          </cell>
          <cell r="CJ102" t="str">
            <v>N/A</v>
          </cell>
          <cell r="CK102" t="str">
            <v>N/A</v>
          </cell>
          <cell r="CM102" t="e">
            <v>#NAME?</v>
          </cell>
          <cell r="CN102" t="e">
            <v>#NAME?</v>
          </cell>
          <cell r="CO102" t="str">
            <v>N/A</v>
          </cell>
          <cell r="CQ102">
            <v>0.53452875288589397</v>
          </cell>
          <cell r="CR102">
            <v>-1</v>
          </cell>
          <cell r="CT102" t="str">
            <v>N/A</v>
          </cell>
          <cell r="CU102" t="str">
            <v>N/A</v>
          </cell>
          <cell r="CV102" t="str">
            <v>N/A</v>
          </cell>
          <cell r="CW102" t="str">
            <v>N/A</v>
          </cell>
          <cell r="CX102" t="str">
            <v>N/A</v>
          </cell>
          <cell r="CZ102" t="str">
            <v>N/A</v>
          </cell>
          <cell r="DA102" t="str">
            <v>N/A</v>
          </cell>
          <cell r="DB102" t="str">
            <v>N/A</v>
          </cell>
          <cell r="DC102" t="str">
            <v>N/A</v>
          </cell>
          <cell r="DD102" t="str">
            <v>N/A</v>
          </cell>
          <cell r="DF102" t="str">
            <v>N/A</v>
          </cell>
          <cell r="DG102" t="str">
            <v>N/A</v>
          </cell>
          <cell r="DH102" t="str">
            <v>N/A</v>
          </cell>
          <cell r="DI102" t="str">
            <v>N/A</v>
          </cell>
          <cell r="DJ102" t="str">
            <v>N/A</v>
          </cell>
          <cell r="DL102" t="str">
            <v>N/A</v>
          </cell>
          <cell r="DM102" t="str">
            <v>N/A</v>
          </cell>
          <cell r="DN102" t="str">
            <v>N/A</v>
          </cell>
          <cell r="DO102" t="str">
            <v>N/A</v>
          </cell>
          <cell r="DP102" t="str">
            <v>N/A</v>
          </cell>
          <cell r="DR102" t="str">
            <v>N/A</v>
          </cell>
          <cell r="DS102" t="str">
            <v>N/A</v>
          </cell>
          <cell r="DT102" t="str">
            <v>N/A</v>
          </cell>
          <cell r="DU102" t="str">
            <v>N/A</v>
          </cell>
          <cell r="DV102" t="str">
            <v>N/A</v>
          </cell>
          <cell r="DX102" t="str">
            <v>N/A</v>
          </cell>
          <cell r="DY102" t="str">
            <v>N/A</v>
          </cell>
          <cell r="DZ102" t="str">
            <v>N/A</v>
          </cell>
          <cell r="EA102" t="str">
            <v>N/A</v>
          </cell>
          <cell r="EB102" t="str">
            <v>N/A</v>
          </cell>
          <cell r="ED102" t="str">
            <v>N/A</v>
          </cell>
          <cell r="EE102" t="str">
            <v>N/A</v>
          </cell>
          <cell r="EF102" t="str">
            <v>N/A</v>
          </cell>
          <cell r="EG102" t="str">
            <v>N/A</v>
          </cell>
          <cell r="EH102" t="str">
            <v>N/A</v>
          </cell>
          <cell r="EJ102" t="str">
            <v>N/A</v>
          </cell>
          <cell r="EK102" t="str">
            <v>N/A</v>
          </cell>
          <cell r="EL102" t="str">
            <v>N/A</v>
          </cell>
          <cell r="EM102" t="str">
            <v>N/A</v>
          </cell>
          <cell r="EN102" t="str">
            <v>N/A</v>
          </cell>
          <cell r="EP102" t="str">
            <v>NA</v>
          </cell>
          <cell r="EQ102" t="str">
            <v>N/A</v>
          </cell>
          <cell r="ER102" t="str">
            <v>N/A</v>
          </cell>
          <cell r="ES102" t="str">
            <v>N/A</v>
          </cell>
          <cell r="ET102" t="str">
            <v>N/A</v>
          </cell>
          <cell r="EV102" t="str">
            <v>NA</v>
          </cell>
          <cell r="EW102" t="str">
            <v>NA</v>
          </cell>
          <cell r="EX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E102" t="str">
            <v>N/A</v>
          </cell>
          <cell r="FF102" t="str">
            <v>N/A</v>
          </cell>
          <cell r="FG102" t="str">
            <v>N/A</v>
          </cell>
        </row>
        <row r="103">
          <cell r="A103" t="str">
            <v>RDWR</v>
          </cell>
          <cell r="C103" t="str">
            <v>Radware</v>
          </cell>
          <cell r="E103" t="str">
            <v>DEC</v>
          </cell>
          <cell r="G103" t="str">
            <v>RDWR</v>
          </cell>
          <cell r="H103" t="e">
            <v>#REF!</v>
          </cell>
          <cell r="I103" t="e">
            <v>#REF!</v>
          </cell>
          <cell r="J103" t="e">
            <v>#REF!</v>
          </cell>
          <cell r="L103" t="str">
            <v>N/A</v>
          </cell>
          <cell r="M103" t="e">
            <v>#NAME?</v>
          </cell>
          <cell r="N103" t="e">
            <v>#NAME?</v>
          </cell>
          <cell r="O103" t="e">
            <v>#NAME?</v>
          </cell>
          <cell r="Q103" t="e">
            <v>#NAME?</v>
          </cell>
          <cell r="R103" t="e">
            <v>#NAME?</v>
          </cell>
          <cell r="S103" t="e">
            <v>#NAME?</v>
          </cell>
          <cell r="U103">
            <v>38.1</v>
          </cell>
          <cell r="W103">
            <v>0</v>
          </cell>
          <cell r="X103" t="str">
            <v>N/A</v>
          </cell>
          <cell r="AD103">
            <v>58.5</v>
          </cell>
          <cell r="AF103" t="str">
            <v>N/A</v>
          </cell>
          <cell r="AG103" t="str">
            <v>N/A</v>
          </cell>
          <cell r="AO103" t="str">
            <v>N/A</v>
          </cell>
          <cell r="AP103" t="str">
            <v>N/A</v>
          </cell>
          <cell r="AQ103">
            <v>0</v>
          </cell>
          <cell r="AV103">
            <v>36832</v>
          </cell>
          <cell r="AX103" t="str">
            <v>Piper Jaffray</v>
          </cell>
          <cell r="AZ103">
            <v>18.2</v>
          </cell>
          <cell r="BA103" t="str">
            <v>Research</v>
          </cell>
          <cell r="BB103">
            <v>36832</v>
          </cell>
          <cell r="BE103" t="str">
            <v>N/A</v>
          </cell>
          <cell r="BF103" t="str">
            <v>N/A</v>
          </cell>
          <cell r="BH103" t="str">
            <v>N/A</v>
          </cell>
          <cell r="BI103" t="str">
            <v>N/A</v>
          </cell>
          <cell r="BK103" t="str">
            <v>N/A</v>
          </cell>
          <cell r="BO103" t="str">
            <v>N/A</v>
          </cell>
          <cell r="CB103" t="str">
            <v>N/A</v>
          </cell>
          <cell r="CC103" t="str">
            <v>N/A</v>
          </cell>
          <cell r="CE103" t="str">
            <v>N/A</v>
          </cell>
          <cell r="CF103" t="str">
            <v>N/A</v>
          </cell>
          <cell r="CG103" t="str">
            <v>N/A</v>
          </cell>
          <cell r="CI103" t="str">
            <v>N/A</v>
          </cell>
          <cell r="CJ103" t="str">
            <v>N/A</v>
          </cell>
          <cell r="CK103" t="str">
            <v>N/A</v>
          </cell>
          <cell r="CM103" t="e">
            <v>#NAME?</v>
          </cell>
          <cell r="CN103" t="e">
            <v>#NAME?</v>
          </cell>
          <cell r="CO103" t="str">
            <v>N/A</v>
          </cell>
          <cell r="CQ103">
            <v>0.535433070866142</v>
          </cell>
          <cell r="CR103">
            <v>-1</v>
          </cell>
          <cell r="CT103" t="str">
            <v>N/A</v>
          </cell>
          <cell r="CU103" t="str">
            <v>N/A</v>
          </cell>
          <cell r="CV103" t="str">
            <v>N/A</v>
          </cell>
          <cell r="CW103" t="str">
            <v>N/A</v>
          </cell>
          <cell r="CX103" t="str">
            <v>N/A</v>
          </cell>
          <cell r="CZ103" t="str">
            <v>N/A</v>
          </cell>
          <cell r="DA103" t="str">
            <v>N/A</v>
          </cell>
          <cell r="DB103" t="str">
            <v>N/A</v>
          </cell>
          <cell r="DC103" t="str">
            <v>N/A</v>
          </cell>
          <cell r="DD103" t="str">
            <v>N/A</v>
          </cell>
          <cell r="DF103" t="str">
            <v>N/A</v>
          </cell>
          <cell r="DG103" t="str">
            <v>N/A</v>
          </cell>
          <cell r="DH103" t="str">
            <v>N/A</v>
          </cell>
          <cell r="DI103" t="str">
            <v>N/A</v>
          </cell>
          <cell r="DJ103" t="str">
            <v>N/A</v>
          </cell>
          <cell r="DL103" t="str">
            <v>N/A</v>
          </cell>
          <cell r="DM103" t="str">
            <v>N/A</v>
          </cell>
          <cell r="DN103" t="str">
            <v>N/A</v>
          </cell>
          <cell r="DO103" t="str">
            <v>N/A</v>
          </cell>
          <cell r="DP103" t="str">
            <v>N/A</v>
          </cell>
          <cell r="DR103" t="str">
            <v>N/A</v>
          </cell>
          <cell r="DS103" t="str">
            <v>N/A</v>
          </cell>
          <cell r="DT103" t="str">
            <v>N/A</v>
          </cell>
          <cell r="DU103" t="str">
            <v>N/A</v>
          </cell>
          <cell r="DV103" t="str">
            <v>N/A</v>
          </cell>
          <cell r="DX103" t="str">
            <v>N/A</v>
          </cell>
          <cell r="DY103" t="str">
            <v>N/A</v>
          </cell>
          <cell r="DZ103" t="str">
            <v>N/A</v>
          </cell>
          <cell r="EA103" t="str">
            <v>N/A</v>
          </cell>
          <cell r="EB103" t="str">
            <v>N/A</v>
          </cell>
          <cell r="ED103" t="str">
            <v>N/A</v>
          </cell>
          <cell r="EE103" t="str">
            <v>N/A</v>
          </cell>
          <cell r="EF103" t="str">
            <v>N/A</v>
          </cell>
          <cell r="EG103" t="str">
            <v>N/A</v>
          </cell>
          <cell r="EH103" t="str">
            <v>N/A</v>
          </cell>
          <cell r="EJ103" t="str">
            <v>N/A</v>
          </cell>
          <cell r="EK103" t="str">
            <v>N/A</v>
          </cell>
          <cell r="EL103" t="str">
            <v>N/A</v>
          </cell>
          <cell r="EM103" t="str">
            <v>N/A</v>
          </cell>
          <cell r="EN103" t="str">
            <v>N/A</v>
          </cell>
          <cell r="EP103" t="str">
            <v>NA</v>
          </cell>
          <cell r="EQ103" t="str">
            <v>N/A</v>
          </cell>
          <cell r="ER103" t="str">
            <v>N/A</v>
          </cell>
          <cell r="ES103" t="str">
            <v>N/A</v>
          </cell>
          <cell r="ET103" t="str">
            <v>N/A</v>
          </cell>
          <cell r="EV103" t="str">
            <v>NA</v>
          </cell>
          <cell r="EW103" t="str">
            <v>NA</v>
          </cell>
          <cell r="EX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E103" t="str">
            <v>N/A</v>
          </cell>
          <cell r="FF103" t="str">
            <v>N/A</v>
          </cell>
          <cell r="FG103" t="str">
            <v>N/A</v>
          </cell>
          <cell r="FK103" t="str">
            <v>JM</v>
          </cell>
          <cell r="FL103">
            <v>36895</v>
          </cell>
        </row>
        <row r="104">
          <cell r="A104" t="str">
            <v>RSTN</v>
          </cell>
          <cell r="C104" t="str">
            <v>Riverstone</v>
          </cell>
          <cell r="E104" t="str">
            <v>FEB</v>
          </cell>
          <cell r="G104" t="str">
            <v>RSTN</v>
          </cell>
          <cell r="H104" t="e">
            <v>#REF!</v>
          </cell>
          <cell r="I104" t="e">
            <v>#REF!</v>
          </cell>
          <cell r="J104" t="e">
            <v>#REF!</v>
          </cell>
          <cell r="L104" t="str">
            <v>N/A</v>
          </cell>
          <cell r="M104" t="e">
            <v>#NAME?</v>
          </cell>
          <cell r="N104" t="e">
            <v>#NAME?</v>
          </cell>
          <cell r="O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  <cell r="U104">
            <v>75.876999999999995</v>
          </cell>
          <cell r="V104">
            <v>41.713000000000001</v>
          </cell>
          <cell r="W104">
            <v>0.54974498201035904</v>
          </cell>
          <cell r="X104">
            <v>-0.482623192798872</v>
          </cell>
          <cell r="Y104">
            <v>-36.619999999999997</v>
          </cell>
          <cell r="AA104">
            <v>-36.619999999999997</v>
          </cell>
          <cell r="AB104">
            <v>-65.744</v>
          </cell>
          <cell r="AD104">
            <v>204.10900000000001</v>
          </cell>
          <cell r="AE104">
            <v>116.20399999999999</v>
          </cell>
          <cell r="AF104">
            <v>0.56932325375167203</v>
          </cell>
          <cell r="AG104">
            <v>-7.7884855640858605E-2</v>
          </cell>
          <cell r="AH104">
            <v>-15.897</v>
          </cell>
          <cell r="AJ104">
            <v>-15.897</v>
          </cell>
          <cell r="AK104">
            <v>-8.6240000000000006</v>
          </cell>
          <cell r="AM104">
            <v>389</v>
          </cell>
          <cell r="AN104">
            <v>225.28800000000001</v>
          </cell>
          <cell r="AO104">
            <v>0.57914652956298196</v>
          </cell>
          <cell r="AP104">
            <v>0.116935732647815</v>
          </cell>
          <cell r="AQ104">
            <v>45.488</v>
          </cell>
          <cell r="AS104">
            <v>45.488</v>
          </cell>
          <cell r="AT104">
            <v>37.880000000000003</v>
          </cell>
          <cell r="AV104">
            <v>37082</v>
          </cell>
          <cell r="AX104" t="str">
            <v>RS</v>
          </cell>
          <cell r="AZ104">
            <v>107.490205</v>
          </cell>
          <cell r="BA104" t="str">
            <v>10Q</v>
          </cell>
          <cell r="BB104">
            <v>37044</v>
          </cell>
          <cell r="BE104" t="str">
            <v>N/A</v>
          </cell>
          <cell r="BF104">
            <v>0</v>
          </cell>
          <cell r="BH104" t="str">
            <v>N/A</v>
          </cell>
          <cell r="BI104" t="str">
            <v>N/A</v>
          </cell>
          <cell r="BK104" t="str">
            <v>N/A</v>
          </cell>
          <cell r="BM104">
            <v>70.296000000000006</v>
          </cell>
          <cell r="BN104">
            <v>0</v>
          </cell>
          <cell r="BO104">
            <v>70.296000000000006</v>
          </cell>
          <cell r="BP104">
            <v>37044</v>
          </cell>
          <cell r="BQ104" t="str">
            <v>10Q</v>
          </cell>
          <cell r="CB104" t="str">
            <v>N/A</v>
          </cell>
          <cell r="CC104" t="str">
            <v>N/A</v>
          </cell>
          <cell r="CE104" t="str">
            <v>N/A</v>
          </cell>
          <cell r="CF104" t="str">
            <v>N/A</v>
          </cell>
          <cell r="CG104" t="str">
            <v>N/A</v>
          </cell>
          <cell r="CI104" t="str">
            <v>N/A</v>
          </cell>
          <cell r="CJ104" t="str">
            <v>N/A</v>
          </cell>
          <cell r="CK104" t="str">
            <v>N/A</v>
          </cell>
          <cell r="CM104" t="e">
            <v>#NAME?</v>
          </cell>
          <cell r="CN104" t="e">
            <v>#NAME?</v>
          </cell>
          <cell r="CO104" t="str">
            <v>N/A</v>
          </cell>
          <cell r="CQ104">
            <v>1.6899982867008501</v>
          </cell>
          <cell r="CR104">
            <v>0.905844426262438</v>
          </cell>
          <cell r="CT104" t="str">
            <v>N/A</v>
          </cell>
          <cell r="CU104" t="str">
            <v>N/A</v>
          </cell>
          <cell r="CV104" t="str">
            <v>N/A</v>
          </cell>
          <cell r="CW104" t="str">
            <v>N/A</v>
          </cell>
          <cell r="CX104" t="str">
            <v>N/A</v>
          </cell>
          <cell r="CZ104" t="str">
            <v>N/A</v>
          </cell>
          <cell r="DA104" t="str">
            <v>N/A</v>
          </cell>
          <cell r="DB104" t="str">
            <v>N/A</v>
          </cell>
          <cell r="DC104" t="str">
            <v>N/A</v>
          </cell>
          <cell r="DD104" t="str">
            <v>N/A</v>
          </cell>
          <cell r="DF104" t="str">
            <v>N/A</v>
          </cell>
          <cell r="DG104" t="str">
            <v>N/A</v>
          </cell>
          <cell r="DH104" t="str">
            <v>N/A</v>
          </cell>
          <cell r="DI104" t="str">
            <v>N/A</v>
          </cell>
          <cell r="DJ104" t="str">
            <v>N/A</v>
          </cell>
          <cell r="DL104" t="str">
            <v>N/A</v>
          </cell>
          <cell r="DM104" t="str">
            <v>N/A</v>
          </cell>
          <cell r="DN104" t="str">
            <v>N/A</v>
          </cell>
          <cell r="DO104" t="str">
            <v>N/A</v>
          </cell>
          <cell r="DP104" t="str">
            <v>N/A</v>
          </cell>
          <cell r="DR104" t="str">
            <v>N/A</v>
          </cell>
          <cell r="DS104" t="str">
            <v>N/A</v>
          </cell>
          <cell r="DT104" t="str">
            <v>N/A</v>
          </cell>
          <cell r="DU104" t="str">
            <v>N/A</v>
          </cell>
          <cell r="DV104" t="str">
            <v>N/A</v>
          </cell>
          <cell r="DX104" t="str">
            <v>N/A</v>
          </cell>
          <cell r="DY104" t="str">
            <v>N/A</v>
          </cell>
          <cell r="DZ104" t="str">
            <v>N/A</v>
          </cell>
          <cell r="EA104" t="str">
            <v>N/A</v>
          </cell>
          <cell r="EB104" t="str">
            <v>N/A</v>
          </cell>
          <cell r="ED104" t="str">
            <v>N/A</v>
          </cell>
          <cell r="EE104" t="str">
            <v>N/A</v>
          </cell>
          <cell r="EF104" t="str">
            <v>N/A</v>
          </cell>
          <cell r="EG104" t="str">
            <v>N/A</v>
          </cell>
          <cell r="EH104" t="str">
            <v>N/A</v>
          </cell>
          <cell r="EJ104" t="str">
            <v>N/A</v>
          </cell>
          <cell r="EK104" t="str">
            <v>N/A</v>
          </cell>
          <cell r="EL104" t="str">
            <v>N/A</v>
          </cell>
          <cell r="EM104" t="str">
            <v>N/A</v>
          </cell>
          <cell r="EN104" t="str">
            <v>N/A</v>
          </cell>
          <cell r="EP104" t="str">
            <v>NA</v>
          </cell>
          <cell r="EQ104" t="str">
            <v>N/A</v>
          </cell>
          <cell r="ER104" t="str">
            <v>N/A</v>
          </cell>
          <cell r="ES104" t="str">
            <v>N/A</v>
          </cell>
          <cell r="ET104" t="str">
            <v>N/A</v>
          </cell>
          <cell r="EV104" t="str">
            <v>NA</v>
          </cell>
          <cell r="EW104" t="str">
            <v>NA</v>
          </cell>
          <cell r="EX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E104" t="str">
            <v>N/A</v>
          </cell>
          <cell r="FF104" t="str">
            <v>N/A</v>
          </cell>
          <cell r="FG104" t="str">
            <v>N/A</v>
          </cell>
        </row>
        <row r="105">
          <cell r="A105" t="str">
            <v>RNWK</v>
          </cell>
          <cell r="C105" t="str">
            <v>Real Networks</v>
          </cell>
          <cell r="E105" t="str">
            <v>DEC</v>
          </cell>
          <cell r="G105" t="str">
            <v>RNWK</v>
          </cell>
          <cell r="H105" t="e">
            <v>#REF!</v>
          </cell>
          <cell r="I105" t="e">
            <v>#REF!</v>
          </cell>
          <cell r="J105" t="e">
            <v>#REF!</v>
          </cell>
          <cell r="L105" t="str">
            <v>N/A</v>
          </cell>
          <cell r="M105" t="e">
            <v>#NAME?</v>
          </cell>
          <cell r="N105" t="e">
            <v>#NAME?</v>
          </cell>
          <cell r="O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  <cell r="U105">
            <v>241.53800000000001</v>
          </cell>
          <cell r="V105">
            <v>202.85</v>
          </cell>
          <cell r="W105">
            <v>0.83982644552824004</v>
          </cell>
          <cell r="X105" t="str">
            <v>N/A</v>
          </cell>
          <cell r="Y105">
            <v>0</v>
          </cell>
          <cell r="AB105">
            <v>30.873000000000001</v>
          </cell>
          <cell r="AD105">
            <v>245.22399999999999</v>
          </cell>
          <cell r="AE105">
            <v>198.35599999999999</v>
          </cell>
          <cell r="AF105">
            <v>0.80887678204417202</v>
          </cell>
          <cell r="AG105" t="str">
            <v>N/A</v>
          </cell>
          <cell r="AH105">
            <v>0</v>
          </cell>
          <cell r="AK105">
            <v>15.9</v>
          </cell>
          <cell r="AM105">
            <v>309.29899999999998</v>
          </cell>
          <cell r="AN105">
            <v>256.12099999999998</v>
          </cell>
          <cell r="AO105">
            <v>0.82806927924112295</v>
          </cell>
          <cell r="AP105" t="str">
            <v>N/A</v>
          </cell>
          <cell r="AQ105">
            <v>0</v>
          </cell>
          <cell r="AT105">
            <v>35.558</v>
          </cell>
          <cell r="AV105">
            <v>36922</v>
          </cell>
          <cell r="AX105" t="str">
            <v>RS</v>
          </cell>
          <cell r="AZ105">
            <v>157.65084899999999</v>
          </cell>
          <cell r="BA105" t="str">
            <v>10Q</v>
          </cell>
          <cell r="BB105">
            <v>36799</v>
          </cell>
          <cell r="BE105" t="str">
            <v>N/A</v>
          </cell>
          <cell r="BF105" t="str">
            <v>N/A</v>
          </cell>
          <cell r="BH105" t="str">
            <v>N/A</v>
          </cell>
          <cell r="BI105" t="str">
            <v>N/A</v>
          </cell>
          <cell r="BK105" t="str">
            <v>N/A</v>
          </cell>
          <cell r="BO105" t="str">
            <v>N/A</v>
          </cell>
          <cell r="CB105" t="str">
            <v>N/A</v>
          </cell>
          <cell r="CC105" t="str">
            <v>N/A</v>
          </cell>
          <cell r="CE105" t="str">
            <v>N/A</v>
          </cell>
          <cell r="CF105" t="str">
            <v>N/A</v>
          </cell>
          <cell r="CG105" t="str">
            <v>N/A</v>
          </cell>
          <cell r="CI105" t="str">
            <v>N/A</v>
          </cell>
          <cell r="CJ105" t="str">
            <v>N/A</v>
          </cell>
          <cell r="CK105" t="str">
            <v>N/A</v>
          </cell>
          <cell r="CM105" t="e">
            <v>#NAME?</v>
          </cell>
          <cell r="CN105" t="e">
            <v>#NAME?</v>
          </cell>
          <cell r="CO105" t="str">
            <v>N/A</v>
          </cell>
          <cell r="CQ105">
            <v>1.52605387144051E-2</v>
          </cell>
          <cell r="CR105">
            <v>0.26129171696081899</v>
          </cell>
          <cell r="CT105" t="str">
            <v>N/A</v>
          </cell>
          <cell r="CU105" t="str">
            <v>N/A</v>
          </cell>
          <cell r="CV105" t="str">
            <v>N/A</v>
          </cell>
          <cell r="CW105" t="str">
            <v>N/A</v>
          </cell>
          <cell r="CX105" t="str">
            <v>N/A</v>
          </cell>
          <cell r="CZ105" t="str">
            <v>N/A</v>
          </cell>
          <cell r="DA105" t="str">
            <v>N/A</v>
          </cell>
          <cell r="DB105" t="str">
            <v>N/A</v>
          </cell>
          <cell r="DC105" t="str">
            <v>N/A</v>
          </cell>
          <cell r="DD105" t="str">
            <v>N/A</v>
          </cell>
          <cell r="DF105" t="str">
            <v>N/A</v>
          </cell>
          <cell r="DG105" t="str">
            <v>N/A</v>
          </cell>
          <cell r="DH105" t="str">
            <v>N/A</v>
          </cell>
          <cell r="DI105" t="str">
            <v>N/A</v>
          </cell>
          <cell r="DJ105" t="str">
            <v>N/A</v>
          </cell>
          <cell r="DL105" t="str">
            <v>N/A</v>
          </cell>
          <cell r="DM105" t="str">
            <v>N/A</v>
          </cell>
          <cell r="DN105" t="str">
            <v>N/A</v>
          </cell>
          <cell r="DO105" t="str">
            <v>N/A</v>
          </cell>
          <cell r="DP105" t="str">
            <v>N/A</v>
          </cell>
          <cell r="DR105" t="str">
            <v>N/A</v>
          </cell>
          <cell r="DS105" t="str">
            <v>N/A</v>
          </cell>
          <cell r="DT105" t="str">
            <v>N/A</v>
          </cell>
          <cell r="DU105" t="str">
            <v>N/A</v>
          </cell>
          <cell r="DV105" t="str">
            <v>N/A</v>
          </cell>
          <cell r="DX105" t="str">
            <v>N/A</v>
          </cell>
          <cell r="DY105" t="str">
            <v>N/A</v>
          </cell>
          <cell r="DZ105" t="str">
            <v>N/A</v>
          </cell>
          <cell r="EA105" t="str">
            <v>N/A</v>
          </cell>
          <cell r="EB105" t="str">
            <v>N/A</v>
          </cell>
          <cell r="ED105" t="str">
            <v>N/A</v>
          </cell>
          <cell r="EE105" t="str">
            <v>N/A</v>
          </cell>
          <cell r="EF105" t="str">
            <v>N/A</v>
          </cell>
          <cell r="EG105" t="str">
            <v>N/A</v>
          </cell>
          <cell r="EH105" t="str">
            <v>N/A</v>
          </cell>
          <cell r="EJ105" t="str">
            <v>N/A</v>
          </cell>
          <cell r="EK105" t="str">
            <v>N/A</v>
          </cell>
          <cell r="EL105" t="str">
            <v>N/A</v>
          </cell>
          <cell r="EM105" t="str">
            <v>N/A</v>
          </cell>
          <cell r="EN105" t="str">
            <v>N/A</v>
          </cell>
          <cell r="EP105" t="str">
            <v>NA</v>
          </cell>
          <cell r="EQ105" t="str">
            <v>N/A</v>
          </cell>
          <cell r="ER105" t="str">
            <v>N/A</v>
          </cell>
          <cell r="ES105" t="str">
            <v>N/A</v>
          </cell>
          <cell r="ET105" t="str">
            <v>N/A</v>
          </cell>
          <cell r="EV105" t="str">
            <v>NA</v>
          </cell>
          <cell r="EW105" t="str">
            <v>NA</v>
          </cell>
          <cell r="EX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E105" t="str">
            <v>N/A</v>
          </cell>
          <cell r="FF105" t="str">
            <v>N/A</v>
          </cell>
          <cell r="FG105" t="str">
            <v>N/A</v>
          </cell>
        </row>
        <row r="106">
          <cell r="A106" t="str">
            <v>RFMD</v>
          </cell>
          <cell r="C106" t="str">
            <v>RF Micro Devices</v>
          </cell>
          <cell r="E106" t="str">
            <v>MAR</v>
          </cell>
          <cell r="G106" t="str">
            <v>RFMD</v>
          </cell>
          <cell r="H106" t="e">
            <v>#REF!</v>
          </cell>
          <cell r="I106" t="e">
            <v>#REF!</v>
          </cell>
          <cell r="J106" t="e">
            <v>#REF!</v>
          </cell>
          <cell r="L106" t="str">
            <v>N/A</v>
          </cell>
          <cell r="M106" t="e">
            <v>#NAME?</v>
          </cell>
          <cell r="N106" t="e">
            <v>#NAME?</v>
          </cell>
          <cell r="O106" t="e">
            <v>#NAME?</v>
          </cell>
          <cell r="Q106" t="e">
            <v>#NAME?</v>
          </cell>
          <cell r="R106" t="e">
            <v>#NAME?</v>
          </cell>
          <cell r="S106" t="e">
            <v>#NAME?</v>
          </cell>
          <cell r="U106">
            <v>363.96499999999997</v>
          </cell>
          <cell r="W106">
            <v>0</v>
          </cell>
          <cell r="X106" t="str">
            <v>N/A</v>
          </cell>
          <cell r="Y106">
            <v>0</v>
          </cell>
          <cell r="AD106">
            <v>435.9</v>
          </cell>
          <cell r="AF106" t="str">
            <v>N/A</v>
          </cell>
          <cell r="AG106" t="str">
            <v>N/A</v>
          </cell>
          <cell r="AH106">
            <v>0</v>
          </cell>
          <cell r="AO106" t="str">
            <v>N/A</v>
          </cell>
          <cell r="AP106" t="str">
            <v>N/A</v>
          </cell>
          <cell r="AQ106">
            <v>0</v>
          </cell>
          <cell r="AV106">
            <v>36817</v>
          </cell>
          <cell r="AW106" t="str">
            <v>Snyder</v>
          </cell>
          <cell r="AX106" t="str">
            <v>Chase H&amp;Q</v>
          </cell>
          <cell r="AZ106">
            <v>162.22545400000001</v>
          </cell>
          <cell r="BA106" t="str">
            <v>10Q</v>
          </cell>
          <cell r="BB106">
            <v>36830</v>
          </cell>
          <cell r="BE106" t="str">
            <v>N/A</v>
          </cell>
          <cell r="BF106" t="str">
            <v>N/A</v>
          </cell>
          <cell r="BH106" t="str">
            <v>N/A</v>
          </cell>
          <cell r="BI106" t="str">
            <v>N/A</v>
          </cell>
          <cell r="BK106" t="str">
            <v>N/A</v>
          </cell>
          <cell r="BM106">
            <v>324.41800000000001</v>
          </cell>
          <cell r="BN106">
            <v>302.435</v>
          </cell>
          <cell r="BO106">
            <v>21.983000000000001</v>
          </cell>
          <cell r="BP106">
            <v>36799</v>
          </cell>
          <cell r="BQ106" t="str">
            <v>10Q</v>
          </cell>
          <cell r="CB106" t="str">
            <v>N/A</v>
          </cell>
          <cell r="CC106" t="str">
            <v>N/A</v>
          </cell>
          <cell r="CE106" t="str">
            <v>N/A</v>
          </cell>
          <cell r="CF106" t="str">
            <v>N/A</v>
          </cell>
          <cell r="CG106" t="str">
            <v>N/A</v>
          </cell>
          <cell r="CI106" t="str">
            <v>N/A</v>
          </cell>
          <cell r="CJ106" t="str">
            <v>N/A</v>
          </cell>
          <cell r="CK106" t="str">
            <v>N/A</v>
          </cell>
          <cell r="CM106" t="e">
            <v>#NAME?</v>
          </cell>
          <cell r="CN106" t="e">
            <v>#NAME?</v>
          </cell>
          <cell r="CO106" t="str">
            <v>N/A</v>
          </cell>
          <cell r="CQ106">
            <v>0.19764263047271</v>
          </cell>
          <cell r="CR106">
            <v>-1</v>
          </cell>
          <cell r="CT106" t="str">
            <v>N/A</v>
          </cell>
          <cell r="CU106" t="str">
            <v>N/A</v>
          </cell>
          <cell r="CV106" t="str">
            <v>N/A</v>
          </cell>
          <cell r="CW106" t="str">
            <v>N/A</v>
          </cell>
          <cell r="CX106" t="str">
            <v>N/A</v>
          </cell>
          <cell r="CZ106" t="str">
            <v>N/A</v>
          </cell>
          <cell r="DA106" t="str">
            <v>N/A</v>
          </cell>
          <cell r="DB106" t="str">
            <v>N/A</v>
          </cell>
          <cell r="DC106" t="str">
            <v>N/A</v>
          </cell>
          <cell r="DD106" t="str">
            <v>N/A</v>
          </cell>
          <cell r="DF106" t="str">
            <v>N/A</v>
          </cell>
          <cell r="DG106" t="str">
            <v>N/A</v>
          </cell>
          <cell r="DH106" t="str">
            <v>N/A</v>
          </cell>
          <cell r="DI106" t="str">
            <v>N/A</v>
          </cell>
          <cell r="DJ106" t="str">
            <v>N/A</v>
          </cell>
          <cell r="DL106" t="str">
            <v>N/A</v>
          </cell>
          <cell r="DM106" t="str">
            <v>N/A</v>
          </cell>
          <cell r="DN106" t="str">
            <v>N/A</v>
          </cell>
          <cell r="DO106" t="str">
            <v>N/A</v>
          </cell>
          <cell r="DP106" t="str">
            <v>N/A</v>
          </cell>
          <cell r="DR106" t="str">
            <v>N/A</v>
          </cell>
          <cell r="DS106" t="str">
            <v>N/A</v>
          </cell>
          <cell r="DT106" t="str">
            <v>N/A</v>
          </cell>
          <cell r="DU106" t="str">
            <v>N/A</v>
          </cell>
          <cell r="DV106" t="str">
            <v>N/A</v>
          </cell>
          <cell r="DX106" t="str">
            <v>N/A</v>
          </cell>
          <cell r="DY106" t="str">
            <v>N/A</v>
          </cell>
          <cell r="DZ106" t="str">
            <v>N/A</v>
          </cell>
          <cell r="EA106" t="str">
            <v>N/A</v>
          </cell>
          <cell r="EB106" t="str">
            <v>N/A</v>
          </cell>
          <cell r="ED106" t="str">
            <v>N/A</v>
          </cell>
          <cell r="EE106" t="str">
            <v>N/A</v>
          </cell>
          <cell r="EF106" t="str">
            <v>N/A</v>
          </cell>
          <cell r="EG106" t="str">
            <v>N/A</v>
          </cell>
          <cell r="EH106" t="str">
            <v>N/A</v>
          </cell>
          <cell r="EJ106" t="str">
            <v>N/A</v>
          </cell>
          <cell r="EK106" t="str">
            <v>N/A</v>
          </cell>
          <cell r="EL106" t="str">
            <v>N/A</v>
          </cell>
          <cell r="EM106" t="str">
            <v>N/A</v>
          </cell>
          <cell r="EN106" t="str">
            <v>N/A</v>
          </cell>
          <cell r="EP106" t="str">
            <v>NA</v>
          </cell>
          <cell r="EQ106" t="str">
            <v>N/A</v>
          </cell>
          <cell r="ER106" t="str">
            <v>N/A</v>
          </cell>
          <cell r="ES106" t="str">
            <v>N/A</v>
          </cell>
          <cell r="ET106" t="str">
            <v>N/A</v>
          </cell>
          <cell r="EV106" t="str">
            <v>NA</v>
          </cell>
          <cell r="EW106" t="str">
            <v>NA</v>
          </cell>
          <cell r="EX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E106" t="str">
            <v>N/A</v>
          </cell>
          <cell r="FF106" t="str">
            <v>N/A</v>
          </cell>
          <cell r="FG106" t="str">
            <v>N/A</v>
          </cell>
          <cell r="FI106" t="str">
            <v>DS</v>
          </cell>
          <cell r="FJ106">
            <v>36926</v>
          </cell>
          <cell r="FT106">
            <v>14</v>
          </cell>
          <cell r="FX106" t="str">
            <v>Singer/Zorovic</v>
          </cell>
        </row>
        <row r="107">
          <cell r="A107" t="str">
            <v>SFA</v>
          </cell>
          <cell r="C107" t="str">
            <v>Scientific Atlanta</v>
          </cell>
          <cell r="E107" t="str">
            <v>JUN</v>
          </cell>
          <cell r="G107" t="str">
            <v>SFA</v>
          </cell>
          <cell r="H107" t="e">
            <v>#REF!</v>
          </cell>
          <cell r="I107" t="e">
            <v>#REF!</v>
          </cell>
          <cell r="J107" t="e">
            <v>#REF!</v>
          </cell>
          <cell r="L107" t="str">
            <v>N/A</v>
          </cell>
          <cell r="M107" t="e">
            <v>#NAME?</v>
          </cell>
          <cell r="N107" t="e">
            <v>#NAME?</v>
          </cell>
          <cell r="O107" t="e">
            <v>#NAME?</v>
          </cell>
          <cell r="Q107" t="e">
            <v>#NAME?</v>
          </cell>
          <cell r="R107" t="e">
            <v>#NAME?</v>
          </cell>
          <cell r="S107" t="e">
            <v>#NAME?</v>
          </cell>
          <cell r="W107" t="e">
            <v>#DIV/0!</v>
          </cell>
          <cell r="X107" t="str">
            <v>N/A</v>
          </cell>
          <cell r="Y107">
            <v>0</v>
          </cell>
          <cell r="AF107" t="str">
            <v>N/A</v>
          </cell>
          <cell r="AG107" t="str">
            <v>N/A</v>
          </cell>
          <cell r="AH107">
            <v>0</v>
          </cell>
          <cell r="AO107" t="str">
            <v>N/A</v>
          </cell>
          <cell r="AP107" t="str">
            <v>N/A</v>
          </cell>
          <cell r="AQ107">
            <v>0</v>
          </cell>
          <cell r="BE107" t="str">
            <v>N/A</v>
          </cell>
          <cell r="BF107" t="str">
            <v>N/A</v>
          </cell>
          <cell r="BH107" t="str">
            <v>N/A</v>
          </cell>
          <cell r="BI107" t="str">
            <v>N/A</v>
          </cell>
          <cell r="BK107" t="str">
            <v>N/A</v>
          </cell>
          <cell r="BO107" t="str">
            <v>N/A</v>
          </cell>
          <cell r="CB107" t="str">
            <v>N/A</v>
          </cell>
          <cell r="CC107" t="str">
            <v>N/A</v>
          </cell>
          <cell r="CE107" t="str">
            <v>N/A</v>
          </cell>
          <cell r="CF107" t="str">
            <v>N/A</v>
          </cell>
          <cell r="CG107" t="str">
            <v>N/A</v>
          </cell>
          <cell r="CI107" t="str">
            <v>N/A</v>
          </cell>
          <cell r="CJ107" t="str">
            <v>N/A</v>
          </cell>
          <cell r="CK107" t="str">
            <v>N/A</v>
          </cell>
          <cell r="CM107" t="e">
            <v>#NAME?</v>
          </cell>
          <cell r="CN107" t="e">
            <v>#NAME?</v>
          </cell>
          <cell r="CO107" t="str">
            <v>N/A</v>
          </cell>
          <cell r="CQ107" t="str">
            <v>N/A</v>
          </cell>
          <cell r="CR107" t="str">
            <v>N/A</v>
          </cell>
          <cell r="CT107" t="str">
            <v>N/A</v>
          </cell>
          <cell r="CU107" t="str">
            <v>N/A</v>
          </cell>
          <cell r="CV107" t="str">
            <v>N/A</v>
          </cell>
          <cell r="CW107" t="str">
            <v>N/A</v>
          </cell>
          <cell r="CX107" t="str">
            <v>N/A</v>
          </cell>
          <cell r="CZ107" t="str">
            <v>N/A</v>
          </cell>
          <cell r="DA107" t="str">
            <v>N/A</v>
          </cell>
          <cell r="DB107" t="str">
            <v>N/A</v>
          </cell>
          <cell r="DC107" t="str">
            <v>N/A</v>
          </cell>
          <cell r="DD107" t="str">
            <v>N/A</v>
          </cell>
          <cell r="DF107" t="str">
            <v>N/A</v>
          </cell>
          <cell r="DG107" t="str">
            <v>N/A</v>
          </cell>
          <cell r="DH107" t="str">
            <v>N/A</v>
          </cell>
          <cell r="DI107" t="str">
            <v>N/A</v>
          </cell>
          <cell r="DJ107" t="str">
            <v>N/A</v>
          </cell>
          <cell r="DL107" t="str">
            <v>N/A</v>
          </cell>
          <cell r="DM107" t="str">
            <v>N/A</v>
          </cell>
          <cell r="DN107" t="str">
            <v>N/A</v>
          </cell>
          <cell r="DO107" t="str">
            <v>N/A</v>
          </cell>
          <cell r="DP107" t="str">
            <v>N/A</v>
          </cell>
          <cell r="DR107" t="str">
            <v>N/A</v>
          </cell>
          <cell r="DS107" t="str">
            <v>N/A</v>
          </cell>
          <cell r="DT107" t="str">
            <v>N/A</v>
          </cell>
          <cell r="DU107" t="str">
            <v>N/A</v>
          </cell>
          <cell r="DV107" t="str">
            <v>N/A</v>
          </cell>
          <cell r="DX107" t="str">
            <v>N/A</v>
          </cell>
          <cell r="DY107" t="str">
            <v>N/A</v>
          </cell>
          <cell r="DZ107" t="str">
            <v>N/A</v>
          </cell>
          <cell r="EA107" t="str">
            <v>N/A</v>
          </cell>
          <cell r="EB107" t="str">
            <v>N/A</v>
          </cell>
          <cell r="ED107" t="str">
            <v>N/A</v>
          </cell>
          <cell r="EE107" t="str">
            <v>N/A</v>
          </cell>
          <cell r="EF107" t="str">
            <v>N/A</v>
          </cell>
          <cell r="EG107" t="str">
            <v>N/A</v>
          </cell>
          <cell r="EH107" t="str">
            <v>N/A</v>
          </cell>
          <cell r="EJ107" t="str">
            <v>N/A</v>
          </cell>
          <cell r="EK107" t="str">
            <v>N/A</v>
          </cell>
          <cell r="EL107" t="str">
            <v>N/A</v>
          </cell>
          <cell r="EM107" t="str">
            <v>N/A</v>
          </cell>
          <cell r="EN107" t="str">
            <v>N/A</v>
          </cell>
          <cell r="EP107" t="str">
            <v>NA</v>
          </cell>
          <cell r="EQ107" t="str">
            <v>N/A</v>
          </cell>
          <cell r="ER107" t="str">
            <v>N/A</v>
          </cell>
          <cell r="ES107" t="str">
            <v>N/A</v>
          </cell>
          <cell r="ET107" t="str">
            <v>N/A</v>
          </cell>
          <cell r="EV107" t="str">
            <v>NA</v>
          </cell>
          <cell r="EW107" t="str">
            <v>NA</v>
          </cell>
          <cell r="EX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E107" t="str">
            <v>N/A</v>
          </cell>
          <cell r="FF107" t="str">
            <v>N/A</v>
          </cell>
          <cell r="FG107" t="str">
            <v>N/A</v>
          </cell>
          <cell r="FI107" t="str">
            <v>SL</v>
          </cell>
          <cell r="FJ107">
            <v>36877</v>
          </cell>
        </row>
        <row r="108">
          <cell r="A108" t="str">
            <v>SDLI</v>
          </cell>
          <cell r="C108" t="str">
            <v>SDL</v>
          </cell>
          <cell r="E108" t="str">
            <v>DEC</v>
          </cell>
          <cell r="G108" t="str">
            <v>SDLI</v>
          </cell>
          <cell r="H108" t="e">
            <v>#REF!</v>
          </cell>
          <cell r="I108" t="e">
            <v>#REF!</v>
          </cell>
          <cell r="J108" t="e">
            <v>#REF!</v>
          </cell>
          <cell r="L108" t="str">
            <v>N/A</v>
          </cell>
          <cell r="M108" t="e">
            <v>#NAME?</v>
          </cell>
          <cell r="N108" t="e">
            <v>#NAME?</v>
          </cell>
          <cell r="O108" t="e">
            <v>#NAME?</v>
          </cell>
          <cell r="Q108" t="e">
            <v>#NAME?</v>
          </cell>
          <cell r="R108" t="e">
            <v>#NAME?</v>
          </cell>
          <cell r="S108" t="e">
            <v>#NAME?</v>
          </cell>
          <cell r="U108">
            <v>497.73</v>
          </cell>
          <cell r="V108">
            <v>268.32</v>
          </cell>
          <cell r="W108">
            <v>0.53908745705503003</v>
          </cell>
          <cell r="X108">
            <v>0.36355051935788502</v>
          </cell>
          <cell r="Y108">
            <v>180.95</v>
          </cell>
          <cell r="AA108">
            <v>180.95</v>
          </cell>
          <cell r="AB108">
            <v>128.66999999999999</v>
          </cell>
          <cell r="AD108">
            <v>992.79</v>
          </cell>
          <cell r="AE108">
            <v>532.44000000000005</v>
          </cell>
          <cell r="AF108">
            <v>0.53630677182485698</v>
          </cell>
          <cell r="AG108">
            <v>0.34446358242931502</v>
          </cell>
          <cell r="AH108">
            <v>341.98</v>
          </cell>
          <cell r="AJ108">
            <v>341.98</v>
          </cell>
          <cell r="AK108">
            <v>230.97</v>
          </cell>
          <cell r="AO108" t="str">
            <v>N/A</v>
          </cell>
          <cell r="AP108" t="str">
            <v>N/A</v>
          </cell>
          <cell r="AQ108">
            <v>0</v>
          </cell>
          <cell r="AV108">
            <v>36843</v>
          </cell>
          <cell r="AW108" t="str">
            <v>Wadhwani</v>
          </cell>
          <cell r="AX108" t="str">
            <v>DRW</v>
          </cell>
          <cell r="AZ108">
            <v>87.423109999999994</v>
          </cell>
          <cell r="BA108" t="str">
            <v>10Q</v>
          </cell>
          <cell r="BB108">
            <v>36799</v>
          </cell>
          <cell r="BE108" t="str">
            <v>N/A</v>
          </cell>
          <cell r="BF108" t="str">
            <v>N/A</v>
          </cell>
          <cell r="BH108" t="str">
            <v>N/A</v>
          </cell>
          <cell r="BI108" t="str">
            <v>N/A</v>
          </cell>
          <cell r="BK108" t="str">
            <v>N/A</v>
          </cell>
          <cell r="BM108">
            <v>444.22899999999998</v>
          </cell>
          <cell r="BN108">
            <v>0</v>
          </cell>
          <cell r="BO108">
            <v>444.22899999999998</v>
          </cell>
          <cell r="BP108">
            <v>36799</v>
          </cell>
          <cell r="BQ108" t="str">
            <v>10Q</v>
          </cell>
          <cell r="CB108" t="str">
            <v>N/A</v>
          </cell>
          <cell r="CC108" t="str">
            <v>N/A</v>
          </cell>
          <cell r="CE108" t="str">
            <v>N/A</v>
          </cell>
          <cell r="CF108" t="str">
            <v>N/A</v>
          </cell>
          <cell r="CG108" t="str">
            <v>N/A</v>
          </cell>
          <cell r="CI108" t="str">
            <v>N/A</v>
          </cell>
          <cell r="CJ108" t="str">
            <v>N/A</v>
          </cell>
          <cell r="CK108" t="str">
            <v>N/A</v>
          </cell>
          <cell r="CM108" t="e">
            <v>#NAME?</v>
          </cell>
          <cell r="CN108" t="e">
            <v>#NAME?</v>
          </cell>
          <cell r="CO108" t="str">
            <v>N/A</v>
          </cell>
          <cell r="CQ108">
            <v>0.99463564583207797</v>
          </cell>
          <cell r="CR108">
            <v>-1</v>
          </cell>
          <cell r="CT108" t="str">
            <v>N/A</v>
          </cell>
          <cell r="CU108" t="str">
            <v>N/A</v>
          </cell>
          <cell r="CV108" t="str">
            <v>N/A</v>
          </cell>
          <cell r="CW108" t="str">
            <v>N/A</v>
          </cell>
          <cell r="CX108" t="str">
            <v>N/A</v>
          </cell>
          <cell r="CZ108" t="str">
            <v>N/A</v>
          </cell>
          <cell r="DA108" t="str">
            <v>N/A</v>
          </cell>
          <cell r="DB108" t="str">
            <v>N/A</v>
          </cell>
          <cell r="DC108" t="str">
            <v>N/A</v>
          </cell>
          <cell r="DD108" t="str">
            <v>N/A</v>
          </cell>
          <cell r="DF108" t="str">
            <v>N/A</v>
          </cell>
          <cell r="DG108" t="str">
            <v>N/A</v>
          </cell>
          <cell r="DH108" t="str">
            <v>N/A</v>
          </cell>
          <cell r="DI108" t="str">
            <v>N/A</v>
          </cell>
          <cell r="DJ108" t="str">
            <v>N/A</v>
          </cell>
          <cell r="DL108" t="str">
            <v>N/A</v>
          </cell>
          <cell r="DM108" t="str">
            <v>N/A</v>
          </cell>
          <cell r="DN108" t="str">
            <v>N/A</v>
          </cell>
          <cell r="DO108" t="str">
            <v>N/A</v>
          </cell>
          <cell r="DP108" t="str">
            <v>N/A</v>
          </cell>
          <cell r="DR108" t="str">
            <v>N/A</v>
          </cell>
          <cell r="DS108" t="str">
            <v>N/A</v>
          </cell>
          <cell r="DT108" t="str">
            <v>N/A</v>
          </cell>
          <cell r="DU108" t="str">
            <v>N/A</v>
          </cell>
          <cell r="DV108" t="str">
            <v>N/A</v>
          </cell>
          <cell r="DX108" t="str">
            <v>N/A</v>
          </cell>
          <cell r="DY108" t="str">
            <v>N/A</v>
          </cell>
          <cell r="DZ108" t="str">
            <v>N/A</v>
          </cell>
          <cell r="EA108" t="str">
            <v>N/A</v>
          </cell>
          <cell r="EB108" t="str">
            <v>N/A</v>
          </cell>
          <cell r="ED108" t="str">
            <v>N/A</v>
          </cell>
          <cell r="EE108" t="str">
            <v>N/A</v>
          </cell>
          <cell r="EF108" t="str">
            <v>N/A</v>
          </cell>
          <cell r="EG108" t="str">
            <v>N/A</v>
          </cell>
          <cell r="EH108" t="str">
            <v>N/A</v>
          </cell>
          <cell r="EJ108" t="str">
            <v>N/A</v>
          </cell>
          <cell r="EK108" t="str">
            <v>N/A</v>
          </cell>
          <cell r="EL108" t="str">
            <v>N/A</v>
          </cell>
          <cell r="EM108" t="str">
            <v>N/A</v>
          </cell>
          <cell r="EN108" t="str">
            <v>N/A</v>
          </cell>
          <cell r="EP108" t="str">
            <v>NA</v>
          </cell>
          <cell r="EQ108" t="str">
            <v>N/A</v>
          </cell>
          <cell r="ER108" t="str">
            <v>N/A</v>
          </cell>
          <cell r="ES108" t="str">
            <v>N/A</v>
          </cell>
          <cell r="ET108" t="str">
            <v>N/A</v>
          </cell>
          <cell r="EV108" t="str">
            <v>NA</v>
          </cell>
          <cell r="EW108" t="str">
            <v>NA</v>
          </cell>
          <cell r="EX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E108" t="str">
            <v>N/A</v>
          </cell>
          <cell r="FF108" t="str">
            <v>N/A</v>
          </cell>
          <cell r="FG108" t="str">
            <v>N/A</v>
          </cell>
          <cell r="FK108" t="str">
            <v>JM</v>
          </cell>
          <cell r="FL108">
            <v>36847</v>
          </cell>
        </row>
        <row r="109">
          <cell r="A109" t="str">
            <v>SMDI</v>
          </cell>
          <cell r="C109" t="str">
            <v>Stanford Microdevices</v>
          </cell>
          <cell r="E109" t="str">
            <v>DEC</v>
          </cell>
          <cell r="G109" t="str">
            <v>SMDI</v>
          </cell>
          <cell r="H109" t="e">
            <v>#REF!</v>
          </cell>
          <cell r="I109" t="e">
            <v>#REF!</v>
          </cell>
          <cell r="J109" t="e">
            <v>#REF!</v>
          </cell>
          <cell r="L109" t="str">
            <v>N/A</v>
          </cell>
          <cell r="M109" t="e">
            <v>#NAME?</v>
          </cell>
          <cell r="N109" t="e">
            <v>#NAME?</v>
          </cell>
          <cell r="O109" t="e">
            <v>#NAME?</v>
          </cell>
          <cell r="Q109" t="e">
            <v>#NAME?</v>
          </cell>
          <cell r="R109" t="e">
            <v>#NAME?</v>
          </cell>
          <cell r="S109" t="e">
            <v>#NAME?</v>
          </cell>
          <cell r="U109">
            <v>34.5</v>
          </cell>
          <cell r="W109">
            <v>0</v>
          </cell>
          <cell r="X109" t="str">
            <v>N/A</v>
          </cell>
          <cell r="AD109">
            <v>64.7</v>
          </cell>
          <cell r="AF109" t="str">
            <v>N/A</v>
          </cell>
          <cell r="AG109" t="str">
            <v>N/A</v>
          </cell>
          <cell r="AO109" t="str">
            <v>N/A</v>
          </cell>
          <cell r="AP109" t="str">
            <v>N/A</v>
          </cell>
          <cell r="AQ109">
            <v>0</v>
          </cell>
          <cell r="AV109">
            <v>36822</v>
          </cell>
          <cell r="AW109" t="str">
            <v>Veerappan</v>
          </cell>
          <cell r="AX109" t="str">
            <v>RS</v>
          </cell>
          <cell r="AZ109">
            <v>26.348928000000001</v>
          </cell>
          <cell r="BA109" t="str">
            <v>10Q</v>
          </cell>
          <cell r="BB109">
            <v>36828</v>
          </cell>
          <cell r="BE109" t="str">
            <v>N/A</v>
          </cell>
          <cell r="BF109" t="str">
            <v>N/A</v>
          </cell>
          <cell r="BH109" t="str">
            <v>N/A</v>
          </cell>
          <cell r="BI109" t="str">
            <v>N/A</v>
          </cell>
          <cell r="BK109" t="str">
            <v>N/A</v>
          </cell>
          <cell r="BM109">
            <v>57.125</v>
          </cell>
          <cell r="BN109">
            <v>1.982</v>
          </cell>
          <cell r="BO109">
            <v>55.143000000000001</v>
          </cell>
          <cell r="BP109">
            <v>36799</v>
          </cell>
          <cell r="BQ109" t="str">
            <v>10Q</v>
          </cell>
          <cell r="CB109" t="str">
            <v>N/A</v>
          </cell>
          <cell r="CC109" t="str">
            <v>N/A</v>
          </cell>
          <cell r="CE109" t="str">
            <v>N/A</v>
          </cell>
          <cell r="CF109" t="str">
            <v>N/A</v>
          </cell>
          <cell r="CG109" t="str">
            <v>N/A</v>
          </cell>
          <cell r="CI109" t="str">
            <v>N/A</v>
          </cell>
          <cell r="CJ109" t="str">
            <v>N/A</v>
          </cell>
          <cell r="CK109" t="str">
            <v>N/A</v>
          </cell>
          <cell r="CM109" t="e">
            <v>#NAME?</v>
          </cell>
          <cell r="CN109" t="e">
            <v>#NAME?</v>
          </cell>
          <cell r="CO109" t="str">
            <v>N/A</v>
          </cell>
          <cell r="CQ109">
            <v>0.87536231884058002</v>
          </cell>
          <cell r="CR109">
            <v>-1</v>
          </cell>
          <cell r="CT109" t="str">
            <v>N/A</v>
          </cell>
          <cell r="CU109" t="str">
            <v>N/A</v>
          </cell>
          <cell r="CV109" t="str">
            <v>N/A</v>
          </cell>
          <cell r="CW109" t="str">
            <v>N/A</v>
          </cell>
          <cell r="CX109" t="str">
            <v>N/A</v>
          </cell>
          <cell r="CZ109" t="str">
            <v>N/A</v>
          </cell>
          <cell r="DA109" t="str">
            <v>N/A</v>
          </cell>
          <cell r="DB109" t="str">
            <v>N/A</v>
          </cell>
          <cell r="DC109" t="str">
            <v>N/A</v>
          </cell>
          <cell r="DD109" t="str">
            <v>N/A</v>
          </cell>
          <cell r="DF109" t="str">
            <v>N/A</v>
          </cell>
          <cell r="DG109" t="str">
            <v>N/A</v>
          </cell>
          <cell r="DH109" t="str">
            <v>N/A</v>
          </cell>
          <cell r="DI109" t="str">
            <v>N/A</v>
          </cell>
          <cell r="DJ109" t="str">
            <v>N/A</v>
          </cell>
          <cell r="DL109" t="str">
            <v>N/A</v>
          </cell>
          <cell r="DM109" t="str">
            <v>N/A</v>
          </cell>
          <cell r="DN109" t="str">
            <v>N/A</v>
          </cell>
          <cell r="DO109" t="str">
            <v>N/A</v>
          </cell>
          <cell r="DP109" t="str">
            <v>N/A</v>
          </cell>
          <cell r="DR109" t="str">
            <v>N/A</v>
          </cell>
          <cell r="DS109" t="str">
            <v>N/A</v>
          </cell>
          <cell r="DT109" t="str">
            <v>N/A</v>
          </cell>
          <cell r="DU109" t="str">
            <v>N/A</v>
          </cell>
          <cell r="DV109" t="str">
            <v>N/A</v>
          </cell>
          <cell r="DX109" t="str">
            <v>N/A</v>
          </cell>
          <cell r="DY109" t="str">
            <v>N/A</v>
          </cell>
          <cell r="DZ109" t="str">
            <v>N/A</v>
          </cell>
          <cell r="EA109" t="str">
            <v>N/A</v>
          </cell>
          <cell r="EB109" t="str">
            <v>N/A</v>
          </cell>
          <cell r="ED109" t="str">
            <v>N/A</v>
          </cell>
          <cell r="EE109" t="str">
            <v>N/A</v>
          </cell>
          <cell r="EF109" t="str">
            <v>N/A</v>
          </cell>
          <cell r="EG109" t="str">
            <v>N/A</v>
          </cell>
          <cell r="EH109" t="str">
            <v>N/A</v>
          </cell>
          <cell r="EJ109" t="str">
            <v>N/A</v>
          </cell>
          <cell r="EK109" t="str">
            <v>N/A</v>
          </cell>
          <cell r="EL109" t="str">
            <v>N/A</v>
          </cell>
          <cell r="EM109" t="str">
            <v>N/A</v>
          </cell>
          <cell r="EN109" t="str">
            <v>N/A</v>
          </cell>
          <cell r="EP109" t="str">
            <v>NA</v>
          </cell>
          <cell r="EQ109" t="str">
            <v>N/A</v>
          </cell>
          <cell r="ER109" t="str">
            <v>N/A</v>
          </cell>
          <cell r="ES109" t="str">
            <v>N/A</v>
          </cell>
          <cell r="ET109" t="str">
            <v>N/A</v>
          </cell>
          <cell r="EV109" t="str">
            <v>NA</v>
          </cell>
          <cell r="EW109" t="str">
            <v>NA</v>
          </cell>
          <cell r="EX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E109" t="str">
            <v>N/A</v>
          </cell>
          <cell r="FF109" t="str">
            <v>N/A</v>
          </cell>
          <cell r="FG109" t="str">
            <v>N/A</v>
          </cell>
          <cell r="FI109" t="str">
            <v>SL</v>
          </cell>
          <cell r="FJ109">
            <v>36863</v>
          </cell>
          <cell r="FX109" t="str">
            <v>DRW</v>
          </cell>
        </row>
        <row r="110">
          <cell r="A110" t="str">
            <v>STK</v>
          </cell>
          <cell r="C110" t="str">
            <v>Storage Technology</v>
          </cell>
          <cell r="E110" t="str">
            <v>DEC</v>
          </cell>
          <cell r="G110" t="str">
            <v>STK</v>
          </cell>
          <cell r="H110" t="e">
            <v>#REF!</v>
          </cell>
          <cell r="I110" t="e">
            <v>#REF!</v>
          </cell>
          <cell r="J110" t="e">
            <v>#REF!</v>
          </cell>
          <cell r="L110" t="str">
            <v>N/A</v>
          </cell>
          <cell r="M110" t="e">
            <v>#NAME?</v>
          </cell>
          <cell r="N110" t="e">
            <v>#NAME?</v>
          </cell>
          <cell r="O110" t="e">
            <v>#NAME?</v>
          </cell>
          <cell r="Q110" t="e">
            <v>#NAME?</v>
          </cell>
          <cell r="R110" t="e">
            <v>#NAME?</v>
          </cell>
          <cell r="S110" t="e">
            <v>#NAME?</v>
          </cell>
          <cell r="U110">
            <v>2049.5</v>
          </cell>
          <cell r="W110">
            <v>0</v>
          </cell>
          <cell r="X110">
            <v>1.9468162966577201E-2</v>
          </cell>
          <cell r="Y110">
            <v>39.9</v>
          </cell>
          <cell r="AA110">
            <v>39.9</v>
          </cell>
          <cell r="AB110">
            <v>21.3</v>
          </cell>
          <cell r="AD110">
            <v>2167.5</v>
          </cell>
          <cell r="AF110" t="str">
            <v>N/A</v>
          </cell>
          <cell r="AG110">
            <v>5.4994232987312597E-2</v>
          </cell>
          <cell r="AH110">
            <v>119.2</v>
          </cell>
          <cell r="AJ110">
            <v>119.2</v>
          </cell>
          <cell r="AK110">
            <v>73.599999999999994</v>
          </cell>
          <cell r="AO110" t="str">
            <v>N/A</v>
          </cell>
          <cell r="AP110" t="str">
            <v>N/A</v>
          </cell>
          <cell r="AQ110">
            <v>0</v>
          </cell>
          <cell r="AV110">
            <v>36812</v>
          </cell>
          <cell r="AX110" t="str">
            <v>AG Edwards</v>
          </cell>
          <cell r="AZ110">
            <v>102.408</v>
          </cell>
          <cell r="BA110" t="str">
            <v>10Q</v>
          </cell>
          <cell r="BB110">
            <v>36798</v>
          </cell>
          <cell r="BE110" t="str">
            <v>N/A</v>
          </cell>
          <cell r="BF110">
            <v>0</v>
          </cell>
          <cell r="BH110" t="str">
            <v>N/A</v>
          </cell>
          <cell r="BI110" t="str">
            <v>N/A</v>
          </cell>
          <cell r="BK110" t="str">
            <v>N/A</v>
          </cell>
          <cell r="BM110">
            <v>221.613</v>
          </cell>
          <cell r="BN110">
            <v>17.939</v>
          </cell>
          <cell r="BO110">
            <v>203.67400000000001</v>
          </cell>
          <cell r="BP110">
            <v>36798</v>
          </cell>
          <cell r="BQ110" t="str">
            <v>10Q</v>
          </cell>
          <cell r="CB110" t="str">
            <v>N/A</v>
          </cell>
          <cell r="CC110" t="str">
            <v>N/A</v>
          </cell>
          <cell r="CE110" t="str">
            <v>N/A</v>
          </cell>
          <cell r="CF110" t="str">
            <v>N/A</v>
          </cell>
          <cell r="CG110" t="str">
            <v>N/A</v>
          </cell>
          <cell r="CI110" t="str">
            <v>N/A</v>
          </cell>
          <cell r="CJ110" t="str">
            <v>N/A</v>
          </cell>
          <cell r="CK110" t="str">
            <v>N/A</v>
          </cell>
          <cell r="CM110" t="e">
            <v>#NAME?</v>
          </cell>
          <cell r="CN110" t="e">
            <v>#NAME?</v>
          </cell>
          <cell r="CO110" t="str">
            <v>N/A</v>
          </cell>
          <cell r="CQ110">
            <v>5.7575018297145598E-2</v>
          </cell>
          <cell r="CR110">
            <v>-1</v>
          </cell>
          <cell r="CT110" t="str">
            <v>N/A</v>
          </cell>
          <cell r="CU110" t="str">
            <v>N/A</v>
          </cell>
          <cell r="CV110" t="str">
            <v>N/A</v>
          </cell>
          <cell r="CW110" t="str">
            <v>N/A</v>
          </cell>
          <cell r="CX110" t="str">
            <v>N/A</v>
          </cell>
          <cell r="CZ110" t="str">
            <v>N/A</v>
          </cell>
          <cell r="DA110" t="str">
            <v>N/A</v>
          </cell>
          <cell r="DB110" t="str">
            <v>N/A</v>
          </cell>
          <cell r="DC110" t="str">
            <v>N/A</v>
          </cell>
          <cell r="DD110" t="str">
            <v>N/A</v>
          </cell>
          <cell r="DF110" t="str">
            <v>N/A</v>
          </cell>
          <cell r="DG110" t="str">
            <v>N/A</v>
          </cell>
          <cell r="DH110" t="str">
            <v>N/A</v>
          </cell>
          <cell r="DI110" t="str">
            <v>N/A</v>
          </cell>
          <cell r="DJ110" t="str">
            <v>N/A</v>
          </cell>
          <cell r="DL110" t="str">
            <v>N/A</v>
          </cell>
          <cell r="DM110" t="str">
            <v>N/A</v>
          </cell>
          <cell r="DN110" t="str">
            <v>N/A</v>
          </cell>
          <cell r="DO110" t="str">
            <v>N/A</v>
          </cell>
          <cell r="DP110" t="str">
            <v>N/A</v>
          </cell>
          <cell r="DR110" t="str">
            <v>N/A</v>
          </cell>
          <cell r="DS110" t="str">
            <v>N/A</v>
          </cell>
          <cell r="DT110" t="str">
            <v>N/A</v>
          </cell>
          <cell r="DU110" t="str">
            <v>N/A</v>
          </cell>
          <cell r="DV110" t="str">
            <v>N/A</v>
          </cell>
          <cell r="DX110" t="str">
            <v>N/A</v>
          </cell>
          <cell r="DY110" t="str">
            <v>N/A</v>
          </cell>
          <cell r="DZ110" t="str">
            <v>N/A</v>
          </cell>
          <cell r="EA110" t="str">
            <v>N/A</v>
          </cell>
          <cell r="EB110" t="str">
            <v>N/A</v>
          </cell>
          <cell r="ED110" t="str">
            <v>N/A</v>
          </cell>
          <cell r="EE110" t="str">
            <v>N/A</v>
          </cell>
          <cell r="EF110" t="str">
            <v>N/A</v>
          </cell>
          <cell r="EG110" t="str">
            <v>N/A</v>
          </cell>
          <cell r="EH110" t="str">
            <v>N/A</v>
          </cell>
          <cell r="EJ110" t="str">
            <v>N/A</v>
          </cell>
          <cell r="EK110" t="str">
            <v>N/A</v>
          </cell>
          <cell r="EL110" t="str">
            <v>N/A</v>
          </cell>
          <cell r="EM110" t="str">
            <v>N/A</v>
          </cell>
          <cell r="EN110" t="str">
            <v>N/A</v>
          </cell>
          <cell r="EP110" t="str">
            <v>NA</v>
          </cell>
          <cell r="EQ110" t="str">
            <v>N/A</v>
          </cell>
          <cell r="ER110" t="str">
            <v>N/A</v>
          </cell>
          <cell r="ES110" t="str">
            <v>N/A</v>
          </cell>
          <cell r="ET110" t="str">
            <v>N/A</v>
          </cell>
          <cell r="EV110" t="str">
            <v>NA</v>
          </cell>
          <cell r="EW110" t="str">
            <v>NA</v>
          </cell>
          <cell r="EX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E110" t="str">
            <v>N/A</v>
          </cell>
          <cell r="FF110" t="str">
            <v>N/A</v>
          </cell>
          <cell r="FG110" t="str">
            <v>N/A</v>
          </cell>
          <cell r="FI110" t="str">
            <v>SL</v>
          </cell>
          <cell r="FJ110">
            <v>36863</v>
          </cell>
        </row>
        <row r="111">
          <cell r="A111" t="str">
            <v>STLW</v>
          </cell>
          <cell r="C111" t="str">
            <v>Stratos Lightwave Inc.</v>
          </cell>
          <cell r="E111" t="str">
            <v>APR</v>
          </cell>
          <cell r="G111" t="str">
            <v>STLW</v>
          </cell>
          <cell r="H111" t="e">
            <v>#REF!</v>
          </cell>
          <cell r="I111" t="e">
            <v>#REF!</v>
          </cell>
          <cell r="J111" t="e">
            <v>#REF!</v>
          </cell>
          <cell r="L111" t="str">
            <v>N/A</v>
          </cell>
          <cell r="M111" t="e">
            <v>#NAME?</v>
          </cell>
          <cell r="N111" t="e">
            <v>#NAME?</v>
          </cell>
          <cell r="O111" t="e">
            <v>#NAME?</v>
          </cell>
          <cell r="Q111" t="e">
            <v>#NAME?</v>
          </cell>
          <cell r="R111" t="e">
            <v>#NAME?</v>
          </cell>
          <cell r="S111" t="e">
            <v>#NAME?</v>
          </cell>
          <cell r="W111" t="e">
            <v>#DIV/0!</v>
          </cell>
          <cell r="X111" t="str">
            <v>N/A</v>
          </cell>
          <cell r="Y111">
            <v>0</v>
          </cell>
          <cell r="AF111" t="str">
            <v>N/A</v>
          </cell>
          <cell r="AG111" t="str">
            <v>N/A</v>
          </cell>
          <cell r="AH111">
            <v>0</v>
          </cell>
          <cell r="AO111" t="str">
            <v>N/A</v>
          </cell>
          <cell r="AP111" t="str">
            <v>N/A</v>
          </cell>
          <cell r="AQ111">
            <v>0</v>
          </cell>
          <cell r="BE111" t="str">
            <v>N/A</v>
          </cell>
          <cell r="BF111" t="str">
            <v>N/A</v>
          </cell>
          <cell r="BH111" t="str">
            <v>N/A</v>
          </cell>
          <cell r="BI111" t="str">
            <v>N/A</v>
          </cell>
          <cell r="BK111" t="str">
            <v>N/A</v>
          </cell>
          <cell r="BO111" t="str">
            <v>N/A</v>
          </cell>
          <cell r="CB111" t="str">
            <v>N/A</v>
          </cell>
          <cell r="CC111" t="str">
            <v>N/A</v>
          </cell>
          <cell r="CE111" t="str">
            <v>N/A</v>
          </cell>
          <cell r="CF111" t="str">
            <v>N/A</v>
          </cell>
          <cell r="CG111" t="str">
            <v>N/A</v>
          </cell>
          <cell r="CI111" t="str">
            <v>N/A</v>
          </cell>
          <cell r="CJ111" t="str">
            <v>N/A</v>
          </cell>
          <cell r="CK111" t="str">
            <v>N/A</v>
          </cell>
          <cell r="CM111" t="e">
            <v>#NAME?</v>
          </cell>
          <cell r="CN111" t="e">
            <v>#NAME?</v>
          </cell>
          <cell r="CO111" t="str">
            <v>N/A</v>
          </cell>
          <cell r="CQ111" t="str">
            <v>N/A</v>
          </cell>
          <cell r="CR111" t="str">
            <v>N/A</v>
          </cell>
          <cell r="CT111" t="str">
            <v>N/A</v>
          </cell>
          <cell r="CU111" t="str">
            <v>N/A</v>
          </cell>
          <cell r="CV111" t="str">
            <v>N/A</v>
          </cell>
          <cell r="CW111" t="str">
            <v>N/A</v>
          </cell>
          <cell r="CX111" t="str">
            <v>N/A</v>
          </cell>
          <cell r="CZ111" t="str">
            <v>N/A</v>
          </cell>
          <cell r="DA111" t="str">
            <v>N/A</v>
          </cell>
          <cell r="DB111" t="str">
            <v>N/A</v>
          </cell>
          <cell r="DC111" t="str">
            <v>N/A</v>
          </cell>
          <cell r="DD111" t="str">
            <v>N/A</v>
          </cell>
          <cell r="DF111" t="str">
            <v>N/A</v>
          </cell>
          <cell r="DG111" t="str">
            <v>N/A</v>
          </cell>
          <cell r="DH111" t="str">
            <v>N/A</v>
          </cell>
          <cell r="DI111" t="str">
            <v>N/A</v>
          </cell>
          <cell r="DJ111" t="str">
            <v>N/A</v>
          </cell>
          <cell r="DL111" t="str">
            <v>N/A</v>
          </cell>
          <cell r="DM111" t="str">
            <v>N/A</v>
          </cell>
          <cell r="DN111" t="str">
            <v>N/A</v>
          </cell>
          <cell r="DO111" t="str">
            <v>N/A</v>
          </cell>
          <cell r="DP111" t="str">
            <v>N/A</v>
          </cell>
          <cell r="DR111" t="str">
            <v>N/A</v>
          </cell>
          <cell r="DS111" t="str">
            <v>N/A</v>
          </cell>
          <cell r="DT111" t="str">
            <v>N/A</v>
          </cell>
          <cell r="DU111" t="str">
            <v>N/A</v>
          </cell>
          <cell r="DV111" t="str">
            <v>N/A</v>
          </cell>
          <cell r="DX111" t="str">
            <v>N/A</v>
          </cell>
          <cell r="DY111" t="str">
            <v>N/A</v>
          </cell>
          <cell r="DZ111" t="str">
            <v>N/A</v>
          </cell>
          <cell r="EA111" t="str">
            <v>N/A</v>
          </cell>
          <cell r="EB111" t="str">
            <v>N/A</v>
          </cell>
          <cell r="ED111" t="str">
            <v>N/A</v>
          </cell>
          <cell r="EE111" t="str">
            <v>N/A</v>
          </cell>
          <cell r="EF111" t="str">
            <v>N/A</v>
          </cell>
          <cell r="EG111" t="str">
            <v>N/A</v>
          </cell>
          <cell r="EH111" t="str">
            <v>N/A</v>
          </cell>
          <cell r="EJ111" t="str">
            <v>N/A</v>
          </cell>
          <cell r="EK111" t="str">
            <v>N/A</v>
          </cell>
          <cell r="EL111" t="str">
            <v>N/A</v>
          </cell>
          <cell r="EM111" t="str">
            <v>N/A</v>
          </cell>
          <cell r="EN111" t="str">
            <v>N/A</v>
          </cell>
          <cell r="EP111" t="str">
            <v>NA</v>
          </cell>
          <cell r="EQ111" t="str">
            <v>N/A</v>
          </cell>
          <cell r="ER111" t="str">
            <v>N/A</v>
          </cell>
          <cell r="ES111" t="str">
            <v>N/A</v>
          </cell>
          <cell r="ET111" t="str">
            <v>N/A</v>
          </cell>
          <cell r="EV111" t="str">
            <v>NA</v>
          </cell>
          <cell r="EW111" t="str">
            <v>NA</v>
          </cell>
          <cell r="EX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E111" t="str">
            <v>N/A</v>
          </cell>
          <cell r="FF111" t="str">
            <v>N/A</v>
          </cell>
          <cell r="FG111" t="str">
            <v>N/A</v>
          </cell>
          <cell r="FK111" t="str">
            <v>JM</v>
          </cell>
          <cell r="FL111">
            <v>36895</v>
          </cell>
        </row>
        <row r="112">
          <cell r="A112" t="str">
            <v>SUNW</v>
          </cell>
          <cell r="C112" t="str">
            <v>Sun Microsystems</v>
          </cell>
          <cell r="E112" t="str">
            <v>JUN</v>
          </cell>
          <cell r="G112" t="str">
            <v>SUNW</v>
          </cell>
          <cell r="H112" t="e">
            <v>#REF!</v>
          </cell>
          <cell r="I112" t="e">
            <v>#REF!</v>
          </cell>
          <cell r="J112" t="e">
            <v>#REF!</v>
          </cell>
          <cell r="L112" t="str">
            <v>N/A</v>
          </cell>
          <cell r="M112" t="e">
            <v>#NAME?</v>
          </cell>
          <cell r="N112" t="e">
            <v>#NAME?</v>
          </cell>
          <cell r="O112" t="e">
            <v>#NAME?</v>
          </cell>
          <cell r="Q112" t="e">
            <v>#NAME?</v>
          </cell>
          <cell r="R112" t="e">
            <v>#NAME?</v>
          </cell>
          <cell r="S112" t="e">
            <v>#NAME?</v>
          </cell>
          <cell r="U112">
            <v>19182</v>
          </cell>
          <cell r="W112">
            <v>0</v>
          </cell>
          <cell r="X112" t="str">
            <v>N/A</v>
          </cell>
          <cell r="Y112">
            <v>0</v>
          </cell>
          <cell r="AB112">
            <v>2157</v>
          </cell>
          <cell r="AD112">
            <v>16358</v>
          </cell>
          <cell r="AE112">
            <v>6902.4</v>
          </cell>
          <cell r="AF112">
            <v>0.42195867465460302</v>
          </cell>
          <cell r="AG112">
            <v>4.1209194278029097E-2</v>
          </cell>
          <cell r="AH112">
            <v>674.1</v>
          </cell>
          <cell r="AJ112">
            <v>674.1</v>
          </cell>
          <cell r="AK112">
            <v>683.3</v>
          </cell>
          <cell r="AM112">
            <v>19998.310000000001</v>
          </cell>
          <cell r="AN112">
            <v>9288</v>
          </cell>
          <cell r="AO112">
            <v>0.46443924511621199</v>
          </cell>
          <cell r="AP112">
            <v>0.11238949691248901</v>
          </cell>
          <cell r="AQ112">
            <v>2247.6</v>
          </cell>
          <cell r="AS112">
            <v>2247.6</v>
          </cell>
          <cell r="AT112">
            <v>1691.9</v>
          </cell>
          <cell r="AV112">
            <v>37092</v>
          </cell>
          <cell r="AX112" t="str">
            <v>Lehman</v>
          </cell>
          <cell r="AZ112">
            <v>3256.8039659999999</v>
          </cell>
          <cell r="BA112" t="str">
            <v>10Q</v>
          </cell>
          <cell r="BB112">
            <v>36981</v>
          </cell>
          <cell r="BE112" t="str">
            <v>N/A</v>
          </cell>
          <cell r="BF112" t="str">
            <v>N/A</v>
          </cell>
          <cell r="BH112" t="str">
            <v>N/A</v>
          </cell>
          <cell r="BI112" t="str">
            <v>N/A</v>
          </cell>
          <cell r="BK112" t="str">
            <v>N/A</v>
          </cell>
          <cell r="BM112">
            <v>1859</v>
          </cell>
          <cell r="BN112">
            <v>2452</v>
          </cell>
          <cell r="BO112">
            <v>-593</v>
          </cell>
          <cell r="BP112">
            <v>37091</v>
          </cell>
          <cell r="BQ112" t="str">
            <v>PR</v>
          </cell>
          <cell r="BT112">
            <v>0.64</v>
          </cell>
          <cell r="BU112">
            <v>0.75</v>
          </cell>
          <cell r="BX112">
            <v>36927</v>
          </cell>
          <cell r="CB112" t="str">
            <v>N/A</v>
          </cell>
          <cell r="CC112" t="str">
            <v>N/A</v>
          </cell>
          <cell r="CE112" t="str">
            <v>N/A</v>
          </cell>
          <cell r="CF112" t="str">
            <v>N/A</v>
          </cell>
          <cell r="CG112" t="str">
            <v>N/A</v>
          </cell>
          <cell r="CI112" t="str">
            <v>N/A</v>
          </cell>
          <cell r="CJ112" t="str">
            <v>N/A</v>
          </cell>
          <cell r="CK112" t="str">
            <v>N/A</v>
          </cell>
          <cell r="CM112" t="e">
            <v>#NAME?</v>
          </cell>
          <cell r="CN112" t="e">
            <v>#NAME?</v>
          </cell>
          <cell r="CO112" t="str">
            <v>N/A</v>
          </cell>
          <cell r="CQ112">
            <v>-0.14722135335210099</v>
          </cell>
          <cell r="CR112">
            <v>0.222540041569874</v>
          </cell>
          <cell r="CT112" t="str">
            <v>N/A</v>
          </cell>
          <cell r="CU112" t="str">
            <v>N/A</v>
          </cell>
          <cell r="CV112" t="str">
            <v>N/A</v>
          </cell>
          <cell r="CW112" t="str">
            <v>N/A</v>
          </cell>
          <cell r="CX112" t="str">
            <v>N/A</v>
          </cell>
          <cell r="CZ112" t="str">
            <v>N/A</v>
          </cell>
          <cell r="DA112" t="str">
            <v>N/A</v>
          </cell>
          <cell r="DB112" t="str">
            <v>N/A</v>
          </cell>
          <cell r="DC112" t="str">
            <v>N/A</v>
          </cell>
          <cell r="DD112" t="str">
            <v>N/A</v>
          </cell>
          <cell r="DF112" t="str">
            <v>N/A</v>
          </cell>
          <cell r="DG112" t="str">
            <v>N/A</v>
          </cell>
          <cell r="DH112" t="str">
            <v>N/A</v>
          </cell>
          <cell r="DI112" t="str">
            <v>N/A</v>
          </cell>
          <cell r="DJ112" t="str">
            <v>N/A</v>
          </cell>
          <cell r="DL112" t="str">
            <v>N/A</v>
          </cell>
          <cell r="DM112" t="str">
            <v>N/A</v>
          </cell>
          <cell r="DN112" t="str">
            <v>N/A</v>
          </cell>
          <cell r="DO112" t="str">
            <v>N/A</v>
          </cell>
          <cell r="DP112" t="str">
            <v>N/A</v>
          </cell>
          <cell r="DR112" t="str">
            <v>N/A</v>
          </cell>
          <cell r="DS112" t="str">
            <v>N/A</v>
          </cell>
          <cell r="DT112" t="str">
            <v>N/A</v>
          </cell>
          <cell r="DU112" t="str">
            <v>N/A</v>
          </cell>
          <cell r="DV112" t="str">
            <v>N/A</v>
          </cell>
          <cell r="DX112" t="str">
            <v>N/A</v>
          </cell>
          <cell r="DY112" t="str">
            <v>N/A</v>
          </cell>
          <cell r="DZ112" t="str">
            <v>N/A</v>
          </cell>
          <cell r="EA112" t="str">
            <v>N/A</v>
          </cell>
          <cell r="EB112" t="str">
            <v>N/A</v>
          </cell>
          <cell r="ED112" t="str">
            <v>N/A</v>
          </cell>
          <cell r="EE112" t="str">
            <v>N/A</v>
          </cell>
          <cell r="EF112" t="str">
            <v>N/A</v>
          </cell>
          <cell r="EG112" t="str">
            <v>N/A</v>
          </cell>
          <cell r="EH112" t="str">
            <v>N/A</v>
          </cell>
          <cell r="EJ112" t="str">
            <v>N/A</v>
          </cell>
          <cell r="EK112" t="str">
            <v>N/A</v>
          </cell>
          <cell r="EL112" t="str">
            <v>N/A</v>
          </cell>
          <cell r="EM112" t="str">
            <v>N/A</v>
          </cell>
          <cell r="EN112" t="str">
            <v>N/A</v>
          </cell>
          <cell r="EP112" t="str">
            <v>NA</v>
          </cell>
          <cell r="EQ112" t="str">
            <v>N/A</v>
          </cell>
          <cell r="ER112" t="str">
            <v>N/A</v>
          </cell>
          <cell r="ES112" t="str">
            <v>N/A</v>
          </cell>
          <cell r="ET112" t="str">
            <v>N/A</v>
          </cell>
          <cell r="EV112" t="str">
            <v>NA</v>
          </cell>
          <cell r="EW112" t="str">
            <v>NA</v>
          </cell>
          <cell r="EX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E112" t="str">
            <v>N/A</v>
          </cell>
          <cell r="FF112" t="str">
            <v>N/A</v>
          </cell>
          <cell r="FG112" t="str">
            <v>N/A</v>
          </cell>
          <cell r="FK112" t="str">
            <v>DL</v>
          </cell>
          <cell r="FL112">
            <v>37092</v>
          </cell>
        </row>
        <row r="113">
          <cell r="A113" t="str">
            <v>TLAB</v>
          </cell>
          <cell r="C113" t="str">
            <v>Tellabs</v>
          </cell>
          <cell r="E113" t="str">
            <v>DEC</v>
          </cell>
          <cell r="G113" t="str">
            <v>TLAB</v>
          </cell>
          <cell r="H113" t="e">
            <v>#REF!</v>
          </cell>
          <cell r="I113" t="e">
            <v>#REF!</v>
          </cell>
          <cell r="J113" t="e">
            <v>#REF!</v>
          </cell>
          <cell r="L113" t="str">
            <v>N/A</v>
          </cell>
          <cell r="M113" t="e">
            <v>#NAME?</v>
          </cell>
          <cell r="N113" t="e">
            <v>#NAME?</v>
          </cell>
          <cell r="O113" t="e">
            <v>#NAME?</v>
          </cell>
          <cell r="Q113" t="e">
            <v>#NAME?</v>
          </cell>
          <cell r="R113" t="e">
            <v>#NAME?</v>
          </cell>
          <cell r="S113" t="e">
            <v>#NAME?</v>
          </cell>
          <cell r="U113">
            <v>3328.6</v>
          </cell>
          <cell r="V113">
            <v>1792.816</v>
          </cell>
          <cell r="W113">
            <v>0.53860962566844905</v>
          </cell>
          <cell r="X113">
            <v>0.28785345190169997</v>
          </cell>
          <cell r="Y113">
            <v>958.149</v>
          </cell>
          <cell r="AA113">
            <v>958.149</v>
          </cell>
          <cell r="AB113">
            <v>705.48199999999997</v>
          </cell>
          <cell r="AD113">
            <v>2257.7269999999999</v>
          </cell>
          <cell r="AE113">
            <v>1060.038</v>
          </cell>
          <cell r="AF113">
            <v>0.46951557916435399</v>
          </cell>
          <cell r="AG113">
            <v>7.1117101403313995E-2</v>
          </cell>
          <cell r="AH113">
            <v>160.56299999999999</v>
          </cell>
          <cell r="AJ113">
            <v>160.56299999999999</v>
          </cell>
          <cell r="AK113">
            <v>151.636</v>
          </cell>
          <cell r="AM113">
            <v>2440</v>
          </cell>
          <cell r="AN113">
            <v>1098</v>
          </cell>
          <cell r="AO113">
            <v>0.45</v>
          </cell>
          <cell r="AP113">
            <v>6.9672131147541005E-2</v>
          </cell>
          <cell r="AQ113">
            <v>170</v>
          </cell>
          <cell r="AS113">
            <v>170</v>
          </cell>
          <cell r="AT113">
            <v>157.55000000000001</v>
          </cell>
          <cell r="AV113">
            <v>37090</v>
          </cell>
          <cell r="AW113" t="str">
            <v>Silverstein</v>
          </cell>
          <cell r="AX113" t="str">
            <v>RS</v>
          </cell>
          <cell r="AZ113">
            <v>409.22996499999999</v>
          </cell>
          <cell r="BA113" t="str">
            <v>10Q</v>
          </cell>
          <cell r="BB113">
            <v>36981</v>
          </cell>
          <cell r="BE113" t="str">
            <v>N/A</v>
          </cell>
          <cell r="BF113" t="str">
            <v>N/A</v>
          </cell>
          <cell r="BH113" t="str">
            <v>N/A</v>
          </cell>
          <cell r="BI113" t="str">
            <v>N/A</v>
          </cell>
          <cell r="BK113" t="str">
            <v>N/A</v>
          </cell>
          <cell r="BM113">
            <v>1034.325</v>
          </cell>
          <cell r="BN113">
            <v>2.85</v>
          </cell>
          <cell r="BO113">
            <v>1031.4749999999999</v>
          </cell>
          <cell r="BP113">
            <v>37090</v>
          </cell>
          <cell r="BQ113" t="str">
            <v>PR</v>
          </cell>
          <cell r="BT113">
            <v>1.67</v>
          </cell>
          <cell r="BU113">
            <v>2.16</v>
          </cell>
          <cell r="BV113">
            <v>2.7</v>
          </cell>
          <cell r="BX113">
            <v>36927</v>
          </cell>
          <cell r="BZ113">
            <v>36816</v>
          </cell>
          <cell r="CB113" t="str">
            <v>N/A</v>
          </cell>
          <cell r="CC113" t="str">
            <v>N/A</v>
          </cell>
          <cell r="CE113" t="str">
            <v>N/A</v>
          </cell>
          <cell r="CF113" t="str">
            <v>N/A</v>
          </cell>
          <cell r="CG113" t="str">
            <v>N/A</v>
          </cell>
          <cell r="CI113" t="str">
            <v>N/A</v>
          </cell>
          <cell r="CJ113" t="str">
            <v>N/A</v>
          </cell>
          <cell r="CK113" t="str">
            <v>N/A</v>
          </cell>
          <cell r="CM113" t="e">
            <v>#NAME?</v>
          </cell>
          <cell r="CN113" t="e">
            <v>#NAME?</v>
          </cell>
          <cell r="CO113" t="str">
            <v>N/A</v>
          </cell>
          <cell r="CQ113">
            <v>-0.321718740611669</v>
          </cell>
          <cell r="CR113">
            <v>8.0732967271951006E-2</v>
          </cell>
          <cell r="CT113" t="str">
            <v>N/A</v>
          </cell>
          <cell r="CU113" t="str">
            <v>N/A</v>
          </cell>
          <cell r="CV113" t="str">
            <v>N/A</v>
          </cell>
          <cell r="CW113" t="str">
            <v>N/A</v>
          </cell>
          <cell r="CX113" t="str">
            <v>N/A</v>
          </cell>
          <cell r="CZ113" t="str">
            <v>N/A</v>
          </cell>
          <cell r="DA113" t="str">
            <v>N/A</v>
          </cell>
          <cell r="DB113" t="str">
            <v>N/A</v>
          </cell>
          <cell r="DC113" t="str">
            <v>N/A</v>
          </cell>
          <cell r="DD113" t="str">
            <v>N/A</v>
          </cell>
          <cell r="DF113" t="str">
            <v>N/A</v>
          </cell>
          <cell r="DG113" t="str">
            <v>N/A</v>
          </cell>
          <cell r="DH113" t="str">
            <v>N/A</v>
          </cell>
          <cell r="DI113" t="str">
            <v>N/A</v>
          </cell>
          <cell r="DJ113" t="str">
            <v>N/A</v>
          </cell>
          <cell r="DL113" t="str">
            <v>N/A</v>
          </cell>
          <cell r="DM113" t="str">
            <v>N/A</v>
          </cell>
          <cell r="DN113" t="str">
            <v>N/A</v>
          </cell>
          <cell r="DO113" t="str">
            <v>N/A</v>
          </cell>
          <cell r="DP113" t="str">
            <v>N/A</v>
          </cell>
          <cell r="DR113" t="str">
            <v>N/A</v>
          </cell>
          <cell r="DS113" t="str">
            <v>N/A</v>
          </cell>
          <cell r="DT113" t="str">
            <v>N/A</v>
          </cell>
          <cell r="DU113" t="str">
            <v>N/A</v>
          </cell>
          <cell r="DV113" t="str">
            <v>N/A</v>
          </cell>
          <cell r="DX113" t="str">
            <v>N/A</v>
          </cell>
          <cell r="DY113" t="str">
            <v>N/A</v>
          </cell>
          <cell r="DZ113" t="str">
            <v>N/A</v>
          </cell>
          <cell r="EA113" t="str">
            <v>N/A</v>
          </cell>
          <cell r="EB113" t="str">
            <v>N/A</v>
          </cell>
          <cell r="ED113" t="str">
            <v>N/A</v>
          </cell>
          <cell r="EE113" t="str">
            <v>N/A</v>
          </cell>
          <cell r="EF113" t="str">
            <v>N/A</v>
          </cell>
          <cell r="EG113" t="str">
            <v>N/A</v>
          </cell>
          <cell r="EH113" t="str">
            <v>N/A</v>
          </cell>
          <cell r="EJ113" t="str">
            <v>N/A</v>
          </cell>
          <cell r="EK113" t="str">
            <v>N/A</v>
          </cell>
          <cell r="EL113" t="str">
            <v>N/A</v>
          </cell>
          <cell r="EM113" t="str">
            <v>N/A</v>
          </cell>
          <cell r="EN113" t="str">
            <v>N/A</v>
          </cell>
          <cell r="EP113" t="str">
            <v>NA</v>
          </cell>
          <cell r="EQ113" t="str">
            <v>N/A</v>
          </cell>
          <cell r="ER113" t="str">
            <v>N/A</v>
          </cell>
          <cell r="ES113" t="str">
            <v>N/A</v>
          </cell>
          <cell r="ET113" t="str">
            <v>N/A</v>
          </cell>
          <cell r="EV113" t="str">
            <v>NA</v>
          </cell>
          <cell r="EW113" t="str">
            <v>NA</v>
          </cell>
          <cell r="EX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E113" t="str">
            <v>N/A</v>
          </cell>
          <cell r="FF113" t="str">
            <v>N/A</v>
          </cell>
          <cell r="FG113" t="str">
            <v>N/A</v>
          </cell>
          <cell r="FK113" t="str">
            <v>JM</v>
          </cell>
          <cell r="FL113">
            <v>36958</v>
          </cell>
        </row>
        <row r="114">
          <cell r="A114" t="str">
            <v>TERN</v>
          </cell>
          <cell r="C114" t="str">
            <v>Terayon</v>
          </cell>
          <cell r="E114" t="str">
            <v>DEC</v>
          </cell>
          <cell r="G114" t="str">
            <v>TERN</v>
          </cell>
          <cell r="H114" t="e">
            <v>#REF!</v>
          </cell>
          <cell r="I114" t="e">
            <v>#REF!</v>
          </cell>
          <cell r="J114" t="e">
            <v>#REF!</v>
          </cell>
          <cell r="L114" t="str">
            <v>N/A</v>
          </cell>
          <cell r="M114" t="e">
            <v>#NAME?</v>
          </cell>
          <cell r="N114" t="e">
            <v>#NAME?</v>
          </cell>
          <cell r="O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  <cell r="U114">
            <v>339.54899999999998</v>
          </cell>
          <cell r="V114">
            <v>105.282</v>
          </cell>
          <cell r="W114">
            <v>0.31006423226102903</v>
          </cell>
          <cell r="X114">
            <v>-7.93523173385874E-2</v>
          </cell>
          <cell r="Y114">
            <v>-26.943999999999999</v>
          </cell>
          <cell r="AA114">
            <v>-26.943999999999999</v>
          </cell>
          <cell r="AB114">
            <v>-19.722999999999999</v>
          </cell>
          <cell r="AD114">
            <v>225.685</v>
          </cell>
          <cell r="AE114">
            <v>48.904000000000003</v>
          </cell>
          <cell r="AF114">
            <v>0.216691406163458</v>
          </cell>
          <cell r="AG114">
            <v>-0.56000177238186</v>
          </cell>
          <cell r="AH114">
            <v>-126.384</v>
          </cell>
          <cell r="AJ114">
            <v>-126.384</v>
          </cell>
          <cell r="AK114">
            <v>-116.98399999999999</v>
          </cell>
          <cell r="AM114">
            <v>390.673</v>
          </cell>
          <cell r="AN114">
            <v>144.05799999999999</v>
          </cell>
          <cell r="AO114">
            <v>0.36874316883941299</v>
          </cell>
          <cell r="AP114">
            <v>-0.169530528088708</v>
          </cell>
          <cell r="AQ114">
            <v>-66.230999999999995</v>
          </cell>
          <cell r="AS114">
            <v>-66.230999999999995</v>
          </cell>
          <cell r="AT114">
            <v>-58.430999999999997</v>
          </cell>
          <cell r="AV114">
            <v>36945</v>
          </cell>
          <cell r="AX114" t="str">
            <v>Lehman</v>
          </cell>
          <cell r="AZ114">
            <v>65.889847000000003</v>
          </cell>
          <cell r="BA114" t="str">
            <v>10Q</v>
          </cell>
          <cell r="BB114">
            <v>36799</v>
          </cell>
          <cell r="BE114" t="str">
            <v>N/A</v>
          </cell>
          <cell r="BF114" t="str">
            <v>N/A</v>
          </cell>
          <cell r="BH114" t="str">
            <v>N/A</v>
          </cell>
          <cell r="BI114" t="str">
            <v>N/A</v>
          </cell>
          <cell r="BK114" t="str">
            <v>N/A</v>
          </cell>
          <cell r="BM114">
            <v>562.45699999999999</v>
          </cell>
          <cell r="BN114">
            <v>0</v>
          </cell>
          <cell r="BO114">
            <v>562.45699999999999</v>
          </cell>
          <cell r="BP114">
            <v>36921</v>
          </cell>
          <cell r="BQ114" t="str">
            <v>PR</v>
          </cell>
          <cell r="BT114">
            <v>-0.26</v>
          </cell>
          <cell r="BU114">
            <v>-1.53</v>
          </cell>
          <cell r="BV114">
            <v>-1.22</v>
          </cell>
          <cell r="BX114">
            <v>36926</v>
          </cell>
          <cell r="CB114" t="str">
            <v>N/A</v>
          </cell>
          <cell r="CC114" t="str">
            <v>N/A</v>
          </cell>
          <cell r="CE114" t="str">
            <v>N/A</v>
          </cell>
          <cell r="CF114" t="str">
            <v>N/A</v>
          </cell>
          <cell r="CG114" t="str">
            <v>N/A</v>
          </cell>
          <cell r="CI114" t="str">
            <v>N/A</v>
          </cell>
          <cell r="CJ114" t="str">
            <v>N/A</v>
          </cell>
          <cell r="CK114" t="str">
            <v>N/A</v>
          </cell>
          <cell r="CM114" t="e">
            <v>#NAME?</v>
          </cell>
          <cell r="CN114" t="e">
            <v>#NAME?</v>
          </cell>
          <cell r="CO114" t="str">
            <v>N/A</v>
          </cell>
          <cell r="CQ114">
            <v>-0.33533893488126898</v>
          </cell>
          <cell r="CR114">
            <v>0.73105434565877203</v>
          </cell>
          <cell r="CT114" t="str">
            <v>N/A</v>
          </cell>
          <cell r="CU114" t="str">
            <v>N/A</v>
          </cell>
          <cell r="CV114" t="str">
            <v>N/A</v>
          </cell>
          <cell r="CW114" t="str">
            <v>N/A</v>
          </cell>
          <cell r="CX114" t="str">
            <v>N/A</v>
          </cell>
          <cell r="CZ114" t="str">
            <v>N/A</v>
          </cell>
          <cell r="DA114" t="str">
            <v>N/A</v>
          </cell>
          <cell r="DB114" t="str">
            <v>N/A</v>
          </cell>
          <cell r="DC114" t="str">
            <v>N/A</v>
          </cell>
          <cell r="DD114" t="str">
            <v>N/A</v>
          </cell>
          <cell r="DF114" t="str">
            <v>N/A</v>
          </cell>
          <cell r="DG114" t="str">
            <v>N/A</v>
          </cell>
          <cell r="DH114" t="str">
            <v>N/A</v>
          </cell>
          <cell r="DI114" t="str">
            <v>N/A</v>
          </cell>
          <cell r="DJ114" t="str">
            <v>N/A</v>
          </cell>
          <cell r="DL114" t="str">
            <v>N/A</v>
          </cell>
          <cell r="DM114" t="str">
            <v>N/A</v>
          </cell>
          <cell r="DN114" t="str">
            <v>N/A</v>
          </cell>
          <cell r="DO114" t="str">
            <v>N/A</v>
          </cell>
          <cell r="DP114" t="str">
            <v>N/A</v>
          </cell>
          <cell r="DR114" t="str">
            <v>N/A</v>
          </cell>
          <cell r="DS114" t="str">
            <v>N/A</v>
          </cell>
          <cell r="DT114" t="str">
            <v>N/A</v>
          </cell>
          <cell r="DU114" t="str">
            <v>N/A</v>
          </cell>
          <cell r="DV114" t="str">
            <v>N/A</v>
          </cell>
          <cell r="DX114" t="str">
            <v>N/A</v>
          </cell>
          <cell r="DY114" t="str">
            <v>N/A</v>
          </cell>
          <cell r="DZ114" t="str">
            <v>N/A</v>
          </cell>
          <cell r="EA114" t="str">
            <v>N/A</v>
          </cell>
          <cell r="EB114" t="str">
            <v>N/A</v>
          </cell>
          <cell r="ED114" t="str">
            <v>N/A</v>
          </cell>
          <cell r="EE114" t="str">
            <v>N/A</v>
          </cell>
          <cell r="EF114" t="str">
            <v>N/A</v>
          </cell>
          <cell r="EG114" t="str">
            <v>N/A</v>
          </cell>
          <cell r="EH114" t="str">
            <v>N/A</v>
          </cell>
          <cell r="EJ114" t="str">
            <v>N/A</v>
          </cell>
          <cell r="EK114" t="str">
            <v>N/A</v>
          </cell>
          <cell r="EL114" t="str">
            <v>N/A</v>
          </cell>
          <cell r="EM114" t="str">
            <v>N/A</v>
          </cell>
          <cell r="EN114" t="str">
            <v>N/A</v>
          </cell>
          <cell r="EP114" t="str">
            <v>NA</v>
          </cell>
          <cell r="EQ114" t="str">
            <v>N/A</v>
          </cell>
          <cell r="ER114" t="str">
            <v>N/A</v>
          </cell>
          <cell r="ES114" t="str">
            <v>N/A</v>
          </cell>
          <cell r="ET114" t="str">
            <v>N/A</v>
          </cell>
          <cell r="EV114" t="str">
            <v>NA</v>
          </cell>
          <cell r="EW114" t="str">
            <v>NA</v>
          </cell>
          <cell r="EX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E114" t="str">
            <v>N/A</v>
          </cell>
          <cell r="FF114" t="str">
            <v>N/A</v>
          </cell>
          <cell r="FG114" t="str">
            <v>N/A</v>
          </cell>
          <cell r="FK114" t="str">
            <v>DL</v>
          </cell>
          <cell r="FL114">
            <v>37013</v>
          </cell>
          <cell r="FX114" t="str">
            <v>Silverstein</v>
          </cell>
        </row>
        <row r="115">
          <cell r="A115" t="str">
            <v>TXCC</v>
          </cell>
          <cell r="C115" t="str">
            <v>TranSwitch Corporation8</v>
          </cell>
          <cell r="E115" t="str">
            <v>DEC</v>
          </cell>
          <cell r="G115" t="str">
            <v>TXCC</v>
          </cell>
          <cell r="H115" t="e">
            <v>#REF!</v>
          </cell>
          <cell r="I115" t="e">
            <v>#REF!</v>
          </cell>
          <cell r="J115" t="e">
            <v>#REF!</v>
          </cell>
          <cell r="L115" t="str">
            <v>N/A</v>
          </cell>
          <cell r="M115" t="e">
            <v>#NAME?</v>
          </cell>
          <cell r="N115" t="e">
            <v>#NAME?</v>
          </cell>
          <cell r="O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  <cell r="U115">
            <v>151.41900000000001</v>
          </cell>
          <cell r="W115">
            <v>0</v>
          </cell>
          <cell r="X115" t="str">
            <v>N/A</v>
          </cell>
          <cell r="Y115">
            <v>0</v>
          </cell>
          <cell r="AD115">
            <v>241</v>
          </cell>
          <cell r="AF115" t="str">
            <v>N/A</v>
          </cell>
          <cell r="AG115" t="str">
            <v>N/A</v>
          </cell>
          <cell r="AH115">
            <v>0</v>
          </cell>
          <cell r="AO115" t="str">
            <v>N/A</v>
          </cell>
          <cell r="AP115" t="str">
            <v>N/A</v>
          </cell>
          <cell r="AQ115">
            <v>0</v>
          </cell>
          <cell r="AV115">
            <v>36867</v>
          </cell>
          <cell r="AW115" t="str">
            <v>Johnson</v>
          </cell>
          <cell r="AX115" t="str">
            <v>RS</v>
          </cell>
          <cell r="AZ115">
            <v>82.580929999999995</v>
          </cell>
          <cell r="BA115" t="str">
            <v>10Q</v>
          </cell>
          <cell r="BB115">
            <v>36815</v>
          </cell>
          <cell r="BE115" t="str">
            <v>N/A</v>
          </cell>
          <cell r="BF115" t="str">
            <v>N/A</v>
          </cell>
          <cell r="BH115" t="str">
            <v>N/A</v>
          </cell>
          <cell r="BI115" t="str">
            <v>N/A</v>
          </cell>
          <cell r="BK115" t="str">
            <v>N/A</v>
          </cell>
          <cell r="BM115">
            <v>503.99799999999999</v>
          </cell>
          <cell r="BN115">
            <v>460.48899999999998</v>
          </cell>
          <cell r="BO115">
            <v>43.509</v>
          </cell>
          <cell r="BP115">
            <v>36799</v>
          </cell>
          <cell r="BQ115" t="str">
            <v>10Q</v>
          </cell>
          <cell r="CB115" t="str">
            <v>N/A</v>
          </cell>
          <cell r="CC115" t="str">
            <v>N/A</v>
          </cell>
          <cell r="CE115" t="str">
            <v>N/A</v>
          </cell>
          <cell r="CF115" t="str">
            <v>N/A</v>
          </cell>
          <cell r="CG115" t="str">
            <v>N/A</v>
          </cell>
          <cell r="CI115" t="str">
            <v>N/A</v>
          </cell>
          <cell r="CJ115" t="str">
            <v>N/A</v>
          </cell>
          <cell r="CK115" t="str">
            <v>N/A</v>
          </cell>
          <cell r="CM115" t="e">
            <v>#NAME?</v>
          </cell>
          <cell r="CN115" t="e">
            <v>#NAME?</v>
          </cell>
          <cell r="CO115" t="str">
            <v>N/A</v>
          </cell>
          <cell r="CQ115">
            <v>0.59161003572867299</v>
          </cell>
          <cell r="CR115">
            <v>-1</v>
          </cell>
          <cell r="CT115" t="str">
            <v>N/A</v>
          </cell>
          <cell r="CU115" t="str">
            <v>N/A</v>
          </cell>
          <cell r="CV115" t="str">
            <v>N/A</v>
          </cell>
          <cell r="CW115" t="str">
            <v>N/A</v>
          </cell>
          <cell r="CX115" t="str">
            <v>N/A</v>
          </cell>
          <cell r="CZ115" t="str">
            <v>N/A</v>
          </cell>
          <cell r="DA115" t="str">
            <v>N/A</v>
          </cell>
          <cell r="DB115" t="str">
            <v>N/A</v>
          </cell>
          <cell r="DC115" t="str">
            <v>N/A</v>
          </cell>
          <cell r="DD115" t="str">
            <v>N/A</v>
          </cell>
          <cell r="DF115" t="str">
            <v>N/A</v>
          </cell>
          <cell r="DG115" t="str">
            <v>N/A</v>
          </cell>
          <cell r="DH115" t="str">
            <v>N/A</v>
          </cell>
          <cell r="DI115" t="str">
            <v>N/A</v>
          </cell>
          <cell r="DJ115" t="str">
            <v>N/A</v>
          </cell>
          <cell r="DL115" t="str">
            <v>N/A</v>
          </cell>
          <cell r="DM115" t="str">
            <v>N/A</v>
          </cell>
          <cell r="DN115" t="str">
            <v>N/A</v>
          </cell>
          <cell r="DO115" t="str">
            <v>N/A</v>
          </cell>
          <cell r="DP115" t="str">
            <v>N/A</v>
          </cell>
          <cell r="DR115" t="str">
            <v>N/A</v>
          </cell>
          <cell r="DS115" t="str">
            <v>N/A</v>
          </cell>
          <cell r="DT115" t="str">
            <v>N/A</v>
          </cell>
          <cell r="DU115" t="str">
            <v>N/A</v>
          </cell>
          <cell r="DV115" t="str">
            <v>N/A</v>
          </cell>
          <cell r="DX115" t="str">
            <v>N/A</v>
          </cell>
          <cell r="DY115" t="str">
            <v>N/A</v>
          </cell>
          <cell r="DZ115" t="str">
            <v>N/A</v>
          </cell>
          <cell r="EA115" t="str">
            <v>N/A</v>
          </cell>
          <cell r="EB115" t="str">
            <v>N/A</v>
          </cell>
          <cell r="ED115" t="str">
            <v>N/A</v>
          </cell>
          <cell r="EE115" t="str">
            <v>N/A</v>
          </cell>
          <cell r="EF115" t="str">
            <v>N/A</v>
          </cell>
          <cell r="EG115" t="str">
            <v>N/A</v>
          </cell>
          <cell r="EH115" t="str">
            <v>N/A</v>
          </cell>
          <cell r="EJ115" t="str">
            <v>N/A</v>
          </cell>
          <cell r="EK115" t="str">
            <v>N/A</v>
          </cell>
          <cell r="EL115" t="str">
            <v>N/A</v>
          </cell>
          <cell r="EM115" t="str">
            <v>N/A</v>
          </cell>
          <cell r="EN115" t="str">
            <v>N/A</v>
          </cell>
          <cell r="EP115" t="str">
            <v>NA</v>
          </cell>
          <cell r="EQ115" t="str">
            <v>N/A</v>
          </cell>
          <cell r="ER115" t="str">
            <v>N/A</v>
          </cell>
          <cell r="ES115" t="str">
            <v>N/A</v>
          </cell>
          <cell r="ET115" t="str">
            <v>N/A</v>
          </cell>
          <cell r="EV115" t="str">
            <v>NA</v>
          </cell>
          <cell r="EW115" t="str">
            <v>NA</v>
          </cell>
          <cell r="EX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E115" t="str">
            <v>N/A</v>
          </cell>
          <cell r="FF115" t="str">
            <v>N/A</v>
          </cell>
          <cell r="FG115" t="str">
            <v>N/A</v>
          </cell>
          <cell r="FK115" t="str">
            <v>JM</v>
          </cell>
        </row>
        <row r="116">
          <cell r="A116" t="str">
            <v>TNSI</v>
          </cell>
          <cell r="C116" t="str">
            <v>Triton Network Systems</v>
          </cell>
          <cell r="E116" t="str">
            <v>DEC</v>
          </cell>
          <cell r="G116" t="str">
            <v>TNSI</v>
          </cell>
          <cell r="H116" t="e">
            <v>#REF!</v>
          </cell>
          <cell r="I116" t="e">
            <v>#REF!</v>
          </cell>
          <cell r="J116" t="e">
            <v>#REF!</v>
          </cell>
          <cell r="L116" t="str">
            <v>N/A</v>
          </cell>
          <cell r="M116" t="e">
            <v>#NAME?</v>
          </cell>
          <cell r="N116" t="e">
            <v>#NAME?</v>
          </cell>
          <cell r="O116" t="e">
            <v>#NAME?</v>
          </cell>
          <cell r="Q116" t="e">
            <v>#NAME?</v>
          </cell>
          <cell r="R116" t="e">
            <v>#NAME?</v>
          </cell>
          <cell r="S116" t="e">
            <v>#NAME?</v>
          </cell>
          <cell r="U116">
            <v>25.7</v>
          </cell>
          <cell r="W116">
            <v>0</v>
          </cell>
          <cell r="X116" t="str">
            <v>N/A</v>
          </cell>
          <cell r="Y116">
            <v>0</v>
          </cell>
          <cell r="AD116">
            <v>62</v>
          </cell>
          <cell r="AF116" t="str">
            <v>N/A</v>
          </cell>
          <cell r="AG116" t="str">
            <v>N/A</v>
          </cell>
          <cell r="AH116">
            <v>0</v>
          </cell>
          <cell r="AO116" t="str">
            <v>N/A</v>
          </cell>
          <cell r="AP116" t="str">
            <v>N/A</v>
          </cell>
          <cell r="AQ116">
            <v>0</v>
          </cell>
          <cell r="AV116">
            <v>36845</v>
          </cell>
          <cell r="AW116" t="str">
            <v>May</v>
          </cell>
          <cell r="AX116" t="str">
            <v>Piper Jaffray</v>
          </cell>
          <cell r="AZ116">
            <v>34.860047999999999</v>
          </cell>
          <cell r="BA116" t="str">
            <v>10Q</v>
          </cell>
          <cell r="BB116">
            <v>36830</v>
          </cell>
          <cell r="BE116" t="str">
            <v>N/A</v>
          </cell>
          <cell r="BF116" t="str">
            <v>N/A</v>
          </cell>
          <cell r="BH116" t="str">
            <v>N/A</v>
          </cell>
          <cell r="BI116" t="str">
            <v>N/A</v>
          </cell>
          <cell r="BK116" t="str">
            <v>N/A</v>
          </cell>
          <cell r="BM116">
            <v>87.167051000000001</v>
          </cell>
          <cell r="BN116">
            <v>8.511946</v>
          </cell>
          <cell r="BO116">
            <v>78.655105000000006</v>
          </cell>
          <cell r="BP116">
            <v>36799</v>
          </cell>
          <cell r="BQ116" t="str">
            <v>10Q</v>
          </cell>
          <cell r="CB116" t="str">
            <v>N/A</v>
          </cell>
          <cell r="CC116" t="str">
            <v>N/A</v>
          </cell>
          <cell r="CE116" t="str">
            <v>N/A</v>
          </cell>
          <cell r="CF116" t="str">
            <v>N/A</v>
          </cell>
          <cell r="CG116" t="str">
            <v>N/A</v>
          </cell>
          <cell r="CI116" t="str">
            <v>N/A</v>
          </cell>
          <cell r="CJ116" t="str">
            <v>N/A</v>
          </cell>
          <cell r="CK116" t="str">
            <v>N/A</v>
          </cell>
          <cell r="CM116" t="e">
            <v>#NAME?</v>
          </cell>
          <cell r="CN116" t="e">
            <v>#NAME?</v>
          </cell>
          <cell r="CO116" t="str">
            <v>N/A</v>
          </cell>
          <cell r="CQ116">
            <v>1.4124513618676999</v>
          </cell>
          <cell r="CR116">
            <v>-1</v>
          </cell>
          <cell r="CT116" t="str">
            <v>N/A</v>
          </cell>
          <cell r="CU116" t="str">
            <v>N/A</v>
          </cell>
          <cell r="CV116" t="str">
            <v>N/A</v>
          </cell>
          <cell r="CW116" t="str">
            <v>N/A</v>
          </cell>
          <cell r="CX116" t="str">
            <v>N/A</v>
          </cell>
          <cell r="CZ116" t="str">
            <v>N/A</v>
          </cell>
          <cell r="DA116" t="str">
            <v>N/A</v>
          </cell>
          <cell r="DB116" t="str">
            <v>N/A</v>
          </cell>
          <cell r="DC116" t="str">
            <v>N/A</v>
          </cell>
          <cell r="DD116" t="str">
            <v>N/A</v>
          </cell>
          <cell r="DF116" t="str">
            <v>N/A</v>
          </cell>
          <cell r="DG116" t="str">
            <v>N/A</v>
          </cell>
          <cell r="DH116" t="str">
            <v>N/A</v>
          </cell>
          <cell r="DI116" t="str">
            <v>N/A</v>
          </cell>
          <cell r="DJ116" t="str">
            <v>N/A</v>
          </cell>
          <cell r="DL116" t="str">
            <v>N/A</v>
          </cell>
          <cell r="DM116" t="str">
            <v>N/A</v>
          </cell>
          <cell r="DN116" t="str">
            <v>N/A</v>
          </cell>
          <cell r="DO116" t="str">
            <v>N/A</v>
          </cell>
          <cell r="DP116" t="str">
            <v>N/A</v>
          </cell>
          <cell r="DR116" t="str">
            <v>N/A</v>
          </cell>
          <cell r="DS116" t="str">
            <v>N/A</v>
          </cell>
          <cell r="DT116" t="str">
            <v>N/A</v>
          </cell>
          <cell r="DU116" t="str">
            <v>N/A</v>
          </cell>
          <cell r="DV116" t="str">
            <v>N/A</v>
          </cell>
          <cell r="DX116" t="str">
            <v>N/A</v>
          </cell>
          <cell r="DY116" t="str">
            <v>N/A</v>
          </cell>
          <cell r="DZ116" t="str">
            <v>N/A</v>
          </cell>
          <cell r="EA116" t="str">
            <v>N/A</v>
          </cell>
          <cell r="EB116" t="str">
            <v>N/A</v>
          </cell>
          <cell r="ED116" t="str">
            <v>N/A</v>
          </cell>
          <cell r="EE116" t="str">
            <v>N/A</v>
          </cell>
          <cell r="EF116" t="str">
            <v>N/A</v>
          </cell>
          <cell r="EG116" t="str">
            <v>N/A</v>
          </cell>
          <cell r="EH116" t="str">
            <v>N/A</v>
          </cell>
          <cell r="EJ116" t="str">
            <v>N/A</v>
          </cell>
          <cell r="EK116" t="str">
            <v>N/A</v>
          </cell>
          <cell r="EL116" t="str">
            <v>N/A</v>
          </cell>
          <cell r="EM116" t="str">
            <v>N/A</v>
          </cell>
          <cell r="EN116" t="str">
            <v>N/A</v>
          </cell>
          <cell r="EP116" t="str">
            <v>NA</v>
          </cell>
          <cell r="EQ116" t="str">
            <v>N/A</v>
          </cell>
          <cell r="ER116" t="str">
            <v>N/A</v>
          </cell>
          <cell r="ES116" t="str">
            <v>N/A</v>
          </cell>
          <cell r="ET116" t="str">
            <v>N/A</v>
          </cell>
          <cell r="EV116" t="str">
            <v>NA</v>
          </cell>
          <cell r="EW116" t="str">
            <v>NA</v>
          </cell>
          <cell r="EX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E116" t="str">
            <v>N/A</v>
          </cell>
          <cell r="FF116" t="str">
            <v>N/A</v>
          </cell>
          <cell r="FG116" t="str">
            <v>N/A</v>
          </cell>
          <cell r="FI116" t="str">
            <v>SL</v>
          </cell>
          <cell r="FJ116">
            <v>36896</v>
          </cell>
        </row>
        <row r="117">
          <cell r="A117" t="str">
            <v>VRTS</v>
          </cell>
          <cell r="C117" t="str">
            <v>Veritas Software</v>
          </cell>
          <cell r="E117" t="str">
            <v>DEC</v>
          </cell>
          <cell r="G117" t="str">
            <v>VRTS</v>
          </cell>
          <cell r="H117" t="e">
            <v>#REF!</v>
          </cell>
          <cell r="I117" t="e">
            <v>#REF!</v>
          </cell>
          <cell r="J117" t="e">
            <v>#REF!</v>
          </cell>
          <cell r="L117" t="str">
            <v>N/A</v>
          </cell>
          <cell r="M117" t="e">
            <v>#NAME?</v>
          </cell>
          <cell r="N117" t="e">
            <v>#NAME?</v>
          </cell>
          <cell r="O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  <cell r="U117">
            <v>342.65499999999997</v>
          </cell>
          <cell r="W117">
            <v>0</v>
          </cell>
          <cell r="X117">
            <v>0.31226452262479798</v>
          </cell>
          <cell r="Y117">
            <v>106.999</v>
          </cell>
          <cell r="AA117">
            <v>106.999</v>
          </cell>
          <cell r="AB117">
            <v>73.352000000000004</v>
          </cell>
          <cell r="AD117">
            <v>1652.037</v>
          </cell>
          <cell r="AF117" t="str">
            <v>N/A</v>
          </cell>
          <cell r="AG117">
            <v>0.30498287871276503</v>
          </cell>
          <cell r="AH117">
            <v>503.84300000000002</v>
          </cell>
          <cell r="AJ117">
            <v>503.84300000000002</v>
          </cell>
          <cell r="AK117">
            <v>354.226</v>
          </cell>
          <cell r="AO117" t="str">
            <v>N/A</v>
          </cell>
          <cell r="AP117" t="str">
            <v>N/A</v>
          </cell>
          <cell r="AQ117">
            <v>0</v>
          </cell>
          <cell r="AV117">
            <v>36527</v>
          </cell>
          <cell r="AX117" t="str">
            <v>RS</v>
          </cell>
          <cell r="AZ117">
            <v>408.64800000000002</v>
          </cell>
          <cell r="BA117" t="str">
            <v>10Q</v>
          </cell>
          <cell r="BB117">
            <v>37164</v>
          </cell>
          <cell r="BE117" t="str">
            <v>N/A</v>
          </cell>
          <cell r="BF117" t="str">
            <v>N/A</v>
          </cell>
          <cell r="BH117" t="str">
            <v>N/A</v>
          </cell>
          <cell r="BI117" t="str">
            <v>N/A</v>
          </cell>
          <cell r="BK117" t="str">
            <v>N/A</v>
          </cell>
          <cell r="BM117">
            <v>948.57799999999997</v>
          </cell>
          <cell r="BN117">
            <v>459.81200000000001</v>
          </cell>
          <cell r="BO117">
            <v>488.76600000000002</v>
          </cell>
          <cell r="BP117">
            <v>36799</v>
          </cell>
          <cell r="BQ117" t="str">
            <v>10Q</v>
          </cell>
          <cell r="CB117" t="str">
            <v>N/A</v>
          </cell>
          <cell r="CC117" t="str">
            <v>N/A</v>
          </cell>
          <cell r="CE117" t="str">
            <v>N/A</v>
          </cell>
          <cell r="CF117" t="str">
            <v>N/A</v>
          </cell>
          <cell r="CG117" t="str">
            <v>N/A</v>
          </cell>
          <cell r="CI117" t="str">
            <v>N/A</v>
          </cell>
          <cell r="CJ117" t="str">
            <v>N/A</v>
          </cell>
          <cell r="CK117" t="str">
            <v>N/A</v>
          </cell>
          <cell r="CM117" t="e">
            <v>#NAME?</v>
          </cell>
          <cell r="CN117" t="e">
            <v>#NAME?</v>
          </cell>
          <cell r="CO117" t="str">
            <v>N/A</v>
          </cell>
          <cell r="CQ117">
            <v>3.8212837985729098</v>
          </cell>
          <cell r="CR117">
            <v>-1</v>
          </cell>
          <cell r="CT117" t="str">
            <v>N/A</v>
          </cell>
          <cell r="CU117" t="str">
            <v>N/A</v>
          </cell>
          <cell r="CV117" t="str">
            <v>N/A</v>
          </cell>
          <cell r="CW117" t="str">
            <v>N/A</v>
          </cell>
          <cell r="CX117" t="str">
            <v>N/A</v>
          </cell>
          <cell r="CZ117" t="str">
            <v>N/A</v>
          </cell>
          <cell r="DA117" t="str">
            <v>N/A</v>
          </cell>
          <cell r="DB117" t="str">
            <v>N/A</v>
          </cell>
          <cell r="DC117" t="str">
            <v>N/A</v>
          </cell>
          <cell r="DD117" t="str">
            <v>N/A</v>
          </cell>
          <cell r="DF117" t="str">
            <v>N/A</v>
          </cell>
          <cell r="DG117" t="str">
            <v>N/A</v>
          </cell>
          <cell r="DH117" t="str">
            <v>N/A</v>
          </cell>
          <cell r="DI117" t="str">
            <v>N/A</v>
          </cell>
          <cell r="DJ117" t="str">
            <v>N/A</v>
          </cell>
          <cell r="DL117" t="str">
            <v>N/A</v>
          </cell>
          <cell r="DM117" t="str">
            <v>N/A</v>
          </cell>
          <cell r="DN117" t="str">
            <v>N/A</v>
          </cell>
          <cell r="DO117" t="str">
            <v>N/A</v>
          </cell>
          <cell r="DP117" t="str">
            <v>N/A</v>
          </cell>
          <cell r="DR117" t="str">
            <v>N/A</v>
          </cell>
          <cell r="DS117" t="str">
            <v>N/A</v>
          </cell>
          <cell r="DT117" t="str">
            <v>N/A</v>
          </cell>
          <cell r="DU117" t="str">
            <v>N/A</v>
          </cell>
          <cell r="DV117" t="str">
            <v>N/A</v>
          </cell>
          <cell r="DX117" t="str">
            <v>N/A</v>
          </cell>
          <cell r="DY117" t="str">
            <v>N/A</v>
          </cell>
          <cell r="DZ117" t="str">
            <v>N/A</v>
          </cell>
          <cell r="EA117" t="str">
            <v>N/A</v>
          </cell>
          <cell r="EB117" t="str">
            <v>N/A</v>
          </cell>
          <cell r="ED117" t="str">
            <v>N/A</v>
          </cell>
          <cell r="EE117" t="str">
            <v>N/A</v>
          </cell>
          <cell r="EF117" t="str">
            <v>N/A</v>
          </cell>
          <cell r="EG117" t="str">
            <v>N/A</v>
          </cell>
          <cell r="EH117" t="str">
            <v>N/A</v>
          </cell>
          <cell r="EJ117" t="str">
            <v>N/A</v>
          </cell>
          <cell r="EK117" t="str">
            <v>N/A</v>
          </cell>
          <cell r="EL117" t="str">
            <v>N/A</v>
          </cell>
          <cell r="EM117" t="str">
            <v>N/A</v>
          </cell>
          <cell r="EN117" t="str">
            <v>N/A</v>
          </cell>
          <cell r="EP117" t="str">
            <v>NA</v>
          </cell>
          <cell r="EQ117" t="str">
            <v>N/A</v>
          </cell>
          <cell r="ER117" t="str">
            <v>N/A</v>
          </cell>
          <cell r="ES117" t="str">
            <v>N/A</v>
          </cell>
          <cell r="ET117" t="str">
            <v>N/A</v>
          </cell>
          <cell r="EV117" t="str">
            <v>NA</v>
          </cell>
          <cell r="EW117" t="str">
            <v>NA</v>
          </cell>
          <cell r="EX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E117" t="str">
            <v>N/A</v>
          </cell>
          <cell r="FF117" t="str">
            <v>N/A</v>
          </cell>
          <cell r="FG117" t="str">
            <v>N/A</v>
          </cell>
          <cell r="FI117" t="str">
            <v>SL</v>
          </cell>
          <cell r="FJ117">
            <v>36877</v>
          </cell>
        </row>
        <row r="118">
          <cell r="A118" t="str">
            <v>VINA</v>
          </cell>
          <cell r="C118" t="str">
            <v>Vina Technologies</v>
          </cell>
          <cell r="E118" t="str">
            <v>DEC</v>
          </cell>
          <cell r="G118" t="str">
            <v>VINA</v>
          </cell>
          <cell r="H118" t="e">
            <v>#REF!</v>
          </cell>
          <cell r="I118" t="e">
            <v>#REF!</v>
          </cell>
          <cell r="J118" t="e">
            <v>#REF!</v>
          </cell>
          <cell r="L118" t="str">
            <v>N/A</v>
          </cell>
          <cell r="M118" t="e">
            <v>#NAME?</v>
          </cell>
          <cell r="N118" t="e">
            <v>#NAME?</v>
          </cell>
          <cell r="O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  <cell r="U118">
            <v>32.1</v>
          </cell>
          <cell r="W118">
            <v>0</v>
          </cell>
          <cell r="X118" t="str">
            <v>N/A</v>
          </cell>
          <cell r="Y118">
            <v>0</v>
          </cell>
          <cell r="AD118">
            <v>52</v>
          </cell>
          <cell r="AF118" t="str">
            <v>N/A</v>
          </cell>
          <cell r="AG118" t="str">
            <v>N/A</v>
          </cell>
          <cell r="AH118">
            <v>0</v>
          </cell>
          <cell r="AM118">
            <v>80</v>
          </cell>
          <cell r="AO118" t="str">
            <v>N/A</v>
          </cell>
          <cell r="AP118" t="str">
            <v>N/A</v>
          </cell>
          <cell r="AQ118">
            <v>0</v>
          </cell>
          <cell r="AV118">
            <v>36915</v>
          </cell>
          <cell r="AX118" t="str">
            <v>Lehman</v>
          </cell>
          <cell r="AZ118">
            <v>32.574353000000002</v>
          </cell>
          <cell r="BA118" t="str">
            <v>10Q</v>
          </cell>
          <cell r="BB118">
            <v>36799</v>
          </cell>
          <cell r="BE118" t="str">
            <v>N/A</v>
          </cell>
          <cell r="BF118" t="str">
            <v>N/A</v>
          </cell>
          <cell r="BH118" t="str">
            <v>N/A</v>
          </cell>
          <cell r="BI118" t="str">
            <v>N/A</v>
          </cell>
          <cell r="BK118" t="str">
            <v>N/A</v>
          </cell>
          <cell r="BM118">
            <v>44.499000000000002</v>
          </cell>
          <cell r="BN118">
            <v>0</v>
          </cell>
          <cell r="BO118">
            <v>44.499000000000002</v>
          </cell>
          <cell r="BP118">
            <v>36914</v>
          </cell>
          <cell r="BQ118" t="str">
            <v>PR</v>
          </cell>
          <cell r="BT118">
            <v>-0.72</v>
          </cell>
          <cell r="BU118">
            <v>-0.76</v>
          </cell>
          <cell r="BV118">
            <v>-0.3</v>
          </cell>
          <cell r="BX118">
            <v>36926</v>
          </cell>
          <cell r="BZ118" t="str">
            <v>TBD</v>
          </cell>
          <cell r="CB118" t="str">
            <v>N/A</v>
          </cell>
          <cell r="CC118" t="str">
            <v>N/A</v>
          </cell>
          <cell r="CE118" t="str">
            <v>N/A</v>
          </cell>
          <cell r="CF118" t="str">
            <v>N/A</v>
          </cell>
          <cell r="CG118" t="str">
            <v>N/A</v>
          </cell>
          <cell r="CI118" t="str">
            <v>N/A</v>
          </cell>
          <cell r="CJ118" t="str">
            <v>N/A</v>
          </cell>
          <cell r="CK118" t="str">
            <v>N/A</v>
          </cell>
          <cell r="CM118" t="e">
            <v>#NAME?</v>
          </cell>
          <cell r="CN118" t="e">
            <v>#NAME?</v>
          </cell>
          <cell r="CO118" t="str">
            <v>N/A</v>
          </cell>
          <cell r="CQ118">
            <v>0.61993769470405002</v>
          </cell>
          <cell r="CR118">
            <v>0.53846153846153799</v>
          </cell>
          <cell r="CT118" t="str">
            <v>N/A</v>
          </cell>
          <cell r="CU118" t="str">
            <v>N/A</v>
          </cell>
          <cell r="CV118" t="str">
            <v>N/A</v>
          </cell>
          <cell r="CW118" t="str">
            <v>N/A</v>
          </cell>
          <cell r="CX118" t="str">
            <v>N/A</v>
          </cell>
          <cell r="CZ118" t="str">
            <v>N/A</v>
          </cell>
          <cell r="DA118" t="str">
            <v>N/A</v>
          </cell>
          <cell r="DB118" t="str">
            <v>N/A</v>
          </cell>
          <cell r="DC118" t="str">
            <v>N/A</v>
          </cell>
          <cell r="DD118" t="str">
            <v>N/A</v>
          </cell>
          <cell r="DF118" t="str">
            <v>N/A</v>
          </cell>
          <cell r="DG118" t="str">
            <v>N/A</v>
          </cell>
          <cell r="DH118" t="str">
            <v>N/A</v>
          </cell>
          <cell r="DI118" t="str">
            <v>N/A</v>
          </cell>
          <cell r="DJ118" t="str">
            <v>N/A</v>
          </cell>
          <cell r="DL118" t="str">
            <v>N/A</v>
          </cell>
          <cell r="DM118" t="str">
            <v>N/A</v>
          </cell>
          <cell r="DN118" t="str">
            <v>N/A</v>
          </cell>
          <cell r="DO118" t="str">
            <v>N/A</v>
          </cell>
          <cell r="DP118" t="str">
            <v>N/A</v>
          </cell>
          <cell r="DR118" t="str">
            <v>N/A</v>
          </cell>
          <cell r="DS118" t="str">
            <v>N/A</v>
          </cell>
          <cell r="DT118" t="str">
            <v>N/A</v>
          </cell>
          <cell r="DU118" t="str">
            <v>N/A</v>
          </cell>
          <cell r="DV118" t="str">
            <v>N/A</v>
          </cell>
          <cell r="DX118" t="str">
            <v>N/A</v>
          </cell>
          <cell r="DY118" t="str">
            <v>N/A</v>
          </cell>
          <cell r="DZ118" t="str">
            <v>N/A</v>
          </cell>
          <cell r="EA118" t="str">
            <v>N/A</v>
          </cell>
          <cell r="EB118" t="str">
            <v>N/A</v>
          </cell>
          <cell r="ED118" t="str">
            <v>N/A</v>
          </cell>
          <cell r="EE118" t="str">
            <v>N/A</v>
          </cell>
          <cell r="EF118" t="str">
            <v>N/A</v>
          </cell>
          <cell r="EG118" t="str">
            <v>N/A</v>
          </cell>
          <cell r="EH118" t="str">
            <v>N/A</v>
          </cell>
          <cell r="EJ118" t="str">
            <v>N/A</v>
          </cell>
          <cell r="EK118" t="str">
            <v>N/A</v>
          </cell>
          <cell r="EL118" t="str">
            <v>N/A</v>
          </cell>
          <cell r="EM118" t="str">
            <v>N/A</v>
          </cell>
          <cell r="EN118" t="str">
            <v>N/A</v>
          </cell>
          <cell r="EP118" t="str">
            <v>NA</v>
          </cell>
          <cell r="EQ118" t="str">
            <v>N/A</v>
          </cell>
          <cell r="ER118" t="str">
            <v>N/A</v>
          </cell>
          <cell r="ES118" t="str">
            <v>N/A</v>
          </cell>
          <cell r="ET118" t="str">
            <v>N/A</v>
          </cell>
          <cell r="EV118" t="str">
            <v>NA</v>
          </cell>
          <cell r="EW118" t="str">
            <v>NA</v>
          </cell>
          <cell r="EX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E118" t="str">
            <v>N/A</v>
          </cell>
          <cell r="FF118" t="str">
            <v>N/A</v>
          </cell>
          <cell r="FG118" t="str">
            <v>N/A</v>
          </cell>
          <cell r="FK118" t="str">
            <v>JM</v>
          </cell>
          <cell r="FL118">
            <v>36895</v>
          </cell>
        </row>
        <row r="119">
          <cell r="A119" t="str">
            <v>VRTA</v>
          </cell>
          <cell r="C119" t="str">
            <v>Virata</v>
          </cell>
          <cell r="E119" t="str">
            <v>MAR</v>
          </cell>
          <cell r="G119" t="str">
            <v>VRTA</v>
          </cell>
          <cell r="H119" t="e">
            <v>#REF!</v>
          </cell>
          <cell r="I119" t="e">
            <v>#REF!</v>
          </cell>
          <cell r="J119" t="e">
            <v>#REF!</v>
          </cell>
          <cell r="L119" t="str">
            <v>N/A</v>
          </cell>
          <cell r="M119" t="e">
            <v>#NAME?</v>
          </cell>
          <cell r="N119" t="e">
            <v>#NAME?</v>
          </cell>
          <cell r="O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  <cell r="U119">
            <v>114.4</v>
          </cell>
          <cell r="W119">
            <v>0</v>
          </cell>
          <cell r="X119" t="str">
            <v>N/A</v>
          </cell>
          <cell r="Y119">
            <v>0</v>
          </cell>
          <cell r="AD119">
            <v>230.666666666667</v>
          </cell>
          <cell r="AF119" t="str">
            <v>N/A</v>
          </cell>
          <cell r="AG119" t="str">
            <v>N/A</v>
          </cell>
          <cell r="AH119">
            <v>0</v>
          </cell>
          <cell r="AO119" t="str">
            <v>N/A</v>
          </cell>
          <cell r="AP119" t="str">
            <v>N/A</v>
          </cell>
          <cell r="AQ119">
            <v>0</v>
          </cell>
          <cell r="AV119">
            <v>36825</v>
          </cell>
          <cell r="AW119" t="str">
            <v>Veerappan</v>
          </cell>
          <cell r="AX119" t="str">
            <v>RS</v>
          </cell>
          <cell r="AZ119">
            <v>62.836207000000002</v>
          </cell>
          <cell r="BA119" t="str">
            <v>10Q</v>
          </cell>
          <cell r="BB119">
            <v>36839</v>
          </cell>
          <cell r="BE119" t="str">
            <v>N/A</v>
          </cell>
          <cell r="BF119" t="str">
            <v>N/A</v>
          </cell>
          <cell r="BH119" t="str">
            <v>N/A</v>
          </cell>
          <cell r="BI119" t="str">
            <v>N/A</v>
          </cell>
          <cell r="BK119" t="str">
            <v>N/A</v>
          </cell>
          <cell r="BM119">
            <v>527.90899999999999</v>
          </cell>
          <cell r="BN119">
            <v>3.4220000000000002</v>
          </cell>
          <cell r="BO119">
            <v>524.48699999999997</v>
          </cell>
          <cell r="BP119">
            <v>36799</v>
          </cell>
          <cell r="BQ119" t="str">
            <v>10Q</v>
          </cell>
          <cell r="CB119" t="str">
            <v>N/A</v>
          </cell>
          <cell r="CC119" t="str">
            <v>N/A</v>
          </cell>
          <cell r="CE119" t="str">
            <v>N/A</v>
          </cell>
          <cell r="CF119" t="str">
            <v>N/A</v>
          </cell>
          <cell r="CG119" t="str">
            <v>N/A</v>
          </cell>
          <cell r="CI119" t="str">
            <v>N/A</v>
          </cell>
          <cell r="CJ119" t="str">
            <v>N/A</v>
          </cell>
          <cell r="CK119" t="str">
            <v>N/A</v>
          </cell>
          <cell r="CM119" t="e">
            <v>#NAME?</v>
          </cell>
          <cell r="CN119" t="e">
            <v>#NAME?</v>
          </cell>
          <cell r="CO119" t="str">
            <v>N/A</v>
          </cell>
          <cell r="CQ119">
            <v>1.0163170163170201</v>
          </cell>
          <cell r="CR119">
            <v>-1</v>
          </cell>
          <cell r="CT119" t="str">
            <v>N/A</v>
          </cell>
          <cell r="CU119" t="str">
            <v>N/A</v>
          </cell>
          <cell r="CV119" t="str">
            <v>N/A</v>
          </cell>
          <cell r="CW119" t="str">
            <v>N/A</v>
          </cell>
          <cell r="CX119" t="str">
            <v>N/A</v>
          </cell>
          <cell r="CZ119" t="str">
            <v>N/A</v>
          </cell>
          <cell r="DA119" t="str">
            <v>N/A</v>
          </cell>
          <cell r="DB119" t="str">
            <v>N/A</v>
          </cell>
          <cell r="DC119" t="str">
            <v>N/A</v>
          </cell>
          <cell r="DD119" t="str">
            <v>N/A</v>
          </cell>
          <cell r="DF119" t="str">
            <v>N/A</v>
          </cell>
          <cell r="DG119" t="str">
            <v>N/A</v>
          </cell>
          <cell r="DH119" t="str">
            <v>N/A</v>
          </cell>
          <cell r="DI119" t="str">
            <v>N/A</v>
          </cell>
          <cell r="DJ119" t="str">
            <v>N/A</v>
          </cell>
          <cell r="DL119" t="str">
            <v>N/A</v>
          </cell>
          <cell r="DM119" t="str">
            <v>N/A</v>
          </cell>
          <cell r="DN119" t="str">
            <v>N/A</v>
          </cell>
          <cell r="DO119" t="str">
            <v>N/A</v>
          </cell>
          <cell r="DP119" t="str">
            <v>N/A</v>
          </cell>
          <cell r="DR119" t="str">
            <v>N/A</v>
          </cell>
          <cell r="DS119" t="str">
            <v>N/A</v>
          </cell>
          <cell r="DT119" t="str">
            <v>N/A</v>
          </cell>
          <cell r="DU119" t="str">
            <v>N/A</v>
          </cell>
          <cell r="DV119" t="str">
            <v>N/A</v>
          </cell>
          <cell r="DX119" t="str">
            <v>N/A</v>
          </cell>
          <cell r="DY119" t="str">
            <v>N/A</v>
          </cell>
          <cell r="DZ119" t="str">
            <v>N/A</v>
          </cell>
          <cell r="EA119" t="str">
            <v>N/A</v>
          </cell>
          <cell r="EB119" t="str">
            <v>N/A</v>
          </cell>
          <cell r="ED119" t="str">
            <v>N/A</v>
          </cell>
          <cell r="EE119" t="str">
            <v>N/A</v>
          </cell>
          <cell r="EF119" t="str">
            <v>N/A</v>
          </cell>
          <cell r="EG119" t="str">
            <v>N/A</v>
          </cell>
          <cell r="EH119" t="str">
            <v>N/A</v>
          </cell>
          <cell r="EJ119" t="str">
            <v>N/A</v>
          </cell>
          <cell r="EK119" t="str">
            <v>N/A</v>
          </cell>
          <cell r="EL119" t="str">
            <v>N/A</v>
          </cell>
          <cell r="EM119" t="str">
            <v>N/A</v>
          </cell>
          <cell r="EN119" t="str">
            <v>N/A</v>
          </cell>
          <cell r="EP119" t="str">
            <v>NA</v>
          </cell>
          <cell r="EQ119" t="str">
            <v>N/A</v>
          </cell>
          <cell r="ER119" t="str">
            <v>N/A</v>
          </cell>
          <cell r="ES119" t="str">
            <v>N/A</v>
          </cell>
          <cell r="ET119" t="str">
            <v>N/A</v>
          </cell>
          <cell r="EV119" t="str">
            <v>NA</v>
          </cell>
          <cell r="EW119" t="str">
            <v>NA</v>
          </cell>
          <cell r="EX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E119" t="str">
            <v>N/A</v>
          </cell>
          <cell r="FF119" t="str">
            <v>N/A</v>
          </cell>
          <cell r="FG119" t="str">
            <v>N/A</v>
          </cell>
        </row>
        <row r="120">
          <cell r="A120" t="str">
            <v>VNWK</v>
          </cell>
          <cell r="C120" t="str">
            <v>Visual Networks</v>
          </cell>
          <cell r="G120" t="str">
            <v>VNWK</v>
          </cell>
          <cell r="H120" t="e">
            <v>#REF!</v>
          </cell>
          <cell r="I120" t="e">
            <v>#REF!</v>
          </cell>
          <cell r="J120" t="e">
            <v>#REF!</v>
          </cell>
          <cell r="L120" t="str">
            <v>N/A</v>
          </cell>
          <cell r="M120" t="e">
            <v>#NAME?</v>
          </cell>
          <cell r="N120" t="e">
            <v>#NAME?</v>
          </cell>
          <cell r="O120" t="e">
            <v>#NAME?</v>
          </cell>
          <cell r="Q120" t="e">
            <v>#NAME?</v>
          </cell>
          <cell r="R120" t="e">
            <v>#NAME?</v>
          </cell>
          <cell r="S120" t="e">
            <v>#NAME?</v>
          </cell>
          <cell r="W120" t="e">
            <v>#DIV/0!</v>
          </cell>
          <cell r="X120" t="str">
            <v>N/A</v>
          </cell>
          <cell r="Y120">
            <v>0</v>
          </cell>
          <cell r="AF120" t="str">
            <v>N/A</v>
          </cell>
          <cell r="AG120" t="str">
            <v>N/A</v>
          </cell>
          <cell r="AH120">
            <v>0</v>
          </cell>
          <cell r="AO120" t="str">
            <v>N/A</v>
          </cell>
          <cell r="AP120" t="str">
            <v>N/A</v>
          </cell>
          <cell r="AQ120">
            <v>0</v>
          </cell>
          <cell r="BE120" t="str">
            <v>N/A</v>
          </cell>
          <cell r="BF120" t="str">
            <v>N/A</v>
          </cell>
          <cell r="BH120" t="str">
            <v>N/A</v>
          </cell>
          <cell r="BI120" t="str">
            <v>N/A</v>
          </cell>
          <cell r="BK120" t="str">
            <v>N/A</v>
          </cell>
          <cell r="BO120" t="str">
            <v>N/A</v>
          </cell>
          <cell r="CB120" t="str">
            <v>N/A</v>
          </cell>
          <cell r="CC120" t="str">
            <v>N/A</v>
          </cell>
          <cell r="CE120" t="str">
            <v>N/A</v>
          </cell>
          <cell r="CF120" t="str">
            <v>N/A</v>
          </cell>
          <cell r="CG120" t="str">
            <v>N/A</v>
          </cell>
          <cell r="CI120" t="str">
            <v>N/A</v>
          </cell>
          <cell r="CJ120" t="str">
            <v>N/A</v>
          </cell>
          <cell r="CK120" t="str">
            <v>N/A</v>
          </cell>
          <cell r="CM120" t="e">
            <v>#NAME?</v>
          </cell>
          <cell r="CN120" t="e">
            <v>#NAME?</v>
          </cell>
          <cell r="CO120" t="str">
            <v>N/A</v>
          </cell>
          <cell r="CQ120" t="str">
            <v>N/A</v>
          </cell>
          <cell r="CR120" t="str">
            <v>N/A</v>
          </cell>
          <cell r="CT120" t="str">
            <v>N/A</v>
          </cell>
          <cell r="CU120" t="str">
            <v>N/A</v>
          </cell>
          <cell r="CV120" t="str">
            <v>N/A</v>
          </cell>
          <cell r="CW120" t="str">
            <v>N/A</v>
          </cell>
          <cell r="CX120" t="str">
            <v>N/A</v>
          </cell>
          <cell r="CZ120" t="str">
            <v>N/A</v>
          </cell>
          <cell r="DA120" t="str">
            <v>N/A</v>
          </cell>
          <cell r="DB120" t="str">
            <v>N/A</v>
          </cell>
          <cell r="DC120" t="str">
            <v>N/A</v>
          </cell>
          <cell r="DD120" t="str">
            <v>N/A</v>
          </cell>
          <cell r="DF120" t="str">
            <v>N/A</v>
          </cell>
          <cell r="DG120" t="str">
            <v>N/A</v>
          </cell>
          <cell r="DH120" t="str">
            <v>N/A</v>
          </cell>
          <cell r="DI120" t="str">
            <v>N/A</v>
          </cell>
          <cell r="DJ120" t="str">
            <v>N/A</v>
          </cell>
          <cell r="DL120" t="str">
            <v>N/A</v>
          </cell>
          <cell r="DM120" t="str">
            <v>N/A</v>
          </cell>
          <cell r="DN120" t="str">
            <v>N/A</v>
          </cell>
          <cell r="DO120" t="str">
            <v>N/A</v>
          </cell>
          <cell r="DP120" t="str">
            <v>N/A</v>
          </cell>
          <cell r="DR120" t="str">
            <v>N/A</v>
          </cell>
          <cell r="DS120" t="str">
            <v>N/A</v>
          </cell>
          <cell r="DT120" t="str">
            <v>N/A</v>
          </cell>
          <cell r="DU120" t="str">
            <v>N/A</v>
          </cell>
          <cell r="DV120" t="str">
            <v>N/A</v>
          </cell>
          <cell r="DX120" t="str">
            <v>N/A</v>
          </cell>
          <cell r="DY120" t="str">
            <v>N/A</v>
          </cell>
          <cell r="DZ120" t="str">
            <v>N/A</v>
          </cell>
          <cell r="EA120" t="str">
            <v>N/A</v>
          </cell>
          <cell r="EB120" t="str">
            <v>N/A</v>
          </cell>
          <cell r="ED120" t="str">
            <v>N/A</v>
          </cell>
          <cell r="EE120" t="str">
            <v>N/A</v>
          </cell>
          <cell r="EF120" t="str">
            <v>N/A</v>
          </cell>
          <cell r="EG120" t="str">
            <v>N/A</v>
          </cell>
          <cell r="EH120" t="str">
            <v>N/A</v>
          </cell>
          <cell r="EJ120" t="str">
            <v>N/A</v>
          </cell>
          <cell r="EK120" t="str">
            <v>N/A</v>
          </cell>
          <cell r="EL120" t="str">
            <v>N/A</v>
          </cell>
          <cell r="EM120" t="str">
            <v>N/A</v>
          </cell>
          <cell r="EN120" t="str">
            <v>N/A</v>
          </cell>
          <cell r="EP120" t="str">
            <v>NA</v>
          </cell>
          <cell r="EQ120" t="str">
            <v>N/A</v>
          </cell>
          <cell r="ER120" t="str">
            <v>N/A</v>
          </cell>
          <cell r="ES120" t="str">
            <v>N/A</v>
          </cell>
          <cell r="ET120" t="str">
            <v>N/A</v>
          </cell>
          <cell r="EV120" t="str">
            <v>NA</v>
          </cell>
          <cell r="EW120" t="str">
            <v>NA</v>
          </cell>
          <cell r="EX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E120" t="str">
            <v>N/A</v>
          </cell>
          <cell r="FF120" t="str">
            <v>N/A</v>
          </cell>
          <cell r="FG120" t="str">
            <v>N/A</v>
          </cell>
          <cell r="FI120" t="str">
            <v>SL</v>
          </cell>
          <cell r="FJ120">
            <v>36863</v>
          </cell>
        </row>
        <row r="121">
          <cell r="A121" t="str">
            <v>VTSS</v>
          </cell>
          <cell r="C121" t="str">
            <v>Vitesse</v>
          </cell>
          <cell r="E121" t="str">
            <v>SEP</v>
          </cell>
          <cell r="G121" t="str">
            <v>VTSS</v>
          </cell>
          <cell r="H121" t="e">
            <v>#REF!</v>
          </cell>
          <cell r="I121" t="e">
            <v>#REF!</v>
          </cell>
          <cell r="J121" t="e">
            <v>#REF!</v>
          </cell>
          <cell r="L121" t="str">
            <v>N/A</v>
          </cell>
          <cell r="M121" t="e">
            <v>#NAME?</v>
          </cell>
          <cell r="N121" t="e">
            <v>#NAME?</v>
          </cell>
          <cell r="O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  <cell r="U121">
            <v>517.9</v>
          </cell>
          <cell r="W121">
            <v>0</v>
          </cell>
          <cell r="X121" t="str">
            <v>N/A</v>
          </cell>
          <cell r="Y121">
            <v>0</v>
          </cell>
          <cell r="AD121">
            <v>910.3</v>
          </cell>
          <cell r="AF121" t="str">
            <v>N/A</v>
          </cell>
          <cell r="AG121" t="str">
            <v>N/A</v>
          </cell>
          <cell r="AH121">
            <v>0</v>
          </cell>
          <cell r="AO121" t="str">
            <v>N/A</v>
          </cell>
          <cell r="AP121" t="str">
            <v>N/A</v>
          </cell>
          <cell r="AQ121">
            <v>0</v>
          </cell>
          <cell r="AV121">
            <v>36817</v>
          </cell>
          <cell r="AW121" t="str">
            <v>Veerappan</v>
          </cell>
          <cell r="AX121" t="str">
            <v>RS</v>
          </cell>
          <cell r="AZ121">
            <v>179.61829800000001</v>
          </cell>
          <cell r="BA121" t="str">
            <v>10Q</v>
          </cell>
          <cell r="BB121">
            <v>36738</v>
          </cell>
          <cell r="BE121" t="str">
            <v>N/A</v>
          </cell>
          <cell r="BF121" t="str">
            <v>N/A</v>
          </cell>
          <cell r="BH121" t="str">
            <v>N/A</v>
          </cell>
          <cell r="BI121" t="str">
            <v>N/A</v>
          </cell>
          <cell r="BK121" t="str">
            <v>N/A</v>
          </cell>
          <cell r="BO121" t="str">
            <v>N/A</v>
          </cell>
          <cell r="CB121" t="str">
            <v>N/A</v>
          </cell>
          <cell r="CC121" t="str">
            <v>N/A</v>
          </cell>
          <cell r="CE121" t="str">
            <v>N/A</v>
          </cell>
          <cell r="CF121" t="str">
            <v>N/A</v>
          </cell>
          <cell r="CG121" t="str">
            <v>N/A</v>
          </cell>
          <cell r="CI121" t="str">
            <v>N/A</v>
          </cell>
          <cell r="CJ121" t="str">
            <v>N/A</v>
          </cell>
          <cell r="CK121" t="str">
            <v>N/A</v>
          </cell>
          <cell r="CM121" t="e">
            <v>#NAME?</v>
          </cell>
          <cell r="CN121" t="e">
            <v>#NAME?</v>
          </cell>
          <cell r="CO121" t="str">
            <v>N/A</v>
          </cell>
          <cell r="CQ121">
            <v>0.757675226877776</v>
          </cell>
          <cell r="CR121">
            <v>-1</v>
          </cell>
          <cell r="CT121" t="str">
            <v>N/A</v>
          </cell>
          <cell r="CU121" t="str">
            <v>N/A</v>
          </cell>
          <cell r="CV121" t="str">
            <v>N/A</v>
          </cell>
          <cell r="CW121" t="str">
            <v>N/A</v>
          </cell>
          <cell r="CX121" t="str">
            <v>N/A</v>
          </cell>
          <cell r="CZ121" t="str">
            <v>N/A</v>
          </cell>
          <cell r="DA121" t="str">
            <v>N/A</v>
          </cell>
          <cell r="DB121" t="str">
            <v>N/A</v>
          </cell>
          <cell r="DC121" t="str">
            <v>N/A</v>
          </cell>
          <cell r="DD121" t="str">
            <v>N/A</v>
          </cell>
          <cell r="DF121" t="str">
            <v>N/A</v>
          </cell>
          <cell r="DG121" t="str">
            <v>N/A</v>
          </cell>
          <cell r="DH121" t="str">
            <v>N/A</v>
          </cell>
          <cell r="DI121" t="str">
            <v>N/A</v>
          </cell>
          <cell r="DJ121" t="str">
            <v>N/A</v>
          </cell>
          <cell r="DL121" t="str">
            <v>N/A</v>
          </cell>
          <cell r="DM121" t="str">
            <v>N/A</v>
          </cell>
          <cell r="DN121" t="str">
            <v>N/A</v>
          </cell>
          <cell r="DO121" t="str">
            <v>N/A</v>
          </cell>
          <cell r="DP121" t="str">
            <v>N/A</v>
          </cell>
          <cell r="DR121" t="str">
            <v>N/A</v>
          </cell>
          <cell r="DS121" t="str">
            <v>N/A</v>
          </cell>
          <cell r="DT121" t="str">
            <v>N/A</v>
          </cell>
          <cell r="DU121" t="str">
            <v>N/A</v>
          </cell>
          <cell r="DV121" t="str">
            <v>N/A</v>
          </cell>
          <cell r="DX121" t="str">
            <v>N/A</v>
          </cell>
          <cell r="DY121" t="str">
            <v>N/A</v>
          </cell>
          <cell r="DZ121" t="str">
            <v>N/A</v>
          </cell>
          <cell r="EA121" t="str">
            <v>N/A</v>
          </cell>
          <cell r="EB121" t="str">
            <v>N/A</v>
          </cell>
          <cell r="ED121" t="str">
            <v>N/A</v>
          </cell>
          <cell r="EE121" t="str">
            <v>N/A</v>
          </cell>
          <cell r="EF121" t="str">
            <v>N/A</v>
          </cell>
          <cell r="EG121" t="str">
            <v>N/A</v>
          </cell>
          <cell r="EH121" t="str">
            <v>N/A</v>
          </cell>
          <cell r="EJ121" t="str">
            <v>N/A</v>
          </cell>
          <cell r="EK121" t="str">
            <v>N/A</v>
          </cell>
          <cell r="EL121" t="str">
            <v>N/A</v>
          </cell>
          <cell r="EM121" t="str">
            <v>N/A</v>
          </cell>
          <cell r="EN121" t="str">
            <v>N/A</v>
          </cell>
          <cell r="EP121" t="str">
            <v>NA</v>
          </cell>
          <cell r="EQ121" t="str">
            <v>N/A</v>
          </cell>
          <cell r="ER121" t="str">
            <v>N/A</v>
          </cell>
          <cell r="ES121" t="str">
            <v>N/A</v>
          </cell>
          <cell r="ET121" t="str">
            <v>N/A</v>
          </cell>
          <cell r="EV121" t="str">
            <v>NA</v>
          </cell>
          <cell r="EW121" t="str">
            <v>NA</v>
          </cell>
          <cell r="EX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E121" t="str">
            <v>N/A</v>
          </cell>
          <cell r="FF121" t="str">
            <v>N/A</v>
          </cell>
          <cell r="FG121" t="str">
            <v>N/A</v>
          </cell>
        </row>
        <row r="122">
          <cell r="A122" t="str">
            <v>WSTL</v>
          </cell>
          <cell r="C122" t="str">
            <v>Westell Technologies</v>
          </cell>
          <cell r="E122" t="str">
            <v>MAR</v>
          </cell>
          <cell r="G122" t="str">
            <v>WSTL</v>
          </cell>
          <cell r="H122" t="e">
            <v>#REF!</v>
          </cell>
          <cell r="I122" t="e">
            <v>#REF!</v>
          </cell>
          <cell r="J122" t="e">
            <v>#REF!</v>
          </cell>
          <cell r="L122" t="str">
            <v>N/A</v>
          </cell>
          <cell r="M122" t="e">
            <v>#NAME?</v>
          </cell>
          <cell r="N122" t="e">
            <v>#NAME?</v>
          </cell>
          <cell r="O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  <cell r="U122">
            <v>334.63</v>
          </cell>
          <cell r="V122">
            <v>67.959000000000003</v>
          </cell>
          <cell r="W122">
            <v>0.20308699160266599</v>
          </cell>
          <cell r="X122">
            <v>-1.4281445178256601E-2</v>
          </cell>
          <cell r="Y122">
            <v>-4.7789999999999999</v>
          </cell>
          <cell r="AA122">
            <v>-4.7789999999999999</v>
          </cell>
          <cell r="AB122">
            <v>-6.4210000000000003</v>
          </cell>
          <cell r="AD122">
            <v>359</v>
          </cell>
          <cell r="AE122">
            <v>77.543999999999997</v>
          </cell>
          <cell r="AF122">
            <v>0.216</v>
          </cell>
          <cell r="AG122">
            <v>-6.5857938718662995E-2</v>
          </cell>
          <cell r="AH122">
            <v>-23.643000000000001</v>
          </cell>
          <cell r="AJ122">
            <v>-23.643000000000001</v>
          </cell>
          <cell r="AK122">
            <v>-29.643000000000001</v>
          </cell>
          <cell r="AO122" t="str">
            <v>N/A</v>
          </cell>
          <cell r="AP122" t="str">
            <v>N/A</v>
          </cell>
          <cell r="AQ122">
            <v>0</v>
          </cell>
          <cell r="AV122">
            <v>36916</v>
          </cell>
          <cell r="AX122" t="str">
            <v>JPHQ</v>
          </cell>
          <cell r="AZ122">
            <v>61.436999999999998</v>
          </cell>
          <cell r="BA122" t="str">
            <v>10Q</v>
          </cell>
          <cell r="BB122">
            <v>36799</v>
          </cell>
          <cell r="BE122" t="str">
            <v>N/A</v>
          </cell>
          <cell r="BF122" t="str">
            <v>N/A</v>
          </cell>
          <cell r="BH122" t="str">
            <v>N/A</v>
          </cell>
          <cell r="BI122" t="str">
            <v>N/A</v>
          </cell>
          <cell r="BK122" t="str">
            <v>N/A</v>
          </cell>
          <cell r="BM122">
            <v>20.346</v>
          </cell>
          <cell r="BN122">
            <v>28.597999999999999</v>
          </cell>
          <cell r="BO122">
            <v>-8.2520000000000007</v>
          </cell>
          <cell r="BP122">
            <v>36799</v>
          </cell>
          <cell r="BQ122" t="str">
            <v>10Q and PR</v>
          </cell>
          <cell r="BT122">
            <v>-0.09</v>
          </cell>
          <cell r="BU122">
            <v>-0.36</v>
          </cell>
          <cell r="BV122">
            <v>0.64</v>
          </cell>
          <cell r="BX122">
            <v>36926</v>
          </cell>
          <cell r="CB122" t="str">
            <v>N/A</v>
          </cell>
          <cell r="CC122" t="str">
            <v>N/A</v>
          </cell>
          <cell r="CE122" t="str">
            <v>N/A</v>
          </cell>
          <cell r="CF122" t="str">
            <v>N/A</v>
          </cell>
          <cell r="CG122" t="str">
            <v>N/A</v>
          </cell>
          <cell r="CI122" t="str">
            <v>N/A</v>
          </cell>
          <cell r="CJ122" t="str">
            <v>N/A</v>
          </cell>
          <cell r="CK122" t="str">
            <v>N/A</v>
          </cell>
          <cell r="CM122" t="e">
            <v>#NAME?</v>
          </cell>
          <cell r="CN122" t="e">
            <v>#NAME?</v>
          </cell>
          <cell r="CO122" t="str">
            <v>N/A</v>
          </cell>
          <cell r="CQ122">
            <v>7.2826704120969393E-2</v>
          </cell>
          <cell r="CR122">
            <v>-1</v>
          </cell>
          <cell r="CT122" t="str">
            <v>N/A</v>
          </cell>
          <cell r="CU122" t="str">
            <v>N/A</v>
          </cell>
          <cell r="CV122" t="str">
            <v>N/A</v>
          </cell>
          <cell r="CW122" t="str">
            <v>N/A</v>
          </cell>
          <cell r="CX122" t="str">
            <v>N/A</v>
          </cell>
          <cell r="CZ122" t="str">
            <v>N/A</v>
          </cell>
          <cell r="DA122" t="str">
            <v>N/A</v>
          </cell>
          <cell r="DB122" t="str">
            <v>N/A</v>
          </cell>
          <cell r="DC122" t="str">
            <v>N/A</v>
          </cell>
          <cell r="DD122" t="str">
            <v>N/A</v>
          </cell>
          <cell r="DF122" t="str">
            <v>N/A</v>
          </cell>
          <cell r="DG122" t="str">
            <v>N/A</v>
          </cell>
          <cell r="DH122" t="str">
            <v>N/A</v>
          </cell>
          <cell r="DI122" t="str">
            <v>N/A</v>
          </cell>
          <cell r="DJ122" t="str">
            <v>N/A</v>
          </cell>
          <cell r="DL122" t="str">
            <v>N/A</v>
          </cell>
          <cell r="DM122" t="str">
            <v>N/A</v>
          </cell>
          <cell r="DN122" t="str">
            <v>N/A</v>
          </cell>
          <cell r="DO122" t="str">
            <v>N/A</v>
          </cell>
          <cell r="DP122" t="str">
            <v>N/A</v>
          </cell>
          <cell r="DR122" t="str">
            <v>N/A</v>
          </cell>
          <cell r="DS122" t="str">
            <v>N/A</v>
          </cell>
          <cell r="DT122" t="str">
            <v>N/A</v>
          </cell>
          <cell r="DU122" t="str">
            <v>N/A</v>
          </cell>
          <cell r="DV122" t="str">
            <v>N/A</v>
          </cell>
          <cell r="DX122" t="str">
            <v>N/A</v>
          </cell>
          <cell r="DY122" t="str">
            <v>N/A</v>
          </cell>
          <cell r="DZ122" t="str">
            <v>N/A</v>
          </cell>
          <cell r="EA122" t="str">
            <v>N/A</v>
          </cell>
          <cell r="EB122" t="str">
            <v>N/A</v>
          </cell>
          <cell r="ED122" t="str">
            <v>N/A</v>
          </cell>
          <cell r="EE122" t="str">
            <v>N/A</v>
          </cell>
          <cell r="EF122" t="str">
            <v>N/A</v>
          </cell>
          <cell r="EG122" t="str">
            <v>N/A</v>
          </cell>
          <cell r="EH122" t="str">
            <v>N/A</v>
          </cell>
          <cell r="EJ122" t="str">
            <v>N/A</v>
          </cell>
          <cell r="EK122" t="str">
            <v>N/A</v>
          </cell>
          <cell r="EL122" t="str">
            <v>N/A</v>
          </cell>
          <cell r="EM122" t="str">
            <v>N/A</v>
          </cell>
          <cell r="EN122" t="str">
            <v>N/A</v>
          </cell>
          <cell r="EP122" t="str">
            <v>NA</v>
          </cell>
          <cell r="EQ122" t="str">
            <v>N/A</v>
          </cell>
          <cell r="ER122" t="str">
            <v>N/A</v>
          </cell>
          <cell r="ES122" t="str">
            <v>N/A</v>
          </cell>
          <cell r="ET122" t="str">
            <v>N/A</v>
          </cell>
          <cell r="EV122" t="str">
            <v>NA</v>
          </cell>
          <cell r="EW122" t="str">
            <v>NA</v>
          </cell>
          <cell r="EX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E122" t="str">
            <v>N/A</v>
          </cell>
          <cell r="FF122" t="str">
            <v>N/A</v>
          </cell>
          <cell r="FG122" t="str">
            <v>N/A</v>
          </cell>
          <cell r="FI122" t="str">
            <v>SL</v>
          </cell>
          <cell r="FJ122">
            <v>36863</v>
          </cell>
        </row>
        <row r="123">
          <cell r="A123" t="str">
            <v>WIND</v>
          </cell>
          <cell r="C123" t="str">
            <v>Wind River Systems</v>
          </cell>
          <cell r="E123" t="str">
            <v>JAN</v>
          </cell>
          <cell r="G123" t="str">
            <v>WIND</v>
          </cell>
          <cell r="H123" t="e">
            <v>#REF!</v>
          </cell>
          <cell r="I123" t="e">
            <v>#REF!</v>
          </cell>
          <cell r="J123" t="e">
            <v>#REF!</v>
          </cell>
          <cell r="L123" t="str">
            <v>N/A</v>
          </cell>
          <cell r="M123" t="e">
            <v>#NAME?</v>
          </cell>
          <cell r="N123" t="e">
            <v>#NAME?</v>
          </cell>
          <cell r="O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  <cell r="W123" t="e">
            <v>#DIV/0!</v>
          </cell>
          <cell r="X123" t="str">
            <v>N/A</v>
          </cell>
          <cell r="Y123">
            <v>0</v>
          </cell>
          <cell r="AF123" t="str">
            <v>N/A</v>
          </cell>
          <cell r="AG123" t="str">
            <v>N/A</v>
          </cell>
          <cell r="AH123">
            <v>0</v>
          </cell>
          <cell r="AO123" t="str">
            <v>N/A</v>
          </cell>
          <cell r="AP123" t="str">
            <v>N/A</v>
          </cell>
          <cell r="AQ123">
            <v>0</v>
          </cell>
          <cell r="BE123" t="str">
            <v>N/A</v>
          </cell>
          <cell r="BF123" t="str">
            <v>N/A</v>
          </cell>
          <cell r="BH123" t="str">
            <v>N/A</v>
          </cell>
          <cell r="BI123" t="str">
            <v>N/A</v>
          </cell>
          <cell r="BK123" t="str">
            <v>N/A</v>
          </cell>
          <cell r="BO123" t="str">
            <v>N/A</v>
          </cell>
          <cell r="CB123" t="str">
            <v>N/A</v>
          </cell>
          <cell r="CC123" t="str">
            <v>N/A</v>
          </cell>
          <cell r="CE123" t="str">
            <v>N/A</v>
          </cell>
          <cell r="CF123" t="str">
            <v>N/A</v>
          </cell>
          <cell r="CG123" t="str">
            <v>N/A</v>
          </cell>
          <cell r="CI123" t="str">
            <v>N/A</v>
          </cell>
          <cell r="CJ123" t="str">
            <v>N/A</v>
          </cell>
          <cell r="CK123" t="str">
            <v>N/A</v>
          </cell>
          <cell r="CM123" t="e">
            <v>#NAME?</v>
          </cell>
          <cell r="CN123" t="e">
            <v>#NAME?</v>
          </cell>
          <cell r="CO123" t="str">
            <v>N/A</v>
          </cell>
          <cell r="CQ123" t="str">
            <v>N/A</v>
          </cell>
          <cell r="CR123" t="str">
            <v>N/A</v>
          </cell>
          <cell r="CT123" t="str">
            <v>N/A</v>
          </cell>
          <cell r="CU123" t="str">
            <v>N/A</v>
          </cell>
          <cell r="CV123" t="str">
            <v>N/A</v>
          </cell>
          <cell r="CW123" t="str">
            <v>N/A</v>
          </cell>
          <cell r="CX123" t="str">
            <v>N/A</v>
          </cell>
          <cell r="CZ123" t="str">
            <v>N/A</v>
          </cell>
          <cell r="DA123" t="str">
            <v>N/A</v>
          </cell>
          <cell r="DB123" t="str">
            <v>N/A</v>
          </cell>
          <cell r="DC123" t="str">
            <v>N/A</v>
          </cell>
          <cell r="DD123" t="str">
            <v>N/A</v>
          </cell>
          <cell r="DF123" t="str">
            <v>N/A</v>
          </cell>
          <cell r="DG123" t="str">
            <v>N/A</v>
          </cell>
          <cell r="DH123" t="str">
            <v>N/A</v>
          </cell>
          <cell r="DI123" t="str">
            <v>N/A</v>
          </cell>
          <cell r="DJ123" t="str">
            <v>N/A</v>
          </cell>
          <cell r="DL123" t="str">
            <v>N/A</v>
          </cell>
          <cell r="DM123" t="str">
            <v>N/A</v>
          </cell>
          <cell r="DN123" t="str">
            <v>N/A</v>
          </cell>
          <cell r="DO123" t="str">
            <v>N/A</v>
          </cell>
          <cell r="DP123" t="str">
            <v>N/A</v>
          </cell>
          <cell r="DR123" t="str">
            <v>N/A</v>
          </cell>
          <cell r="DS123" t="str">
            <v>N/A</v>
          </cell>
          <cell r="DT123" t="str">
            <v>N/A</v>
          </cell>
          <cell r="DU123" t="str">
            <v>N/A</v>
          </cell>
          <cell r="DV123" t="str">
            <v>N/A</v>
          </cell>
          <cell r="DX123" t="str">
            <v>N/A</v>
          </cell>
          <cell r="DY123" t="str">
            <v>N/A</v>
          </cell>
          <cell r="DZ123" t="str">
            <v>N/A</v>
          </cell>
          <cell r="EA123" t="str">
            <v>N/A</v>
          </cell>
          <cell r="EB123" t="str">
            <v>N/A</v>
          </cell>
          <cell r="ED123" t="str">
            <v>N/A</v>
          </cell>
          <cell r="EE123" t="str">
            <v>N/A</v>
          </cell>
          <cell r="EF123" t="str">
            <v>N/A</v>
          </cell>
          <cell r="EG123" t="str">
            <v>N/A</v>
          </cell>
          <cell r="EH123" t="str">
            <v>N/A</v>
          </cell>
          <cell r="EJ123" t="str">
            <v>N/A</v>
          </cell>
          <cell r="EK123" t="str">
            <v>N/A</v>
          </cell>
          <cell r="EL123" t="str">
            <v>N/A</v>
          </cell>
          <cell r="EM123" t="str">
            <v>N/A</v>
          </cell>
          <cell r="EN123" t="str">
            <v>N/A</v>
          </cell>
          <cell r="EP123" t="str">
            <v>NA</v>
          </cell>
          <cell r="EQ123" t="str">
            <v>N/A</v>
          </cell>
          <cell r="ER123" t="str">
            <v>N/A</v>
          </cell>
          <cell r="ES123" t="str">
            <v>N/A</v>
          </cell>
          <cell r="ET123" t="str">
            <v>N/A</v>
          </cell>
          <cell r="EV123" t="str">
            <v>NA</v>
          </cell>
          <cell r="EW123" t="str">
            <v>NA</v>
          </cell>
          <cell r="EX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E123" t="str">
            <v>N/A</v>
          </cell>
          <cell r="FF123" t="str">
            <v>N/A</v>
          </cell>
          <cell r="FG123" t="str">
            <v>N/A</v>
          </cell>
          <cell r="FK123" t="str">
            <v>JM</v>
          </cell>
          <cell r="FL123">
            <v>36926</v>
          </cell>
        </row>
        <row r="124">
          <cell r="A124" t="str">
            <v>SI</v>
          </cell>
          <cell r="C124" t="str">
            <v>Siemens AG</v>
          </cell>
          <cell r="G124" t="str">
            <v>SI</v>
          </cell>
          <cell r="H124" t="e">
            <v>#REF!</v>
          </cell>
          <cell r="I124" t="e">
            <v>#REF!</v>
          </cell>
          <cell r="J124" t="e">
            <v>#REF!</v>
          </cell>
          <cell r="L124" t="str">
            <v>N/A</v>
          </cell>
          <cell r="M124" t="e">
            <v>#NAME?</v>
          </cell>
          <cell r="N124" t="e">
            <v>#NAME?</v>
          </cell>
          <cell r="O124" t="e">
            <v>#NAME?</v>
          </cell>
          <cell r="Q124" t="e">
            <v>#NAME?</v>
          </cell>
          <cell r="R124" t="e">
            <v>#NAME?</v>
          </cell>
          <cell r="S124" t="e">
            <v>#NAME?</v>
          </cell>
          <cell r="U124" t="e">
            <v>#NAME?</v>
          </cell>
          <cell r="W124" t="e">
            <v>#NAME?</v>
          </cell>
          <cell r="X124" t="str">
            <v>N/A</v>
          </cell>
          <cell r="Y124">
            <v>0</v>
          </cell>
          <cell r="AB124" t="e">
            <v>#NAME?</v>
          </cell>
          <cell r="AD124" t="e">
            <v>#NAME?</v>
          </cell>
          <cell r="AF124" t="str">
            <v>N/A</v>
          </cell>
          <cell r="AG124" t="str">
            <v>N/A</v>
          </cell>
          <cell r="AH124">
            <v>0</v>
          </cell>
          <cell r="AK124" t="e">
            <v>#NAME?</v>
          </cell>
          <cell r="AM124" t="e">
            <v>#NAME?</v>
          </cell>
          <cell r="AO124" t="str">
            <v>N/A</v>
          </cell>
          <cell r="AP124" t="str">
            <v>N/A</v>
          </cell>
          <cell r="AQ124">
            <v>0</v>
          </cell>
          <cell r="AT124" t="e">
            <v>#NAME?</v>
          </cell>
          <cell r="AV124">
            <v>37084</v>
          </cell>
          <cell r="AX124" t="str">
            <v>MSDW</v>
          </cell>
          <cell r="AZ124">
            <v>883.28700000000003</v>
          </cell>
          <cell r="BA124" t="str">
            <v>6-k</v>
          </cell>
          <cell r="BB124">
            <v>36981</v>
          </cell>
          <cell r="BE124" t="str">
            <v>N/A</v>
          </cell>
          <cell r="BF124">
            <v>0</v>
          </cell>
          <cell r="BH124" t="str">
            <v>N/A</v>
          </cell>
          <cell r="BI124" t="str">
            <v>N/A</v>
          </cell>
          <cell r="BK124" t="str">
            <v>N/A</v>
          </cell>
          <cell r="BM124" t="e">
            <v>#NAME?</v>
          </cell>
          <cell r="BN124" t="e">
            <v>#NAME?</v>
          </cell>
          <cell r="BO124" t="str">
            <v>N/A</v>
          </cell>
          <cell r="BP124">
            <v>36981</v>
          </cell>
          <cell r="BQ124" t="str">
            <v>6-K</v>
          </cell>
          <cell r="CB124" t="str">
            <v>N/A</v>
          </cell>
          <cell r="CC124" t="str">
            <v>N/A</v>
          </cell>
          <cell r="CE124" t="str">
            <v>N/A</v>
          </cell>
          <cell r="CF124" t="str">
            <v>N/A</v>
          </cell>
          <cell r="CG124" t="str">
            <v>N/A</v>
          </cell>
          <cell r="CI124" t="str">
            <v>N/A</v>
          </cell>
          <cell r="CJ124" t="str">
            <v>N/A</v>
          </cell>
          <cell r="CK124" t="str">
            <v>N/A</v>
          </cell>
          <cell r="CM124" t="e">
            <v>#NAME?</v>
          </cell>
          <cell r="CN124" t="e">
            <v>#NAME?</v>
          </cell>
          <cell r="CO124" t="str">
            <v>N/A</v>
          </cell>
          <cell r="CQ124" t="str">
            <v>N/A</v>
          </cell>
          <cell r="CR124" t="str">
            <v>N/A</v>
          </cell>
          <cell r="CT124" t="str">
            <v>N/A</v>
          </cell>
          <cell r="CU124" t="str">
            <v>N/A</v>
          </cell>
          <cell r="CV124" t="str">
            <v>N/A</v>
          </cell>
          <cell r="CW124" t="str">
            <v>N/A</v>
          </cell>
          <cell r="CX124" t="str">
            <v>N/A</v>
          </cell>
          <cell r="CZ124" t="str">
            <v>N/A</v>
          </cell>
          <cell r="DA124" t="str">
            <v>N/A</v>
          </cell>
          <cell r="DB124" t="str">
            <v>N/A</v>
          </cell>
          <cell r="DC124" t="str">
            <v>N/A</v>
          </cell>
          <cell r="DD124" t="str">
            <v>N/A</v>
          </cell>
          <cell r="DF124" t="str">
            <v>N/A</v>
          </cell>
          <cell r="DG124" t="str">
            <v>N/A</v>
          </cell>
          <cell r="DH124" t="str">
            <v>N/A</v>
          </cell>
          <cell r="DI124" t="str">
            <v>N/A</v>
          </cell>
          <cell r="DJ124" t="str">
            <v>N/A</v>
          </cell>
          <cell r="DL124" t="str">
            <v>N/A</v>
          </cell>
          <cell r="DM124" t="str">
            <v>N/A</v>
          </cell>
          <cell r="DN124" t="str">
            <v>N/A</v>
          </cell>
          <cell r="DO124" t="str">
            <v>N/A</v>
          </cell>
          <cell r="DP124" t="str">
            <v>N/A</v>
          </cell>
          <cell r="DR124" t="str">
            <v>N/A</v>
          </cell>
          <cell r="DS124" t="str">
            <v>N/A</v>
          </cell>
          <cell r="DT124" t="str">
            <v>N/A</v>
          </cell>
          <cell r="DU124" t="str">
            <v>N/A</v>
          </cell>
          <cell r="DV124" t="str">
            <v>N/A</v>
          </cell>
          <cell r="DX124" t="str">
            <v>N/A</v>
          </cell>
          <cell r="DY124" t="str">
            <v>N/A</v>
          </cell>
          <cell r="DZ124" t="str">
            <v>N/A</v>
          </cell>
          <cell r="EA124" t="str">
            <v>N/A</v>
          </cell>
          <cell r="EB124" t="str">
            <v>N/A</v>
          </cell>
          <cell r="ED124" t="str">
            <v>N/A</v>
          </cell>
          <cell r="EE124" t="str">
            <v>N/A</v>
          </cell>
          <cell r="EF124" t="str">
            <v>N/A</v>
          </cell>
          <cell r="EG124" t="str">
            <v>N/A</v>
          </cell>
          <cell r="EH124" t="str">
            <v>N/A</v>
          </cell>
          <cell r="EJ124" t="str">
            <v>N/A</v>
          </cell>
          <cell r="EK124" t="str">
            <v>N/A</v>
          </cell>
          <cell r="EL124" t="str">
            <v>N/A</v>
          </cell>
          <cell r="EM124" t="str">
            <v>N/A</v>
          </cell>
          <cell r="EN124" t="str">
            <v>N/A</v>
          </cell>
          <cell r="EP124" t="str">
            <v>NA</v>
          </cell>
          <cell r="EQ124" t="str">
            <v>N/A</v>
          </cell>
          <cell r="ER124" t="str">
            <v>N/A</v>
          </cell>
          <cell r="ES124" t="str">
            <v>N/A</v>
          </cell>
          <cell r="ET124" t="str">
            <v>N/A</v>
          </cell>
          <cell r="EV124" t="str">
            <v>NA</v>
          </cell>
          <cell r="EW124" t="str">
            <v>NA</v>
          </cell>
          <cell r="EX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E124" t="str">
            <v>N/A</v>
          </cell>
          <cell r="FF124" t="str">
            <v>N/A</v>
          </cell>
          <cell r="FG124" t="str">
            <v>N/A</v>
          </cell>
          <cell r="GI124" t="e">
            <v>#NAME?</v>
          </cell>
        </row>
        <row r="125">
          <cell r="A125" t="str">
            <v>MONI</v>
          </cell>
          <cell r="C125" t="str">
            <v>Marconi</v>
          </cell>
          <cell r="E125" t="str">
            <v>MAR</v>
          </cell>
          <cell r="G125" t="str">
            <v>MONI</v>
          </cell>
          <cell r="H125" t="e">
            <v>#REF!</v>
          </cell>
          <cell r="I125" t="e">
            <v>#REF!</v>
          </cell>
          <cell r="J125" t="e">
            <v>#REF!</v>
          </cell>
          <cell r="L125" t="str">
            <v>N/A</v>
          </cell>
          <cell r="M125" t="e">
            <v>#NAME?</v>
          </cell>
          <cell r="N125" t="e">
            <v>#NAME?</v>
          </cell>
          <cell r="O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  <cell r="U125" t="e">
            <v>#NAME?</v>
          </cell>
          <cell r="W125" t="e">
            <v>#NAME?</v>
          </cell>
          <cell r="X125" t="str">
            <v>N/A</v>
          </cell>
          <cell r="Y125">
            <v>0</v>
          </cell>
          <cell r="AB125" t="e">
            <v>#NAME?</v>
          </cell>
          <cell r="AD125" t="e">
            <v>#NAME?</v>
          </cell>
          <cell r="AF125" t="str">
            <v>N/A</v>
          </cell>
          <cell r="AG125" t="str">
            <v>N/A</v>
          </cell>
          <cell r="AH125">
            <v>0</v>
          </cell>
          <cell r="AK125" t="e">
            <v>#NAME?</v>
          </cell>
          <cell r="AM125" t="e">
            <v>#NAME?</v>
          </cell>
          <cell r="AO125" t="str">
            <v>N/A</v>
          </cell>
          <cell r="AP125" t="str">
            <v>N/A</v>
          </cell>
          <cell r="AQ125">
            <v>0</v>
          </cell>
          <cell r="AT125" t="e">
            <v>#NAME?</v>
          </cell>
          <cell r="AV125">
            <v>37077</v>
          </cell>
          <cell r="AX125" t="str">
            <v>MSDW</v>
          </cell>
          <cell r="AZ125">
            <v>1392.5949479999999</v>
          </cell>
          <cell r="BA125" t="str">
            <v>Annual Report</v>
          </cell>
          <cell r="BB125">
            <v>36981</v>
          </cell>
          <cell r="BE125" t="str">
            <v>N/A</v>
          </cell>
          <cell r="BF125" t="str">
            <v>N/A</v>
          </cell>
          <cell r="BH125" t="str">
            <v>N/A</v>
          </cell>
          <cell r="BI125" t="str">
            <v>N/A</v>
          </cell>
          <cell r="BK125" t="str">
            <v>N/A</v>
          </cell>
          <cell r="BM125" t="e">
            <v>#NAME?</v>
          </cell>
          <cell r="BN125" t="e">
            <v>#NAME?</v>
          </cell>
          <cell r="BO125" t="str">
            <v>N/A</v>
          </cell>
          <cell r="BP125">
            <v>36981</v>
          </cell>
          <cell r="BQ125" t="str">
            <v>Annual Report</v>
          </cell>
          <cell r="BU125">
            <v>0.19</v>
          </cell>
          <cell r="BV125">
            <v>0.25</v>
          </cell>
          <cell r="BX125">
            <v>36927</v>
          </cell>
          <cell r="CB125" t="str">
            <v>N/A</v>
          </cell>
          <cell r="CC125" t="str">
            <v>N/A</v>
          </cell>
          <cell r="CE125" t="str">
            <v>N/A</v>
          </cell>
          <cell r="CF125" t="str">
            <v>N/A</v>
          </cell>
          <cell r="CG125" t="str">
            <v>N/A</v>
          </cell>
          <cell r="CI125" t="str">
            <v>N/A</v>
          </cell>
          <cell r="CJ125" t="str">
            <v>N/A</v>
          </cell>
          <cell r="CK125" t="str">
            <v>N/A</v>
          </cell>
          <cell r="CM125" t="e">
            <v>#NAME?</v>
          </cell>
          <cell r="CN125" t="e">
            <v>#NAME?</v>
          </cell>
          <cell r="CO125" t="str">
            <v>N/A</v>
          </cell>
          <cell r="CQ125" t="str">
            <v>N/A</v>
          </cell>
          <cell r="CR125" t="str">
            <v>N/A</v>
          </cell>
          <cell r="CT125" t="str">
            <v>N/A</v>
          </cell>
          <cell r="CU125" t="str">
            <v>N/A</v>
          </cell>
          <cell r="CV125" t="str">
            <v>N/A</v>
          </cell>
          <cell r="CW125" t="str">
            <v>N/A</v>
          </cell>
          <cell r="CX125" t="str">
            <v>N/A</v>
          </cell>
          <cell r="CZ125" t="str">
            <v>N/A</v>
          </cell>
          <cell r="DA125" t="str">
            <v>N/A</v>
          </cell>
          <cell r="DB125" t="str">
            <v>N/A</v>
          </cell>
          <cell r="DC125" t="str">
            <v>N/A</v>
          </cell>
          <cell r="DD125" t="str">
            <v>N/A</v>
          </cell>
          <cell r="DF125" t="str">
            <v>N/A</v>
          </cell>
          <cell r="DG125" t="str">
            <v>N/A</v>
          </cell>
          <cell r="DH125" t="str">
            <v>N/A</v>
          </cell>
          <cell r="DI125" t="str">
            <v>N/A</v>
          </cell>
          <cell r="DJ125" t="str">
            <v>N/A</v>
          </cell>
          <cell r="DL125" t="str">
            <v>N/A</v>
          </cell>
          <cell r="DM125" t="str">
            <v>N/A</v>
          </cell>
          <cell r="DN125" t="str">
            <v>N/A</v>
          </cell>
          <cell r="DO125" t="str">
            <v>N/A</v>
          </cell>
          <cell r="DP125" t="str">
            <v>N/A</v>
          </cell>
          <cell r="DR125" t="str">
            <v>N/A</v>
          </cell>
          <cell r="DS125" t="str">
            <v>N/A</v>
          </cell>
          <cell r="DT125" t="str">
            <v>N/A</v>
          </cell>
          <cell r="DU125" t="str">
            <v>N/A</v>
          </cell>
          <cell r="DV125" t="str">
            <v>N/A</v>
          </cell>
          <cell r="DX125" t="str">
            <v>N/A</v>
          </cell>
          <cell r="DY125" t="str">
            <v>N/A</v>
          </cell>
          <cell r="DZ125" t="str">
            <v>N/A</v>
          </cell>
          <cell r="EA125" t="str">
            <v>N/A</v>
          </cell>
          <cell r="EB125" t="str">
            <v>N/A</v>
          </cell>
          <cell r="ED125" t="str">
            <v>N/A</v>
          </cell>
          <cell r="EE125" t="str">
            <v>N/A</v>
          </cell>
          <cell r="EF125" t="str">
            <v>N/A</v>
          </cell>
          <cell r="EG125" t="str">
            <v>N/A</v>
          </cell>
          <cell r="EH125" t="str">
            <v>N/A</v>
          </cell>
          <cell r="EJ125" t="str">
            <v>N/A</v>
          </cell>
          <cell r="EK125" t="str">
            <v>N/A</v>
          </cell>
          <cell r="EL125" t="str">
            <v>N/A</v>
          </cell>
          <cell r="EM125" t="str">
            <v>N/A</v>
          </cell>
          <cell r="EN125" t="str">
            <v>N/A</v>
          </cell>
          <cell r="EP125" t="str">
            <v>NA</v>
          </cell>
          <cell r="EQ125" t="str">
            <v>N/A</v>
          </cell>
          <cell r="ER125" t="str">
            <v>N/A</v>
          </cell>
          <cell r="ES125" t="str">
            <v>N/A</v>
          </cell>
          <cell r="ET125" t="str">
            <v>N/A</v>
          </cell>
          <cell r="EV125" t="str">
            <v>NA</v>
          </cell>
          <cell r="EW125" t="str">
            <v>NA</v>
          </cell>
          <cell r="EX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E125" t="str">
            <v>N/A</v>
          </cell>
          <cell r="FF125" t="str">
            <v>N/A</v>
          </cell>
          <cell r="FG125" t="str">
            <v>N/A</v>
          </cell>
          <cell r="FK125" t="str">
            <v>DL</v>
          </cell>
          <cell r="FL125">
            <v>37088</v>
          </cell>
          <cell r="GI125" t="e">
            <v>#NAME?</v>
          </cell>
        </row>
        <row r="126">
          <cell r="A126" t="str">
            <v>PRSF</v>
          </cell>
          <cell r="C126" t="str">
            <v>Portal Software</v>
          </cell>
          <cell r="E126" t="str">
            <v>JAN</v>
          </cell>
          <cell r="G126" t="str">
            <v>PRSF</v>
          </cell>
          <cell r="H126" t="e">
            <v>#REF!</v>
          </cell>
          <cell r="I126" t="e">
            <v>#REF!</v>
          </cell>
          <cell r="J126" t="e">
            <v>#REF!</v>
          </cell>
          <cell r="L126" t="str">
            <v>N/A</v>
          </cell>
          <cell r="M126" t="e">
            <v>#NAME?</v>
          </cell>
          <cell r="N126" t="e">
            <v>#NAME?</v>
          </cell>
          <cell r="O126" t="e">
            <v>#NAME?</v>
          </cell>
          <cell r="Q126" t="e">
            <v>#NAME?</v>
          </cell>
          <cell r="R126" t="e">
            <v>#NAME?</v>
          </cell>
          <cell r="S126" t="e">
            <v>#NAME?</v>
          </cell>
          <cell r="U126">
            <v>268.30700000000002</v>
          </cell>
          <cell r="V126">
            <v>203.83500000000001</v>
          </cell>
          <cell r="W126">
            <v>0.75970809557708097</v>
          </cell>
          <cell r="X126">
            <v>5.1068365715393201E-2</v>
          </cell>
          <cell r="Y126">
            <v>13.702</v>
          </cell>
          <cell r="AA126">
            <v>13.702</v>
          </cell>
          <cell r="AB126">
            <v>17.986999999999998</v>
          </cell>
          <cell r="AD126">
            <v>355</v>
          </cell>
          <cell r="AE126">
            <v>268.09100000000001</v>
          </cell>
          <cell r="AF126">
            <v>0.75518591549295799</v>
          </cell>
          <cell r="AG126">
            <v>7.8594366197183102E-2</v>
          </cell>
          <cell r="AH126">
            <v>27.901</v>
          </cell>
          <cell r="AJ126">
            <v>27.901</v>
          </cell>
          <cell r="AK126">
            <v>25.311</v>
          </cell>
          <cell r="AM126">
            <v>505</v>
          </cell>
          <cell r="AN126">
            <v>383.39600000000002</v>
          </cell>
          <cell r="AO126">
            <v>0.75919999999999999</v>
          </cell>
          <cell r="AP126">
            <v>0.11190297029703</v>
          </cell>
          <cell r="AQ126">
            <v>56.511000000000003</v>
          </cell>
          <cell r="AS126">
            <v>56.511000000000003</v>
          </cell>
          <cell r="AT126">
            <v>44.396999999999998</v>
          </cell>
          <cell r="AV126">
            <v>36957</v>
          </cell>
          <cell r="AZ126">
            <v>171.67024499999999</v>
          </cell>
          <cell r="BA126" t="str">
            <v>10Q</v>
          </cell>
          <cell r="BB126">
            <v>36830</v>
          </cell>
          <cell r="BE126" t="str">
            <v>N/A</v>
          </cell>
          <cell r="BF126" t="str">
            <v>N/A</v>
          </cell>
          <cell r="BH126" t="str">
            <v>N/A</v>
          </cell>
          <cell r="BI126" t="str">
            <v>N/A</v>
          </cell>
          <cell r="BK126" t="str">
            <v>N/A</v>
          </cell>
          <cell r="BM126">
            <v>201.8083</v>
          </cell>
          <cell r="BN126">
            <v>1.732</v>
          </cell>
          <cell r="BO126">
            <v>200.0763</v>
          </cell>
          <cell r="BP126">
            <v>36829</v>
          </cell>
          <cell r="BQ126" t="str">
            <v>10Q</v>
          </cell>
          <cell r="CB126" t="str">
            <v>N/A</v>
          </cell>
          <cell r="CC126" t="str">
            <v>N/A</v>
          </cell>
          <cell r="CE126" t="str">
            <v>N/A</v>
          </cell>
          <cell r="CF126" t="str">
            <v>N/A</v>
          </cell>
          <cell r="CG126" t="str">
            <v>N/A</v>
          </cell>
          <cell r="CI126" t="str">
            <v>N/A</v>
          </cell>
          <cell r="CJ126" t="str">
            <v>N/A</v>
          </cell>
          <cell r="CK126" t="str">
            <v>N/A</v>
          </cell>
          <cell r="CM126" t="e">
            <v>#NAME?</v>
          </cell>
          <cell r="CN126" t="e">
            <v>#NAME?</v>
          </cell>
          <cell r="CO126" t="str">
            <v>N/A</v>
          </cell>
          <cell r="CQ126">
            <v>0.32311121215622401</v>
          </cell>
          <cell r="CR126">
            <v>0.42253521126760601</v>
          </cell>
          <cell r="CT126" t="str">
            <v>N/A</v>
          </cell>
          <cell r="CU126" t="str">
            <v>N/A</v>
          </cell>
          <cell r="CV126" t="str">
            <v>N/A</v>
          </cell>
          <cell r="CW126" t="str">
            <v>N/A</v>
          </cell>
          <cell r="CX126" t="str">
            <v>N/A</v>
          </cell>
          <cell r="CZ126" t="str">
            <v>N/A</v>
          </cell>
          <cell r="DA126" t="str">
            <v>N/A</v>
          </cell>
          <cell r="DB126" t="str">
            <v>N/A</v>
          </cell>
          <cell r="DC126" t="str">
            <v>N/A</v>
          </cell>
          <cell r="DD126" t="str">
            <v>N/A</v>
          </cell>
          <cell r="DF126" t="str">
            <v>N/A</v>
          </cell>
          <cell r="DG126" t="str">
            <v>N/A</v>
          </cell>
          <cell r="DH126" t="str">
            <v>N/A</v>
          </cell>
          <cell r="DI126" t="str">
            <v>N/A</v>
          </cell>
          <cell r="DJ126" t="str">
            <v>N/A</v>
          </cell>
          <cell r="DL126" t="str">
            <v>N/A</v>
          </cell>
          <cell r="DM126" t="str">
            <v>N/A</v>
          </cell>
          <cell r="DN126" t="str">
            <v>N/A</v>
          </cell>
          <cell r="DO126" t="str">
            <v>N/A</v>
          </cell>
          <cell r="DP126" t="str">
            <v>N/A</v>
          </cell>
          <cell r="DR126" t="str">
            <v>N/A</v>
          </cell>
          <cell r="DS126" t="str">
            <v>N/A</v>
          </cell>
          <cell r="DT126" t="str">
            <v>N/A</v>
          </cell>
          <cell r="DU126" t="str">
            <v>N/A</v>
          </cell>
          <cell r="DV126" t="str">
            <v>N/A</v>
          </cell>
          <cell r="DX126" t="str">
            <v>N/A</v>
          </cell>
          <cell r="DY126" t="str">
            <v>N/A</v>
          </cell>
          <cell r="DZ126" t="str">
            <v>N/A</v>
          </cell>
          <cell r="EA126" t="str">
            <v>N/A</v>
          </cell>
          <cell r="EB126" t="str">
            <v>N/A</v>
          </cell>
          <cell r="ED126" t="str">
            <v>N/A</v>
          </cell>
          <cell r="EE126" t="str">
            <v>N/A</v>
          </cell>
          <cell r="EF126" t="str">
            <v>N/A</v>
          </cell>
          <cell r="EG126" t="str">
            <v>N/A</v>
          </cell>
          <cell r="EH126" t="str">
            <v>N/A</v>
          </cell>
          <cell r="EJ126" t="str">
            <v>N/A</v>
          </cell>
          <cell r="EK126" t="str">
            <v>N/A</v>
          </cell>
          <cell r="EL126" t="str">
            <v>N/A</v>
          </cell>
          <cell r="EM126" t="str">
            <v>N/A</v>
          </cell>
          <cell r="EN126" t="str">
            <v>N/A</v>
          </cell>
          <cell r="EP126" t="str">
            <v>NA</v>
          </cell>
          <cell r="EQ126" t="str">
            <v>N/A</v>
          </cell>
          <cell r="ER126" t="str">
            <v>N/A</v>
          </cell>
          <cell r="ES126" t="str">
            <v>N/A</v>
          </cell>
          <cell r="ET126" t="str">
            <v>N/A</v>
          </cell>
          <cell r="EV126" t="str">
            <v>NA</v>
          </cell>
          <cell r="EW126" t="str">
            <v>NA</v>
          </cell>
          <cell r="EX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E126" t="str">
            <v>N/A</v>
          </cell>
          <cell r="FF126" t="str">
            <v>N/A</v>
          </cell>
          <cell r="FG126" t="str">
            <v>N/A</v>
          </cell>
        </row>
        <row r="127">
          <cell r="A127" t="str">
            <v>ULCM</v>
          </cell>
          <cell r="C127" t="str">
            <v>Ulticom</v>
          </cell>
          <cell r="E127" t="str">
            <v>JAN</v>
          </cell>
          <cell r="G127" t="str">
            <v>ULCM</v>
          </cell>
          <cell r="H127" t="e">
            <v>#REF!</v>
          </cell>
          <cell r="I127" t="e">
            <v>#REF!</v>
          </cell>
          <cell r="J127" t="e">
            <v>#REF!</v>
          </cell>
          <cell r="L127" t="str">
            <v>N/A</v>
          </cell>
          <cell r="M127" t="e">
            <v>#NAME?</v>
          </cell>
          <cell r="N127" t="e">
            <v>#NAME?</v>
          </cell>
          <cell r="O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  <cell r="U127">
            <v>47.441000000000003</v>
          </cell>
          <cell r="V127">
            <v>31.975234</v>
          </cell>
          <cell r="W127">
            <v>0.67400000000000004</v>
          </cell>
          <cell r="X127">
            <v>0.17613456714656101</v>
          </cell>
          <cell r="Y127">
            <v>8.3559999999999999</v>
          </cell>
          <cell r="AA127">
            <v>8.3559999999999999</v>
          </cell>
          <cell r="AB127">
            <v>9.077</v>
          </cell>
          <cell r="AD127">
            <v>70.8</v>
          </cell>
          <cell r="AE127">
            <v>48.0732</v>
          </cell>
          <cell r="AF127">
            <v>0.67900000000000005</v>
          </cell>
          <cell r="AG127">
            <v>0.19899717514124299</v>
          </cell>
          <cell r="AH127">
            <v>14.089</v>
          </cell>
          <cell r="AJ127">
            <v>14.089</v>
          </cell>
          <cell r="AK127">
            <v>16.547000000000001</v>
          </cell>
          <cell r="AM127">
            <v>95.6</v>
          </cell>
          <cell r="AN127">
            <v>64.912400000000005</v>
          </cell>
          <cell r="AO127">
            <v>0.67900000000000005</v>
          </cell>
          <cell r="AP127">
            <v>0.20032426778242701</v>
          </cell>
          <cell r="AQ127">
            <v>19.151</v>
          </cell>
          <cell r="AS127">
            <v>19.151</v>
          </cell>
          <cell r="AT127">
            <v>19.934000000000001</v>
          </cell>
          <cell r="AV127">
            <v>36956</v>
          </cell>
          <cell r="AZ127">
            <v>40.510964999999999</v>
          </cell>
          <cell r="BA127" t="str">
            <v>10Q</v>
          </cell>
          <cell r="BB127">
            <v>36830</v>
          </cell>
          <cell r="BE127" t="str">
            <v>N/A</v>
          </cell>
          <cell r="BF127" t="str">
            <v>N/A</v>
          </cell>
          <cell r="BH127" t="str">
            <v>N/A</v>
          </cell>
          <cell r="BI127" t="str">
            <v>N/A</v>
          </cell>
          <cell r="BK127" t="str">
            <v>N/A</v>
          </cell>
          <cell r="BM127">
            <v>208.88</v>
          </cell>
          <cell r="BN127">
            <v>0</v>
          </cell>
          <cell r="BO127">
            <v>208.88</v>
          </cell>
          <cell r="BP127">
            <v>36922</v>
          </cell>
          <cell r="BQ127" t="str">
            <v>PR</v>
          </cell>
          <cell r="CB127" t="str">
            <v>N/A</v>
          </cell>
          <cell r="CC127" t="str">
            <v>N/A</v>
          </cell>
          <cell r="CE127" t="str">
            <v>N/A</v>
          </cell>
          <cell r="CF127" t="str">
            <v>N/A</v>
          </cell>
          <cell r="CG127" t="str">
            <v>N/A</v>
          </cell>
          <cell r="CI127" t="str">
            <v>N/A</v>
          </cell>
          <cell r="CJ127" t="str">
            <v>N/A</v>
          </cell>
          <cell r="CK127" t="str">
            <v>N/A</v>
          </cell>
          <cell r="CM127" t="e">
            <v>#NAME?</v>
          </cell>
          <cell r="CN127" t="e">
            <v>#NAME?</v>
          </cell>
          <cell r="CO127" t="str">
            <v>N/A</v>
          </cell>
          <cell r="CQ127">
            <v>0.49238000885310201</v>
          </cell>
          <cell r="CR127">
            <v>0.35028248587570598</v>
          </cell>
          <cell r="CT127" t="str">
            <v>N/A</v>
          </cell>
          <cell r="CU127" t="str">
            <v>N/A</v>
          </cell>
          <cell r="CV127" t="str">
            <v>N/A</v>
          </cell>
          <cell r="CW127" t="str">
            <v>N/A</v>
          </cell>
          <cell r="CX127" t="str">
            <v>N/A</v>
          </cell>
          <cell r="CZ127" t="str">
            <v>N/A</v>
          </cell>
          <cell r="DA127" t="str">
            <v>N/A</v>
          </cell>
          <cell r="DB127" t="str">
            <v>N/A</v>
          </cell>
          <cell r="DC127" t="str">
            <v>N/A</v>
          </cell>
          <cell r="DD127" t="str">
            <v>N/A</v>
          </cell>
          <cell r="DF127" t="str">
            <v>N/A</v>
          </cell>
          <cell r="DG127" t="str">
            <v>N/A</v>
          </cell>
          <cell r="DH127" t="str">
            <v>N/A</v>
          </cell>
          <cell r="DI127" t="str">
            <v>N/A</v>
          </cell>
          <cell r="DJ127" t="str">
            <v>N/A</v>
          </cell>
          <cell r="DL127" t="str">
            <v>N/A</v>
          </cell>
          <cell r="DM127" t="str">
            <v>N/A</v>
          </cell>
          <cell r="DN127" t="str">
            <v>N/A</v>
          </cell>
          <cell r="DO127" t="str">
            <v>N/A</v>
          </cell>
          <cell r="DP127" t="str">
            <v>N/A</v>
          </cell>
          <cell r="DR127" t="str">
            <v>N/A</v>
          </cell>
          <cell r="DS127" t="str">
            <v>N/A</v>
          </cell>
          <cell r="DT127" t="str">
            <v>N/A</v>
          </cell>
          <cell r="DU127" t="str">
            <v>N/A</v>
          </cell>
          <cell r="DV127" t="str">
            <v>N/A</v>
          </cell>
          <cell r="DX127" t="str">
            <v>N/A</v>
          </cell>
          <cell r="DY127" t="str">
            <v>N/A</v>
          </cell>
          <cell r="DZ127" t="str">
            <v>N/A</v>
          </cell>
          <cell r="EA127" t="str">
            <v>N/A</v>
          </cell>
          <cell r="EB127" t="str">
            <v>N/A</v>
          </cell>
          <cell r="ED127" t="str">
            <v>N/A</v>
          </cell>
          <cell r="EE127" t="str">
            <v>N/A</v>
          </cell>
          <cell r="EF127" t="str">
            <v>N/A</v>
          </cell>
          <cell r="EG127" t="str">
            <v>N/A</v>
          </cell>
          <cell r="EH127" t="str">
            <v>N/A</v>
          </cell>
          <cell r="EJ127" t="str">
            <v>N/A</v>
          </cell>
          <cell r="EK127" t="str">
            <v>N/A</v>
          </cell>
          <cell r="EL127" t="str">
            <v>N/A</v>
          </cell>
          <cell r="EM127" t="str">
            <v>N/A</v>
          </cell>
          <cell r="EN127" t="str">
            <v>N/A</v>
          </cell>
          <cell r="EP127" t="str">
            <v>NA</v>
          </cell>
          <cell r="EQ127" t="str">
            <v>N/A</v>
          </cell>
          <cell r="ER127" t="str">
            <v>N/A</v>
          </cell>
          <cell r="ES127" t="str">
            <v>N/A</v>
          </cell>
          <cell r="ET127" t="str">
            <v>N/A</v>
          </cell>
          <cell r="EV127" t="str">
            <v>NA</v>
          </cell>
          <cell r="EW127" t="str">
            <v>NA</v>
          </cell>
          <cell r="EX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E127" t="str">
            <v>N/A</v>
          </cell>
          <cell r="FF127" t="str">
            <v>N/A</v>
          </cell>
          <cell r="FG127" t="str">
            <v>N/A</v>
          </cell>
        </row>
        <row r="128">
          <cell r="A128" t="str">
            <v>CRNT</v>
          </cell>
          <cell r="C128" t="str">
            <v>Ceragon</v>
          </cell>
          <cell r="E128" t="str">
            <v>DEC</v>
          </cell>
          <cell r="G128" t="str">
            <v>CRNT</v>
          </cell>
          <cell r="H128" t="e">
            <v>#REF!</v>
          </cell>
          <cell r="I128" t="e">
            <v>#REF!</v>
          </cell>
          <cell r="J128" t="e">
            <v>#REF!</v>
          </cell>
          <cell r="L128" t="str">
            <v>N/A</v>
          </cell>
          <cell r="M128" t="e">
            <v>#NAME?</v>
          </cell>
          <cell r="N128" t="e">
            <v>#NAME?</v>
          </cell>
          <cell r="O128" t="e">
            <v>#NAME?</v>
          </cell>
          <cell r="Q128" t="e">
            <v>#NAME?</v>
          </cell>
          <cell r="R128" t="e">
            <v>#NAME?</v>
          </cell>
          <cell r="S128" t="e">
            <v>#NAME?</v>
          </cell>
          <cell r="U128">
            <v>29.196999999999999</v>
          </cell>
          <cell r="V128">
            <v>12.592000000000001</v>
          </cell>
          <cell r="W128">
            <v>0.431277186012262</v>
          </cell>
          <cell r="X128">
            <v>-0.19919854779600599</v>
          </cell>
          <cell r="Y128">
            <v>-5.8159999999999998</v>
          </cell>
          <cell r="AA128">
            <v>-5.8159999999999998</v>
          </cell>
          <cell r="AB128">
            <v>-3.3460000000000001</v>
          </cell>
          <cell r="AD128">
            <v>32.76</v>
          </cell>
          <cell r="AE128">
            <v>13.616</v>
          </cell>
          <cell r="AF128">
            <v>0.41562881562881598</v>
          </cell>
          <cell r="AG128">
            <v>-0.39407814407814401</v>
          </cell>
          <cell r="AH128">
            <v>-12.91</v>
          </cell>
          <cell r="AJ128">
            <v>-12.91</v>
          </cell>
          <cell r="AK128">
            <v>-10.766</v>
          </cell>
          <cell r="AM128">
            <v>37.200000000000003</v>
          </cell>
          <cell r="AN128">
            <v>15.863</v>
          </cell>
          <cell r="AO128">
            <v>0.426424731182796</v>
          </cell>
          <cell r="AP128">
            <v>-0.15008064516128999</v>
          </cell>
          <cell r="AQ128">
            <v>-5.5830000000000002</v>
          </cell>
          <cell r="AS128">
            <v>-5.5830000000000002</v>
          </cell>
          <cell r="AT128">
            <v>-3.9830000000000001</v>
          </cell>
          <cell r="AV128">
            <v>37004</v>
          </cell>
          <cell r="AW128" t="str">
            <v>Silverstein</v>
          </cell>
          <cell r="AX128" t="str">
            <v>RS</v>
          </cell>
          <cell r="AZ128">
            <v>20.832321</v>
          </cell>
          <cell r="BA128" t="str">
            <v>PR</v>
          </cell>
          <cell r="BB128">
            <v>36981</v>
          </cell>
          <cell r="BE128" t="str">
            <v>N/A</v>
          </cell>
          <cell r="BF128" t="str">
            <v>N/A</v>
          </cell>
          <cell r="BH128" t="str">
            <v>N/A</v>
          </cell>
          <cell r="BI128" t="str">
            <v>N/A</v>
          </cell>
          <cell r="BK128" t="str">
            <v>N/A</v>
          </cell>
          <cell r="BM128">
            <v>67.152000000000001</v>
          </cell>
          <cell r="BN128">
            <v>0</v>
          </cell>
          <cell r="BO128">
            <v>67.152000000000001</v>
          </cell>
          <cell r="BP128">
            <v>36981</v>
          </cell>
          <cell r="BQ128" t="str">
            <v>PR</v>
          </cell>
          <cell r="CB128" t="str">
            <v>N/A</v>
          </cell>
          <cell r="CC128" t="str">
            <v>N/A</v>
          </cell>
          <cell r="CF128" t="str">
            <v>N/A</v>
          </cell>
          <cell r="CG128" t="str">
            <v>N/A</v>
          </cell>
          <cell r="CJ128" t="str">
            <v>N/A</v>
          </cell>
          <cell r="CK128" t="str">
            <v>N/A</v>
          </cell>
          <cell r="CM128" t="e">
            <v>#NAME?</v>
          </cell>
          <cell r="CN128" t="e">
            <v>#NAME?</v>
          </cell>
          <cell r="CO128" t="str">
            <v>N/A</v>
          </cell>
          <cell r="CQ128">
            <v>0.122033085590985</v>
          </cell>
          <cell r="CR128">
            <v>0.13553113553113599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L128" t="str">
            <v>N/A</v>
          </cell>
          <cell r="DM128" t="str">
            <v>N/A</v>
          </cell>
          <cell r="DN128" t="str">
            <v>N/A</v>
          </cell>
          <cell r="DO128" t="str">
            <v>N/A</v>
          </cell>
          <cell r="DP128" t="str">
            <v>N/A</v>
          </cell>
          <cell r="DR128" t="str">
            <v>N/A</v>
          </cell>
          <cell r="DS128" t="str">
            <v>N/A</v>
          </cell>
          <cell r="DT128" t="str">
            <v>N/A</v>
          </cell>
          <cell r="DU128" t="str">
            <v>N/A</v>
          </cell>
          <cell r="DV128" t="str">
            <v>N/A</v>
          </cell>
          <cell r="DX128" t="str">
            <v>N/A</v>
          </cell>
          <cell r="DY128" t="str">
            <v>N/A</v>
          </cell>
          <cell r="DZ128" t="str">
            <v>N/A</v>
          </cell>
          <cell r="EA128" t="str">
            <v>N/A</v>
          </cell>
          <cell r="EB128" t="str">
            <v>N/A</v>
          </cell>
          <cell r="ED128" t="str">
            <v>N/A</v>
          </cell>
          <cell r="EE128" t="str">
            <v>N/A</v>
          </cell>
          <cell r="EF128" t="str">
            <v>N/A</v>
          </cell>
          <cell r="EG128" t="str">
            <v>N/A</v>
          </cell>
          <cell r="EH128" t="str">
            <v>N/A</v>
          </cell>
          <cell r="EJ128" t="str">
            <v>N/A</v>
          </cell>
          <cell r="EK128" t="str">
            <v>N/A</v>
          </cell>
          <cell r="EL128" t="str">
            <v>N/A</v>
          </cell>
          <cell r="EM128" t="str">
            <v>N/A</v>
          </cell>
          <cell r="EN128" t="str">
            <v>N/A</v>
          </cell>
          <cell r="EP128" t="str">
            <v>NA</v>
          </cell>
          <cell r="EQ128" t="str">
            <v>N/A</v>
          </cell>
          <cell r="ER128" t="str">
            <v>N/A</v>
          </cell>
          <cell r="ES128" t="str">
            <v>N/A</v>
          </cell>
          <cell r="ET128" t="str">
            <v>N/A</v>
          </cell>
          <cell r="EV128">
            <v>0</v>
          </cell>
          <cell r="EW128" t="str">
            <v>NA</v>
          </cell>
          <cell r="EX128" t="str">
            <v>NA</v>
          </cell>
          <cell r="EZ128">
            <v>0</v>
          </cell>
          <cell r="FA128" t="str">
            <v>NA</v>
          </cell>
          <cell r="FB128" t="str">
            <v>NA</v>
          </cell>
          <cell r="FE128">
            <v>0</v>
          </cell>
          <cell r="FF128">
            <v>0</v>
          </cell>
          <cell r="FG128">
            <v>0</v>
          </cell>
          <cell r="FK128" t="str">
            <v>DL</v>
          </cell>
          <cell r="FL128">
            <v>37033</v>
          </cell>
        </row>
        <row r="129">
          <cell r="A129" t="str">
            <v>ANEN</v>
          </cell>
          <cell r="C129" t="str">
            <v>Anaren Microwave Inc.</v>
          </cell>
          <cell r="E129" t="str">
            <v>JUN</v>
          </cell>
          <cell r="G129" t="str">
            <v>ANEN</v>
          </cell>
          <cell r="H129" t="e">
            <v>#REF!</v>
          </cell>
          <cell r="I129" t="e">
            <v>#REF!</v>
          </cell>
          <cell r="J129" t="e">
            <v>#REF!</v>
          </cell>
          <cell r="L129" t="str">
            <v>N/A</v>
          </cell>
          <cell r="M129" t="e">
            <v>#NAME?</v>
          </cell>
          <cell r="N129" t="e">
            <v>#NAME?</v>
          </cell>
          <cell r="O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  <cell r="U129">
            <v>81.849000000000004</v>
          </cell>
          <cell r="V129">
            <v>33.703000000000003</v>
          </cell>
          <cell r="X129">
            <v>0.193453799069017</v>
          </cell>
          <cell r="Y129">
            <v>15.834</v>
          </cell>
          <cell r="AA129">
            <v>15.834</v>
          </cell>
          <cell r="AB129">
            <v>14.243</v>
          </cell>
          <cell r="AD129">
            <v>70.715999999999994</v>
          </cell>
          <cell r="AE129">
            <v>23.128</v>
          </cell>
          <cell r="AG129">
            <v>3.3811301544205002E-2</v>
          </cell>
          <cell r="AH129">
            <v>2.391</v>
          </cell>
          <cell r="AJ129">
            <v>2.391</v>
          </cell>
          <cell r="AK129">
            <v>5.8810000000000002</v>
          </cell>
          <cell r="AM129">
            <v>83.537999999999997</v>
          </cell>
          <cell r="AN129">
            <v>28.084</v>
          </cell>
          <cell r="AO129">
            <v>0.33618233618233601</v>
          </cell>
          <cell r="AP129">
            <v>9.7356891474538507E-2</v>
          </cell>
          <cell r="AQ129">
            <v>8.1329999999999991</v>
          </cell>
          <cell r="AS129">
            <v>8.1329999999999991</v>
          </cell>
          <cell r="AT129">
            <v>9.2569999999999997</v>
          </cell>
          <cell r="AV129">
            <v>37006</v>
          </cell>
          <cell r="AW129" t="str">
            <v>Basu</v>
          </cell>
          <cell r="AX129" t="str">
            <v>MSDW</v>
          </cell>
          <cell r="AZ129">
            <v>22.316096000000002</v>
          </cell>
          <cell r="BA129" t="str">
            <v>10Q</v>
          </cell>
          <cell r="BB129">
            <v>36981</v>
          </cell>
          <cell r="BE129" t="str">
            <v>N/A</v>
          </cell>
          <cell r="BF129" t="str">
            <v>N/A</v>
          </cell>
          <cell r="BH129" t="str">
            <v>N/A</v>
          </cell>
          <cell r="BI129">
            <v>0</v>
          </cell>
          <cell r="BK129" t="str">
            <v>N/A</v>
          </cell>
          <cell r="BM129">
            <v>100.94816</v>
          </cell>
          <cell r="BN129">
            <v>0</v>
          </cell>
          <cell r="BO129">
            <v>100.94816</v>
          </cell>
          <cell r="BP129">
            <v>36981</v>
          </cell>
          <cell r="BQ129" t="str">
            <v>10Q</v>
          </cell>
          <cell r="CB129" t="str">
            <v>N/A</v>
          </cell>
          <cell r="CC129" t="str">
            <v>N/A</v>
          </cell>
          <cell r="CF129" t="str">
            <v>N/A</v>
          </cell>
          <cell r="CG129" t="str">
            <v>N/A</v>
          </cell>
          <cell r="CJ129" t="str">
            <v>N/A</v>
          </cell>
          <cell r="CK129" t="str">
            <v>N/A</v>
          </cell>
          <cell r="CM129" t="e">
            <v>#NAME?</v>
          </cell>
          <cell r="CN129" t="e">
            <v>#NAME?</v>
          </cell>
          <cell r="CO129" t="str">
            <v>N/A</v>
          </cell>
          <cell r="CQ129">
            <v>-0.13601876626470699</v>
          </cell>
          <cell r="CR129">
            <v>0.181316816562023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L129" t="str">
            <v>N/A</v>
          </cell>
          <cell r="DM129" t="str">
            <v>N/A</v>
          </cell>
          <cell r="DN129" t="str">
            <v>N/A</v>
          </cell>
          <cell r="DO129" t="str">
            <v>N/A</v>
          </cell>
          <cell r="DP129" t="str">
            <v>N/A</v>
          </cell>
          <cell r="DR129" t="str">
            <v>N/A</v>
          </cell>
          <cell r="DS129" t="str">
            <v>N/A</v>
          </cell>
          <cell r="DT129" t="str">
            <v>N/A</v>
          </cell>
          <cell r="DU129" t="str">
            <v>N/A</v>
          </cell>
          <cell r="DV129" t="str">
            <v>N/A</v>
          </cell>
          <cell r="DX129" t="str">
            <v>N/A</v>
          </cell>
          <cell r="DY129" t="str">
            <v>N/A</v>
          </cell>
          <cell r="DZ129" t="str">
            <v>N/A</v>
          </cell>
          <cell r="EA129" t="str">
            <v>N/A</v>
          </cell>
          <cell r="EB129" t="str">
            <v>N/A</v>
          </cell>
          <cell r="ED129" t="str">
            <v>N/A</v>
          </cell>
          <cell r="EE129" t="str">
            <v>N/A</v>
          </cell>
          <cell r="EF129" t="str">
            <v>N/A</v>
          </cell>
          <cell r="EG129" t="str">
            <v>N/A</v>
          </cell>
          <cell r="EH129" t="str">
            <v>N/A</v>
          </cell>
          <cell r="EJ129" t="str">
            <v>N/A</v>
          </cell>
          <cell r="EK129" t="str">
            <v>N/A</v>
          </cell>
          <cell r="EL129" t="str">
            <v>N/A</v>
          </cell>
          <cell r="EM129" t="str">
            <v>N/A</v>
          </cell>
          <cell r="EN129" t="str">
            <v>N/A</v>
          </cell>
          <cell r="EP129" t="str">
            <v>NA</v>
          </cell>
          <cell r="EQ129" t="str">
            <v>N/A</v>
          </cell>
          <cell r="ER129" t="str">
            <v>N/A</v>
          </cell>
          <cell r="ES129" t="str">
            <v>N/A</v>
          </cell>
          <cell r="ET129" t="str">
            <v>N/A</v>
          </cell>
          <cell r="EV129">
            <v>0</v>
          </cell>
          <cell r="EW129" t="str">
            <v>NA</v>
          </cell>
          <cell r="EX129" t="str">
            <v>NA</v>
          </cell>
          <cell r="EZ129">
            <v>0</v>
          </cell>
          <cell r="FA129" t="str">
            <v>NA</v>
          </cell>
          <cell r="FB129" t="str">
            <v>NA</v>
          </cell>
          <cell r="FE129">
            <v>0</v>
          </cell>
          <cell r="FF129">
            <v>0</v>
          </cell>
          <cell r="FG129">
            <v>0</v>
          </cell>
          <cell r="FK129" t="str">
            <v>DL</v>
          </cell>
          <cell r="FL129">
            <v>37033</v>
          </cell>
        </row>
        <row r="130">
          <cell r="A130" t="str">
            <v>STXN</v>
          </cell>
          <cell r="C130" t="str">
            <v>DMC Stratex Networks</v>
          </cell>
          <cell r="E130" t="str">
            <v>JUN</v>
          </cell>
          <cell r="G130" t="str">
            <v>STXN</v>
          </cell>
          <cell r="H130" t="e">
            <v>#REF!</v>
          </cell>
          <cell r="I130" t="e">
            <v>#REF!</v>
          </cell>
          <cell r="J130" t="e">
            <v>#REF!</v>
          </cell>
          <cell r="L130" t="str">
            <v>N/A</v>
          </cell>
          <cell r="M130" t="e">
            <v>#NAME?</v>
          </cell>
          <cell r="N130" t="e">
            <v>#NAME?</v>
          </cell>
          <cell r="O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  <cell r="U130">
            <v>395.94900000000001</v>
          </cell>
          <cell r="V130">
            <v>128.27500000000001</v>
          </cell>
          <cell r="X130">
            <v>0.10700115418905</v>
          </cell>
          <cell r="Y130">
            <v>42.366999999999997</v>
          </cell>
          <cell r="AA130">
            <v>42.366999999999997</v>
          </cell>
          <cell r="AB130">
            <v>39.506</v>
          </cell>
          <cell r="AD130">
            <v>383.3</v>
          </cell>
          <cell r="AE130">
            <v>100.23099999999999</v>
          </cell>
          <cell r="AG130">
            <v>5.5504826506652699E-2</v>
          </cell>
          <cell r="AH130">
            <v>21.274999999999999</v>
          </cell>
          <cell r="AJ130">
            <v>21.274999999999999</v>
          </cell>
          <cell r="AK130">
            <v>18.542999999999999</v>
          </cell>
          <cell r="AM130" t="str">
            <v>NA</v>
          </cell>
          <cell r="AN130" t="str">
            <v>NA</v>
          </cell>
          <cell r="AO130" t="str">
            <v>N/A</v>
          </cell>
          <cell r="AP130" t="str">
            <v>N/A</v>
          </cell>
          <cell r="AQ130" t="e">
            <v>#VALUE!</v>
          </cell>
          <cell r="AS130" t="str">
            <v>NA</v>
          </cell>
          <cell r="AT130" t="str">
            <v>NA</v>
          </cell>
          <cell r="AV130">
            <v>37006</v>
          </cell>
          <cell r="AW130" t="str">
            <v>Basu</v>
          </cell>
          <cell r="AX130" t="str">
            <v>MSDW</v>
          </cell>
          <cell r="AZ130">
            <v>73.748525999999998</v>
          </cell>
          <cell r="BA130" t="str">
            <v>10Q</v>
          </cell>
          <cell r="BB130">
            <v>37256</v>
          </cell>
          <cell r="BE130" t="str">
            <v>N/A</v>
          </cell>
          <cell r="BF130" t="str">
            <v>N/A</v>
          </cell>
          <cell r="BH130" t="str">
            <v>N/A</v>
          </cell>
          <cell r="BI130">
            <v>0</v>
          </cell>
          <cell r="BK130" t="str">
            <v>N/A</v>
          </cell>
          <cell r="BM130">
            <v>37.857999999999997</v>
          </cell>
          <cell r="BN130">
            <v>0</v>
          </cell>
          <cell r="BO130">
            <v>37.857999999999997</v>
          </cell>
          <cell r="BP130">
            <v>36981</v>
          </cell>
          <cell r="BQ130" t="str">
            <v>10Q</v>
          </cell>
          <cell r="CB130" t="str">
            <v>N/A</v>
          </cell>
          <cell r="CC130" t="str">
            <v>N/A</v>
          </cell>
          <cell r="CF130" t="str">
            <v>N/A</v>
          </cell>
          <cell r="CG130" t="str">
            <v>N/A</v>
          </cell>
          <cell r="CJ130" t="str">
            <v>N/A</v>
          </cell>
          <cell r="CK130" t="str">
            <v>N/A</v>
          </cell>
          <cell r="CM130" t="e">
            <v>#NAME?</v>
          </cell>
          <cell r="CN130" t="e">
            <v>#NAME?</v>
          </cell>
          <cell r="CO130" t="str">
            <v>N/A</v>
          </cell>
          <cell r="CQ130">
            <v>-3.1946033453803403E-2</v>
          </cell>
          <cell r="CR130" t="str">
            <v>N/A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F130" t="str">
            <v>N/A</v>
          </cell>
          <cell r="DG130" t="str">
            <v>N/A</v>
          </cell>
          <cell r="DH130" t="str">
            <v>N/A</v>
          </cell>
          <cell r="DI130" t="str">
            <v>N/A</v>
          </cell>
          <cell r="DJ130" t="str">
            <v>N/A</v>
          </cell>
          <cell r="DL130" t="str">
            <v>N/A</v>
          </cell>
          <cell r="DM130" t="str">
            <v>N/A</v>
          </cell>
          <cell r="DN130" t="str">
            <v>N/A</v>
          </cell>
          <cell r="DO130" t="str">
            <v>N/A</v>
          </cell>
          <cell r="DP130" t="str">
            <v>N/A</v>
          </cell>
          <cell r="DR130" t="str">
            <v>N/A</v>
          </cell>
          <cell r="DS130" t="str">
            <v>N/A</v>
          </cell>
          <cell r="DT130" t="str">
            <v>N/A</v>
          </cell>
          <cell r="DU130" t="str">
            <v>N/A</v>
          </cell>
          <cell r="DV130" t="str">
            <v>N/A</v>
          </cell>
          <cell r="DX130" t="str">
            <v>N/A</v>
          </cell>
          <cell r="DY130" t="str">
            <v>N/A</v>
          </cell>
          <cell r="DZ130" t="str">
            <v>N/A</v>
          </cell>
          <cell r="EA130" t="str">
            <v>N/A</v>
          </cell>
          <cell r="EB130" t="str">
            <v>N/A</v>
          </cell>
          <cell r="ED130" t="str">
            <v>N/A</v>
          </cell>
          <cell r="EE130" t="str">
            <v>N/A</v>
          </cell>
          <cell r="EF130" t="str">
            <v>N/A</v>
          </cell>
          <cell r="EG130" t="str">
            <v>N/A</v>
          </cell>
          <cell r="EH130" t="str">
            <v>N/A</v>
          </cell>
          <cell r="EJ130" t="str">
            <v>N/A</v>
          </cell>
          <cell r="EK130" t="str">
            <v>N/A</v>
          </cell>
          <cell r="EL130" t="str">
            <v>N/A</v>
          </cell>
          <cell r="EM130" t="str">
            <v>N/A</v>
          </cell>
          <cell r="EN130" t="str">
            <v>N/A</v>
          </cell>
          <cell r="EP130" t="str">
            <v>NA</v>
          </cell>
          <cell r="EQ130" t="str">
            <v>N/A</v>
          </cell>
          <cell r="ER130" t="str">
            <v>N/A</v>
          </cell>
          <cell r="ES130" t="str">
            <v>N/A</v>
          </cell>
          <cell r="ET130" t="str">
            <v>N/A</v>
          </cell>
          <cell r="EV130">
            <v>0</v>
          </cell>
          <cell r="EW130" t="str">
            <v>NA</v>
          </cell>
          <cell r="EX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E130">
            <v>0</v>
          </cell>
          <cell r="FF130">
            <v>0</v>
          </cell>
          <cell r="FG130" t="str">
            <v>N/A</v>
          </cell>
          <cell r="FK130" t="str">
            <v>DL</v>
          </cell>
          <cell r="FL130">
            <v>37033</v>
          </cell>
        </row>
        <row r="131">
          <cell r="A131" t="str">
            <v>PROX</v>
          </cell>
          <cell r="C131" t="str">
            <v>Proxim</v>
          </cell>
          <cell r="E131" t="str">
            <v>DEC</v>
          </cell>
          <cell r="G131" t="str">
            <v>PROX</v>
          </cell>
          <cell r="H131" t="e">
            <v>#REF!</v>
          </cell>
          <cell r="I131" t="e">
            <v>#REF!</v>
          </cell>
          <cell r="J131" t="e">
            <v>#REF!</v>
          </cell>
          <cell r="L131" t="str">
            <v>N/A</v>
          </cell>
          <cell r="M131" t="e">
            <v>#NAME?</v>
          </cell>
          <cell r="N131" t="e">
            <v>#NAME?</v>
          </cell>
          <cell r="O131" t="e">
            <v>#NAME?</v>
          </cell>
          <cell r="Q131" t="e">
            <v>#NAME?</v>
          </cell>
          <cell r="R131" t="e">
            <v>#NAME?</v>
          </cell>
          <cell r="S131" t="e">
            <v>#NAME?</v>
          </cell>
          <cell r="U131">
            <v>107.498</v>
          </cell>
          <cell r="V131">
            <v>49.879072000000001</v>
          </cell>
          <cell r="W131">
            <v>0.46400000000000002</v>
          </cell>
          <cell r="X131">
            <v>0.168003125639547</v>
          </cell>
          <cell r="Y131">
            <v>18.059999999999999</v>
          </cell>
          <cell r="AA131">
            <v>18.059999999999999</v>
          </cell>
          <cell r="AB131">
            <v>15.247</v>
          </cell>
          <cell r="AC131" t="str">
            <v>x</v>
          </cell>
          <cell r="AD131">
            <v>145.36000000000001</v>
          </cell>
          <cell r="AE131">
            <v>67.301680000000005</v>
          </cell>
          <cell r="AF131">
            <v>0.46300000000000002</v>
          </cell>
          <cell r="AG131">
            <v>0.212369290038525</v>
          </cell>
          <cell r="AH131">
            <v>30.87</v>
          </cell>
          <cell r="AJ131">
            <v>30.87</v>
          </cell>
          <cell r="AK131">
            <v>23.77</v>
          </cell>
          <cell r="AM131">
            <v>196.94200000000001</v>
          </cell>
          <cell r="AN131">
            <v>89.214725999999999</v>
          </cell>
          <cell r="AO131">
            <v>0.45300000000000001</v>
          </cell>
          <cell r="AP131">
            <v>0.22524398046125299</v>
          </cell>
          <cell r="AQ131">
            <v>44.36</v>
          </cell>
          <cell r="AS131">
            <v>44.36</v>
          </cell>
          <cell r="AT131">
            <v>30.98</v>
          </cell>
          <cell r="AV131">
            <v>36999</v>
          </cell>
          <cell r="AW131" t="str">
            <v>Snyder</v>
          </cell>
          <cell r="AX131" t="str">
            <v>JP H&amp;Q</v>
          </cell>
          <cell r="AZ131">
            <v>26.988821999999999</v>
          </cell>
          <cell r="BA131" t="str">
            <v>10q</v>
          </cell>
          <cell r="BB131">
            <v>36981</v>
          </cell>
          <cell r="BE131" t="str">
            <v>N/A</v>
          </cell>
          <cell r="BF131" t="str">
            <v>N/A</v>
          </cell>
          <cell r="BH131" t="str">
            <v>N/A</v>
          </cell>
          <cell r="BI131" t="str">
            <v>N/A</v>
          </cell>
          <cell r="BK131" t="str">
            <v>N/A</v>
          </cell>
          <cell r="BM131">
            <v>62.725000000000001</v>
          </cell>
          <cell r="BN131">
            <v>0.54200000000000004</v>
          </cell>
          <cell r="BO131">
            <v>62.183</v>
          </cell>
          <cell r="BP131">
            <v>36981</v>
          </cell>
          <cell r="BQ131" t="str">
            <v>10Q</v>
          </cell>
          <cell r="BT131">
            <v>0.52</v>
          </cell>
          <cell r="BU131">
            <v>0.7</v>
          </cell>
          <cell r="BV131">
            <v>0.95</v>
          </cell>
          <cell r="BW131">
            <v>0.37</v>
          </cell>
          <cell r="BX131">
            <v>37032</v>
          </cell>
          <cell r="CB131" t="str">
            <v>N/A</v>
          </cell>
          <cell r="CC131" t="str">
            <v>N/A</v>
          </cell>
          <cell r="CE131" t="str">
            <v>N/A</v>
          </cell>
          <cell r="CF131" t="str">
            <v>N/A</v>
          </cell>
          <cell r="CG131" t="str">
            <v>N/A</v>
          </cell>
          <cell r="CI131" t="str">
            <v>N/A</v>
          </cell>
          <cell r="CJ131" t="str">
            <v>N/A</v>
          </cell>
          <cell r="CK131" t="str">
            <v>N/A</v>
          </cell>
          <cell r="CM131" t="e">
            <v>#NAME?</v>
          </cell>
          <cell r="CN131" t="e">
            <v>#NAME?</v>
          </cell>
          <cell r="CO131" t="str">
            <v>N/A</v>
          </cell>
          <cell r="CQ131">
            <v>0.35221120392937499</v>
          </cell>
          <cell r="CR131">
            <v>0.35485690698954298</v>
          </cell>
          <cell r="CT131" t="str">
            <v>N/A</v>
          </cell>
          <cell r="CU131" t="str">
            <v>N/A</v>
          </cell>
          <cell r="CV131" t="str">
            <v>N/A</v>
          </cell>
          <cell r="CW131" t="str">
            <v>N/A</v>
          </cell>
          <cell r="CX131" t="str">
            <v>N/A</v>
          </cell>
          <cell r="CZ131" t="str">
            <v>N/A</v>
          </cell>
          <cell r="DA131" t="str">
            <v>N/A</v>
          </cell>
          <cell r="DB131" t="str">
            <v>N/A</v>
          </cell>
          <cell r="DC131" t="str">
            <v>N/A</v>
          </cell>
          <cell r="DD131" t="str">
            <v>N/A</v>
          </cell>
          <cell r="DF131" t="str">
            <v>N/A</v>
          </cell>
          <cell r="DG131" t="str">
            <v>N/A</v>
          </cell>
          <cell r="DH131" t="str">
            <v>N/A</v>
          </cell>
          <cell r="DI131" t="str">
            <v>N/A</v>
          </cell>
          <cell r="DJ131" t="str">
            <v>N/A</v>
          </cell>
          <cell r="DL131" t="str">
            <v>N/A</v>
          </cell>
          <cell r="DM131" t="str">
            <v>N/A</v>
          </cell>
          <cell r="DN131" t="str">
            <v>N/A</v>
          </cell>
          <cell r="DO131" t="str">
            <v>N/A</v>
          </cell>
          <cell r="DP131" t="str">
            <v>N/A</v>
          </cell>
          <cell r="DR131" t="str">
            <v>N/A</v>
          </cell>
          <cell r="DS131" t="str">
            <v>N/A</v>
          </cell>
          <cell r="DT131" t="str">
            <v>N/A</v>
          </cell>
          <cell r="DU131" t="str">
            <v>N/A</v>
          </cell>
          <cell r="DV131" t="str">
            <v>N/A</v>
          </cell>
          <cell r="DX131" t="str">
            <v>N/A</v>
          </cell>
          <cell r="DY131" t="str">
            <v>N/A</v>
          </cell>
          <cell r="DZ131" t="str">
            <v>N/A</v>
          </cell>
          <cell r="EA131" t="str">
            <v>N/A</v>
          </cell>
          <cell r="EB131" t="str">
            <v>N/A</v>
          </cell>
          <cell r="ED131" t="str">
            <v>N/A</v>
          </cell>
          <cell r="EE131" t="str">
            <v>N/A</v>
          </cell>
          <cell r="EF131" t="str">
            <v>N/A</v>
          </cell>
          <cell r="EG131" t="str">
            <v>N/A</v>
          </cell>
          <cell r="EH131" t="str">
            <v>N/A</v>
          </cell>
          <cell r="EJ131" t="str">
            <v>N/A</v>
          </cell>
          <cell r="EK131" t="str">
            <v>N/A</v>
          </cell>
          <cell r="EL131" t="str">
            <v>N/A</v>
          </cell>
          <cell r="EM131" t="str">
            <v>N/A</v>
          </cell>
          <cell r="EN131" t="str">
            <v>N/A</v>
          </cell>
          <cell r="EP131" t="str">
            <v>NA</v>
          </cell>
          <cell r="EQ131" t="str">
            <v>N/A</v>
          </cell>
          <cell r="ER131" t="str">
            <v>N/A</v>
          </cell>
          <cell r="ES131" t="str">
            <v>N/A</v>
          </cell>
          <cell r="ET131" t="str">
            <v>N/A</v>
          </cell>
          <cell r="EV131" t="str">
            <v>NA</v>
          </cell>
          <cell r="EW131" t="str">
            <v>NA</v>
          </cell>
          <cell r="EX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E131" t="str">
            <v>N/A</v>
          </cell>
          <cell r="FF131" t="str">
            <v>N/A</v>
          </cell>
          <cell r="FG131" t="str">
            <v>N/A</v>
          </cell>
          <cell r="GE131">
            <v>18000</v>
          </cell>
          <cell r="GF131">
            <v>4500</v>
          </cell>
          <cell r="GG131">
            <v>3800</v>
          </cell>
        </row>
        <row r="132">
          <cell r="A132" t="str">
            <v>PWAV</v>
          </cell>
          <cell r="C132" t="str">
            <v>Powerwave Technologies</v>
          </cell>
          <cell r="E132" t="str">
            <v>DEC</v>
          </cell>
          <cell r="G132" t="str">
            <v>PWAV</v>
          </cell>
          <cell r="H132" t="e">
            <v>#REF!</v>
          </cell>
          <cell r="I132" t="e">
            <v>#REF!</v>
          </cell>
          <cell r="J132" t="e">
            <v>#REF!</v>
          </cell>
          <cell r="L132" t="str">
            <v>N/A</v>
          </cell>
          <cell r="M132" t="e">
            <v>#NAME?</v>
          </cell>
          <cell r="N132" t="e">
            <v>#NAME?</v>
          </cell>
          <cell r="O132" t="e">
            <v>#NAME?</v>
          </cell>
          <cell r="Q132" t="e">
            <v>#NAME?</v>
          </cell>
          <cell r="R132" t="e">
            <v>#NAME?</v>
          </cell>
          <cell r="S132" t="e">
            <v>#NAME?</v>
          </cell>
          <cell r="U132">
            <v>447.42099999999999</v>
          </cell>
          <cell r="V132">
            <v>142.32499999999999</v>
          </cell>
          <cell r="W132">
            <v>0.31810084908844199</v>
          </cell>
          <cell r="X132">
            <v>0.144642294393871</v>
          </cell>
          <cell r="Y132">
            <v>64.715999999999994</v>
          </cell>
          <cell r="AA132">
            <v>64.715999999999994</v>
          </cell>
          <cell r="AB132">
            <v>45.652000000000001</v>
          </cell>
          <cell r="AC132" t="str">
            <v>x</v>
          </cell>
          <cell r="AD132">
            <v>398.62700000000001</v>
          </cell>
          <cell r="AE132">
            <v>65.581000000000003</v>
          </cell>
          <cell r="AF132">
            <v>0.164517205307217</v>
          </cell>
          <cell r="AG132">
            <v>-9.9742365670162803E-3</v>
          </cell>
          <cell r="AH132">
            <v>-3.976</v>
          </cell>
          <cell r="AJ132">
            <v>-3.976</v>
          </cell>
          <cell r="AK132">
            <v>2.9580000000000002</v>
          </cell>
          <cell r="AM132">
            <v>484.36799999999999</v>
          </cell>
          <cell r="AN132">
            <v>110.312</v>
          </cell>
          <cell r="AO132">
            <v>0.22774419449674599</v>
          </cell>
          <cell r="AP132">
            <v>7.6328328873913998E-2</v>
          </cell>
          <cell r="AQ132">
            <v>36.970999999999997</v>
          </cell>
          <cell r="AS132">
            <v>36.970999999999997</v>
          </cell>
          <cell r="AT132">
            <v>22.477</v>
          </cell>
          <cell r="AV132">
            <v>36997</v>
          </cell>
          <cell r="AW132" t="str">
            <v>Mark</v>
          </cell>
          <cell r="AX132" t="str">
            <v>Van Kasper</v>
          </cell>
          <cell r="AZ132">
            <v>63.998640999999999</v>
          </cell>
          <cell r="BA132" t="str">
            <v>10q</v>
          </cell>
          <cell r="BB132">
            <v>36982</v>
          </cell>
          <cell r="BE132" t="str">
            <v>N/A</v>
          </cell>
          <cell r="BF132" t="str">
            <v>N/A</v>
          </cell>
          <cell r="BH132" t="str">
            <v>N/A</v>
          </cell>
          <cell r="BI132" t="str">
            <v>N/A</v>
          </cell>
          <cell r="BK132" t="str">
            <v>N/A</v>
          </cell>
          <cell r="BM132">
            <v>109.994</v>
          </cell>
          <cell r="BN132">
            <v>0.20599999999999999</v>
          </cell>
          <cell r="BO132">
            <v>109.788</v>
          </cell>
          <cell r="BP132">
            <v>36982</v>
          </cell>
          <cell r="BQ132" t="str">
            <v>10Q</v>
          </cell>
          <cell r="BT132">
            <v>0.71</v>
          </cell>
          <cell r="BU132">
            <v>0.03</v>
          </cell>
          <cell r="BV132">
            <v>0.6</v>
          </cell>
          <cell r="BW132">
            <v>0.32</v>
          </cell>
          <cell r="BX132">
            <v>37026</v>
          </cell>
          <cell r="CB132" t="str">
            <v>N/A</v>
          </cell>
          <cell r="CC132" t="str">
            <v>N/A</v>
          </cell>
          <cell r="CE132" t="str">
            <v>N/A</v>
          </cell>
          <cell r="CF132" t="str">
            <v>N/A</v>
          </cell>
          <cell r="CG132" t="str">
            <v>N/A</v>
          </cell>
          <cell r="CI132" t="str">
            <v>N/A</v>
          </cell>
          <cell r="CJ132" t="str">
            <v>N/A</v>
          </cell>
          <cell r="CK132" t="str">
            <v>N/A</v>
          </cell>
          <cell r="CM132" t="e">
            <v>#NAME?</v>
          </cell>
          <cell r="CN132" t="e">
            <v>#NAME?</v>
          </cell>
          <cell r="CO132" t="str">
            <v>N/A</v>
          </cell>
          <cell r="CQ132">
            <v>-0.109056123874382</v>
          </cell>
          <cell r="CR132">
            <v>0.215090799168145</v>
          </cell>
          <cell r="CT132" t="str">
            <v>N/A</v>
          </cell>
          <cell r="CU132" t="str">
            <v>N/A</v>
          </cell>
          <cell r="CV132" t="str">
            <v>N/A</v>
          </cell>
          <cell r="CW132" t="str">
            <v>N/A</v>
          </cell>
          <cell r="CX132" t="str">
            <v>N/A</v>
          </cell>
          <cell r="CZ132" t="str">
            <v>N/A</v>
          </cell>
          <cell r="DA132" t="str">
            <v>N/A</v>
          </cell>
          <cell r="DB132" t="str">
            <v>N/A</v>
          </cell>
          <cell r="DC132" t="str">
            <v>N/A</v>
          </cell>
          <cell r="DD132" t="str">
            <v>N/A</v>
          </cell>
          <cell r="DF132" t="str">
            <v>N/A</v>
          </cell>
          <cell r="DG132" t="str">
            <v>N/A</v>
          </cell>
          <cell r="DH132" t="str">
            <v>N/A</v>
          </cell>
          <cell r="DI132" t="str">
            <v>N/A</v>
          </cell>
          <cell r="DJ132" t="str">
            <v>N/A</v>
          </cell>
          <cell r="DL132" t="str">
            <v>N/A</v>
          </cell>
          <cell r="DM132" t="str">
            <v>N/A</v>
          </cell>
          <cell r="DN132" t="str">
            <v>N/A</v>
          </cell>
          <cell r="DO132" t="str">
            <v>N/A</v>
          </cell>
          <cell r="DP132" t="str">
            <v>N/A</v>
          </cell>
          <cell r="DR132" t="str">
            <v>N/A</v>
          </cell>
          <cell r="DS132" t="str">
            <v>N/A</v>
          </cell>
          <cell r="DT132" t="str">
            <v>N/A</v>
          </cell>
          <cell r="DU132" t="str">
            <v>N/A</v>
          </cell>
          <cell r="DV132" t="str">
            <v>N/A</v>
          </cell>
          <cell r="DX132" t="str">
            <v>N/A</v>
          </cell>
          <cell r="DY132" t="str">
            <v>N/A</v>
          </cell>
          <cell r="DZ132" t="str">
            <v>N/A</v>
          </cell>
          <cell r="EA132" t="str">
            <v>N/A</v>
          </cell>
          <cell r="EB132" t="str">
            <v>N/A</v>
          </cell>
          <cell r="ED132" t="str">
            <v>N/A</v>
          </cell>
          <cell r="EE132" t="str">
            <v>N/A</v>
          </cell>
          <cell r="EF132" t="str">
            <v>N/A</v>
          </cell>
          <cell r="EG132" t="str">
            <v>N/A</v>
          </cell>
          <cell r="EH132" t="str">
            <v>N/A</v>
          </cell>
          <cell r="EJ132" t="str">
            <v>N/A</v>
          </cell>
          <cell r="EK132" t="str">
            <v>N/A</v>
          </cell>
          <cell r="EL132" t="str">
            <v>N/A</v>
          </cell>
          <cell r="EM132" t="str">
            <v>N/A</v>
          </cell>
          <cell r="EN132" t="str">
            <v>N/A</v>
          </cell>
          <cell r="EP132" t="str">
            <v>NA</v>
          </cell>
          <cell r="EQ132" t="str">
            <v>N/A</v>
          </cell>
          <cell r="ER132" t="str">
            <v>N/A</v>
          </cell>
          <cell r="ES132" t="str">
            <v>N/A</v>
          </cell>
          <cell r="ET132" t="str">
            <v>N/A</v>
          </cell>
          <cell r="EV132" t="str">
            <v>NA</v>
          </cell>
          <cell r="EW132" t="str">
            <v>NA</v>
          </cell>
          <cell r="EX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E132" t="str">
            <v>N/A</v>
          </cell>
          <cell r="FF132" t="str">
            <v>N/A</v>
          </cell>
          <cell r="FG132" t="str">
            <v>N/A</v>
          </cell>
          <cell r="GE132">
            <v>18000</v>
          </cell>
          <cell r="GF132">
            <v>4500</v>
          </cell>
          <cell r="GG132">
            <v>3800</v>
          </cell>
        </row>
        <row r="133">
          <cell r="A133" t="str">
            <v>HRS</v>
          </cell>
          <cell r="C133" t="str">
            <v>Harris Corp.</v>
          </cell>
          <cell r="E133" t="str">
            <v>JUN</v>
          </cell>
          <cell r="G133" t="str">
            <v>HRS</v>
          </cell>
          <cell r="H133" t="e">
            <v>#REF!</v>
          </cell>
          <cell r="I133" t="e">
            <v>#REF!</v>
          </cell>
          <cell r="J133" t="e">
            <v>#REF!</v>
          </cell>
          <cell r="L133" t="str">
            <v>N/A</v>
          </cell>
          <cell r="M133" t="e">
            <v>#NAME?</v>
          </cell>
          <cell r="N133" t="e">
            <v>#NAME?</v>
          </cell>
          <cell r="O133" t="e">
            <v>#NAME?</v>
          </cell>
          <cell r="Q133" t="e">
            <v>#NAME?</v>
          </cell>
          <cell r="R133" t="e">
            <v>#NAME?</v>
          </cell>
          <cell r="S133" t="e">
            <v>#NAME?</v>
          </cell>
          <cell r="U133">
            <v>1658</v>
          </cell>
          <cell r="V133">
            <v>429</v>
          </cell>
          <cell r="W133">
            <v>0.25874547647768398</v>
          </cell>
          <cell r="X133">
            <v>6.6344993968636898E-2</v>
          </cell>
          <cell r="Y133">
            <v>110</v>
          </cell>
          <cell r="AA133">
            <v>110</v>
          </cell>
          <cell r="AB133">
            <v>72.099999999999994</v>
          </cell>
          <cell r="AC133" t="str">
            <v>x</v>
          </cell>
          <cell r="AD133">
            <v>1885</v>
          </cell>
          <cell r="AE133">
            <v>504</v>
          </cell>
          <cell r="AF133">
            <v>0.26737400530504002</v>
          </cell>
          <cell r="AG133">
            <v>7.1087533156498697E-2</v>
          </cell>
          <cell r="AH133">
            <v>134</v>
          </cell>
          <cell r="AJ133">
            <v>134</v>
          </cell>
          <cell r="AK133">
            <v>81</v>
          </cell>
          <cell r="AM133">
            <v>1986</v>
          </cell>
          <cell r="AN133">
            <v>531</v>
          </cell>
          <cell r="AO133">
            <v>0.26737160120845899</v>
          </cell>
          <cell r="AP133">
            <v>7.4521651560926494E-2</v>
          </cell>
          <cell r="AQ133">
            <v>148</v>
          </cell>
          <cell r="AS133">
            <v>148</v>
          </cell>
          <cell r="AT133">
            <v>80.099999999999994</v>
          </cell>
          <cell r="AV133">
            <v>37000</v>
          </cell>
          <cell r="AW133" t="str">
            <v>Shah</v>
          </cell>
          <cell r="AX133" t="str">
            <v>MSDW</v>
          </cell>
          <cell r="AZ133">
            <v>65.839331000000001</v>
          </cell>
          <cell r="BA133" t="str">
            <v>10q</v>
          </cell>
          <cell r="BB133">
            <v>36980</v>
          </cell>
          <cell r="BE133" t="str">
            <v>N/A</v>
          </cell>
          <cell r="BF133" t="str">
            <v>N/A</v>
          </cell>
          <cell r="BH133" t="str">
            <v>N/A</v>
          </cell>
          <cell r="BI133" t="str">
            <v>N/A</v>
          </cell>
          <cell r="BK133" t="str">
            <v>N/A</v>
          </cell>
          <cell r="BM133">
            <v>222.5</v>
          </cell>
          <cell r="BN133">
            <v>475</v>
          </cell>
          <cell r="BO133">
            <v>-252.5</v>
          </cell>
          <cell r="BP133">
            <v>36980</v>
          </cell>
          <cell r="BQ133" t="str">
            <v>10Q</v>
          </cell>
          <cell r="BT133">
            <v>1.19</v>
          </cell>
          <cell r="BU133">
            <v>1.21</v>
          </cell>
          <cell r="BV133" t="str">
            <v>NA</v>
          </cell>
          <cell r="BW133">
            <v>0.2</v>
          </cell>
          <cell r="BX133">
            <v>37032</v>
          </cell>
          <cell r="CB133" t="str">
            <v>N/A</v>
          </cell>
          <cell r="CC133" t="str">
            <v>N/A</v>
          </cell>
          <cell r="CE133" t="str">
            <v>N/A</v>
          </cell>
          <cell r="CF133" t="str">
            <v>N/A</v>
          </cell>
          <cell r="CG133" t="str">
            <v>N/A</v>
          </cell>
          <cell r="CI133" t="str">
            <v>N/A</v>
          </cell>
          <cell r="CJ133" t="str">
            <v>N/A</v>
          </cell>
          <cell r="CK133" t="str">
            <v>N/A</v>
          </cell>
          <cell r="CM133" t="e">
            <v>#NAME?</v>
          </cell>
          <cell r="CN133" t="e">
            <v>#NAME?</v>
          </cell>
          <cell r="CO133" t="str">
            <v>N/A</v>
          </cell>
          <cell r="CQ133">
            <v>0.136911942098914</v>
          </cell>
          <cell r="CR133">
            <v>5.3580901856763903E-2</v>
          </cell>
          <cell r="CT133" t="str">
            <v>N/A</v>
          </cell>
          <cell r="CU133" t="str">
            <v>N/A</v>
          </cell>
          <cell r="CV133" t="str">
            <v>N/A</v>
          </cell>
          <cell r="CW133" t="str">
            <v>N/A</v>
          </cell>
          <cell r="CX133" t="str">
            <v>N/A</v>
          </cell>
          <cell r="CZ133" t="str">
            <v>N/A</v>
          </cell>
          <cell r="DA133" t="str">
            <v>N/A</v>
          </cell>
          <cell r="DB133" t="str">
            <v>N/A</v>
          </cell>
          <cell r="DC133" t="str">
            <v>N/A</v>
          </cell>
          <cell r="DD133" t="str">
            <v>N/A</v>
          </cell>
          <cell r="DF133" t="str">
            <v>N/A</v>
          </cell>
          <cell r="DG133" t="str">
            <v>N/A</v>
          </cell>
          <cell r="DH133" t="str">
            <v>N/A</v>
          </cell>
          <cell r="DI133" t="str">
            <v>N/A</v>
          </cell>
          <cell r="DJ133" t="str">
            <v>N/A</v>
          </cell>
          <cell r="DL133" t="str">
            <v>N/A</v>
          </cell>
          <cell r="DM133" t="str">
            <v>N/A</v>
          </cell>
          <cell r="DN133" t="str">
            <v>N/A</v>
          </cell>
          <cell r="DO133" t="str">
            <v>N/A</v>
          </cell>
          <cell r="DP133" t="str">
            <v>N/A</v>
          </cell>
          <cell r="DR133" t="str">
            <v>N/A</v>
          </cell>
          <cell r="DS133" t="str">
            <v>N/A</v>
          </cell>
          <cell r="DT133" t="str">
            <v>N/A</v>
          </cell>
          <cell r="DU133" t="str">
            <v>N/A</v>
          </cell>
          <cell r="DV133" t="str">
            <v>N/A</v>
          </cell>
          <cell r="DX133" t="str">
            <v>N/A</v>
          </cell>
          <cell r="DY133" t="str">
            <v>N/A</v>
          </cell>
          <cell r="DZ133" t="str">
            <v>N/A</v>
          </cell>
          <cell r="EA133" t="str">
            <v>N/A</v>
          </cell>
          <cell r="EB133" t="str">
            <v>N/A</v>
          </cell>
          <cell r="ED133" t="str">
            <v>N/A</v>
          </cell>
          <cell r="EE133" t="str">
            <v>N/A</v>
          </cell>
          <cell r="EF133" t="str">
            <v>N/A</v>
          </cell>
          <cell r="EG133" t="str">
            <v>N/A</v>
          </cell>
          <cell r="EH133" t="str">
            <v>N/A</v>
          </cell>
          <cell r="EJ133" t="str">
            <v>N/A</v>
          </cell>
          <cell r="EK133" t="str">
            <v>N/A</v>
          </cell>
          <cell r="EL133" t="str">
            <v>N/A</v>
          </cell>
          <cell r="EM133" t="str">
            <v>N/A</v>
          </cell>
          <cell r="EN133" t="str">
            <v>N/A</v>
          </cell>
          <cell r="EP133" t="str">
            <v>NA</v>
          </cell>
          <cell r="EQ133" t="str">
            <v>N/A</v>
          </cell>
          <cell r="ER133" t="str">
            <v>N/A</v>
          </cell>
          <cell r="ES133" t="str">
            <v>N/A</v>
          </cell>
          <cell r="ET133" t="str">
            <v>N/A</v>
          </cell>
          <cell r="EV133" t="str">
            <v>NA</v>
          </cell>
          <cell r="EW133" t="str">
            <v>NA</v>
          </cell>
          <cell r="EX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E133" t="str">
            <v>N/A</v>
          </cell>
          <cell r="FF133" t="str">
            <v>N/A</v>
          </cell>
          <cell r="FG133" t="str">
            <v>N/A</v>
          </cell>
          <cell r="GE133">
            <v>18000</v>
          </cell>
          <cell r="GF133">
            <v>4500</v>
          </cell>
          <cell r="GG133">
            <v>3800</v>
          </cell>
        </row>
      </sheetData>
      <sheetData sheetId="4" refreshError="1">
        <row r="2">
          <cell r="S2">
            <v>1</v>
          </cell>
          <cell r="T2">
            <v>2</v>
          </cell>
          <cell r="U2">
            <v>3</v>
          </cell>
          <cell r="V2">
            <v>4</v>
          </cell>
          <cell r="W2">
            <v>5</v>
          </cell>
          <cell r="X2">
            <v>6</v>
          </cell>
          <cell r="Y2">
            <v>7</v>
          </cell>
        </row>
        <row r="3">
          <cell r="A3" t="str">
            <v>Analysis uses share prices as of:</v>
          </cell>
          <cell r="C3">
            <v>37151</v>
          </cell>
        </row>
        <row r="6">
          <cell r="B6" t="str">
            <v>Options Oustanding</v>
          </cell>
          <cell r="C6" t="str">
            <v>In-the Money</v>
          </cell>
          <cell r="D6" t="str">
            <v>Weight</v>
          </cell>
          <cell r="E6" t="str">
            <v>Exercise Price</v>
          </cell>
          <cell r="F6" t="str">
            <v>Current Price</v>
          </cell>
          <cell r="G6" t="str">
            <v>Weighted Avg.</v>
          </cell>
          <cell r="K6" t="str">
            <v>Options Exercisable</v>
          </cell>
          <cell r="L6" t="str">
            <v>In-the Money</v>
          </cell>
          <cell r="M6" t="str">
            <v>Weight</v>
          </cell>
          <cell r="N6" t="str">
            <v>Exercise Price</v>
          </cell>
          <cell r="O6" t="str">
            <v>Current Price</v>
          </cell>
          <cell r="P6" t="str">
            <v>Weighted Avg.</v>
          </cell>
        </row>
        <row r="7">
          <cell r="B7">
            <v>96.5</v>
          </cell>
          <cell r="D7" t="e">
            <v>#NAME?</v>
          </cell>
          <cell r="E7">
            <v>13.84</v>
          </cell>
          <cell r="F7" t="e">
            <v>#NAME?</v>
          </cell>
          <cell r="G7" t="e">
            <v>#NAME?</v>
          </cell>
          <cell r="K7">
            <v>39.5</v>
          </cell>
          <cell r="L7" t="e">
            <v>#NAME?</v>
          </cell>
          <cell r="M7" t="e">
            <v>#NAME?</v>
          </cell>
          <cell r="N7">
            <v>8.39</v>
          </cell>
          <cell r="O7" t="e">
            <v>#NAME?</v>
          </cell>
          <cell r="P7" t="e">
            <v>#NAME?</v>
          </cell>
        </row>
        <row r="8">
          <cell r="B8">
            <v>0</v>
          </cell>
          <cell r="C8" t="e">
            <v>#NAME?</v>
          </cell>
          <cell r="D8" t="e">
            <v>#NAME?</v>
          </cell>
          <cell r="E8">
            <v>0</v>
          </cell>
          <cell r="F8" t="e">
            <v>#NAME?</v>
          </cell>
          <cell r="G8" t="e">
            <v>#NAME?</v>
          </cell>
          <cell r="K8">
            <v>0</v>
          </cell>
          <cell r="L8" t="e">
            <v>#NAME?</v>
          </cell>
          <cell r="M8" t="e">
            <v>#NAME?</v>
          </cell>
          <cell r="N8">
            <v>0</v>
          </cell>
          <cell r="O8" t="e">
            <v>#NAME?</v>
          </cell>
          <cell r="P8" t="e">
            <v>#NAME?</v>
          </cell>
        </row>
        <row r="9">
          <cell r="A9" t="str">
            <v>ADCT</v>
          </cell>
          <cell r="C9" t="e">
            <v>#NAME?</v>
          </cell>
          <cell r="D9" t="e">
            <v>#NAME?</v>
          </cell>
          <cell r="G9">
            <v>0</v>
          </cell>
          <cell r="J9" t="str">
            <v>ADCT</v>
          </cell>
          <cell r="L9" t="e">
            <v>#NAME?</v>
          </cell>
          <cell r="M9" t="e">
            <v>#NAME?</v>
          </cell>
          <cell r="P9" t="e">
            <v>#NAME?</v>
          </cell>
        </row>
        <row r="14">
          <cell r="B14" t="str">
            <v>Options Oustanding</v>
          </cell>
          <cell r="C14" t="str">
            <v>In-the Money</v>
          </cell>
          <cell r="D14" t="str">
            <v>Weight</v>
          </cell>
          <cell r="E14" t="str">
            <v>Exercise Price</v>
          </cell>
          <cell r="F14" t="str">
            <v>Current Price</v>
          </cell>
          <cell r="G14" t="str">
            <v>Weighted Avg.</v>
          </cell>
          <cell r="K14" t="str">
            <v>Options Exercisable</v>
          </cell>
          <cell r="L14" t="str">
            <v>In-the Money</v>
          </cell>
          <cell r="M14" t="str">
            <v>Weight</v>
          </cell>
          <cell r="N14" t="str">
            <v>Exercise Price</v>
          </cell>
          <cell r="O14" t="str">
            <v>Current Price</v>
          </cell>
          <cell r="P14" t="str">
            <v>Weighted Avg.</v>
          </cell>
          <cell r="T14" t="str">
            <v>Convertible Debt</v>
          </cell>
          <cell r="U14" t="str">
            <v>Amount</v>
          </cell>
          <cell r="V14" t="str">
            <v>In-The-Money</v>
          </cell>
          <cell r="W14" t="str">
            <v>Conv. Price</v>
          </cell>
          <cell r="X14" t="str">
            <v>Current Price</v>
          </cell>
          <cell r="Y14" t="str">
            <v>Net Shares</v>
          </cell>
        </row>
        <row r="15">
          <cell r="B15">
            <v>0.83233900000000005</v>
          </cell>
          <cell r="C15" t="e">
            <v>#N/A</v>
          </cell>
          <cell r="D15" t="e">
            <v>#N/A</v>
          </cell>
          <cell r="E15">
            <v>6.85</v>
          </cell>
          <cell r="F15" t="e">
            <v>#N/A</v>
          </cell>
          <cell r="G15" t="e">
            <v>#N/A</v>
          </cell>
          <cell r="K15">
            <v>0.548933</v>
          </cell>
          <cell r="L15" t="e">
            <v>#N/A</v>
          </cell>
          <cell r="M15" t="e">
            <v>#N/A</v>
          </cell>
          <cell r="N15">
            <v>6.84</v>
          </cell>
          <cell r="O15" t="e">
            <v>#N/A</v>
          </cell>
          <cell r="P15" t="e">
            <v>#N/A</v>
          </cell>
          <cell r="T15" t="str">
            <v>Tranche 1</v>
          </cell>
          <cell r="U15">
            <v>0</v>
          </cell>
          <cell r="V15" t="e">
            <v>#N/A</v>
          </cell>
          <cell r="W15">
            <v>0</v>
          </cell>
          <cell r="X15" t="e">
            <v>#N/A</v>
          </cell>
          <cell r="Y15" t="e">
            <v>#N/A</v>
          </cell>
        </row>
        <row r="16">
          <cell r="B16">
            <v>7.0038830000000001</v>
          </cell>
          <cell r="C16" t="e">
            <v>#N/A</v>
          </cell>
          <cell r="D16" t="e">
            <v>#N/A</v>
          </cell>
          <cell r="E16">
            <v>12.86</v>
          </cell>
          <cell r="F16" t="e">
            <v>#N/A</v>
          </cell>
          <cell r="G16" t="e">
            <v>#N/A</v>
          </cell>
          <cell r="K16">
            <v>3.0614859999999999</v>
          </cell>
          <cell r="L16" t="e">
            <v>#N/A</v>
          </cell>
          <cell r="M16" t="e">
            <v>#N/A</v>
          </cell>
          <cell r="N16">
            <v>12.48</v>
          </cell>
          <cell r="O16" t="e">
            <v>#N/A</v>
          </cell>
          <cell r="P16" t="e">
            <v>#N/A</v>
          </cell>
          <cell r="T16" t="str">
            <v>Tranche 2</v>
          </cell>
          <cell r="V16" t="e">
            <v>#N/A</v>
          </cell>
          <cell r="X16" t="e">
            <v>#N/A</v>
          </cell>
          <cell r="Y16" t="e">
            <v>#N/A</v>
          </cell>
        </row>
        <row r="17">
          <cell r="B17">
            <v>1.569585</v>
          </cell>
          <cell r="C17" t="e">
            <v>#N/A</v>
          </cell>
          <cell r="D17" t="e">
            <v>#N/A</v>
          </cell>
          <cell r="E17">
            <v>23.52</v>
          </cell>
          <cell r="F17" t="e">
            <v>#N/A</v>
          </cell>
          <cell r="G17" t="e">
            <v>#N/A</v>
          </cell>
          <cell r="K17">
            <v>0.556508</v>
          </cell>
          <cell r="L17" t="e">
            <v>#N/A</v>
          </cell>
          <cell r="M17" t="e">
            <v>#N/A</v>
          </cell>
          <cell r="N17">
            <v>23.74</v>
          </cell>
          <cell r="O17" t="e">
            <v>#N/A</v>
          </cell>
          <cell r="P17" t="e">
            <v>#N/A</v>
          </cell>
        </row>
        <row r="18">
          <cell r="B18">
            <v>3.44815</v>
          </cell>
          <cell r="C18" t="e">
            <v>#N/A</v>
          </cell>
          <cell r="D18" t="e">
            <v>#N/A</v>
          </cell>
          <cell r="E18">
            <v>34.909999999999997</v>
          </cell>
          <cell r="F18" t="e">
            <v>#N/A</v>
          </cell>
          <cell r="G18" t="e">
            <v>#N/A</v>
          </cell>
          <cell r="K18">
            <v>0.51394600000000001</v>
          </cell>
          <cell r="L18" t="e">
            <v>#N/A</v>
          </cell>
          <cell r="M18" t="e">
            <v>#N/A</v>
          </cell>
          <cell r="N18">
            <v>34.33</v>
          </cell>
          <cell r="O18" t="e">
            <v>#N/A</v>
          </cell>
          <cell r="P18" t="e">
            <v>#N/A</v>
          </cell>
          <cell r="S18" t="str">
            <v>ADPT</v>
          </cell>
          <cell r="V18" t="e">
            <v>#N/A</v>
          </cell>
          <cell r="Y18" t="e">
            <v>#N/A</v>
          </cell>
        </row>
        <row r="19">
          <cell r="B19">
            <v>0.31109999999999999</v>
          </cell>
          <cell r="C19" t="e">
            <v>#N/A</v>
          </cell>
          <cell r="D19" t="e">
            <v>#N/A</v>
          </cell>
          <cell r="E19">
            <v>42.17</v>
          </cell>
          <cell r="F19" t="e">
            <v>#N/A</v>
          </cell>
          <cell r="G19" t="e">
            <v>#N/A</v>
          </cell>
          <cell r="K19">
            <v>5.7229999999999998E-3</v>
          </cell>
          <cell r="L19" t="e">
            <v>#N/A</v>
          </cell>
          <cell r="M19" t="e">
            <v>#N/A</v>
          </cell>
          <cell r="N19">
            <v>40.06</v>
          </cell>
          <cell r="O19" t="e">
            <v>#N/A</v>
          </cell>
          <cell r="P19" t="e">
            <v>#N/A</v>
          </cell>
        </row>
        <row r="20">
          <cell r="B20">
            <v>0.49263099999999999</v>
          </cell>
          <cell r="C20" t="e">
            <v>#N/A</v>
          </cell>
          <cell r="D20" t="e">
            <v>#N/A</v>
          </cell>
          <cell r="E20">
            <v>56.08</v>
          </cell>
          <cell r="F20" t="e">
            <v>#N/A</v>
          </cell>
          <cell r="G20" t="e">
            <v>#N/A</v>
          </cell>
          <cell r="K20">
            <v>1.4660000000000001E-3</v>
          </cell>
          <cell r="L20" t="e">
            <v>#N/A</v>
          </cell>
          <cell r="M20" t="e">
            <v>#N/A</v>
          </cell>
          <cell r="N20">
            <v>51.52</v>
          </cell>
          <cell r="O20" t="e">
            <v>#N/A</v>
          </cell>
          <cell r="P20" t="e">
            <v>#N/A</v>
          </cell>
        </row>
        <row r="21">
          <cell r="B21">
            <v>6.9099999999999999E-4</v>
          </cell>
          <cell r="C21" t="e">
            <v>#N/A</v>
          </cell>
          <cell r="D21" t="e">
            <v>#N/A</v>
          </cell>
          <cell r="E21">
            <v>130.25</v>
          </cell>
          <cell r="F21" t="e">
            <v>#N/A</v>
          </cell>
          <cell r="G21" t="e">
            <v>#N/A</v>
          </cell>
          <cell r="J21" t="str">
            <v>Warr</v>
          </cell>
          <cell r="K21">
            <v>1.1599999999999999</v>
          </cell>
          <cell r="L21" t="e">
            <v>#N/A</v>
          </cell>
          <cell r="M21" t="e">
            <v>#N/A</v>
          </cell>
          <cell r="N21">
            <v>62.25</v>
          </cell>
          <cell r="O21" t="e">
            <v>#N/A</v>
          </cell>
          <cell r="P21" t="e">
            <v>#N/A</v>
          </cell>
        </row>
        <row r="22">
          <cell r="A22" t="str">
            <v>Warr</v>
          </cell>
          <cell r="B22">
            <v>1.1599999999999999</v>
          </cell>
          <cell r="C22" t="e">
            <v>#N/A</v>
          </cell>
          <cell r="D22" t="e">
            <v>#N/A</v>
          </cell>
          <cell r="E22">
            <v>62.25</v>
          </cell>
          <cell r="F22" t="e">
            <v>#N/A</v>
          </cell>
          <cell r="G22" t="e">
            <v>#N/A</v>
          </cell>
          <cell r="L22" t="e">
            <v>#N/A</v>
          </cell>
          <cell r="M22" t="e">
            <v>#N/A</v>
          </cell>
          <cell r="O22" t="e">
            <v>#N/A</v>
          </cell>
          <cell r="P22" t="e">
            <v>#N/A</v>
          </cell>
        </row>
        <row r="23">
          <cell r="A23" t="str">
            <v>ADPT</v>
          </cell>
          <cell r="C23" t="e">
            <v>#N/A</v>
          </cell>
          <cell r="D23" t="e">
            <v>#N/A</v>
          </cell>
          <cell r="G23" t="e">
            <v>#N/A</v>
          </cell>
          <cell r="J23" t="str">
            <v>ADPT</v>
          </cell>
          <cell r="L23" t="e">
            <v>#N/A</v>
          </cell>
          <cell r="M23" t="e">
            <v>#N/A</v>
          </cell>
          <cell r="P23" t="e">
            <v>#N/A</v>
          </cell>
        </row>
        <row r="26">
          <cell r="B26" t="str">
            <v>Options Oustanding</v>
          </cell>
          <cell r="C26" t="str">
            <v>In-the Money</v>
          </cell>
          <cell r="D26" t="str">
            <v>Weight</v>
          </cell>
          <cell r="E26" t="str">
            <v>Exercise Price</v>
          </cell>
          <cell r="F26" t="str">
            <v>Current Price</v>
          </cell>
          <cell r="G26" t="str">
            <v>Weighted Avg.</v>
          </cell>
          <cell r="K26" t="str">
            <v>Options Exercisable</v>
          </cell>
          <cell r="L26" t="str">
            <v>In-the Money</v>
          </cell>
          <cell r="M26" t="str">
            <v>Weight</v>
          </cell>
          <cell r="N26" t="str">
            <v>Exercise Price</v>
          </cell>
          <cell r="O26" t="str">
            <v>Current Price</v>
          </cell>
          <cell r="P26" t="str">
            <v>Weighted Avg.</v>
          </cell>
          <cell r="T26" t="str">
            <v>Convertible Debt</v>
          </cell>
          <cell r="U26" t="str">
            <v>Amount</v>
          </cell>
          <cell r="V26" t="str">
            <v>In-The-Money</v>
          </cell>
          <cell r="W26" t="str">
            <v>Conv. Price</v>
          </cell>
          <cell r="X26" t="str">
            <v>Current Price</v>
          </cell>
          <cell r="Y26" t="str">
            <v>Net Shares</v>
          </cell>
        </row>
        <row r="27">
          <cell r="B27">
            <v>0.15981699999999999</v>
          </cell>
          <cell r="C27" t="e">
            <v>#NAME?</v>
          </cell>
          <cell r="D27" t="e">
            <v>#NAME?</v>
          </cell>
          <cell r="E27">
            <v>16.222999999999999</v>
          </cell>
          <cell r="F27" t="e">
            <v>#NAME?</v>
          </cell>
          <cell r="G27" t="e">
            <v>#NAME?</v>
          </cell>
          <cell r="K27">
            <v>8.2075999999999996E-2</v>
          </cell>
          <cell r="L27" t="e">
            <v>#NAME?</v>
          </cell>
          <cell r="M27" t="e">
            <v>#NAME?</v>
          </cell>
          <cell r="N27">
            <v>15.786</v>
          </cell>
          <cell r="O27" t="e">
            <v>#NAME?</v>
          </cell>
          <cell r="P27" t="e">
            <v>#NAME?</v>
          </cell>
          <cell r="T27" t="str">
            <v>Tranche 1</v>
          </cell>
          <cell r="U27">
            <v>0</v>
          </cell>
          <cell r="V27" t="e">
            <v>#NAME?</v>
          </cell>
          <cell r="W27">
            <v>0</v>
          </cell>
          <cell r="X27" t="e">
            <v>#NAME?</v>
          </cell>
          <cell r="Y27" t="e">
            <v>#NAME?</v>
          </cell>
        </row>
        <row r="28">
          <cell r="B28">
            <v>0.34378999999999998</v>
          </cell>
          <cell r="C28" t="e">
            <v>#NAME?</v>
          </cell>
          <cell r="D28" t="e">
            <v>#NAME?</v>
          </cell>
          <cell r="E28">
            <v>0.94699999999999995</v>
          </cell>
          <cell r="F28" t="e">
            <v>#NAME?</v>
          </cell>
          <cell r="G28" t="e">
            <v>#NAME?</v>
          </cell>
          <cell r="K28">
            <v>0.12625600000000001</v>
          </cell>
          <cell r="L28" t="e">
            <v>#NAME?</v>
          </cell>
          <cell r="M28" t="e">
            <v>#NAME?</v>
          </cell>
          <cell r="N28">
            <v>0.877</v>
          </cell>
          <cell r="O28" t="e">
            <v>#NAME?</v>
          </cell>
          <cell r="P28" t="e">
            <v>#NAME?</v>
          </cell>
          <cell r="T28" t="str">
            <v>Tranche 2</v>
          </cell>
          <cell r="V28" t="e">
            <v>#NAME?</v>
          </cell>
          <cell r="X28" t="e">
            <v>#NAME?</v>
          </cell>
          <cell r="Y28" t="e">
            <v>#NAME?</v>
          </cell>
        </row>
        <row r="29">
          <cell r="B29">
            <v>6.9693209999999999</v>
          </cell>
          <cell r="C29" t="e">
            <v>#NAME?</v>
          </cell>
          <cell r="D29" t="e">
            <v>#NAME?</v>
          </cell>
          <cell r="E29">
            <v>8.5429999999999993</v>
          </cell>
          <cell r="F29" t="e">
            <v>#NAME?</v>
          </cell>
          <cell r="G29" t="e">
            <v>#NAME?</v>
          </cell>
          <cell r="K29">
            <v>3.1737419999999998</v>
          </cell>
          <cell r="L29" t="e">
            <v>#NAME?</v>
          </cell>
          <cell r="M29" t="e">
            <v>#NAME?</v>
          </cell>
          <cell r="N29">
            <v>7.6379999999999999</v>
          </cell>
          <cell r="O29" t="e">
            <v>#NAME?</v>
          </cell>
          <cell r="P29" t="e">
            <v>#NAME?</v>
          </cell>
        </row>
        <row r="30">
          <cell r="B30">
            <v>0.33424900000000002</v>
          </cell>
          <cell r="C30" t="e">
            <v>#NAME?</v>
          </cell>
          <cell r="D30" t="e">
            <v>#NAME?</v>
          </cell>
          <cell r="E30">
            <v>0.99099999999999999</v>
          </cell>
          <cell r="F30" t="e">
            <v>#NAME?</v>
          </cell>
          <cell r="G30" t="e">
            <v>#NAME?</v>
          </cell>
          <cell r="K30">
            <v>0.110817</v>
          </cell>
          <cell r="L30" t="e">
            <v>#NAME?</v>
          </cell>
          <cell r="M30" t="e">
            <v>#NAME?</v>
          </cell>
          <cell r="N30">
            <v>0.94</v>
          </cell>
          <cell r="O30" t="e">
            <v>#NAME?</v>
          </cell>
          <cell r="P30" t="e">
            <v>#NAME?</v>
          </cell>
        </row>
        <row r="31">
          <cell r="B31">
            <v>0.27870800000000001</v>
          </cell>
          <cell r="C31" t="e">
            <v>#NAME?</v>
          </cell>
          <cell r="D31" t="e">
            <v>#NAME?</v>
          </cell>
          <cell r="E31">
            <v>31.666</v>
          </cell>
          <cell r="F31" t="e">
            <v>#NAME?</v>
          </cell>
          <cell r="G31" t="e">
            <v>#NAME?</v>
          </cell>
          <cell r="K31">
            <v>0.27870800000000001</v>
          </cell>
          <cell r="L31" t="e">
            <v>#NAME?</v>
          </cell>
          <cell r="M31" t="e">
            <v>#NAME?</v>
          </cell>
          <cell r="N31">
            <v>31.666</v>
          </cell>
          <cell r="O31" t="e">
            <v>#NAME?</v>
          </cell>
          <cell r="P31" t="e">
            <v>#NAME?</v>
          </cell>
        </row>
        <row r="32">
          <cell r="B32">
            <v>8.591056</v>
          </cell>
          <cell r="C32" t="e">
            <v>#NAME?</v>
          </cell>
          <cell r="D32" t="e">
            <v>#NAME?</v>
          </cell>
          <cell r="E32">
            <v>19.215</v>
          </cell>
          <cell r="F32" t="e">
            <v>#NAME?</v>
          </cell>
          <cell r="G32" t="e">
            <v>#NAME?</v>
          </cell>
          <cell r="K32">
            <v>3.4162219999999999</v>
          </cell>
          <cell r="L32" t="e">
            <v>#NAME?</v>
          </cell>
          <cell r="M32" t="e">
            <v>#NAME?</v>
          </cell>
          <cell r="N32">
            <v>15.536</v>
          </cell>
          <cell r="O32" t="e">
            <v>#NAME?</v>
          </cell>
          <cell r="P32" t="e">
            <v>#NAME?</v>
          </cell>
        </row>
        <row r="33">
          <cell r="B33">
            <v>18.511769000000001</v>
          </cell>
          <cell r="C33" t="e">
            <v>#NAME?</v>
          </cell>
          <cell r="D33" t="e">
            <v>#NAME?</v>
          </cell>
          <cell r="E33">
            <v>30.81</v>
          </cell>
          <cell r="F33" t="e">
            <v>#NAME?</v>
          </cell>
          <cell r="G33" t="e">
            <v>#NAME?</v>
          </cell>
          <cell r="K33">
            <v>5.6728300000000003</v>
          </cell>
          <cell r="L33" t="e">
            <v>#NAME?</v>
          </cell>
          <cell r="M33" t="e">
            <v>#NAME?</v>
          </cell>
          <cell r="N33">
            <v>31.783000000000001</v>
          </cell>
          <cell r="O33" t="e">
            <v>#NAME?</v>
          </cell>
          <cell r="P33" t="e">
            <v>#NAME?</v>
          </cell>
          <cell r="S33" t="str">
            <v>ALA</v>
          </cell>
          <cell r="V33" t="e">
            <v>#NAME?</v>
          </cell>
          <cell r="Y33" t="e">
            <v>#NAME?</v>
          </cell>
        </row>
        <row r="34">
          <cell r="B34">
            <v>23.676704000000001</v>
          </cell>
          <cell r="C34" t="e">
            <v>#NAME?</v>
          </cell>
          <cell r="D34" t="e">
            <v>#NAME?</v>
          </cell>
          <cell r="E34">
            <v>52.759</v>
          </cell>
          <cell r="F34" t="e">
            <v>#NAME?</v>
          </cell>
          <cell r="G34" t="e">
            <v>#NAME?</v>
          </cell>
          <cell r="K34">
            <v>1.6056520000000001</v>
          </cell>
          <cell r="L34" t="e">
            <v>#NAME?</v>
          </cell>
          <cell r="M34" t="e">
            <v>#NAME?</v>
          </cell>
          <cell r="N34">
            <v>34.268999999999998</v>
          </cell>
          <cell r="O34" t="e">
            <v>#NAME?</v>
          </cell>
          <cell r="P34" t="e">
            <v>#NAME?</v>
          </cell>
        </row>
        <row r="35">
          <cell r="A35" t="str">
            <v>ALA</v>
          </cell>
          <cell r="C35" t="e">
            <v>#NAME?</v>
          </cell>
          <cell r="D35" t="e">
            <v>#NAME?</v>
          </cell>
          <cell r="G35" t="e">
            <v>#NAME?</v>
          </cell>
          <cell r="J35" t="str">
            <v>ALA</v>
          </cell>
          <cell r="L35" t="e">
            <v>#NAME?</v>
          </cell>
          <cell r="M35" t="e">
            <v>#NAME?</v>
          </cell>
          <cell r="P35" t="e">
            <v>#NAME?</v>
          </cell>
        </row>
        <row r="38">
          <cell r="B38" t="str">
            <v>Options Oustanding</v>
          </cell>
          <cell r="C38" t="str">
            <v>In-the Money</v>
          </cell>
          <cell r="D38" t="str">
            <v>Weight</v>
          </cell>
          <cell r="E38" t="str">
            <v>Exercise Price</v>
          </cell>
          <cell r="F38" t="str">
            <v>Current Price</v>
          </cell>
          <cell r="G38" t="str">
            <v>Weighted Avg.</v>
          </cell>
          <cell r="K38" t="str">
            <v>Options Exercisable</v>
          </cell>
          <cell r="L38" t="str">
            <v>In-the Money</v>
          </cell>
          <cell r="M38" t="str">
            <v>Weight</v>
          </cell>
          <cell r="N38" t="str">
            <v>Exercise Price</v>
          </cell>
          <cell r="O38" t="str">
            <v>Current Price</v>
          </cell>
          <cell r="P38" t="str">
            <v>Weighted Avg.</v>
          </cell>
        </row>
        <row r="39">
          <cell r="B39">
            <v>1.0449999999999999</v>
          </cell>
          <cell r="C39" t="e">
            <v>#N/A</v>
          </cell>
          <cell r="D39" t="e">
            <v>#N/A</v>
          </cell>
          <cell r="E39">
            <v>3.99</v>
          </cell>
          <cell r="F39" t="e">
            <v>#N/A</v>
          </cell>
          <cell r="G39" t="e">
            <v>#N/A</v>
          </cell>
          <cell r="K39">
            <v>0.44600000000000001</v>
          </cell>
          <cell r="L39" t="e">
            <v>#N/A</v>
          </cell>
          <cell r="M39" t="e">
            <v>#N/A</v>
          </cell>
          <cell r="N39">
            <v>3.03</v>
          </cell>
          <cell r="O39" t="e">
            <v>#N/A</v>
          </cell>
          <cell r="P39" t="e">
            <v>#N/A</v>
          </cell>
        </row>
        <row r="40">
          <cell r="B40">
            <v>1.77</v>
          </cell>
          <cell r="C40" t="e">
            <v>#N/A</v>
          </cell>
          <cell r="D40" t="e">
            <v>#N/A</v>
          </cell>
          <cell r="E40">
            <v>6.28</v>
          </cell>
          <cell r="F40" t="e">
            <v>#N/A</v>
          </cell>
          <cell r="G40" t="e">
            <v>#N/A</v>
          </cell>
          <cell r="K40">
            <v>0.158</v>
          </cell>
          <cell r="L40" t="e">
            <v>#N/A</v>
          </cell>
          <cell r="M40" t="e">
            <v>#N/A</v>
          </cell>
          <cell r="N40">
            <v>6.28</v>
          </cell>
          <cell r="O40" t="e">
            <v>#N/A</v>
          </cell>
          <cell r="P40" t="e">
            <v>#N/A</v>
          </cell>
        </row>
        <row r="41">
          <cell r="B41">
            <v>0.48</v>
          </cell>
          <cell r="C41" t="e">
            <v>#N/A</v>
          </cell>
          <cell r="D41" t="e">
            <v>#N/A</v>
          </cell>
          <cell r="E41">
            <v>7.47</v>
          </cell>
          <cell r="F41" t="e">
            <v>#N/A</v>
          </cell>
          <cell r="G41" t="e">
            <v>#N/A</v>
          </cell>
          <cell r="K41">
            <v>0.11</v>
          </cell>
          <cell r="L41" t="e">
            <v>#N/A</v>
          </cell>
          <cell r="M41" t="e">
            <v>#N/A</v>
          </cell>
          <cell r="N41">
            <v>7.57</v>
          </cell>
          <cell r="O41" t="e">
            <v>#N/A</v>
          </cell>
          <cell r="P41" t="e">
            <v>#N/A</v>
          </cell>
        </row>
        <row r="42">
          <cell r="B42">
            <v>2.9369999999999998</v>
          </cell>
          <cell r="C42" t="e">
            <v>#N/A</v>
          </cell>
          <cell r="D42" t="e">
            <v>#N/A</v>
          </cell>
          <cell r="E42">
            <v>9.52</v>
          </cell>
          <cell r="F42" t="e">
            <v>#N/A</v>
          </cell>
          <cell r="G42" t="e">
            <v>#N/A</v>
          </cell>
          <cell r="K42">
            <v>0.89100000000000001</v>
          </cell>
          <cell r="L42" t="e">
            <v>#N/A</v>
          </cell>
          <cell r="M42" t="e">
            <v>#N/A</v>
          </cell>
          <cell r="N42">
            <v>9.52</v>
          </cell>
          <cell r="O42" t="e">
            <v>#N/A</v>
          </cell>
          <cell r="P42" t="e">
            <v>#N/A</v>
          </cell>
        </row>
        <row r="43">
          <cell r="A43" t="str">
            <v>ASPX</v>
          </cell>
          <cell r="C43" t="e">
            <v>#N/A</v>
          </cell>
          <cell r="D43" t="e">
            <v>#N/A</v>
          </cell>
          <cell r="G43" t="e">
            <v>#N/A</v>
          </cell>
          <cell r="J43" t="str">
            <v>ASPX</v>
          </cell>
          <cell r="L43" t="e">
            <v>#N/A</v>
          </cell>
          <cell r="M43" t="e">
            <v>#N/A</v>
          </cell>
          <cell r="P43" t="e">
            <v>#N/A</v>
          </cell>
        </row>
        <row r="49">
          <cell r="B49" t="str">
            <v>Options Oustanding</v>
          </cell>
          <cell r="C49" t="str">
            <v>In-the Money</v>
          </cell>
          <cell r="D49" t="str">
            <v>Weight</v>
          </cell>
          <cell r="E49" t="str">
            <v>Exercise Price</v>
          </cell>
          <cell r="F49" t="str">
            <v>Current Price</v>
          </cell>
          <cell r="G49" t="str">
            <v>Weighted Avg.</v>
          </cell>
          <cell r="K49" t="str">
            <v>Options Exercisable</v>
          </cell>
          <cell r="L49" t="str">
            <v>In-the Money</v>
          </cell>
          <cell r="M49" t="str">
            <v>Weight</v>
          </cell>
          <cell r="N49" t="str">
            <v>Exercise Price</v>
          </cell>
          <cell r="O49" t="str">
            <v>Current Price</v>
          </cell>
          <cell r="P49" t="str">
            <v>Weighted Avg.</v>
          </cell>
          <cell r="T49" t="str">
            <v>Convertible Debt</v>
          </cell>
          <cell r="U49" t="str">
            <v>Amount</v>
          </cell>
          <cell r="V49" t="str">
            <v>In-The-Money</v>
          </cell>
          <cell r="W49" t="str">
            <v>Conv. Price</v>
          </cell>
          <cell r="X49" t="str">
            <v>Current Price</v>
          </cell>
          <cell r="Y49" t="str">
            <v>Net Shares</v>
          </cell>
        </row>
        <row r="50">
          <cell r="B50">
            <v>0.82821900000000004</v>
          </cell>
          <cell r="C50" t="e">
            <v>#NAME?</v>
          </cell>
          <cell r="D50" t="e">
            <v>#NAME?</v>
          </cell>
          <cell r="E50">
            <v>0.64</v>
          </cell>
          <cell r="F50" t="e">
            <v>#NAME?</v>
          </cell>
          <cell r="G50" t="e">
            <v>#NAME?</v>
          </cell>
          <cell r="K50">
            <v>0.350163</v>
          </cell>
          <cell r="L50" t="e">
            <v>#NAME?</v>
          </cell>
          <cell r="M50" t="e">
            <v>#NAME?</v>
          </cell>
          <cell r="N50">
            <v>0.45</v>
          </cell>
          <cell r="O50" t="e">
            <v>#NAME?</v>
          </cell>
          <cell r="P50" t="e">
            <v>#NAME?</v>
          </cell>
          <cell r="T50" t="str">
            <v>Tranche 1</v>
          </cell>
          <cell r="U50">
            <v>0</v>
          </cell>
          <cell r="V50" t="e">
            <v>#NAME?</v>
          </cell>
          <cell r="W50">
            <v>0</v>
          </cell>
          <cell r="X50" t="e">
            <v>#NAME?</v>
          </cell>
          <cell r="Y50" t="e">
            <v>#NAME?</v>
          </cell>
        </row>
        <row r="51">
          <cell r="B51">
            <v>0.69936600000000004</v>
          </cell>
          <cell r="C51" t="e">
            <v>#NAME?</v>
          </cell>
          <cell r="D51" t="e">
            <v>#NAME?</v>
          </cell>
          <cell r="E51">
            <v>2.31</v>
          </cell>
          <cell r="F51" t="e">
            <v>#NAME?</v>
          </cell>
          <cell r="G51" t="e">
            <v>#NAME?</v>
          </cell>
          <cell r="K51">
            <v>0.110357</v>
          </cell>
          <cell r="L51" t="e">
            <v>#NAME?</v>
          </cell>
          <cell r="M51" t="e">
            <v>#NAME?</v>
          </cell>
          <cell r="N51">
            <v>2.0299999999999998</v>
          </cell>
          <cell r="O51" t="e">
            <v>#NAME?</v>
          </cell>
          <cell r="P51" t="e">
            <v>#NAME?</v>
          </cell>
          <cell r="T51" t="str">
            <v>Tranche 2</v>
          </cell>
          <cell r="V51" t="e">
            <v>#NAME?</v>
          </cell>
          <cell r="X51" t="e">
            <v>#NAME?</v>
          </cell>
          <cell r="Y51" t="e">
            <v>#NAME?</v>
          </cell>
        </row>
        <row r="52">
          <cell r="B52">
            <v>4.2154749999999996</v>
          </cell>
          <cell r="C52" t="e">
            <v>#NAME?</v>
          </cell>
          <cell r="D52" t="e">
            <v>#NAME?</v>
          </cell>
          <cell r="E52">
            <v>5.6</v>
          </cell>
          <cell r="F52" t="e">
            <v>#NAME?</v>
          </cell>
          <cell r="G52" t="e">
            <v>#NAME?</v>
          </cell>
          <cell r="K52">
            <v>0.37822600000000001</v>
          </cell>
          <cell r="L52" t="e">
            <v>#NAME?</v>
          </cell>
          <cell r="M52" t="e">
            <v>#NAME?</v>
          </cell>
          <cell r="N52">
            <v>4.59</v>
          </cell>
          <cell r="O52" t="e">
            <v>#NAME?</v>
          </cell>
          <cell r="P52" t="e">
            <v>#NAME?</v>
          </cell>
        </row>
        <row r="53">
          <cell r="B53">
            <v>3.3167499999999999</v>
          </cell>
          <cell r="C53" t="e">
            <v>#NAME?</v>
          </cell>
          <cell r="D53" t="e">
            <v>#NAME?</v>
          </cell>
          <cell r="E53">
            <v>18.079999999999998</v>
          </cell>
          <cell r="F53" t="e">
            <v>#NAME?</v>
          </cell>
          <cell r="G53" t="e">
            <v>#NAME?</v>
          </cell>
          <cell r="K53">
            <v>9.0699999999999999E-3</v>
          </cell>
          <cell r="L53" t="e">
            <v>#NAME?</v>
          </cell>
          <cell r="M53" t="e">
            <v>#NAME?</v>
          </cell>
          <cell r="N53">
            <v>15</v>
          </cell>
          <cell r="O53" t="e">
            <v>#NAME?</v>
          </cell>
          <cell r="P53" t="e">
            <v>#NAME?</v>
          </cell>
          <cell r="S53" t="str">
            <v>AVCI</v>
          </cell>
          <cell r="V53" t="e">
            <v>#NAME?</v>
          </cell>
          <cell r="Y53" t="e">
            <v>#NAME?</v>
          </cell>
        </row>
        <row r="54">
          <cell r="B54">
            <v>0.89500000000000002</v>
          </cell>
          <cell r="C54" t="e">
            <v>#NAME?</v>
          </cell>
          <cell r="D54" t="e">
            <v>#NAME?</v>
          </cell>
          <cell r="E54">
            <v>28.56</v>
          </cell>
          <cell r="F54" t="e">
            <v>#NAME?</v>
          </cell>
          <cell r="G54" t="e">
            <v>#NAME?</v>
          </cell>
          <cell r="K54">
            <v>8.3335000000000006E-2</v>
          </cell>
          <cell r="L54" t="e">
            <v>#NAME?</v>
          </cell>
          <cell r="M54" t="e">
            <v>#NAME?</v>
          </cell>
          <cell r="N54">
            <v>28</v>
          </cell>
          <cell r="O54" t="e">
            <v>#NAME?</v>
          </cell>
          <cell r="P54" t="e">
            <v>#NAME?</v>
          </cell>
        </row>
        <row r="55">
          <cell r="B55">
            <v>0.56969999999999998</v>
          </cell>
          <cell r="C55" t="e">
            <v>#NAME?</v>
          </cell>
          <cell r="D55" t="e">
            <v>#NAME?</v>
          </cell>
          <cell r="E55">
            <v>96.31</v>
          </cell>
          <cell r="F55" t="e">
            <v>#NAME?</v>
          </cell>
          <cell r="G55" t="e">
            <v>#NAME?</v>
          </cell>
          <cell r="K55">
            <v>2.0833000000000001E-2</v>
          </cell>
          <cell r="L55" t="e">
            <v>#NAME?</v>
          </cell>
          <cell r="M55" t="e">
            <v>#NAME?</v>
          </cell>
          <cell r="N55">
            <v>96.75</v>
          </cell>
          <cell r="O55" t="e">
            <v>#NAME?</v>
          </cell>
          <cell r="P55" t="e">
            <v>#NAME?</v>
          </cell>
        </row>
        <row r="56">
          <cell r="B56">
            <v>0</v>
          </cell>
          <cell r="C56" t="e">
            <v>#NAME?</v>
          </cell>
          <cell r="D56" t="e">
            <v>#NAME?</v>
          </cell>
          <cell r="E56">
            <v>0</v>
          </cell>
          <cell r="F56" t="e">
            <v>#NAME?</v>
          </cell>
          <cell r="G56" t="e">
            <v>#NAME?</v>
          </cell>
          <cell r="K56">
            <v>0</v>
          </cell>
          <cell r="L56" t="e">
            <v>#NAME?</v>
          </cell>
          <cell r="M56" t="e">
            <v>#NAME?</v>
          </cell>
          <cell r="N56">
            <v>0</v>
          </cell>
          <cell r="O56" t="e">
            <v>#NAME?</v>
          </cell>
          <cell r="P56" t="e">
            <v>#NAME?</v>
          </cell>
        </row>
        <row r="57">
          <cell r="A57" t="str">
            <v>AVCI</v>
          </cell>
          <cell r="C57" t="e">
            <v>#NAME?</v>
          </cell>
          <cell r="D57" t="e">
            <v>#NAME?</v>
          </cell>
          <cell r="G57" t="e">
            <v>#NAME?</v>
          </cell>
          <cell r="J57" t="str">
            <v>AVCI</v>
          </cell>
          <cell r="L57" t="e">
            <v>#NAME?</v>
          </cell>
          <cell r="M57" t="e">
            <v>#NAME?</v>
          </cell>
          <cell r="P57" t="e">
            <v>#NAME?</v>
          </cell>
        </row>
        <row r="60">
          <cell r="B60" t="str">
            <v>Options Oustanding</v>
          </cell>
          <cell r="C60" t="str">
            <v>In-the Money</v>
          </cell>
          <cell r="D60" t="str">
            <v>Weight</v>
          </cell>
          <cell r="E60" t="str">
            <v>Exercise Price</v>
          </cell>
          <cell r="F60" t="str">
            <v>Current Price</v>
          </cell>
          <cell r="G60" t="str">
            <v>Weighted Avg.</v>
          </cell>
          <cell r="K60" t="str">
            <v>Options Exercisable</v>
          </cell>
          <cell r="L60" t="str">
            <v>In-the Money</v>
          </cell>
          <cell r="M60" t="str">
            <v>Weight</v>
          </cell>
          <cell r="N60" t="str">
            <v>Exercise Price</v>
          </cell>
          <cell r="O60" t="str">
            <v>Current Price</v>
          </cell>
          <cell r="P60" t="str">
            <v>Weighted Avg.</v>
          </cell>
          <cell r="T60" t="str">
            <v>Convertible Debt</v>
          </cell>
          <cell r="U60" t="str">
            <v>Amount</v>
          </cell>
          <cell r="V60" t="str">
            <v>In-The-Money</v>
          </cell>
          <cell r="W60" t="str">
            <v>Conv. Price</v>
          </cell>
          <cell r="X60" t="str">
            <v>Current Price</v>
          </cell>
          <cell r="Y60" t="str">
            <v>Net Shares</v>
          </cell>
        </row>
        <row r="61">
          <cell r="B61">
            <v>1.311758</v>
          </cell>
          <cell r="C61" t="e">
            <v>#NAME?</v>
          </cell>
          <cell r="D61" t="e">
            <v>#NAME?</v>
          </cell>
          <cell r="E61">
            <v>0.22</v>
          </cell>
          <cell r="F61" t="e">
            <v>#NAME?</v>
          </cell>
          <cell r="G61" t="e">
            <v>#NAME?</v>
          </cell>
          <cell r="K61">
            <v>6.0948000000000002E-2</v>
          </cell>
          <cell r="L61" t="e">
            <v>#NAME?</v>
          </cell>
          <cell r="M61" t="e">
            <v>#NAME?</v>
          </cell>
          <cell r="N61">
            <v>0.1</v>
          </cell>
          <cell r="O61" t="e">
            <v>#NAME?</v>
          </cell>
          <cell r="P61" t="e">
            <v>#NAME?</v>
          </cell>
          <cell r="T61" t="str">
            <v>Tranche 1</v>
          </cell>
          <cell r="U61">
            <v>0</v>
          </cell>
          <cell r="V61" t="e">
            <v>#NAME?</v>
          </cell>
          <cell r="W61">
            <v>0</v>
          </cell>
          <cell r="X61" t="e">
            <v>#NAME?</v>
          </cell>
          <cell r="Y61" t="e">
            <v>#NAME?</v>
          </cell>
        </row>
        <row r="62">
          <cell r="B62">
            <v>1.7384500000000001</v>
          </cell>
          <cell r="C62" t="e">
            <v>#NAME?</v>
          </cell>
          <cell r="D62" t="e">
            <v>#NAME?</v>
          </cell>
          <cell r="E62">
            <v>3.27</v>
          </cell>
          <cell r="F62" t="e">
            <v>#NAME?</v>
          </cell>
          <cell r="G62" t="e">
            <v>#NAME?</v>
          </cell>
          <cell r="K62">
            <v>9.1249999999999998E-2</v>
          </cell>
          <cell r="L62" t="e">
            <v>#NAME?</v>
          </cell>
          <cell r="M62" t="e">
            <v>#NAME?</v>
          </cell>
          <cell r="N62">
            <v>3.72</v>
          </cell>
          <cell r="O62" t="e">
            <v>#NAME?</v>
          </cell>
          <cell r="P62" t="e">
            <v>#NAME?</v>
          </cell>
          <cell r="T62" t="str">
            <v>Tranche 2</v>
          </cell>
          <cell r="V62" t="e">
            <v>#NAME?</v>
          </cell>
          <cell r="X62" t="e">
            <v>#NAME?</v>
          </cell>
          <cell r="Y62" t="e">
            <v>#NAME?</v>
          </cell>
        </row>
        <row r="63">
          <cell r="B63">
            <v>0.65804799999999997</v>
          </cell>
          <cell r="C63" t="e">
            <v>#NAME?</v>
          </cell>
          <cell r="D63" t="e">
            <v>#NAME?</v>
          </cell>
          <cell r="E63">
            <v>22.63</v>
          </cell>
          <cell r="F63" t="e">
            <v>#NAME?</v>
          </cell>
          <cell r="G63" t="e">
            <v>#NAME?</v>
          </cell>
          <cell r="J63" t="str">
            <v>AVNX</v>
          </cell>
          <cell r="L63" t="e">
            <v>#NAME?</v>
          </cell>
          <cell r="M63" t="e">
            <v>#NAME?</v>
          </cell>
          <cell r="P63" t="e">
            <v>#NAME?</v>
          </cell>
          <cell r="S63" t="str">
            <v>AVNX</v>
          </cell>
        </row>
        <row r="64">
          <cell r="B64">
            <v>0.28075</v>
          </cell>
          <cell r="C64" t="e">
            <v>#NAME?</v>
          </cell>
          <cell r="D64" t="e">
            <v>#NAME?</v>
          </cell>
          <cell r="E64">
            <v>74.2</v>
          </cell>
          <cell r="F64" t="e">
            <v>#NAME?</v>
          </cell>
          <cell r="G64" t="e">
            <v>#NAME?</v>
          </cell>
          <cell r="V64" t="e">
            <v>#NAME?</v>
          </cell>
          <cell r="Y64" t="e">
            <v>#NAME?</v>
          </cell>
        </row>
        <row r="65">
          <cell r="A65" t="str">
            <v>AVNX</v>
          </cell>
          <cell r="C65" t="e">
            <v>#NAME?</v>
          </cell>
          <cell r="D65" t="e">
            <v>#NAME?</v>
          </cell>
          <cell r="G65" t="e">
            <v>#NAME?</v>
          </cell>
        </row>
        <row r="68">
          <cell r="B68" t="str">
            <v>Options Oustanding</v>
          </cell>
          <cell r="C68" t="str">
            <v>In-the Money</v>
          </cell>
          <cell r="D68" t="str">
            <v>Weight</v>
          </cell>
          <cell r="E68" t="str">
            <v>Exercise Price</v>
          </cell>
          <cell r="F68" t="str">
            <v>Current Price</v>
          </cell>
          <cell r="G68" t="str">
            <v>Weighted Avg.</v>
          </cell>
          <cell r="K68" t="str">
            <v>Options Exercisable</v>
          </cell>
          <cell r="L68" t="str">
            <v>In-the Money</v>
          </cell>
          <cell r="M68" t="str">
            <v>Weight</v>
          </cell>
          <cell r="N68" t="str">
            <v>Exercise Price</v>
          </cell>
          <cell r="O68" t="str">
            <v>Current Price</v>
          </cell>
          <cell r="P68" t="str">
            <v>Weighted Avg.</v>
          </cell>
          <cell r="T68" t="str">
            <v>Convertible Debt</v>
          </cell>
          <cell r="U68" t="str">
            <v>Amount</v>
          </cell>
          <cell r="V68" t="str">
            <v>In-The-Money</v>
          </cell>
          <cell r="W68" t="str">
            <v>Conv. Price</v>
          </cell>
          <cell r="X68" t="str">
            <v>Current Price</v>
          </cell>
          <cell r="Y68" t="str">
            <v>Net Shares</v>
          </cell>
        </row>
        <row r="69">
          <cell r="B69">
            <v>9.1174660000000003</v>
          </cell>
          <cell r="C69" t="e">
            <v>#NAME?</v>
          </cell>
          <cell r="D69" t="e">
            <v>#NAME?</v>
          </cell>
          <cell r="E69">
            <v>0.34</v>
          </cell>
          <cell r="F69" t="e">
            <v>#NAME?</v>
          </cell>
          <cell r="G69" t="e">
            <v>#NAME?</v>
          </cell>
          <cell r="K69">
            <v>2.1949900000000002</v>
          </cell>
          <cell r="L69" t="e">
            <v>#NAME?</v>
          </cell>
          <cell r="M69" t="e">
            <v>#NAME?</v>
          </cell>
          <cell r="N69">
            <v>0.28999999999999998</v>
          </cell>
          <cell r="O69" t="e">
            <v>#NAME?</v>
          </cell>
          <cell r="P69" t="e">
            <v>#NAME?</v>
          </cell>
          <cell r="T69" t="str">
            <v>Tranche 1</v>
          </cell>
          <cell r="U69">
            <v>0</v>
          </cell>
          <cell r="V69" t="e">
            <v>#NAME?</v>
          </cell>
          <cell r="W69">
            <v>0</v>
          </cell>
          <cell r="X69" t="e">
            <v>#NAME?</v>
          </cell>
          <cell r="Y69" t="e">
            <v>#NAME?</v>
          </cell>
        </row>
        <row r="70">
          <cell r="B70">
            <v>9.2045539999999999</v>
          </cell>
          <cell r="C70" t="e">
            <v>#NAME?</v>
          </cell>
          <cell r="D70" t="e">
            <v>#NAME?</v>
          </cell>
          <cell r="E70">
            <v>16.71</v>
          </cell>
          <cell r="F70" t="e">
            <v>#NAME?</v>
          </cell>
          <cell r="G70" t="e">
            <v>#NAME?</v>
          </cell>
          <cell r="K70">
            <v>0.98873800000000001</v>
          </cell>
          <cell r="L70" t="e">
            <v>#NAME?</v>
          </cell>
          <cell r="M70" t="e">
            <v>#NAME?</v>
          </cell>
          <cell r="N70">
            <v>16.77</v>
          </cell>
          <cell r="O70" t="e">
            <v>#NAME?</v>
          </cell>
          <cell r="P70" t="e">
            <v>#NAME?</v>
          </cell>
          <cell r="T70" t="str">
            <v>Tranche 2</v>
          </cell>
          <cell r="V70" t="e">
            <v>#NAME?</v>
          </cell>
          <cell r="X70" t="e">
            <v>#NAME?</v>
          </cell>
          <cell r="Y70" t="e">
            <v>#NAME?</v>
          </cell>
        </row>
        <row r="71">
          <cell r="B71">
            <v>10.212648</v>
          </cell>
          <cell r="C71" t="e">
            <v>#NAME?</v>
          </cell>
          <cell r="D71" t="e">
            <v>#NAME?</v>
          </cell>
          <cell r="E71">
            <v>34.07</v>
          </cell>
          <cell r="F71" t="e">
            <v>#NAME?</v>
          </cell>
          <cell r="G71" t="e">
            <v>#NAME?</v>
          </cell>
          <cell r="K71">
            <v>0.21106</v>
          </cell>
          <cell r="L71" t="e">
            <v>#NAME?</v>
          </cell>
          <cell r="M71" t="e">
            <v>#NAME?</v>
          </cell>
          <cell r="N71">
            <v>32.15</v>
          </cell>
          <cell r="O71" t="e">
            <v>#NAME?</v>
          </cell>
          <cell r="P71" t="e">
            <v>#NAME?</v>
          </cell>
          <cell r="T71" t="str">
            <v>Tranche 2</v>
          </cell>
          <cell r="V71" t="e">
            <v>#NAME?</v>
          </cell>
          <cell r="X71" t="e">
            <v>#NAME?</v>
          </cell>
          <cell r="Y71" t="e">
            <v>#NAME?</v>
          </cell>
        </row>
        <row r="72">
          <cell r="B72">
            <v>9.1306080000000005</v>
          </cell>
          <cell r="C72" t="e">
            <v>#NAME?</v>
          </cell>
          <cell r="D72" t="e">
            <v>#NAME?</v>
          </cell>
          <cell r="E72">
            <v>45.2</v>
          </cell>
          <cell r="F72" t="e">
            <v>#NAME?</v>
          </cell>
          <cell r="G72" t="e">
            <v>#NAME?</v>
          </cell>
          <cell r="K72">
            <v>5.3359999999999996E-3</v>
          </cell>
          <cell r="L72" t="e">
            <v>#NAME?</v>
          </cell>
          <cell r="M72" t="e">
            <v>#NAME?</v>
          </cell>
          <cell r="N72">
            <v>44.42</v>
          </cell>
          <cell r="O72" t="e">
            <v>#NAME?</v>
          </cell>
          <cell r="P72" t="e">
            <v>#NAME?</v>
          </cell>
          <cell r="T72" t="str">
            <v>Tranche 2</v>
          </cell>
          <cell r="V72" t="e">
            <v>#NAME?</v>
          </cell>
          <cell r="X72" t="e">
            <v>#NAME?</v>
          </cell>
          <cell r="Y72" t="e">
            <v>#NAME?</v>
          </cell>
        </row>
        <row r="73">
          <cell r="B73">
            <v>7.2054299999999998</v>
          </cell>
          <cell r="C73" t="e">
            <v>#NAME?</v>
          </cell>
          <cell r="D73" t="e">
            <v>#NAME?</v>
          </cell>
          <cell r="E73">
            <v>79.63</v>
          </cell>
          <cell r="F73" t="e">
            <v>#NAME?</v>
          </cell>
          <cell r="G73" t="e">
            <v>#NAME?</v>
          </cell>
          <cell r="K73">
            <v>1.7573999999999999E-2</v>
          </cell>
          <cell r="L73" t="e">
            <v>#NAME?</v>
          </cell>
          <cell r="M73" t="e">
            <v>#NAME?</v>
          </cell>
          <cell r="N73">
            <v>72.94</v>
          </cell>
          <cell r="O73" t="e">
            <v>#NAME?</v>
          </cell>
          <cell r="P73" t="e">
            <v>#NAME?</v>
          </cell>
        </row>
        <row r="74">
          <cell r="A74" t="str">
            <v>BRCD</v>
          </cell>
          <cell r="C74" t="e">
            <v>#NAME?</v>
          </cell>
          <cell r="D74" t="e">
            <v>#NAME?</v>
          </cell>
          <cell r="G74" t="e">
            <v>#NAME?</v>
          </cell>
          <cell r="J74" t="str">
            <v>BRCD</v>
          </cell>
          <cell r="L74" t="e">
            <v>#NAME?</v>
          </cell>
          <cell r="M74" t="e">
            <v>#NAME?</v>
          </cell>
          <cell r="P74" t="e">
            <v>#NAME?</v>
          </cell>
          <cell r="S74" t="str">
            <v>BRCD</v>
          </cell>
          <cell r="V74" t="e">
            <v>#NAME?</v>
          </cell>
          <cell r="Y74" t="e">
            <v>#NAME?</v>
          </cell>
        </row>
        <row r="76">
          <cell r="B76" t="str">
            <v>Options Oustanding</v>
          </cell>
          <cell r="C76" t="str">
            <v>In-the Money</v>
          </cell>
          <cell r="D76" t="str">
            <v>Weight</v>
          </cell>
          <cell r="E76" t="str">
            <v>Exercise Price</v>
          </cell>
          <cell r="F76" t="str">
            <v>Current Price</v>
          </cell>
          <cell r="G76" t="str">
            <v>Weighted Avg.</v>
          </cell>
          <cell r="K76" t="str">
            <v>Options Exercisable</v>
          </cell>
          <cell r="L76" t="str">
            <v>In-the Money</v>
          </cell>
          <cell r="M76" t="str">
            <v>Weight</v>
          </cell>
          <cell r="N76" t="str">
            <v>Exercise Price</v>
          </cell>
          <cell r="O76" t="str">
            <v>Current Price</v>
          </cell>
          <cell r="P76" t="str">
            <v>Weighted Avg.</v>
          </cell>
        </row>
        <row r="77">
          <cell r="B77">
            <v>12.3</v>
          </cell>
          <cell r="C77" t="e">
            <v>#N/A</v>
          </cell>
          <cell r="D77" t="e">
            <v>#N/A</v>
          </cell>
          <cell r="E77">
            <v>5.63</v>
          </cell>
          <cell r="F77" t="e">
            <v>#N/A</v>
          </cell>
          <cell r="G77" t="e">
            <v>#N/A</v>
          </cell>
          <cell r="K77">
            <v>12.3</v>
          </cell>
          <cell r="L77" t="e">
            <v>#N/A</v>
          </cell>
          <cell r="M77" t="e">
            <v>#N/A</v>
          </cell>
          <cell r="N77">
            <v>5.63</v>
          </cell>
          <cell r="O77" t="e">
            <v>#N/A</v>
          </cell>
          <cell r="P77" t="e">
            <v>#N/A</v>
          </cell>
        </row>
        <row r="78">
          <cell r="B78">
            <v>5.7</v>
          </cell>
          <cell r="C78" t="e">
            <v>#N/A</v>
          </cell>
          <cell r="D78" t="e">
            <v>#N/A</v>
          </cell>
          <cell r="E78">
            <v>19.21</v>
          </cell>
          <cell r="F78" t="e">
            <v>#N/A</v>
          </cell>
          <cell r="G78" t="e">
            <v>#N/A</v>
          </cell>
          <cell r="K78">
            <v>3.6</v>
          </cell>
          <cell r="L78" t="e">
            <v>#N/A</v>
          </cell>
          <cell r="M78" t="e">
            <v>#N/A</v>
          </cell>
          <cell r="N78">
            <v>19.2</v>
          </cell>
          <cell r="O78" t="e">
            <v>#N/A</v>
          </cell>
          <cell r="P78" t="e">
            <v>#N/A</v>
          </cell>
        </row>
        <row r="79">
          <cell r="B79">
            <v>7.3</v>
          </cell>
          <cell r="C79" t="e">
            <v>#N/A</v>
          </cell>
          <cell r="D79" t="e">
            <v>#N/A</v>
          </cell>
          <cell r="E79">
            <v>27</v>
          </cell>
          <cell r="F79" t="e">
            <v>#N/A</v>
          </cell>
          <cell r="G79" t="e">
            <v>#N/A</v>
          </cell>
          <cell r="K79">
            <v>4.2</v>
          </cell>
          <cell r="L79" t="e">
            <v>#N/A</v>
          </cell>
          <cell r="M79" t="e">
            <v>#N/A</v>
          </cell>
          <cell r="N79">
            <v>25.58</v>
          </cell>
          <cell r="O79" t="e">
            <v>#N/A</v>
          </cell>
          <cell r="P79" t="e">
            <v>#N/A</v>
          </cell>
        </row>
        <row r="80">
          <cell r="B80">
            <v>8.6999999999999993</v>
          </cell>
          <cell r="C80" t="e">
            <v>#N/A</v>
          </cell>
          <cell r="D80" t="e">
            <v>#N/A</v>
          </cell>
          <cell r="E80">
            <v>35.659999999999997</v>
          </cell>
          <cell r="F80" t="e">
            <v>#N/A</v>
          </cell>
          <cell r="G80" t="e">
            <v>#N/A</v>
          </cell>
          <cell r="K80">
            <v>1.5</v>
          </cell>
          <cell r="L80" t="e">
            <v>#N/A</v>
          </cell>
          <cell r="M80" t="e">
            <v>#N/A</v>
          </cell>
          <cell r="N80">
            <v>34.770000000000003</v>
          </cell>
          <cell r="O80" t="e">
            <v>#N/A</v>
          </cell>
          <cell r="P80" t="e">
            <v>#N/A</v>
          </cell>
        </row>
        <row r="81">
          <cell r="B81">
            <v>6.4</v>
          </cell>
          <cell r="C81" t="e">
            <v>#N/A</v>
          </cell>
          <cell r="D81" t="e">
            <v>#N/A</v>
          </cell>
          <cell r="E81">
            <v>45.6</v>
          </cell>
          <cell r="F81" t="e">
            <v>#N/A</v>
          </cell>
          <cell r="G81" t="e">
            <v>#N/A</v>
          </cell>
          <cell r="K81">
            <v>1.3</v>
          </cell>
          <cell r="L81" t="e">
            <v>#N/A</v>
          </cell>
          <cell r="M81" t="e">
            <v>#N/A</v>
          </cell>
          <cell r="N81">
            <v>46.1</v>
          </cell>
          <cell r="O81" t="e">
            <v>#N/A</v>
          </cell>
          <cell r="P81" t="e">
            <v>#N/A</v>
          </cell>
        </row>
        <row r="82">
          <cell r="B82">
            <v>7.2</v>
          </cell>
          <cell r="C82" t="e">
            <v>#N/A</v>
          </cell>
          <cell r="D82" t="e">
            <v>#N/A</v>
          </cell>
          <cell r="E82">
            <v>51.99</v>
          </cell>
          <cell r="F82" t="e">
            <v>#N/A</v>
          </cell>
          <cell r="G82" t="e">
            <v>#N/A</v>
          </cell>
          <cell r="J82" t="str">
            <v>CA</v>
          </cell>
          <cell r="L82" t="e">
            <v>#N/A</v>
          </cell>
          <cell r="M82" t="e">
            <v>#N/A</v>
          </cell>
          <cell r="P82" t="e">
            <v>#N/A</v>
          </cell>
        </row>
        <row r="83">
          <cell r="A83" t="str">
            <v>CA</v>
          </cell>
          <cell r="C83" t="e">
            <v>#N/A</v>
          </cell>
          <cell r="D83" t="e">
            <v>#N/A</v>
          </cell>
          <cell r="G83" t="e">
            <v>#N/A</v>
          </cell>
        </row>
        <row r="85">
          <cell r="B85" t="str">
            <v>Options Oustanding</v>
          </cell>
          <cell r="C85" t="str">
            <v>In-the Money</v>
          </cell>
          <cell r="D85" t="str">
            <v>Weight</v>
          </cell>
          <cell r="E85" t="str">
            <v>Exercise Price</v>
          </cell>
          <cell r="F85" t="str">
            <v>Current Price</v>
          </cell>
          <cell r="G85" t="str">
            <v>Weighted Avg.</v>
          </cell>
          <cell r="K85" t="str">
            <v>Options Exercisable</v>
          </cell>
          <cell r="L85" t="str">
            <v>In-the Money</v>
          </cell>
          <cell r="M85" t="str">
            <v>Weight</v>
          </cell>
          <cell r="N85" t="str">
            <v>Exercise Price</v>
          </cell>
          <cell r="O85" t="str">
            <v>Current Price</v>
          </cell>
          <cell r="P85" t="str">
            <v>Weighted Avg.</v>
          </cell>
        </row>
        <row r="86">
          <cell r="B86">
            <v>6.1</v>
          </cell>
          <cell r="C86" t="e">
            <v>#N/A</v>
          </cell>
          <cell r="D86" t="e">
            <v>#N/A</v>
          </cell>
          <cell r="E86">
            <v>6</v>
          </cell>
          <cell r="F86" t="e">
            <v>#N/A</v>
          </cell>
          <cell r="G86" t="e">
            <v>#N/A</v>
          </cell>
          <cell r="K86">
            <v>5</v>
          </cell>
          <cell r="L86" t="e">
            <v>#N/A</v>
          </cell>
          <cell r="M86" t="e">
            <v>#N/A</v>
          </cell>
          <cell r="N86">
            <v>6</v>
          </cell>
          <cell r="O86" t="e">
            <v>#N/A</v>
          </cell>
          <cell r="P86" t="e">
            <v>#N/A</v>
          </cell>
        </row>
        <row r="87">
          <cell r="B87">
            <v>7.9</v>
          </cell>
          <cell r="C87" t="e">
            <v>#N/A</v>
          </cell>
          <cell r="D87" t="e">
            <v>#N/A</v>
          </cell>
          <cell r="E87">
            <v>25</v>
          </cell>
          <cell r="F87" t="e">
            <v>#N/A</v>
          </cell>
          <cell r="G87" t="e">
            <v>#N/A</v>
          </cell>
          <cell r="K87">
            <v>3.6</v>
          </cell>
          <cell r="L87" t="e">
            <v>#N/A</v>
          </cell>
          <cell r="M87" t="e">
            <v>#N/A</v>
          </cell>
          <cell r="N87">
            <v>23</v>
          </cell>
          <cell r="O87" t="e">
            <v>#N/A</v>
          </cell>
          <cell r="P87" t="e">
            <v>#N/A</v>
          </cell>
        </row>
        <row r="88">
          <cell r="B88">
            <v>5.5</v>
          </cell>
          <cell r="C88" t="e">
            <v>#N/A</v>
          </cell>
          <cell r="D88" t="e">
            <v>#N/A</v>
          </cell>
          <cell r="E88">
            <v>42</v>
          </cell>
          <cell r="F88" t="e">
            <v>#N/A</v>
          </cell>
          <cell r="G88" t="e">
            <v>#N/A</v>
          </cell>
          <cell r="K88">
            <v>1</v>
          </cell>
          <cell r="L88" t="e">
            <v>#N/A</v>
          </cell>
          <cell r="M88" t="e">
            <v>#N/A</v>
          </cell>
          <cell r="N88">
            <v>42</v>
          </cell>
          <cell r="O88" t="e">
            <v>#N/A</v>
          </cell>
          <cell r="P88" t="e">
            <v>#N/A</v>
          </cell>
        </row>
        <row r="89">
          <cell r="B89">
            <v>8.3000000000000007</v>
          </cell>
          <cell r="C89" t="e">
            <v>#N/A</v>
          </cell>
          <cell r="D89" t="e">
            <v>#N/A</v>
          </cell>
          <cell r="E89">
            <v>46</v>
          </cell>
          <cell r="F89" t="e">
            <v>#N/A</v>
          </cell>
          <cell r="G89" t="e">
            <v>#N/A</v>
          </cell>
          <cell r="K89">
            <v>0</v>
          </cell>
          <cell r="L89" t="e">
            <v>#N/A</v>
          </cell>
          <cell r="M89" t="e">
            <v>#N/A</v>
          </cell>
          <cell r="N89">
            <v>49</v>
          </cell>
          <cell r="O89" t="e">
            <v>#N/A</v>
          </cell>
          <cell r="P89" t="e">
            <v>#N/A</v>
          </cell>
        </row>
        <row r="90">
          <cell r="B90">
            <v>0.8</v>
          </cell>
          <cell r="C90" t="e">
            <v>#N/A</v>
          </cell>
          <cell r="D90" t="e">
            <v>#N/A</v>
          </cell>
          <cell r="E90">
            <v>54</v>
          </cell>
          <cell r="F90" t="e">
            <v>#N/A</v>
          </cell>
          <cell r="G90" t="e">
            <v>#N/A</v>
          </cell>
          <cell r="J90" t="str">
            <v>BMCS</v>
          </cell>
          <cell r="L90" t="e">
            <v>#N/A</v>
          </cell>
          <cell r="M90" t="e">
            <v>#N/A</v>
          </cell>
          <cell r="P90" t="e">
            <v>#N/A</v>
          </cell>
        </row>
        <row r="91">
          <cell r="A91" t="str">
            <v>BMCS</v>
          </cell>
          <cell r="C91" t="e">
            <v>#N/A</v>
          </cell>
          <cell r="D91" t="e">
            <v>#N/A</v>
          </cell>
          <cell r="G91" t="e">
            <v>#N/A</v>
          </cell>
        </row>
        <row r="94">
          <cell r="B94" t="str">
            <v>Options Oustanding</v>
          </cell>
          <cell r="C94" t="str">
            <v>In-the Money</v>
          </cell>
          <cell r="D94" t="str">
            <v>Weight</v>
          </cell>
          <cell r="E94" t="str">
            <v>Exercise Price</v>
          </cell>
          <cell r="F94" t="str">
            <v>Current Price</v>
          </cell>
          <cell r="G94" t="str">
            <v>Weighted Avg.</v>
          </cell>
          <cell r="K94" t="str">
            <v>Options Exercisable</v>
          </cell>
          <cell r="L94" t="str">
            <v>In-the Money</v>
          </cell>
          <cell r="M94" t="str">
            <v>Weight</v>
          </cell>
          <cell r="N94" t="str">
            <v>Exercise Price</v>
          </cell>
          <cell r="O94" t="str">
            <v>Current Price</v>
          </cell>
          <cell r="P94" t="str">
            <v>Weighted Avg.</v>
          </cell>
          <cell r="T94" t="str">
            <v>Convertible Debt</v>
          </cell>
          <cell r="U94" t="str">
            <v>Amount</v>
          </cell>
          <cell r="V94" t="str">
            <v>In-The-Money</v>
          </cell>
          <cell r="W94" t="str">
            <v>Conv. Price</v>
          </cell>
          <cell r="X94" t="str">
            <v>Current Price</v>
          </cell>
          <cell r="Y94" t="str">
            <v>Net Shares</v>
          </cell>
        </row>
        <row r="95">
          <cell r="B95">
            <v>0.39362200000000003</v>
          </cell>
          <cell r="C95" t="e">
            <v>#NAME?</v>
          </cell>
          <cell r="D95">
            <v>0</v>
          </cell>
          <cell r="E95">
            <v>5.77</v>
          </cell>
          <cell r="F95" t="e">
            <v>#NAME?</v>
          </cell>
          <cell r="G95">
            <v>0</v>
          </cell>
          <cell r="K95">
            <v>0.35623700000000003</v>
          </cell>
          <cell r="L95" t="e">
            <v>#NAME?</v>
          </cell>
          <cell r="M95">
            <v>0</v>
          </cell>
          <cell r="N95">
            <v>5.77</v>
          </cell>
          <cell r="O95" t="e">
            <v>#NAME?</v>
          </cell>
          <cell r="P95">
            <v>0</v>
          </cell>
          <cell r="T95" t="str">
            <v>Tranche 1</v>
          </cell>
          <cell r="U95">
            <v>0</v>
          </cell>
          <cell r="V95" t="e">
            <v>#NAME?</v>
          </cell>
          <cell r="W95">
            <v>0</v>
          </cell>
          <cell r="X95" t="e">
            <v>#NAME?</v>
          </cell>
          <cell r="Y95" t="e">
            <v>#NAME?</v>
          </cell>
        </row>
        <row r="96">
          <cell r="B96">
            <v>0.78555299999999995</v>
          </cell>
          <cell r="C96" t="e">
            <v>#NAME?</v>
          </cell>
          <cell r="D96">
            <v>0</v>
          </cell>
          <cell r="E96">
            <v>19.75</v>
          </cell>
          <cell r="F96" t="e">
            <v>#NAME?</v>
          </cell>
          <cell r="G96">
            <v>0</v>
          </cell>
          <cell r="K96">
            <v>2.3717999999999999E-2</v>
          </cell>
          <cell r="L96" t="e">
            <v>#NAME?</v>
          </cell>
          <cell r="M96">
            <v>0</v>
          </cell>
          <cell r="N96">
            <v>19.75</v>
          </cell>
          <cell r="O96" t="e">
            <v>#NAME?</v>
          </cell>
          <cell r="P96">
            <v>0</v>
          </cell>
          <cell r="T96" t="str">
            <v>Tranche 2</v>
          </cell>
          <cell r="V96" t="e">
            <v>#NAME?</v>
          </cell>
          <cell r="X96" t="e">
            <v>#NAME?</v>
          </cell>
          <cell r="Y96" t="e">
            <v>#NAME?</v>
          </cell>
        </row>
        <row r="97">
          <cell r="B97">
            <v>0.645092</v>
          </cell>
          <cell r="C97" t="e">
            <v>#NAME?</v>
          </cell>
          <cell r="D97">
            <v>0</v>
          </cell>
          <cell r="E97">
            <v>31.83</v>
          </cell>
          <cell r="F97" t="e">
            <v>#NAME?</v>
          </cell>
          <cell r="G97">
            <v>0</v>
          </cell>
          <cell r="K97">
            <v>9.4877000000000003E-2</v>
          </cell>
          <cell r="L97" t="e">
            <v>#NAME?</v>
          </cell>
          <cell r="M97">
            <v>0</v>
          </cell>
          <cell r="N97">
            <v>31.83</v>
          </cell>
          <cell r="O97" t="e">
            <v>#NAME?</v>
          </cell>
          <cell r="P97">
            <v>0</v>
          </cell>
        </row>
        <row r="98">
          <cell r="B98">
            <v>0.59938899999999995</v>
          </cell>
          <cell r="C98" t="e">
            <v>#NAME?</v>
          </cell>
          <cell r="D98">
            <v>0</v>
          </cell>
          <cell r="E98">
            <v>38.770000000000003</v>
          </cell>
          <cell r="F98" t="e">
            <v>#NAME?</v>
          </cell>
          <cell r="G98">
            <v>0</v>
          </cell>
          <cell r="K98">
            <v>0.135298</v>
          </cell>
          <cell r="L98" t="e">
            <v>#NAME?</v>
          </cell>
          <cell r="M98">
            <v>0</v>
          </cell>
          <cell r="N98">
            <v>38.770000000000003</v>
          </cell>
          <cell r="O98" t="e">
            <v>#NAME?</v>
          </cell>
          <cell r="P98">
            <v>0</v>
          </cell>
          <cell r="S98" t="str">
            <v>CACS</v>
          </cell>
          <cell r="V98" t="e">
            <v>#NAME?</v>
          </cell>
          <cell r="Y98" t="e">
            <v>#NAME?</v>
          </cell>
        </row>
        <row r="99">
          <cell r="B99">
            <v>0.31942500000000001</v>
          </cell>
          <cell r="C99" t="e">
            <v>#NAME?</v>
          </cell>
          <cell r="D99">
            <v>0</v>
          </cell>
          <cell r="E99">
            <v>53.11</v>
          </cell>
          <cell r="F99" t="e">
            <v>#NAME?</v>
          </cell>
          <cell r="G99">
            <v>0</v>
          </cell>
          <cell r="K99">
            <v>4.6372999999999998E-2</v>
          </cell>
          <cell r="L99" t="e">
            <v>#NAME?</v>
          </cell>
          <cell r="M99">
            <v>0</v>
          </cell>
          <cell r="N99">
            <v>53.11</v>
          </cell>
          <cell r="O99" t="e">
            <v>#NAME?</v>
          </cell>
          <cell r="P99">
            <v>0</v>
          </cell>
        </row>
        <row r="100">
          <cell r="B100">
            <v>0</v>
          </cell>
          <cell r="C100" t="e">
            <v>#NAME?</v>
          </cell>
          <cell r="D100">
            <v>0</v>
          </cell>
          <cell r="E100">
            <v>0</v>
          </cell>
          <cell r="F100" t="e">
            <v>#NAME?</v>
          </cell>
          <cell r="G100">
            <v>0</v>
          </cell>
          <cell r="K100">
            <v>0</v>
          </cell>
          <cell r="L100" t="e">
            <v>#NAME?</v>
          </cell>
          <cell r="M100">
            <v>0</v>
          </cell>
          <cell r="N100">
            <v>0</v>
          </cell>
          <cell r="O100" t="e">
            <v>#NAME?</v>
          </cell>
          <cell r="P100">
            <v>0</v>
          </cell>
        </row>
        <row r="101">
          <cell r="B101">
            <v>0</v>
          </cell>
          <cell r="C101" t="e">
            <v>#NAME?</v>
          </cell>
          <cell r="D101">
            <v>0</v>
          </cell>
          <cell r="E101">
            <v>0</v>
          </cell>
          <cell r="F101" t="e">
            <v>#NAME?</v>
          </cell>
          <cell r="G101">
            <v>0</v>
          </cell>
          <cell r="J101" t="str">
            <v>CACS</v>
          </cell>
          <cell r="L101" t="e">
            <v>#NAME?</v>
          </cell>
          <cell r="M101">
            <v>0</v>
          </cell>
          <cell r="P101">
            <v>0</v>
          </cell>
        </row>
        <row r="102">
          <cell r="B102">
            <v>0</v>
          </cell>
          <cell r="C102" t="e">
            <v>#NAME?</v>
          </cell>
          <cell r="D102">
            <v>0</v>
          </cell>
          <cell r="E102">
            <v>0</v>
          </cell>
          <cell r="F102" t="e">
            <v>#NAME?</v>
          </cell>
          <cell r="G102">
            <v>0</v>
          </cell>
        </row>
        <row r="103">
          <cell r="B103">
            <v>0</v>
          </cell>
          <cell r="C103" t="e">
            <v>#NAME?</v>
          </cell>
          <cell r="D103">
            <v>0</v>
          </cell>
          <cell r="E103">
            <v>0</v>
          </cell>
          <cell r="F103" t="e">
            <v>#NAME?</v>
          </cell>
          <cell r="G103">
            <v>0</v>
          </cell>
        </row>
        <row r="104">
          <cell r="A104" t="str">
            <v>CACS</v>
          </cell>
          <cell r="C104" t="e">
            <v>#NAME?</v>
          </cell>
          <cell r="D104">
            <v>0</v>
          </cell>
          <cell r="G104">
            <v>0</v>
          </cell>
        </row>
        <row r="107">
          <cell r="B107" t="str">
            <v>Options Oustanding</v>
          </cell>
          <cell r="C107" t="str">
            <v>In-the Money</v>
          </cell>
          <cell r="D107" t="str">
            <v>Weight</v>
          </cell>
          <cell r="E107" t="str">
            <v>Exercise Price</v>
          </cell>
          <cell r="F107" t="str">
            <v>Current Price</v>
          </cell>
          <cell r="G107" t="str">
            <v>Weighted Avg.</v>
          </cell>
          <cell r="K107" t="str">
            <v>Options Exercisable</v>
          </cell>
          <cell r="L107" t="str">
            <v>In-the Money</v>
          </cell>
          <cell r="M107" t="str">
            <v>Weight</v>
          </cell>
          <cell r="N107" t="str">
            <v>Exercise Price</v>
          </cell>
          <cell r="O107" t="str">
            <v>Current Price</v>
          </cell>
          <cell r="P107" t="str">
            <v>Weighted Avg.</v>
          </cell>
          <cell r="T107" t="str">
            <v>Convertible Debt</v>
          </cell>
          <cell r="U107" t="str">
            <v>Amount</v>
          </cell>
          <cell r="V107" t="str">
            <v>In-The-Money</v>
          </cell>
          <cell r="W107" t="str">
            <v>Conv. Price</v>
          </cell>
          <cell r="X107" t="str">
            <v>Current Price</v>
          </cell>
          <cell r="Y107" t="str">
            <v>Net Shares</v>
          </cell>
        </row>
        <row r="108">
          <cell r="B108">
            <v>3.2789999999999999</v>
          </cell>
          <cell r="C108" t="e">
            <v>#NAME?</v>
          </cell>
          <cell r="D108" t="e">
            <v>#NAME?</v>
          </cell>
          <cell r="E108">
            <v>0.12</v>
          </cell>
          <cell r="F108" t="e">
            <v>#NAME?</v>
          </cell>
          <cell r="G108" t="e">
            <v>#NAME?</v>
          </cell>
          <cell r="K108">
            <v>1.3919999999999999</v>
          </cell>
          <cell r="L108" t="e">
            <v>#NAME?</v>
          </cell>
          <cell r="M108" t="e">
            <v>#NAME?</v>
          </cell>
          <cell r="N108">
            <v>0.17</v>
          </cell>
          <cell r="O108" t="e">
            <v>#NAME?</v>
          </cell>
          <cell r="P108" t="e">
            <v>#NAME?</v>
          </cell>
          <cell r="T108" t="str">
            <v>Tranche 1</v>
          </cell>
          <cell r="U108">
            <v>0</v>
          </cell>
          <cell r="V108" t="e">
            <v>#NAME?</v>
          </cell>
          <cell r="W108">
            <v>0</v>
          </cell>
          <cell r="X108" t="e">
            <v>#NAME?</v>
          </cell>
          <cell r="Y108" t="e">
            <v>#NAME?</v>
          </cell>
        </row>
        <row r="109">
          <cell r="B109">
            <v>5.202</v>
          </cell>
          <cell r="C109" t="e">
            <v>#NAME?</v>
          </cell>
          <cell r="D109" t="e">
            <v>#NAME?</v>
          </cell>
          <cell r="E109">
            <v>3.15</v>
          </cell>
          <cell r="F109" t="e">
            <v>#NAME?</v>
          </cell>
          <cell r="G109" t="e">
            <v>#NAME?</v>
          </cell>
          <cell r="K109">
            <v>4.1269999999999998</v>
          </cell>
          <cell r="L109" t="e">
            <v>#NAME?</v>
          </cell>
          <cell r="M109" t="e">
            <v>#NAME?</v>
          </cell>
          <cell r="N109">
            <v>2.39</v>
          </cell>
          <cell r="O109" t="e">
            <v>#NAME?</v>
          </cell>
          <cell r="P109" t="e">
            <v>#NAME?</v>
          </cell>
          <cell r="T109" t="str">
            <v>Tranche 2</v>
          </cell>
          <cell r="V109" t="e">
            <v>#NAME?</v>
          </cell>
          <cell r="X109" t="e">
            <v>#NAME?</v>
          </cell>
          <cell r="Y109" t="e">
            <v>#NAME?</v>
          </cell>
        </row>
        <row r="110">
          <cell r="B110">
            <v>3.5190000000000001</v>
          </cell>
          <cell r="C110" t="e">
            <v>#NAME?</v>
          </cell>
          <cell r="D110" t="e">
            <v>#NAME?</v>
          </cell>
          <cell r="E110">
            <v>9.65</v>
          </cell>
          <cell r="F110" t="e">
            <v>#NAME?</v>
          </cell>
          <cell r="G110" t="e">
            <v>#NAME?</v>
          </cell>
          <cell r="K110">
            <v>0.878</v>
          </cell>
          <cell r="L110" t="e">
            <v>#NAME?</v>
          </cell>
          <cell r="M110" t="e">
            <v>#NAME?</v>
          </cell>
          <cell r="N110">
            <v>9.4</v>
          </cell>
          <cell r="O110" t="e">
            <v>#NAME?</v>
          </cell>
          <cell r="P110" t="e">
            <v>#NAME?</v>
          </cell>
        </row>
        <row r="111">
          <cell r="B111">
            <v>3.879</v>
          </cell>
          <cell r="C111" t="e">
            <v>#NAME?</v>
          </cell>
          <cell r="D111" t="e">
            <v>#NAME?</v>
          </cell>
          <cell r="E111">
            <v>14.93</v>
          </cell>
          <cell r="F111" t="e">
            <v>#NAME?</v>
          </cell>
          <cell r="G111" t="e">
            <v>#NAME?</v>
          </cell>
          <cell r="K111">
            <v>6.4000000000000001E-2</v>
          </cell>
          <cell r="L111" t="e">
            <v>#NAME?</v>
          </cell>
          <cell r="M111" t="e">
            <v>#NAME?</v>
          </cell>
          <cell r="N111">
            <v>15.2</v>
          </cell>
          <cell r="O111" t="e">
            <v>#NAME?</v>
          </cell>
          <cell r="P111" t="e">
            <v>#NAME?</v>
          </cell>
          <cell r="S111" t="str">
            <v>CIEN</v>
          </cell>
          <cell r="V111" t="e">
            <v>#NAME?</v>
          </cell>
          <cell r="Y111" t="e">
            <v>#NAME?</v>
          </cell>
        </row>
        <row r="112">
          <cell r="B112">
            <v>4.5659999999999998</v>
          </cell>
          <cell r="C112" t="e">
            <v>#NAME?</v>
          </cell>
          <cell r="D112" t="e">
            <v>#NAME?</v>
          </cell>
          <cell r="E112">
            <v>24.25</v>
          </cell>
          <cell r="F112" t="e">
            <v>#NAME?</v>
          </cell>
          <cell r="G112" t="e">
            <v>#NAME?</v>
          </cell>
          <cell r="K112">
            <v>0.54100000000000004</v>
          </cell>
          <cell r="L112" t="e">
            <v>#NAME?</v>
          </cell>
          <cell r="M112" t="e">
            <v>#NAME?</v>
          </cell>
          <cell r="N112">
            <v>16.89</v>
          </cell>
          <cell r="O112" t="e">
            <v>#NAME?</v>
          </cell>
          <cell r="P112" t="e">
            <v>#NAME?</v>
          </cell>
        </row>
        <row r="113">
          <cell r="B113">
            <v>4.0279999999999996</v>
          </cell>
          <cell r="C113" t="e">
            <v>#NAME?</v>
          </cell>
          <cell r="D113" t="e">
            <v>#NAME?</v>
          </cell>
          <cell r="E113">
            <v>84.05</v>
          </cell>
          <cell r="F113" t="e">
            <v>#NAME?</v>
          </cell>
          <cell r="G113" t="e">
            <v>#NAME?</v>
          </cell>
          <cell r="K113">
            <v>0.93937037999999995</v>
          </cell>
          <cell r="L113" t="e">
            <v>#NAME?</v>
          </cell>
          <cell r="M113" t="e">
            <v>#NAME?</v>
          </cell>
          <cell r="N113">
            <v>2.1538461538461502</v>
          </cell>
          <cell r="O113" t="e">
            <v>#NAME?</v>
          </cell>
          <cell r="P113" t="e">
            <v>#NAME?</v>
          </cell>
        </row>
        <row r="114">
          <cell r="B114">
            <v>6.2480000000000002</v>
          </cell>
          <cell r="C114" t="e">
            <v>#NAME?</v>
          </cell>
          <cell r="D114" t="e">
            <v>#NAME?</v>
          </cell>
          <cell r="E114">
            <v>130.96</v>
          </cell>
          <cell r="F114" t="e">
            <v>#NAME?</v>
          </cell>
          <cell r="G114" t="e">
            <v>#NAME?</v>
          </cell>
          <cell r="K114">
            <v>0.15557958</v>
          </cell>
          <cell r="L114" t="e">
            <v>#NAME?</v>
          </cell>
          <cell r="M114" t="e">
            <v>#NAME?</v>
          </cell>
          <cell r="N114">
            <v>8.1538461538461497</v>
          </cell>
          <cell r="O114" t="e">
            <v>#NAME?</v>
          </cell>
          <cell r="P114" t="e">
            <v>#NAME?</v>
          </cell>
        </row>
        <row r="115">
          <cell r="B115">
            <v>0.93937037999999995</v>
          </cell>
          <cell r="C115" t="e">
            <v>#NAME?</v>
          </cell>
          <cell r="D115" t="e">
            <v>#NAME?</v>
          </cell>
          <cell r="E115">
            <v>2.1538461538461502</v>
          </cell>
          <cell r="F115" t="e">
            <v>#NAME?</v>
          </cell>
          <cell r="G115" t="e">
            <v>#NAME?</v>
          </cell>
          <cell r="K115">
            <v>0.83931250000000002</v>
          </cell>
          <cell r="L115" t="e">
            <v>#NAME?</v>
          </cell>
          <cell r="M115" t="e">
            <v>#NAME?</v>
          </cell>
          <cell r="N115">
            <v>46.153846153846203</v>
          </cell>
          <cell r="O115" t="e">
            <v>#NAME?</v>
          </cell>
          <cell r="P115" t="e">
            <v>#NAME?</v>
          </cell>
        </row>
        <row r="116">
          <cell r="B116">
            <v>0.15557958</v>
          </cell>
          <cell r="C116" t="e">
            <v>#NAME?</v>
          </cell>
          <cell r="D116" t="e">
            <v>#NAME?</v>
          </cell>
          <cell r="E116">
            <v>8.1538461538461497</v>
          </cell>
          <cell r="F116" t="e">
            <v>#NAME?</v>
          </cell>
          <cell r="G116" t="e">
            <v>#NAME?</v>
          </cell>
          <cell r="K116" t="e">
            <v>#NAME?</v>
          </cell>
          <cell r="L116" t="e">
            <v>#NAME?</v>
          </cell>
          <cell r="M116" t="e">
            <v>#NAME?</v>
          </cell>
          <cell r="N116" t="e">
            <v>#NAME?</v>
          </cell>
          <cell r="O116" t="e">
            <v>#NAME?</v>
          </cell>
          <cell r="P116" t="e">
            <v>#NAME?</v>
          </cell>
        </row>
        <row r="117">
          <cell r="B117">
            <v>0.83931250000000002</v>
          </cell>
          <cell r="C117" t="e">
            <v>#NAME?</v>
          </cell>
          <cell r="D117" t="e">
            <v>#NAME?</v>
          </cell>
          <cell r="E117">
            <v>46.153846153846203</v>
          </cell>
          <cell r="F117" t="e">
            <v>#NAME?</v>
          </cell>
          <cell r="G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</row>
        <row r="118">
          <cell r="B118" t="e">
            <v>#NAME?</v>
          </cell>
          <cell r="C118" t="e">
            <v>#NAME?</v>
          </cell>
          <cell r="D118" t="e">
            <v>#NAME?</v>
          </cell>
          <cell r="E118" t="e">
            <v>#NAME?</v>
          </cell>
          <cell r="F118" t="e">
            <v>#NAME?</v>
          </cell>
          <cell r="G118" t="e">
            <v>#NAME?</v>
          </cell>
          <cell r="K118">
            <v>0</v>
          </cell>
          <cell r="L118" t="e">
            <v>#NAME?</v>
          </cell>
          <cell r="M118" t="e">
            <v>#NAME?</v>
          </cell>
          <cell r="N118">
            <v>0</v>
          </cell>
          <cell r="O118" t="e">
            <v>#NAME?</v>
          </cell>
          <cell r="P118" t="e">
            <v>#NAME?</v>
          </cell>
        </row>
        <row r="119">
          <cell r="B119" t="e">
            <v>#NAME?</v>
          </cell>
          <cell r="C119" t="e">
            <v>#NAME?</v>
          </cell>
          <cell r="D119" t="e">
            <v>#NAME?</v>
          </cell>
          <cell r="E119" t="e">
            <v>#NAME?</v>
          </cell>
          <cell r="F119" t="e">
            <v>#NAME?</v>
          </cell>
          <cell r="G119" t="e">
            <v>#NAME?</v>
          </cell>
          <cell r="K119">
            <v>0</v>
          </cell>
          <cell r="L119" t="e">
            <v>#NAME?</v>
          </cell>
          <cell r="M119" t="e">
            <v>#NAME?</v>
          </cell>
          <cell r="N119">
            <v>0</v>
          </cell>
          <cell r="O119" t="e">
            <v>#NAME?</v>
          </cell>
          <cell r="P119" t="e">
            <v>#NAME?</v>
          </cell>
        </row>
        <row r="120">
          <cell r="A120" t="str">
            <v>CIEN</v>
          </cell>
          <cell r="C120" t="e">
            <v>#NAME?</v>
          </cell>
          <cell r="D120" t="e">
            <v>#NAME?</v>
          </cell>
          <cell r="G120" t="e">
            <v>#NAME?</v>
          </cell>
          <cell r="J120" t="str">
            <v>CIEN</v>
          </cell>
          <cell r="L120" t="e">
            <v>#NAME?</v>
          </cell>
          <cell r="M120" t="e">
            <v>#NAME?</v>
          </cell>
          <cell r="P120" t="e">
            <v>#NAME?</v>
          </cell>
        </row>
        <row r="123">
          <cell r="B123" t="str">
            <v>Options Oustanding</v>
          </cell>
          <cell r="C123" t="str">
            <v>In-the Money</v>
          </cell>
          <cell r="D123" t="str">
            <v>Weight</v>
          </cell>
          <cell r="E123" t="str">
            <v>Exercise Price</v>
          </cell>
          <cell r="F123" t="str">
            <v>Current Price</v>
          </cell>
          <cell r="G123" t="str">
            <v>Weighted Avg.</v>
          </cell>
          <cell r="K123" t="str">
            <v>Options Exercisable</v>
          </cell>
          <cell r="L123" t="str">
            <v>In-the Money</v>
          </cell>
          <cell r="M123" t="str">
            <v>Weight</v>
          </cell>
          <cell r="N123" t="str">
            <v>Exercise Price</v>
          </cell>
          <cell r="O123" t="str">
            <v>Current Price</v>
          </cell>
          <cell r="P123" t="str">
            <v>Weighted Avg.</v>
          </cell>
          <cell r="T123" t="str">
            <v>Convertible Debt</v>
          </cell>
          <cell r="U123" t="str">
            <v>Amount</v>
          </cell>
          <cell r="V123" t="str">
            <v>In-The-Money</v>
          </cell>
          <cell r="W123" t="str">
            <v>Conv. Price</v>
          </cell>
          <cell r="X123" t="str">
            <v>Current Price</v>
          </cell>
          <cell r="Y123" t="str">
            <v>Net Shares</v>
          </cell>
        </row>
        <row r="124">
          <cell r="B124">
            <v>2.79</v>
          </cell>
          <cell r="C124" t="e">
            <v>#NAME?</v>
          </cell>
          <cell r="D124" t="e">
            <v>#NAME?</v>
          </cell>
          <cell r="E124">
            <v>0.06</v>
          </cell>
          <cell r="F124" t="e">
            <v>#NAME?</v>
          </cell>
          <cell r="G124" t="e">
            <v>#NAME?</v>
          </cell>
          <cell r="K124">
            <v>0.90800000000000003</v>
          </cell>
          <cell r="L124" t="e">
            <v>#NAME?</v>
          </cell>
          <cell r="M124" t="e">
            <v>#NAME?</v>
          </cell>
          <cell r="N124">
            <v>0.36</v>
          </cell>
          <cell r="O124" t="e">
            <v>#NAME?</v>
          </cell>
          <cell r="P124" t="e">
            <v>#NAME?</v>
          </cell>
          <cell r="T124" t="str">
            <v>Tranche 1</v>
          </cell>
          <cell r="U124">
            <v>0</v>
          </cell>
          <cell r="V124" t="e">
            <v>#NAME?</v>
          </cell>
          <cell r="W124">
            <v>0</v>
          </cell>
          <cell r="X124" t="e">
            <v>#NAME?</v>
          </cell>
          <cell r="Y124" t="e">
            <v>#NAME?</v>
          </cell>
        </row>
        <row r="125">
          <cell r="B125">
            <v>2.71</v>
          </cell>
          <cell r="C125" t="e">
            <v>#NAME?</v>
          </cell>
          <cell r="D125" t="e">
            <v>#NAME?</v>
          </cell>
          <cell r="E125">
            <v>14.27</v>
          </cell>
          <cell r="F125" t="e">
            <v>#NAME?</v>
          </cell>
          <cell r="G125" t="e">
            <v>#NAME?</v>
          </cell>
          <cell r="K125">
            <v>1.0069999999999999</v>
          </cell>
          <cell r="L125" t="e">
            <v>#NAME?</v>
          </cell>
          <cell r="M125" t="e">
            <v>#NAME?</v>
          </cell>
          <cell r="N125">
            <v>14.62</v>
          </cell>
          <cell r="O125" t="e">
            <v>#NAME?</v>
          </cell>
          <cell r="P125" t="e">
            <v>#NAME?</v>
          </cell>
          <cell r="T125" t="str">
            <v>Tranche 2</v>
          </cell>
          <cell r="V125" t="e">
            <v>#NAME?</v>
          </cell>
          <cell r="X125" t="e">
            <v>#NAME?</v>
          </cell>
          <cell r="Y125" t="e">
            <v>#NAME?</v>
          </cell>
        </row>
        <row r="126">
          <cell r="B126">
            <v>2.67</v>
          </cell>
          <cell r="C126" t="e">
            <v>#NAME?</v>
          </cell>
          <cell r="D126" t="e">
            <v>#NAME?</v>
          </cell>
          <cell r="E126">
            <v>39.57</v>
          </cell>
          <cell r="F126" t="e">
            <v>#NAME?</v>
          </cell>
          <cell r="G126" t="e">
            <v>#NAME?</v>
          </cell>
          <cell r="K126">
            <v>8.1872E-2</v>
          </cell>
          <cell r="L126" t="e">
            <v>#NAME?</v>
          </cell>
          <cell r="M126" t="e">
            <v>#NAME?</v>
          </cell>
          <cell r="N126">
            <v>35.44</v>
          </cell>
          <cell r="O126" t="e">
            <v>#NAME?</v>
          </cell>
          <cell r="P126" t="e">
            <v>#NAME?</v>
          </cell>
        </row>
        <row r="127">
          <cell r="B127">
            <v>2.5099999999999998</v>
          </cell>
          <cell r="C127" t="e">
            <v>#NAME?</v>
          </cell>
          <cell r="D127" t="e">
            <v>#NAME?</v>
          </cell>
          <cell r="E127">
            <v>88.3</v>
          </cell>
          <cell r="F127" t="e">
            <v>#NAME?</v>
          </cell>
          <cell r="G127" t="e">
            <v>#NAME?</v>
          </cell>
          <cell r="K127">
            <v>0.23300000000000001</v>
          </cell>
          <cell r="L127" t="e">
            <v>#NAME?</v>
          </cell>
          <cell r="M127" t="e">
            <v>#NAME?</v>
          </cell>
          <cell r="N127">
            <v>91.89</v>
          </cell>
          <cell r="O127" t="e">
            <v>#NAME?</v>
          </cell>
          <cell r="P127" t="e">
            <v>#NAME?</v>
          </cell>
          <cell r="S127" t="str">
            <v>CLRN</v>
          </cell>
          <cell r="V127" t="e">
            <v>#NAME?</v>
          </cell>
          <cell r="Y127" t="e">
            <v>#NAME?</v>
          </cell>
        </row>
        <row r="128">
          <cell r="B128">
            <v>0</v>
          </cell>
          <cell r="C128" t="e">
            <v>#NAME?</v>
          </cell>
          <cell r="D128" t="e">
            <v>#NAME?</v>
          </cell>
          <cell r="E128">
            <v>0</v>
          </cell>
          <cell r="F128" t="e">
            <v>#NAME?</v>
          </cell>
          <cell r="G128" t="e">
            <v>#NAME?</v>
          </cell>
          <cell r="K128">
            <v>0.39600000000000002</v>
          </cell>
          <cell r="L128" t="e">
            <v>#NAME?</v>
          </cell>
          <cell r="M128" t="e">
            <v>#NAME?</v>
          </cell>
          <cell r="N128">
            <v>0</v>
          </cell>
          <cell r="O128" t="e">
            <v>#NAME?</v>
          </cell>
          <cell r="P128" t="e">
            <v>#NAME?</v>
          </cell>
        </row>
        <row r="129">
          <cell r="B129">
            <v>0</v>
          </cell>
          <cell r="C129" t="e">
            <v>#NAME?</v>
          </cell>
          <cell r="D129" t="e">
            <v>#NAME?</v>
          </cell>
          <cell r="E129">
            <v>0</v>
          </cell>
          <cell r="F129" t="e">
            <v>#NAME?</v>
          </cell>
          <cell r="G129" t="e">
            <v>#NAME?</v>
          </cell>
          <cell r="K129">
            <v>0</v>
          </cell>
          <cell r="L129" t="e">
            <v>#NAME?</v>
          </cell>
          <cell r="M129" t="e">
            <v>#NAME?</v>
          </cell>
          <cell r="N129">
            <v>0</v>
          </cell>
          <cell r="O129" t="e">
            <v>#NAME?</v>
          </cell>
          <cell r="P129" t="e">
            <v>#NAME?</v>
          </cell>
        </row>
        <row r="130">
          <cell r="A130" t="str">
            <v>CLRN</v>
          </cell>
          <cell r="C130" t="e">
            <v>#NAME?</v>
          </cell>
          <cell r="D130" t="e">
            <v>#NAME?</v>
          </cell>
          <cell r="G130" t="e">
            <v>#NAME?</v>
          </cell>
          <cell r="J130" t="str">
            <v>CLRN</v>
          </cell>
          <cell r="L130" t="e">
            <v>#NAME?</v>
          </cell>
          <cell r="M130" t="e">
            <v>#NAME?</v>
          </cell>
          <cell r="P130" t="e">
            <v>#NAME?</v>
          </cell>
        </row>
        <row r="132">
          <cell r="B132" t="str">
            <v>Options Oustanding</v>
          </cell>
          <cell r="C132" t="str">
            <v>In-the Money</v>
          </cell>
          <cell r="D132" t="str">
            <v>Weight</v>
          </cell>
          <cell r="E132" t="str">
            <v>Exercise Price</v>
          </cell>
          <cell r="F132" t="str">
            <v>Current Price</v>
          </cell>
          <cell r="G132" t="str">
            <v>Weighted Avg.</v>
          </cell>
          <cell r="K132" t="str">
            <v>Options Exercisable</v>
          </cell>
          <cell r="L132" t="str">
            <v>In-the Money</v>
          </cell>
          <cell r="M132" t="str">
            <v>Weight</v>
          </cell>
          <cell r="N132" t="str">
            <v>Exercise Price</v>
          </cell>
          <cell r="O132" t="str">
            <v>Current Price</v>
          </cell>
          <cell r="P132" t="str">
            <v>Weighted Avg.</v>
          </cell>
        </row>
        <row r="133">
          <cell r="B133">
            <v>1.4870000000000001</v>
          </cell>
          <cell r="C133" t="e">
            <v>#N/A</v>
          </cell>
          <cell r="D133" t="e">
            <v>#N/A</v>
          </cell>
          <cell r="E133">
            <v>4.5599999999999996</v>
          </cell>
          <cell r="F133" t="e">
            <v>#N/A</v>
          </cell>
          <cell r="G133" t="e">
            <v>#N/A</v>
          </cell>
          <cell r="K133">
            <v>1.4870000000000001</v>
          </cell>
          <cell r="L133" t="e">
            <v>#N/A</v>
          </cell>
          <cell r="M133" t="e">
            <v>#N/A</v>
          </cell>
          <cell r="N133">
            <v>4.5599999999999996</v>
          </cell>
          <cell r="O133" t="e">
            <v>#N/A</v>
          </cell>
          <cell r="P133" t="e">
            <v>#N/A</v>
          </cell>
        </row>
        <row r="134">
          <cell r="B134">
            <v>1.363</v>
          </cell>
          <cell r="C134" t="e">
            <v>#N/A</v>
          </cell>
          <cell r="D134" t="e">
            <v>#N/A</v>
          </cell>
          <cell r="E134">
            <v>5.88</v>
          </cell>
          <cell r="F134" t="e">
            <v>#N/A</v>
          </cell>
          <cell r="G134" t="e">
            <v>#N/A</v>
          </cell>
          <cell r="K134">
            <v>1.363</v>
          </cell>
          <cell r="L134" t="e">
            <v>#N/A</v>
          </cell>
          <cell r="M134" t="e">
            <v>#N/A</v>
          </cell>
          <cell r="N134">
            <v>5.88</v>
          </cell>
          <cell r="O134" t="e">
            <v>#N/A</v>
          </cell>
          <cell r="P134" t="e">
            <v>#N/A</v>
          </cell>
        </row>
        <row r="135">
          <cell r="B135">
            <v>0.93700000000000006</v>
          </cell>
          <cell r="C135" t="e">
            <v>#N/A</v>
          </cell>
          <cell r="D135" t="e">
            <v>#N/A</v>
          </cell>
          <cell r="E135">
            <v>12.4</v>
          </cell>
          <cell r="F135" t="e">
            <v>#N/A</v>
          </cell>
          <cell r="G135" t="e">
            <v>#N/A</v>
          </cell>
          <cell r="K135">
            <v>0.93700000000000006</v>
          </cell>
          <cell r="L135" t="e">
            <v>#N/A</v>
          </cell>
          <cell r="M135" t="e">
            <v>#N/A</v>
          </cell>
          <cell r="N135">
            <v>12.4</v>
          </cell>
          <cell r="O135" t="e">
            <v>#N/A</v>
          </cell>
          <cell r="P135" t="e">
            <v>#N/A</v>
          </cell>
        </row>
        <row r="136">
          <cell r="B136">
            <v>0.89100000000000001</v>
          </cell>
          <cell r="C136" t="e">
            <v>#N/A</v>
          </cell>
          <cell r="D136" t="e">
            <v>#N/A</v>
          </cell>
          <cell r="E136">
            <v>21.6</v>
          </cell>
          <cell r="F136" t="e">
            <v>#N/A</v>
          </cell>
          <cell r="G136" t="e">
            <v>#N/A</v>
          </cell>
          <cell r="K136">
            <v>0.89100000000000001</v>
          </cell>
          <cell r="L136" t="e">
            <v>#N/A</v>
          </cell>
          <cell r="M136" t="e">
            <v>#N/A</v>
          </cell>
          <cell r="N136">
            <v>21.6</v>
          </cell>
          <cell r="O136" t="e">
            <v>#N/A</v>
          </cell>
          <cell r="P136" t="e">
            <v>#N/A</v>
          </cell>
        </row>
        <row r="137">
          <cell r="B137">
            <v>0</v>
          </cell>
          <cell r="C137" t="e">
            <v>#N/A</v>
          </cell>
          <cell r="D137" t="e">
            <v>#N/A</v>
          </cell>
          <cell r="F137" t="e">
            <v>#N/A</v>
          </cell>
          <cell r="G137" t="e">
            <v>#N/A</v>
          </cell>
          <cell r="K137">
            <v>0</v>
          </cell>
          <cell r="L137" t="e">
            <v>#N/A</v>
          </cell>
          <cell r="M137" t="e">
            <v>#N/A</v>
          </cell>
          <cell r="O137" t="e">
            <v>#N/A</v>
          </cell>
          <cell r="P137" t="e">
            <v>#N/A</v>
          </cell>
        </row>
        <row r="138">
          <cell r="B138">
            <v>0</v>
          </cell>
          <cell r="C138" t="e">
            <v>#N/A</v>
          </cell>
          <cell r="D138" t="e">
            <v>#N/A</v>
          </cell>
          <cell r="F138" t="e">
            <v>#N/A</v>
          </cell>
          <cell r="G138" t="e">
            <v>#N/A</v>
          </cell>
          <cell r="K138">
            <v>0</v>
          </cell>
          <cell r="L138" t="e">
            <v>#N/A</v>
          </cell>
          <cell r="M138" t="e">
            <v>#N/A</v>
          </cell>
          <cell r="O138" t="e">
            <v>#N/A</v>
          </cell>
          <cell r="P138" t="e">
            <v>#N/A</v>
          </cell>
        </row>
        <row r="139">
          <cell r="A139" t="str">
            <v>CMNT</v>
          </cell>
          <cell r="C139" t="e">
            <v>#N/A</v>
          </cell>
          <cell r="D139" t="e">
            <v>#N/A</v>
          </cell>
          <cell r="G139" t="e">
            <v>#N/A</v>
          </cell>
          <cell r="J139" t="str">
            <v>CMNT</v>
          </cell>
          <cell r="L139" t="e">
            <v>#N/A</v>
          </cell>
          <cell r="M139" t="e">
            <v>#N/A</v>
          </cell>
          <cell r="P139" t="e">
            <v>#N/A</v>
          </cell>
        </row>
        <row r="141">
          <cell r="B141" t="str">
            <v>Options Oustanding</v>
          </cell>
          <cell r="C141" t="str">
            <v>In-the Money</v>
          </cell>
          <cell r="D141" t="str">
            <v>Weight</v>
          </cell>
          <cell r="E141" t="str">
            <v>Exercise Price</v>
          </cell>
          <cell r="F141" t="str">
            <v>Current Price</v>
          </cell>
          <cell r="G141" t="str">
            <v>Weighted Avg.</v>
          </cell>
          <cell r="K141" t="str">
            <v>Options Exercisable</v>
          </cell>
          <cell r="L141" t="str">
            <v>In-the Money</v>
          </cell>
          <cell r="M141" t="str">
            <v>Weight</v>
          </cell>
          <cell r="N141" t="str">
            <v>Exercise Price</v>
          </cell>
          <cell r="O141" t="str">
            <v>Current Price</v>
          </cell>
          <cell r="P141" t="str">
            <v>Weighted Avg.</v>
          </cell>
          <cell r="T141" t="str">
            <v>Convertible Debt</v>
          </cell>
          <cell r="U141" t="str">
            <v>Amount</v>
          </cell>
          <cell r="V141" t="str">
            <v>In-The-Money</v>
          </cell>
          <cell r="W141" t="str">
            <v>Conv. Price</v>
          </cell>
          <cell r="X141" t="str">
            <v>Current Price</v>
          </cell>
          <cell r="Y141" t="str">
            <v>Net Shares</v>
          </cell>
        </row>
        <row r="142">
          <cell r="B142">
            <v>0.40200000000000002</v>
          </cell>
          <cell r="C142" t="e">
            <v>#NAME?</v>
          </cell>
          <cell r="D142" t="e">
            <v>#NAME?</v>
          </cell>
          <cell r="E142">
            <v>0.09</v>
          </cell>
          <cell r="F142" t="e">
            <v>#NAME?</v>
          </cell>
          <cell r="G142" t="e">
            <v>#NAME?</v>
          </cell>
          <cell r="K142">
            <v>0.27800000000000002</v>
          </cell>
          <cell r="L142" t="e">
            <v>#NAME?</v>
          </cell>
          <cell r="M142" t="e">
            <v>#NAME?</v>
          </cell>
          <cell r="N142">
            <v>0.05</v>
          </cell>
          <cell r="O142" t="e">
            <v>#NAME?</v>
          </cell>
          <cell r="P142" t="e">
            <v>#NAME?</v>
          </cell>
          <cell r="T142" t="str">
            <v>Tranche 1</v>
          </cell>
          <cell r="U142">
            <v>0</v>
          </cell>
          <cell r="V142" t="e">
            <v>#NAME?</v>
          </cell>
          <cell r="W142">
            <v>0</v>
          </cell>
          <cell r="X142" t="e">
            <v>#NAME?</v>
          </cell>
          <cell r="Y142" t="e">
            <v>#NAME?</v>
          </cell>
        </row>
        <row r="143">
          <cell r="B143">
            <v>2.2650000000000001</v>
          </cell>
          <cell r="C143" t="e">
            <v>#NAME?</v>
          </cell>
          <cell r="D143" t="e">
            <v>#NAME?</v>
          </cell>
          <cell r="E143">
            <v>0.16</v>
          </cell>
          <cell r="F143" t="e">
            <v>#NAME?</v>
          </cell>
          <cell r="G143" t="e">
            <v>#NAME?</v>
          </cell>
          <cell r="K143">
            <v>0.75</v>
          </cell>
          <cell r="L143" t="e">
            <v>#NAME?</v>
          </cell>
          <cell r="M143" t="e">
            <v>#NAME?</v>
          </cell>
          <cell r="N143">
            <v>0.16</v>
          </cell>
          <cell r="O143" t="e">
            <v>#NAME?</v>
          </cell>
          <cell r="P143" t="e">
            <v>#NAME?</v>
          </cell>
          <cell r="T143" t="str">
            <v>Tranche 2</v>
          </cell>
          <cell r="V143" t="e">
            <v>#NAME?</v>
          </cell>
          <cell r="X143" t="e">
            <v>#NAME?</v>
          </cell>
          <cell r="Y143" t="e">
            <v>#NAME?</v>
          </cell>
        </row>
        <row r="144">
          <cell r="B144">
            <v>1.2470000000000001</v>
          </cell>
          <cell r="C144" t="e">
            <v>#NAME?</v>
          </cell>
          <cell r="D144" t="e">
            <v>#NAME?</v>
          </cell>
          <cell r="E144">
            <v>1.8</v>
          </cell>
          <cell r="F144" t="e">
            <v>#NAME?</v>
          </cell>
          <cell r="G144" t="e">
            <v>#NAME?</v>
          </cell>
          <cell r="K144">
            <v>0.33900000000000002</v>
          </cell>
          <cell r="L144" t="e">
            <v>#NAME?</v>
          </cell>
          <cell r="M144" t="e">
            <v>#NAME?</v>
          </cell>
          <cell r="N144">
            <v>0.38</v>
          </cell>
          <cell r="O144" t="e">
            <v>#NAME?</v>
          </cell>
          <cell r="P144" t="e">
            <v>#NAME?</v>
          </cell>
        </row>
        <row r="145">
          <cell r="B145">
            <v>3.915</v>
          </cell>
          <cell r="C145" t="e">
            <v>#NAME?</v>
          </cell>
          <cell r="D145" t="e">
            <v>#NAME?</v>
          </cell>
          <cell r="E145">
            <v>7.9</v>
          </cell>
          <cell r="F145" t="e">
            <v>#NAME?</v>
          </cell>
          <cell r="G145" t="e">
            <v>#NAME?</v>
          </cell>
          <cell r="K145">
            <v>0.70699999999999996</v>
          </cell>
          <cell r="L145" t="e">
            <v>#NAME?</v>
          </cell>
          <cell r="M145" t="e">
            <v>#NAME?</v>
          </cell>
          <cell r="N145">
            <v>6.62</v>
          </cell>
          <cell r="O145" t="e">
            <v>#NAME?</v>
          </cell>
          <cell r="P145" t="e">
            <v>#NAME?</v>
          </cell>
          <cell r="S145" t="str">
            <v>CMTN</v>
          </cell>
          <cell r="V145" t="e">
            <v>#NAME?</v>
          </cell>
          <cell r="Y145" t="e">
            <v>#NAME?</v>
          </cell>
        </row>
        <row r="146">
          <cell r="B146">
            <v>1.119</v>
          </cell>
          <cell r="C146" t="e">
            <v>#NAME?</v>
          </cell>
          <cell r="D146" t="e">
            <v>#NAME?</v>
          </cell>
          <cell r="E146">
            <v>45.99</v>
          </cell>
          <cell r="F146" t="e">
            <v>#NAME?</v>
          </cell>
          <cell r="G146" t="e">
            <v>#NAME?</v>
          </cell>
          <cell r="K146">
            <v>0.151</v>
          </cell>
          <cell r="L146" t="e">
            <v>#NAME?</v>
          </cell>
          <cell r="M146" t="e">
            <v>#NAME?</v>
          </cell>
          <cell r="N146">
            <v>45.99</v>
          </cell>
          <cell r="O146" t="e">
            <v>#NAME?</v>
          </cell>
          <cell r="P146" t="e">
            <v>#NAME?</v>
          </cell>
        </row>
        <row r="147">
          <cell r="B147">
            <v>0.41099999999999998</v>
          </cell>
          <cell r="C147" t="e">
            <v>#NAME?</v>
          </cell>
          <cell r="D147" t="e">
            <v>#NAME?</v>
          </cell>
          <cell r="E147">
            <v>82.88</v>
          </cell>
          <cell r="F147" t="e">
            <v>#NAME?</v>
          </cell>
          <cell r="G147" t="e">
            <v>#NAME?</v>
          </cell>
          <cell r="J147" t="str">
            <v>CMTN</v>
          </cell>
          <cell r="K147">
            <v>0.12</v>
          </cell>
          <cell r="L147" t="e">
            <v>#NAME?</v>
          </cell>
          <cell r="M147" t="e">
            <v>#NAME?</v>
          </cell>
          <cell r="N147">
            <v>72</v>
          </cell>
          <cell r="O147" t="e">
            <v>#NAME?</v>
          </cell>
          <cell r="P147" t="e">
            <v>#NAME?</v>
          </cell>
        </row>
        <row r="148">
          <cell r="A148" t="str">
            <v>CMTN</v>
          </cell>
          <cell r="C148" t="e">
            <v>#NAME?</v>
          </cell>
          <cell r="D148" t="e">
            <v>#NAME?</v>
          </cell>
          <cell r="G148" t="e">
            <v>#NAME?</v>
          </cell>
          <cell r="L148" t="e">
            <v>#NAME?</v>
          </cell>
          <cell r="M148" t="e">
            <v>#NAME?</v>
          </cell>
          <cell r="P148" t="e">
            <v>#NAME?</v>
          </cell>
        </row>
        <row r="151">
          <cell r="B151" t="str">
            <v>Options Oustanding</v>
          </cell>
          <cell r="C151" t="str">
            <v>In-the Money</v>
          </cell>
          <cell r="D151" t="str">
            <v>Weight</v>
          </cell>
          <cell r="E151" t="str">
            <v>Exercise Price</v>
          </cell>
          <cell r="F151" t="str">
            <v>Current Price</v>
          </cell>
          <cell r="G151" t="str">
            <v>Weighted Avg.</v>
          </cell>
          <cell r="K151" t="str">
            <v>Options Exercisable</v>
          </cell>
          <cell r="L151" t="str">
            <v>In-the Money</v>
          </cell>
          <cell r="M151" t="str">
            <v>Weight</v>
          </cell>
          <cell r="N151" t="str">
            <v>Exercise Price</v>
          </cell>
          <cell r="O151" t="str">
            <v>Current Price</v>
          </cell>
          <cell r="P151" t="str">
            <v>Weighted Avg.</v>
          </cell>
          <cell r="T151" t="str">
            <v>Convertible Debt</v>
          </cell>
          <cell r="U151" t="str">
            <v>Amount</v>
          </cell>
          <cell r="V151" t="str">
            <v>In-The-Money</v>
          </cell>
          <cell r="W151" t="str">
            <v>Conv. Price</v>
          </cell>
          <cell r="X151" t="str">
            <v>Current Price</v>
          </cell>
          <cell r="Y151" t="str">
            <v>Net Shares</v>
          </cell>
        </row>
        <row r="152">
          <cell r="B152">
            <v>4.1340000000000003</v>
          </cell>
          <cell r="C152" t="e">
            <v>#NAME?</v>
          </cell>
          <cell r="D152" t="e">
            <v>#NAME?</v>
          </cell>
          <cell r="E152">
            <v>10.86</v>
          </cell>
          <cell r="F152" t="e">
            <v>#NAME?</v>
          </cell>
          <cell r="G152" t="e">
            <v>#NAME?</v>
          </cell>
          <cell r="K152">
            <v>4.1340000000000003</v>
          </cell>
          <cell r="L152" t="e">
            <v>#NAME?</v>
          </cell>
          <cell r="M152" t="e">
            <v>#NAME?</v>
          </cell>
          <cell r="N152">
            <v>10.86</v>
          </cell>
          <cell r="O152" t="e">
            <v>#NAME?</v>
          </cell>
          <cell r="P152" t="e">
            <v>#NAME?</v>
          </cell>
          <cell r="T152" t="str">
            <v>Tranche 1</v>
          </cell>
          <cell r="U152">
            <v>0</v>
          </cell>
          <cell r="V152" t="e">
            <v>#NAME?</v>
          </cell>
          <cell r="W152">
            <v>0</v>
          </cell>
          <cell r="X152" t="e">
            <v>#NAME?</v>
          </cell>
          <cell r="Y152" t="e">
            <v>#NAME?</v>
          </cell>
        </row>
        <row r="153">
          <cell r="B153">
            <v>1.345</v>
          </cell>
          <cell r="C153" t="e">
            <v>#NAME?</v>
          </cell>
          <cell r="D153" t="e">
            <v>#NAME?</v>
          </cell>
          <cell r="E153">
            <v>24.38</v>
          </cell>
          <cell r="F153" t="e">
            <v>#NAME?</v>
          </cell>
          <cell r="G153" t="e">
            <v>#NAME?</v>
          </cell>
          <cell r="K153">
            <v>1.345</v>
          </cell>
          <cell r="L153" t="e">
            <v>#NAME?</v>
          </cell>
          <cell r="M153" t="e">
            <v>#NAME?</v>
          </cell>
          <cell r="N153">
            <v>24.38</v>
          </cell>
          <cell r="O153" t="e">
            <v>#NAME?</v>
          </cell>
          <cell r="P153" t="e">
            <v>#NAME?</v>
          </cell>
          <cell r="T153" t="str">
            <v>Tranche 2</v>
          </cell>
          <cell r="V153" t="e">
            <v>#NAME?</v>
          </cell>
          <cell r="X153" t="e">
            <v>#NAME?</v>
          </cell>
          <cell r="Y153" t="e">
            <v>#NAME?</v>
          </cell>
        </row>
        <row r="154">
          <cell r="B154">
            <v>6.4180000000000001</v>
          </cell>
          <cell r="C154" t="e">
            <v>#NAME?</v>
          </cell>
          <cell r="D154" t="e">
            <v>#NAME?</v>
          </cell>
          <cell r="E154">
            <v>29.1</v>
          </cell>
          <cell r="F154" t="e">
            <v>#NAME?</v>
          </cell>
          <cell r="G154" t="e">
            <v>#NAME?</v>
          </cell>
          <cell r="K154">
            <v>6.4180000000000001</v>
          </cell>
          <cell r="L154" t="e">
            <v>#NAME?</v>
          </cell>
          <cell r="M154" t="e">
            <v>#NAME?</v>
          </cell>
          <cell r="N154">
            <v>29.1</v>
          </cell>
          <cell r="O154" t="e">
            <v>#NAME?</v>
          </cell>
          <cell r="P154" t="e">
            <v>#NAME?</v>
          </cell>
        </row>
        <row r="155">
          <cell r="B155">
            <v>3.4809999999999999</v>
          </cell>
          <cell r="C155" t="e">
            <v>#NAME?</v>
          </cell>
          <cell r="D155" t="e">
            <v>#NAME?</v>
          </cell>
          <cell r="E155">
            <v>39.28</v>
          </cell>
          <cell r="F155" t="e">
            <v>#NAME?</v>
          </cell>
          <cell r="G155" t="e">
            <v>#NAME?</v>
          </cell>
          <cell r="K155">
            <v>3.4809999999999999</v>
          </cell>
          <cell r="L155" t="e">
            <v>#NAME?</v>
          </cell>
          <cell r="M155" t="e">
            <v>#NAME?</v>
          </cell>
          <cell r="N155">
            <v>39.28</v>
          </cell>
          <cell r="O155" t="e">
            <v>#NAME?</v>
          </cell>
          <cell r="P155" t="e">
            <v>#NAME?</v>
          </cell>
          <cell r="S155" t="str">
            <v>COMS</v>
          </cell>
          <cell r="V155" t="e">
            <v>#NAME?</v>
          </cell>
          <cell r="Y155" t="e">
            <v>#NAME?</v>
          </cell>
        </row>
        <row r="156">
          <cell r="A156" t="str">
            <v>COMS</v>
          </cell>
          <cell r="C156" t="e">
            <v>#NAME?</v>
          </cell>
          <cell r="D156" t="e">
            <v>#NAME?</v>
          </cell>
          <cell r="G156" t="e">
            <v>#NAME?</v>
          </cell>
          <cell r="J156" t="str">
            <v>COMS</v>
          </cell>
          <cell r="L156" t="e">
            <v>#NAME?</v>
          </cell>
          <cell r="M156" t="e">
            <v>#NAME?</v>
          </cell>
          <cell r="P156" t="e">
            <v>#NAME?</v>
          </cell>
        </row>
        <row r="159">
          <cell r="B159" t="str">
            <v>Options Oustanding</v>
          </cell>
          <cell r="C159" t="str">
            <v>In-the Money</v>
          </cell>
          <cell r="D159" t="str">
            <v>Weight</v>
          </cell>
          <cell r="E159" t="str">
            <v>Exercise Price</v>
          </cell>
          <cell r="F159" t="str">
            <v>Current Price</v>
          </cell>
          <cell r="G159" t="str">
            <v>Weighted Avg.</v>
          </cell>
          <cell r="K159" t="str">
            <v>Options Exercisable</v>
          </cell>
          <cell r="L159" t="str">
            <v>In-the Money</v>
          </cell>
          <cell r="M159" t="str">
            <v>Weight</v>
          </cell>
          <cell r="N159" t="str">
            <v>Exercise Price</v>
          </cell>
          <cell r="O159" t="str">
            <v>Current Price</v>
          </cell>
          <cell r="P159" t="str">
            <v>Weighted Avg.</v>
          </cell>
          <cell r="T159" t="str">
            <v>Convertible Debt</v>
          </cell>
          <cell r="U159" t="str">
            <v>Amount</v>
          </cell>
          <cell r="V159" t="str">
            <v>In-The-Money</v>
          </cell>
          <cell r="W159" t="str">
            <v>Conv. Price</v>
          </cell>
          <cell r="X159" t="str">
            <v>Current Price</v>
          </cell>
          <cell r="Y159" t="str">
            <v>Net Shares</v>
          </cell>
        </row>
        <row r="160">
          <cell r="B160">
            <v>7.1960610000000003</v>
          </cell>
          <cell r="C160" t="e">
            <v>#NAME?</v>
          </cell>
          <cell r="D160" t="e">
            <v>#NAME?</v>
          </cell>
          <cell r="E160">
            <v>0.17499999999999999</v>
          </cell>
          <cell r="F160" t="e">
            <v>#NAME?</v>
          </cell>
          <cell r="G160" t="e">
            <v>#NAME?</v>
          </cell>
          <cell r="K160">
            <v>7.1960610000000003</v>
          </cell>
          <cell r="L160" t="e">
            <v>#NAME?</v>
          </cell>
          <cell r="M160" t="e">
            <v>#NAME?</v>
          </cell>
          <cell r="N160">
            <v>0.17499999999999999</v>
          </cell>
          <cell r="O160" t="e">
            <v>#NAME?</v>
          </cell>
          <cell r="P160" t="e">
            <v>#NAME?</v>
          </cell>
          <cell r="T160" t="str">
            <v>Tranche 1</v>
          </cell>
          <cell r="U160">
            <v>0</v>
          </cell>
          <cell r="V160" t="e">
            <v>#NAME?</v>
          </cell>
          <cell r="W160">
            <v>0</v>
          </cell>
          <cell r="X160" t="e">
            <v>#NAME?</v>
          </cell>
          <cell r="Y160" t="e">
            <v>#NAME?</v>
          </cell>
        </row>
        <row r="161">
          <cell r="B161">
            <v>32.263897999999998</v>
          </cell>
          <cell r="C161" t="e">
            <v>#NAME?</v>
          </cell>
          <cell r="D161" t="e">
            <v>#NAME?</v>
          </cell>
          <cell r="E161">
            <v>2.1850000000000001</v>
          </cell>
          <cell r="F161" t="e">
            <v>#NAME?</v>
          </cell>
          <cell r="G161" t="e">
            <v>#NAME?</v>
          </cell>
          <cell r="K161">
            <v>23.489951000000001</v>
          </cell>
          <cell r="L161" t="e">
            <v>#NAME?</v>
          </cell>
          <cell r="M161" t="e">
            <v>#NAME?</v>
          </cell>
          <cell r="N161">
            <v>2.1850000000000001</v>
          </cell>
          <cell r="O161" t="e">
            <v>#NAME?</v>
          </cell>
          <cell r="P161" t="e">
            <v>#NAME?</v>
          </cell>
          <cell r="T161" t="str">
            <v>Tranche 2</v>
          </cell>
          <cell r="V161" t="e">
            <v>#NAME?</v>
          </cell>
          <cell r="X161" t="e">
            <v>#NAME?</v>
          </cell>
          <cell r="Y161" t="e">
            <v>#NAME?</v>
          </cell>
        </row>
        <row r="162">
          <cell r="B162">
            <v>9.7670159999999999</v>
          </cell>
          <cell r="C162" t="e">
            <v>#NAME?</v>
          </cell>
          <cell r="D162" t="e">
            <v>#NAME?</v>
          </cell>
          <cell r="E162">
            <v>15.015000000000001</v>
          </cell>
          <cell r="F162" t="e">
            <v>#NAME?</v>
          </cell>
          <cell r="G162" t="e">
            <v>#NAME?</v>
          </cell>
          <cell r="K162">
            <v>2.800872</v>
          </cell>
          <cell r="L162" t="e">
            <v>#NAME?</v>
          </cell>
          <cell r="M162" t="e">
            <v>#NAME?</v>
          </cell>
          <cell r="N162">
            <v>15.015000000000001</v>
          </cell>
          <cell r="O162" t="e">
            <v>#NAME?</v>
          </cell>
          <cell r="P162" t="e">
            <v>#NAME?</v>
          </cell>
        </row>
        <row r="163">
          <cell r="B163">
            <v>3.014964</v>
          </cell>
          <cell r="C163" t="e">
            <v>#NAME?</v>
          </cell>
          <cell r="D163" t="e">
            <v>#NAME?</v>
          </cell>
          <cell r="E163">
            <v>62.72</v>
          </cell>
          <cell r="F163" t="e">
            <v>#NAME?</v>
          </cell>
          <cell r="G163" t="e">
            <v>#NAME?</v>
          </cell>
          <cell r="J163" t="str">
            <v>CORV</v>
          </cell>
          <cell r="L163" t="e">
            <v>#NAME?</v>
          </cell>
          <cell r="M163" t="e">
            <v>#NAME?</v>
          </cell>
          <cell r="P163" t="e">
            <v>#NAME?</v>
          </cell>
          <cell r="S163" t="str">
            <v>CORV</v>
          </cell>
          <cell r="V163" t="e">
            <v>#NAME?</v>
          </cell>
          <cell r="Y163" t="e">
            <v>#NAME?</v>
          </cell>
        </row>
        <row r="164">
          <cell r="B164">
            <v>0</v>
          </cell>
          <cell r="C164" t="e">
            <v>#NAME?</v>
          </cell>
          <cell r="D164" t="e">
            <v>#NAME?</v>
          </cell>
          <cell r="E164">
            <v>0</v>
          </cell>
          <cell r="F164" t="e">
            <v>#NAME?</v>
          </cell>
          <cell r="G164" t="e">
            <v>#NAME?</v>
          </cell>
        </row>
        <row r="165">
          <cell r="B165">
            <v>0</v>
          </cell>
          <cell r="C165" t="e">
            <v>#NAME?</v>
          </cell>
          <cell r="D165" t="e">
            <v>#NAME?</v>
          </cell>
          <cell r="E165">
            <v>0</v>
          </cell>
          <cell r="F165" t="e">
            <v>#NAME?</v>
          </cell>
          <cell r="G165" t="e">
            <v>#NAME?</v>
          </cell>
        </row>
        <row r="166">
          <cell r="B166">
            <v>0</v>
          </cell>
          <cell r="C166" t="e">
            <v>#NAME?</v>
          </cell>
          <cell r="D166" t="e">
            <v>#NAME?</v>
          </cell>
          <cell r="E166">
            <v>0</v>
          </cell>
          <cell r="F166" t="e">
            <v>#NAME?</v>
          </cell>
          <cell r="G166" t="e">
            <v>#NAME?</v>
          </cell>
        </row>
        <row r="167">
          <cell r="A167" t="str">
            <v>CORV</v>
          </cell>
          <cell r="C167" t="e">
            <v>#NAME?</v>
          </cell>
          <cell r="D167" t="e">
            <v>#NAME?</v>
          </cell>
          <cell r="G167" t="e">
            <v>#NAME?</v>
          </cell>
        </row>
        <row r="170">
          <cell r="B170" t="str">
            <v>Options Oustanding</v>
          </cell>
          <cell r="C170" t="str">
            <v>In-the Money</v>
          </cell>
          <cell r="D170" t="str">
            <v>Weight</v>
          </cell>
          <cell r="E170" t="str">
            <v>Exercise Price</v>
          </cell>
          <cell r="F170" t="str">
            <v>Current Price</v>
          </cell>
          <cell r="G170" t="str">
            <v>Weighted Avg.</v>
          </cell>
          <cell r="K170" t="str">
            <v>Options Exercisable</v>
          </cell>
          <cell r="L170" t="str">
            <v>In-the Money</v>
          </cell>
          <cell r="M170" t="str">
            <v>Weight</v>
          </cell>
          <cell r="N170" t="str">
            <v>Exercise Price</v>
          </cell>
          <cell r="O170" t="str">
            <v>Current Price</v>
          </cell>
          <cell r="P170" t="str">
            <v>Weighted Avg.</v>
          </cell>
          <cell r="T170" t="str">
            <v>Convertible Debt</v>
          </cell>
          <cell r="U170" t="str">
            <v>Amount</v>
          </cell>
          <cell r="V170" t="str">
            <v>In-The-Money</v>
          </cell>
          <cell r="W170" t="str">
            <v>Conv. Price</v>
          </cell>
          <cell r="X170" t="str">
            <v>Current Price</v>
          </cell>
          <cell r="Y170" t="str">
            <v>Net Shares</v>
          </cell>
        </row>
        <row r="171">
          <cell r="B171">
            <v>1.9219999999999999</v>
          </cell>
          <cell r="C171" t="e">
            <v>#NAME?</v>
          </cell>
          <cell r="D171" t="e">
            <v>#NAME?</v>
          </cell>
          <cell r="E171">
            <v>0.3</v>
          </cell>
          <cell r="F171" t="e">
            <v>#NAME?</v>
          </cell>
          <cell r="G171" t="e">
            <v>#NAME?</v>
          </cell>
          <cell r="K171">
            <v>1.9219999999999999</v>
          </cell>
          <cell r="L171" t="e">
            <v>#NAME?</v>
          </cell>
          <cell r="M171" t="e">
            <v>#NAME?</v>
          </cell>
          <cell r="N171">
            <v>0.3</v>
          </cell>
          <cell r="O171" t="e">
            <v>#NAME?</v>
          </cell>
          <cell r="P171" t="e">
            <v>#NAME?</v>
          </cell>
          <cell r="T171" t="str">
            <v>Tranche 1</v>
          </cell>
          <cell r="U171">
            <v>0</v>
          </cell>
          <cell r="V171" t="e">
            <v>#NAME?</v>
          </cell>
          <cell r="W171">
            <v>0</v>
          </cell>
          <cell r="X171" t="e">
            <v>#NAME?</v>
          </cell>
          <cell r="Y171" t="e">
            <v>#NAME?</v>
          </cell>
        </row>
        <row r="172">
          <cell r="B172">
            <v>4.2309999999999999</v>
          </cell>
          <cell r="C172" t="e">
            <v>#NAME?</v>
          </cell>
          <cell r="D172" t="e">
            <v>#NAME?</v>
          </cell>
          <cell r="E172">
            <v>2.5499999999999998</v>
          </cell>
          <cell r="F172" t="e">
            <v>#NAME?</v>
          </cell>
          <cell r="G172" t="e">
            <v>#NAME?</v>
          </cell>
          <cell r="K172">
            <v>4.2309999999999999</v>
          </cell>
          <cell r="L172" t="e">
            <v>#NAME?</v>
          </cell>
          <cell r="M172" t="e">
            <v>#NAME?</v>
          </cell>
          <cell r="N172">
            <v>2.5499999999999998</v>
          </cell>
          <cell r="O172" t="e">
            <v>#NAME?</v>
          </cell>
          <cell r="P172" t="e">
            <v>#NAME?</v>
          </cell>
          <cell r="T172" t="str">
            <v>Tranche 2</v>
          </cell>
          <cell r="V172" t="e">
            <v>#NAME?</v>
          </cell>
          <cell r="X172" t="e">
            <v>#NAME?</v>
          </cell>
          <cell r="Y172" t="e">
            <v>#NAME?</v>
          </cell>
        </row>
        <row r="173">
          <cell r="B173">
            <v>4.4429999999999996</v>
          </cell>
          <cell r="C173" t="e">
            <v>#NAME?</v>
          </cell>
          <cell r="D173" t="e">
            <v>#NAME?</v>
          </cell>
          <cell r="E173">
            <v>10.02</v>
          </cell>
          <cell r="F173" t="e">
            <v>#NAME?</v>
          </cell>
          <cell r="G173" t="e">
            <v>#NAME?</v>
          </cell>
          <cell r="K173">
            <v>4.4050000000000002</v>
          </cell>
          <cell r="L173" t="e">
            <v>#NAME?</v>
          </cell>
          <cell r="M173" t="e">
            <v>#NAME?</v>
          </cell>
          <cell r="N173">
            <v>10.01</v>
          </cell>
          <cell r="O173" t="e">
            <v>#NAME?</v>
          </cell>
          <cell r="P173" t="e">
            <v>#NAME?</v>
          </cell>
        </row>
        <row r="174">
          <cell r="B174">
            <v>2.9710000000000001</v>
          </cell>
          <cell r="C174" t="e">
            <v>#NAME?</v>
          </cell>
          <cell r="D174" t="e">
            <v>#NAME?</v>
          </cell>
          <cell r="E174">
            <v>18.97</v>
          </cell>
          <cell r="F174" t="e">
            <v>#NAME?</v>
          </cell>
          <cell r="G174" t="e">
            <v>#NAME?</v>
          </cell>
          <cell r="K174">
            <v>1.609</v>
          </cell>
          <cell r="L174" t="e">
            <v>#NAME?</v>
          </cell>
          <cell r="M174" t="e">
            <v>#NAME?</v>
          </cell>
          <cell r="N174">
            <v>21</v>
          </cell>
          <cell r="O174" t="e">
            <v>#NAME?</v>
          </cell>
          <cell r="P174" t="e">
            <v>#NAME?</v>
          </cell>
          <cell r="S174" t="str">
            <v>COSN</v>
          </cell>
          <cell r="V174" t="e">
            <v>#NAME?</v>
          </cell>
          <cell r="Y174" t="e">
            <v>#NAME?</v>
          </cell>
        </row>
        <row r="175">
          <cell r="B175">
            <v>0.30487799999999998</v>
          </cell>
          <cell r="C175" t="e">
            <v>#NAME?</v>
          </cell>
          <cell r="D175" t="e">
            <v>#NAME?</v>
          </cell>
          <cell r="E175">
            <v>0.73799999999999999</v>
          </cell>
          <cell r="F175" t="e">
            <v>#NAME?</v>
          </cell>
          <cell r="G175" t="e">
            <v>#NAME?</v>
          </cell>
          <cell r="K175">
            <v>1.609</v>
          </cell>
          <cell r="L175" t="e">
            <v>#NAME?</v>
          </cell>
          <cell r="M175" t="e">
            <v>#NAME?</v>
          </cell>
          <cell r="N175">
            <v>21</v>
          </cell>
          <cell r="O175" t="e">
            <v>#NAME?</v>
          </cell>
          <cell r="P175" t="e">
            <v>#NAME?</v>
          </cell>
          <cell r="S175" t="str">
            <v>COSN</v>
          </cell>
          <cell r="V175" t="e">
            <v>#NAME?</v>
          </cell>
          <cell r="Y175" t="e">
            <v>#NAME?</v>
          </cell>
        </row>
        <row r="176">
          <cell r="B176">
            <v>0.46884900000000002</v>
          </cell>
          <cell r="C176" t="e">
            <v>#NAME?</v>
          </cell>
          <cell r="D176" t="e">
            <v>#NAME?</v>
          </cell>
          <cell r="E176">
            <v>3.73</v>
          </cell>
          <cell r="F176" t="e">
            <v>#NAME?</v>
          </cell>
          <cell r="G176" t="e">
            <v>#NAME?</v>
          </cell>
          <cell r="K176">
            <v>1.609</v>
          </cell>
          <cell r="L176" t="e">
            <v>#NAME?</v>
          </cell>
          <cell r="M176" t="e">
            <v>#NAME?</v>
          </cell>
          <cell r="N176">
            <v>21</v>
          </cell>
          <cell r="O176" t="e">
            <v>#NAME?</v>
          </cell>
          <cell r="P176" t="e">
            <v>#NAME?</v>
          </cell>
          <cell r="S176" t="str">
            <v>COSN</v>
          </cell>
          <cell r="V176" t="e">
            <v>#NAME?</v>
          </cell>
          <cell r="Y176" t="e">
            <v>#NAME?</v>
          </cell>
        </row>
        <row r="177">
          <cell r="B177">
            <v>3.7499999999999999E-2</v>
          </cell>
          <cell r="C177" t="e">
            <v>#NAME?</v>
          </cell>
          <cell r="D177" t="e">
            <v>#NAME?</v>
          </cell>
          <cell r="E177">
            <v>8</v>
          </cell>
          <cell r="F177" t="e">
            <v>#NAME?</v>
          </cell>
          <cell r="G177" t="e">
            <v>#NAME?</v>
          </cell>
          <cell r="K177">
            <v>1.609</v>
          </cell>
          <cell r="L177" t="e">
            <v>#NAME?</v>
          </cell>
          <cell r="M177" t="e">
            <v>#NAME?</v>
          </cell>
          <cell r="N177">
            <v>21</v>
          </cell>
          <cell r="O177" t="e">
            <v>#NAME?</v>
          </cell>
          <cell r="P177" t="e">
            <v>#NAME?</v>
          </cell>
          <cell r="S177" t="str">
            <v>COSN</v>
          </cell>
          <cell r="V177" t="e">
            <v>#NAME?</v>
          </cell>
          <cell r="Y177" t="e">
            <v>#NAME?</v>
          </cell>
        </row>
        <row r="178">
          <cell r="B178">
            <v>0</v>
          </cell>
          <cell r="C178" t="e">
            <v>#NAME?</v>
          </cell>
          <cell r="D178" t="e">
            <v>#NAME?</v>
          </cell>
          <cell r="E178">
            <v>0</v>
          </cell>
          <cell r="F178" t="e">
            <v>#NAME?</v>
          </cell>
          <cell r="G178" t="e">
            <v>#NAME?</v>
          </cell>
          <cell r="L178" t="e">
            <v>#NAME?</v>
          </cell>
          <cell r="M178" t="e">
            <v>#NAME?</v>
          </cell>
          <cell r="N178">
            <v>0</v>
          </cell>
          <cell r="O178" t="e">
            <v>#NAME?</v>
          </cell>
          <cell r="P178" t="e">
            <v>#NAME?</v>
          </cell>
        </row>
        <row r="179">
          <cell r="A179" t="str">
            <v>COSN</v>
          </cell>
          <cell r="C179" t="e">
            <v>#NAME?</v>
          </cell>
          <cell r="D179" t="e">
            <v>#NAME?</v>
          </cell>
          <cell r="G179" t="e">
            <v>#NAME?</v>
          </cell>
          <cell r="J179" t="str">
            <v>COSN</v>
          </cell>
          <cell r="L179" t="e">
            <v>#NAME?</v>
          </cell>
          <cell r="M179" t="e">
            <v>#NAME?</v>
          </cell>
          <cell r="P179" t="e">
            <v>#NAME?</v>
          </cell>
        </row>
        <row r="181">
          <cell r="B181" t="str">
            <v>Options Oustanding</v>
          </cell>
          <cell r="C181" t="str">
            <v>In-the Money</v>
          </cell>
          <cell r="D181" t="str">
            <v>Weight</v>
          </cell>
          <cell r="E181" t="str">
            <v>Exercise Price</v>
          </cell>
          <cell r="F181" t="str">
            <v>Current Price</v>
          </cell>
          <cell r="G181" t="str">
            <v>Weighted Avg.</v>
          </cell>
          <cell r="K181" t="str">
            <v>Options Exercisable</v>
          </cell>
          <cell r="L181" t="str">
            <v>In-the Money</v>
          </cell>
          <cell r="M181" t="str">
            <v>Weight</v>
          </cell>
          <cell r="N181" t="str">
            <v>Exercise Price</v>
          </cell>
          <cell r="O181" t="str">
            <v>Current Price</v>
          </cell>
          <cell r="P181" t="str">
            <v>Weighted Avg.</v>
          </cell>
        </row>
        <row r="182">
          <cell r="B182">
            <v>15</v>
          </cell>
          <cell r="C182" t="e">
            <v>#NAME?</v>
          </cell>
          <cell r="D182" t="e">
            <v>#NAME?</v>
          </cell>
          <cell r="E182">
            <v>3.2</v>
          </cell>
          <cell r="F182" t="e">
            <v>#NAME?</v>
          </cell>
          <cell r="G182" t="e">
            <v>#NAME?</v>
          </cell>
          <cell r="K182">
            <v>15</v>
          </cell>
          <cell r="L182" t="e">
            <v>#NAME?</v>
          </cell>
          <cell r="M182" t="e">
            <v>#NAME?</v>
          </cell>
          <cell r="N182">
            <v>3.2</v>
          </cell>
          <cell r="O182" t="e">
            <v>#NAME?</v>
          </cell>
          <cell r="P182" t="e">
            <v>#NAME?</v>
          </cell>
        </row>
        <row r="183">
          <cell r="B183">
            <v>20</v>
          </cell>
          <cell r="C183" t="e">
            <v>#NAME?</v>
          </cell>
          <cell r="D183" t="e">
            <v>#NAME?</v>
          </cell>
          <cell r="E183">
            <v>8.82</v>
          </cell>
          <cell r="F183" t="e">
            <v>#NAME?</v>
          </cell>
          <cell r="G183" t="e">
            <v>#NAME?</v>
          </cell>
          <cell r="K183">
            <v>20</v>
          </cell>
          <cell r="L183" t="e">
            <v>#NAME?</v>
          </cell>
          <cell r="M183" t="e">
            <v>#NAME?</v>
          </cell>
          <cell r="N183">
            <v>8.82</v>
          </cell>
          <cell r="O183" t="e">
            <v>#NAME?</v>
          </cell>
          <cell r="P183" t="e">
            <v>#NAME?</v>
          </cell>
        </row>
        <row r="184">
          <cell r="B184">
            <v>8</v>
          </cell>
          <cell r="C184" t="e">
            <v>#NAME?</v>
          </cell>
          <cell r="D184" t="e">
            <v>#NAME?</v>
          </cell>
          <cell r="E184">
            <v>12.4</v>
          </cell>
          <cell r="F184" t="e">
            <v>#NAME?</v>
          </cell>
          <cell r="G184" t="e">
            <v>#NAME?</v>
          </cell>
          <cell r="K184">
            <v>8</v>
          </cell>
          <cell r="L184" t="e">
            <v>#NAME?</v>
          </cell>
          <cell r="M184" t="e">
            <v>#NAME?</v>
          </cell>
          <cell r="N184">
            <v>12.36</v>
          </cell>
          <cell r="O184" t="e">
            <v>#NAME?</v>
          </cell>
          <cell r="P184" t="e">
            <v>#NAME?</v>
          </cell>
        </row>
        <row r="185">
          <cell r="B185">
            <v>77</v>
          </cell>
          <cell r="C185" t="e">
            <v>#NAME?</v>
          </cell>
          <cell r="D185" t="e">
            <v>#NAME?</v>
          </cell>
          <cell r="E185">
            <v>17.670000000000002</v>
          </cell>
          <cell r="F185" t="e">
            <v>#NAME?</v>
          </cell>
          <cell r="G185" t="e">
            <v>#NAME?</v>
          </cell>
          <cell r="K185">
            <v>13</v>
          </cell>
          <cell r="L185" t="e">
            <v>#NAME?</v>
          </cell>
          <cell r="M185" t="e">
            <v>#NAME?</v>
          </cell>
          <cell r="N185">
            <v>16.22</v>
          </cell>
          <cell r="O185" t="e">
            <v>#NAME?</v>
          </cell>
          <cell r="P185" t="e">
            <v>#NAME?</v>
          </cell>
        </row>
        <row r="186">
          <cell r="B186">
            <v>20</v>
          </cell>
          <cell r="C186" t="e">
            <v>#NAME?</v>
          </cell>
          <cell r="D186" t="e">
            <v>#NAME?</v>
          </cell>
          <cell r="E186">
            <v>23.25</v>
          </cell>
          <cell r="F186" t="e">
            <v>#NAME?</v>
          </cell>
          <cell r="G186" t="e">
            <v>#NAME?</v>
          </cell>
          <cell r="K186">
            <v>10</v>
          </cell>
          <cell r="L186" t="e">
            <v>#NAME?</v>
          </cell>
          <cell r="M186" t="e">
            <v>#NAME?</v>
          </cell>
          <cell r="N186">
            <v>23.27</v>
          </cell>
          <cell r="O186" t="e">
            <v>#NAME?</v>
          </cell>
          <cell r="P186" t="e">
            <v>#NAME?</v>
          </cell>
        </row>
        <row r="187">
          <cell r="B187">
            <v>122</v>
          </cell>
          <cell r="C187" t="e">
            <v>#NAME?</v>
          </cell>
          <cell r="D187" t="e">
            <v>#NAME?</v>
          </cell>
          <cell r="E187">
            <v>26.54</v>
          </cell>
          <cell r="F187" t="e">
            <v>#NAME?</v>
          </cell>
          <cell r="G187" t="e">
            <v>#NAME?</v>
          </cell>
          <cell r="K187">
            <v>22</v>
          </cell>
          <cell r="L187" t="e">
            <v>#NAME?</v>
          </cell>
          <cell r="M187" t="e">
            <v>#NAME?</v>
          </cell>
          <cell r="N187">
            <v>26.61</v>
          </cell>
          <cell r="O187" t="e">
            <v>#NAME?</v>
          </cell>
          <cell r="P187" t="e">
            <v>#NAME?</v>
          </cell>
        </row>
        <row r="188">
          <cell r="B188">
            <v>38</v>
          </cell>
          <cell r="C188" t="e">
            <v>#NAME?</v>
          </cell>
          <cell r="D188" t="e">
            <v>#NAME?</v>
          </cell>
          <cell r="E188">
            <v>43.34</v>
          </cell>
          <cell r="F188" t="e">
            <v>#NAME?</v>
          </cell>
          <cell r="G188" t="e">
            <v>#NAME?</v>
          </cell>
          <cell r="K188">
            <v>19</v>
          </cell>
          <cell r="L188" t="e">
            <v>#NAME?</v>
          </cell>
          <cell r="M188" t="e">
            <v>#NAME?</v>
          </cell>
          <cell r="N188">
            <v>42.34</v>
          </cell>
          <cell r="O188" t="e">
            <v>#NAME?</v>
          </cell>
          <cell r="P188" t="e">
            <v>#NAME?</v>
          </cell>
        </row>
        <row r="189">
          <cell r="A189" t="str">
            <v>CPQ</v>
          </cell>
          <cell r="C189" t="e">
            <v>#NAME?</v>
          </cell>
          <cell r="D189" t="e">
            <v>#NAME?</v>
          </cell>
          <cell r="G189" t="e">
            <v>#NAME?</v>
          </cell>
          <cell r="J189" t="str">
            <v>CPQ</v>
          </cell>
          <cell r="L189" t="e">
            <v>#NAME?</v>
          </cell>
          <cell r="M189" t="e">
            <v>#NAME?</v>
          </cell>
          <cell r="P189" t="e">
            <v>#NAME?</v>
          </cell>
        </row>
        <row r="193">
          <cell r="B193" t="str">
            <v>Options Oustanding</v>
          </cell>
          <cell r="C193" t="str">
            <v>In-the Money</v>
          </cell>
          <cell r="D193" t="str">
            <v>Weight</v>
          </cell>
          <cell r="E193" t="str">
            <v>Exercise Price</v>
          </cell>
          <cell r="F193" t="str">
            <v>Current Price</v>
          </cell>
          <cell r="G193" t="str">
            <v>Weighted Avg.</v>
          </cell>
          <cell r="K193" t="str">
            <v>Options Exercisable</v>
          </cell>
          <cell r="L193" t="str">
            <v>In-the Money</v>
          </cell>
          <cell r="M193" t="str">
            <v>Weight</v>
          </cell>
          <cell r="N193" t="str">
            <v>Exercise Price</v>
          </cell>
          <cell r="O193" t="str">
            <v>Current Price</v>
          </cell>
          <cell r="P193" t="str">
            <v>Weighted Avg.</v>
          </cell>
          <cell r="T193" t="str">
            <v>Convertible Debt</v>
          </cell>
          <cell r="U193" t="str">
            <v>Amount</v>
          </cell>
          <cell r="V193" t="str">
            <v>In-The-Money</v>
          </cell>
          <cell r="W193" t="str">
            <v>Conv. Price</v>
          </cell>
          <cell r="X193" t="str">
            <v>Current Price</v>
          </cell>
          <cell r="Y193" t="str">
            <v>Net Shares</v>
          </cell>
        </row>
        <row r="194">
          <cell r="B194">
            <v>5.3302000000000002E-2</v>
          </cell>
          <cell r="C194" t="e">
            <v>#NAME?</v>
          </cell>
          <cell r="D194" t="e">
            <v>#NAME?</v>
          </cell>
          <cell r="E194">
            <v>0.23</v>
          </cell>
          <cell r="F194" t="e">
            <v>#NAME?</v>
          </cell>
          <cell r="G194" t="e">
            <v>#NAME?</v>
          </cell>
          <cell r="K194">
            <v>5.3302000000000002E-2</v>
          </cell>
          <cell r="L194" t="e">
            <v>#NAME?</v>
          </cell>
          <cell r="M194" t="e">
            <v>#NAME?</v>
          </cell>
          <cell r="N194">
            <v>0.23</v>
          </cell>
          <cell r="O194" t="e">
            <v>#NAME?</v>
          </cell>
          <cell r="P194" t="e">
            <v>#NAME?</v>
          </cell>
          <cell r="T194" t="str">
            <v>Tranche 1</v>
          </cell>
          <cell r="U194">
            <v>0</v>
          </cell>
          <cell r="V194" t="e">
            <v>#NAME?</v>
          </cell>
          <cell r="W194">
            <v>0</v>
          </cell>
          <cell r="X194" t="e">
            <v>#NAME?</v>
          </cell>
          <cell r="Y194" t="e">
            <v>#NAME?</v>
          </cell>
        </row>
        <row r="195">
          <cell r="B195">
            <v>7.8668000000000002E-2</v>
          </cell>
          <cell r="C195" t="e">
            <v>#NAME?</v>
          </cell>
          <cell r="D195" t="e">
            <v>#NAME?</v>
          </cell>
          <cell r="E195">
            <v>0.5</v>
          </cell>
          <cell r="F195" t="e">
            <v>#NAME?</v>
          </cell>
          <cell r="G195" t="e">
            <v>#NAME?</v>
          </cell>
          <cell r="K195">
            <v>7.8668000000000002E-2</v>
          </cell>
          <cell r="L195" t="e">
            <v>#NAME?</v>
          </cell>
          <cell r="M195" t="e">
            <v>#NAME?</v>
          </cell>
          <cell r="N195">
            <v>0.5</v>
          </cell>
          <cell r="O195" t="e">
            <v>#NAME?</v>
          </cell>
          <cell r="P195" t="e">
            <v>#NAME?</v>
          </cell>
          <cell r="T195" t="str">
            <v>Tranche 2</v>
          </cell>
          <cell r="V195" t="e">
            <v>#NAME?</v>
          </cell>
          <cell r="X195" t="e">
            <v>#NAME?</v>
          </cell>
          <cell r="Y195" t="e">
            <v>#NAME?</v>
          </cell>
        </row>
        <row r="196">
          <cell r="B196">
            <v>0.161522</v>
          </cell>
          <cell r="C196" t="e">
            <v>#NAME?</v>
          </cell>
          <cell r="D196" t="e">
            <v>#NAME?</v>
          </cell>
          <cell r="E196">
            <v>0.95</v>
          </cell>
          <cell r="F196" t="e">
            <v>#NAME?</v>
          </cell>
          <cell r="G196" t="e">
            <v>#NAME?</v>
          </cell>
          <cell r="K196">
            <v>0.161522</v>
          </cell>
          <cell r="L196" t="e">
            <v>#NAME?</v>
          </cell>
          <cell r="M196" t="e">
            <v>#NAME?</v>
          </cell>
          <cell r="N196">
            <v>0.95</v>
          </cell>
          <cell r="O196" t="e">
            <v>#NAME?</v>
          </cell>
          <cell r="P196" t="e">
            <v>#NAME?</v>
          </cell>
        </row>
        <row r="197">
          <cell r="B197">
            <v>6.9778999999999994E-2</v>
          </cell>
          <cell r="C197" t="e">
            <v>#NAME?</v>
          </cell>
          <cell r="D197" t="e">
            <v>#NAME?</v>
          </cell>
          <cell r="E197">
            <v>1.33</v>
          </cell>
          <cell r="F197" t="e">
            <v>#NAME?</v>
          </cell>
          <cell r="G197" t="e">
            <v>#NAME?</v>
          </cell>
          <cell r="K197">
            <v>6.9778999999999994E-2</v>
          </cell>
          <cell r="L197" t="e">
            <v>#NAME?</v>
          </cell>
          <cell r="M197" t="e">
            <v>#NAME?</v>
          </cell>
          <cell r="N197">
            <v>1.33</v>
          </cell>
          <cell r="O197" t="e">
            <v>#NAME?</v>
          </cell>
          <cell r="P197" t="e">
            <v>#NAME?</v>
          </cell>
          <cell r="S197" t="str">
            <v>CRDS</v>
          </cell>
          <cell r="V197" t="e">
            <v>#NAME?</v>
          </cell>
          <cell r="Y197" t="e">
            <v>#NAME?</v>
          </cell>
        </row>
        <row r="198">
          <cell r="B198">
            <v>1.0537399999999999</v>
          </cell>
          <cell r="C198" t="e">
            <v>#NAME?</v>
          </cell>
          <cell r="D198" t="e">
            <v>#NAME?</v>
          </cell>
          <cell r="E198">
            <v>4.5599999999999996</v>
          </cell>
          <cell r="F198" t="e">
            <v>#NAME?</v>
          </cell>
          <cell r="G198" t="e">
            <v>#NAME?</v>
          </cell>
          <cell r="K198">
            <v>2.2499999999999998E-3</v>
          </cell>
          <cell r="L198" t="e">
            <v>#NAME?</v>
          </cell>
          <cell r="M198" t="e">
            <v>#NAME?</v>
          </cell>
          <cell r="N198">
            <v>5</v>
          </cell>
          <cell r="O198" t="e">
            <v>#NAME?</v>
          </cell>
          <cell r="P198" t="e">
            <v>#NAME?</v>
          </cell>
        </row>
        <row r="199">
          <cell r="B199">
            <v>0.33233000000000001</v>
          </cell>
          <cell r="C199" t="e">
            <v>#NAME?</v>
          </cell>
          <cell r="D199" t="e">
            <v>#NAME?</v>
          </cell>
          <cell r="E199">
            <v>8.6300000000000008</v>
          </cell>
          <cell r="F199" t="e">
            <v>#NAME?</v>
          </cell>
          <cell r="G199" t="e">
            <v>#NAME?</v>
          </cell>
          <cell r="K199">
            <v>0.14854999999999999</v>
          </cell>
          <cell r="L199" t="e">
            <v>#NAME?</v>
          </cell>
          <cell r="M199" t="e">
            <v>#NAME?</v>
          </cell>
          <cell r="N199">
            <v>10</v>
          </cell>
          <cell r="O199" t="e">
            <v>#NAME?</v>
          </cell>
          <cell r="P199" t="e">
            <v>#NAME?</v>
          </cell>
        </row>
        <row r="200">
          <cell r="B200">
            <v>3.9829999999999997E-2</v>
          </cell>
          <cell r="C200" t="e">
            <v>#NAME?</v>
          </cell>
          <cell r="D200" t="e">
            <v>#NAME?</v>
          </cell>
          <cell r="E200">
            <v>13.2</v>
          </cell>
          <cell r="F200" t="e">
            <v>#NAME?</v>
          </cell>
          <cell r="G200" t="e">
            <v>#NAME?</v>
          </cell>
          <cell r="K200">
            <v>0.32692500000000002</v>
          </cell>
          <cell r="L200" t="e">
            <v>#NAME?</v>
          </cell>
          <cell r="M200" t="e">
            <v>#NAME?</v>
          </cell>
          <cell r="N200">
            <v>18</v>
          </cell>
          <cell r="O200" t="e">
            <v>#NAME?</v>
          </cell>
          <cell r="P200" t="e">
            <v>#NAME?</v>
          </cell>
        </row>
        <row r="201">
          <cell r="B201">
            <v>0.33592499999999997</v>
          </cell>
          <cell r="C201" t="e">
            <v>#NAME?</v>
          </cell>
          <cell r="D201" t="e">
            <v>#NAME?</v>
          </cell>
          <cell r="E201">
            <v>18.190000000000001</v>
          </cell>
          <cell r="F201" t="e">
            <v>#NAME?</v>
          </cell>
          <cell r="G201" t="e">
            <v>#NAME?</v>
          </cell>
          <cell r="K201">
            <v>3.7500000000000001E-4</v>
          </cell>
          <cell r="L201" t="e">
            <v>#NAME?</v>
          </cell>
          <cell r="M201" t="e">
            <v>#NAME?</v>
          </cell>
          <cell r="N201">
            <v>84.5</v>
          </cell>
          <cell r="O201" t="e">
            <v>#NAME?</v>
          </cell>
          <cell r="P201" t="e">
            <v>#NAME?</v>
          </cell>
        </row>
        <row r="202">
          <cell r="B202">
            <v>0.48166999999999999</v>
          </cell>
          <cell r="C202" t="e">
            <v>#NAME?</v>
          </cell>
          <cell r="D202" t="e">
            <v>#NAME?</v>
          </cell>
          <cell r="E202">
            <v>39.880000000000003</v>
          </cell>
          <cell r="F202" t="e">
            <v>#NAME?</v>
          </cell>
          <cell r="L202" t="e">
            <v>#NAME?</v>
          </cell>
          <cell r="M202" t="e">
            <v>#NAME?</v>
          </cell>
          <cell r="O202" t="e">
            <v>#NAME?</v>
          </cell>
        </row>
        <row r="203">
          <cell r="B203">
            <v>0.33527000000000001</v>
          </cell>
          <cell r="C203" t="e">
            <v>#NAME?</v>
          </cell>
          <cell r="D203" t="e">
            <v>#NAME?</v>
          </cell>
          <cell r="E203">
            <v>84.8</v>
          </cell>
          <cell r="F203" t="e">
            <v>#NAME?</v>
          </cell>
          <cell r="L203" t="e">
            <v>#NAME?</v>
          </cell>
          <cell r="M203" t="e">
            <v>#NAME?</v>
          </cell>
          <cell r="O203" t="e">
            <v>#NAME?</v>
          </cell>
        </row>
        <row r="204">
          <cell r="B204">
            <v>0.44547999999999999</v>
          </cell>
          <cell r="C204" t="e">
            <v>#NAME?</v>
          </cell>
          <cell r="D204" t="e">
            <v>#NAME?</v>
          </cell>
          <cell r="E204">
            <v>132.88999999999999</v>
          </cell>
          <cell r="F204" t="e">
            <v>#NAME?</v>
          </cell>
          <cell r="L204" t="e">
            <v>#NAME?</v>
          </cell>
          <cell r="M204" t="e">
            <v>#NAME?</v>
          </cell>
          <cell r="O204" t="e">
            <v>#NAME?</v>
          </cell>
        </row>
        <row r="205">
          <cell r="C205" t="e">
            <v>#NAME?</v>
          </cell>
          <cell r="D205" t="e">
            <v>#NAME?</v>
          </cell>
          <cell r="F205" t="e">
            <v>#NAME?</v>
          </cell>
          <cell r="G205" t="e">
            <v>#NAME?</v>
          </cell>
          <cell r="L205" t="e">
            <v>#NAME?</v>
          </cell>
          <cell r="M205" t="e">
            <v>#NAME?</v>
          </cell>
          <cell r="O205" t="e">
            <v>#NAME?</v>
          </cell>
          <cell r="P205" t="e">
            <v>#NAME?</v>
          </cell>
        </row>
        <row r="206">
          <cell r="A206" t="str">
            <v>CRDS</v>
          </cell>
          <cell r="C206" t="e">
            <v>#NAME?</v>
          </cell>
          <cell r="D206" t="e">
            <v>#NAME?</v>
          </cell>
          <cell r="G206" t="e">
            <v>#NAME?</v>
          </cell>
          <cell r="J206" t="str">
            <v>CRDS</v>
          </cell>
          <cell r="L206" t="e">
            <v>#NAME?</v>
          </cell>
          <cell r="M206" t="e">
            <v>#NAME?</v>
          </cell>
          <cell r="P206" t="e">
            <v>#NAME?</v>
          </cell>
        </row>
        <row r="209">
          <cell r="B209" t="str">
            <v>Options Oustanding</v>
          </cell>
          <cell r="C209" t="str">
            <v>In-the Money</v>
          </cell>
          <cell r="D209" t="str">
            <v>Weight</v>
          </cell>
          <cell r="E209" t="str">
            <v>Exercise Price</v>
          </cell>
          <cell r="F209" t="str">
            <v>Current Price</v>
          </cell>
          <cell r="G209" t="str">
            <v>Weighted Avg.</v>
          </cell>
          <cell r="K209" t="str">
            <v>Options Exercisable</v>
          </cell>
          <cell r="L209" t="str">
            <v>In-the Money</v>
          </cell>
          <cell r="M209" t="str">
            <v>Weight</v>
          </cell>
          <cell r="N209" t="str">
            <v>Exercise Price</v>
          </cell>
          <cell r="O209" t="str">
            <v>Current Price</v>
          </cell>
          <cell r="P209" t="str">
            <v>Weighted Avg.</v>
          </cell>
          <cell r="T209" t="str">
            <v>Convertible Debt</v>
          </cell>
          <cell r="U209" t="str">
            <v>Amount</v>
          </cell>
          <cell r="V209" t="str">
            <v>In-The-Money</v>
          </cell>
          <cell r="W209" t="str">
            <v>Conv. Price</v>
          </cell>
          <cell r="X209" t="str">
            <v>Current Price</v>
          </cell>
          <cell r="Y209" t="str">
            <v>Net Shares</v>
          </cell>
        </row>
        <row r="210">
          <cell r="B210">
            <v>229</v>
          </cell>
          <cell r="C210" t="e">
            <v>#NAME?</v>
          </cell>
          <cell r="D210" t="e">
            <v>#NAME?</v>
          </cell>
          <cell r="E210">
            <v>5.23</v>
          </cell>
          <cell r="F210" t="e">
            <v>#NAME?</v>
          </cell>
          <cell r="G210" t="e">
            <v>#NAME?</v>
          </cell>
          <cell r="K210">
            <v>188</v>
          </cell>
          <cell r="L210" t="e">
            <v>#NAME?</v>
          </cell>
          <cell r="M210" t="e">
            <v>#NAME?</v>
          </cell>
          <cell r="N210">
            <v>4.4400000000000004</v>
          </cell>
          <cell r="O210" t="e">
            <v>#NAME?</v>
          </cell>
          <cell r="P210" t="e">
            <v>#NAME?</v>
          </cell>
          <cell r="T210" t="str">
            <v>Tranche 1</v>
          </cell>
          <cell r="U210">
            <v>0</v>
          </cell>
          <cell r="V210" t="e">
            <v>#NAME?</v>
          </cell>
          <cell r="W210">
            <v>0</v>
          </cell>
          <cell r="X210" t="e">
            <v>#NAME?</v>
          </cell>
          <cell r="Y210" t="e">
            <v>#NAME?</v>
          </cell>
        </row>
        <row r="211">
          <cell r="B211">
            <v>258</v>
          </cell>
          <cell r="C211" t="e">
            <v>#NAME?</v>
          </cell>
          <cell r="D211" t="e">
            <v>#NAME?</v>
          </cell>
          <cell r="E211">
            <v>9.56</v>
          </cell>
          <cell r="F211" t="e">
            <v>#NAME?</v>
          </cell>
          <cell r="G211" t="e">
            <v>#NAME?</v>
          </cell>
          <cell r="K211">
            <v>162</v>
          </cell>
          <cell r="L211" t="e">
            <v>#NAME?</v>
          </cell>
          <cell r="M211" t="e">
            <v>#NAME?</v>
          </cell>
          <cell r="N211">
            <v>8.9499999999999993</v>
          </cell>
          <cell r="O211" t="e">
            <v>#NAME?</v>
          </cell>
          <cell r="P211" t="e">
            <v>#NAME?</v>
          </cell>
          <cell r="T211" t="str">
            <v>Tranche 2</v>
          </cell>
          <cell r="V211" t="e">
            <v>#NAME?</v>
          </cell>
          <cell r="X211" t="e">
            <v>#NAME?</v>
          </cell>
          <cell r="Y211" t="e">
            <v>#NAME?</v>
          </cell>
        </row>
        <row r="212">
          <cell r="B212">
            <v>194</v>
          </cell>
          <cell r="C212" t="e">
            <v>#NAME?</v>
          </cell>
          <cell r="D212" t="e">
            <v>#NAME?</v>
          </cell>
          <cell r="E212">
            <v>23.59</v>
          </cell>
          <cell r="F212" t="e">
            <v>#NAME?</v>
          </cell>
          <cell r="G212" t="e">
            <v>#NAME?</v>
          </cell>
          <cell r="K212">
            <v>63</v>
          </cell>
          <cell r="L212" t="e">
            <v>#NAME?</v>
          </cell>
          <cell r="M212" t="e">
            <v>#NAME?</v>
          </cell>
          <cell r="N212">
            <v>22.47</v>
          </cell>
          <cell r="O212" t="e">
            <v>#NAME?</v>
          </cell>
          <cell r="P212" t="e">
            <v>#NAME?</v>
          </cell>
        </row>
        <row r="213">
          <cell r="B213">
            <v>241</v>
          </cell>
          <cell r="C213" t="e">
            <v>#NAME?</v>
          </cell>
          <cell r="D213" t="e">
            <v>#NAME?</v>
          </cell>
          <cell r="E213">
            <v>49.91</v>
          </cell>
          <cell r="F213" t="e">
            <v>#NAME?</v>
          </cell>
          <cell r="G213" t="e">
            <v>#NAME?</v>
          </cell>
          <cell r="K213">
            <v>5</v>
          </cell>
          <cell r="L213" t="e">
            <v>#NAME?</v>
          </cell>
          <cell r="M213" t="e">
            <v>#NAME?</v>
          </cell>
          <cell r="N213">
            <v>31.02</v>
          </cell>
          <cell r="O213" t="e">
            <v>#NAME?</v>
          </cell>
          <cell r="P213" t="e">
            <v>#NAME?</v>
          </cell>
          <cell r="S213" t="str">
            <v>CSCO</v>
          </cell>
          <cell r="V213" t="e">
            <v>#NAME?</v>
          </cell>
          <cell r="Y213" t="e">
            <v>#NAME?</v>
          </cell>
        </row>
        <row r="214">
          <cell r="B214">
            <v>49</v>
          </cell>
          <cell r="C214" t="e">
            <v>#NAME?</v>
          </cell>
          <cell r="D214" t="e">
            <v>#NAME?</v>
          </cell>
          <cell r="E214">
            <v>65.650000000000006</v>
          </cell>
          <cell r="F214" t="e">
            <v>#NAME?</v>
          </cell>
          <cell r="G214" t="e">
            <v>#NAME?</v>
          </cell>
          <cell r="J214" t="str">
            <v>CSCO</v>
          </cell>
          <cell r="L214" t="e">
            <v>#NAME?</v>
          </cell>
          <cell r="M214" t="e">
            <v>#NAME?</v>
          </cell>
          <cell r="P214" t="e">
            <v>#NAME?</v>
          </cell>
        </row>
        <row r="215">
          <cell r="A215" t="str">
            <v>CSCO</v>
          </cell>
          <cell r="C215" t="e">
            <v>#NAME?</v>
          </cell>
          <cell r="D215" t="e">
            <v>#NAME?</v>
          </cell>
          <cell r="G215" t="e">
            <v>#NAME?</v>
          </cell>
        </row>
        <row r="218">
          <cell r="B218" t="str">
            <v>Options Oustanding</v>
          </cell>
          <cell r="C218" t="str">
            <v>In-the Money</v>
          </cell>
          <cell r="D218" t="str">
            <v>Weight</v>
          </cell>
          <cell r="E218" t="str">
            <v>Exercise Price</v>
          </cell>
          <cell r="F218" t="str">
            <v>Current Price</v>
          </cell>
          <cell r="G218" t="str">
            <v>Weighted Avg.</v>
          </cell>
          <cell r="K218" t="str">
            <v>Options Exercisable</v>
          </cell>
          <cell r="L218" t="str">
            <v>In-the Money</v>
          </cell>
          <cell r="M218" t="str">
            <v>Weight</v>
          </cell>
          <cell r="N218" t="str">
            <v>Exercise Price</v>
          </cell>
          <cell r="O218" t="str">
            <v>Current Price</v>
          </cell>
          <cell r="P218" t="str">
            <v>Weighted Avg.</v>
          </cell>
          <cell r="T218" t="str">
            <v>Convertible Debt</v>
          </cell>
          <cell r="U218" t="str">
            <v>Amount</v>
          </cell>
          <cell r="V218" t="str">
            <v>In-The-Money</v>
          </cell>
          <cell r="W218" t="str">
            <v>Conv. Price</v>
          </cell>
          <cell r="X218" t="str">
            <v>Current Price</v>
          </cell>
          <cell r="Y218" t="str">
            <v>Net Shares</v>
          </cell>
        </row>
        <row r="219">
          <cell r="B219">
            <v>0.60599999999999998</v>
          </cell>
          <cell r="C219" t="e">
            <v>#NAME?</v>
          </cell>
          <cell r="D219" t="e">
            <v>#NAME?</v>
          </cell>
          <cell r="E219">
            <v>0.77</v>
          </cell>
          <cell r="F219" t="e">
            <v>#NAME?</v>
          </cell>
          <cell r="G219" t="e">
            <v>#NAME?</v>
          </cell>
          <cell r="K219">
            <v>0.60599999999999998</v>
          </cell>
          <cell r="L219" t="e">
            <v>#NAME?</v>
          </cell>
          <cell r="M219" t="e">
            <v>#NAME?</v>
          </cell>
          <cell r="N219">
            <v>0.77</v>
          </cell>
          <cell r="O219" t="e">
            <v>#NAME?</v>
          </cell>
          <cell r="P219" t="e">
            <v>#NAME?</v>
          </cell>
          <cell r="T219" t="str">
            <v>Tranche 1</v>
          </cell>
          <cell r="U219">
            <v>0</v>
          </cell>
          <cell r="V219" t="e">
            <v>#NAME?</v>
          </cell>
          <cell r="W219">
            <v>0</v>
          </cell>
          <cell r="X219" t="e">
            <v>#NAME?</v>
          </cell>
          <cell r="Y219" t="e">
            <v>#NAME?</v>
          </cell>
        </row>
        <row r="220">
          <cell r="B220">
            <v>0.50700000000000001</v>
          </cell>
          <cell r="C220" t="e">
            <v>#NAME?</v>
          </cell>
          <cell r="D220" t="e">
            <v>#NAME?</v>
          </cell>
          <cell r="E220">
            <v>4.9400000000000004</v>
          </cell>
          <cell r="F220" t="e">
            <v>#NAME?</v>
          </cell>
          <cell r="G220" t="e">
            <v>#NAME?</v>
          </cell>
          <cell r="K220">
            <v>0.50700000000000001</v>
          </cell>
          <cell r="L220" t="e">
            <v>#NAME?</v>
          </cell>
          <cell r="M220" t="e">
            <v>#NAME?</v>
          </cell>
          <cell r="N220">
            <v>4.9400000000000004</v>
          </cell>
          <cell r="O220" t="e">
            <v>#NAME?</v>
          </cell>
          <cell r="P220" t="e">
            <v>#NAME?</v>
          </cell>
          <cell r="T220" t="str">
            <v>Tranche 2</v>
          </cell>
          <cell r="V220" t="e">
            <v>#NAME?</v>
          </cell>
          <cell r="X220" t="e">
            <v>#NAME?</v>
          </cell>
          <cell r="Y220" t="e">
            <v>#NAME?</v>
          </cell>
        </row>
        <row r="221">
          <cell r="B221">
            <v>0.53400000000000003</v>
          </cell>
          <cell r="C221" t="e">
            <v>#NAME?</v>
          </cell>
          <cell r="D221" t="e">
            <v>#NAME?</v>
          </cell>
          <cell r="E221">
            <v>9.0299999999999994</v>
          </cell>
          <cell r="F221" t="e">
            <v>#NAME?</v>
          </cell>
          <cell r="G221" t="e">
            <v>#NAME?</v>
          </cell>
          <cell r="K221">
            <v>0.53400000000000003</v>
          </cell>
          <cell r="L221" t="e">
            <v>#NAME?</v>
          </cell>
          <cell r="M221" t="e">
            <v>#NAME?</v>
          </cell>
          <cell r="N221">
            <v>9.0299999999999994</v>
          </cell>
          <cell r="O221" t="e">
            <v>#NAME?</v>
          </cell>
          <cell r="P221" t="e">
            <v>#NAME?</v>
          </cell>
        </row>
        <row r="222">
          <cell r="B222">
            <v>0.47899999999999998</v>
          </cell>
          <cell r="C222" t="e">
            <v>#NAME?</v>
          </cell>
          <cell r="D222" t="e">
            <v>#NAME?</v>
          </cell>
          <cell r="E222">
            <v>30.98</v>
          </cell>
          <cell r="F222" t="e">
            <v>#NAME?</v>
          </cell>
          <cell r="G222" t="e">
            <v>#NAME?</v>
          </cell>
          <cell r="K222">
            <v>0.47899999999999998</v>
          </cell>
          <cell r="L222" t="e">
            <v>#NAME?</v>
          </cell>
          <cell r="M222" t="e">
            <v>#NAME?</v>
          </cell>
          <cell r="N222">
            <v>30.98</v>
          </cell>
          <cell r="O222" t="e">
            <v>#NAME?</v>
          </cell>
          <cell r="P222" t="e">
            <v>#NAME?</v>
          </cell>
          <cell r="S222" t="str">
            <v>DITC</v>
          </cell>
          <cell r="V222" t="e">
            <v>#NAME?</v>
          </cell>
          <cell r="Y222" t="e">
            <v>#NAME?</v>
          </cell>
        </row>
        <row r="223">
          <cell r="B223">
            <v>0.51500000000000001</v>
          </cell>
          <cell r="C223" t="e">
            <v>#NAME?</v>
          </cell>
          <cell r="D223" t="e">
            <v>#NAME?</v>
          </cell>
          <cell r="E223">
            <v>63.96</v>
          </cell>
          <cell r="F223" t="e">
            <v>#NAME?</v>
          </cell>
          <cell r="G223" t="e">
            <v>#NAME?</v>
          </cell>
          <cell r="K223">
            <v>0.51500000000000001</v>
          </cell>
          <cell r="L223" t="e">
            <v>#NAME?</v>
          </cell>
          <cell r="M223" t="e">
            <v>#NAME?</v>
          </cell>
          <cell r="N223">
            <v>63.96</v>
          </cell>
          <cell r="O223" t="e">
            <v>#NAME?</v>
          </cell>
          <cell r="P223" t="e">
            <v>#NAME?</v>
          </cell>
        </row>
        <row r="224">
          <cell r="A224" t="str">
            <v>DITC</v>
          </cell>
          <cell r="C224" t="e">
            <v>#NAME?</v>
          </cell>
          <cell r="D224" t="e">
            <v>#NAME?</v>
          </cell>
          <cell r="G224" t="e">
            <v>#NAME?</v>
          </cell>
          <cell r="J224" t="str">
            <v>DITC</v>
          </cell>
          <cell r="L224" t="e">
            <v>#NAME?</v>
          </cell>
          <cell r="M224" t="e">
            <v>#NAME?</v>
          </cell>
          <cell r="P224" t="e">
            <v>#NAME?</v>
          </cell>
        </row>
        <row r="227">
          <cell r="B227" t="str">
            <v>Options Oustanding</v>
          </cell>
          <cell r="C227" t="str">
            <v>In-the Money</v>
          </cell>
          <cell r="D227" t="str">
            <v>Weight</v>
          </cell>
          <cell r="E227" t="str">
            <v>Exercise Price</v>
          </cell>
          <cell r="F227" t="str">
            <v>Current Price</v>
          </cell>
          <cell r="G227" t="str">
            <v>Weighted Avg.</v>
          </cell>
        </row>
        <row r="228">
          <cell r="B228">
            <v>2.2824239999999998</v>
          </cell>
          <cell r="C228" t="e">
            <v>#N/A</v>
          </cell>
          <cell r="D228" t="e">
            <v>#N/A</v>
          </cell>
          <cell r="E228">
            <v>0.4</v>
          </cell>
          <cell r="F228" t="e">
            <v>#N/A</v>
          </cell>
          <cell r="G228" t="e">
            <v>#N/A</v>
          </cell>
          <cell r="K228" t="str">
            <v>Options Exercisable</v>
          </cell>
          <cell r="L228" t="str">
            <v>In-the Money</v>
          </cell>
          <cell r="M228" t="str">
            <v>Weight</v>
          </cell>
          <cell r="N228" t="str">
            <v>Exercise Price</v>
          </cell>
          <cell r="O228" t="str">
            <v>Current Price</v>
          </cell>
          <cell r="P228" t="str">
            <v>Weighted Avg.</v>
          </cell>
          <cell r="T228" t="str">
            <v>Convertible Debt</v>
          </cell>
          <cell r="U228" t="str">
            <v>Amount</v>
          </cell>
          <cell r="V228" t="str">
            <v>In-The-Money</v>
          </cell>
          <cell r="W228" t="str">
            <v>Conv. Price</v>
          </cell>
          <cell r="X228" t="str">
            <v>Current Price</v>
          </cell>
          <cell r="Y228" t="str">
            <v>Net Shares</v>
          </cell>
        </row>
        <row r="229">
          <cell r="B229">
            <v>2.0498599999999998</v>
          </cell>
          <cell r="C229" t="e">
            <v>#N/A</v>
          </cell>
          <cell r="D229" t="e">
            <v>#N/A</v>
          </cell>
          <cell r="E229">
            <v>2.2400000000000002</v>
          </cell>
          <cell r="F229" t="e">
            <v>#N/A</v>
          </cell>
          <cell r="G229" t="e">
            <v>#N/A</v>
          </cell>
          <cell r="K229">
            <v>1.505002</v>
          </cell>
          <cell r="L229" t="e">
            <v>#N/A</v>
          </cell>
          <cell r="M229" t="e">
            <v>#N/A</v>
          </cell>
          <cell r="N229">
            <v>0.35</v>
          </cell>
          <cell r="O229" t="e">
            <v>#N/A</v>
          </cell>
          <cell r="P229" t="e">
            <v>#N/A</v>
          </cell>
          <cell r="T229" t="str">
            <v>Tranche 1</v>
          </cell>
          <cell r="U229">
            <v>0</v>
          </cell>
          <cell r="V229" t="e">
            <v>#N/A</v>
          </cell>
          <cell r="W229">
            <v>0</v>
          </cell>
          <cell r="X229" t="e">
            <v>#N/A</v>
          </cell>
          <cell r="Y229" t="e">
            <v>#N/A</v>
          </cell>
        </row>
        <row r="230">
          <cell r="B230">
            <v>0.23682</v>
          </cell>
          <cell r="C230" t="e">
            <v>#N/A</v>
          </cell>
          <cell r="D230" t="e">
            <v>#N/A</v>
          </cell>
          <cell r="E230">
            <v>10.130000000000001</v>
          </cell>
          <cell r="F230" t="e">
            <v>#N/A</v>
          </cell>
          <cell r="G230" t="e">
            <v>#N/A</v>
          </cell>
          <cell r="K230">
            <v>0.66449999999999998</v>
          </cell>
          <cell r="L230" t="e">
            <v>#N/A</v>
          </cell>
          <cell r="M230" t="e">
            <v>#N/A</v>
          </cell>
          <cell r="N230">
            <v>2.2000000000000002</v>
          </cell>
          <cell r="O230" t="e">
            <v>#N/A</v>
          </cell>
          <cell r="P230" t="e">
            <v>#N/A</v>
          </cell>
          <cell r="T230" t="str">
            <v>Tranche 2</v>
          </cell>
          <cell r="V230" t="e">
            <v>#N/A</v>
          </cell>
          <cell r="X230" t="e">
            <v>#N/A</v>
          </cell>
          <cell r="Y230" t="e">
            <v>#N/A</v>
          </cell>
        </row>
        <row r="231">
          <cell r="B231">
            <v>4.1364999999999998</v>
          </cell>
          <cell r="C231" t="e">
            <v>#N/A</v>
          </cell>
          <cell r="D231" t="e">
            <v>#N/A</v>
          </cell>
          <cell r="E231">
            <v>54.34</v>
          </cell>
          <cell r="F231" t="e">
            <v>#N/A</v>
          </cell>
          <cell r="G231" t="e">
            <v>#N/A</v>
          </cell>
          <cell r="K231">
            <v>8.5140000000000007E-3</v>
          </cell>
          <cell r="L231" t="e">
            <v>#N/A</v>
          </cell>
          <cell r="M231" t="e">
            <v>#N/A</v>
          </cell>
          <cell r="N231">
            <v>7.5</v>
          </cell>
          <cell r="O231" t="e">
            <v>#N/A</v>
          </cell>
          <cell r="P231" t="e">
            <v>#N/A</v>
          </cell>
        </row>
        <row r="232">
          <cell r="B232">
            <v>1.1052</v>
          </cell>
          <cell r="C232" t="e">
            <v>#N/A</v>
          </cell>
          <cell r="D232" t="e">
            <v>#N/A</v>
          </cell>
          <cell r="E232">
            <v>73.42</v>
          </cell>
          <cell r="F232" t="e">
            <v>#N/A</v>
          </cell>
          <cell r="G232" t="e">
            <v>#N/A</v>
          </cell>
          <cell r="J232" t="str">
            <v>EFNT</v>
          </cell>
          <cell r="L232" t="e">
            <v>#N/A</v>
          </cell>
          <cell r="M232" t="e">
            <v>#N/A</v>
          </cell>
          <cell r="P232" t="e">
            <v>#N/A</v>
          </cell>
          <cell r="S232" t="str">
            <v>EFNT</v>
          </cell>
          <cell r="V232" t="e">
            <v>#N/A</v>
          </cell>
          <cell r="Y232" t="e">
            <v>#N/A</v>
          </cell>
        </row>
        <row r="233">
          <cell r="B233">
            <v>0.33750000000000002</v>
          </cell>
          <cell r="C233" t="e">
            <v>#N/A</v>
          </cell>
          <cell r="D233" t="e">
            <v>#N/A</v>
          </cell>
          <cell r="E233">
            <v>108.91</v>
          </cell>
          <cell r="F233" t="e">
            <v>#N/A</v>
          </cell>
          <cell r="G233" t="e">
            <v>#N/A</v>
          </cell>
        </row>
        <row r="234">
          <cell r="B234">
            <v>0.2485</v>
          </cell>
          <cell r="C234" t="e">
            <v>#N/A</v>
          </cell>
          <cell r="D234" t="e">
            <v>#N/A</v>
          </cell>
          <cell r="E234">
            <v>147.29</v>
          </cell>
          <cell r="F234" t="e">
            <v>#N/A</v>
          </cell>
          <cell r="G234" t="e">
            <v>#N/A</v>
          </cell>
        </row>
        <row r="235">
          <cell r="A235" t="str">
            <v>EFNT</v>
          </cell>
          <cell r="C235" t="e">
            <v>#N/A</v>
          </cell>
          <cell r="D235" t="e">
            <v>#N/A</v>
          </cell>
          <cell r="G235" t="e">
            <v>#N/A</v>
          </cell>
        </row>
        <row r="238">
          <cell r="B238" t="str">
            <v>Options Oustanding</v>
          </cell>
          <cell r="C238" t="str">
            <v>In-the Money</v>
          </cell>
          <cell r="D238" t="str">
            <v>Weight</v>
          </cell>
          <cell r="E238" t="str">
            <v>Exercise Price</v>
          </cell>
          <cell r="F238" t="str">
            <v>Current Price</v>
          </cell>
          <cell r="G238" t="str">
            <v>Weighted Avg.</v>
          </cell>
          <cell r="K238" t="str">
            <v>Options Exercisable</v>
          </cell>
          <cell r="L238" t="str">
            <v>In-the Money</v>
          </cell>
          <cell r="M238" t="str">
            <v>Weight</v>
          </cell>
          <cell r="N238" t="str">
            <v>Exercise Price</v>
          </cell>
          <cell r="O238" t="str">
            <v>Current Price</v>
          </cell>
          <cell r="P238" t="str">
            <v>Weighted Avg.</v>
          </cell>
          <cell r="T238" t="str">
            <v>Convertible Debt</v>
          </cell>
          <cell r="U238" t="str">
            <v>Amount</v>
          </cell>
          <cell r="V238" t="str">
            <v>In-The-Money</v>
          </cell>
          <cell r="W238" t="str">
            <v>Conv. Price</v>
          </cell>
          <cell r="X238" t="str">
            <v>Current Price</v>
          </cell>
          <cell r="Y238" t="str">
            <v>Net Shares</v>
          </cell>
        </row>
        <row r="239">
          <cell r="B239">
            <v>26.905000000000001</v>
          </cell>
          <cell r="C239" t="e">
            <v>#NAME?</v>
          </cell>
          <cell r="D239" t="e">
            <v>#NAME?</v>
          </cell>
          <cell r="E239">
            <v>1.79</v>
          </cell>
          <cell r="F239" t="e">
            <v>#NAME?</v>
          </cell>
          <cell r="G239" t="e">
            <v>#NAME?</v>
          </cell>
          <cell r="K239">
            <v>22.558</v>
          </cell>
          <cell r="L239" t="e">
            <v>#NAME?</v>
          </cell>
          <cell r="M239" t="e">
            <v>#NAME?</v>
          </cell>
          <cell r="N239">
            <v>1.74</v>
          </cell>
          <cell r="O239" t="e">
            <v>#NAME?</v>
          </cell>
          <cell r="P239" t="e">
            <v>#NAME?</v>
          </cell>
          <cell r="T239" t="str">
            <v>Tranche 1</v>
          </cell>
          <cell r="U239">
            <v>0</v>
          </cell>
          <cell r="V239" t="e">
            <v>#NAME?</v>
          </cell>
          <cell r="W239">
            <v>0</v>
          </cell>
          <cell r="X239" t="e">
            <v>#NAME?</v>
          </cell>
          <cell r="Y239" t="e">
            <v>#NAME?</v>
          </cell>
        </row>
        <row r="240">
          <cell r="B240">
            <v>2.2599999999999998</v>
          </cell>
          <cell r="C240" t="e">
            <v>#NAME?</v>
          </cell>
          <cell r="D240" t="e">
            <v>#NAME?</v>
          </cell>
          <cell r="E240">
            <v>3.13</v>
          </cell>
          <cell r="F240" t="e">
            <v>#NAME?</v>
          </cell>
          <cell r="G240" t="e">
            <v>#NAME?</v>
          </cell>
          <cell r="K240">
            <v>1.173</v>
          </cell>
          <cell r="L240" t="e">
            <v>#NAME?</v>
          </cell>
          <cell r="M240" t="e">
            <v>#NAME?</v>
          </cell>
          <cell r="N240">
            <v>3.14</v>
          </cell>
          <cell r="O240" t="e">
            <v>#NAME?</v>
          </cell>
          <cell r="P240" t="e">
            <v>#NAME?</v>
          </cell>
          <cell r="T240" t="str">
            <v>Tranche 2</v>
          </cell>
          <cell r="V240" t="e">
            <v>#NAME?</v>
          </cell>
          <cell r="X240" t="e">
            <v>#NAME?</v>
          </cell>
          <cell r="Y240" t="e">
            <v>#NAME?</v>
          </cell>
        </row>
        <row r="241">
          <cell r="B241">
            <v>15.917</v>
          </cell>
          <cell r="C241" t="e">
            <v>#NAME?</v>
          </cell>
          <cell r="D241" t="e">
            <v>#NAME?</v>
          </cell>
          <cell r="E241">
            <v>5.86</v>
          </cell>
          <cell r="F241" t="e">
            <v>#NAME?</v>
          </cell>
          <cell r="G241" t="e">
            <v>#NAME?</v>
          </cell>
          <cell r="K241">
            <v>5.9660000000000002</v>
          </cell>
          <cell r="L241" t="e">
            <v>#NAME?</v>
          </cell>
          <cell r="M241" t="e">
            <v>#NAME?</v>
          </cell>
          <cell r="N241">
            <v>5.95</v>
          </cell>
          <cell r="O241" t="e">
            <v>#NAME?</v>
          </cell>
          <cell r="P241" t="e">
            <v>#NAME?</v>
          </cell>
        </row>
        <row r="242">
          <cell r="B242">
            <v>3.6120000000000001</v>
          </cell>
          <cell r="C242" t="e">
            <v>#NAME?</v>
          </cell>
          <cell r="D242" t="e">
            <v>#NAME?</v>
          </cell>
          <cell r="E242">
            <v>7.57</v>
          </cell>
          <cell r="F242" t="e">
            <v>#NAME?</v>
          </cell>
          <cell r="G242" t="e">
            <v>#NAME?</v>
          </cell>
          <cell r="K242">
            <v>1.3320000000000001</v>
          </cell>
          <cell r="L242" t="e">
            <v>#NAME?</v>
          </cell>
          <cell r="M242" t="e">
            <v>#NAME?</v>
          </cell>
          <cell r="N242">
            <v>7.63</v>
          </cell>
          <cell r="O242" t="e">
            <v>#NAME?</v>
          </cell>
          <cell r="P242" t="e">
            <v>#NAME?</v>
          </cell>
          <cell r="S242" t="str">
            <v>EMC</v>
          </cell>
          <cell r="V242" t="e">
            <v>#NAME?</v>
          </cell>
          <cell r="Y242" t="e">
            <v>#NAME?</v>
          </cell>
        </row>
        <row r="243">
          <cell r="B243">
            <v>10.776</v>
          </cell>
          <cell r="C243" t="e">
            <v>#NAME?</v>
          </cell>
          <cell r="D243" t="e">
            <v>#NAME?</v>
          </cell>
          <cell r="E243">
            <v>12.72</v>
          </cell>
          <cell r="F243" t="e">
            <v>#NAME?</v>
          </cell>
          <cell r="G243" t="e">
            <v>#NAME?</v>
          </cell>
          <cell r="K243">
            <v>2.66</v>
          </cell>
          <cell r="L243" t="e">
            <v>#NAME?</v>
          </cell>
          <cell r="M243" t="e">
            <v>#NAME?</v>
          </cell>
          <cell r="N243">
            <v>12.72</v>
          </cell>
          <cell r="O243" t="e">
            <v>#NAME?</v>
          </cell>
          <cell r="P243" t="e">
            <v>#NAME?</v>
          </cell>
        </row>
        <row r="244">
          <cell r="B244">
            <v>1.216</v>
          </cell>
          <cell r="C244" t="e">
            <v>#NAME?</v>
          </cell>
          <cell r="D244" t="e">
            <v>#NAME?</v>
          </cell>
          <cell r="E244">
            <v>15.8</v>
          </cell>
          <cell r="F244" t="e">
            <v>#NAME?</v>
          </cell>
          <cell r="G244" t="e">
            <v>#NAME?</v>
          </cell>
          <cell r="K244">
            <v>0.35599999999999998</v>
          </cell>
          <cell r="L244" t="e">
            <v>#NAME?</v>
          </cell>
          <cell r="M244" t="e">
            <v>#NAME?</v>
          </cell>
          <cell r="N244">
            <v>16.28</v>
          </cell>
          <cell r="O244" t="e">
            <v>#NAME?</v>
          </cell>
          <cell r="P244" t="e">
            <v>#NAME?</v>
          </cell>
        </row>
        <row r="245">
          <cell r="B245">
            <v>1.5389999999999999</v>
          </cell>
          <cell r="C245" t="e">
            <v>#NAME?</v>
          </cell>
          <cell r="D245" t="e">
            <v>#NAME?</v>
          </cell>
          <cell r="E245">
            <v>26.17</v>
          </cell>
          <cell r="F245" t="e">
            <v>#NAME?</v>
          </cell>
          <cell r="G245" t="e">
            <v>#NAME?</v>
          </cell>
          <cell r="K245">
            <v>0.129</v>
          </cell>
          <cell r="L245" t="e">
            <v>#NAME?</v>
          </cell>
          <cell r="M245" t="e">
            <v>#NAME?</v>
          </cell>
          <cell r="N245">
            <v>26.27</v>
          </cell>
          <cell r="O245" t="e">
            <v>#NAME?</v>
          </cell>
          <cell r="P245" t="e">
            <v>#NAME?</v>
          </cell>
        </row>
        <row r="246">
          <cell r="B246">
            <v>14.063000000000001</v>
          </cell>
          <cell r="C246" t="e">
            <v>#NAME?</v>
          </cell>
          <cell r="D246" t="e">
            <v>#NAME?</v>
          </cell>
          <cell r="E246">
            <v>31.9</v>
          </cell>
          <cell r="F246" t="e">
            <v>#NAME?</v>
          </cell>
          <cell r="G246" t="e">
            <v>#NAME?</v>
          </cell>
          <cell r="K246">
            <v>2.2970000000000002</v>
          </cell>
          <cell r="L246" t="e">
            <v>#NAME?</v>
          </cell>
          <cell r="M246" t="e">
            <v>#NAME?</v>
          </cell>
          <cell r="N246">
            <v>32.07</v>
          </cell>
          <cell r="O246" t="e">
            <v>#NAME?</v>
          </cell>
          <cell r="P246" t="e">
            <v>#NAME?</v>
          </cell>
        </row>
        <row r="247">
          <cell r="B247">
            <v>8.8219999999999992</v>
          </cell>
          <cell r="C247" t="e">
            <v>#NAME?</v>
          </cell>
          <cell r="D247" t="e">
            <v>#NAME?</v>
          </cell>
          <cell r="E247">
            <v>60.17</v>
          </cell>
          <cell r="F247" t="e">
            <v>#NAME?</v>
          </cell>
          <cell r="G247" t="e">
            <v>#NAME?</v>
          </cell>
          <cell r="K247">
            <v>7.0000000000000001E-3</v>
          </cell>
          <cell r="L247" t="e">
            <v>#NAME?</v>
          </cell>
          <cell r="M247" t="e">
            <v>#NAME?</v>
          </cell>
          <cell r="N247">
            <v>66.09</v>
          </cell>
          <cell r="O247" t="e">
            <v>#NAME?</v>
          </cell>
          <cell r="P247" t="e">
            <v>#NAME?</v>
          </cell>
        </row>
        <row r="248">
          <cell r="B248">
            <v>19.571999999999999</v>
          </cell>
          <cell r="C248" t="e">
            <v>#NAME?</v>
          </cell>
          <cell r="D248" t="e">
            <v>#NAME?</v>
          </cell>
          <cell r="E248">
            <v>86.09</v>
          </cell>
          <cell r="F248" t="e">
            <v>#NAME?</v>
          </cell>
          <cell r="G248" t="e">
            <v>#NAME?</v>
          </cell>
          <cell r="K248">
            <v>5.0000000000000001E-3</v>
          </cell>
          <cell r="L248" t="e">
            <v>#NAME?</v>
          </cell>
          <cell r="M248" t="e">
            <v>#NAME?</v>
          </cell>
          <cell r="N248">
            <v>75.27</v>
          </cell>
          <cell r="O248" t="e">
            <v>#NAME?</v>
          </cell>
          <cell r="P248" t="e">
            <v>#NAME?</v>
          </cell>
        </row>
        <row r="249">
          <cell r="A249" t="str">
            <v>EMC</v>
          </cell>
          <cell r="C249" t="e">
            <v>#NAME?</v>
          </cell>
          <cell r="D249" t="e">
            <v>#NAME?</v>
          </cell>
          <cell r="G249" t="e">
            <v>#NAME?</v>
          </cell>
          <cell r="J249" t="str">
            <v>EMC</v>
          </cell>
          <cell r="L249" t="e">
            <v>#NAME?</v>
          </cell>
          <cell r="M249" t="e">
            <v>#NAME?</v>
          </cell>
          <cell r="P249" t="e">
            <v>#NAME?</v>
          </cell>
        </row>
        <row r="252">
          <cell r="B252" t="str">
            <v>Options Oustanding</v>
          </cell>
          <cell r="C252" t="str">
            <v>In-the Money</v>
          </cell>
          <cell r="D252" t="str">
            <v>Weight</v>
          </cell>
          <cell r="E252" t="str">
            <v>Exercise Price</v>
          </cell>
          <cell r="F252" t="str">
            <v>Current Price</v>
          </cell>
          <cell r="G252" t="str">
            <v>Weighted Avg.</v>
          </cell>
          <cell r="K252" t="str">
            <v>Options Exercisable</v>
          </cell>
          <cell r="L252" t="str">
            <v>In-the Money</v>
          </cell>
          <cell r="M252" t="str">
            <v>Weight</v>
          </cell>
          <cell r="N252" t="str">
            <v>Exercise Price</v>
          </cell>
          <cell r="O252" t="str">
            <v>Current Price</v>
          </cell>
          <cell r="P252" t="str">
            <v>Weighted Avg.</v>
          </cell>
          <cell r="T252" t="str">
            <v>Convertible Debt</v>
          </cell>
          <cell r="U252" t="str">
            <v>Amount</v>
          </cell>
          <cell r="V252" t="str">
            <v>In-The-Money</v>
          </cell>
          <cell r="W252" t="str">
            <v>Conv. Price</v>
          </cell>
          <cell r="X252" t="str">
            <v>Current Price</v>
          </cell>
          <cell r="Y252" t="str">
            <v>Net Shares</v>
          </cell>
        </row>
        <row r="253">
          <cell r="B253">
            <v>1.570362</v>
          </cell>
          <cell r="C253" t="e">
            <v>#NAME?</v>
          </cell>
          <cell r="D253" t="e">
            <v>#NAME?</v>
          </cell>
          <cell r="E253">
            <v>0.82</v>
          </cell>
          <cell r="F253" t="e">
            <v>#NAME?</v>
          </cell>
          <cell r="G253" t="e">
            <v>#NAME?</v>
          </cell>
          <cell r="K253">
            <v>1.062794</v>
          </cell>
          <cell r="L253" t="e">
            <v>#NAME?</v>
          </cell>
          <cell r="M253" t="e">
            <v>#NAME?</v>
          </cell>
          <cell r="N253">
            <v>0.85499999999999998</v>
          </cell>
          <cell r="O253" t="e">
            <v>#NAME?</v>
          </cell>
          <cell r="P253" t="e">
            <v>#NAME?</v>
          </cell>
          <cell r="T253" t="str">
            <v>Tranche 1</v>
          </cell>
          <cell r="U253">
            <v>0</v>
          </cell>
          <cell r="V253" t="e">
            <v>#NAME?</v>
          </cell>
          <cell r="W253">
            <v>0</v>
          </cell>
          <cell r="X253" t="e">
            <v>#NAME?</v>
          </cell>
          <cell r="Y253" t="e">
            <v>#NAME?</v>
          </cell>
        </row>
        <row r="254">
          <cell r="B254">
            <v>1.8641700000000001</v>
          </cell>
          <cell r="C254" t="e">
            <v>#NAME?</v>
          </cell>
          <cell r="D254" t="e">
            <v>#NAME?</v>
          </cell>
          <cell r="E254">
            <v>2.35</v>
          </cell>
          <cell r="F254" t="e">
            <v>#NAME?</v>
          </cell>
          <cell r="G254" t="e">
            <v>#NAME?</v>
          </cell>
          <cell r="K254">
            <v>0.88341000000000003</v>
          </cell>
          <cell r="L254" t="e">
            <v>#NAME?</v>
          </cell>
          <cell r="M254" t="e">
            <v>#NAME?</v>
          </cell>
          <cell r="N254">
            <v>2.38</v>
          </cell>
          <cell r="O254" t="e">
            <v>#NAME?</v>
          </cell>
          <cell r="P254" t="e">
            <v>#NAME?</v>
          </cell>
          <cell r="T254" t="str">
            <v>Tranche 2</v>
          </cell>
          <cell r="V254" t="e">
            <v>#NAME?</v>
          </cell>
          <cell r="X254" t="e">
            <v>#NAME?</v>
          </cell>
          <cell r="Y254" t="e">
            <v>#NAME?</v>
          </cell>
        </row>
        <row r="255">
          <cell r="B255">
            <v>1.0178</v>
          </cell>
          <cell r="C255" t="e">
            <v>#NAME?</v>
          </cell>
          <cell r="D255" t="e">
            <v>#NAME?</v>
          </cell>
          <cell r="E255">
            <v>13.2</v>
          </cell>
          <cell r="F255" t="e">
            <v>#NAME?</v>
          </cell>
          <cell r="G255" t="e">
            <v>#NAME?</v>
          </cell>
          <cell r="K255">
            <v>5.5E-2</v>
          </cell>
          <cell r="L255" t="e">
            <v>#NAME?</v>
          </cell>
          <cell r="M255" t="e">
            <v>#NAME?</v>
          </cell>
          <cell r="N255">
            <v>9.94</v>
          </cell>
          <cell r="O255" t="e">
            <v>#NAME?</v>
          </cell>
          <cell r="P255" t="e">
            <v>#NAME?</v>
          </cell>
        </row>
        <row r="256">
          <cell r="B256">
            <v>1.3468</v>
          </cell>
          <cell r="C256" t="e">
            <v>#NAME?</v>
          </cell>
          <cell r="D256" t="e">
            <v>#NAME?</v>
          </cell>
          <cell r="E256">
            <v>22</v>
          </cell>
          <cell r="F256" t="e">
            <v>#NAME?</v>
          </cell>
          <cell r="G256" t="e">
            <v>#NAME?</v>
          </cell>
          <cell r="K256">
            <v>0.08</v>
          </cell>
          <cell r="L256" t="e">
            <v>#NAME?</v>
          </cell>
          <cell r="M256" t="e">
            <v>#NAME?</v>
          </cell>
          <cell r="N256">
            <v>41.204999999999998</v>
          </cell>
          <cell r="O256" t="e">
            <v>#NAME?</v>
          </cell>
          <cell r="P256" t="e">
            <v>#NAME?</v>
          </cell>
          <cell r="S256" t="str">
            <v>EMLX</v>
          </cell>
          <cell r="V256" t="e">
            <v>#NAME?</v>
          </cell>
          <cell r="Y256" t="e">
            <v>#NAME?</v>
          </cell>
        </row>
        <row r="257">
          <cell r="B257">
            <v>0.90800000000000003</v>
          </cell>
          <cell r="C257" t="e">
            <v>#NAME?</v>
          </cell>
          <cell r="D257" t="e">
            <v>#NAME?</v>
          </cell>
          <cell r="E257">
            <v>61.914999999999999</v>
          </cell>
          <cell r="F257" t="e">
            <v>#NAME?</v>
          </cell>
          <cell r="G257" t="e">
            <v>#NAME?</v>
          </cell>
          <cell r="J257" t="str">
            <v>EMLX</v>
          </cell>
          <cell r="L257" t="e">
            <v>#NAME?</v>
          </cell>
          <cell r="M257" t="e">
            <v>#NAME?</v>
          </cell>
          <cell r="P257" t="e">
            <v>#NAME?</v>
          </cell>
        </row>
        <row r="258">
          <cell r="A258" t="str">
            <v>EMLX</v>
          </cell>
          <cell r="C258" t="e">
            <v>#NAME?</v>
          </cell>
          <cell r="D258" t="e">
            <v>#NAME?</v>
          </cell>
          <cell r="G258" t="e">
            <v>#NAME?</v>
          </cell>
        </row>
        <row r="261">
          <cell r="B261" t="str">
            <v>Options Oustanding</v>
          </cell>
          <cell r="C261" t="str">
            <v>In-the Money</v>
          </cell>
          <cell r="D261" t="str">
            <v>Weight</v>
          </cell>
          <cell r="E261" t="str">
            <v>Exercise Price</v>
          </cell>
          <cell r="F261" t="str">
            <v>Current Price</v>
          </cell>
          <cell r="G261" t="str">
            <v>Weighted Avg.</v>
          </cell>
          <cell r="K261" t="str">
            <v>Options Exercisable</v>
          </cell>
          <cell r="L261" t="str">
            <v>In-the Money</v>
          </cell>
          <cell r="M261" t="str">
            <v>Weight</v>
          </cell>
          <cell r="N261" t="str">
            <v>Exercise Price</v>
          </cell>
          <cell r="O261" t="str">
            <v>Current Price</v>
          </cell>
          <cell r="P261" t="str">
            <v>Weighted Avg.</v>
          </cell>
          <cell r="T261" t="str">
            <v>Convertible Debt</v>
          </cell>
          <cell r="U261" t="str">
            <v>Amount</v>
          </cell>
          <cell r="V261" t="str">
            <v>In-The-Money</v>
          </cell>
          <cell r="W261" t="str">
            <v>Conv. Price</v>
          </cell>
          <cell r="X261" t="str">
            <v>Current Price</v>
          </cell>
          <cell r="Y261" t="str">
            <v>Net Shares</v>
          </cell>
        </row>
        <row r="262">
          <cell r="B262">
            <v>3.8547579999999999</v>
          </cell>
          <cell r="C262" t="e">
            <v>#NAME?</v>
          </cell>
          <cell r="D262" t="e">
            <v>#NAME?</v>
          </cell>
          <cell r="E262">
            <v>1.43</v>
          </cell>
          <cell r="F262" t="e">
            <v>#NAME?</v>
          </cell>
          <cell r="G262" t="e">
            <v>#NAME?</v>
          </cell>
          <cell r="K262">
            <v>7.7095159999999998</v>
          </cell>
          <cell r="L262" t="e">
            <v>#NAME?</v>
          </cell>
          <cell r="M262" t="e">
            <v>#NAME?</v>
          </cell>
          <cell r="N262">
            <v>0.71499999999999997</v>
          </cell>
          <cell r="O262" t="e">
            <v>#NAME?</v>
          </cell>
          <cell r="P262" t="e">
            <v>#NAME?</v>
          </cell>
          <cell r="T262" t="str">
            <v>Tranche 1</v>
          </cell>
          <cell r="U262">
            <v>0</v>
          </cell>
          <cell r="V262" t="e">
            <v>#NAME?</v>
          </cell>
          <cell r="W262">
            <v>0</v>
          </cell>
          <cell r="X262" t="e">
            <v>#NAME?</v>
          </cell>
          <cell r="Y262" t="e">
            <v>#NAME?</v>
          </cell>
        </row>
        <row r="263">
          <cell r="B263">
            <v>3.86958</v>
          </cell>
          <cell r="C263" t="e">
            <v>#NAME?</v>
          </cell>
          <cell r="D263" t="e">
            <v>#NAME?</v>
          </cell>
          <cell r="E263">
            <v>11.15</v>
          </cell>
          <cell r="F263" t="e">
            <v>#NAME?</v>
          </cell>
          <cell r="G263" t="e">
            <v>#NAME?</v>
          </cell>
          <cell r="K263">
            <v>5.5398959999999997</v>
          </cell>
          <cell r="L263" t="e">
            <v>#NAME?</v>
          </cell>
          <cell r="M263" t="e">
            <v>#NAME?</v>
          </cell>
          <cell r="N263">
            <v>2.98</v>
          </cell>
          <cell r="O263" t="e">
            <v>#NAME?</v>
          </cell>
          <cell r="P263" t="e">
            <v>#NAME?</v>
          </cell>
          <cell r="T263" t="str">
            <v>Tranche 2</v>
          </cell>
          <cell r="V263" t="e">
            <v>#NAME?</v>
          </cell>
          <cell r="X263" t="e">
            <v>#NAME?</v>
          </cell>
          <cell r="Y263" t="e">
            <v>#NAME?</v>
          </cell>
        </row>
        <row r="264">
          <cell r="B264">
            <v>1.896868</v>
          </cell>
          <cell r="C264" t="e">
            <v>#NAME?</v>
          </cell>
          <cell r="D264" t="e">
            <v>#NAME?</v>
          </cell>
          <cell r="E264">
            <v>29.97</v>
          </cell>
          <cell r="F264" t="e">
            <v>#NAME?</v>
          </cell>
          <cell r="G264" t="e">
            <v>#NAME?</v>
          </cell>
          <cell r="K264">
            <v>1.6251999999999999E-2</v>
          </cell>
          <cell r="L264" t="e">
            <v>#NAME?</v>
          </cell>
          <cell r="M264" t="e">
            <v>#NAME?</v>
          </cell>
          <cell r="N264">
            <v>14.515000000000001</v>
          </cell>
          <cell r="O264" t="e">
            <v>#NAME?</v>
          </cell>
          <cell r="P264" t="e">
            <v>#NAME?</v>
          </cell>
        </row>
        <row r="265">
          <cell r="B265">
            <v>4.0514999999999999</v>
          </cell>
          <cell r="C265" t="e">
            <v>#NAME?</v>
          </cell>
          <cell r="D265" t="e">
            <v>#NAME?</v>
          </cell>
          <cell r="E265">
            <v>33.299999999999997</v>
          </cell>
          <cell r="F265" t="e">
            <v>#NAME?</v>
          </cell>
          <cell r="G265" t="e">
            <v>#NAME?</v>
          </cell>
          <cell r="K265">
            <v>0.17749999999999999</v>
          </cell>
          <cell r="L265" t="e">
            <v>#NAME?</v>
          </cell>
          <cell r="M265" t="e">
            <v>#NAME?</v>
          </cell>
          <cell r="N265">
            <v>16.66</v>
          </cell>
          <cell r="O265" t="e">
            <v>#NAME?</v>
          </cell>
          <cell r="P265" t="e">
            <v>#NAME?</v>
          </cell>
          <cell r="S265" t="str">
            <v>EXTR</v>
          </cell>
          <cell r="V265" t="e">
            <v>#NAME?</v>
          </cell>
          <cell r="Y265" t="e">
            <v>#NAME?</v>
          </cell>
        </row>
        <row r="266">
          <cell r="B266">
            <v>4.7224019999999998</v>
          </cell>
          <cell r="C266" t="e">
            <v>#NAME?</v>
          </cell>
          <cell r="D266" t="e">
            <v>#NAME?</v>
          </cell>
          <cell r="E266">
            <v>37.659999999999997</v>
          </cell>
          <cell r="F266" t="e">
            <v>#NAME?</v>
          </cell>
          <cell r="G266" t="e">
            <v>#NAME?</v>
          </cell>
          <cell r="J266" t="str">
            <v>Warrants</v>
          </cell>
          <cell r="K266">
            <v>0.16</v>
          </cell>
          <cell r="L266" t="e">
            <v>#NAME?</v>
          </cell>
          <cell r="M266" t="e">
            <v>#NAME?</v>
          </cell>
          <cell r="N266">
            <v>14.515000000000001</v>
          </cell>
          <cell r="O266" t="e">
            <v>#NAME?</v>
          </cell>
          <cell r="P266" t="e">
            <v>#NAME?</v>
          </cell>
        </row>
        <row r="267">
          <cell r="A267" t="str">
            <v>Warrants</v>
          </cell>
          <cell r="B267">
            <v>0.08</v>
          </cell>
          <cell r="C267" t="e">
            <v>#NAME?</v>
          </cell>
          <cell r="D267" t="e">
            <v>#NAME?</v>
          </cell>
          <cell r="E267">
            <v>29.03</v>
          </cell>
          <cell r="F267" t="e">
            <v>#NAME?</v>
          </cell>
          <cell r="G267" t="e">
            <v>#NAME?</v>
          </cell>
          <cell r="J267" t="str">
            <v>Warrants</v>
          </cell>
          <cell r="K267">
            <v>6</v>
          </cell>
          <cell r="L267" t="e">
            <v>#NAME?</v>
          </cell>
          <cell r="M267" t="e">
            <v>#NAME?</v>
          </cell>
          <cell r="N267">
            <v>19.75</v>
          </cell>
          <cell r="O267" t="e">
            <v>#NAME?</v>
          </cell>
          <cell r="P267" t="e">
            <v>#NAME?</v>
          </cell>
        </row>
        <row r="268">
          <cell r="A268" t="str">
            <v>Warrants</v>
          </cell>
          <cell r="B268">
            <v>3</v>
          </cell>
          <cell r="C268" t="e">
            <v>#NAME?</v>
          </cell>
          <cell r="D268" t="e">
            <v>#NAME?</v>
          </cell>
          <cell r="E268">
            <v>39.5</v>
          </cell>
          <cell r="F268" t="e">
            <v>#NAME?</v>
          </cell>
          <cell r="G268" t="e">
            <v>#NAME?</v>
          </cell>
          <cell r="J268" t="str">
            <v>Warrants</v>
          </cell>
          <cell r="K268">
            <v>0.24</v>
          </cell>
          <cell r="L268" t="e">
            <v>#NAME?</v>
          </cell>
          <cell r="M268" t="e">
            <v>#NAME?</v>
          </cell>
          <cell r="N268">
            <v>7.01</v>
          </cell>
          <cell r="O268" t="e">
            <v>#NAME?</v>
          </cell>
          <cell r="P268" t="e">
            <v>#NAME?</v>
          </cell>
        </row>
        <row r="269">
          <cell r="A269" t="str">
            <v>Warrants</v>
          </cell>
          <cell r="B269">
            <v>0.12</v>
          </cell>
          <cell r="C269" t="e">
            <v>#NAME?</v>
          </cell>
          <cell r="D269" t="e">
            <v>#NAME?</v>
          </cell>
          <cell r="E269">
            <v>14.02</v>
          </cell>
          <cell r="F269" t="e">
            <v>#NAME?</v>
          </cell>
          <cell r="G269" t="e">
            <v>#NAME?</v>
          </cell>
          <cell r="J269" t="str">
            <v>EXTR</v>
          </cell>
          <cell r="L269" t="e">
            <v>#NAME?</v>
          </cell>
          <cell r="M269" t="e">
            <v>#NAME?</v>
          </cell>
          <cell r="P269" t="e">
            <v>#NAME?</v>
          </cell>
        </row>
        <row r="270">
          <cell r="A270" t="str">
            <v>EXTR</v>
          </cell>
          <cell r="C270" t="e">
            <v>#NAME?</v>
          </cell>
          <cell r="D270" t="e">
            <v>#NAME?</v>
          </cell>
          <cell r="G270" t="e">
            <v>#NAME?</v>
          </cell>
        </row>
        <row r="273">
          <cell r="B273" t="str">
            <v>Options Oustanding</v>
          </cell>
          <cell r="C273" t="str">
            <v>In-the Money</v>
          </cell>
          <cell r="D273" t="str">
            <v>Weight</v>
          </cell>
          <cell r="E273" t="str">
            <v>Exercise Price</v>
          </cell>
          <cell r="F273" t="str">
            <v>Current Price</v>
          </cell>
          <cell r="G273" t="str">
            <v>Weighted Avg.</v>
          </cell>
          <cell r="K273" t="str">
            <v>Options Exercisable</v>
          </cell>
          <cell r="L273" t="str">
            <v>In-the Money</v>
          </cell>
          <cell r="M273" t="str">
            <v>Weight</v>
          </cell>
          <cell r="N273" t="str">
            <v>Exercise Price</v>
          </cell>
          <cell r="O273" t="str">
            <v>Current Price</v>
          </cell>
          <cell r="P273" t="str">
            <v>Weighted Avg.</v>
          </cell>
          <cell r="T273" t="str">
            <v>Convertible Debt</v>
          </cell>
          <cell r="U273" t="str">
            <v>Amount</v>
          </cell>
          <cell r="V273" t="str">
            <v>In-The-Money</v>
          </cell>
          <cell r="W273" t="str">
            <v>Conv. Price</v>
          </cell>
          <cell r="X273" t="str">
            <v>Current Price</v>
          </cell>
          <cell r="Y273" t="str">
            <v>Net Shares</v>
          </cell>
        </row>
        <row r="274">
          <cell r="B274">
            <v>0.91253200000000001</v>
          </cell>
          <cell r="C274" t="e">
            <v>#NAME?</v>
          </cell>
          <cell r="D274" t="e">
            <v>#NAME?</v>
          </cell>
          <cell r="E274">
            <v>0.03</v>
          </cell>
          <cell r="F274" t="e">
            <v>#NAME?</v>
          </cell>
          <cell r="G274" t="e">
            <v>#NAME?</v>
          </cell>
          <cell r="K274">
            <v>0.91253200000000001</v>
          </cell>
          <cell r="L274" t="e">
            <v>#NAME?</v>
          </cell>
          <cell r="M274" t="e">
            <v>#NAME?</v>
          </cell>
          <cell r="N274">
            <v>0.03</v>
          </cell>
          <cell r="O274" t="e">
            <v>#NAME?</v>
          </cell>
          <cell r="P274" t="e">
            <v>#NAME?</v>
          </cell>
          <cell r="T274" t="str">
            <v>Tranche 1</v>
          </cell>
          <cell r="U274">
            <v>0</v>
          </cell>
          <cell r="V274" t="e">
            <v>#NAME?</v>
          </cell>
          <cell r="W274">
            <v>0</v>
          </cell>
          <cell r="X274" t="e">
            <v>#NAME?</v>
          </cell>
          <cell r="Y274" t="e">
            <v>#NAME?</v>
          </cell>
        </row>
        <row r="275">
          <cell r="B275">
            <v>0.100661</v>
          </cell>
          <cell r="C275" t="e">
            <v>#NAME?</v>
          </cell>
          <cell r="D275" t="e">
            <v>#NAME?</v>
          </cell>
          <cell r="E275">
            <v>0.1</v>
          </cell>
          <cell r="F275" t="e">
            <v>#NAME?</v>
          </cell>
          <cell r="G275" t="e">
            <v>#NAME?</v>
          </cell>
          <cell r="K275">
            <v>0.100661</v>
          </cell>
          <cell r="L275" t="e">
            <v>#NAME?</v>
          </cell>
          <cell r="M275" t="e">
            <v>#NAME?</v>
          </cell>
          <cell r="N275">
            <v>0.1</v>
          </cell>
          <cell r="O275" t="e">
            <v>#NAME?</v>
          </cell>
          <cell r="P275" t="e">
            <v>#NAME?</v>
          </cell>
          <cell r="T275" t="str">
            <v>Tranche 2</v>
          </cell>
          <cell r="V275" t="e">
            <v>#NAME?</v>
          </cell>
          <cell r="X275" t="e">
            <v>#NAME?</v>
          </cell>
          <cell r="Y275" t="e">
            <v>#NAME?</v>
          </cell>
        </row>
        <row r="276">
          <cell r="B276">
            <v>1.432974</v>
          </cell>
          <cell r="C276" t="e">
            <v>#NAME?</v>
          </cell>
          <cell r="D276" t="e">
            <v>#NAME?</v>
          </cell>
          <cell r="E276">
            <v>0.17</v>
          </cell>
          <cell r="F276" t="e">
            <v>#NAME?</v>
          </cell>
          <cell r="G276" t="e">
            <v>#NAME?</v>
          </cell>
          <cell r="K276">
            <v>1.432974</v>
          </cell>
          <cell r="L276" t="e">
            <v>#NAME?</v>
          </cell>
          <cell r="M276" t="e">
            <v>#NAME?</v>
          </cell>
          <cell r="N276">
            <v>0.17</v>
          </cell>
          <cell r="O276" t="e">
            <v>#NAME?</v>
          </cell>
          <cell r="P276" t="e">
            <v>#NAME?</v>
          </cell>
        </row>
        <row r="277">
          <cell r="B277">
            <v>0.52351700000000001</v>
          </cell>
          <cell r="C277" t="e">
            <v>#NAME?</v>
          </cell>
          <cell r="D277" t="e">
            <v>#NAME?</v>
          </cell>
          <cell r="E277">
            <v>0.33</v>
          </cell>
          <cell r="F277" t="e">
            <v>#NAME?</v>
          </cell>
          <cell r="G277" t="e">
            <v>#NAME?</v>
          </cell>
          <cell r="K277">
            <v>0.52351700000000001</v>
          </cell>
          <cell r="L277" t="e">
            <v>#NAME?</v>
          </cell>
          <cell r="M277" t="e">
            <v>#NAME?</v>
          </cell>
          <cell r="N277">
            <v>0.33</v>
          </cell>
          <cell r="O277" t="e">
            <v>#NAME?</v>
          </cell>
          <cell r="P277" t="e">
            <v>#NAME?</v>
          </cell>
          <cell r="S277" t="str">
            <v>FDRY</v>
          </cell>
          <cell r="V277" t="e">
            <v>#NAME?</v>
          </cell>
          <cell r="Y277" t="e">
            <v>#NAME?</v>
          </cell>
        </row>
        <row r="278">
          <cell r="B278">
            <v>0.85451100000000002</v>
          </cell>
          <cell r="C278" t="e">
            <v>#NAME?</v>
          </cell>
          <cell r="D278" t="e">
            <v>#NAME?</v>
          </cell>
          <cell r="E278">
            <v>0.83</v>
          </cell>
          <cell r="F278" t="e">
            <v>#NAME?</v>
          </cell>
          <cell r="G278" t="e">
            <v>#NAME?</v>
          </cell>
          <cell r="K278">
            <v>0.85451100000000002</v>
          </cell>
          <cell r="L278" t="e">
            <v>#NAME?</v>
          </cell>
          <cell r="M278" t="e">
            <v>#NAME?</v>
          </cell>
          <cell r="N278">
            <v>0.83</v>
          </cell>
          <cell r="O278" t="e">
            <v>#NAME?</v>
          </cell>
          <cell r="P278" t="e">
            <v>#NAME?</v>
          </cell>
        </row>
        <row r="279">
          <cell r="B279">
            <v>0.81941299999999995</v>
          </cell>
          <cell r="C279" t="e">
            <v>#NAME?</v>
          </cell>
          <cell r="D279" t="e">
            <v>#NAME?</v>
          </cell>
          <cell r="E279">
            <v>1.33</v>
          </cell>
          <cell r="F279" t="e">
            <v>#NAME?</v>
          </cell>
          <cell r="G279" t="e">
            <v>#NAME?</v>
          </cell>
          <cell r="K279">
            <v>0.81941299999999995</v>
          </cell>
          <cell r="L279" t="e">
            <v>#NAME?</v>
          </cell>
          <cell r="M279" t="e">
            <v>#NAME?</v>
          </cell>
          <cell r="N279">
            <v>1.33</v>
          </cell>
          <cell r="O279" t="e">
            <v>#NAME?</v>
          </cell>
          <cell r="P279" t="e">
            <v>#NAME?</v>
          </cell>
        </row>
        <row r="280">
          <cell r="B280">
            <v>1.8699190000000001</v>
          </cell>
          <cell r="C280" t="e">
            <v>#NAME?</v>
          </cell>
          <cell r="D280" t="e">
            <v>#NAME?</v>
          </cell>
          <cell r="E280">
            <v>2.73</v>
          </cell>
          <cell r="F280" t="e">
            <v>#NAME?</v>
          </cell>
          <cell r="G280" t="e">
            <v>#NAME?</v>
          </cell>
          <cell r="K280">
            <v>1.8699190000000001</v>
          </cell>
          <cell r="L280" t="e">
            <v>#NAME?</v>
          </cell>
          <cell r="M280" t="e">
            <v>#NAME?</v>
          </cell>
          <cell r="N280">
            <v>2.73</v>
          </cell>
          <cell r="O280" t="e">
            <v>#NAME?</v>
          </cell>
          <cell r="P280" t="e">
            <v>#NAME?</v>
          </cell>
        </row>
        <row r="281">
          <cell r="B281">
            <v>2.759827</v>
          </cell>
          <cell r="C281" t="e">
            <v>#NAME?</v>
          </cell>
          <cell r="D281" t="e">
            <v>#NAME?</v>
          </cell>
          <cell r="E281">
            <v>5.08</v>
          </cell>
          <cell r="F281" t="e">
            <v>#NAME?</v>
          </cell>
          <cell r="G281" t="e">
            <v>#NAME?</v>
          </cell>
          <cell r="K281">
            <v>2.759827</v>
          </cell>
          <cell r="L281" t="e">
            <v>#NAME?</v>
          </cell>
          <cell r="M281" t="e">
            <v>#NAME?</v>
          </cell>
          <cell r="N281">
            <v>5.13</v>
          </cell>
          <cell r="O281" t="e">
            <v>#NAME?</v>
          </cell>
          <cell r="P281" t="e">
            <v>#NAME?</v>
          </cell>
        </row>
        <row r="282">
          <cell r="B282">
            <v>0.84203399999999995</v>
          </cell>
          <cell r="C282" t="e">
            <v>#NAME?</v>
          </cell>
          <cell r="D282" t="e">
            <v>#NAME?</v>
          </cell>
          <cell r="E282">
            <v>7.5</v>
          </cell>
          <cell r="F282" t="e">
            <v>#NAME?</v>
          </cell>
          <cell r="G282" t="e">
            <v>#NAME?</v>
          </cell>
          <cell r="K282">
            <v>0.84203399999999995</v>
          </cell>
          <cell r="L282" t="e">
            <v>#NAME?</v>
          </cell>
          <cell r="M282" t="e">
            <v>#NAME?</v>
          </cell>
          <cell r="N282">
            <v>7.5</v>
          </cell>
          <cell r="O282" t="e">
            <v>#NAME?</v>
          </cell>
          <cell r="P282" t="e">
            <v>#NAME?</v>
          </cell>
        </row>
        <row r="283">
          <cell r="B283">
            <v>0.94573399999999996</v>
          </cell>
          <cell r="C283" t="e">
            <v>#NAME?</v>
          </cell>
          <cell r="D283" t="e">
            <v>#NAME?</v>
          </cell>
          <cell r="E283">
            <v>11.5</v>
          </cell>
          <cell r="F283" t="e">
            <v>#NAME?</v>
          </cell>
          <cell r="G283" t="e">
            <v>#NAME?</v>
          </cell>
          <cell r="K283">
            <v>0.94573399999999996</v>
          </cell>
          <cell r="L283" t="e">
            <v>#NAME?</v>
          </cell>
          <cell r="M283" t="e">
            <v>#NAME?</v>
          </cell>
          <cell r="N283">
            <v>11.5</v>
          </cell>
          <cell r="O283" t="e">
            <v>#NAME?</v>
          </cell>
          <cell r="P283" t="e">
            <v>#NAME?</v>
          </cell>
        </row>
        <row r="284">
          <cell r="B284">
            <v>1.4870000000000001</v>
          </cell>
          <cell r="C284" t="e">
            <v>#NAME?</v>
          </cell>
          <cell r="D284" t="e">
            <v>#NAME?</v>
          </cell>
          <cell r="E284">
            <v>36.880000000000003</v>
          </cell>
          <cell r="F284" t="e">
            <v>#NAME?</v>
          </cell>
          <cell r="G284" t="e">
            <v>#NAME?</v>
          </cell>
          <cell r="K284">
            <v>6.9800000000000005E-4</v>
          </cell>
          <cell r="L284" t="e">
            <v>#NAME?</v>
          </cell>
          <cell r="M284" t="e">
            <v>#NAME?</v>
          </cell>
          <cell r="N284">
            <v>36.880000000000003</v>
          </cell>
          <cell r="O284" t="e">
            <v>#NAME?</v>
          </cell>
          <cell r="P284" t="e">
            <v>#NAME?</v>
          </cell>
        </row>
        <row r="285">
          <cell r="B285">
            <v>7.8954209999999998</v>
          </cell>
          <cell r="C285" t="e">
            <v>#NAME?</v>
          </cell>
          <cell r="D285" t="e">
            <v>#NAME?</v>
          </cell>
          <cell r="E285">
            <v>72.52</v>
          </cell>
          <cell r="F285" t="e">
            <v>#NAME?</v>
          </cell>
          <cell r="G285" t="e">
            <v>#NAME?</v>
          </cell>
          <cell r="K285">
            <v>6.9907999999999998E-2</v>
          </cell>
          <cell r="L285" t="e">
            <v>#NAME?</v>
          </cell>
          <cell r="M285" t="e">
            <v>#NAME?</v>
          </cell>
          <cell r="N285">
            <v>64.069999999999993</v>
          </cell>
          <cell r="O285" t="e">
            <v>#NAME?</v>
          </cell>
          <cell r="P285" t="e">
            <v>#NAME?</v>
          </cell>
        </row>
        <row r="286">
          <cell r="B286">
            <v>1.343</v>
          </cell>
          <cell r="C286" t="e">
            <v>#NAME?</v>
          </cell>
          <cell r="D286" t="e">
            <v>#NAME?</v>
          </cell>
          <cell r="E286">
            <v>15.77</v>
          </cell>
          <cell r="F286" t="e">
            <v>#NAME?</v>
          </cell>
          <cell r="G286" t="e">
            <v>#NAME?</v>
          </cell>
          <cell r="K286">
            <v>8.233E-2</v>
          </cell>
          <cell r="L286" t="e">
            <v>#NAME?</v>
          </cell>
          <cell r="M286" t="e">
            <v>#NAME?</v>
          </cell>
          <cell r="N286">
            <v>121.31</v>
          </cell>
          <cell r="O286" t="e">
            <v>#NAME?</v>
          </cell>
          <cell r="P286" t="e">
            <v>#NAME?</v>
          </cell>
        </row>
        <row r="287">
          <cell r="C287" t="e">
            <v>#NAME?</v>
          </cell>
          <cell r="D287" t="e">
            <v>#NAME?</v>
          </cell>
          <cell r="F287" t="e">
            <v>#NAME?</v>
          </cell>
          <cell r="G287" t="e">
            <v>#NAME?</v>
          </cell>
          <cell r="L287" t="e">
            <v>#NAME?</v>
          </cell>
          <cell r="M287" t="e">
            <v>#NAME?</v>
          </cell>
          <cell r="O287" t="e">
            <v>#NAME?</v>
          </cell>
          <cell r="P287" t="e">
            <v>#NAME?</v>
          </cell>
        </row>
        <row r="288">
          <cell r="A288" t="str">
            <v>FDRY</v>
          </cell>
          <cell r="C288" t="e">
            <v>#NAME?</v>
          </cell>
          <cell r="D288" t="e">
            <v>#NAME?</v>
          </cell>
          <cell r="G288" t="e">
            <v>#NAME?</v>
          </cell>
          <cell r="J288" t="str">
            <v>FDRY</v>
          </cell>
          <cell r="L288" t="e">
            <v>#NAME?</v>
          </cell>
          <cell r="M288" t="e">
            <v>#NAME?</v>
          </cell>
          <cell r="P288" t="e">
            <v>#NAME?</v>
          </cell>
        </row>
        <row r="290">
          <cell r="B290" t="str">
            <v>Options Oustanding</v>
          </cell>
          <cell r="C290" t="str">
            <v>In-the Money</v>
          </cell>
          <cell r="D290" t="str">
            <v>Weight</v>
          </cell>
          <cell r="E290" t="str">
            <v>Exercise Price</v>
          </cell>
          <cell r="F290" t="str">
            <v>Current Price</v>
          </cell>
          <cell r="G290" t="str">
            <v>Weighted Avg.</v>
          </cell>
          <cell r="K290" t="str">
            <v>Options Exercisable</v>
          </cell>
          <cell r="L290" t="str">
            <v>In-the Money</v>
          </cell>
          <cell r="M290" t="str">
            <v>Weight</v>
          </cell>
          <cell r="N290" t="str">
            <v>Exercise Price</v>
          </cell>
          <cell r="O290" t="str">
            <v>Current Price</v>
          </cell>
          <cell r="P290" t="str">
            <v>Weighted Avg.</v>
          </cell>
        </row>
        <row r="291">
          <cell r="B291">
            <v>17.175000000000001</v>
          </cell>
          <cell r="C291" t="e">
            <v>#NAME?</v>
          </cell>
          <cell r="D291" t="e">
            <v>#NAME?</v>
          </cell>
          <cell r="E291">
            <v>17</v>
          </cell>
          <cell r="F291" t="e">
            <v>#NAME?</v>
          </cell>
          <cell r="G291" t="e">
            <v>#NAME?</v>
          </cell>
          <cell r="K291">
            <v>15.992000000000001</v>
          </cell>
          <cell r="L291" t="e">
            <v>#NAME?</v>
          </cell>
          <cell r="M291" t="e">
            <v>#NAME?</v>
          </cell>
          <cell r="N291">
            <v>16</v>
          </cell>
          <cell r="O291" t="e">
            <v>#NAME?</v>
          </cell>
          <cell r="P291" t="e">
            <v>#NAME?</v>
          </cell>
        </row>
        <row r="292">
          <cell r="B292">
            <v>8.8040000000000003</v>
          </cell>
          <cell r="C292" t="e">
            <v>#NAME?</v>
          </cell>
          <cell r="D292" t="e">
            <v>#NAME?</v>
          </cell>
          <cell r="E292">
            <v>42</v>
          </cell>
          <cell r="F292" t="e">
            <v>#NAME?</v>
          </cell>
          <cell r="G292" t="e">
            <v>#NAME?</v>
          </cell>
          <cell r="K292">
            <v>4.694</v>
          </cell>
          <cell r="L292" t="e">
            <v>#NAME?</v>
          </cell>
          <cell r="M292" t="e">
            <v>#NAME?</v>
          </cell>
          <cell r="N292">
            <v>42</v>
          </cell>
          <cell r="O292" t="e">
            <v>#NAME?</v>
          </cell>
          <cell r="P292" t="e">
            <v>#NAME?</v>
          </cell>
        </row>
        <row r="293">
          <cell r="B293">
            <v>17.794</v>
          </cell>
          <cell r="C293" t="e">
            <v>#NAME?</v>
          </cell>
          <cell r="D293" t="e">
            <v>#NAME?</v>
          </cell>
          <cell r="E293">
            <v>59</v>
          </cell>
          <cell r="F293" t="e">
            <v>#NAME?</v>
          </cell>
          <cell r="G293" t="e">
            <v>#NAME?</v>
          </cell>
          <cell r="K293">
            <v>5.2729999999999997</v>
          </cell>
          <cell r="L293" t="e">
            <v>#NAME?</v>
          </cell>
          <cell r="M293" t="e">
            <v>#NAME?</v>
          </cell>
          <cell r="N293">
            <v>58</v>
          </cell>
          <cell r="O293" t="e">
            <v>#NAME?</v>
          </cell>
          <cell r="P293" t="e">
            <v>#NAME?</v>
          </cell>
        </row>
        <row r="294">
          <cell r="B294">
            <v>12.2</v>
          </cell>
          <cell r="C294" t="e">
            <v>#NAME?</v>
          </cell>
          <cell r="D294" t="e">
            <v>#NAME?</v>
          </cell>
          <cell r="E294">
            <v>76</v>
          </cell>
          <cell r="F294" t="e">
            <v>#NAME?</v>
          </cell>
          <cell r="G294" t="e">
            <v>#NAME?</v>
          </cell>
          <cell r="K294">
            <v>0.13200000000000001</v>
          </cell>
          <cell r="L294" t="e">
            <v>#NAME?</v>
          </cell>
          <cell r="M294" t="e">
            <v>#NAME?</v>
          </cell>
          <cell r="N294">
            <v>76</v>
          </cell>
          <cell r="O294" t="e">
            <v>#NAME?</v>
          </cell>
          <cell r="P294" t="e">
            <v>#NAME?</v>
          </cell>
        </row>
        <row r="295">
          <cell r="B295">
            <v>1.8160000000000001</v>
          </cell>
          <cell r="C295" t="e">
            <v>#NAME?</v>
          </cell>
          <cell r="D295" t="e">
            <v>#NAME?</v>
          </cell>
          <cell r="E295">
            <v>108</v>
          </cell>
          <cell r="F295" t="e">
            <v>#NAME?</v>
          </cell>
          <cell r="G295" t="e">
            <v>#NAME?</v>
          </cell>
          <cell r="K295">
            <v>7.0000000000000001E-3</v>
          </cell>
          <cell r="L295" t="e">
            <v>#NAME?</v>
          </cell>
          <cell r="M295" t="e">
            <v>#NAME?</v>
          </cell>
          <cell r="N295">
            <v>106</v>
          </cell>
          <cell r="O295" t="e">
            <v>#NAME?</v>
          </cell>
          <cell r="P295" t="e">
            <v>#NAME?</v>
          </cell>
        </row>
        <row r="296">
          <cell r="A296" t="str">
            <v>HWP</v>
          </cell>
          <cell r="C296" t="e">
            <v>#NAME?</v>
          </cell>
          <cell r="D296" t="e">
            <v>#NAME?</v>
          </cell>
          <cell r="G296" t="e">
            <v>#NAME?</v>
          </cell>
          <cell r="J296" t="str">
            <v>HWP</v>
          </cell>
          <cell r="L296" t="e">
            <v>#NAME?</v>
          </cell>
          <cell r="M296" t="e">
            <v>#NAME?</v>
          </cell>
          <cell r="P296" t="e">
            <v>#NAME?</v>
          </cell>
        </row>
        <row r="298">
          <cell r="B298" t="str">
            <v>Options Oustanding</v>
          </cell>
          <cell r="C298" t="str">
            <v>In-the Money</v>
          </cell>
          <cell r="D298" t="str">
            <v>Weight</v>
          </cell>
          <cell r="E298" t="str">
            <v>Exercise Price</v>
          </cell>
          <cell r="F298" t="str">
            <v>Current Price</v>
          </cell>
          <cell r="G298" t="str">
            <v>Weighted Avg.</v>
          </cell>
          <cell r="K298" t="str">
            <v>Options Oustanding</v>
          </cell>
          <cell r="L298" t="str">
            <v>In-the Money</v>
          </cell>
          <cell r="M298" t="str">
            <v>Weight</v>
          </cell>
          <cell r="N298" t="str">
            <v>Exercise Price</v>
          </cell>
          <cell r="O298" t="str">
            <v>Current Price</v>
          </cell>
          <cell r="P298" t="str">
            <v>Weighted Avg.</v>
          </cell>
        </row>
        <row r="299">
          <cell r="B299">
            <v>0.72</v>
          </cell>
          <cell r="C299" t="e">
            <v>#NAME?</v>
          </cell>
          <cell r="D299" t="e">
            <v>#NAME?</v>
          </cell>
          <cell r="E299">
            <v>6.6666666666666697E-3</v>
          </cell>
          <cell r="F299" t="e">
            <v>#NAME?</v>
          </cell>
          <cell r="G299" t="e">
            <v>#NAME?</v>
          </cell>
          <cell r="K299">
            <v>0.72</v>
          </cell>
          <cell r="L299" t="e">
            <v>#NAME?</v>
          </cell>
          <cell r="M299" t="e">
            <v>#NAME?</v>
          </cell>
          <cell r="N299">
            <v>6.6666666666666697E-3</v>
          </cell>
          <cell r="O299" t="e">
            <v>#NAME?</v>
          </cell>
          <cell r="P299" t="e">
            <v>#NAME?</v>
          </cell>
        </row>
        <row r="300">
          <cell r="B300">
            <v>6.1319999999999997</v>
          </cell>
          <cell r="C300" t="e">
            <v>#NAME?</v>
          </cell>
          <cell r="D300" t="e">
            <v>#NAME?</v>
          </cell>
          <cell r="E300">
            <v>1.3333333333333299E-2</v>
          </cell>
          <cell r="F300" t="e">
            <v>#NAME?</v>
          </cell>
          <cell r="G300" t="e">
            <v>#NAME?</v>
          </cell>
          <cell r="K300">
            <v>6.1319999999999997</v>
          </cell>
          <cell r="L300" t="e">
            <v>#NAME?</v>
          </cell>
          <cell r="M300" t="e">
            <v>#NAME?</v>
          </cell>
          <cell r="N300">
            <v>1.3333333333333299E-2</v>
          </cell>
          <cell r="O300" t="e">
            <v>#NAME?</v>
          </cell>
          <cell r="P300" t="e">
            <v>#NAME?</v>
          </cell>
        </row>
        <row r="301">
          <cell r="B301">
            <v>0.30599999999999999</v>
          </cell>
          <cell r="C301" t="e">
            <v>#NAME?</v>
          </cell>
          <cell r="D301" t="e">
            <v>#NAME?</v>
          </cell>
          <cell r="E301">
            <v>1.6666666666666701E-2</v>
          </cell>
          <cell r="F301" t="e">
            <v>#NAME?</v>
          </cell>
          <cell r="G301" t="e">
            <v>#NAME?</v>
          </cell>
          <cell r="K301">
            <v>0.30599999999999999</v>
          </cell>
          <cell r="L301" t="e">
            <v>#NAME?</v>
          </cell>
          <cell r="M301" t="e">
            <v>#NAME?</v>
          </cell>
          <cell r="N301">
            <v>1.6666666666666701E-2</v>
          </cell>
          <cell r="O301" t="e">
            <v>#NAME?</v>
          </cell>
          <cell r="P301" t="e">
            <v>#NAME?</v>
          </cell>
        </row>
        <row r="302">
          <cell r="B302">
            <v>0.1215</v>
          </cell>
          <cell r="C302" t="e">
            <v>#NAME?</v>
          </cell>
          <cell r="D302" t="e">
            <v>#NAME?</v>
          </cell>
          <cell r="E302">
            <v>0.03</v>
          </cell>
          <cell r="F302" t="e">
            <v>#NAME?</v>
          </cell>
          <cell r="G302" t="e">
            <v>#NAME?</v>
          </cell>
          <cell r="K302">
            <v>0.1215</v>
          </cell>
          <cell r="L302" t="e">
            <v>#NAME?</v>
          </cell>
          <cell r="M302" t="e">
            <v>#NAME?</v>
          </cell>
          <cell r="N302">
            <v>0.03</v>
          </cell>
          <cell r="O302" t="e">
            <v>#NAME?</v>
          </cell>
          <cell r="P302" t="e">
            <v>#NAME?</v>
          </cell>
        </row>
        <row r="303">
          <cell r="B303">
            <v>1.26</v>
          </cell>
          <cell r="C303" t="e">
            <v>#NAME?</v>
          </cell>
          <cell r="D303" t="e">
            <v>#NAME?</v>
          </cell>
          <cell r="E303">
            <v>0.146666666666667</v>
          </cell>
          <cell r="F303" t="e">
            <v>#NAME?</v>
          </cell>
          <cell r="G303" t="e">
            <v>#NAME?</v>
          </cell>
          <cell r="K303">
            <v>1.26</v>
          </cell>
          <cell r="L303" t="e">
            <v>#NAME?</v>
          </cell>
          <cell r="M303" t="e">
            <v>#NAME?</v>
          </cell>
          <cell r="N303">
            <v>0.146666666666667</v>
          </cell>
          <cell r="O303" t="e">
            <v>#NAME?</v>
          </cell>
          <cell r="P303" t="e">
            <v>#NAME?</v>
          </cell>
        </row>
        <row r="304">
          <cell r="B304">
            <v>1.1501999999999999</v>
          </cell>
          <cell r="C304" t="e">
            <v>#NAME?</v>
          </cell>
          <cell r="D304" t="e">
            <v>#NAME?</v>
          </cell>
          <cell r="E304">
            <v>0.15666666666666701</v>
          </cell>
          <cell r="F304" t="e">
            <v>#NAME?</v>
          </cell>
          <cell r="G304" t="e">
            <v>#NAME?</v>
          </cell>
          <cell r="K304">
            <v>1.1501999999999999</v>
          </cell>
          <cell r="L304" t="e">
            <v>#NAME?</v>
          </cell>
          <cell r="M304" t="e">
            <v>#NAME?</v>
          </cell>
          <cell r="N304">
            <v>0.15666666666666701</v>
          </cell>
          <cell r="O304" t="e">
            <v>#NAME?</v>
          </cell>
          <cell r="P304" t="e">
            <v>#NAME?</v>
          </cell>
        </row>
        <row r="305">
          <cell r="B305">
            <v>0.58499999999999996</v>
          </cell>
          <cell r="C305" t="e">
            <v>#NAME?</v>
          </cell>
          <cell r="D305" t="e">
            <v>#NAME?</v>
          </cell>
          <cell r="E305">
            <v>0.223333333333333</v>
          </cell>
          <cell r="F305" t="e">
            <v>#NAME?</v>
          </cell>
          <cell r="G305" t="e">
            <v>#NAME?</v>
          </cell>
          <cell r="K305">
            <v>0.58499999999999996</v>
          </cell>
          <cell r="L305" t="e">
            <v>#NAME?</v>
          </cell>
          <cell r="M305" t="e">
            <v>#NAME?</v>
          </cell>
          <cell r="N305">
            <v>0.223333333333333</v>
          </cell>
          <cell r="O305" t="e">
            <v>#NAME?</v>
          </cell>
          <cell r="P305" t="e">
            <v>#NAME?</v>
          </cell>
        </row>
        <row r="306">
          <cell r="B306">
            <v>1.014</v>
          </cell>
          <cell r="C306" t="e">
            <v>#NAME?</v>
          </cell>
          <cell r="D306" t="e">
            <v>#NAME?</v>
          </cell>
          <cell r="E306">
            <v>0.33333333333333298</v>
          </cell>
          <cell r="F306" t="e">
            <v>#NAME?</v>
          </cell>
          <cell r="G306" t="e">
            <v>#NAME?</v>
          </cell>
          <cell r="K306">
            <v>1.014</v>
          </cell>
          <cell r="L306" t="e">
            <v>#NAME?</v>
          </cell>
          <cell r="M306" t="e">
            <v>#NAME?</v>
          </cell>
          <cell r="N306">
            <v>0.33333333333333298</v>
          </cell>
          <cell r="O306" t="e">
            <v>#NAME?</v>
          </cell>
          <cell r="P306" t="e">
            <v>#NAME?</v>
          </cell>
        </row>
        <row r="307">
          <cell r="B307">
            <v>2.3340000000000001</v>
          </cell>
          <cell r="C307" t="e">
            <v>#NAME?</v>
          </cell>
          <cell r="D307" t="e">
            <v>#NAME?</v>
          </cell>
          <cell r="E307">
            <v>1.13333333333333</v>
          </cell>
          <cell r="F307" t="e">
            <v>#NAME?</v>
          </cell>
          <cell r="G307" t="e">
            <v>#NAME?</v>
          </cell>
          <cell r="K307">
            <v>2.3340000000000001</v>
          </cell>
          <cell r="L307" t="e">
            <v>#NAME?</v>
          </cell>
          <cell r="M307" t="e">
            <v>#NAME?</v>
          </cell>
          <cell r="N307">
            <v>1.13333333333333</v>
          </cell>
          <cell r="O307" t="e">
            <v>#NAME?</v>
          </cell>
          <cell r="P307" t="e">
            <v>#NAME?</v>
          </cell>
        </row>
        <row r="308">
          <cell r="B308">
            <v>0.72</v>
          </cell>
          <cell r="C308" t="e">
            <v>#NAME?</v>
          </cell>
          <cell r="D308" t="e">
            <v>#NAME?</v>
          </cell>
          <cell r="E308">
            <v>1.2233333333333301</v>
          </cell>
          <cell r="F308" t="e">
            <v>#NAME?</v>
          </cell>
          <cell r="G308" t="e">
            <v>#NAME?</v>
          </cell>
          <cell r="K308">
            <v>0.72</v>
          </cell>
          <cell r="L308" t="e">
            <v>#NAME?</v>
          </cell>
          <cell r="M308" t="e">
            <v>#NAME?</v>
          </cell>
          <cell r="N308">
            <v>1.2233333333333301</v>
          </cell>
          <cell r="O308" t="e">
            <v>#NAME?</v>
          </cell>
          <cell r="P308" t="e">
            <v>#NAME?</v>
          </cell>
        </row>
        <row r="309">
          <cell r="B309">
            <v>2.5409999999999999</v>
          </cell>
          <cell r="C309" t="e">
            <v>#NAME?</v>
          </cell>
          <cell r="D309" t="e">
            <v>#NAME?</v>
          </cell>
          <cell r="E309">
            <v>2.11</v>
          </cell>
          <cell r="F309" t="e">
            <v>#NAME?</v>
          </cell>
          <cell r="G309" t="e">
            <v>#NAME?</v>
          </cell>
          <cell r="K309">
            <v>2.5409999999999999</v>
          </cell>
          <cell r="L309" t="e">
            <v>#NAME?</v>
          </cell>
          <cell r="M309" t="e">
            <v>#NAME?</v>
          </cell>
          <cell r="N309">
            <v>2.11</v>
          </cell>
          <cell r="O309" t="e">
            <v>#NAME?</v>
          </cell>
          <cell r="P309" t="e">
            <v>#NAME?</v>
          </cell>
        </row>
        <row r="310">
          <cell r="B310">
            <v>0.14399999999999999</v>
          </cell>
          <cell r="C310" t="e">
            <v>#NAME?</v>
          </cell>
          <cell r="D310" t="e">
            <v>#NAME?</v>
          </cell>
          <cell r="E310">
            <v>7.2366666666666699</v>
          </cell>
          <cell r="F310" t="e">
            <v>#NAME?</v>
          </cell>
          <cell r="G310" t="e">
            <v>#NAME?</v>
          </cell>
          <cell r="K310">
            <v>0.14399999999999999</v>
          </cell>
          <cell r="L310" t="e">
            <v>#NAME?</v>
          </cell>
          <cell r="M310" t="e">
            <v>#NAME?</v>
          </cell>
          <cell r="N310">
            <v>7.2366666666666699</v>
          </cell>
          <cell r="O310" t="e">
            <v>#NAME?</v>
          </cell>
          <cell r="P310" t="e">
            <v>#NAME?</v>
          </cell>
        </row>
        <row r="311">
          <cell r="A311" t="str">
            <v>FNSR</v>
          </cell>
          <cell r="C311" t="e">
            <v>#NAME?</v>
          </cell>
          <cell r="D311" t="e">
            <v>#NAME?</v>
          </cell>
          <cell r="G311" t="e">
            <v>#NAME?</v>
          </cell>
          <cell r="J311" t="str">
            <v>FNSR</v>
          </cell>
          <cell r="L311" t="e">
            <v>#NAME?</v>
          </cell>
          <cell r="M311" t="e">
            <v>#NAME?</v>
          </cell>
          <cell r="P311" t="e">
            <v>#NAME?</v>
          </cell>
        </row>
        <row r="315">
          <cell r="B315" t="str">
            <v>Options Oustanding</v>
          </cell>
          <cell r="C315" t="str">
            <v>In-the Money</v>
          </cell>
          <cell r="D315" t="str">
            <v>Weight</v>
          </cell>
          <cell r="E315" t="str">
            <v>Exercise Price</v>
          </cell>
          <cell r="F315" t="str">
            <v>Current Price</v>
          </cell>
          <cell r="G315" t="str">
            <v>Weighted Avg.</v>
          </cell>
          <cell r="K315" t="str">
            <v>Options Exercisable</v>
          </cell>
          <cell r="L315" t="str">
            <v>In-the Money</v>
          </cell>
          <cell r="M315" t="str">
            <v>Weight</v>
          </cell>
          <cell r="N315" t="str">
            <v>Exercise Price</v>
          </cell>
          <cell r="O315" t="str">
            <v>Current Price</v>
          </cell>
          <cell r="P315" t="str">
            <v>Weighted Avg.</v>
          </cell>
        </row>
        <row r="316">
          <cell r="B316">
            <v>34.35</v>
          </cell>
          <cell r="C316" t="e">
            <v>#NAME?</v>
          </cell>
          <cell r="D316" t="e">
            <v>#NAME?</v>
          </cell>
          <cell r="E316">
            <v>8.5</v>
          </cell>
          <cell r="F316" t="e">
            <v>#NAME?</v>
          </cell>
          <cell r="G316" t="e">
            <v>#NAME?</v>
          </cell>
          <cell r="K316">
            <v>31.984000000000002</v>
          </cell>
          <cell r="L316" t="e">
            <v>#NAME?</v>
          </cell>
          <cell r="M316" t="e">
            <v>#NAME?</v>
          </cell>
          <cell r="N316">
            <v>8</v>
          </cell>
          <cell r="O316" t="e">
            <v>#NAME?</v>
          </cell>
          <cell r="P316" t="e">
            <v>#NAME?</v>
          </cell>
        </row>
        <row r="317">
          <cell r="B317">
            <v>17.608000000000001</v>
          </cell>
          <cell r="C317" t="e">
            <v>#NAME?</v>
          </cell>
          <cell r="D317" t="e">
            <v>#NAME?</v>
          </cell>
          <cell r="E317">
            <v>21</v>
          </cell>
          <cell r="F317" t="e">
            <v>#NAME?</v>
          </cell>
          <cell r="G317" t="e">
            <v>#NAME?</v>
          </cell>
          <cell r="K317">
            <v>9.3879999999999999</v>
          </cell>
          <cell r="L317" t="e">
            <v>#NAME?</v>
          </cell>
          <cell r="M317" t="e">
            <v>#NAME?</v>
          </cell>
          <cell r="N317">
            <v>21</v>
          </cell>
          <cell r="O317" t="e">
            <v>#NAME?</v>
          </cell>
          <cell r="P317" t="e">
            <v>#NAME?</v>
          </cell>
        </row>
        <row r="318">
          <cell r="B318">
            <v>35.588000000000001</v>
          </cell>
          <cell r="C318" t="e">
            <v>#NAME?</v>
          </cell>
          <cell r="D318" t="e">
            <v>#NAME?</v>
          </cell>
          <cell r="E318">
            <v>29.5</v>
          </cell>
          <cell r="F318" t="e">
            <v>#NAME?</v>
          </cell>
          <cell r="G318" t="e">
            <v>#NAME?</v>
          </cell>
          <cell r="K318">
            <v>10.545999999999999</v>
          </cell>
          <cell r="L318" t="e">
            <v>#NAME?</v>
          </cell>
          <cell r="M318" t="e">
            <v>#NAME?</v>
          </cell>
          <cell r="N318">
            <v>29</v>
          </cell>
          <cell r="O318" t="e">
            <v>#NAME?</v>
          </cell>
          <cell r="P318" t="e">
            <v>#NAME?</v>
          </cell>
        </row>
        <row r="319">
          <cell r="B319">
            <v>24.4</v>
          </cell>
          <cell r="C319" t="e">
            <v>#NAME?</v>
          </cell>
          <cell r="D319" t="e">
            <v>#NAME?</v>
          </cell>
          <cell r="E319">
            <v>38</v>
          </cell>
          <cell r="F319" t="e">
            <v>#NAME?</v>
          </cell>
          <cell r="G319" t="e">
            <v>#NAME?</v>
          </cell>
          <cell r="K319">
            <v>0.26400000000000001</v>
          </cell>
          <cell r="L319" t="e">
            <v>#NAME?</v>
          </cell>
          <cell r="M319" t="e">
            <v>#NAME?</v>
          </cell>
          <cell r="N319">
            <v>38</v>
          </cell>
          <cell r="O319" t="e">
            <v>#NAME?</v>
          </cell>
          <cell r="P319" t="e">
            <v>#NAME?</v>
          </cell>
        </row>
        <row r="320">
          <cell r="B320">
            <v>3.6320000000000001</v>
          </cell>
          <cell r="C320" t="e">
            <v>#NAME?</v>
          </cell>
          <cell r="D320" t="e">
            <v>#NAME?</v>
          </cell>
          <cell r="E320">
            <v>54</v>
          </cell>
          <cell r="F320" t="e">
            <v>#NAME?</v>
          </cell>
          <cell r="G320" t="e">
            <v>#NAME?</v>
          </cell>
          <cell r="K320">
            <v>1.4E-2</v>
          </cell>
          <cell r="L320" t="e">
            <v>#NAME?</v>
          </cell>
          <cell r="M320" t="e">
            <v>#NAME?</v>
          </cell>
          <cell r="N320">
            <v>53</v>
          </cell>
          <cell r="O320" t="e">
            <v>#NAME?</v>
          </cell>
          <cell r="P320" t="e">
            <v>#NAME?</v>
          </cell>
        </row>
        <row r="321">
          <cell r="A321" t="str">
            <v>HWP</v>
          </cell>
          <cell r="C321" t="e">
            <v>#NAME?</v>
          </cell>
          <cell r="D321" t="e">
            <v>#NAME?</v>
          </cell>
          <cell r="G321" t="e">
            <v>#NAME?</v>
          </cell>
          <cell r="J321" t="str">
            <v>HWP</v>
          </cell>
          <cell r="L321" t="e">
            <v>#NAME?</v>
          </cell>
          <cell r="M321" t="e">
            <v>#NAME?</v>
          </cell>
          <cell r="P321" t="e">
            <v>#NAME?</v>
          </cell>
        </row>
        <row r="327">
          <cell r="B327" t="str">
            <v>Options Oustanding</v>
          </cell>
          <cell r="C327" t="str">
            <v>In-the Money</v>
          </cell>
          <cell r="D327" t="str">
            <v>Weight</v>
          </cell>
          <cell r="E327" t="str">
            <v>Exercise Price</v>
          </cell>
          <cell r="F327" t="str">
            <v>Current Price</v>
          </cell>
          <cell r="G327" t="str">
            <v>Weighted Avg.</v>
          </cell>
          <cell r="K327" t="str">
            <v>Options Exercisable</v>
          </cell>
          <cell r="L327" t="str">
            <v>In-the Money</v>
          </cell>
          <cell r="M327" t="str">
            <v>Weight</v>
          </cell>
          <cell r="N327" t="str">
            <v>Exercise Price</v>
          </cell>
          <cell r="O327" t="str">
            <v>Current Price</v>
          </cell>
          <cell r="P327" t="str">
            <v>Weighted Avg.</v>
          </cell>
          <cell r="T327" t="str">
            <v>Convertible Debt</v>
          </cell>
          <cell r="U327" t="str">
            <v>Amount</v>
          </cell>
          <cell r="V327" t="str">
            <v>In-The-Money</v>
          </cell>
          <cell r="W327" t="str">
            <v>Conv. Price</v>
          </cell>
          <cell r="X327" t="str">
            <v>Current Price</v>
          </cell>
          <cell r="Y327" t="str">
            <v>Net Shares</v>
          </cell>
        </row>
        <row r="328">
          <cell r="B328">
            <v>64.827421999999999</v>
          </cell>
          <cell r="C328" t="e">
            <v>#NAME?</v>
          </cell>
          <cell r="D328" t="e">
            <v>#NAME?</v>
          </cell>
          <cell r="E328">
            <v>28</v>
          </cell>
          <cell r="F328" t="e">
            <v>#NAME?</v>
          </cell>
          <cell r="G328" t="e">
            <v>#NAME?</v>
          </cell>
          <cell r="K328">
            <v>42.694000000000003</v>
          </cell>
          <cell r="L328" t="e">
            <v>#NAME?</v>
          </cell>
          <cell r="M328" t="e">
            <v>#NAME?</v>
          </cell>
          <cell r="N328">
            <v>24</v>
          </cell>
          <cell r="O328" t="e">
            <v>#NAME?</v>
          </cell>
          <cell r="P328" t="e">
            <v>#NAME?</v>
          </cell>
          <cell r="T328" t="str">
            <v>Tranche 1</v>
          </cell>
          <cell r="U328">
            <v>0</v>
          </cell>
          <cell r="V328" t="e">
            <v>#NAME?</v>
          </cell>
          <cell r="W328">
            <v>0</v>
          </cell>
          <cell r="X328" t="e">
            <v>#NAME?</v>
          </cell>
          <cell r="Y328" t="e">
            <v>#NAME?</v>
          </cell>
        </row>
        <row r="329">
          <cell r="B329">
            <v>37.006999999999998</v>
          </cell>
          <cell r="C329" t="e">
            <v>#NAME?</v>
          </cell>
          <cell r="D329" t="e">
            <v>#NAME?</v>
          </cell>
          <cell r="E329">
            <v>52</v>
          </cell>
          <cell r="F329" t="e">
            <v>#NAME?</v>
          </cell>
          <cell r="G329" t="e">
            <v>#NAME?</v>
          </cell>
          <cell r="K329">
            <v>8.234</v>
          </cell>
          <cell r="L329" t="e">
            <v>#NAME?</v>
          </cell>
          <cell r="M329" t="e">
            <v>#NAME?</v>
          </cell>
          <cell r="N329">
            <v>52</v>
          </cell>
          <cell r="O329" t="e">
            <v>#NAME?</v>
          </cell>
          <cell r="P329" t="e">
            <v>#NAME?</v>
          </cell>
          <cell r="T329" t="str">
            <v>Tranche 2</v>
          </cell>
          <cell r="V329" t="e">
            <v>#NAME?</v>
          </cell>
          <cell r="X329" t="e">
            <v>#NAME?</v>
          </cell>
          <cell r="Y329" t="e">
            <v>#NAME?</v>
          </cell>
        </row>
        <row r="330">
          <cell r="B330">
            <v>17.135000000000002</v>
          </cell>
          <cell r="C330" t="e">
            <v>#NAME?</v>
          </cell>
          <cell r="D330" t="e">
            <v>#NAME?</v>
          </cell>
          <cell r="E330">
            <v>87</v>
          </cell>
          <cell r="F330" t="e">
            <v>#NAME?</v>
          </cell>
          <cell r="G330" t="e">
            <v>#NAME?</v>
          </cell>
          <cell r="K330">
            <v>0.66400000000000003</v>
          </cell>
          <cell r="L330" t="e">
            <v>#NAME?</v>
          </cell>
          <cell r="M330" t="e">
            <v>#NAME?</v>
          </cell>
          <cell r="N330">
            <v>76</v>
          </cell>
          <cell r="O330" t="e">
            <v>#NAME?</v>
          </cell>
          <cell r="P330" t="e">
            <v>#NAME?</v>
          </cell>
          <cell r="S330" t="str">
            <v>IBM</v>
          </cell>
          <cell r="V330" t="e">
            <v>#NAME?</v>
          </cell>
          <cell r="Y330" t="e">
            <v>#NAME?</v>
          </cell>
        </row>
        <row r="331">
          <cell r="B331">
            <v>27.164999999999999</v>
          </cell>
          <cell r="C331" t="e">
            <v>#NAME?</v>
          </cell>
          <cell r="D331" t="e">
            <v>#NAME?</v>
          </cell>
          <cell r="E331">
            <v>127</v>
          </cell>
          <cell r="F331" t="e">
            <v>#NAME?</v>
          </cell>
          <cell r="G331" t="e">
            <v>#NAME?</v>
          </cell>
          <cell r="K331">
            <v>4.0000000000000001E-3</v>
          </cell>
          <cell r="L331" t="e">
            <v>#NAME?</v>
          </cell>
          <cell r="M331" t="e">
            <v>#NAME?</v>
          </cell>
          <cell r="N331">
            <v>126</v>
          </cell>
          <cell r="O331" t="e">
            <v>#NAME?</v>
          </cell>
          <cell r="P331" t="e">
            <v>#NAME?</v>
          </cell>
        </row>
        <row r="332">
          <cell r="A332" t="str">
            <v>IBM</v>
          </cell>
          <cell r="C332" t="e">
            <v>#NAME?</v>
          </cell>
          <cell r="D332" t="e">
            <v>#NAME?</v>
          </cell>
          <cell r="G332" t="e">
            <v>#NAME?</v>
          </cell>
          <cell r="J332" t="str">
            <v>IBM</v>
          </cell>
          <cell r="L332" t="e">
            <v>#NAME?</v>
          </cell>
          <cell r="M332" t="e">
            <v>#NAME?</v>
          </cell>
          <cell r="P332" t="e">
            <v>#NAME?</v>
          </cell>
        </row>
        <row r="336">
          <cell r="B336" t="str">
            <v>Options Oustanding</v>
          </cell>
          <cell r="C336" t="str">
            <v>In-the Money</v>
          </cell>
          <cell r="D336" t="str">
            <v>Weight</v>
          </cell>
          <cell r="E336" t="str">
            <v>Exercise Price</v>
          </cell>
          <cell r="F336" t="str">
            <v>Current Price</v>
          </cell>
          <cell r="G336" t="str">
            <v>Weighted Avg.</v>
          </cell>
          <cell r="K336" t="str">
            <v>Options Exercisable</v>
          </cell>
          <cell r="L336" t="str">
            <v>In-the Money</v>
          </cell>
          <cell r="M336" t="str">
            <v>Weight</v>
          </cell>
          <cell r="N336" t="str">
            <v>Exercise Price</v>
          </cell>
          <cell r="O336" t="str">
            <v>Current Price</v>
          </cell>
          <cell r="P336" t="str">
            <v>Weighted Avg.</v>
          </cell>
          <cell r="T336" t="str">
            <v>Convertible Debt</v>
          </cell>
          <cell r="U336" t="str">
            <v>Amount</v>
          </cell>
          <cell r="V336" t="str">
            <v>In-The-Money</v>
          </cell>
          <cell r="W336" t="str">
            <v>Conv. Price</v>
          </cell>
          <cell r="X336" t="str">
            <v>Current Price</v>
          </cell>
          <cell r="Y336" t="str">
            <v>Net Shares</v>
          </cell>
        </row>
        <row r="337">
          <cell r="B337">
            <v>4.7E-2</v>
          </cell>
          <cell r="C337" t="e">
            <v>#NAME?</v>
          </cell>
          <cell r="D337" t="e">
            <v>#NAME?</v>
          </cell>
          <cell r="E337">
            <v>0.02</v>
          </cell>
          <cell r="F337" t="e">
            <v>#NAME?</v>
          </cell>
          <cell r="G337" t="e">
            <v>#NAME?</v>
          </cell>
          <cell r="K337">
            <v>6.0000000000000001E-3</v>
          </cell>
          <cell r="L337" t="e">
            <v>#NAME?</v>
          </cell>
          <cell r="M337" t="e">
            <v>#NAME?</v>
          </cell>
          <cell r="N337">
            <v>0.02</v>
          </cell>
          <cell r="O337" t="e">
            <v>#NAME?</v>
          </cell>
          <cell r="P337" t="e">
            <v>#NAME?</v>
          </cell>
          <cell r="T337" t="str">
            <v>Tranche 1</v>
          </cell>
          <cell r="U337">
            <v>0</v>
          </cell>
          <cell r="V337" t="e">
            <v>#NAME?</v>
          </cell>
          <cell r="W337">
            <v>0</v>
          </cell>
          <cell r="X337" t="e">
            <v>#NAME?</v>
          </cell>
          <cell r="Y337" t="e">
            <v>#NAME?</v>
          </cell>
        </row>
        <row r="338">
          <cell r="B338">
            <v>3.1739999999999999</v>
          </cell>
          <cell r="C338" t="e">
            <v>#NAME?</v>
          </cell>
          <cell r="D338" t="e">
            <v>#NAME?</v>
          </cell>
          <cell r="E338">
            <v>0.12</v>
          </cell>
          <cell r="F338" t="e">
            <v>#NAME?</v>
          </cell>
          <cell r="G338" t="e">
            <v>#NAME?</v>
          </cell>
          <cell r="K338">
            <v>3.1739999999999999</v>
          </cell>
          <cell r="L338" t="e">
            <v>#NAME?</v>
          </cell>
          <cell r="M338" t="e">
            <v>#NAME?</v>
          </cell>
          <cell r="N338">
            <v>0.12</v>
          </cell>
          <cell r="O338" t="e">
            <v>#NAME?</v>
          </cell>
          <cell r="P338" t="e">
            <v>#NAME?</v>
          </cell>
          <cell r="T338" t="str">
            <v>Tranche 2</v>
          </cell>
          <cell r="V338" t="e">
            <v>#NAME?</v>
          </cell>
          <cell r="X338" t="e">
            <v>#NAME?</v>
          </cell>
          <cell r="Y338" t="e">
            <v>#NAME?</v>
          </cell>
        </row>
        <row r="339">
          <cell r="B339">
            <v>0.40300000000000002</v>
          </cell>
          <cell r="C339" t="e">
            <v>#NAME?</v>
          </cell>
          <cell r="D339" t="e">
            <v>#NAME?</v>
          </cell>
          <cell r="E339">
            <v>0.27</v>
          </cell>
          <cell r="F339" t="e">
            <v>#NAME?</v>
          </cell>
          <cell r="G339" t="e">
            <v>#NAME?</v>
          </cell>
          <cell r="K339">
            <v>0.40300000000000002</v>
          </cell>
          <cell r="L339" t="e">
            <v>#NAME?</v>
          </cell>
          <cell r="M339" t="e">
            <v>#NAME?</v>
          </cell>
          <cell r="N339">
            <v>0.27</v>
          </cell>
          <cell r="O339" t="e">
            <v>#NAME?</v>
          </cell>
          <cell r="P339" t="e">
            <v>#NAME?</v>
          </cell>
        </row>
        <row r="340">
          <cell r="B340">
            <v>0.63200000000000001</v>
          </cell>
          <cell r="C340" t="e">
            <v>#NAME?</v>
          </cell>
          <cell r="D340" t="e">
            <v>#NAME?</v>
          </cell>
          <cell r="E340">
            <v>0.41</v>
          </cell>
          <cell r="F340" t="e">
            <v>#NAME?</v>
          </cell>
          <cell r="G340" t="e">
            <v>#NAME?</v>
          </cell>
          <cell r="K340">
            <v>0.56799999999999995</v>
          </cell>
          <cell r="L340" t="e">
            <v>#NAME?</v>
          </cell>
          <cell r="M340" t="e">
            <v>#NAME?</v>
          </cell>
          <cell r="N340">
            <v>0.39</v>
          </cell>
          <cell r="O340" t="e">
            <v>#NAME?</v>
          </cell>
          <cell r="P340" t="e">
            <v>#NAME?</v>
          </cell>
          <cell r="S340" t="str">
            <v>JDSU</v>
          </cell>
          <cell r="V340" t="e">
            <v>#NAME?</v>
          </cell>
          <cell r="Y340" t="e">
            <v>#NAME?</v>
          </cell>
        </row>
        <row r="341">
          <cell r="B341">
            <v>2.8570000000000002</v>
          </cell>
          <cell r="C341" t="e">
            <v>#NAME?</v>
          </cell>
          <cell r="D341" t="e">
            <v>#NAME?</v>
          </cell>
          <cell r="E341">
            <v>0.7</v>
          </cell>
          <cell r="F341" t="e">
            <v>#NAME?</v>
          </cell>
          <cell r="G341" t="e">
            <v>#NAME?</v>
          </cell>
          <cell r="K341">
            <v>2.8290000000000002</v>
          </cell>
          <cell r="L341" t="e">
            <v>#NAME?</v>
          </cell>
          <cell r="M341" t="e">
            <v>#NAME?</v>
          </cell>
          <cell r="N341">
            <v>0.7</v>
          </cell>
          <cell r="O341" t="e">
            <v>#NAME?</v>
          </cell>
          <cell r="P341" t="e">
            <v>#NAME?</v>
          </cell>
        </row>
        <row r="342">
          <cell r="B342">
            <v>1.7649999999999999</v>
          </cell>
          <cell r="C342" t="e">
            <v>#NAME?</v>
          </cell>
          <cell r="D342" t="e">
            <v>#NAME?</v>
          </cell>
          <cell r="E342">
            <v>1.06</v>
          </cell>
          <cell r="F342" t="e">
            <v>#NAME?</v>
          </cell>
          <cell r="G342" t="e">
            <v>#NAME?</v>
          </cell>
          <cell r="K342">
            <v>1.19</v>
          </cell>
          <cell r="L342" t="e">
            <v>#NAME?</v>
          </cell>
          <cell r="M342" t="e">
            <v>#NAME?</v>
          </cell>
          <cell r="N342">
            <v>1.05</v>
          </cell>
          <cell r="O342" t="e">
            <v>#NAME?</v>
          </cell>
          <cell r="P342" t="e">
            <v>#NAME?</v>
          </cell>
        </row>
        <row r="343">
          <cell r="B343">
            <v>5.1760000000000002</v>
          </cell>
          <cell r="C343" t="e">
            <v>#NAME?</v>
          </cell>
          <cell r="D343" t="e">
            <v>#NAME?</v>
          </cell>
          <cell r="E343">
            <v>1.77</v>
          </cell>
          <cell r="F343" t="e">
            <v>#NAME?</v>
          </cell>
          <cell r="G343" t="e">
            <v>#NAME?</v>
          </cell>
          <cell r="K343">
            <v>3.145</v>
          </cell>
          <cell r="L343" t="e">
            <v>#NAME?</v>
          </cell>
          <cell r="M343" t="e">
            <v>#NAME?</v>
          </cell>
          <cell r="N343">
            <v>1.74</v>
          </cell>
          <cell r="O343" t="e">
            <v>#NAME?</v>
          </cell>
          <cell r="P343" t="e">
            <v>#NAME?</v>
          </cell>
        </row>
        <row r="344">
          <cell r="B344">
            <v>4.8140000000000001</v>
          </cell>
          <cell r="C344" t="e">
            <v>#NAME?</v>
          </cell>
          <cell r="D344" t="e">
            <v>#NAME?</v>
          </cell>
          <cell r="E344">
            <v>2.83</v>
          </cell>
          <cell r="F344" t="e">
            <v>#NAME?</v>
          </cell>
          <cell r="G344" t="e">
            <v>#NAME?</v>
          </cell>
          <cell r="K344">
            <v>3.4460000000000002</v>
          </cell>
          <cell r="L344" t="e">
            <v>#NAME?</v>
          </cell>
          <cell r="M344" t="e">
            <v>#NAME?</v>
          </cell>
          <cell r="N344">
            <v>2.85</v>
          </cell>
          <cell r="O344" t="e">
            <v>#NAME?</v>
          </cell>
          <cell r="P344" t="e">
            <v>#NAME?</v>
          </cell>
        </row>
        <row r="345">
          <cell r="B345">
            <v>15.500999999999999</v>
          </cell>
          <cell r="C345" t="e">
            <v>#NAME?</v>
          </cell>
          <cell r="D345" t="e">
            <v>#NAME?</v>
          </cell>
          <cell r="E345">
            <v>4.22</v>
          </cell>
          <cell r="F345" t="e">
            <v>#NAME?</v>
          </cell>
          <cell r="G345" t="e">
            <v>#NAME?</v>
          </cell>
          <cell r="K345">
            <v>8.8729999999999993</v>
          </cell>
          <cell r="L345" t="e">
            <v>#NAME?</v>
          </cell>
          <cell r="M345" t="e">
            <v>#NAME?</v>
          </cell>
          <cell r="N345">
            <v>4.17</v>
          </cell>
          <cell r="O345" t="e">
            <v>#NAME?</v>
          </cell>
          <cell r="P345" t="e">
            <v>#NAME?</v>
          </cell>
        </row>
        <row r="346">
          <cell r="B346">
            <v>13.741</v>
          </cell>
          <cell r="C346" t="e">
            <v>#NAME?</v>
          </cell>
          <cell r="D346" t="e">
            <v>#NAME?</v>
          </cell>
          <cell r="E346">
            <v>6.42</v>
          </cell>
          <cell r="F346" t="e">
            <v>#NAME?</v>
          </cell>
          <cell r="G346" t="e">
            <v>#NAME?</v>
          </cell>
          <cell r="K346">
            <v>4.75</v>
          </cell>
          <cell r="L346" t="e">
            <v>#NAME?</v>
          </cell>
          <cell r="M346" t="e">
            <v>#NAME?</v>
          </cell>
          <cell r="N346">
            <v>6.28</v>
          </cell>
          <cell r="O346" t="e">
            <v>#NAME?</v>
          </cell>
          <cell r="P346" t="e">
            <v>#NAME?</v>
          </cell>
        </row>
        <row r="347">
          <cell r="B347">
            <v>3.6789999999999998</v>
          </cell>
          <cell r="C347" t="e">
            <v>#NAME?</v>
          </cell>
          <cell r="D347" t="e">
            <v>#NAME?</v>
          </cell>
          <cell r="E347">
            <v>9.98</v>
          </cell>
          <cell r="F347" t="e">
            <v>#NAME?</v>
          </cell>
          <cell r="G347" t="e">
            <v>#NAME?</v>
          </cell>
          <cell r="K347">
            <v>0.71399999999999997</v>
          </cell>
          <cell r="L347" t="e">
            <v>#NAME?</v>
          </cell>
          <cell r="M347" t="e">
            <v>#NAME?</v>
          </cell>
          <cell r="N347">
            <v>10</v>
          </cell>
          <cell r="O347" t="e">
            <v>#NAME?</v>
          </cell>
          <cell r="P347" t="e">
            <v>#NAME?</v>
          </cell>
        </row>
        <row r="348">
          <cell r="B348">
            <v>14.11</v>
          </cell>
          <cell r="C348" t="e">
            <v>#NAME?</v>
          </cell>
          <cell r="D348" t="e">
            <v>#NAME?</v>
          </cell>
          <cell r="E348">
            <v>16.71</v>
          </cell>
          <cell r="F348" t="e">
            <v>#NAME?</v>
          </cell>
          <cell r="G348" t="e">
            <v>#NAME?</v>
          </cell>
          <cell r="K348">
            <v>3.1949999999999998</v>
          </cell>
          <cell r="L348" t="e">
            <v>#NAME?</v>
          </cell>
          <cell r="M348" t="e">
            <v>#NAME?</v>
          </cell>
          <cell r="N348">
            <v>16.670000000000002</v>
          </cell>
          <cell r="O348" t="e">
            <v>#NAME?</v>
          </cell>
          <cell r="P348" t="e">
            <v>#NAME?</v>
          </cell>
        </row>
        <row r="349">
          <cell r="B349">
            <v>46.198999999999998</v>
          </cell>
          <cell r="C349" t="e">
            <v>#NAME?</v>
          </cell>
          <cell r="D349" t="e">
            <v>#NAME?</v>
          </cell>
          <cell r="E349">
            <v>21.46</v>
          </cell>
          <cell r="F349" t="e">
            <v>#NAME?</v>
          </cell>
          <cell r="G349" t="e">
            <v>#NAME?</v>
          </cell>
          <cell r="K349">
            <v>2.577</v>
          </cell>
          <cell r="L349" t="e">
            <v>#NAME?</v>
          </cell>
          <cell r="M349" t="e">
            <v>#NAME?</v>
          </cell>
          <cell r="N349">
            <v>20.27</v>
          </cell>
          <cell r="O349" t="e">
            <v>#NAME?</v>
          </cell>
          <cell r="P349" t="e">
            <v>#NAME?</v>
          </cell>
        </row>
        <row r="350">
          <cell r="B350">
            <v>0.98099999999999998</v>
          </cell>
          <cell r="C350" t="e">
            <v>#NAME?</v>
          </cell>
          <cell r="D350" t="e">
            <v>#NAME?</v>
          </cell>
          <cell r="E350">
            <v>31.59</v>
          </cell>
          <cell r="F350" t="e">
            <v>#NAME?</v>
          </cell>
          <cell r="G350" t="e">
            <v>#NAME?</v>
          </cell>
          <cell r="K350">
            <v>0</v>
          </cell>
          <cell r="L350" t="e">
            <v>#NAME?</v>
          </cell>
          <cell r="M350" t="e">
            <v>#NAME?</v>
          </cell>
          <cell r="N350">
            <v>0</v>
          </cell>
          <cell r="O350" t="e">
            <v>#NAME?</v>
          </cell>
          <cell r="P350" t="e">
            <v>#NAME?</v>
          </cell>
        </row>
        <row r="351">
          <cell r="B351">
            <v>8.7840000000000007</v>
          </cell>
          <cell r="C351" t="e">
            <v>#NAME?</v>
          </cell>
          <cell r="D351" t="e">
            <v>#NAME?</v>
          </cell>
          <cell r="E351">
            <v>53.69</v>
          </cell>
          <cell r="F351" t="e">
            <v>#NAME?</v>
          </cell>
          <cell r="G351" t="e">
            <v>#NAME?</v>
          </cell>
          <cell r="K351">
            <v>8.5000000000000006E-2</v>
          </cell>
          <cell r="L351" t="e">
            <v>#NAME?</v>
          </cell>
          <cell r="M351" t="e">
            <v>#NAME?</v>
          </cell>
          <cell r="N351">
            <v>56.55</v>
          </cell>
          <cell r="O351" t="e">
            <v>#NAME?</v>
          </cell>
          <cell r="P351" t="e">
            <v>#NAME?</v>
          </cell>
        </row>
        <row r="352">
          <cell r="B352">
            <v>10.568</v>
          </cell>
          <cell r="C352" t="e">
            <v>#NAME?</v>
          </cell>
          <cell r="D352" t="e">
            <v>#NAME?</v>
          </cell>
          <cell r="E352">
            <v>94.1</v>
          </cell>
          <cell r="F352" t="e">
            <v>#NAME?</v>
          </cell>
          <cell r="G352" t="e">
            <v>#NAME?</v>
          </cell>
          <cell r="K352">
            <v>1E-3</v>
          </cell>
          <cell r="L352" t="e">
            <v>#NAME?</v>
          </cell>
          <cell r="M352" t="e">
            <v>#NAME?</v>
          </cell>
          <cell r="N352">
            <v>86.56</v>
          </cell>
          <cell r="O352" t="e">
            <v>#NAME?</v>
          </cell>
          <cell r="P352" t="e">
            <v>#NAME?</v>
          </cell>
        </row>
        <row r="353">
          <cell r="B353">
            <v>5.9770000000000003</v>
          </cell>
          <cell r="C353" t="e">
            <v>#NAME?</v>
          </cell>
          <cell r="D353" t="e">
            <v>#NAME?</v>
          </cell>
          <cell r="E353">
            <v>127.07</v>
          </cell>
          <cell r="F353" t="e">
            <v>#NAME?</v>
          </cell>
          <cell r="G353" t="e">
            <v>#NAME?</v>
          </cell>
          <cell r="K353">
            <v>1E-3</v>
          </cell>
          <cell r="L353" t="e">
            <v>#NAME?</v>
          </cell>
          <cell r="M353" t="e">
            <v>#NAME?</v>
          </cell>
          <cell r="N353">
            <v>117.73</v>
          </cell>
          <cell r="O353" t="e">
            <v>#NAME?</v>
          </cell>
          <cell r="P353" t="e">
            <v>#NAME?</v>
          </cell>
        </row>
        <row r="354">
          <cell r="A354" t="str">
            <v>JDSU</v>
          </cell>
          <cell r="C354" t="e">
            <v>#NAME?</v>
          </cell>
          <cell r="D354" t="e">
            <v>#NAME?</v>
          </cell>
          <cell r="G354" t="e">
            <v>#NAME?</v>
          </cell>
          <cell r="J354" t="str">
            <v>JDSU</v>
          </cell>
          <cell r="L354" t="e">
            <v>#NAME?</v>
          </cell>
          <cell r="M354" t="e">
            <v>#NAME?</v>
          </cell>
          <cell r="P354" t="e">
            <v>#NAME?</v>
          </cell>
        </row>
        <row r="357">
          <cell r="B357" t="str">
            <v>Options Oustanding</v>
          </cell>
          <cell r="C357" t="str">
            <v>In-the Money</v>
          </cell>
          <cell r="D357" t="str">
            <v>Weight</v>
          </cell>
          <cell r="E357" t="str">
            <v>Exercise Price</v>
          </cell>
          <cell r="F357" t="str">
            <v>Current Price</v>
          </cell>
          <cell r="G357" t="str">
            <v>Weighted Avg.</v>
          </cell>
          <cell r="K357" t="str">
            <v>Options Exercisable</v>
          </cell>
          <cell r="L357" t="str">
            <v>In-the Money</v>
          </cell>
          <cell r="M357" t="str">
            <v>Weight</v>
          </cell>
          <cell r="N357" t="str">
            <v>Exercise Price</v>
          </cell>
          <cell r="O357" t="str">
            <v>Current Price</v>
          </cell>
          <cell r="P357" t="str">
            <v>Weighted Avg.</v>
          </cell>
          <cell r="T357" t="str">
            <v>Convertible Debt</v>
          </cell>
          <cell r="U357" t="str">
            <v>Amount</v>
          </cell>
          <cell r="V357" t="str">
            <v>In-The-Money</v>
          </cell>
          <cell r="W357" t="str">
            <v>Conv. Price</v>
          </cell>
          <cell r="X357" t="str">
            <v>Current Price</v>
          </cell>
          <cell r="Y357" t="str">
            <v>Net Shares</v>
          </cell>
        </row>
        <row r="358">
          <cell r="B358">
            <v>1.7967630000000001</v>
          </cell>
          <cell r="C358" t="e">
            <v>#NAME?</v>
          </cell>
          <cell r="D358" t="e">
            <v>#NAME?</v>
          </cell>
          <cell r="E358">
            <v>0.17</v>
          </cell>
          <cell r="F358" t="e">
            <v>#NAME?</v>
          </cell>
          <cell r="G358" t="e">
            <v>#NAME?</v>
          </cell>
          <cell r="K358">
            <v>1.488432</v>
          </cell>
          <cell r="L358" t="e">
            <v>#NAME?</v>
          </cell>
          <cell r="M358" t="e">
            <v>#NAME?</v>
          </cell>
          <cell r="N358">
            <v>0.17</v>
          </cell>
          <cell r="O358" t="e">
            <v>#NAME?</v>
          </cell>
          <cell r="P358" t="e">
            <v>#NAME?</v>
          </cell>
          <cell r="T358" t="str">
            <v>Tranche 1</v>
          </cell>
          <cell r="U358">
            <v>0</v>
          </cell>
          <cell r="V358" t="e">
            <v>#NAME?</v>
          </cell>
          <cell r="W358">
            <v>0</v>
          </cell>
          <cell r="X358" t="e">
            <v>#NAME?</v>
          </cell>
          <cell r="Y358" t="e">
            <v>#NAME?</v>
          </cell>
        </row>
        <row r="359">
          <cell r="B359">
            <v>0.104035</v>
          </cell>
          <cell r="C359" t="e">
            <v>#NAME?</v>
          </cell>
          <cell r="D359" t="e">
            <v>#NAME?</v>
          </cell>
          <cell r="E359">
            <v>0.71</v>
          </cell>
          <cell r="F359" t="e">
            <v>#NAME?</v>
          </cell>
          <cell r="G359" t="e">
            <v>#NAME?</v>
          </cell>
          <cell r="K359">
            <v>1.9615E-2</v>
          </cell>
          <cell r="L359" t="e">
            <v>#NAME?</v>
          </cell>
          <cell r="M359" t="e">
            <v>#NAME?</v>
          </cell>
          <cell r="N359">
            <v>0.71</v>
          </cell>
          <cell r="O359" t="e">
            <v>#NAME?</v>
          </cell>
          <cell r="P359" t="e">
            <v>#NAME?</v>
          </cell>
          <cell r="T359" t="str">
            <v>Tranche 2</v>
          </cell>
          <cell r="V359" t="e">
            <v>#NAME?</v>
          </cell>
          <cell r="X359" t="e">
            <v>#NAME?</v>
          </cell>
          <cell r="Y359" t="e">
            <v>#NAME?</v>
          </cell>
        </row>
        <row r="360">
          <cell r="B360">
            <v>0.76109400000000005</v>
          </cell>
          <cell r="C360" t="e">
            <v>#NAME?</v>
          </cell>
          <cell r="D360" t="e">
            <v>#NAME?</v>
          </cell>
          <cell r="E360">
            <v>13.2</v>
          </cell>
          <cell r="F360" t="e">
            <v>#NAME?</v>
          </cell>
          <cell r="G360" t="e">
            <v>#NAME?</v>
          </cell>
          <cell r="K360">
            <v>0.106214</v>
          </cell>
          <cell r="L360" t="e">
            <v>#NAME?</v>
          </cell>
          <cell r="M360" t="e">
            <v>#NAME?</v>
          </cell>
          <cell r="N360">
            <v>13.1</v>
          </cell>
          <cell r="O360" t="e">
            <v>#NAME?</v>
          </cell>
          <cell r="P360" t="e">
            <v>#NAME?</v>
          </cell>
        </row>
        <row r="361">
          <cell r="B361">
            <v>1.4721500000000001</v>
          </cell>
          <cell r="C361" t="e">
            <v>#NAME?</v>
          </cell>
          <cell r="D361" t="e">
            <v>#NAME?</v>
          </cell>
          <cell r="E361">
            <v>50.96</v>
          </cell>
          <cell r="F361" t="e">
            <v>#NAME?</v>
          </cell>
          <cell r="G361" t="e">
            <v>#NAME?</v>
          </cell>
          <cell r="K361">
            <v>0</v>
          </cell>
          <cell r="L361" t="e">
            <v>#NAME?</v>
          </cell>
          <cell r="M361" t="e">
            <v>#NAME?</v>
          </cell>
          <cell r="N361">
            <v>0</v>
          </cell>
          <cell r="O361" t="e">
            <v>#NAME?</v>
          </cell>
          <cell r="P361" t="e">
            <v>#NAME?</v>
          </cell>
          <cell r="S361" t="str">
            <v>JNIC</v>
          </cell>
          <cell r="V361" t="e">
            <v>#NAME?</v>
          </cell>
          <cell r="Y361" t="e">
            <v>#NAME?</v>
          </cell>
        </row>
        <row r="362">
          <cell r="B362">
            <v>0.26395000000000002</v>
          </cell>
          <cell r="C362" t="e">
            <v>#NAME?</v>
          </cell>
          <cell r="D362" t="e">
            <v>#NAME?</v>
          </cell>
          <cell r="E362">
            <v>74.97</v>
          </cell>
          <cell r="F362" t="e">
            <v>#NAME?</v>
          </cell>
          <cell r="G362" t="e">
            <v>#NAME?</v>
          </cell>
          <cell r="K362">
            <v>0.25</v>
          </cell>
          <cell r="L362" t="e">
            <v>#NAME?</v>
          </cell>
          <cell r="M362" t="e">
            <v>#NAME?</v>
          </cell>
          <cell r="N362">
            <v>69</v>
          </cell>
          <cell r="O362" t="e">
            <v>#NAME?</v>
          </cell>
          <cell r="P362" t="e">
            <v>#NAME?</v>
          </cell>
        </row>
        <row r="363">
          <cell r="A363" t="str">
            <v>JNIC</v>
          </cell>
          <cell r="C363" t="e">
            <v>#NAME?</v>
          </cell>
          <cell r="D363" t="e">
            <v>#NAME?</v>
          </cell>
          <cell r="G363" t="e">
            <v>#NAME?</v>
          </cell>
          <cell r="J363" t="str">
            <v>JNIC</v>
          </cell>
          <cell r="L363" t="e">
            <v>#NAME?</v>
          </cell>
          <cell r="M363" t="e">
            <v>#NAME?</v>
          </cell>
          <cell r="P363" t="e">
            <v>#NAME?</v>
          </cell>
        </row>
        <row r="366">
          <cell r="B366" t="str">
            <v>Options Oustanding</v>
          </cell>
          <cell r="C366" t="str">
            <v>In-the Money</v>
          </cell>
          <cell r="D366" t="str">
            <v>Weight</v>
          </cell>
          <cell r="E366" t="str">
            <v>Exercise Price</v>
          </cell>
          <cell r="F366" t="str">
            <v>Current Price</v>
          </cell>
          <cell r="G366" t="str">
            <v>Weighted Avg.</v>
          </cell>
          <cell r="K366" t="str">
            <v>Options Exercisable</v>
          </cell>
          <cell r="L366" t="str">
            <v>In-the Money</v>
          </cell>
          <cell r="M366" t="str">
            <v>Weight</v>
          </cell>
          <cell r="N366" t="str">
            <v>Exercise Price</v>
          </cell>
          <cell r="O366" t="str">
            <v>Current Price</v>
          </cell>
          <cell r="P366" t="str">
            <v>Weighted Avg.</v>
          </cell>
          <cell r="T366" t="str">
            <v>Convertible Debt</v>
          </cell>
          <cell r="U366" t="str">
            <v>Amount</v>
          </cell>
          <cell r="V366" t="str">
            <v>In-The-Money</v>
          </cell>
          <cell r="W366" t="str">
            <v>Conv. Price</v>
          </cell>
          <cell r="X366" t="str">
            <v>Current Price</v>
          </cell>
          <cell r="Y366" t="str">
            <v>Net Shares</v>
          </cell>
        </row>
        <row r="367">
          <cell r="B367">
            <v>9.5076889999999992</v>
          </cell>
          <cell r="C367" t="e">
            <v>#NAME?</v>
          </cell>
          <cell r="D367" t="e">
            <v>#NAME?</v>
          </cell>
          <cell r="E367">
            <v>0.32</v>
          </cell>
          <cell r="F367" t="e">
            <v>#NAME?</v>
          </cell>
          <cell r="G367" t="e">
            <v>#NAME?</v>
          </cell>
          <cell r="K367">
            <v>3.6270570000000002</v>
          </cell>
          <cell r="L367" t="e">
            <v>#NAME?</v>
          </cell>
          <cell r="M367" t="e">
            <v>#NAME?</v>
          </cell>
          <cell r="N367">
            <v>0.26</v>
          </cell>
          <cell r="O367" t="e">
            <v>#NAME?</v>
          </cell>
          <cell r="P367" t="e">
            <v>#NAME?</v>
          </cell>
          <cell r="T367" t="str">
            <v>Tranche 1</v>
          </cell>
          <cell r="U367">
            <v>0</v>
          </cell>
          <cell r="V367" t="e">
            <v>#NAME?</v>
          </cell>
          <cell r="W367">
            <v>0</v>
          </cell>
          <cell r="X367" t="e">
            <v>#NAME?</v>
          </cell>
          <cell r="Y367" t="e">
            <v>#NAME?</v>
          </cell>
        </row>
        <row r="368">
          <cell r="B368">
            <v>10.219378000000001</v>
          </cell>
          <cell r="C368" t="e">
            <v>#NAME?</v>
          </cell>
          <cell r="D368" t="e">
            <v>#NAME?</v>
          </cell>
          <cell r="E368">
            <v>2.8</v>
          </cell>
          <cell r="F368" t="e">
            <v>#NAME?</v>
          </cell>
          <cell r="G368" t="e">
            <v>#NAME?</v>
          </cell>
          <cell r="K368">
            <v>2.2086980000000001</v>
          </cell>
          <cell r="L368" t="e">
            <v>#NAME?</v>
          </cell>
          <cell r="M368" t="e">
            <v>#NAME?</v>
          </cell>
          <cell r="N368">
            <v>2.59</v>
          </cell>
          <cell r="O368" t="e">
            <v>#NAME?</v>
          </cell>
          <cell r="P368" t="e">
            <v>#NAME?</v>
          </cell>
          <cell r="T368" t="str">
            <v>Tranche 2</v>
          </cell>
          <cell r="V368" t="e">
            <v>#NAME?</v>
          </cell>
          <cell r="X368" t="e">
            <v>#NAME?</v>
          </cell>
          <cell r="Y368" t="e">
            <v>#NAME?</v>
          </cell>
        </row>
        <row r="369">
          <cell r="B369">
            <v>2.4622639999999998</v>
          </cell>
          <cell r="C369" t="e">
            <v>#NAME?</v>
          </cell>
          <cell r="D369" t="e">
            <v>#NAME?</v>
          </cell>
          <cell r="E369">
            <v>9.9499999999999993</v>
          </cell>
          <cell r="F369" t="e">
            <v>#NAME?</v>
          </cell>
          <cell r="G369" t="e">
            <v>#NAME?</v>
          </cell>
          <cell r="K369">
            <v>0.48812699999999998</v>
          </cell>
          <cell r="L369" t="e">
            <v>#NAME?</v>
          </cell>
          <cell r="M369" t="e">
            <v>#NAME?</v>
          </cell>
          <cell r="N369">
            <v>9.85</v>
          </cell>
          <cell r="O369" t="e">
            <v>#NAME?</v>
          </cell>
          <cell r="P369" t="e">
            <v>#NAME?</v>
          </cell>
        </row>
        <row r="370">
          <cell r="B370">
            <v>11.762775</v>
          </cell>
          <cell r="C370" t="e">
            <v>#NAME?</v>
          </cell>
          <cell r="D370" t="e">
            <v>#NAME?</v>
          </cell>
          <cell r="E370">
            <v>30.35</v>
          </cell>
          <cell r="F370" t="e">
            <v>#NAME?</v>
          </cell>
          <cell r="G370" t="e">
            <v>#NAME?</v>
          </cell>
          <cell r="K370">
            <v>2.2042999999999999</v>
          </cell>
          <cell r="L370" t="e">
            <v>#NAME?</v>
          </cell>
          <cell r="M370" t="e">
            <v>#NAME?</v>
          </cell>
          <cell r="N370">
            <v>30.35</v>
          </cell>
          <cell r="O370" t="e">
            <v>#NAME?</v>
          </cell>
          <cell r="P370" t="e">
            <v>#NAME?</v>
          </cell>
        </row>
        <row r="371">
          <cell r="B371">
            <v>8.9172790000000006</v>
          </cell>
          <cell r="C371" t="e">
            <v>#NAME?</v>
          </cell>
          <cell r="D371" t="e">
            <v>#NAME?</v>
          </cell>
          <cell r="E371">
            <v>64.849999999999994</v>
          </cell>
          <cell r="F371" t="e">
            <v>#NAME?</v>
          </cell>
          <cell r="G371" t="e">
            <v>#NAME?</v>
          </cell>
          <cell r="K371">
            <v>0.40449000000000002</v>
          </cell>
          <cell r="L371" t="e">
            <v>#NAME?</v>
          </cell>
          <cell r="M371" t="e">
            <v>#NAME?</v>
          </cell>
          <cell r="N371">
            <v>45.71</v>
          </cell>
          <cell r="O371" t="e">
            <v>#NAME?</v>
          </cell>
          <cell r="P371" t="e">
            <v>#NAME?</v>
          </cell>
          <cell r="S371" t="str">
            <v>JNPR</v>
          </cell>
          <cell r="V371" t="e">
            <v>#NAME?</v>
          </cell>
          <cell r="Y371" t="e">
            <v>#NAME?</v>
          </cell>
        </row>
        <row r="372">
          <cell r="B372">
            <v>10.011599</v>
          </cell>
          <cell r="C372" t="e">
            <v>#NAME?</v>
          </cell>
          <cell r="D372" t="e">
            <v>#NAME?</v>
          </cell>
          <cell r="E372">
            <v>112.02</v>
          </cell>
          <cell r="F372" t="e">
            <v>#NAME?</v>
          </cell>
          <cell r="G372" t="e">
            <v>#NAME?</v>
          </cell>
          <cell r="K372">
            <v>1E-4</v>
          </cell>
          <cell r="L372" t="e">
            <v>#NAME?</v>
          </cell>
          <cell r="M372" t="e">
            <v>#NAME?</v>
          </cell>
          <cell r="N372">
            <v>93.94</v>
          </cell>
          <cell r="O372" t="e">
            <v>#NAME?</v>
          </cell>
          <cell r="P372" t="e">
            <v>#NAME?</v>
          </cell>
        </row>
        <row r="373">
          <cell r="A373" t="str">
            <v>JNPR</v>
          </cell>
          <cell r="C373" t="e">
            <v>#NAME?</v>
          </cell>
          <cell r="D373" t="e">
            <v>#NAME?</v>
          </cell>
          <cell r="G373" t="e">
            <v>#NAME?</v>
          </cell>
          <cell r="J373" t="str">
            <v>JNPR</v>
          </cell>
          <cell r="L373" t="e">
            <v>#NAME?</v>
          </cell>
          <cell r="M373" t="e">
            <v>#NAME?</v>
          </cell>
          <cell r="P373" t="e">
            <v>#NAME?</v>
          </cell>
        </row>
        <row r="376">
          <cell r="B376" t="str">
            <v>Options Oustanding</v>
          </cell>
          <cell r="C376" t="str">
            <v>In-the Money</v>
          </cell>
          <cell r="D376" t="str">
            <v>Weight</v>
          </cell>
          <cell r="E376" t="str">
            <v>Exercise Price</v>
          </cell>
          <cell r="F376" t="str">
            <v>Current Price</v>
          </cell>
          <cell r="G376" t="str">
            <v>Weighted Avg.</v>
          </cell>
          <cell r="K376" t="str">
            <v>Options Exercisable</v>
          </cell>
          <cell r="L376" t="str">
            <v>In-the Money</v>
          </cell>
          <cell r="M376" t="str">
            <v>Weight</v>
          </cell>
          <cell r="N376" t="str">
            <v>Exercise Price</v>
          </cell>
          <cell r="O376" t="str">
            <v>Current Price</v>
          </cell>
          <cell r="P376" t="str">
            <v>Weighted Avg.</v>
          </cell>
          <cell r="T376" t="str">
            <v>Convertible Debt</v>
          </cell>
          <cell r="U376" t="str">
            <v>Amount</v>
          </cell>
          <cell r="V376" t="str">
            <v>In-The-Money</v>
          </cell>
          <cell r="W376" t="str">
            <v>Conv. Price</v>
          </cell>
          <cell r="X376" t="str">
            <v>Current Price</v>
          </cell>
          <cell r="Y376" t="str">
            <v>Net Shares</v>
          </cell>
        </row>
        <row r="377">
          <cell r="B377">
            <v>65.013999999999996</v>
          </cell>
          <cell r="C377" t="e">
            <v>#NAME?</v>
          </cell>
          <cell r="D377">
            <v>0</v>
          </cell>
          <cell r="E377">
            <v>7.61</v>
          </cell>
          <cell r="F377" t="e">
            <v>#NAME?</v>
          </cell>
          <cell r="G377">
            <v>0</v>
          </cell>
          <cell r="K377">
            <v>49.393000000000001</v>
          </cell>
          <cell r="L377" t="e">
            <v>#NAME?</v>
          </cell>
          <cell r="M377">
            <v>0</v>
          </cell>
          <cell r="N377">
            <v>9.16</v>
          </cell>
          <cell r="O377" t="e">
            <v>#NAME?</v>
          </cell>
          <cell r="P377">
            <v>0</v>
          </cell>
          <cell r="T377" t="str">
            <v>Tranche 1</v>
          </cell>
          <cell r="U377">
            <v>0</v>
          </cell>
          <cell r="V377" t="e">
            <v>#NAME?</v>
          </cell>
          <cell r="W377">
            <v>0</v>
          </cell>
          <cell r="X377" t="e">
            <v>#NAME?</v>
          </cell>
          <cell r="Y377" t="e">
            <v>#NAME?</v>
          </cell>
        </row>
        <row r="378">
          <cell r="B378">
            <v>47.558</v>
          </cell>
          <cell r="C378" t="e">
            <v>#NAME?</v>
          </cell>
          <cell r="D378">
            <v>0</v>
          </cell>
          <cell r="E378">
            <v>17.190000000000001</v>
          </cell>
          <cell r="F378" t="e">
            <v>#NAME?</v>
          </cell>
          <cell r="G378">
            <v>0</v>
          </cell>
          <cell r="K378">
            <v>39.825000000000003</v>
          </cell>
          <cell r="L378" t="e">
            <v>#NAME?</v>
          </cell>
          <cell r="M378">
            <v>0</v>
          </cell>
          <cell r="N378">
            <v>16.68</v>
          </cell>
          <cell r="O378" t="e">
            <v>#NAME?</v>
          </cell>
          <cell r="P378">
            <v>0</v>
          </cell>
          <cell r="T378" t="str">
            <v>Tranche 2</v>
          </cell>
          <cell r="V378" t="e">
            <v>#NAME?</v>
          </cell>
          <cell r="X378" t="e">
            <v>#NAME?</v>
          </cell>
          <cell r="Y378" t="e">
            <v>#NAME?</v>
          </cell>
        </row>
        <row r="379">
          <cell r="B379">
            <v>61.08</v>
          </cell>
          <cell r="C379" t="e">
            <v>#NAME?</v>
          </cell>
          <cell r="D379">
            <v>0</v>
          </cell>
          <cell r="E379">
            <v>34.520000000000003</v>
          </cell>
          <cell r="F379" t="e">
            <v>#NAME?</v>
          </cell>
          <cell r="G379">
            <v>0</v>
          </cell>
          <cell r="K379">
            <v>11.904</v>
          </cell>
          <cell r="L379" t="e">
            <v>#NAME?</v>
          </cell>
          <cell r="M379">
            <v>0</v>
          </cell>
          <cell r="N379">
            <v>31</v>
          </cell>
          <cell r="O379" t="e">
            <v>#NAME?</v>
          </cell>
          <cell r="P379">
            <v>0</v>
          </cell>
        </row>
        <row r="380">
          <cell r="B380">
            <v>101.011</v>
          </cell>
          <cell r="C380" t="e">
            <v>#NAME?</v>
          </cell>
          <cell r="D380">
            <v>0</v>
          </cell>
          <cell r="E380">
            <v>42.17</v>
          </cell>
          <cell r="F380" t="e">
            <v>#NAME?</v>
          </cell>
          <cell r="G380">
            <v>0</v>
          </cell>
          <cell r="K380">
            <v>0.06</v>
          </cell>
          <cell r="L380" t="e">
            <v>#NAME?</v>
          </cell>
          <cell r="M380">
            <v>0</v>
          </cell>
          <cell r="N380">
            <v>42.15</v>
          </cell>
          <cell r="O380" t="e">
            <v>#NAME?</v>
          </cell>
          <cell r="P380">
            <v>0</v>
          </cell>
          <cell r="S380" t="str">
            <v>LU</v>
          </cell>
          <cell r="V380" t="e">
            <v>#NAME?</v>
          </cell>
          <cell r="Y380" t="e">
            <v>#NAME?</v>
          </cell>
        </row>
        <row r="381">
          <cell r="B381">
            <v>49.473999999999997</v>
          </cell>
          <cell r="C381" t="e">
            <v>#NAME?</v>
          </cell>
          <cell r="D381">
            <v>0</v>
          </cell>
          <cell r="E381">
            <v>52.57</v>
          </cell>
          <cell r="F381" t="e">
            <v>#NAME?</v>
          </cell>
          <cell r="G381">
            <v>0</v>
          </cell>
          <cell r="K381">
            <v>3.5129999999999999</v>
          </cell>
          <cell r="L381" t="e">
            <v>#NAME?</v>
          </cell>
          <cell r="M381">
            <v>0</v>
          </cell>
          <cell r="N381">
            <v>51.73</v>
          </cell>
          <cell r="O381" t="e">
            <v>#NAME?</v>
          </cell>
          <cell r="P381">
            <v>0</v>
          </cell>
        </row>
        <row r="382">
          <cell r="B382">
            <v>52.201999999999998</v>
          </cell>
          <cell r="C382" t="e">
            <v>#NAME?</v>
          </cell>
          <cell r="D382">
            <v>0</v>
          </cell>
          <cell r="E382">
            <v>58.61</v>
          </cell>
          <cell r="F382" t="e">
            <v>#NAME?</v>
          </cell>
          <cell r="G382">
            <v>0</v>
          </cell>
          <cell r="K382">
            <v>9.9000000000000005E-2</v>
          </cell>
          <cell r="L382" t="e">
            <v>#NAME?</v>
          </cell>
          <cell r="M382">
            <v>0</v>
          </cell>
          <cell r="N382">
            <v>58.78</v>
          </cell>
          <cell r="O382" t="e">
            <v>#NAME?</v>
          </cell>
          <cell r="P382">
            <v>0</v>
          </cell>
        </row>
        <row r="383">
          <cell r="B383">
            <v>55.17</v>
          </cell>
          <cell r="C383" t="e">
            <v>#NAME?</v>
          </cell>
          <cell r="D383">
            <v>0</v>
          </cell>
          <cell r="E383">
            <v>65.89</v>
          </cell>
          <cell r="F383" t="e">
            <v>#NAME?</v>
          </cell>
          <cell r="G383">
            <v>0</v>
          </cell>
          <cell r="K383">
            <v>2.9870000000000001</v>
          </cell>
          <cell r="L383" t="e">
            <v>#NAME?</v>
          </cell>
          <cell r="M383">
            <v>0</v>
          </cell>
          <cell r="N383">
            <v>64.59</v>
          </cell>
          <cell r="O383" t="e">
            <v>#NAME?</v>
          </cell>
          <cell r="P383">
            <v>0</v>
          </cell>
        </row>
        <row r="384">
          <cell r="A384" t="str">
            <v>LU</v>
          </cell>
          <cell r="C384" t="e">
            <v>#NAME?</v>
          </cell>
          <cell r="D384">
            <v>0</v>
          </cell>
          <cell r="G384">
            <v>0</v>
          </cell>
          <cell r="J384" t="str">
            <v>LU</v>
          </cell>
          <cell r="L384" t="e">
            <v>#NAME?</v>
          </cell>
          <cell r="M384">
            <v>0</v>
          </cell>
          <cell r="P384">
            <v>0</v>
          </cell>
        </row>
        <row r="388">
          <cell r="B388" t="str">
            <v>Options Oustanding</v>
          </cell>
          <cell r="C388" t="str">
            <v>In-the Money</v>
          </cell>
          <cell r="D388" t="str">
            <v>Weight</v>
          </cell>
          <cell r="E388" t="str">
            <v>Exercise Price</v>
          </cell>
          <cell r="F388" t="str">
            <v>Current Price</v>
          </cell>
          <cell r="G388" t="str">
            <v>Weighted Avg.</v>
          </cell>
          <cell r="K388" t="str">
            <v>Options Exercisable</v>
          </cell>
          <cell r="L388" t="str">
            <v>In-the Money</v>
          </cell>
          <cell r="M388" t="str">
            <v>Weight</v>
          </cell>
          <cell r="N388" t="str">
            <v>Exercise Price</v>
          </cell>
          <cell r="O388" t="str">
            <v>Current Price</v>
          </cell>
          <cell r="P388" t="str">
            <v>Weighted Avg.</v>
          </cell>
        </row>
        <row r="389">
          <cell r="B389">
            <v>0.28100000000000003</v>
          </cell>
          <cell r="C389" t="e">
            <v>#NAME?</v>
          </cell>
          <cell r="D389" t="e">
            <v>#NAME?</v>
          </cell>
          <cell r="E389">
            <v>0.32</v>
          </cell>
          <cell r="F389" t="e">
            <v>#NAME?</v>
          </cell>
          <cell r="G389" t="e">
            <v>#NAME?</v>
          </cell>
          <cell r="K389">
            <v>0.28100000000000003</v>
          </cell>
          <cell r="L389" t="e">
            <v>#NAME?</v>
          </cell>
          <cell r="M389" t="e">
            <v>#NAME?</v>
          </cell>
          <cell r="N389">
            <v>0.32</v>
          </cell>
          <cell r="O389" t="e">
            <v>#NAME?</v>
          </cell>
          <cell r="P389" t="e">
            <v>#NAME?</v>
          </cell>
        </row>
        <row r="390">
          <cell r="B390">
            <v>1.131</v>
          </cell>
          <cell r="C390" t="e">
            <v>#NAME?</v>
          </cell>
          <cell r="D390" t="e">
            <v>#NAME?</v>
          </cell>
          <cell r="E390">
            <v>1.3</v>
          </cell>
          <cell r="F390" t="e">
            <v>#NAME?</v>
          </cell>
          <cell r="G390" t="e">
            <v>#NAME?</v>
          </cell>
          <cell r="K390">
            <v>1.1299999999999999</v>
          </cell>
          <cell r="L390" t="e">
            <v>#NAME?</v>
          </cell>
          <cell r="M390" t="e">
            <v>#NAME?</v>
          </cell>
          <cell r="N390">
            <v>1.3</v>
          </cell>
          <cell r="O390" t="e">
            <v>#NAME?</v>
          </cell>
          <cell r="P390" t="e">
            <v>#NAME?</v>
          </cell>
        </row>
        <row r="391">
          <cell r="B391">
            <v>0.57499999999999996</v>
          </cell>
          <cell r="C391" t="e">
            <v>#NAME?</v>
          </cell>
          <cell r="D391" t="e">
            <v>#NAME?</v>
          </cell>
          <cell r="E391">
            <v>3.51</v>
          </cell>
          <cell r="F391" t="e">
            <v>#NAME?</v>
          </cell>
          <cell r="G391" t="e">
            <v>#NAME?</v>
          </cell>
          <cell r="K391">
            <v>0.501</v>
          </cell>
          <cell r="L391" t="e">
            <v>#NAME?</v>
          </cell>
          <cell r="M391" t="e">
            <v>#NAME?</v>
          </cell>
          <cell r="N391">
            <v>3.45</v>
          </cell>
          <cell r="O391" t="e">
            <v>#NAME?</v>
          </cell>
          <cell r="P391" t="e">
            <v>#NAME?</v>
          </cell>
        </row>
        <row r="392">
          <cell r="B392">
            <v>1.5209999999999999</v>
          </cell>
          <cell r="C392" t="e">
            <v>#NAME?</v>
          </cell>
          <cell r="D392" t="e">
            <v>#NAME?</v>
          </cell>
          <cell r="E392">
            <v>6.27</v>
          </cell>
          <cell r="F392" t="e">
            <v>#NAME?</v>
          </cell>
          <cell r="G392" t="e">
            <v>#NAME?</v>
          </cell>
          <cell r="K392">
            <v>0.74099999999999999</v>
          </cell>
          <cell r="L392" t="e">
            <v>#NAME?</v>
          </cell>
          <cell r="M392" t="e">
            <v>#NAME?</v>
          </cell>
          <cell r="N392">
            <v>6.04</v>
          </cell>
          <cell r="O392" t="e">
            <v>#NAME?</v>
          </cell>
          <cell r="P392" t="e">
            <v>#NAME?</v>
          </cell>
        </row>
        <row r="393">
          <cell r="B393">
            <v>2.3319999999999999</v>
          </cell>
          <cell r="C393" t="e">
            <v>#NAME?</v>
          </cell>
          <cell r="D393" t="e">
            <v>#NAME?</v>
          </cell>
          <cell r="E393">
            <v>11.01</v>
          </cell>
          <cell r="F393" t="e">
            <v>#NAME?</v>
          </cell>
          <cell r="G393" t="e">
            <v>#NAME?</v>
          </cell>
          <cell r="K393">
            <v>1.18</v>
          </cell>
          <cell r="L393" t="e">
            <v>#NAME?</v>
          </cell>
          <cell r="M393" t="e">
            <v>#NAME?</v>
          </cell>
          <cell r="N393">
            <v>11.1</v>
          </cell>
          <cell r="O393" t="e">
            <v>#NAME?</v>
          </cell>
          <cell r="P393" t="e">
            <v>#NAME?</v>
          </cell>
        </row>
        <row r="394">
          <cell r="B394">
            <v>3.9460000000000002</v>
          </cell>
          <cell r="C394" t="e">
            <v>#NAME?</v>
          </cell>
          <cell r="D394" t="e">
            <v>#NAME?</v>
          </cell>
          <cell r="E394">
            <v>19.47</v>
          </cell>
          <cell r="F394" t="e">
            <v>#NAME?</v>
          </cell>
          <cell r="G394" t="e">
            <v>#NAME?</v>
          </cell>
          <cell r="K394">
            <v>0.22500000000000001</v>
          </cell>
          <cell r="L394" t="e">
            <v>#NAME?</v>
          </cell>
          <cell r="M394" t="e">
            <v>#NAME?</v>
          </cell>
          <cell r="N394">
            <v>16.88</v>
          </cell>
          <cell r="O394" t="e">
            <v>#NAME?</v>
          </cell>
          <cell r="P394" t="e">
            <v>#NAME?</v>
          </cell>
        </row>
        <row r="395">
          <cell r="B395">
            <v>1.742</v>
          </cell>
          <cell r="C395" t="e">
            <v>#NAME?</v>
          </cell>
          <cell r="D395" t="e">
            <v>#NAME?</v>
          </cell>
          <cell r="E395">
            <v>31.91</v>
          </cell>
          <cell r="F395" t="e">
            <v>#NAME?</v>
          </cell>
          <cell r="G395" t="e">
            <v>#NAME?</v>
          </cell>
          <cell r="K395">
            <v>8.5000000000000006E-2</v>
          </cell>
          <cell r="L395" t="e">
            <v>#NAME?</v>
          </cell>
          <cell r="M395" t="e">
            <v>#NAME?</v>
          </cell>
          <cell r="N395">
            <v>26.33</v>
          </cell>
          <cell r="O395" t="e">
            <v>#NAME?</v>
          </cell>
          <cell r="P395" t="e">
            <v>#NAME?</v>
          </cell>
        </row>
        <row r="396">
          <cell r="B396">
            <v>0.32</v>
          </cell>
          <cell r="C396" t="e">
            <v>#NAME?</v>
          </cell>
          <cell r="D396" t="e">
            <v>#NAME?</v>
          </cell>
          <cell r="E396">
            <v>48.17</v>
          </cell>
          <cell r="F396" t="e">
            <v>#NAME?</v>
          </cell>
          <cell r="G396" t="e">
            <v>#NAME?</v>
          </cell>
          <cell r="K396">
            <v>0</v>
          </cell>
          <cell r="L396" t="e">
            <v>#NAME?</v>
          </cell>
          <cell r="M396" t="e">
            <v>#NAME?</v>
          </cell>
          <cell r="N396">
            <v>0</v>
          </cell>
          <cell r="O396" t="e">
            <v>#NAME?</v>
          </cell>
          <cell r="P396" t="e">
            <v>#NAME?</v>
          </cell>
        </row>
        <row r="397">
          <cell r="B397">
            <v>0.26600000000000001</v>
          </cell>
          <cell r="C397" t="e">
            <v>#NAME?</v>
          </cell>
          <cell r="D397" t="e">
            <v>#NAME?</v>
          </cell>
          <cell r="E397">
            <v>71.73</v>
          </cell>
          <cell r="F397" t="e">
            <v>#NAME?</v>
          </cell>
          <cell r="G397" t="e">
            <v>#NAME?</v>
          </cell>
          <cell r="K397">
            <v>0</v>
          </cell>
          <cell r="L397" t="e">
            <v>#NAME?</v>
          </cell>
          <cell r="M397" t="e">
            <v>#NAME?</v>
          </cell>
          <cell r="N397">
            <v>0</v>
          </cell>
          <cell r="O397" t="e">
            <v>#NAME?</v>
          </cell>
          <cell r="P397" t="e">
            <v>#NAME?</v>
          </cell>
        </row>
        <row r="398">
          <cell r="A398" t="str">
            <v>LGTO</v>
          </cell>
          <cell r="C398" t="e">
            <v>#NAME?</v>
          </cell>
          <cell r="D398" t="e">
            <v>#NAME?</v>
          </cell>
          <cell r="G398" t="e">
            <v>#NAME?</v>
          </cell>
          <cell r="J398" t="str">
            <v>LGTO</v>
          </cell>
          <cell r="L398" t="e">
            <v>#NAME?</v>
          </cell>
          <cell r="M398" t="e">
            <v>#NAME?</v>
          </cell>
          <cell r="P398" t="e">
            <v>#NAME?</v>
          </cell>
        </row>
        <row r="404">
          <cell r="B404" t="str">
            <v>Options Oustanding</v>
          </cell>
          <cell r="C404" t="str">
            <v>In-the Money</v>
          </cell>
          <cell r="D404" t="str">
            <v>Weight</v>
          </cell>
          <cell r="E404" t="str">
            <v>Exercise Price</v>
          </cell>
          <cell r="F404" t="str">
            <v>Current Price</v>
          </cell>
          <cell r="G404" t="str">
            <v>Weighted Avg.</v>
          </cell>
          <cell r="K404" t="str">
            <v>Options Exercisable</v>
          </cell>
          <cell r="L404" t="str">
            <v>In-the Money</v>
          </cell>
          <cell r="M404" t="str">
            <v>Weight</v>
          </cell>
          <cell r="N404" t="str">
            <v>Exercise Price</v>
          </cell>
          <cell r="O404" t="str">
            <v>Current Price</v>
          </cell>
          <cell r="P404" t="str">
            <v>Weighted Avg.</v>
          </cell>
          <cell r="T404" t="str">
            <v>Convertible Debt</v>
          </cell>
          <cell r="U404" t="str">
            <v>Amount</v>
          </cell>
          <cell r="V404" t="str">
            <v>In-The-Money</v>
          </cell>
          <cell r="W404" t="str">
            <v>Conv. Price</v>
          </cell>
          <cell r="X404" t="str">
            <v>Current Price</v>
          </cell>
          <cell r="Y404" t="str">
            <v>Net Shares</v>
          </cell>
        </row>
        <row r="405">
          <cell r="B405">
            <v>4.7910000000000004</v>
          </cell>
          <cell r="C405" t="e">
            <v>#NAME?</v>
          </cell>
          <cell r="D405" t="e">
            <v>#NAME?</v>
          </cell>
          <cell r="E405">
            <v>1</v>
          </cell>
          <cell r="F405" t="e">
            <v>#NAME?</v>
          </cell>
          <cell r="G405" t="e">
            <v>#NAME?</v>
          </cell>
          <cell r="K405">
            <v>2.395</v>
          </cell>
          <cell r="L405" t="e">
            <v>#NAME?</v>
          </cell>
          <cell r="M405" t="e">
            <v>#NAME?</v>
          </cell>
          <cell r="N405">
            <v>1</v>
          </cell>
          <cell r="O405" t="e">
            <v>#NAME?</v>
          </cell>
          <cell r="P405" t="e">
            <v>#NAME?</v>
          </cell>
          <cell r="T405" t="str">
            <v>Tranche 1</v>
          </cell>
          <cell r="U405">
            <v>0</v>
          </cell>
          <cell r="V405" t="e">
            <v>#NAME?</v>
          </cell>
          <cell r="W405">
            <v>0</v>
          </cell>
          <cell r="X405" t="e">
            <v>#NAME?</v>
          </cell>
          <cell r="Y405" t="e">
            <v>#NAME?</v>
          </cell>
        </row>
        <row r="406">
          <cell r="B406">
            <v>3.8239999999999998</v>
          </cell>
          <cell r="C406" t="e">
            <v>#NAME?</v>
          </cell>
          <cell r="D406" t="e">
            <v>#NAME?</v>
          </cell>
          <cell r="E406">
            <v>2.15</v>
          </cell>
          <cell r="F406" t="e">
            <v>#NAME?</v>
          </cell>
          <cell r="G406" t="e">
            <v>#NAME?</v>
          </cell>
          <cell r="K406">
            <v>0.86899999999999999</v>
          </cell>
          <cell r="L406" t="e">
            <v>#NAME?</v>
          </cell>
          <cell r="M406" t="e">
            <v>#NAME?</v>
          </cell>
          <cell r="N406">
            <v>2.13</v>
          </cell>
          <cell r="O406" t="e">
            <v>#NAME?</v>
          </cell>
          <cell r="P406" t="e">
            <v>#NAME?</v>
          </cell>
          <cell r="T406" t="str">
            <v>Tranche 2</v>
          </cell>
          <cell r="V406" t="e">
            <v>#NAME?</v>
          </cell>
          <cell r="X406" t="e">
            <v>#NAME?</v>
          </cell>
          <cell r="Y406" t="e">
            <v>#NAME?</v>
          </cell>
        </row>
        <row r="407">
          <cell r="B407">
            <v>2.06</v>
          </cell>
          <cell r="C407" t="e">
            <v>#NAME?</v>
          </cell>
          <cell r="D407" t="e">
            <v>#NAME?</v>
          </cell>
          <cell r="E407">
            <v>12.35</v>
          </cell>
          <cell r="F407" t="e">
            <v>#NAME?</v>
          </cell>
          <cell r="G407" t="e">
            <v>#NAME?</v>
          </cell>
          <cell r="L407" t="e">
            <v>#NAME?</v>
          </cell>
          <cell r="M407" t="e">
            <v>#NAME?</v>
          </cell>
          <cell r="O407" t="e">
            <v>#NAME?</v>
          </cell>
          <cell r="P407" t="e">
            <v>#NAME?</v>
          </cell>
        </row>
        <row r="408">
          <cell r="B408">
            <v>0.89100000000000001</v>
          </cell>
          <cell r="C408" t="e">
            <v>#NAME?</v>
          </cell>
          <cell r="D408" t="e">
            <v>#NAME?</v>
          </cell>
          <cell r="E408">
            <v>28.65</v>
          </cell>
          <cell r="F408" t="e">
            <v>#NAME?</v>
          </cell>
          <cell r="G408" t="e">
            <v>#NAME?</v>
          </cell>
          <cell r="L408" t="e">
            <v>#NAME?</v>
          </cell>
          <cell r="M408" t="e">
            <v>#NAME?</v>
          </cell>
          <cell r="O408" t="e">
            <v>#NAME?</v>
          </cell>
          <cell r="P408" t="e">
            <v>#NAME?</v>
          </cell>
          <cell r="S408" t="str">
            <v>MCDT</v>
          </cell>
          <cell r="V408" t="e">
            <v>#NAME?</v>
          </cell>
          <cell r="Y408" t="e">
            <v>#NAME?</v>
          </cell>
        </row>
        <row r="409">
          <cell r="B409">
            <v>0.32200000000000001</v>
          </cell>
          <cell r="C409" t="e">
            <v>#NAME?</v>
          </cell>
          <cell r="D409" t="e">
            <v>#NAME?</v>
          </cell>
          <cell r="E409">
            <v>74.77</v>
          </cell>
          <cell r="F409" t="e">
            <v>#NAME?</v>
          </cell>
          <cell r="G409" t="e">
            <v>#NAME?</v>
          </cell>
          <cell r="K409">
            <v>0</v>
          </cell>
          <cell r="L409" t="e">
            <v>#NAME?</v>
          </cell>
          <cell r="M409" t="e">
            <v>#NAME?</v>
          </cell>
          <cell r="N409">
            <v>0</v>
          </cell>
          <cell r="O409" t="e">
            <v>#NAME?</v>
          </cell>
          <cell r="P409" t="e">
            <v>#NAME?</v>
          </cell>
        </row>
        <row r="410">
          <cell r="C410" t="e">
            <v>#NAME?</v>
          </cell>
          <cell r="D410" t="e">
            <v>#NAME?</v>
          </cell>
          <cell r="F410" t="e">
            <v>#NAME?</v>
          </cell>
          <cell r="G410" t="e">
            <v>#NAME?</v>
          </cell>
          <cell r="K410">
            <v>0</v>
          </cell>
          <cell r="L410" t="e">
            <v>#NAME?</v>
          </cell>
          <cell r="M410" t="e">
            <v>#NAME?</v>
          </cell>
          <cell r="N410">
            <v>0</v>
          </cell>
          <cell r="O410" t="e">
            <v>#NAME?</v>
          </cell>
          <cell r="P410" t="e">
            <v>#NAME?</v>
          </cell>
        </row>
        <row r="411">
          <cell r="C411" t="e">
            <v>#NAME?</v>
          </cell>
          <cell r="D411" t="e">
            <v>#NAME?</v>
          </cell>
          <cell r="F411" t="e">
            <v>#NAME?</v>
          </cell>
          <cell r="G411" t="e">
            <v>#NAME?</v>
          </cell>
          <cell r="K411">
            <v>0</v>
          </cell>
          <cell r="L411" t="e">
            <v>#NAME?</v>
          </cell>
          <cell r="M411" t="e">
            <v>#NAME?</v>
          </cell>
          <cell r="N411">
            <v>0</v>
          </cell>
          <cell r="O411" t="e">
            <v>#NAME?</v>
          </cell>
          <cell r="P411" t="e">
            <v>#NAME?</v>
          </cell>
        </row>
        <row r="412">
          <cell r="A412" t="str">
            <v>MCDT</v>
          </cell>
          <cell r="C412" t="e">
            <v>#NAME?</v>
          </cell>
          <cell r="D412" t="e">
            <v>#NAME?</v>
          </cell>
          <cell r="G412" t="e">
            <v>#NAME?</v>
          </cell>
          <cell r="J412" t="str">
            <v>MCDT</v>
          </cell>
          <cell r="L412" t="e">
            <v>#NAME?</v>
          </cell>
          <cell r="M412" t="e">
            <v>#NAME?</v>
          </cell>
          <cell r="P412" t="e">
            <v>#NAME?</v>
          </cell>
        </row>
        <row r="415">
          <cell r="B415" t="str">
            <v>Options Oustanding</v>
          </cell>
          <cell r="C415" t="str">
            <v>In-the Money</v>
          </cell>
          <cell r="D415" t="str">
            <v>Weight</v>
          </cell>
          <cell r="E415" t="str">
            <v>Exercise Price</v>
          </cell>
          <cell r="F415" t="str">
            <v>Current Price</v>
          </cell>
          <cell r="G415" t="str">
            <v>Weighted Avg.</v>
          </cell>
          <cell r="K415" t="str">
            <v>Options Exercisable</v>
          </cell>
          <cell r="L415" t="str">
            <v>In-the Money</v>
          </cell>
          <cell r="M415" t="str">
            <v>Weight</v>
          </cell>
          <cell r="N415" t="str">
            <v>Exercise Price</v>
          </cell>
          <cell r="O415" t="str">
            <v>Current Price</v>
          </cell>
          <cell r="P415" t="str">
            <v>Weighted Avg.</v>
          </cell>
          <cell r="T415" t="str">
            <v>Convertible Debt</v>
          </cell>
          <cell r="U415" t="str">
            <v>Amount</v>
          </cell>
          <cell r="V415" t="str">
            <v>In-The-Money</v>
          </cell>
          <cell r="W415" t="str">
            <v>Conv. Price</v>
          </cell>
          <cell r="X415" t="str">
            <v>Current Price</v>
          </cell>
          <cell r="Y415" t="str">
            <v>Net Shares</v>
          </cell>
        </row>
        <row r="416">
          <cell r="B416">
            <v>0.10191600000000001</v>
          </cell>
          <cell r="C416" t="e">
            <v>#NAME?</v>
          </cell>
          <cell r="D416" t="e">
            <v>#NAME?</v>
          </cell>
          <cell r="E416">
            <v>1E-3</v>
          </cell>
          <cell r="F416" t="e">
            <v>#NAME?</v>
          </cell>
          <cell r="G416" t="e">
            <v>#NAME?</v>
          </cell>
          <cell r="K416">
            <v>0.10191600000000001</v>
          </cell>
          <cell r="L416" t="e">
            <v>#NAME?</v>
          </cell>
          <cell r="M416" t="e">
            <v>#NAME?</v>
          </cell>
          <cell r="N416">
            <v>1E-3</v>
          </cell>
          <cell r="O416" t="e">
            <v>#NAME?</v>
          </cell>
          <cell r="P416" t="e">
            <v>#NAME?</v>
          </cell>
          <cell r="T416" t="str">
            <v>Tranche 1</v>
          </cell>
          <cell r="U416">
            <v>0</v>
          </cell>
          <cell r="V416" t="e">
            <v>#NAME?</v>
          </cell>
          <cell r="W416">
            <v>0</v>
          </cell>
          <cell r="X416" t="e">
            <v>#NAME?</v>
          </cell>
          <cell r="Y416" t="e">
            <v>#NAME?</v>
          </cell>
        </row>
        <row r="417">
          <cell r="B417">
            <v>0.40943200000000002</v>
          </cell>
          <cell r="C417" t="e">
            <v>#NAME?</v>
          </cell>
          <cell r="D417" t="e">
            <v>#NAME?</v>
          </cell>
          <cell r="E417">
            <v>9.8000000000000004E-2</v>
          </cell>
          <cell r="F417" t="e">
            <v>#NAME?</v>
          </cell>
          <cell r="G417" t="e">
            <v>#NAME?</v>
          </cell>
          <cell r="K417">
            <v>0.238204</v>
          </cell>
          <cell r="L417" t="e">
            <v>#NAME?</v>
          </cell>
          <cell r="M417" t="e">
            <v>#NAME?</v>
          </cell>
          <cell r="N417">
            <v>9.8000000000000004E-2</v>
          </cell>
          <cell r="O417" t="e">
            <v>#NAME?</v>
          </cell>
          <cell r="P417" t="e">
            <v>#NAME?</v>
          </cell>
          <cell r="T417" t="str">
            <v>Tranche 2</v>
          </cell>
          <cell r="V417" t="e">
            <v>#NAME?</v>
          </cell>
          <cell r="X417" t="e">
            <v>#NAME?</v>
          </cell>
          <cell r="Y417" t="e">
            <v>#NAME?</v>
          </cell>
        </row>
        <row r="418">
          <cell r="B418">
            <v>0.40126000000000001</v>
          </cell>
          <cell r="C418" t="e">
            <v>#NAME?</v>
          </cell>
          <cell r="D418" t="e">
            <v>#NAME?</v>
          </cell>
          <cell r="E418">
            <v>1.11365</v>
          </cell>
          <cell r="F418" t="e">
            <v>#NAME?</v>
          </cell>
          <cell r="G418" t="e">
            <v>#NAME?</v>
          </cell>
          <cell r="K418">
            <v>0.122741</v>
          </cell>
          <cell r="L418" t="e">
            <v>#NAME?</v>
          </cell>
          <cell r="M418" t="e">
            <v>#NAME?</v>
          </cell>
          <cell r="N418">
            <v>1.1419999999999999</v>
          </cell>
          <cell r="O418" t="e">
            <v>#NAME?</v>
          </cell>
          <cell r="P418" t="e">
            <v>#NAME?</v>
          </cell>
        </row>
        <row r="419">
          <cell r="B419">
            <v>8.0750000000000002E-2</v>
          </cell>
          <cell r="C419" t="e">
            <v>#NAME?</v>
          </cell>
          <cell r="D419" t="e">
            <v>#NAME?</v>
          </cell>
          <cell r="E419">
            <v>2.96875</v>
          </cell>
          <cell r="F419" t="e">
            <v>#NAME?</v>
          </cell>
          <cell r="G419" t="e">
            <v>#NAME?</v>
          </cell>
          <cell r="K419">
            <v>3.7499999999999999E-3</v>
          </cell>
          <cell r="L419" t="e">
            <v>#NAME?</v>
          </cell>
          <cell r="M419" t="e">
            <v>#NAME?</v>
          </cell>
          <cell r="N419">
            <v>5.8125</v>
          </cell>
          <cell r="O419" t="e">
            <v>#NAME?</v>
          </cell>
          <cell r="P419" t="e">
            <v>#NAME?</v>
          </cell>
          <cell r="S419" t="str">
            <v>MCKC</v>
          </cell>
          <cell r="V419" t="e">
            <v>#NAME?</v>
          </cell>
          <cell r="Y419" t="e">
            <v>#NAME?</v>
          </cell>
        </row>
        <row r="420">
          <cell r="B420">
            <v>0.81025000000000003</v>
          </cell>
          <cell r="C420" t="e">
            <v>#NAME?</v>
          </cell>
          <cell r="D420" t="e">
            <v>#NAME?</v>
          </cell>
          <cell r="E420">
            <v>4.375</v>
          </cell>
          <cell r="F420" t="e">
            <v>#NAME?</v>
          </cell>
          <cell r="G420" t="e">
            <v>#NAME?</v>
          </cell>
          <cell r="K420">
            <v>7.4056999999999998E-2</v>
          </cell>
          <cell r="L420" t="e">
            <v>#NAME?</v>
          </cell>
          <cell r="M420" t="e">
            <v>#NAME?</v>
          </cell>
          <cell r="N420">
            <v>8.1739999999999995</v>
          </cell>
          <cell r="O420" t="e">
            <v>#NAME?</v>
          </cell>
          <cell r="P420" t="e">
            <v>#NAME?</v>
          </cell>
        </row>
        <row r="421">
          <cell r="B421">
            <v>0.17249999999999999</v>
          </cell>
          <cell r="C421" t="e">
            <v>#NAME?</v>
          </cell>
          <cell r="D421" t="e">
            <v>#NAME?</v>
          </cell>
          <cell r="E421">
            <v>4.875</v>
          </cell>
          <cell r="F421" t="e">
            <v>#NAME?</v>
          </cell>
          <cell r="G421" t="e">
            <v>#NAME?</v>
          </cell>
          <cell r="K421">
            <v>0.108945</v>
          </cell>
          <cell r="L421" t="e">
            <v>#NAME?</v>
          </cell>
          <cell r="M421" t="e">
            <v>#NAME?</v>
          </cell>
          <cell r="N421">
            <v>13.342000000000001</v>
          </cell>
          <cell r="O421" t="e">
            <v>#NAME?</v>
          </cell>
          <cell r="P421" t="e">
            <v>#NAME?</v>
          </cell>
        </row>
        <row r="422">
          <cell r="B422">
            <v>0.43306699999999998</v>
          </cell>
          <cell r="C422" t="e">
            <v>#NAME?</v>
          </cell>
          <cell r="D422" t="e">
            <v>#NAME?</v>
          </cell>
          <cell r="E422">
            <v>5.8125</v>
          </cell>
          <cell r="F422" t="e">
            <v>#NAME?</v>
          </cell>
          <cell r="G422" t="e">
            <v>#NAME?</v>
          </cell>
          <cell r="K422">
            <v>8.5583999999999993E-2</v>
          </cell>
          <cell r="L422" t="e">
            <v>#NAME?</v>
          </cell>
          <cell r="M422" t="e">
            <v>#NAME?</v>
          </cell>
          <cell r="N422">
            <v>26.141999999999999</v>
          </cell>
          <cell r="O422" t="e">
            <v>#NAME?</v>
          </cell>
          <cell r="P422" t="e">
            <v>#NAME?</v>
          </cell>
        </row>
        <row r="423">
          <cell r="B423">
            <v>0.398507</v>
          </cell>
          <cell r="C423" t="e">
            <v>#NAME?</v>
          </cell>
          <cell r="D423" t="e">
            <v>#NAME?</v>
          </cell>
          <cell r="E423">
            <v>9.7412500000000009</v>
          </cell>
          <cell r="F423" t="e">
            <v>#NAME?</v>
          </cell>
          <cell r="G423" t="e">
            <v>#NAME?</v>
          </cell>
          <cell r="K423">
            <v>0</v>
          </cell>
          <cell r="L423" t="e">
            <v>#NAME?</v>
          </cell>
          <cell r="M423" t="e">
            <v>#NAME?</v>
          </cell>
          <cell r="N423">
            <v>0</v>
          </cell>
          <cell r="O423" t="e">
            <v>#NAME?</v>
          </cell>
          <cell r="P423" t="e">
            <v>#NAME?</v>
          </cell>
        </row>
        <row r="424">
          <cell r="B424">
            <v>0.57111400000000001</v>
          </cell>
          <cell r="C424" t="e">
            <v>#NAME?</v>
          </cell>
          <cell r="D424" t="e">
            <v>#NAME?</v>
          </cell>
          <cell r="E424">
            <v>16.4375</v>
          </cell>
          <cell r="F424" t="e">
            <v>#NAME?</v>
          </cell>
          <cell r="G424" t="e">
            <v>#NAME?</v>
          </cell>
          <cell r="K424">
            <v>0</v>
          </cell>
          <cell r="L424" t="e">
            <v>#NAME?</v>
          </cell>
          <cell r="M424" t="e">
            <v>#NAME?</v>
          </cell>
          <cell r="N424">
            <v>0</v>
          </cell>
          <cell r="O424" t="e">
            <v>#NAME?</v>
          </cell>
          <cell r="P424" t="e">
            <v>#NAME?</v>
          </cell>
        </row>
        <row r="425">
          <cell r="B425">
            <v>0.61955099999999996</v>
          </cell>
          <cell r="C425" t="e">
            <v>#NAME?</v>
          </cell>
          <cell r="D425" t="e">
            <v>#NAME?</v>
          </cell>
          <cell r="E425">
            <v>27.281500000000001</v>
          </cell>
          <cell r="F425" t="e">
            <v>#NAME?</v>
          </cell>
          <cell r="G425" t="e">
            <v>#NAME?</v>
          </cell>
          <cell r="K425">
            <v>0</v>
          </cell>
          <cell r="L425" t="e">
            <v>#NAME?</v>
          </cell>
          <cell r="M425" t="e">
            <v>#NAME?</v>
          </cell>
          <cell r="N425">
            <v>0</v>
          </cell>
          <cell r="O425" t="e">
            <v>#NAME?</v>
          </cell>
          <cell r="P425" t="e">
            <v>#NAME?</v>
          </cell>
        </row>
        <row r="426">
          <cell r="B426">
            <v>0</v>
          </cell>
          <cell r="C426" t="e">
            <v>#NAME?</v>
          </cell>
          <cell r="D426" t="e">
            <v>#NAME?</v>
          </cell>
          <cell r="E426">
            <v>0</v>
          </cell>
          <cell r="F426" t="e">
            <v>#NAME?</v>
          </cell>
          <cell r="G426" t="e">
            <v>#NAME?</v>
          </cell>
          <cell r="K426">
            <v>0</v>
          </cell>
          <cell r="L426" t="e">
            <v>#NAME?</v>
          </cell>
          <cell r="M426" t="e">
            <v>#NAME?</v>
          </cell>
          <cell r="N426">
            <v>0</v>
          </cell>
          <cell r="O426" t="e">
            <v>#NAME?</v>
          </cell>
          <cell r="P426" t="e">
            <v>#NAME?</v>
          </cell>
        </row>
        <row r="427">
          <cell r="A427" t="str">
            <v>MCKC</v>
          </cell>
          <cell r="C427" t="e">
            <v>#NAME?</v>
          </cell>
          <cell r="D427" t="e">
            <v>#NAME?</v>
          </cell>
          <cell r="G427" t="e">
            <v>#NAME?</v>
          </cell>
          <cell r="J427" t="str">
            <v>MCKC</v>
          </cell>
          <cell r="L427" t="e">
            <v>#NAME?</v>
          </cell>
          <cell r="M427" t="e">
            <v>#NAME?</v>
          </cell>
          <cell r="P427" t="e">
            <v>#NAME?</v>
          </cell>
        </row>
        <row r="430">
          <cell r="B430" t="str">
            <v>Options Oustanding</v>
          </cell>
          <cell r="C430" t="str">
            <v>In-the Money</v>
          </cell>
          <cell r="D430" t="str">
            <v>Weight</v>
          </cell>
          <cell r="E430" t="str">
            <v>Exercise Price</v>
          </cell>
          <cell r="F430" t="str">
            <v>Current Price</v>
          </cell>
          <cell r="G430" t="str">
            <v>Weighted Avg.</v>
          </cell>
          <cell r="K430" t="str">
            <v>Options Exercisable</v>
          </cell>
          <cell r="L430" t="str">
            <v>In-the Money</v>
          </cell>
          <cell r="M430" t="str">
            <v>Weight</v>
          </cell>
          <cell r="N430" t="str">
            <v>Exercise Price</v>
          </cell>
          <cell r="O430" t="str">
            <v>Current Price</v>
          </cell>
          <cell r="P430" t="str">
            <v>Weighted Avg.</v>
          </cell>
          <cell r="T430" t="str">
            <v>Convertible Debt</v>
          </cell>
          <cell r="U430" t="str">
            <v>Amount</v>
          </cell>
          <cell r="V430" t="str">
            <v>In-The-Money</v>
          </cell>
          <cell r="W430" t="str">
            <v>Conv. Price</v>
          </cell>
          <cell r="X430" t="str">
            <v>Current Price</v>
          </cell>
          <cell r="Y430" t="str">
            <v>Net Shares</v>
          </cell>
        </row>
        <row r="431">
          <cell r="B431">
            <v>60.725000000000001</v>
          </cell>
          <cell r="C431" t="e">
            <v>#NAME?</v>
          </cell>
          <cell r="D431" t="e">
            <v>#NAME?</v>
          </cell>
          <cell r="E431">
            <v>5.58</v>
          </cell>
          <cell r="F431" t="e">
            <v>#NAME?</v>
          </cell>
          <cell r="G431" t="e">
            <v>#NAME?</v>
          </cell>
          <cell r="K431">
            <v>41.164000000000001</v>
          </cell>
          <cell r="L431" t="e">
            <v>#NAME?</v>
          </cell>
          <cell r="M431" t="e">
            <v>#NAME?</v>
          </cell>
          <cell r="N431">
            <v>6.21</v>
          </cell>
          <cell r="O431" t="e">
            <v>#NAME?</v>
          </cell>
          <cell r="P431" t="e">
            <v>#NAME?</v>
          </cell>
          <cell r="T431" t="str">
            <v>Tranche 1</v>
          </cell>
          <cell r="U431">
            <v>0</v>
          </cell>
          <cell r="V431" t="e">
            <v>#NAME?</v>
          </cell>
          <cell r="W431">
            <v>0</v>
          </cell>
          <cell r="X431" t="e">
            <v>#NAME?</v>
          </cell>
          <cell r="Y431" t="e">
            <v>#NAME?</v>
          </cell>
        </row>
        <row r="432">
          <cell r="B432">
            <v>51.203000000000003</v>
          </cell>
          <cell r="C432" t="e">
            <v>#NAME?</v>
          </cell>
          <cell r="D432" t="e">
            <v>#NAME?</v>
          </cell>
          <cell r="E432">
            <v>11.39</v>
          </cell>
          <cell r="F432" t="e">
            <v>#NAME?</v>
          </cell>
          <cell r="G432" t="e">
            <v>#NAME?</v>
          </cell>
          <cell r="K432">
            <v>29.047000000000001</v>
          </cell>
          <cell r="L432" t="e">
            <v>#NAME?</v>
          </cell>
          <cell r="M432" t="e">
            <v>#NAME?</v>
          </cell>
          <cell r="N432">
            <v>11.32</v>
          </cell>
          <cell r="O432" t="e">
            <v>#NAME?</v>
          </cell>
          <cell r="P432" t="e">
            <v>#NAME?</v>
          </cell>
          <cell r="T432" t="str">
            <v>Tranche 2</v>
          </cell>
          <cell r="V432" t="e">
            <v>#NAME?</v>
          </cell>
          <cell r="X432" t="e">
            <v>#NAME?</v>
          </cell>
          <cell r="Y432" t="e">
            <v>#NAME?</v>
          </cell>
        </row>
        <row r="433">
          <cell r="B433">
            <v>28.268999999999998</v>
          </cell>
          <cell r="C433" t="e">
            <v>#NAME?</v>
          </cell>
          <cell r="D433" t="e">
            <v>#NAME?</v>
          </cell>
          <cell r="E433">
            <v>16.010000000000002</v>
          </cell>
          <cell r="F433" t="e">
            <v>#NAME?</v>
          </cell>
          <cell r="G433" t="e">
            <v>#NAME?</v>
          </cell>
          <cell r="K433">
            <v>8.2360000000000007</v>
          </cell>
          <cell r="L433" t="e">
            <v>#NAME?</v>
          </cell>
          <cell r="M433" t="e">
            <v>#NAME?</v>
          </cell>
          <cell r="N433">
            <v>16.13</v>
          </cell>
          <cell r="O433" t="e">
            <v>#NAME?</v>
          </cell>
          <cell r="P433" t="e">
            <v>#NAME?</v>
          </cell>
        </row>
        <row r="434">
          <cell r="B434">
            <v>52.564999999999998</v>
          </cell>
          <cell r="C434" t="e">
            <v>#NAME?</v>
          </cell>
          <cell r="D434" t="e">
            <v>#NAME?</v>
          </cell>
          <cell r="E434">
            <v>24.72</v>
          </cell>
          <cell r="F434" t="e">
            <v>#NAME?</v>
          </cell>
          <cell r="G434" t="e">
            <v>#NAME?</v>
          </cell>
          <cell r="K434">
            <v>15.863</v>
          </cell>
          <cell r="L434" t="e">
            <v>#NAME?</v>
          </cell>
          <cell r="M434" t="e">
            <v>#NAME?</v>
          </cell>
          <cell r="N434">
            <v>24.39</v>
          </cell>
          <cell r="O434" t="e">
            <v>#NAME?</v>
          </cell>
          <cell r="P434" t="e">
            <v>#NAME?</v>
          </cell>
          <cell r="S434" t="str">
            <v>NT</v>
          </cell>
          <cell r="V434" t="e">
            <v>#NAME?</v>
          </cell>
          <cell r="Y434" t="e">
            <v>#NAME?</v>
          </cell>
        </row>
        <row r="435">
          <cell r="B435">
            <v>23.492000000000001</v>
          </cell>
          <cell r="C435" t="e">
            <v>#NAME?</v>
          </cell>
          <cell r="D435" t="e">
            <v>#NAME?</v>
          </cell>
          <cell r="E435">
            <v>39.07</v>
          </cell>
          <cell r="F435" t="e">
            <v>#NAME?</v>
          </cell>
          <cell r="G435" t="e">
            <v>#NAME?</v>
          </cell>
          <cell r="K435">
            <v>3.49</v>
          </cell>
          <cell r="L435" t="e">
            <v>#NAME?</v>
          </cell>
          <cell r="M435" t="e">
            <v>#NAME?</v>
          </cell>
          <cell r="N435">
            <v>38.47</v>
          </cell>
          <cell r="O435" t="e">
            <v>#NAME?</v>
          </cell>
          <cell r="P435" t="e">
            <v>#NAME?</v>
          </cell>
        </row>
        <row r="436">
          <cell r="B436">
            <v>73.796000000000006</v>
          </cell>
          <cell r="C436" t="e">
            <v>#NAME?</v>
          </cell>
          <cell r="D436" t="e">
            <v>#NAME?</v>
          </cell>
          <cell r="E436">
            <v>54.78</v>
          </cell>
          <cell r="F436" t="e">
            <v>#NAME?</v>
          </cell>
          <cell r="G436" t="e">
            <v>#NAME?</v>
          </cell>
          <cell r="K436">
            <v>4.2089999999999996</v>
          </cell>
          <cell r="L436" t="e">
            <v>#NAME?</v>
          </cell>
          <cell r="M436" t="e">
            <v>#NAME?</v>
          </cell>
          <cell r="N436">
            <v>51.5</v>
          </cell>
          <cell r="O436" t="e">
            <v>#NAME?</v>
          </cell>
          <cell r="P436" t="e">
            <v>#NAME?</v>
          </cell>
        </row>
        <row r="437">
          <cell r="B437">
            <v>41.591999999999999</v>
          </cell>
          <cell r="C437" t="e">
            <v>#NAME?</v>
          </cell>
          <cell r="D437" t="e">
            <v>#NAME?</v>
          </cell>
          <cell r="E437">
            <v>74.599999999999994</v>
          </cell>
          <cell r="F437" t="e">
            <v>#NAME?</v>
          </cell>
          <cell r="G437" t="e">
            <v>#NAME?</v>
          </cell>
          <cell r="K437">
            <v>0.16500000000000001</v>
          </cell>
          <cell r="L437" t="e">
            <v>#NAME?</v>
          </cell>
          <cell r="M437" t="e">
            <v>#NAME?</v>
          </cell>
          <cell r="N437">
            <v>73.22</v>
          </cell>
          <cell r="O437" t="e">
            <v>#NAME?</v>
          </cell>
          <cell r="P437" t="e">
            <v>#NAME?</v>
          </cell>
        </row>
        <row r="438">
          <cell r="B438">
            <v>0</v>
          </cell>
          <cell r="C438" t="e">
            <v>#NAME?</v>
          </cell>
          <cell r="D438" t="e">
            <v>#NAME?</v>
          </cell>
          <cell r="E438">
            <v>0</v>
          </cell>
          <cell r="F438" t="e">
            <v>#NAME?</v>
          </cell>
          <cell r="G438" t="e">
            <v>#NAME?</v>
          </cell>
          <cell r="K438">
            <v>0</v>
          </cell>
          <cell r="L438" t="e">
            <v>#NAME?</v>
          </cell>
          <cell r="M438" t="e">
            <v>#NAME?</v>
          </cell>
          <cell r="N438">
            <v>0</v>
          </cell>
          <cell r="O438" t="e">
            <v>#NAME?</v>
          </cell>
          <cell r="P438" t="e">
            <v>#NAME?</v>
          </cell>
        </row>
        <row r="439">
          <cell r="A439" t="str">
            <v>NT</v>
          </cell>
          <cell r="C439" t="e">
            <v>#NAME?</v>
          </cell>
          <cell r="D439" t="e">
            <v>#NAME?</v>
          </cell>
          <cell r="G439" t="e">
            <v>#NAME?</v>
          </cell>
          <cell r="J439" t="str">
            <v>NT</v>
          </cell>
          <cell r="L439" t="e">
            <v>#NAME?</v>
          </cell>
          <cell r="M439" t="e">
            <v>#NAME?</v>
          </cell>
          <cell r="P439" t="e">
            <v>#NAME?</v>
          </cell>
        </row>
        <row r="442">
          <cell r="B442" t="str">
            <v>Options Oustanding</v>
          </cell>
          <cell r="C442" t="str">
            <v>In-the Money</v>
          </cell>
          <cell r="D442" t="str">
            <v>Weight</v>
          </cell>
          <cell r="E442" t="str">
            <v>Exercise Price</v>
          </cell>
          <cell r="F442" t="str">
            <v>Current Price</v>
          </cell>
          <cell r="G442" t="str">
            <v>Weighted Avg.</v>
          </cell>
          <cell r="K442" t="str">
            <v>Options Exercisable</v>
          </cell>
          <cell r="L442" t="str">
            <v>In-the Money</v>
          </cell>
          <cell r="M442" t="str">
            <v>Weight</v>
          </cell>
          <cell r="N442" t="str">
            <v>Exercise Price</v>
          </cell>
          <cell r="O442" t="str">
            <v>Current Price</v>
          </cell>
          <cell r="P442" t="str">
            <v>Weighted Avg.</v>
          </cell>
          <cell r="T442" t="str">
            <v>Convertible Debt</v>
          </cell>
          <cell r="U442" t="str">
            <v>Amount</v>
          </cell>
          <cell r="V442" t="str">
            <v>In-The-Money</v>
          </cell>
          <cell r="W442" t="str">
            <v>Conv. Price</v>
          </cell>
          <cell r="X442" t="str">
            <v>Current Price</v>
          </cell>
          <cell r="Y442" t="str">
            <v>Net Shares</v>
          </cell>
        </row>
        <row r="443">
          <cell r="B443">
            <v>4.5960000000000001</v>
          </cell>
          <cell r="C443" t="e">
            <v>#NAME?</v>
          </cell>
          <cell r="D443" t="e">
            <v>#NAME?</v>
          </cell>
          <cell r="E443">
            <v>0.4</v>
          </cell>
          <cell r="F443" t="e">
            <v>#NAME?</v>
          </cell>
          <cell r="G443" t="e">
            <v>#NAME?</v>
          </cell>
          <cell r="K443">
            <v>4.2880000000000003</v>
          </cell>
          <cell r="L443" t="e">
            <v>#NAME?</v>
          </cell>
          <cell r="M443" t="e">
            <v>#NAME?</v>
          </cell>
          <cell r="N443">
            <v>0.4</v>
          </cell>
          <cell r="O443" t="e">
            <v>#NAME?</v>
          </cell>
          <cell r="P443" t="e">
            <v>#NAME?</v>
          </cell>
          <cell r="T443" t="str">
            <v>Tranche 1</v>
          </cell>
          <cell r="U443">
            <v>0</v>
          </cell>
          <cell r="V443" t="e">
            <v>#NAME?</v>
          </cell>
          <cell r="W443">
            <v>0</v>
          </cell>
          <cell r="X443" t="e">
            <v>#NAME?</v>
          </cell>
          <cell r="Y443" t="e">
            <v>#NAME?</v>
          </cell>
        </row>
        <row r="444">
          <cell r="B444">
            <v>5.5069999999999997</v>
          </cell>
          <cell r="C444" t="e">
            <v>#NAME?</v>
          </cell>
          <cell r="D444" t="e">
            <v>#NAME?</v>
          </cell>
          <cell r="E444">
            <v>1.53</v>
          </cell>
          <cell r="F444" t="e">
            <v>#NAME?</v>
          </cell>
          <cell r="G444" t="e">
            <v>#NAME?</v>
          </cell>
          <cell r="K444">
            <v>4.2930000000000001</v>
          </cell>
          <cell r="L444" t="e">
            <v>#NAME?</v>
          </cell>
          <cell r="M444" t="e">
            <v>#NAME?</v>
          </cell>
          <cell r="N444">
            <v>1.51</v>
          </cell>
          <cell r="O444" t="e">
            <v>#NAME?</v>
          </cell>
          <cell r="P444" t="e">
            <v>#NAME?</v>
          </cell>
          <cell r="T444" t="str">
            <v>Tranche 2</v>
          </cell>
          <cell r="V444" t="e">
            <v>#NAME?</v>
          </cell>
          <cell r="X444" t="e">
            <v>#NAME?</v>
          </cell>
          <cell r="Y444" t="e">
            <v>#NAME?</v>
          </cell>
        </row>
        <row r="445">
          <cell r="B445">
            <v>16.265999999999998</v>
          </cell>
          <cell r="C445" t="e">
            <v>#NAME?</v>
          </cell>
          <cell r="D445" t="e">
            <v>#NAME?</v>
          </cell>
          <cell r="E445">
            <v>2.5099999999999998</v>
          </cell>
          <cell r="F445" t="e">
            <v>#NAME?</v>
          </cell>
          <cell r="G445" t="e">
            <v>#NAME?</v>
          </cell>
          <cell r="K445">
            <v>9.8529999999999998</v>
          </cell>
          <cell r="L445" t="e">
            <v>#NAME?</v>
          </cell>
          <cell r="M445" t="e">
            <v>#NAME?</v>
          </cell>
          <cell r="N445">
            <v>2.48</v>
          </cell>
          <cell r="O445" t="e">
            <v>#NAME?</v>
          </cell>
          <cell r="P445" t="e">
            <v>#NAME?</v>
          </cell>
        </row>
        <row r="446">
          <cell r="B446">
            <v>19.228999999999999</v>
          </cell>
          <cell r="C446" t="e">
            <v>#NAME?</v>
          </cell>
          <cell r="D446" t="e">
            <v>#NAME?</v>
          </cell>
          <cell r="E446">
            <v>5.23</v>
          </cell>
          <cell r="F446" t="e">
            <v>#NAME?</v>
          </cell>
          <cell r="G446" t="e">
            <v>#NAME?</v>
          </cell>
          <cell r="K446">
            <v>5.617</v>
          </cell>
          <cell r="L446" t="e">
            <v>#NAME?</v>
          </cell>
          <cell r="M446" t="e">
            <v>#NAME?</v>
          </cell>
          <cell r="N446">
            <v>5.01</v>
          </cell>
          <cell r="O446" t="e">
            <v>#NAME?</v>
          </cell>
          <cell r="P446" t="e">
            <v>#NAME?</v>
          </cell>
          <cell r="S446" t="str">
            <v>NTAP</v>
          </cell>
          <cell r="V446" t="e">
            <v>#NAME?</v>
          </cell>
          <cell r="Y446" t="e">
            <v>#NAME?</v>
          </cell>
        </row>
        <row r="447">
          <cell r="B447">
            <v>18.143999999999998</v>
          </cell>
          <cell r="C447" t="e">
            <v>#NAME?</v>
          </cell>
          <cell r="D447" t="e">
            <v>#NAME?</v>
          </cell>
          <cell r="E447">
            <v>14.32</v>
          </cell>
          <cell r="F447" t="e">
            <v>#NAME?</v>
          </cell>
          <cell r="G447" t="e">
            <v>#NAME?</v>
          </cell>
          <cell r="K447">
            <v>0.77</v>
          </cell>
          <cell r="L447" t="e">
            <v>#NAME?</v>
          </cell>
          <cell r="M447" t="e">
            <v>#NAME?</v>
          </cell>
          <cell r="N447">
            <v>12.53</v>
          </cell>
          <cell r="O447" t="e">
            <v>#NAME?</v>
          </cell>
          <cell r="P447" t="e">
            <v>#NAME?</v>
          </cell>
        </row>
        <row r="448">
          <cell r="B448">
            <v>9.1300000000000008</v>
          </cell>
          <cell r="C448" t="e">
            <v>#NAME?</v>
          </cell>
          <cell r="D448" t="e">
            <v>#NAME?</v>
          </cell>
          <cell r="E448">
            <v>46.92</v>
          </cell>
          <cell r="F448" t="e">
            <v>#NAME?</v>
          </cell>
          <cell r="G448" t="e">
            <v>#NAME?</v>
          </cell>
          <cell r="K448">
            <v>2.4E-2</v>
          </cell>
          <cell r="L448" t="e">
            <v>#NAME?</v>
          </cell>
          <cell r="M448" t="e">
            <v>#NAME?</v>
          </cell>
          <cell r="N448">
            <v>38.74</v>
          </cell>
          <cell r="O448" t="e">
            <v>#NAME?</v>
          </cell>
          <cell r="P448" t="e">
            <v>#NAME?</v>
          </cell>
        </row>
        <row r="449">
          <cell r="B449">
            <v>0.77</v>
          </cell>
          <cell r="C449" t="e">
            <v>#NAME?</v>
          </cell>
          <cell r="D449" t="e">
            <v>#NAME?</v>
          </cell>
          <cell r="E449">
            <v>95.03</v>
          </cell>
          <cell r="F449" t="e">
            <v>#NAME?</v>
          </cell>
          <cell r="G449" t="e">
            <v>#NAME?</v>
          </cell>
          <cell r="L449" t="e">
            <v>#NAME?</v>
          </cell>
          <cell r="M449" t="e">
            <v>#NAME?</v>
          </cell>
          <cell r="O449" t="e">
            <v>#NAME?</v>
          </cell>
          <cell r="P449" t="e">
            <v>#NAME?</v>
          </cell>
        </row>
        <row r="450">
          <cell r="C450" t="e">
            <v>#NAME?</v>
          </cell>
          <cell r="D450" t="e">
            <v>#NAME?</v>
          </cell>
          <cell r="F450" t="e">
            <v>#NAME?</v>
          </cell>
          <cell r="G450" t="e">
            <v>#NAME?</v>
          </cell>
          <cell r="L450" t="e">
            <v>#NAME?</v>
          </cell>
          <cell r="M450" t="e">
            <v>#NAME?</v>
          </cell>
          <cell r="O450" t="e">
            <v>#NAME?</v>
          </cell>
          <cell r="P450" t="e">
            <v>#NAME?</v>
          </cell>
        </row>
        <row r="451">
          <cell r="A451" t="str">
            <v>NTAP</v>
          </cell>
          <cell r="C451" t="e">
            <v>#NAME?</v>
          </cell>
          <cell r="D451" t="e">
            <v>#NAME?</v>
          </cell>
          <cell r="G451" t="e">
            <v>#NAME?</v>
          </cell>
          <cell r="J451" t="str">
            <v>NTAP</v>
          </cell>
          <cell r="L451" t="e">
            <v>#NAME?</v>
          </cell>
          <cell r="M451" t="e">
            <v>#NAME?</v>
          </cell>
          <cell r="P451" t="e">
            <v>#NAME?</v>
          </cell>
        </row>
        <row r="454">
          <cell r="B454" t="str">
            <v>Options Oustanding</v>
          </cell>
          <cell r="C454" t="str">
            <v>In-the Money</v>
          </cell>
          <cell r="D454" t="str">
            <v>Weight</v>
          </cell>
          <cell r="E454" t="str">
            <v>Exercise Price</v>
          </cell>
          <cell r="F454" t="str">
            <v>Current Price</v>
          </cell>
          <cell r="G454" t="str">
            <v>Weighted Avg.</v>
          </cell>
          <cell r="K454" t="str">
            <v>Options Exercisable</v>
          </cell>
          <cell r="L454" t="str">
            <v>In-the Money</v>
          </cell>
          <cell r="M454" t="str">
            <v>Weight</v>
          </cell>
          <cell r="N454" t="str">
            <v>Exercise Price</v>
          </cell>
          <cell r="O454" t="str">
            <v>Current Price</v>
          </cell>
          <cell r="P454" t="str">
            <v>Weighted Avg.</v>
          </cell>
          <cell r="T454" t="str">
            <v>Convertible Debt</v>
          </cell>
          <cell r="U454" t="str">
            <v>Amount</v>
          </cell>
          <cell r="V454" t="str">
            <v>In-The-Money</v>
          </cell>
          <cell r="W454" t="str">
            <v>Conv. Price</v>
          </cell>
          <cell r="X454" t="str">
            <v>Current Price</v>
          </cell>
          <cell r="Y454" t="str">
            <v>Net Shares</v>
          </cell>
        </row>
        <row r="455">
          <cell r="B455">
            <v>0.45696799999999999</v>
          </cell>
          <cell r="C455" t="e">
            <v>#NAME?</v>
          </cell>
          <cell r="D455" t="e">
            <v>#NAME?</v>
          </cell>
          <cell r="E455">
            <v>2.8306</v>
          </cell>
          <cell r="F455" t="e">
            <v>#NAME?</v>
          </cell>
          <cell r="G455" t="e">
            <v>#NAME?</v>
          </cell>
          <cell r="K455">
            <v>0.34873300000000002</v>
          </cell>
          <cell r="L455" t="e">
            <v>#NAME?</v>
          </cell>
          <cell r="M455" t="e">
            <v>#NAME?</v>
          </cell>
          <cell r="N455">
            <v>2.5364</v>
          </cell>
          <cell r="O455" t="e">
            <v>#NAME?</v>
          </cell>
          <cell r="P455" t="e">
            <v>#NAME?</v>
          </cell>
          <cell r="T455" t="str">
            <v>Tranche 1</v>
          </cell>
          <cell r="U455">
            <v>0</v>
          </cell>
          <cell r="V455" t="e">
            <v>#NAME?</v>
          </cell>
          <cell r="W455">
            <v>0</v>
          </cell>
          <cell r="X455" t="e">
            <v>#NAME?</v>
          </cell>
          <cell r="Y455" t="e">
            <v>#NAME?</v>
          </cell>
        </row>
        <row r="456">
          <cell r="B456">
            <v>0.46339799999999998</v>
          </cell>
          <cell r="C456" t="e">
            <v>#NAME?</v>
          </cell>
          <cell r="D456" t="e">
            <v>#NAME?</v>
          </cell>
          <cell r="E456">
            <v>5.0199999999999996</v>
          </cell>
          <cell r="F456" t="e">
            <v>#NAME?</v>
          </cell>
          <cell r="G456" t="e">
            <v>#NAME?</v>
          </cell>
          <cell r="K456">
            <v>0.23350699999999999</v>
          </cell>
          <cell r="L456" t="e">
            <v>#NAME?</v>
          </cell>
          <cell r="M456" t="e">
            <v>#NAME?</v>
          </cell>
          <cell r="N456">
            <v>5.0540000000000003</v>
          </cell>
          <cell r="O456" t="e">
            <v>#NAME?</v>
          </cell>
          <cell r="P456" t="e">
            <v>#NAME?</v>
          </cell>
          <cell r="T456" t="str">
            <v>Tranche 2</v>
          </cell>
          <cell r="V456" t="e">
            <v>#NAME?</v>
          </cell>
          <cell r="X456" t="e">
            <v>#NAME?</v>
          </cell>
          <cell r="Y456" t="e">
            <v>#NAME?</v>
          </cell>
        </row>
        <row r="457">
          <cell r="B457">
            <v>0.69843500000000003</v>
          </cell>
          <cell r="C457" t="e">
            <v>#NAME?</v>
          </cell>
          <cell r="D457" t="e">
            <v>#NAME?</v>
          </cell>
          <cell r="E457">
            <v>5.8583999999999996</v>
          </cell>
          <cell r="F457" t="e">
            <v>#NAME?</v>
          </cell>
          <cell r="G457" t="e">
            <v>#NAME?</v>
          </cell>
          <cell r="K457">
            <v>0.40393899999999999</v>
          </cell>
          <cell r="L457" t="e">
            <v>#NAME?</v>
          </cell>
          <cell r="M457" t="e">
            <v>#NAME?</v>
          </cell>
          <cell r="N457">
            <v>5.9782999999999999</v>
          </cell>
          <cell r="O457" t="e">
            <v>#NAME?</v>
          </cell>
          <cell r="P457" t="e">
            <v>#NAME?</v>
          </cell>
        </row>
        <row r="458">
          <cell r="B458">
            <v>0.57308700000000001</v>
          </cell>
          <cell r="C458" t="e">
            <v>#NAME?</v>
          </cell>
          <cell r="D458" t="e">
            <v>#NAME?</v>
          </cell>
          <cell r="E458">
            <v>7.6380999999999997</v>
          </cell>
          <cell r="F458" t="e">
            <v>#NAME?</v>
          </cell>
          <cell r="G458" t="e">
            <v>#NAME?</v>
          </cell>
          <cell r="K458">
            <v>0.185608</v>
          </cell>
          <cell r="L458" t="e">
            <v>#NAME?</v>
          </cell>
          <cell r="M458" t="e">
            <v>#NAME?</v>
          </cell>
          <cell r="N458">
            <v>7.8448000000000002</v>
          </cell>
          <cell r="O458" t="e">
            <v>#NAME?</v>
          </cell>
          <cell r="P458" t="e">
            <v>#NAME?</v>
          </cell>
          <cell r="S458" t="str">
            <v>NTPA</v>
          </cell>
          <cell r="V458" t="e">
            <v>#NAME?</v>
          </cell>
          <cell r="Y458" t="e">
            <v>#NAME?</v>
          </cell>
        </row>
        <row r="459">
          <cell r="B459">
            <v>0.62175199999999997</v>
          </cell>
          <cell r="C459" t="e">
            <v>#NAME?</v>
          </cell>
          <cell r="D459" t="e">
            <v>#NAME?</v>
          </cell>
          <cell r="E459">
            <v>22.638999999999999</v>
          </cell>
          <cell r="F459" t="e">
            <v>#NAME?</v>
          </cell>
          <cell r="G459" t="e">
            <v>#NAME?</v>
          </cell>
          <cell r="K459">
            <v>0.145342</v>
          </cell>
          <cell r="L459" t="e">
            <v>#NAME?</v>
          </cell>
          <cell r="M459" t="e">
            <v>#NAME?</v>
          </cell>
          <cell r="N459">
            <v>19.376100000000001</v>
          </cell>
          <cell r="O459" t="e">
            <v>#NAME?</v>
          </cell>
          <cell r="P459" t="e">
            <v>#NAME?</v>
          </cell>
        </row>
        <row r="460">
          <cell r="B460">
            <v>0.41553800000000002</v>
          </cell>
          <cell r="C460" t="e">
            <v>#NAME?</v>
          </cell>
          <cell r="D460" t="e">
            <v>#NAME?</v>
          </cell>
          <cell r="E460">
            <v>37.071599999999997</v>
          </cell>
          <cell r="F460" t="e">
            <v>#NAME?</v>
          </cell>
          <cell r="G460" t="e">
            <v>#NAME?</v>
          </cell>
          <cell r="K460">
            <v>2.7139E-2</v>
          </cell>
          <cell r="L460" t="e">
            <v>#NAME?</v>
          </cell>
          <cell r="M460" t="e">
            <v>#NAME?</v>
          </cell>
          <cell r="N460">
            <v>36.020699999999998</v>
          </cell>
          <cell r="O460" t="e">
            <v>#NAME?</v>
          </cell>
          <cell r="P460" t="e">
            <v>#NAME?</v>
          </cell>
        </row>
        <row r="461">
          <cell r="B461">
            <v>0.71892699999999998</v>
          </cell>
          <cell r="C461" t="e">
            <v>#NAME?</v>
          </cell>
          <cell r="D461" t="e">
            <v>#NAME?</v>
          </cell>
          <cell r="E461">
            <v>48</v>
          </cell>
          <cell r="F461" t="e">
            <v>#NAME?</v>
          </cell>
          <cell r="G461" t="e">
            <v>#NAME?</v>
          </cell>
          <cell r="K461">
            <v>8.3409999999999998E-2</v>
          </cell>
          <cell r="L461" t="e">
            <v>#NAME?</v>
          </cell>
          <cell r="M461" t="e">
            <v>#NAME?</v>
          </cell>
          <cell r="N461">
            <v>48</v>
          </cell>
          <cell r="O461" t="e">
            <v>#NAME?</v>
          </cell>
          <cell r="P461" t="e">
            <v>#NAME?</v>
          </cell>
        </row>
        <row r="462">
          <cell r="B462">
            <v>7.1374999999999994E-2</v>
          </cell>
          <cell r="C462" t="e">
            <v>#NAME?</v>
          </cell>
          <cell r="D462" t="e">
            <v>#NAME?</v>
          </cell>
          <cell r="E462">
            <v>56.793300000000002</v>
          </cell>
          <cell r="F462" t="e">
            <v>#NAME?</v>
          </cell>
          <cell r="G462" t="e">
            <v>#NAME?</v>
          </cell>
          <cell r="K462">
            <v>4.1279999999999997E-3</v>
          </cell>
          <cell r="L462" t="e">
            <v>#NAME?</v>
          </cell>
          <cell r="M462" t="e">
            <v>#NAME?</v>
          </cell>
          <cell r="N462">
            <v>49</v>
          </cell>
          <cell r="O462" t="e">
            <v>#NAME?</v>
          </cell>
          <cell r="P462" t="e">
            <v>#NAME?</v>
          </cell>
        </row>
        <row r="463">
          <cell r="A463" t="str">
            <v>NTPA</v>
          </cell>
          <cell r="C463" t="e">
            <v>#NAME?</v>
          </cell>
          <cell r="D463" t="e">
            <v>#NAME?</v>
          </cell>
          <cell r="G463" t="e">
            <v>#NAME?</v>
          </cell>
          <cell r="J463" t="str">
            <v>NTPA</v>
          </cell>
          <cell r="L463" t="e">
            <v>#NAME?</v>
          </cell>
          <cell r="M463" t="e">
            <v>#NAME?</v>
          </cell>
          <cell r="P463" t="e">
            <v>#NAME?</v>
          </cell>
        </row>
        <row r="466">
          <cell r="B466" t="str">
            <v>Options Oustanding</v>
          </cell>
          <cell r="C466" t="str">
            <v>In-the Money</v>
          </cell>
          <cell r="D466" t="str">
            <v>Weight</v>
          </cell>
          <cell r="E466" t="str">
            <v>Exercise Price</v>
          </cell>
          <cell r="F466" t="str">
            <v>Current Price</v>
          </cell>
          <cell r="G466" t="str">
            <v>Weighted Avg.</v>
          </cell>
          <cell r="K466" t="str">
            <v>Options Exercisable</v>
          </cell>
          <cell r="L466" t="str">
            <v>In-the Money</v>
          </cell>
          <cell r="M466" t="str">
            <v>Weight</v>
          </cell>
          <cell r="N466" t="str">
            <v>Exercise Price</v>
          </cell>
          <cell r="O466" t="str">
            <v>Current Price</v>
          </cell>
          <cell r="P466" t="str">
            <v>Weighted Avg.</v>
          </cell>
          <cell r="T466" t="str">
            <v>Convertible Debt</v>
          </cell>
          <cell r="U466" t="str">
            <v>Amount</v>
          </cell>
          <cell r="V466" t="str">
            <v>In-The-Money</v>
          </cell>
          <cell r="W466" t="str">
            <v>Conv. Price</v>
          </cell>
          <cell r="X466" t="str">
            <v>Current Price</v>
          </cell>
          <cell r="Y466" t="str">
            <v>Net Shares</v>
          </cell>
        </row>
        <row r="467">
          <cell r="B467">
            <v>2.1000000000000001E-2</v>
          </cell>
          <cell r="C467" t="e">
            <v>#NAME?</v>
          </cell>
          <cell r="D467" t="e">
            <v>#NAME?</v>
          </cell>
          <cell r="E467">
            <v>4.4999999999999998E-2</v>
          </cell>
          <cell r="F467" t="e">
            <v>#NAME?</v>
          </cell>
          <cell r="G467" t="e">
            <v>#NAME?</v>
          </cell>
          <cell r="K467">
            <v>2.1000000000000001E-2</v>
          </cell>
          <cell r="L467" t="e">
            <v>#NAME?</v>
          </cell>
          <cell r="M467" t="e">
            <v>#NAME?</v>
          </cell>
          <cell r="N467">
            <v>4.4999999999999998E-2</v>
          </cell>
          <cell r="O467" t="e">
            <v>#NAME?</v>
          </cell>
          <cell r="P467" t="e">
            <v>#NAME?</v>
          </cell>
          <cell r="T467" t="str">
            <v>Tranche 1</v>
          </cell>
          <cell r="U467">
            <v>0</v>
          </cell>
          <cell r="V467" t="e">
            <v>#NAME?</v>
          </cell>
          <cell r="W467">
            <v>0</v>
          </cell>
          <cell r="X467" t="e">
            <v>#NAME?</v>
          </cell>
          <cell r="Y467" t="e">
            <v>#NAME?</v>
          </cell>
        </row>
        <row r="468">
          <cell r="B468">
            <v>7.6883999999999994E-2</v>
          </cell>
          <cell r="C468" t="e">
            <v>#NAME?</v>
          </cell>
          <cell r="D468" t="e">
            <v>#NAME?</v>
          </cell>
          <cell r="E468">
            <v>0.2</v>
          </cell>
          <cell r="F468" t="e">
            <v>#NAME?</v>
          </cell>
          <cell r="G468" t="e">
            <v>#NAME?</v>
          </cell>
          <cell r="K468">
            <v>7.6883999999999994E-2</v>
          </cell>
          <cell r="L468" t="e">
            <v>#NAME?</v>
          </cell>
          <cell r="M468" t="e">
            <v>#NAME?</v>
          </cell>
          <cell r="N468">
            <v>0.2</v>
          </cell>
          <cell r="O468" t="e">
            <v>#NAME?</v>
          </cell>
          <cell r="P468" t="e">
            <v>#NAME?</v>
          </cell>
          <cell r="T468" t="str">
            <v>Tranche 2</v>
          </cell>
          <cell r="V468" t="e">
            <v>#NAME?</v>
          </cell>
          <cell r="X468" t="e">
            <v>#NAME?</v>
          </cell>
          <cell r="Y468" t="e">
            <v>#NAME?</v>
          </cell>
        </row>
        <row r="469">
          <cell r="B469">
            <v>0.10250099999999999</v>
          </cell>
          <cell r="C469" t="e">
            <v>#NAME?</v>
          </cell>
          <cell r="D469" t="e">
            <v>#NAME?</v>
          </cell>
          <cell r="E469">
            <v>1.25</v>
          </cell>
          <cell r="F469" t="e">
            <v>#NAME?</v>
          </cell>
          <cell r="G469" t="e">
            <v>#NAME?</v>
          </cell>
          <cell r="K469">
            <v>0.101218</v>
          </cell>
          <cell r="L469" t="e">
            <v>#NAME?</v>
          </cell>
          <cell r="M469" t="e">
            <v>#NAME?</v>
          </cell>
          <cell r="N469">
            <v>1.25</v>
          </cell>
          <cell r="O469" t="e">
            <v>#NAME?</v>
          </cell>
          <cell r="P469" t="e">
            <v>#NAME?</v>
          </cell>
        </row>
        <row r="470">
          <cell r="B470">
            <v>1.7421169999999999</v>
          </cell>
          <cell r="C470" t="e">
            <v>#NAME?</v>
          </cell>
          <cell r="D470" t="e">
            <v>#NAME?</v>
          </cell>
          <cell r="E470">
            <v>2</v>
          </cell>
          <cell r="F470" t="e">
            <v>#NAME?</v>
          </cell>
          <cell r="G470" t="e">
            <v>#NAME?</v>
          </cell>
          <cell r="K470">
            <v>1.0155670000000001</v>
          </cell>
          <cell r="L470" t="e">
            <v>#NAME?</v>
          </cell>
          <cell r="M470" t="e">
            <v>#NAME?</v>
          </cell>
          <cell r="N470">
            <v>2</v>
          </cell>
          <cell r="O470" t="e">
            <v>#NAME?</v>
          </cell>
          <cell r="P470" t="e">
            <v>#NAME?</v>
          </cell>
          <cell r="S470" t="str">
            <v>NTRO</v>
          </cell>
          <cell r="V470" t="e">
            <v>#NAME?</v>
          </cell>
          <cell r="Y470" t="e">
            <v>#NAME?</v>
          </cell>
        </row>
        <row r="471">
          <cell r="B471">
            <v>0.99734999999999996</v>
          </cell>
          <cell r="C471" t="e">
            <v>#NAME?</v>
          </cell>
          <cell r="D471" t="e">
            <v>#NAME?</v>
          </cell>
          <cell r="E471">
            <v>3.5</v>
          </cell>
          <cell r="F471" t="e">
            <v>#NAME?</v>
          </cell>
          <cell r="G471" t="e">
            <v>#NAME?</v>
          </cell>
          <cell r="K471">
            <v>0.49026599999999998</v>
          </cell>
          <cell r="L471" t="e">
            <v>#NAME?</v>
          </cell>
          <cell r="M471" t="e">
            <v>#NAME?</v>
          </cell>
          <cell r="N471">
            <v>3.5</v>
          </cell>
          <cell r="O471" t="e">
            <v>#NAME?</v>
          </cell>
          <cell r="P471" t="e">
            <v>#NAME?</v>
          </cell>
        </row>
        <row r="472">
          <cell r="B472">
            <v>0.52714700000000003</v>
          </cell>
          <cell r="C472" t="e">
            <v>#NAME?</v>
          </cell>
          <cell r="D472" t="e">
            <v>#NAME?</v>
          </cell>
          <cell r="E472">
            <v>7.5</v>
          </cell>
          <cell r="F472" t="e">
            <v>#NAME?</v>
          </cell>
          <cell r="G472" t="e">
            <v>#NAME?</v>
          </cell>
          <cell r="K472">
            <v>0.15748300000000001</v>
          </cell>
          <cell r="L472" t="e">
            <v>#NAME?</v>
          </cell>
          <cell r="M472" t="e">
            <v>#NAME?</v>
          </cell>
          <cell r="N472">
            <v>7.5</v>
          </cell>
          <cell r="O472" t="e">
            <v>#NAME?</v>
          </cell>
          <cell r="P472" t="e">
            <v>#NAME?</v>
          </cell>
        </row>
        <row r="473">
          <cell r="B473">
            <v>0.98873800000000001</v>
          </cell>
          <cell r="C473" t="e">
            <v>#NAME?</v>
          </cell>
          <cell r="D473" t="e">
            <v>#NAME?</v>
          </cell>
          <cell r="E473">
            <v>17.03</v>
          </cell>
          <cell r="F473" t="e">
            <v>#NAME?</v>
          </cell>
          <cell r="G473" t="e">
            <v>#NAME?</v>
          </cell>
          <cell r="K473">
            <v>0</v>
          </cell>
          <cell r="L473" t="e">
            <v>#NAME?</v>
          </cell>
          <cell r="M473" t="e">
            <v>#NAME?</v>
          </cell>
          <cell r="N473">
            <v>17.03</v>
          </cell>
          <cell r="O473" t="e">
            <v>#NAME?</v>
          </cell>
          <cell r="P473" t="e">
            <v>#NAME?</v>
          </cell>
        </row>
        <row r="474">
          <cell r="B474">
            <v>0.326631</v>
          </cell>
          <cell r="C474" t="e">
            <v>#NAME?</v>
          </cell>
          <cell r="D474" t="e">
            <v>#NAME?</v>
          </cell>
          <cell r="E474">
            <v>24.905000000000001</v>
          </cell>
          <cell r="F474" t="e">
            <v>#NAME?</v>
          </cell>
          <cell r="G474" t="e">
            <v>#NAME?</v>
          </cell>
          <cell r="K474">
            <v>3.6844000000000002E-2</v>
          </cell>
          <cell r="L474" t="e">
            <v>#NAME?</v>
          </cell>
          <cell r="M474" t="e">
            <v>#NAME?</v>
          </cell>
          <cell r="N474">
            <v>24.905000000000001</v>
          </cell>
          <cell r="O474" t="e">
            <v>#NAME?</v>
          </cell>
          <cell r="P474" t="e">
            <v>#NAME?</v>
          </cell>
        </row>
        <row r="475">
          <cell r="B475">
            <v>2.0514000000000001</v>
          </cell>
          <cell r="C475" t="e">
            <v>#NAME?</v>
          </cell>
          <cell r="D475" t="e">
            <v>#NAME?</v>
          </cell>
          <cell r="E475">
            <v>42.78</v>
          </cell>
          <cell r="F475" t="e">
            <v>#NAME?</v>
          </cell>
          <cell r="G475" t="e">
            <v>#NAME?</v>
          </cell>
          <cell r="K475">
            <v>1.4043E-2</v>
          </cell>
          <cell r="L475" t="e">
            <v>#NAME?</v>
          </cell>
          <cell r="M475" t="e">
            <v>#NAME?</v>
          </cell>
          <cell r="N475">
            <v>42.78</v>
          </cell>
          <cell r="O475" t="e">
            <v>#NAME?</v>
          </cell>
          <cell r="P475" t="e">
            <v>#NAME?</v>
          </cell>
        </row>
        <row r="476">
          <cell r="B476">
            <v>0.51054999999999995</v>
          </cell>
          <cell r="C476" t="e">
            <v>#NAME?</v>
          </cell>
          <cell r="D476" t="e">
            <v>#NAME?</v>
          </cell>
          <cell r="E476">
            <v>67.19</v>
          </cell>
          <cell r="F476" t="e">
            <v>#NAME?</v>
          </cell>
          <cell r="G476" t="e">
            <v>#NAME?</v>
          </cell>
          <cell r="J476" t="str">
            <v>Warrants</v>
          </cell>
          <cell r="K476">
            <v>2.8750000000000001E-2</v>
          </cell>
          <cell r="L476" t="e">
            <v>#NAME?</v>
          </cell>
          <cell r="M476" t="e">
            <v>#NAME?</v>
          </cell>
          <cell r="N476">
            <v>7</v>
          </cell>
          <cell r="O476" t="e">
            <v>#NAME?</v>
          </cell>
          <cell r="P476" t="e">
            <v>#NAME?</v>
          </cell>
        </row>
        <row r="477">
          <cell r="B477">
            <v>5.8999999999999999E-3</v>
          </cell>
          <cell r="C477" t="e">
            <v>#NAME?</v>
          </cell>
          <cell r="D477" t="e">
            <v>#NAME?</v>
          </cell>
          <cell r="E477">
            <v>82.69</v>
          </cell>
          <cell r="F477" t="e">
            <v>#NAME?</v>
          </cell>
          <cell r="G477" t="e">
            <v>#NAME?</v>
          </cell>
          <cell r="J477" t="str">
            <v>Warrants</v>
          </cell>
          <cell r="K477">
            <v>2.8278000000000001E-2</v>
          </cell>
          <cell r="L477" t="e">
            <v>#NAME?</v>
          </cell>
          <cell r="M477" t="e">
            <v>#NAME?</v>
          </cell>
          <cell r="N477">
            <v>7.78</v>
          </cell>
          <cell r="O477" t="e">
            <v>#NAME?</v>
          </cell>
          <cell r="P477" t="e">
            <v>#NAME?</v>
          </cell>
        </row>
        <row r="478">
          <cell r="A478" t="str">
            <v>Warrants</v>
          </cell>
          <cell r="B478">
            <v>2.8750000000000001E-2</v>
          </cell>
          <cell r="C478" t="e">
            <v>#NAME?</v>
          </cell>
          <cell r="D478" t="e">
            <v>#NAME?</v>
          </cell>
          <cell r="E478">
            <v>7</v>
          </cell>
          <cell r="F478" t="e">
            <v>#NAME?</v>
          </cell>
          <cell r="G478" t="e">
            <v>#NAME?</v>
          </cell>
          <cell r="J478" t="str">
            <v>NTRO</v>
          </cell>
          <cell r="L478" t="e">
            <v>#NAME?</v>
          </cell>
          <cell r="M478" t="e">
            <v>#NAME?</v>
          </cell>
          <cell r="P478" t="e">
            <v>#NAME?</v>
          </cell>
        </row>
        <row r="479">
          <cell r="A479" t="str">
            <v>Warrants</v>
          </cell>
          <cell r="B479">
            <v>2.8278000000000001E-2</v>
          </cell>
          <cell r="C479" t="e">
            <v>#NAME?</v>
          </cell>
          <cell r="D479" t="e">
            <v>#NAME?</v>
          </cell>
          <cell r="E479">
            <v>7.78</v>
          </cell>
          <cell r="F479" t="e">
            <v>#NAME?</v>
          </cell>
          <cell r="G479" t="e">
            <v>#NAME?</v>
          </cell>
        </row>
        <row r="480">
          <cell r="A480" t="str">
            <v>NTRO</v>
          </cell>
          <cell r="C480" t="e">
            <v>#NAME?</v>
          </cell>
          <cell r="D480" t="e">
            <v>#NAME?</v>
          </cell>
          <cell r="G480" t="e">
            <v>#NAME?</v>
          </cell>
        </row>
        <row r="483">
          <cell r="B483" t="str">
            <v>Options Oustanding</v>
          </cell>
          <cell r="C483" t="str">
            <v>In-the Money</v>
          </cell>
          <cell r="D483" t="str">
            <v>Weight</v>
          </cell>
          <cell r="E483" t="str">
            <v>Exercise Price</v>
          </cell>
          <cell r="F483" t="str">
            <v>Current Price</v>
          </cell>
          <cell r="G483" t="str">
            <v>Weighted Avg.</v>
          </cell>
          <cell r="K483" t="str">
            <v>Options Exercisable</v>
          </cell>
          <cell r="L483" t="str">
            <v>In-the Money</v>
          </cell>
          <cell r="M483" t="str">
            <v>Weight</v>
          </cell>
          <cell r="N483" t="str">
            <v>Exercise Price</v>
          </cell>
          <cell r="O483" t="str">
            <v>Current Price</v>
          </cell>
          <cell r="P483" t="str">
            <v>Weighted Avg.</v>
          </cell>
          <cell r="T483" t="str">
            <v>Convertible Debt</v>
          </cell>
          <cell r="U483" t="str">
            <v>Amount</v>
          </cell>
          <cell r="V483" t="str">
            <v>In-The-Money</v>
          </cell>
          <cell r="W483" t="str">
            <v>Conv. Price</v>
          </cell>
          <cell r="X483" t="str">
            <v>Current Price</v>
          </cell>
          <cell r="Y483" t="str">
            <v>Net Shares</v>
          </cell>
        </row>
        <row r="484">
          <cell r="B484">
            <v>1.8759999999999999</v>
          </cell>
          <cell r="C484" t="e">
            <v>#NAME?</v>
          </cell>
          <cell r="D484" t="e">
            <v>#NAME?</v>
          </cell>
          <cell r="E484">
            <v>0.57999999999999996</v>
          </cell>
          <cell r="F484" t="e">
            <v>#NAME?</v>
          </cell>
          <cell r="G484" t="e">
            <v>#NAME?</v>
          </cell>
          <cell r="K484">
            <v>0.63800000000000001</v>
          </cell>
          <cell r="L484" t="e">
            <v>#NAME?</v>
          </cell>
          <cell r="M484" t="e">
            <v>#NAME?</v>
          </cell>
          <cell r="N484">
            <v>0.53</v>
          </cell>
          <cell r="O484" t="e">
            <v>#NAME?</v>
          </cell>
          <cell r="P484" t="e">
            <v>#NAME?</v>
          </cell>
          <cell r="T484" t="str">
            <v>Tranche 1</v>
          </cell>
          <cell r="U484">
            <v>0</v>
          </cell>
          <cell r="V484" t="e">
            <v>#NAME?</v>
          </cell>
          <cell r="W484">
            <v>0</v>
          </cell>
          <cell r="X484" t="e">
            <v>#NAME?</v>
          </cell>
          <cell r="Y484" t="e">
            <v>#NAME?</v>
          </cell>
        </row>
        <row r="485">
          <cell r="B485">
            <v>1.1080000000000001</v>
          </cell>
          <cell r="C485" t="e">
            <v>#NAME?</v>
          </cell>
          <cell r="D485" t="e">
            <v>#NAME?</v>
          </cell>
          <cell r="E485">
            <v>3.65</v>
          </cell>
          <cell r="F485" t="e">
            <v>#NAME?</v>
          </cell>
          <cell r="G485" t="e">
            <v>#NAME?</v>
          </cell>
          <cell r="K485">
            <v>7.2999999999999995E-2</v>
          </cell>
          <cell r="L485" t="e">
            <v>#NAME?</v>
          </cell>
          <cell r="M485" t="e">
            <v>#NAME?</v>
          </cell>
          <cell r="N485">
            <v>4.0599999999999996</v>
          </cell>
          <cell r="O485" t="e">
            <v>#NAME?</v>
          </cell>
          <cell r="P485" t="e">
            <v>#NAME?</v>
          </cell>
          <cell r="T485" t="str">
            <v>Tranche 2</v>
          </cell>
          <cell r="V485" t="e">
            <v>#NAME?</v>
          </cell>
          <cell r="X485" t="e">
            <v>#NAME?</v>
          </cell>
          <cell r="Y485" t="e">
            <v>#NAME?</v>
          </cell>
        </row>
        <row r="486">
          <cell r="B486">
            <v>1.02</v>
          </cell>
          <cell r="C486" t="e">
            <v>#NAME?</v>
          </cell>
          <cell r="D486" t="e">
            <v>#NAME?</v>
          </cell>
          <cell r="E486">
            <v>15</v>
          </cell>
          <cell r="F486" t="e">
            <v>#NAME?</v>
          </cell>
          <cell r="G486" t="e">
            <v>#NAME?</v>
          </cell>
          <cell r="K486">
            <v>0</v>
          </cell>
          <cell r="L486" t="e">
            <v>#NAME?</v>
          </cell>
          <cell r="M486" t="e">
            <v>#NAME?</v>
          </cell>
          <cell r="N486">
            <v>0</v>
          </cell>
          <cell r="O486" t="e">
            <v>#NAME?</v>
          </cell>
          <cell r="P486" t="e">
            <v>#NAME?</v>
          </cell>
        </row>
        <row r="487">
          <cell r="B487">
            <v>0.72</v>
          </cell>
          <cell r="C487" t="e">
            <v>#NAME?</v>
          </cell>
          <cell r="D487" t="e">
            <v>#NAME?</v>
          </cell>
          <cell r="E487">
            <v>34.590000000000003</v>
          </cell>
          <cell r="F487" t="e">
            <v>#NAME?</v>
          </cell>
          <cell r="G487" t="e">
            <v>#NAME?</v>
          </cell>
          <cell r="K487">
            <v>0</v>
          </cell>
          <cell r="L487" t="e">
            <v>#NAME?</v>
          </cell>
          <cell r="M487" t="e">
            <v>#NAME?</v>
          </cell>
          <cell r="N487">
            <v>0</v>
          </cell>
          <cell r="O487" t="e">
            <v>#NAME?</v>
          </cell>
          <cell r="P487" t="e">
            <v>#NAME?</v>
          </cell>
          <cell r="S487" t="str">
            <v>NUFO</v>
          </cell>
          <cell r="V487" t="e">
            <v>#NAME?</v>
          </cell>
          <cell r="Y487" t="e">
            <v>#NAME?</v>
          </cell>
        </row>
        <row r="488">
          <cell r="B488">
            <v>0.75600000000000001</v>
          </cell>
          <cell r="C488" t="e">
            <v>#NAME?</v>
          </cell>
          <cell r="D488" t="e">
            <v>#NAME?</v>
          </cell>
          <cell r="E488">
            <v>86.8</v>
          </cell>
          <cell r="F488" t="e">
            <v>#NAME?</v>
          </cell>
          <cell r="G488" t="e">
            <v>#NAME?</v>
          </cell>
          <cell r="K488">
            <v>0</v>
          </cell>
          <cell r="L488" t="e">
            <v>#NAME?</v>
          </cell>
          <cell r="M488" t="e">
            <v>#NAME?</v>
          </cell>
          <cell r="N488">
            <v>0</v>
          </cell>
          <cell r="O488" t="e">
            <v>#NAME?</v>
          </cell>
          <cell r="P488" t="e">
            <v>#NAME?</v>
          </cell>
        </row>
        <row r="489">
          <cell r="A489" t="str">
            <v>NUFO</v>
          </cell>
          <cell r="C489" t="e">
            <v>#NAME?</v>
          </cell>
          <cell r="D489" t="e">
            <v>#NAME?</v>
          </cell>
          <cell r="G489" t="e">
            <v>#NAME?</v>
          </cell>
          <cell r="J489" t="str">
            <v>NUFO</v>
          </cell>
          <cell r="L489" t="e">
            <v>#NAME?</v>
          </cell>
          <cell r="M489" t="e">
            <v>#NAME?</v>
          </cell>
          <cell r="P489" t="e">
            <v>#NAME?</v>
          </cell>
        </row>
        <row r="492">
          <cell r="B492" t="str">
            <v>Options Oustanding</v>
          </cell>
          <cell r="C492" t="str">
            <v>In-the Money</v>
          </cell>
          <cell r="D492" t="str">
            <v>Weight</v>
          </cell>
          <cell r="E492" t="str">
            <v>Exercise Price</v>
          </cell>
          <cell r="F492" t="str">
            <v>Current Price</v>
          </cell>
          <cell r="G492" t="str">
            <v>Weighted Avg.</v>
          </cell>
          <cell r="K492" t="str">
            <v>Options Exercisable</v>
          </cell>
          <cell r="L492" t="str">
            <v>In-the Money</v>
          </cell>
          <cell r="M492" t="str">
            <v>Weight</v>
          </cell>
          <cell r="N492" t="str">
            <v>Exercise Price</v>
          </cell>
          <cell r="O492" t="str">
            <v>Current Price</v>
          </cell>
          <cell r="P492" t="str">
            <v>Weighted Avg.</v>
          </cell>
          <cell r="T492" t="str">
            <v>Convertible Debt</v>
          </cell>
          <cell r="U492" t="str">
            <v>Amount</v>
          </cell>
          <cell r="V492" t="str">
            <v>In-The-Money</v>
          </cell>
          <cell r="W492" t="str">
            <v>Conv. Price</v>
          </cell>
          <cell r="X492" t="str">
            <v>Current Price</v>
          </cell>
          <cell r="Y492" t="str">
            <v>Net Shares</v>
          </cell>
        </row>
        <row r="493">
          <cell r="B493">
            <v>8.0495380000000001</v>
          </cell>
          <cell r="C493" t="e">
            <v>#NAME?</v>
          </cell>
          <cell r="D493" t="e">
            <v>#NAME?</v>
          </cell>
          <cell r="E493">
            <v>0.23250000000000001</v>
          </cell>
          <cell r="F493" t="e">
            <v>#NAME?</v>
          </cell>
          <cell r="G493" t="e">
            <v>#NAME?</v>
          </cell>
          <cell r="K493">
            <v>1.483044</v>
          </cell>
          <cell r="L493" t="e">
            <v>#NAME?</v>
          </cell>
          <cell r="M493" t="e">
            <v>#NAME?</v>
          </cell>
          <cell r="N493">
            <v>0.23250000000000001</v>
          </cell>
          <cell r="O493" t="e">
            <v>#NAME?</v>
          </cell>
          <cell r="P493" t="e">
            <v>#NAME?</v>
          </cell>
          <cell r="T493" t="str">
            <v>Tranche 1</v>
          </cell>
          <cell r="U493">
            <v>0</v>
          </cell>
          <cell r="V493" t="e">
            <v>#NAME?</v>
          </cell>
          <cell r="W493">
            <v>0</v>
          </cell>
          <cell r="X493" t="e">
            <v>#NAME?</v>
          </cell>
          <cell r="Y493" t="e">
            <v>#NAME?</v>
          </cell>
        </row>
        <row r="494">
          <cell r="B494">
            <v>6.6187370000000003</v>
          </cell>
          <cell r="C494" t="e">
            <v>#NAME?</v>
          </cell>
          <cell r="D494" t="e">
            <v>#NAME?</v>
          </cell>
          <cell r="E494">
            <v>2.0550000000000002</v>
          </cell>
          <cell r="F494" t="e">
            <v>#NAME?</v>
          </cell>
          <cell r="G494" t="e">
            <v>#NAME?</v>
          </cell>
          <cell r="K494">
            <v>0.85988699999999996</v>
          </cell>
          <cell r="L494" t="e">
            <v>#NAME?</v>
          </cell>
          <cell r="M494" t="e">
            <v>#NAME?</v>
          </cell>
          <cell r="N494">
            <v>2.0550000000000002</v>
          </cell>
          <cell r="O494" t="e">
            <v>#NAME?</v>
          </cell>
          <cell r="P494" t="e">
            <v>#NAME?</v>
          </cell>
          <cell r="T494" t="str">
            <v>Tranche 2</v>
          </cell>
          <cell r="V494" t="e">
            <v>#NAME?</v>
          </cell>
          <cell r="X494" t="e">
            <v>#NAME?</v>
          </cell>
          <cell r="Y494" t="e">
            <v>#NAME?</v>
          </cell>
        </row>
        <row r="495">
          <cell r="B495">
            <v>2.5665499999999999</v>
          </cell>
          <cell r="C495" t="e">
            <v>#NAME?</v>
          </cell>
          <cell r="D495" t="e">
            <v>#NAME?</v>
          </cell>
          <cell r="E495">
            <v>7</v>
          </cell>
          <cell r="F495" t="e">
            <v>#NAME?</v>
          </cell>
          <cell r="G495" t="e">
            <v>#NAME?</v>
          </cell>
          <cell r="K495">
            <v>1</v>
          </cell>
          <cell r="L495" t="e">
            <v>#NAME?</v>
          </cell>
          <cell r="M495" t="e">
            <v>#NAME?</v>
          </cell>
          <cell r="N495">
            <v>7</v>
          </cell>
          <cell r="O495" t="e">
            <v>#NAME?</v>
          </cell>
          <cell r="P495" t="e">
            <v>#NAME?</v>
          </cell>
        </row>
        <row r="496">
          <cell r="B496">
            <v>1.483487</v>
          </cell>
          <cell r="C496" t="e">
            <v>#NAME?</v>
          </cell>
          <cell r="D496" t="e">
            <v>#NAME?</v>
          </cell>
          <cell r="E496">
            <v>37.5</v>
          </cell>
          <cell r="F496" t="e">
            <v>#NAME?</v>
          </cell>
          <cell r="G496" t="e">
            <v>#NAME?</v>
          </cell>
          <cell r="K496">
            <v>4.0000000000000001E-3</v>
          </cell>
          <cell r="L496" t="e">
            <v>#NAME?</v>
          </cell>
          <cell r="M496" t="e">
            <v>#NAME?</v>
          </cell>
          <cell r="N496">
            <v>37.5</v>
          </cell>
          <cell r="O496" t="e">
            <v>#NAME?</v>
          </cell>
          <cell r="P496" t="e">
            <v>#NAME?</v>
          </cell>
          <cell r="S496" t="str">
            <v>ONIS</v>
          </cell>
          <cell r="V496" t="e">
            <v>#NAME?</v>
          </cell>
          <cell r="Y496" t="e">
            <v>#NAME?</v>
          </cell>
        </row>
        <row r="497">
          <cell r="B497">
            <v>0.921875</v>
          </cell>
          <cell r="C497" t="e">
            <v>#NAME?</v>
          </cell>
          <cell r="D497" t="e">
            <v>#NAME?</v>
          </cell>
          <cell r="E497">
            <v>89.484999999999999</v>
          </cell>
          <cell r="F497" t="e">
            <v>#NAME?</v>
          </cell>
          <cell r="G497" t="e">
            <v>#NAME?</v>
          </cell>
          <cell r="K497">
            <v>1.0833000000000001E-2</v>
          </cell>
          <cell r="L497" t="e">
            <v>#NAME?</v>
          </cell>
          <cell r="M497" t="e">
            <v>#NAME?</v>
          </cell>
          <cell r="N497">
            <v>89.484999999999999</v>
          </cell>
          <cell r="O497" t="e">
            <v>#NAME?</v>
          </cell>
          <cell r="P497" t="e">
            <v>#NAME?</v>
          </cell>
        </row>
        <row r="498">
          <cell r="B498">
            <v>0.21204500000000001</v>
          </cell>
          <cell r="C498" t="e">
            <v>#NAME?</v>
          </cell>
          <cell r="D498" t="e">
            <v>#NAME?</v>
          </cell>
          <cell r="E498">
            <v>0.91</v>
          </cell>
          <cell r="F498" t="e">
            <v>#NAME?</v>
          </cell>
          <cell r="G498" t="e">
            <v>#NAME?</v>
          </cell>
          <cell r="K498">
            <v>0</v>
          </cell>
          <cell r="L498" t="e">
            <v>#NAME?</v>
          </cell>
          <cell r="M498" t="e">
            <v>#NAME?</v>
          </cell>
          <cell r="N498">
            <v>0</v>
          </cell>
          <cell r="O498" t="e">
            <v>#NAME?</v>
          </cell>
          <cell r="P498" t="e">
            <v>#NAME?</v>
          </cell>
        </row>
        <row r="499">
          <cell r="B499">
            <v>0</v>
          </cell>
          <cell r="C499" t="e">
            <v>#NAME?</v>
          </cell>
          <cell r="D499" t="e">
            <v>#NAME?</v>
          </cell>
          <cell r="E499">
            <v>0</v>
          </cell>
          <cell r="F499" t="e">
            <v>#NAME?</v>
          </cell>
          <cell r="G499" t="e">
            <v>#NAME?</v>
          </cell>
          <cell r="J499" t="str">
            <v>ONIS</v>
          </cell>
          <cell r="L499" t="e">
            <v>#NAME?</v>
          </cell>
          <cell r="M499" t="e">
            <v>#NAME?</v>
          </cell>
          <cell r="P499" t="e">
            <v>#NAME?</v>
          </cell>
        </row>
        <row r="500">
          <cell r="B500">
            <v>0</v>
          </cell>
          <cell r="C500" t="e">
            <v>#NAME?</v>
          </cell>
          <cell r="D500" t="e">
            <v>#NAME?</v>
          </cell>
          <cell r="E500">
            <v>0</v>
          </cell>
          <cell r="F500" t="e">
            <v>#NAME?</v>
          </cell>
          <cell r="G500" t="e">
            <v>#NAME?</v>
          </cell>
        </row>
        <row r="501">
          <cell r="B501">
            <v>0</v>
          </cell>
          <cell r="C501" t="e">
            <v>#NAME?</v>
          </cell>
          <cell r="D501" t="e">
            <v>#NAME?</v>
          </cell>
          <cell r="E501">
            <v>0</v>
          </cell>
          <cell r="F501" t="e">
            <v>#NAME?</v>
          </cell>
          <cell r="G501" t="e">
            <v>#NAME?</v>
          </cell>
        </row>
        <row r="502">
          <cell r="B502">
            <v>0</v>
          </cell>
          <cell r="C502" t="e">
            <v>#NAME?</v>
          </cell>
          <cell r="D502" t="e">
            <v>#NAME?</v>
          </cell>
          <cell r="E502">
            <v>0</v>
          </cell>
          <cell r="F502" t="e">
            <v>#NAME?</v>
          </cell>
          <cell r="G502" t="e">
            <v>#NAME?</v>
          </cell>
        </row>
        <row r="503">
          <cell r="B503">
            <v>0</v>
          </cell>
          <cell r="C503" t="e">
            <v>#NAME?</v>
          </cell>
          <cell r="D503" t="e">
            <v>#NAME?</v>
          </cell>
          <cell r="E503">
            <v>0</v>
          </cell>
          <cell r="F503" t="e">
            <v>#NAME?</v>
          </cell>
          <cell r="G503" t="e">
            <v>#NAME?</v>
          </cell>
        </row>
        <row r="504">
          <cell r="B504">
            <v>0</v>
          </cell>
          <cell r="C504" t="e">
            <v>#NAME?</v>
          </cell>
          <cell r="D504" t="e">
            <v>#NAME?</v>
          </cell>
          <cell r="E504">
            <v>0</v>
          </cell>
          <cell r="F504" t="e">
            <v>#NAME?</v>
          </cell>
          <cell r="G504" t="e">
            <v>#NAME?</v>
          </cell>
        </row>
        <row r="505">
          <cell r="B505">
            <v>0</v>
          </cell>
          <cell r="C505" t="e">
            <v>#NAME?</v>
          </cell>
          <cell r="D505" t="e">
            <v>#NAME?</v>
          </cell>
          <cell r="E505">
            <v>0</v>
          </cell>
          <cell r="F505" t="e">
            <v>#NAME?</v>
          </cell>
          <cell r="G505" t="e">
            <v>#NAME?</v>
          </cell>
        </row>
        <row r="506">
          <cell r="B506">
            <v>0</v>
          </cell>
          <cell r="C506" t="e">
            <v>#NAME?</v>
          </cell>
          <cell r="D506" t="e">
            <v>#NAME?</v>
          </cell>
          <cell r="E506">
            <v>0</v>
          </cell>
          <cell r="F506" t="e">
            <v>#NAME?</v>
          </cell>
          <cell r="G506" t="e">
            <v>#NAME?</v>
          </cell>
        </row>
        <row r="507">
          <cell r="B507">
            <v>0</v>
          </cell>
          <cell r="C507" t="e">
            <v>#NAME?</v>
          </cell>
          <cell r="D507" t="e">
            <v>#NAME?</v>
          </cell>
          <cell r="E507">
            <v>0</v>
          </cell>
          <cell r="F507" t="e">
            <v>#NAME?</v>
          </cell>
          <cell r="G507" t="e">
            <v>#NAME?</v>
          </cell>
        </row>
        <row r="508">
          <cell r="A508" t="str">
            <v>ONIS</v>
          </cell>
          <cell r="C508" t="e">
            <v>#NAME?</v>
          </cell>
          <cell r="D508" t="e">
            <v>#NAME?</v>
          </cell>
          <cell r="G508" t="e">
            <v>#NAME?</v>
          </cell>
        </row>
        <row r="511">
          <cell r="B511" t="str">
            <v>Options Oustanding</v>
          </cell>
          <cell r="C511" t="str">
            <v>In-the Money</v>
          </cell>
          <cell r="D511" t="str">
            <v>Weight</v>
          </cell>
          <cell r="E511" t="str">
            <v>Exercise Price</v>
          </cell>
          <cell r="F511" t="str">
            <v>Current Price</v>
          </cell>
          <cell r="G511" t="str">
            <v>Weighted Avg.</v>
          </cell>
          <cell r="K511" t="str">
            <v>Options Exercisable</v>
          </cell>
          <cell r="L511" t="str">
            <v>In-the Money</v>
          </cell>
          <cell r="M511" t="str">
            <v>Weight</v>
          </cell>
          <cell r="N511" t="str">
            <v>Exercise Price</v>
          </cell>
          <cell r="O511" t="str">
            <v>Current Price</v>
          </cell>
          <cell r="P511" t="str">
            <v>Weighted Avg.</v>
          </cell>
          <cell r="T511" t="str">
            <v>Convertible Debt</v>
          </cell>
          <cell r="U511" t="str">
            <v>Amount</v>
          </cell>
          <cell r="V511" t="str">
            <v>In-The-Money</v>
          </cell>
          <cell r="W511" t="str">
            <v>Conv. Price</v>
          </cell>
          <cell r="X511" t="str">
            <v>Current Price</v>
          </cell>
          <cell r="Y511" t="str">
            <v>Net Shares</v>
          </cell>
        </row>
        <row r="512">
          <cell r="B512">
            <v>8.1545760000000005</v>
          </cell>
          <cell r="C512" t="e">
            <v>#NAME?</v>
          </cell>
          <cell r="D512" t="e">
            <v>#NAME?</v>
          </cell>
          <cell r="E512">
            <v>2.89</v>
          </cell>
          <cell r="F512" t="e">
            <v>#NAME?</v>
          </cell>
          <cell r="G512" t="e">
            <v>#NAME?</v>
          </cell>
          <cell r="K512">
            <v>1.692885</v>
          </cell>
          <cell r="L512" t="e">
            <v>#NAME?</v>
          </cell>
          <cell r="M512" t="e">
            <v>#NAME?</v>
          </cell>
          <cell r="N512">
            <v>2.37</v>
          </cell>
          <cell r="O512" t="e">
            <v>#NAME?</v>
          </cell>
          <cell r="P512" t="e">
            <v>#NAME?</v>
          </cell>
          <cell r="T512" t="str">
            <v>Tranche 1</v>
          </cell>
          <cell r="U512">
            <v>0</v>
          </cell>
          <cell r="V512" t="e">
            <v>#NAME?</v>
          </cell>
          <cell r="W512">
            <v>0</v>
          </cell>
          <cell r="X512" t="e">
            <v>#NAME?</v>
          </cell>
          <cell r="Y512" t="e">
            <v>#NAME?</v>
          </cell>
        </row>
        <row r="513">
          <cell r="B513">
            <v>0.42016300000000001</v>
          </cell>
          <cell r="C513" t="e">
            <v>#NAME?</v>
          </cell>
          <cell r="D513" t="e">
            <v>#NAME?</v>
          </cell>
          <cell r="E513">
            <v>10.130000000000001</v>
          </cell>
          <cell r="F513" t="e">
            <v>#NAME?</v>
          </cell>
          <cell r="G513" t="e">
            <v>#NAME?</v>
          </cell>
          <cell r="K513">
            <v>0.38526199999999999</v>
          </cell>
          <cell r="L513" t="e">
            <v>#NAME?</v>
          </cell>
          <cell r="M513" t="e">
            <v>#NAME?</v>
          </cell>
          <cell r="N513">
            <v>9.98</v>
          </cell>
          <cell r="O513" t="e">
            <v>#NAME?</v>
          </cell>
          <cell r="P513" t="e">
            <v>#NAME?</v>
          </cell>
          <cell r="T513" t="str">
            <v>Tranche 2</v>
          </cell>
          <cell r="V513" t="e">
            <v>#NAME?</v>
          </cell>
          <cell r="X513" t="e">
            <v>#NAME?</v>
          </cell>
          <cell r="Y513" t="e">
            <v>#NAME?</v>
          </cell>
        </row>
        <row r="514">
          <cell r="B514">
            <v>3.7548859999999999</v>
          </cell>
          <cell r="C514" t="e">
            <v>#NAME?</v>
          </cell>
          <cell r="D514" t="e">
            <v>#NAME?</v>
          </cell>
          <cell r="E514">
            <v>24.36</v>
          </cell>
          <cell r="F514" t="e">
            <v>#NAME?</v>
          </cell>
          <cell r="G514" t="e">
            <v>#NAME?</v>
          </cell>
          <cell r="K514">
            <v>3.5503E-2</v>
          </cell>
          <cell r="L514" t="e">
            <v>#NAME?</v>
          </cell>
          <cell r="M514" t="e">
            <v>#NAME?</v>
          </cell>
          <cell r="N514">
            <v>17.16</v>
          </cell>
          <cell r="O514" t="e">
            <v>#NAME?</v>
          </cell>
          <cell r="P514" t="e">
            <v>#NAME?</v>
          </cell>
        </row>
        <row r="515">
          <cell r="B515">
            <v>1.2084379999999999</v>
          </cell>
          <cell r="C515" t="e">
            <v>#NAME?</v>
          </cell>
          <cell r="D515" t="e">
            <v>#NAME?</v>
          </cell>
          <cell r="E515">
            <v>28.95</v>
          </cell>
          <cell r="F515" t="e">
            <v>#NAME?</v>
          </cell>
          <cell r="G515" t="e">
            <v>#NAME?</v>
          </cell>
          <cell r="K515">
            <v>0.25869700000000001</v>
          </cell>
          <cell r="L515" t="e">
            <v>#NAME?</v>
          </cell>
          <cell r="M515" t="e">
            <v>#NAME?</v>
          </cell>
          <cell r="N515">
            <v>28.51</v>
          </cell>
          <cell r="O515" t="e">
            <v>#NAME?</v>
          </cell>
          <cell r="P515" t="e">
            <v>#NAME?</v>
          </cell>
          <cell r="S515" t="str">
            <v>PDYN</v>
          </cell>
          <cell r="V515" t="e">
            <v>#NAME?</v>
          </cell>
          <cell r="Y515" t="e">
            <v>#NAME?</v>
          </cell>
        </row>
        <row r="516">
          <cell r="B516">
            <v>0</v>
          </cell>
          <cell r="C516" t="e">
            <v>#NAME?</v>
          </cell>
          <cell r="D516" t="e">
            <v>#NAME?</v>
          </cell>
          <cell r="E516">
            <v>0</v>
          </cell>
          <cell r="F516" t="e">
            <v>#NAME?</v>
          </cell>
          <cell r="G516" t="e">
            <v>#NAME?</v>
          </cell>
          <cell r="K516">
            <v>8.5140000000000007E-3</v>
          </cell>
          <cell r="L516" t="e">
            <v>#NAME?</v>
          </cell>
          <cell r="M516" t="e">
            <v>#NAME?</v>
          </cell>
          <cell r="N516">
            <v>0</v>
          </cell>
          <cell r="O516" t="e">
            <v>#NAME?</v>
          </cell>
          <cell r="P516" t="e">
            <v>#NAME?</v>
          </cell>
        </row>
        <row r="517">
          <cell r="B517">
            <v>0</v>
          </cell>
          <cell r="C517" t="e">
            <v>#NAME?</v>
          </cell>
          <cell r="D517" t="e">
            <v>#NAME?</v>
          </cell>
          <cell r="E517">
            <v>0</v>
          </cell>
          <cell r="F517" t="e">
            <v>#NAME?</v>
          </cell>
          <cell r="G517" t="e">
            <v>#NAME?</v>
          </cell>
          <cell r="K517">
            <v>8.5140000000000007E-3</v>
          </cell>
          <cell r="L517" t="e">
            <v>#NAME?</v>
          </cell>
          <cell r="M517" t="e">
            <v>#NAME?</v>
          </cell>
          <cell r="N517">
            <v>0</v>
          </cell>
          <cell r="O517" t="e">
            <v>#NAME?</v>
          </cell>
          <cell r="P517" t="e">
            <v>#NAME?</v>
          </cell>
        </row>
        <row r="518">
          <cell r="B518">
            <v>0</v>
          </cell>
          <cell r="C518" t="e">
            <v>#NAME?</v>
          </cell>
          <cell r="D518" t="e">
            <v>#NAME?</v>
          </cell>
          <cell r="E518">
            <v>0</v>
          </cell>
          <cell r="F518" t="e">
            <v>#NAME?</v>
          </cell>
          <cell r="G518" t="e">
            <v>#NAME?</v>
          </cell>
          <cell r="J518" t="str">
            <v>PDYN</v>
          </cell>
          <cell r="L518" t="e">
            <v>#NAME?</v>
          </cell>
          <cell r="M518" t="e">
            <v>#NAME?</v>
          </cell>
          <cell r="P518" t="e">
            <v>#NAME?</v>
          </cell>
        </row>
        <row r="519">
          <cell r="A519" t="str">
            <v>PDYN</v>
          </cell>
          <cell r="C519" t="e">
            <v>#NAME?</v>
          </cell>
          <cell r="D519">
            <v>0</v>
          </cell>
          <cell r="G519">
            <v>0</v>
          </cell>
        </row>
        <row r="522">
          <cell r="B522" t="str">
            <v>Options Oustanding</v>
          </cell>
          <cell r="C522" t="str">
            <v>In-the Money</v>
          </cell>
          <cell r="D522" t="str">
            <v>Weight</v>
          </cell>
          <cell r="E522" t="str">
            <v>Exercise Price</v>
          </cell>
          <cell r="F522" t="str">
            <v>Current Price</v>
          </cell>
          <cell r="G522" t="str">
            <v>Weighted Avg.</v>
          </cell>
          <cell r="K522" t="str">
            <v>Options Exercisable</v>
          </cell>
          <cell r="L522" t="str">
            <v>In-the Money</v>
          </cell>
          <cell r="M522" t="str">
            <v>Weight</v>
          </cell>
          <cell r="N522" t="str">
            <v>Exercise Price</v>
          </cell>
          <cell r="O522" t="str">
            <v>Current Price</v>
          </cell>
          <cell r="P522" t="str">
            <v>Weighted Avg.</v>
          </cell>
          <cell r="T522" t="str">
            <v>Convertible Debt</v>
          </cell>
          <cell r="U522" t="str">
            <v>Amount</v>
          </cell>
          <cell r="V522" t="str">
            <v>In-The-Money</v>
          </cell>
          <cell r="W522" t="str">
            <v>Conv. Price</v>
          </cell>
          <cell r="X522" t="str">
            <v>Current Price</v>
          </cell>
          <cell r="Y522" t="str">
            <v>Net Shares</v>
          </cell>
        </row>
        <row r="523">
          <cell r="B523">
            <v>0.41299999999999998</v>
          </cell>
          <cell r="C523" t="e">
            <v>#NAME?</v>
          </cell>
          <cell r="D523" t="e">
            <v>#NAME?</v>
          </cell>
          <cell r="E523">
            <v>1.1599999999999999</v>
          </cell>
          <cell r="F523" t="e">
            <v>#NAME?</v>
          </cell>
          <cell r="G523" t="e">
            <v>#NAME?</v>
          </cell>
          <cell r="K523">
            <v>0.65100000000000002</v>
          </cell>
          <cell r="L523" t="e">
            <v>#NAME?</v>
          </cell>
          <cell r="M523" t="e">
            <v>#NAME?</v>
          </cell>
          <cell r="N523">
            <v>1.04</v>
          </cell>
          <cell r="O523" t="e">
            <v>#NAME?</v>
          </cell>
          <cell r="P523" t="e">
            <v>#NAME?</v>
          </cell>
          <cell r="T523" t="str">
            <v>Tranche 1</v>
          </cell>
          <cell r="U523">
            <v>0</v>
          </cell>
          <cell r="V523" t="e">
            <v>#NAME?</v>
          </cell>
          <cell r="W523">
            <v>0</v>
          </cell>
          <cell r="X523" t="e">
            <v>#NAME?</v>
          </cell>
          <cell r="Y523" t="e">
            <v>#NAME?</v>
          </cell>
        </row>
        <row r="524">
          <cell r="B524">
            <v>1.29</v>
          </cell>
          <cell r="C524" t="e">
            <v>#NAME?</v>
          </cell>
          <cell r="D524" t="e">
            <v>#NAME?</v>
          </cell>
          <cell r="E524">
            <v>3.42</v>
          </cell>
          <cell r="F524" t="e">
            <v>#NAME?</v>
          </cell>
          <cell r="G524" t="e">
            <v>#NAME?</v>
          </cell>
          <cell r="K524">
            <v>1.5860000000000001</v>
          </cell>
          <cell r="L524" t="e">
            <v>#NAME?</v>
          </cell>
          <cell r="M524" t="e">
            <v>#NAME?</v>
          </cell>
          <cell r="N524">
            <v>3.5</v>
          </cell>
          <cell r="O524" t="e">
            <v>#NAME?</v>
          </cell>
          <cell r="P524" t="e">
            <v>#NAME?</v>
          </cell>
          <cell r="T524" t="str">
            <v>Tranche 2</v>
          </cell>
          <cell r="V524" t="e">
            <v>#NAME?</v>
          </cell>
          <cell r="X524" t="e">
            <v>#NAME?</v>
          </cell>
          <cell r="Y524" t="e">
            <v>#NAME?</v>
          </cell>
        </row>
        <row r="525">
          <cell r="B525">
            <v>0.55400000000000005</v>
          </cell>
          <cell r="C525" t="e">
            <v>#NAME?</v>
          </cell>
          <cell r="D525" t="e">
            <v>#NAME?</v>
          </cell>
          <cell r="E525">
            <v>10.68</v>
          </cell>
          <cell r="F525" t="e">
            <v>#NAME?</v>
          </cell>
          <cell r="G525" t="e">
            <v>#NAME?</v>
          </cell>
          <cell r="K525">
            <v>0.33500000000000002</v>
          </cell>
          <cell r="L525" t="e">
            <v>#NAME?</v>
          </cell>
          <cell r="M525" t="e">
            <v>#NAME?</v>
          </cell>
          <cell r="N525">
            <v>8.8000000000000007</v>
          </cell>
          <cell r="O525" t="e">
            <v>#NAME?</v>
          </cell>
          <cell r="P525" t="e">
            <v>#NAME?</v>
          </cell>
        </row>
        <row r="526">
          <cell r="B526">
            <v>0.48699999999999999</v>
          </cell>
          <cell r="C526" t="e">
            <v>#NAME?</v>
          </cell>
          <cell r="D526" t="e">
            <v>#NAME?</v>
          </cell>
          <cell r="E526">
            <v>20.239999999999998</v>
          </cell>
          <cell r="F526" t="e">
            <v>#NAME?</v>
          </cell>
          <cell r="G526" t="e">
            <v>#NAME?</v>
          </cell>
          <cell r="K526">
            <v>0.155</v>
          </cell>
          <cell r="L526" t="e">
            <v>#NAME?</v>
          </cell>
          <cell r="M526" t="e">
            <v>#NAME?</v>
          </cell>
          <cell r="N526">
            <v>3.5714285714285698</v>
          </cell>
          <cell r="O526" t="e">
            <v>#NAME?</v>
          </cell>
          <cell r="P526" t="e">
            <v>#NAME?</v>
          </cell>
          <cell r="S526" t="str">
            <v>PKTR</v>
          </cell>
          <cell r="V526" t="e">
            <v>#NAME?</v>
          </cell>
          <cell r="Y526" t="e">
            <v>#NAME?</v>
          </cell>
        </row>
        <row r="527">
          <cell r="B527">
            <v>0.432</v>
          </cell>
          <cell r="C527" t="e">
            <v>#NAME?</v>
          </cell>
          <cell r="D527" t="e">
            <v>#NAME?</v>
          </cell>
          <cell r="E527">
            <v>36.729999999999997</v>
          </cell>
          <cell r="F527" t="e">
            <v>#NAME?</v>
          </cell>
          <cell r="G527" t="e">
            <v>#NAME?</v>
          </cell>
          <cell r="K527">
            <v>4.4999999999999998E-2</v>
          </cell>
          <cell r="L527" t="e">
            <v>#NAME?</v>
          </cell>
          <cell r="M527" t="e">
            <v>#NAME?</v>
          </cell>
          <cell r="N527">
            <v>6.24444444444444</v>
          </cell>
          <cell r="O527" t="e">
            <v>#NAME?</v>
          </cell>
          <cell r="P527" t="e">
            <v>#NAME?</v>
          </cell>
        </row>
        <row r="528">
          <cell r="B528">
            <v>0.67200000000000004</v>
          </cell>
          <cell r="C528" t="e">
            <v>#NAME?</v>
          </cell>
          <cell r="D528" t="e">
            <v>#NAME?</v>
          </cell>
          <cell r="E528">
            <v>49.23</v>
          </cell>
          <cell r="F528" t="e">
            <v>#NAME?</v>
          </cell>
          <cell r="G528" t="e">
            <v>#NAME?</v>
          </cell>
          <cell r="J528" t="str">
            <v>PKTR</v>
          </cell>
          <cell r="L528" t="e">
            <v>#NAME?</v>
          </cell>
          <cell r="M528" t="e">
            <v>#NAME?</v>
          </cell>
          <cell r="P528" t="e">
            <v>#NAME?</v>
          </cell>
        </row>
        <row r="529">
          <cell r="A529" t="str">
            <v>PKTR</v>
          </cell>
          <cell r="C529" t="e">
            <v>#NAME?</v>
          </cell>
          <cell r="D529" t="e">
            <v>#NAME?</v>
          </cell>
          <cell r="G529" t="e">
            <v>#NAME?</v>
          </cell>
        </row>
        <row r="532">
          <cell r="B532" t="str">
            <v>Options Oustanding</v>
          </cell>
          <cell r="C532" t="str">
            <v>In-the Money</v>
          </cell>
          <cell r="D532" t="str">
            <v>Weight</v>
          </cell>
          <cell r="E532" t="str">
            <v>Exercise Price</v>
          </cell>
          <cell r="F532" t="str">
            <v>Current Price</v>
          </cell>
          <cell r="G532" t="str">
            <v>Weighted Avg.</v>
          </cell>
          <cell r="K532" t="str">
            <v>Options Exercisable</v>
          </cell>
          <cell r="L532" t="str">
            <v>In-the Money</v>
          </cell>
          <cell r="M532" t="str">
            <v>Weight</v>
          </cell>
          <cell r="N532" t="str">
            <v>Exercise Price</v>
          </cell>
          <cell r="O532" t="str">
            <v>Current Price</v>
          </cell>
          <cell r="P532" t="str">
            <v>Weighted Avg.</v>
          </cell>
          <cell r="T532" t="str">
            <v>Convertible Debt</v>
          </cell>
          <cell r="U532" t="str">
            <v>Amount</v>
          </cell>
          <cell r="V532" t="str">
            <v>In-The-Money</v>
          </cell>
          <cell r="W532" t="str">
            <v>Conv. Price</v>
          </cell>
          <cell r="X532" t="str">
            <v>Current Price</v>
          </cell>
          <cell r="Y532" t="str">
            <v>Net Shares</v>
          </cell>
        </row>
        <row r="533">
          <cell r="B533">
            <v>4.9264640000000002</v>
          </cell>
          <cell r="C533" t="e">
            <v>#NAME?</v>
          </cell>
          <cell r="D533" t="e">
            <v>#NAME?</v>
          </cell>
          <cell r="E533">
            <v>2.11</v>
          </cell>
          <cell r="F533" t="e">
            <v>#NAME?</v>
          </cell>
          <cell r="G533" t="e">
            <v>#NAME?</v>
          </cell>
          <cell r="K533">
            <v>2.8909799999999999</v>
          </cell>
          <cell r="L533" t="e">
            <v>#NAME?</v>
          </cell>
          <cell r="M533" t="e">
            <v>#NAME?</v>
          </cell>
          <cell r="N533">
            <v>2.65</v>
          </cell>
          <cell r="O533" t="e">
            <v>#NAME?</v>
          </cell>
          <cell r="P533" t="e">
            <v>#NAME?</v>
          </cell>
          <cell r="T533" t="str">
            <v>Tranche 1</v>
          </cell>
          <cell r="U533">
            <v>0</v>
          </cell>
          <cell r="V533" t="e">
            <v>#NAME?</v>
          </cell>
          <cell r="W533">
            <v>0</v>
          </cell>
          <cell r="X533" t="e">
            <v>#NAME?</v>
          </cell>
          <cell r="Y533" t="e">
            <v>#NAME?</v>
          </cell>
        </row>
        <row r="534">
          <cell r="B534">
            <v>3.6252740000000001</v>
          </cell>
          <cell r="C534" t="e">
            <v>#NAME?</v>
          </cell>
          <cell r="D534" t="e">
            <v>#NAME?</v>
          </cell>
          <cell r="E534">
            <v>4.1100000000000003</v>
          </cell>
          <cell r="F534" t="e">
            <v>#NAME?</v>
          </cell>
          <cell r="G534" t="e">
            <v>#NAME?</v>
          </cell>
          <cell r="K534">
            <v>2.7921140000000002</v>
          </cell>
          <cell r="L534" t="e">
            <v>#NAME?</v>
          </cell>
          <cell r="M534" t="e">
            <v>#NAME?</v>
          </cell>
          <cell r="N534">
            <v>4.12</v>
          </cell>
          <cell r="O534" t="e">
            <v>#NAME?</v>
          </cell>
          <cell r="P534" t="e">
            <v>#NAME?</v>
          </cell>
          <cell r="T534" t="str">
            <v>Tranche 2</v>
          </cell>
          <cell r="V534" t="e">
            <v>#NAME?</v>
          </cell>
          <cell r="X534" t="e">
            <v>#NAME?</v>
          </cell>
          <cell r="Y534" t="e">
            <v>#NAME?</v>
          </cell>
        </row>
        <row r="535">
          <cell r="B535">
            <v>4.9025220000000003</v>
          </cell>
          <cell r="C535" t="e">
            <v>#NAME?</v>
          </cell>
          <cell r="D535" t="e">
            <v>#NAME?</v>
          </cell>
          <cell r="E535">
            <v>8.2100000000000009</v>
          </cell>
          <cell r="F535" t="e">
            <v>#NAME?</v>
          </cell>
          <cell r="G535" t="e">
            <v>#NAME?</v>
          </cell>
          <cell r="K535">
            <v>2.0595319999999999</v>
          </cell>
          <cell r="L535" t="e">
            <v>#NAME?</v>
          </cell>
          <cell r="M535" t="e">
            <v>#NAME?</v>
          </cell>
          <cell r="N535">
            <v>8.02</v>
          </cell>
          <cell r="O535" t="e">
            <v>#NAME?</v>
          </cell>
          <cell r="P535" t="e">
            <v>#NAME?</v>
          </cell>
        </row>
        <row r="536">
          <cell r="B536">
            <v>5.3018999999999998</v>
          </cell>
          <cell r="C536" t="e">
            <v>#NAME?</v>
          </cell>
          <cell r="D536" t="e">
            <v>#NAME?</v>
          </cell>
          <cell r="E536">
            <v>17.37</v>
          </cell>
          <cell r="F536" t="e">
            <v>#NAME?</v>
          </cell>
          <cell r="G536" t="e">
            <v>#NAME?</v>
          </cell>
          <cell r="K536">
            <v>0.35188999999999998</v>
          </cell>
          <cell r="L536" t="e">
            <v>#NAME?</v>
          </cell>
          <cell r="M536" t="e">
            <v>#NAME?</v>
          </cell>
          <cell r="N536">
            <v>0.38961038961039002</v>
          </cell>
          <cell r="O536" t="e">
            <v>#NAME?</v>
          </cell>
          <cell r="P536" t="e">
            <v>#NAME?</v>
          </cell>
          <cell r="S536" t="str">
            <v>PMCS</v>
          </cell>
          <cell r="V536" t="e">
            <v>#NAME?</v>
          </cell>
          <cell r="Y536" t="e">
            <v>#NAME?</v>
          </cell>
        </row>
        <row r="537">
          <cell r="B537">
            <v>4.0736080000000001</v>
          </cell>
          <cell r="C537" t="e">
            <v>#NAME?</v>
          </cell>
          <cell r="D537" t="e">
            <v>#NAME?</v>
          </cell>
          <cell r="E537">
            <v>51.21</v>
          </cell>
          <cell r="F537" t="e">
            <v>#NAME?</v>
          </cell>
          <cell r="G537" t="e">
            <v>#NAME?</v>
          </cell>
          <cell r="K537">
            <v>8.0079999999999998E-2</v>
          </cell>
          <cell r="L537" t="e">
            <v>#NAME?</v>
          </cell>
          <cell r="M537" t="e">
            <v>#NAME?</v>
          </cell>
          <cell r="N537">
            <v>1.9220779220779201</v>
          </cell>
          <cell r="O537" t="e">
            <v>#NAME?</v>
          </cell>
          <cell r="P537" t="e">
            <v>#NAME?</v>
          </cell>
        </row>
        <row r="538">
          <cell r="A538" t="str">
            <v>PMCS</v>
          </cell>
          <cell r="C538" t="e">
            <v>#NAME?</v>
          </cell>
          <cell r="D538" t="e">
            <v>#NAME?</v>
          </cell>
          <cell r="G538" t="e">
            <v>#NAME?</v>
          </cell>
          <cell r="J538" t="str">
            <v>PMCS</v>
          </cell>
          <cell r="L538" t="e">
            <v>#NAME?</v>
          </cell>
          <cell r="M538" t="e">
            <v>#NAME?</v>
          </cell>
          <cell r="P538" t="e">
            <v>#NAME?</v>
          </cell>
        </row>
        <row r="541">
          <cell r="B541" t="str">
            <v>Options Oustanding</v>
          </cell>
          <cell r="C541" t="str">
            <v>In-the Money</v>
          </cell>
          <cell r="D541" t="str">
            <v>Weight</v>
          </cell>
          <cell r="E541" t="str">
            <v>Exercise Price</v>
          </cell>
          <cell r="F541" t="str">
            <v>Current Price</v>
          </cell>
          <cell r="G541" t="str">
            <v>Weighted Avg.</v>
          </cell>
          <cell r="K541" t="str">
            <v>Options Exercisable</v>
          </cell>
          <cell r="L541" t="str">
            <v>In-the Money</v>
          </cell>
          <cell r="M541" t="str">
            <v>Weight</v>
          </cell>
          <cell r="N541" t="str">
            <v>Exercise Price</v>
          </cell>
          <cell r="O541" t="str">
            <v>Current Price</v>
          </cell>
          <cell r="P541" t="str">
            <v>Weighted Avg.</v>
          </cell>
          <cell r="T541" t="str">
            <v>Convertible Debt</v>
          </cell>
          <cell r="U541" t="str">
            <v>Amount</v>
          </cell>
          <cell r="V541" t="str">
            <v>In-The-Money</v>
          </cell>
          <cell r="W541" t="str">
            <v>Conv. Price</v>
          </cell>
          <cell r="X541" t="str">
            <v>Current Price</v>
          </cell>
          <cell r="Y541" t="str">
            <v>Net Shares</v>
          </cell>
        </row>
        <row r="542">
          <cell r="B542">
            <v>2.0547780000000002</v>
          </cell>
          <cell r="C542" t="e">
            <v>#NAME?</v>
          </cell>
          <cell r="D542" t="e">
            <v>#NAME?</v>
          </cell>
          <cell r="E542">
            <v>3.63</v>
          </cell>
          <cell r="F542" t="e">
            <v>#NAME?</v>
          </cell>
          <cell r="G542" t="e">
            <v>#NAME?</v>
          </cell>
          <cell r="K542">
            <v>1.4376450000000001</v>
          </cell>
          <cell r="L542" t="e">
            <v>#NAME?</v>
          </cell>
          <cell r="M542" t="e">
            <v>#NAME?</v>
          </cell>
          <cell r="N542">
            <v>3.18</v>
          </cell>
          <cell r="O542" t="e">
            <v>#NAME?</v>
          </cell>
          <cell r="P542" t="e">
            <v>#NAME?</v>
          </cell>
          <cell r="T542" t="str">
            <v>Tranche 1</v>
          </cell>
          <cell r="U542">
            <v>0</v>
          </cell>
          <cell r="V542" t="e">
            <v>#NAME?</v>
          </cell>
          <cell r="W542">
            <v>0</v>
          </cell>
          <cell r="X542" t="e">
            <v>#NAME?</v>
          </cell>
          <cell r="Y542" t="e">
            <v>#NAME?</v>
          </cell>
        </row>
        <row r="543">
          <cell r="B543">
            <v>1.94391</v>
          </cell>
          <cell r="C543" t="e">
            <v>#NAME?</v>
          </cell>
          <cell r="D543" t="e">
            <v>#NAME?</v>
          </cell>
          <cell r="E543">
            <v>26.12</v>
          </cell>
          <cell r="F543" t="e">
            <v>#NAME?</v>
          </cell>
          <cell r="G543" t="e">
            <v>#NAME?</v>
          </cell>
          <cell r="K543">
            <v>0.72779899999999997</v>
          </cell>
          <cell r="L543" t="e">
            <v>#NAME?</v>
          </cell>
          <cell r="M543" t="e">
            <v>#NAME?</v>
          </cell>
          <cell r="N543">
            <v>25.07</v>
          </cell>
          <cell r="O543" t="e">
            <v>#NAME?</v>
          </cell>
          <cell r="P543" t="e">
            <v>#NAME?</v>
          </cell>
          <cell r="T543" t="str">
            <v>Tranche 2</v>
          </cell>
          <cell r="V543" t="e">
            <v>#NAME?</v>
          </cell>
          <cell r="X543" t="e">
            <v>#NAME?</v>
          </cell>
          <cell r="Y543" t="e">
            <v>#NAME?</v>
          </cell>
        </row>
        <row r="544">
          <cell r="B544">
            <v>1.962639</v>
          </cell>
          <cell r="C544" t="e">
            <v>#NAME?</v>
          </cell>
          <cell r="D544" t="e">
            <v>#NAME?</v>
          </cell>
          <cell r="E544">
            <v>58.73</v>
          </cell>
          <cell r="F544" t="e">
            <v>#NAME?</v>
          </cell>
          <cell r="G544" t="e">
            <v>#NAME?</v>
          </cell>
          <cell r="K544">
            <v>0.27532099999999998</v>
          </cell>
          <cell r="L544" t="e">
            <v>#NAME?</v>
          </cell>
          <cell r="M544" t="e">
            <v>#NAME?</v>
          </cell>
          <cell r="N544">
            <v>51.24</v>
          </cell>
          <cell r="O544" t="e">
            <v>#NAME?</v>
          </cell>
          <cell r="P544" t="e">
            <v>#NAME?</v>
          </cell>
        </row>
        <row r="545">
          <cell r="B545">
            <v>1.5373380000000001</v>
          </cell>
          <cell r="C545" t="e">
            <v>#NAME?</v>
          </cell>
          <cell r="D545" t="e">
            <v>#NAME?</v>
          </cell>
          <cell r="E545">
            <v>81.96</v>
          </cell>
          <cell r="F545" t="e">
            <v>#NAME?</v>
          </cell>
          <cell r="G545" t="e">
            <v>#NAME?</v>
          </cell>
          <cell r="K545">
            <v>0.255855</v>
          </cell>
          <cell r="L545" t="e">
            <v>#NAME?</v>
          </cell>
          <cell r="M545" t="e">
            <v>#NAME?</v>
          </cell>
          <cell r="N545">
            <v>97.57</v>
          </cell>
          <cell r="O545" t="e">
            <v>#NAME?</v>
          </cell>
          <cell r="P545" t="e">
            <v>#NAME?</v>
          </cell>
          <cell r="S545" t="str">
            <v>QLGC</v>
          </cell>
          <cell r="V545" t="e">
            <v>#NAME?</v>
          </cell>
          <cell r="Y545" t="e">
            <v>#NAME?</v>
          </cell>
        </row>
        <row r="546">
          <cell r="B546">
            <v>0.79125000000000001</v>
          </cell>
          <cell r="C546" t="e">
            <v>#NAME?</v>
          </cell>
          <cell r="D546" t="e">
            <v>#NAME?</v>
          </cell>
          <cell r="E546">
            <v>13.84</v>
          </cell>
          <cell r="F546" t="e">
            <v>#NAME?</v>
          </cell>
          <cell r="G546" t="e">
            <v>#NAME?</v>
          </cell>
          <cell r="K546">
            <v>0.126361</v>
          </cell>
          <cell r="L546" t="e">
            <v>#NAME?</v>
          </cell>
          <cell r="M546" t="e">
            <v>#NAME?</v>
          </cell>
          <cell r="N546">
            <v>13.84</v>
          </cell>
          <cell r="O546" t="e">
            <v>#NAME?</v>
          </cell>
          <cell r="P546" t="e">
            <v>#NAME?</v>
          </cell>
          <cell r="S546" t="str">
            <v>QLGC</v>
          </cell>
          <cell r="V546" t="e">
            <v>#NAME?</v>
          </cell>
          <cell r="Y546" t="e">
            <v>#NAME?</v>
          </cell>
        </row>
        <row r="547">
          <cell r="A547" t="str">
            <v>QLGC</v>
          </cell>
          <cell r="C547" t="e">
            <v>#NAME?</v>
          </cell>
          <cell r="D547" t="e">
            <v>#NAME?</v>
          </cell>
          <cell r="G547" t="e">
            <v>#NAME?</v>
          </cell>
          <cell r="J547" t="str">
            <v>QLGC</v>
          </cell>
          <cell r="L547" t="e">
            <v>#NAME?</v>
          </cell>
          <cell r="M547" t="e">
            <v>#NAME?</v>
          </cell>
          <cell r="P547" t="e">
            <v>#NAME?</v>
          </cell>
        </row>
        <row r="550">
          <cell r="B550" t="str">
            <v>Options Oustanding</v>
          </cell>
          <cell r="C550" t="str">
            <v>In-the Money</v>
          </cell>
          <cell r="D550" t="str">
            <v>Weight</v>
          </cell>
          <cell r="E550" t="str">
            <v>Exercise Price</v>
          </cell>
          <cell r="F550" t="str">
            <v>Current Price</v>
          </cell>
          <cell r="G550" t="str">
            <v>Weighted Avg.</v>
          </cell>
          <cell r="K550" t="str">
            <v>Options Exercisable</v>
          </cell>
          <cell r="L550" t="str">
            <v>In-the Money</v>
          </cell>
          <cell r="M550" t="str">
            <v>Weight</v>
          </cell>
          <cell r="N550" t="str">
            <v>Exercise Price</v>
          </cell>
          <cell r="O550" t="str">
            <v>Current Price</v>
          </cell>
          <cell r="P550" t="str">
            <v>Weighted Avg.</v>
          </cell>
          <cell r="T550" t="str">
            <v>Convertible Debt</v>
          </cell>
          <cell r="U550" t="str">
            <v>Amount</v>
          </cell>
          <cell r="V550" t="str">
            <v>In-The-Money</v>
          </cell>
          <cell r="W550" t="str">
            <v>Conv. Price</v>
          </cell>
          <cell r="X550" t="str">
            <v>Current Price</v>
          </cell>
          <cell r="Y550" t="str">
            <v>Net Shares</v>
          </cell>
        </row>
        <row r="551">
          <cell r="B551">
            <v>0.251108</v>
          </cell>
          <cell r="C551" t="e">
            <v>#N/A</v>
          </cell>
          <cell r="D551" t="e">
            <v>#N/A</v>
          </cell>
          <cell r="E551">
            <v>0.35</v>
          </cell>
          <cell r="F551" t="e">
            <v>#N/A</v>
          </cell>
          <cell r="G551" t="e">
            <v>#N/A</v>
          </cell>
          <cell r="K551">
            <v>0.18348400000000001</v>
          </cell>
          <cell r="L551" t="e">
            <v>#N/A</v>
          </cell>
          <cell r="M551" t="e">
            <v>#N/A</v>
          </cell>
          <cell r="N551">
            <v>0.33</v>
          </cell>
          <cell r="O551" t="e">
            <v>#N/A</v>
          </cell>
          <cell r="P551" t="e">
            <v>#N/A</v>
          </cell>
          <cell r="T551" t="str">
            <v>Tranche 1</v>
          </cell>
          <cell r="U551">
            <v>0</v>
          </cell>
          <cell r="V551" t="e">
            <v>#N/A</v>
          </cell>
          <cell r="W551">
            <v>0</v>
          </cell>
          <cell r="X551" t="e">
            <v>#N/A</v>
          </cell>
          <cell r="Y551" t="e">
            <v>#N/A</v>
          </cell>
        </row>
        <row r="552">
          <cell r="B552">
            <v>0.87273299999999998</v>
          </cell>
          <cell r="C552" t="e">
            <v>#N/A</v>
          </cell>
          <cell r="D552" t="e">
            <v>#N/A</v>
          </cell>
          <cell r="E552">
            <v>1.52</v>
          </cell>
          <cell r="F552" t="e">
            <v>#N/A</v>
          </cell>
          <cell r="G552" t="e">
            <v>#N/A</v>
          </cell>
          <cell r="K552">
            <v>0.37164599999999998</v>
          </cell>
          <cell r="L552" t="e">
            <v>#N/A</v>
          </cell>
          <cell r="M552" t="e">
            <v>#N/A</v>
          </cell>
          <cell r="N552">
            <v>1.48</v>
          </cell>
          <cell r="O552" t="e">
            <v>#N/A</v>
          </cell>
          <cell r="P552" t="e">
            <v>#N/A</v>
          </cell>
          <cell r="T552" t="str">
            <v>Tranche 2</v>
          </cell>
          <cell r="V552" t="e">
            <v>#N/A</v>
          </cell>
          <cell r="X552" t="e">
            <v>#N/A</v>
          </cell>
          <cell r="Y552" t="e">
            <v>#N/A</v>
          </cell>
        </row>
        <row r="553">
          <cell r="B553">
            <v>0.355713</v>
          </cell>
          <cell r="C553" t="e">
            <v>#N/A</v>
          </cell>
          <cell r="D553" t="e">
            <v>#N/A</v>
          </cell>
          <cell r="E553">
            <v>2.5</v>
          </cell>
          <cell r="F553" t="e">
            <v>#N/A</v>
          </cell>
          <cell r="G553" t="e">
            <v>#N/A</v>
          </cell>
          <cell r="K553">
            <v>4.2382999999999997E-2</v>
          </cell>
          <cell r="L553" t="e">
            <v>#N/A</v>
          </cell>
          <cell r="M553" t="e">
            <v>#N/A</v>
          </cell>
          <cell r="N553">
            <v>2.5</v>
          </cell>
          <cell r="O553" t="e">
            <v>#N/A</v>
          </cell>
          <cell r="P553" t="e">
            <v>#N/A</v>
          </cell>
        </row>
        <row r="554">
          <cell r="B554">
            <v>0.61998699999999995</v>
          </cell>
          <cell r="C554" t="e">
            <v>#N/A</v>
          </cell>
          <cell r="D554" t="e">
            <v>#N/A</v>
          </cell>
          <cell r="E554">
            <v>7.5</v>
          </cell>
          <cell r="F554" t="e">
            <v>#N/A</v>
          </cell>
          <cell r="G554" t="e">
            <v>#N/A</v>
          </cell>
          <cell r="K554">
            <v>0.130915</v>
          </cell>
          <cell r="L554" t="e">
            <v>#N/A</v>
          </cell>
          <cell r="M554" t="e">
            <v>#N/A</v>
          </cell>
          <cell r="N554">
            <v>7.5</v>
          </cell>
          <cell r="O554" t="e">
            <v>#N/A</v>
          </cell>
          <cell r="P554" t="e">
            <v>#N/A</v>
          </cell>
          <cell r="S554" t="str">
            <v>RAMP</v>
          </cell>
          <cell r="V554" t="e">
            <v>#N/A</v>
          </cell>
          <cell r="Y554" t="e">
            <v>#N/A</v>
          </cell>
        </row>
        <row r="555">
          <cell r="B555">
            <v>0.55841200000000002</v>
          </cell>
          <cell r="C555" t="e">
            <v>#N/A</v>
          </cell>
          <cell r="D555" t="e">
            <v>#N/A</v>
          </cell>
          <cell r="E555">
            <v>10.23</v>
          </cell>
          <cell r="F555" t="e">
            <v>#N/A</v>
          </cell>
          <cell r="G555" t="e">
            <v>#N/A</v>
          </cell>
          <cell r="K555">
            <v>4.5869999999999999E-3</v>
          </cell>
          <cell r="L555" t="e">
            <v>#N/A</v>
          </cell>
          <cell r="M555" t="e">
            <v>#N/A</v>
          </cell>
          <cell r="N555">
            <v>10.17</v>
          </cell>
          <cell r="O555" t="e">
            <v>#N/A</v>
          </cell>
          <cell r="P555" t="e">
            <v>#N/A</v>
          </cell>
        </row>
        <row r="556">
          <cell r="B556">
            <v>0.34546199999999999</v>
          </cell>
          <cell r="C556" t="e">
            <v>#N/A</v>
          </cell>
          <cell r="D556" t="e">
            <v>#N/A</v>
          </cell>
          <cell r="E556">
            <v>21.8</v>
          </cell>
          <cell r="F556" t="e">
            <v>#N/A</v>
          </cell>
          <cell r="G556" t="e">
            <v>#N/A</v>
          </cell>
          <cell r="K556">
            <v>8.5509999999999996E-3</v>
          </cell>
          <cell r="L556" t="e">
            <v>#N/A</v>
          </cell>
          <cell r="M556" t="e">
            <v>#N/A</v>
          </cell>
          <cell r="N556">
            <v>20.64</v>
          </cell>
          <cell r="O556" t="e">
            <v>#N/A</v>
          </cell>
          <cell r="P556" t="e">
            <v>#N/A</v>
          </cell>
        </row>
        <row r="557">
          <cell r="A557" t="str">
            <v>RAMP</v>
          </cell>
          <cell r="C557" t="e">
            <v>#N/A</v>
          </cell>
          <cell r="D557" t="e">
            <v>#N/A</v>
          </cell>
          <cell r="G557" t="e">
            <v>#N/A</v>
          </cell>
          <cell r="J557" t="str">
            <v>RAMP</v>
          </cell>
          <cell r="L557" t="e">
            <v>#N/A</v>
          </cell>
          <cell r="M557" t="e">
            <v>#N/A</v>
          </cell>
          <cell r="P557" t="e">
            <v>#N/A</v>
          </cell>
        </row>
        <row r="559">
          <cell r="B559" t="str">
            <v>Options Oustanding</v>
          </cell>
          <cell r="C559" t="str">
            <v>In-the Money</v>
          </cell>
          <cell r="D559" t="str">
            <v>Weight</v>
          </cell>
          <cell r="E559" t="str">
            <v>Exercise Price</v>
          </cell>
          <cell r="F559" t="str">
            <v>Current Price</v>
          </cell>
          <cell r="G559" t="str">
            <v>Weighted Avg.</v>
          </cell>
          <cell r="K559" t="str">
            <v>Options Exercisable</v>
          </cell>
          <cell r="L559" t="str">
            <v>In-the Money</v>
          </cell>
          <cell r="M559" t="str">
            <v>Weight</v>
          </cell>
          <cell r="N559" t="str">
            <v>Exercise Price</v>
          </cell>
          <cell r="O559" t="str">
            <v>Current Price</v>
          </cell>
          <cell r="P559" t="str">
            <v>Weighted Avg.</v>
          </cell>
        </row>
        <row r="560">
          <cell r="B560">
            <v>4.3220000000000001</v>
          </cell>
          <cell r="C560" t="e">
            <v>#NAME?</v>
          </cell>
          <cell r="D560" t="e">
            <v>#NAME?</v>
          </cell>
          <cell r="E560">
            <v>0.5</v>
          </cell>
          <cell r="F560" t="e">
            <v>#NAME?</v>
          </cell>
          <cell r="G560" t="e">
            <v>#NAME?</v>
          </cell>
          <cell r="K560">
            <v>1.1559999999999999</v>
          </cell>
          <cell r="L560" t="e">
            <v>#NAME?</v>
          </cell>
          <cell r="M560" t="e">
            <v>#NAME?</v>
          </cell>
          <cell r="N560">
            <v>0.5</v>
          </cell>
          <cell r="O560" t="e">
            <v>#NAME?</v>
          </cell>
          <cell r="P560" t="e">
            <v>#NAME?</v>
          </cell>
        </row>
        <row r="561">
          <cell r="B561">
            <v>4.3319999999999999</v>
          </cell>
          <cell r="C561" t="e">
            <v>#NAME?</v>
          </cell>
          <cell r="D561" t="e">
            <v>#NAME?</v>
          </cell>
          <cell r="E561">
            <v>1.165</v>
          </cell>
          <cell r="F561" t="e">
            <v>#NAME?</v>
          </cell>
          <cell r="G561" t="e">
            <v>#NAME?</v>
          </cell>
          <cell r="K561">
            <v>0.25</v>
          </cell>
          <cell r="L561" t="e">
            <v>#NAME?</v>
          </cell>
          <cell r="M561" t="e">
            <v>#NAME?</v>
          </cell>
          <cell r="N561">
            <v>0.58499999999999996</v>
          </cell>
          <cell r="O561" t="e">
            <v>#NAME?</v>
          </cell>
          <cell r="P561" t="e">
            <v>#NAME?</v>
          </cell>
        </row>
        <row r="562">
          <cell r="B562">
            <v>0.94599999999999995</v>
          </cell>
          <cell r="C562" t="e">
            <v>#NAME?</v>
          </cell>
          <cell r="D562" t="e">
            <v>#NAME?</v>
          </cell>
          <cell r="E562">
            <v>5.19</v>
          </cell>
          <cell r="F562" t="e">
            <v>#NAME?</v>
          </cell>
          <cell r="G562" t="e">
            <v>#NAME?</v>
          </cell>
          <cell r="K562">
            <v>0</v>
          </cell>
          <cell r="L562" t="e">
            <v>#NAME?</v>
          </cell>
          <cell r="M562" t="e">
            <v>#NAME?</v>
          </cell>
          <cell r="N562">
            <v>0</v>
          </cell>
          <cell r="O562" t="e">
            <v>#NAME?</v>
          </cell>
          <cell r="P562" t="e">
            <v>#NAME?</v>
          </cell>
        </row>
        <row r="563">
          <cell r="B563">
            <v>0.38400000000000001</v>
          </cell>
          <cell r="C563" t="e">
            <v>#NAME?</v>
          </cell>
          <cell r="D563" t="e">
            <v>#NAME?</v>
          </cell>
          <cell r="E563">
            <v>20.515000000000001</v>
          </cell>
          <cell r="F563" t="e">
            <v>#NAME?</v>
          </cell>
          <cell r="G563" t="e">
            <v>#NAME?</v>
          </cell>
          <cell r="K563">
            <v>0</v>
          </cell>
          <cell r="L563" t="e">
            <v>#NAME?</v>
          </cell>
          <cell r="M563" t="e">
            <v>#NAME?</v>
          </cell>
          <cell r="N563">
            <v>0</v>
          </cell>
          <cell r="O563" t="e">
            <v>#NAME?</v>
          </cell>
          <cell r="P563" t="e">
            <v>#NAME?</v>
          </cell>
        </row>
        <row r="564">
          <cell r="B564">
            <v>0.39600000000000002</v>
          </cell>
          <cell r="C564" t="e">
            <v>#NAME?</v>
          </cell>
          <cell r="D564" t="e">
            <v>#NAME?</v>
          </cell>
          <cell r="E564">
            <v>27.17</v>
          </cell>
          <cell r="F564" t="e">
            <v>#NAME?</v>
          </cell>
          <cell r="G564" t="e">
            <v>#NAME?</v>
          </cell>
          <cell r="K564">
            <v>0</v>
          </cell>
          <cell r="L564" t="e">
            <v>#NAME?</v>
          </cell>
          <cell r="M564" t="e">
            <v>#NAME?</v>
          </cell>
          <cell r="N564">
            <v>0</v>
          </cell>
          <cell r="O564" t="e">
            <v>#NAME?</v>
          </cell>
          <cell r="P564" t="e">
            <v>#NAME?</v>
          </cell>
        </row>
        <row r="565">
          <cell r="B565">
            <v>0.13200000000000001</v>
          </cell>
          <cell r="C565" t="e">
            <v>#NAME?</v>
          </cell>
          <cell r="D565" t="e">
            <v>#NAME?</v>
          </cell>
          <cell r="E565">
            <v>40.25</v>
          </cell>
          <cell r="F565" t="e">
            <v>#NAME?</v>
          </cell>
          <cell r="G565" t="e">
            <v>#NAME?</v>
          </cell>
          <cell r="K565">
            <v>0</v>
          </cell>
          <cell r="L565" t="e">
            <v>#NAME?</v>
          </cell>
          <cell r="M565" t="e">
            <v>#NAME?</v>
          </cell>
          <cell r="N565">
            <v>0</v>
          </cell>
          <cell r="O565" t="e">
            <v>#NAME?</v>
          </cell>
          <cell r="P565" t="e">
            <v>#NAME?</v>
          </cell>
        </row>
        <row r="566">
          <cell r="A566" t="str">
            <v>QSFT</v>
          </cell>
          <cell r="C566" t="e">
            <v>#NAME?</v>
          </cell>
          <cell r="D566" t="e">
            <v>#NAME?</v>
          </cell>
          <cell r="G566" t="e">
            <v>#NAME?</v>
          </cell>
          <cell r="J566" t="str">
            <v>QSFT</v>
          </cell>
          <cell r="L566" t="e">
            <v>#NAME?</v>
          </cell>
          <cell r="M566" t="e">
            <v>#NAME?</v>
          </cell>
          <cell r="P566" t="e">
            <v>#NAME?</v>
          </cell>
        </row>
        <row r="569">
          <cell r="B569" t="str">
            <v>Options Oustanding</v>
          </cell>
          <cell r="C569" t="str">
            <v>In-the Money</v>
          </cell>
          <cell r="D569" t="str">
            <v>Weight</v>
          </cell>
          <cell r="E569" t="str">
            <v>Exercise Price</v>
          </cell>
          <cell r="F569" t="str">
            <v>Current Price</v>
          </cell>
          <cell r="G569" t="str">
            <v>Weighted Avg.</v>
          </cell>
          <cell r="K569" t="str">
            <v>Options Exercisable</v>
          </cell>
          <cell r="L569" t="str">
            <v>In-the Money</v>
          </cell>
          <cell r="M569" t="str">
            <v>Weight</v>
          </cell>
          <cell r="N569" t="str">
            <v>Exercise Price</v>
          </cell>
          <cell r="O569" t="str">
            <v>Current Price</v>
          </cell>
          <cell r="P569" t="str">
            <v>Weighted Avg.</v>
          </cell>
          <cell r="T569" t="str">
            <v>Convertible Debt</v>
          </cell>
          <cell r="U569" t="str">
            <v>Amount</v>
          </cell>
          <cell r="V569" t="str">
            <v>In-The-Money</v>
          </cell>
          <cell r="W569" t="str">
            <v>Conv. Price</v>
          </cell>
          <cell r="X569" t="str">
            <v>Current Price</v>
          </cell>
          <cell r="Y569" t="str">
            <v>Net Shares</v>
          </cell>
        </row>
        <row r="570">
          <cell r="B570">
            <v>5.1157909999999998</v>
          </cell>
          <cell r="C570" t="e">
            <v>#NAME?</v>
          </cell>
          <cell r="D570" t="e">
            <v>#NAME?</v>
          </cell>
          <cell r="E570">
            <v>0.46</v>
          </cell>
          <cell r="F570" t="e">
            <v>#NAME?</v>
          </cell>
          <cell r="G570" t="e">
            <v>#NAME?</v>
          </cell>
          <cell r="K570">
            <v>5.1157909999999998</v>
          </cell>
          <cell r="L570" t="e">
            <v>#NAME?</v>
          </cell>
          <cell r="M570" t="e">
            <v>#NAME?</v>
          </cell>
          <cell r="N570">
            <v>0.46</v>
          </cell>
          <cell r="O570" t="e">
            <v>#NAME?</v>
          </cell>
          <cell r="P570" t="e">
            <v>#NAME?</v>
          </cell>
          <cell r="T570" t="str">
            <v>Tranche 1</v>
          </cell>
          <cell r="U570">
            <v>0</v>
          </cell>
          <cell r="V570" t="e">
            <v>#NAME?</v>
          </cell>
          <cell r="W570">
            <v>190.73</v>
          </cell>
          <cell r="X570" t="e">
            <v>#NAME?</v>
          </cell>
          <cell r="Y570" t="e">
            <v>#NAME?</v>
          </cell>
        </row>
        <row r="571">
          <cell r="B571">
            <v>5.4067879999999997</v>
          </cell>
          <cell r="C571" t="e">
            <v>#NAME?</v>
          </cell>
          <cell r="D571" t="e">
            <v>#NAME?</v>
          </cell>
          <cell r="E571">
            <v>2.92</v>
          </cell>
          <cell r="F571" t="e">
            <v>#NAME?</v>
          </cell>
          <cell r="G571" t="e">
            <v>#NAME?</v>
          </cell>
          <cell r="K571">
            <v>4.8745700000000003</v>
          </cell>
          <cell r="L571" t="e">
            <v>#NAME?</v>
          </cell>
          <cell r="M571" t="e">
            <v>#NAME?</v>
          </cell>
          <cell r="N571">
            <v>2.96</v>
          </cell>
          <cell r="O571" t="e">
            <v>#NAME?</v>
          </cell>
          <cell r="P571" t="e">
            <v>#NAME?</v>
          </cell>
          <cell r="T571" t="str">
            <v>Tranche 2</v>
          </cell>
          <cell r="V571" t="e">
            <v>#NAME?</v>
          </cell>
          <cell r="X571" t="e">
            <v>#NAME?</v>
          </cell>
          <cell r="Y571" t="e">
            <v>#NAME?</v>
          </cell>
        </row>
        <row r="572">
          <cell r="B572">
            <v>7.9784410000000001</v>
          </cell>
          <cell r="C572" t="e">
            <v>#NAME?</v>
          </cell>
          <cell r="D572" t="e">
            <v>#NAME?</v>
          </cell>
          <cell r="E572">
            <v>57.84</v>
          </cell>
          <cell r="F572" t="e">
            <v>#NAME?</v>
          </cell>
          <cell r="G572" t="e">
            <v>#NAME?</v>
          </cell>
          <cell r="K572">
            <v>2.3513820000000001</v>
          </cell>
          <cell r="L572" t="e">
            <v>#NAME?</v>
          </cell>
          <cell r="M572" t="e">
            <v>#NAME?</v>
          </cell>
          <cell r="N572">
            <v>55.29</v>
          </cell>
          <cell r="O572" t="e">
            <v>#NAME?</v>
          </cell>
          <cell r="P572" t="e">
            <v>#NAME?</v>
          </cell>
        </row>
        <row r="573">
          <cell r="B573">
            <v>5.5982580000000004</v>
          </cell>
          <cell r="C573" t="e">
            <v>#NAME?</v>
          </cell>
          <cell r="D573" t="e">
            <v>#NAME?</v>
          </cell>
          <cell r="E573">
            <v>100.4</v>
          </cell>
          <cell r="F573" t="e">
            <v>#NAME?</v>
          </cell>
          <cell r="G573" t="e">
            <v>#NAME?</v>
          </cell>
          <cell r="K573">
            <v>0.97684099999999996</v>
          </cell>
          <cell r="L573" t="e">
            <v>#NAME?</v>
          </cell>
          <cell r="M573" t="e">
            <v>#NAME?</v>
          </cell>
          <cell r="N573">
            <v>95.43</v>
          </cell>
          <cell r="O573" t="e">
            <v>#NAME?</v>
          </cell>
          <cell r="P573" t="e">
            <v>#NAME?</v>
          </cell>
          <cell r="S573" t="str">
            <v>RBAK</v>
          </cell>
          <cell r="V573" t="e">
            <v>#NAME?</v>
          </cell>
          <cell r="Y573" t="e">
            <v>#NAME?</v>
          </cell>
        </row>
        <row r="574">
          <cell r="B574">
            <v>4.0192550000000002</v>
          </cell>
          <cell r="C574" t="e">
            <v>#NAME?</v>
          </cell>
          <cell r="D574" t="e">
            <v>#NAME?</v>
          </cell>
          <cell r="E574">
            <v>149.30000000000001</v>
          </cell>
          <cell r="F574" t="e">
            <v>#NAME?</v>
          </cell>
          <cell r="G574" t="e">
            <v>#NAME?</v>
          </cell>
          <cell r="K574">
            <v>0</v>
          </cell>
          <cell r="L574" t="e">
            <v>#NAME?</v>
          </cell>
          <cell r="M574" t="e">
            <v>#NAME?</v>
          </cell>
          <cell r="N574">
            <v>0</v>
          </cell>
          <cell r="O574" t="e">
            <v>#NAME?</v>
          </cell>
          <cell r="P574" t="e">
            <v>#NAME?</v>
          </cell>
        </row>
        <row r="575">
          <cell r="B575">
            <v>0</v>
          </cell>
          <cell r="C575" t="e">
            <v>#NAME?</v>
          </cell>
          <cell r="D575" t="e">
            <v>#NAME?</v>
          </cell>
          <cell r="E575">
            <v>0</v>
          </cell>
          <cell r="F575" t="e">
            <v>#NAME?</v>
          </cell>
          <cell r="G575" t="e">
            <v>#NAME?</v>
          </cell>
          <cell r="J575" t="str">
            <v>RBAK</v>
          </cell>
          <cell r="L575" t="e">
            <v>#NAME?</v>
          </cell>
          <cell r="M575" t="e">
            <v>#NAME?</v>
          </cell>
          <cell r="P575" t="e">
            <v>#NAME?</v>
          </cell>
        </row>
        <row r="576">
          <cell r="A576" t="str">
            <v>Warrants</v>
          </cell>
          <cell r="B576">
            <v>0.32466699999999998</v>
          </cell>
          <cell r="C576" t="e">
            <v>#NAME?</v>
          </cell>
          <cell r="D576" t="e">
            <v>#NAME?</v>
          </cell>
          <cell r="E576">
            <v>1.18</v>
          </cell>
          <cell r="F576" t="e">
            <v>#NAME?</v>
          </cell>
          <cell r="G576" t="e">
            <v>#NAME?</v>
          </cell>
        </row>
        <row r="577">
          <cell r="A577" t="str">
            <v>RBAK</v>
          </cell>
          <cell r="C577" t="e">
            <v>#NAME?</v>
          </cell>
          <cell r="D577" t="e">
            <v>#NAME?</v>
          </cell>
          <cell r="G577" t="e">
            <v>#NAME?</v>
          </cell>
        </row>
        <row r="580">
          <cell r="B580" t="str">
            <v>Options Oustanding</v>
          </cell>
          <cell r="C580" t="str">
            <v>In-the Money</v>
          </cell>
          <cell r="D580" t="str">
            <v>Weight</v>
          </cell>
          <cell r="E580" t="str">
            <v>Exercise Price</v>
          </cell>
          <cell r="F580" t="str">
            <v>Current Price</v>
          </cell>
          <cell r="G580" t="str">
            <v>Weighted Avg.</v>
          </cell>
          <cell r="K580" t="str">
            <v>Options Exercisable</v>
          </cell>
          <cell r="L580" t="str">
            <v>In-the Money</v>
          </cell>
          <cell r="M580" t="str">
            <v>Weight</v>
          </cell>
          <cell r="N580" t="str">
            <v>Exercise Price</v>
          </cell>
          <cell r="O580" t="str">
            <v>Current Price</v>
          </cell>
          <cell r="P580" t="str">
            <v>Weighted Avg.</v>
          </cell>
          <cell r="T580" t="str">
            <v>Convertible Debt</v>
          </cell>
          <cell r="U580" t="str">
            <v>Amount</v>
          </cell>
          <cell r="V580" t="str">
            <v>In-The-Money</v>
          </cell>
          <cell r="W580" t="str">
            <v>Conv. Price</v>
          </cell>
          <cell r="X580" t="str">
            <v>Current Price</v>
          </cell>
          <cell r="Y580" t="str">
            <v>Net Shares</v>
          </cell>
        </row>
        <row r="581">
          <cell r="B581">
            <v>5.8733560000000002</v>
          </cell>
          <cell r="C581" t="e">
            <v>#NAME?</v>
          </cell>
          <cell r="D581" t="e">
            <v>#NAME?</v>
          </cell>
          <cell r="E581">
            <v>0.86</v>
          </cell>
          <cell r="F581" t="e">
            <v>#NAME?</v>
          </cell>
          <cell r="G581" t="e">
            <v>#NAME?</v>
          </cell>
          <cell r="K581">
            <v>0.29372500000000001</v>
          </cell>
          <cell r="L581" t="e">
            <v>#NAME?</v>
          </cell>
          <cell r="M581" t="e">
            <v>#NAME?</v>
          </cell>
          <cell r="N581">
            <v>0.69</v>
          </cell>
          <cell r="O581" t="e">
            <v>#NAME?</v>
          </cell>
          <cell r="P581" t="e">
            <v>#NAME?</v>
          </cell>
          <cell r="T581" t="str">
            <v>Tranche 1</v>
          </cell>
          <cell r="U581">
            <v>0</v>
          </cell>
          <cell r="V581" t="e">
            <v>#NAME?</v>
          </cell>
          <cell r="W581">
            <v>0</v>
          </cell>
          <cell r="X581" t="e">
            <v>#NAME?</v>
          </cell>
          <cell r="Y581" t="e">
            <v>#NAME?</v>
          </cell>
        </row>
        <row r="582">
          <cell r="B582">
            <v>5.4745710000000001</v>
          </cell>
          <cell r="C582" t="e">
            <v>#NAME?</v>
          </cell>
          <cell r="D582" t="e">
            <v>#NAME?</v>
          </cell>
          <cell r="E582">
            <v>3.21</v>
          </cell>
          <cell r="F582" t="e">
            <v>#NAME?</v>
          </cell>
          <cell r="G582" t="e">
            <v>#NAME?</v>
          </cell>
          <cell r="K582">
            <v>1.755E-2</v>
          </cell>
          <cell r="L582" t="e">
            <v>#NAME?</v>
          </cell>
          <cell r="M582" t="e">
            <v>#NAME?</v>
          </cell>
          <cell r="N582">
            <v>2.76</v>
          </cell>
          <cell r="O582" t="e">
            <v>#NAME?</v>
          </cell>
          <cell r="P582" t="e">
            <v>#NAME?</v>
          </cell>
          <cell r="T582" t="str">
            <v>Tranche 2</v>
          </cell>
          <cell r="V582" t="e">
            <v>#NAME?</v>
          </cell>
          <cell r="X582" t="e">
            <v>#NAME?</v>
          </cell>
          <cell r="Y582" t="e">
            <v>#NAME?</v>
          </cell>
        </row>
        <row r="583">
          <cell r="B583">
            <v>5.9236490000000002</v>
          </cell>
          <cell r="C583" t="e">
            <v>#NAME?</v>
          </cell>
          <cell r="D583" t="e">
            <v>#NAME?</v>
          </cell>
          <cell r="E583">
            <v>35.21</v>
          </cell>
          <cell r="F583" t="e">
            <v>#NAME?</v>
          </cell>
          <cell r="G583" t="e">
            <v>#NAME?</v>
          </cell>
          <cell r="K583">
            <v>3.3700000000000001E-2</v>
          </cell>
          <cell r="L583" t="e">
            <v>#NAME?</v>
          </cell>
          <cell r="M583" t="e">
            <v>#NAME?</v>
          </cell>
          <cell r="N583">
            <v>28.04</v>
          </cell>
          <cell r="O583" t="e">
            <v>#NAME?</v>
          </cell>
          <cell r="P583" t="e">
            <v>#NAME?</v>
          </cell>
        </row>
        <row r="584">
          <cell r="B584">
            <v>5.5309379999999999</v>
          </cell>
          <cell r="C584" t="e">
            <v>#NAME?</v>
          </cell>
          <cell r="D584" t="e">
            <v>#NAME?</v>
          </cell>
          <cell r="E584">
            <v>90.52</v>
          </cell>
          <cell r="F584" t="e">
            <v>#NAME?</v>
          </cell>
          <cell r="G584" t="e">
            <v>#NAME?</v>
          </cell>
          <cell r="K584">
            <v>6.5031000000000005E-2</v>
          </cell>
          <cell r="L584" t="e">
            <v>#NAME?</v>
          </cell>
          <cell r="M584" t="e">
            <v>#NAME?</v>
          </cell>
          <cell r="N584">
            <v>88.94</v>
          </cell>
          <cell r="O584" t="e">
            <v>#NAME?</v>
          </cell>
          <cell r="P584" t="e">
            <v>#NAME?</v>
          </cell>
          <cell r="S584" t="str">
            <v>SCMR</v>
          </cell>
          <cell r="V584" t="e">
            <v>#NAME?</v>
          </cell>
          <cell r="Y584" t="e">
            <v>#NAME?</v>
          </cell>
        </row>
        <row r="585">
          <cell r="B585">
            <v>4.4562499999999998</v>
          </cell>
          <cell r="C585" t="e">
            <v>#NAME?</v>
          </cell>
          <cell r="D585" t="e">
            <v>#NAME?</v>
          </cell>
          <cell r="E585">
            <v>135.01</v>
          </cell>
          <cell r="F585" t="e">
            <v>#NAME?</v>
          </cell>
          <cell r="G585" t="e">
            <v>#NAME?</v>
          </cell>
          <cell r="K585">
            <v>2.5000000000000001E-4</v>
          </cell>
          <cell r="L585" t="e">
            <v>#NAME?</v>
          </cell>
          <cell r="M585" t="e">
            <v>#NAME?</v>
          </cell>
          <cell r="N585">
            <v>135.01</v>
          </cell>
          <cell r="O585" t="e">
            <v>#NAME?</v>
          </cell>
          <cell r="P585" t="e">
            <v>#NAME?</v>
          </cell>
        </row>
        <row r="586">
          <cell r="A586" t="str">
            <v>SCMR</v>
          </cell>
          <cell r="C586" t="e">
            <v>#NAME?</v>
          </cell>
          <cell r="D586" t="e">
            <v>#NAME?</v>
          </cell>
          <cell r="G586" t="e">
            <v>#NAME?</v>
          </cell>
          <cell r="J586" t="str">
            <v>SCMR</v>
          </cell>
          <cell r="L586" t="e">
            <v>#NAME?</v>
          </cell>
          <cell r="M586" t="e">
            <v>#NAME?</v>
          </cell>
          <cell r="P586" t="e">
            <v>#NAME?</v>
          </cell>
        </row>
        <row r="589">
          <cell r="B589" t="str">
            <v>Options Oustanding</v>
          </cell>
          <cell r="C589" t="str">
            <v>In-the Money</v>
          </cell>
          <cell r="D589" t="str">
            <v>Weight</v>
          </cell>
          <cell r="E589" t="str">
            <v>Exercise Price</v>
          </cell>
          <cell r="F589" t="str">
            <v>Current Price</v>
          </cell>
          <cell r="G589" t="str">
            <v>Weighted Avg.</v>
          </cell>
          <cell r="K589" t="str">
            <v>Options Exercisable</v>
          </cell>
          <cell r="L589" t="str">
            <v>In-the Money</v>
          </cell>
          <cell r="M589" t="str">
            <v>Weight</v>
          </cell>
          <cell r="N589" t="str">
            <v>Exercise Price</v>
          </cell>
          <cell r="O589" t="str">
            <v>Current Price</v>
          </cell>
          <cell r="P589" t="str">
            <v>Weighted Avg.</v>
          </cell>
          <cell r="T589" t="str">
            <v>Convertible Debt</v>
          </cell>
          <cell r="U589" t="str">
            <v>Amount</v>
          </cell>
          <cell r="V589" t="str">
            <v>In-The-Money</v>
          </cell>
          <cell r="W589" t="str">
            <v>Conv. Price</v>
          </cell>
          <cell r="X589" t="str">
            <v>Current Price</v>
          </cell>
          <cell r="Y589" t="str">
            <v>Net Shares</v>
          </cell>
        </row>
        <row r="590">
          <cell r="B590">
            <v>2.347585</v>
          </cell>
          <cell r="C590" t="e">
            <v>#NAME?</v>
          </cell>
          <cell r="D590" t="e">
            <v>#NAME?</v>
          </cell>
          <cell r="E590">
            <v>0.12</v>
          </cell>
          <cell r="F590" t="e">
            <v>#NAME?</v>
          </cell>
          <cell r="G590" t="e">
            <v>#NAME?</v>
          </cell>
          <cell r="K590">
            <v>0.67433799999999999</v>
          </cell>
          <cell r="L590">
            <v>0.67433799999999999</v>
          </cell>
          <cell r="M590">
            <v>1</v>
          </cell>
          <cell r="N590">
            <v>0.1</v>
          </cell>
          <cell r="O590">
            <v>0.1</v>
          </cell>
          <cell r="P590">
            <v>0.1</v>
          </cell>
          <cell r="T590" t="str">
            <v>Tranche 1</v>
          </cell>
          <cell r="U590">
            <v>0</v>
          </cell>
          <cell r="V590">
            <v>0</v>
          </cell>
          <cell r="W590">
            <v>0</v>
          </cell>
          <cell r="X590">
            <v>0.1</v>
          </cell>
          <cell r="Y590">
            <v>0</v>
          </cell>
        </row>
        <row r="591">
          <cell r="B591">
            <v>1.199152</v>
          </cell>
          <cell r="C591" t="e">
            <v>#NAME?</v>
          </cell>
          <cell r="D591" t="e">
            <v>#NAME?</v>
          </cell>
          <cell r="E591">
            <v>0.67</v>
          </cell>
          <cell r="F591" t="e">
            <v>#NAME?</v>
          </cell>
          <cell r="G591" t="e">
            <v>#NAME?</v>
          </cell>
          <cell r="K591">
            <v>3.1251000000000001E-2</v>
          </cell>
          <cell r="L591">
            <v>0</v>
          </cell>
          <cell r="M591">
            <v>0</v>
          </cell>
          <cell r="N591">
            <v>0.67</v>
          </cell>
          <cell r="O591">
            <v>0.1</v>
          </cell>
          <cell r="P591">
            <v>0</v>
          </cell>
          <cell r="T591" t="str">
            <v>Tranche 2</v>
          </cell>
          <cell r="V591">
            <v>0</v>
          </cell>
          <cell r="X591">
            <v>0.1</v>
          </cell>
          <cell r="Y591">
            <v>0</v>
          </cell>
        </row>
        <row r="592">
          <cell r="B592">
            <v>8.0391890000000004</v>
          </cell>
          <cell r="C592" t="e">
            <v>#NAME?</v>
          </cell>
          <cell r="D592" t="e">
            <v>#NAME?</v>
          </cell>
          <cell r="E592">
            <v>3.87</v>
          </cell>
          <cell r="F592" t="e">
            <v>#NAME?</v>
          </cell>
          <cell r="G592" t="e">
            <v>#NAME?</v>
          </cell>
          <cell r="K592">
            <v>3.3599999999999998E-2</v>
          </cell>
          <cell r="L592">
            <v>0</v>
          </cell>
          <cell r="M592">
            <v>0</v>
          </cell>
          <cell r="N592">
            <v>3.7</v>
          </cell>
          <cell r="O592">
            <v>0.1</v>
          </cell>
          <cell r="P592">
            <v>0</v>
          </cell>
        </row>
        <row r="593">
          <cell r="B593">
            <v>6.1395999999999997</v>
          </cell>
          <cell r="C593" t="e">
            <v>#NAME?</v>
          </cell>
          <cell r="D593" t="e">
            <v>#NAME?</v>
          </cell>
          <cell r="E593">
            <v>20.96</v>
          </cell>
          <cell r="F593" t="e">
            <v>#NAME?</v>
          </cell>
          <cell r="G593" t="e">
            <v>#NAME?</v>
          </cell>
          <cell r="K593">
            <v>4.4400000000000002E-2</v>
          </cell>
          <cell r="L593">
            <v>0</v>
          </cell>
          <cell r="M593">
            <v>0</v>
          </cell>
          <cell r="N593">
            <v>18.899999999999999</v>
          </cell>
          <cell r="O593">
            <v>0.1</v>
          </cell>
          <cell r="P593">
            <v>0</v>
          </cell>
          <cell r="S593" t="str">
            <v>SONS</v>
          </cell>
          <cell r="V593">
            <v>0</v>
          </cell>
          <cell r="Y593">
            <v>0</v>
          </cell>
        </row>
        <row r="594">
          <cell r="A594" t="str">
            <v>SONS</v>
          </cell>
          <cell r="C594" t="e">
            <v>#NAME?</v>
          </cell>
          <cell r="D594" t="e">
            <v>#NAME?</v>
          </cell>
          <cell r="G594" t="e">
            <v>#NAME?</v>
          </cell>
          <cell r="J594" t="str">
            <v>SONS</v>
          </cell>
          <cell r="L594">
            <v>0.67433799999999999</v>
          </cell>
          <cell r="M594">
            <v>1</v>
          </cell>
          <cell r="P594">
            <v>0.1</v>
          </cell>
        </row>
        <row r="596">
          <cell r="B596" t="str">
            <v>Options Oustanding</v>
          </cell>
          <cell r="C596" t="str">
            <v>In-the Money</v>
          </cell>
          <cell r="D596" t="str">
            <v>Weight</v>
          </cell>
          <cell r="E596" t="str">
            <v>Exercise Price</v>
          </cell>
          <cell r="F596" t="str">
            <v>Current Price</v>
          </cell>
          <cell r="G596" t="str">
            <v>Weighted Avg.</v>
          </cell>
        </row>
        <row r="597">
          <cell r="B597">
            <v>1.298</v>
          </cell>
          <cell r="C597" t="e">
            <v>#NAME?</v>
          </cell>
          <cell r="D597" t="e">
            <v>#NAME?</v>
          </cell>
          <cell r="E597">
            <v>12.52</v>
          </cell>
          <cell r="F597" t="e">
            <v>#NAME?</v>
          </cell>
          <cell r="G597" t="e">
            <v>#NAME?</v>
          </cell>
          <cell r="K597" t="str">
            <v>Options Exercisable</v>
          </cell>
          <cell r="L597" t="str">
            <v>In-the Money</v>
          </cell>
          <cell r="M597" t="str">
            <v>Weight</v>
          </cell>
          <cell r="N597" t="str">
            <v>Exercise Price</v>
          </cell>
          <cell r="O597" t="str">
            <v>Current Price</v>
          </cell>
          <cell r="P597" t="str">
            <v>Weighted Avg.</v>
          </cell>
        </row>
        <row r="598">
          <cell r="B598">
            <v>9.4049999999999994</v>
          </cell>
          <cell r="C598" t="e">
            <v>#NAME?</v>
          </cell>
          <cell r="D598" t="e">
            <v>#NAME?</v>
          </cell>
          <cell r="E598">
            <v>21.36</v>
          </cell>
          <cell r="F598" t="e">
            <v>#NAME?</v>
          </cell>
          <cell r="G598" t="e">
            <v>#NAME?</v>
          </cell>
          <cell r="K598">
            <v>1.1930000000000001</v>
          </cell>
          <cell r="L598" t="e">
            <v>#NAME?</v>
          </cell>
          <cell r="M598" t="e">
            <v>#NAME?</v>
          </cell>
          <cell r="N598">
            <v>12.44</v>
          </cell>
          <cell r="O598" t="e">
            <v>#NAME?</v>
          </cell>
          <cell r="P598" t="e">
            <v>#NAME?</v>
          </cell>
        </row>
        <row r="599">
          <cell r="B599">
            <v>0.63100000000000001</v>
          </cell>
          <cell r="C599" t="e">
            <v>#NAME?</v>
          </cell>
          <cell r="D599" t="e">
            <v>#NAME?</v>
          </cell>
          <cell r="E599">
            <v>30.39</v>
          </cell>
          <cell r="F599" t="e">
            <v>#NAME?</v>
          </cell>
          <cell r="G599" t="e">
            <v>#NAME?</v>
          </cell>
          <cell r="K599">
            <v>1.4610000000000001</v>
          </cell>
          <cell r="L599" t="e">
            <v>#NAME?</v>
          </cell>
          <cell r="M599" t="e">
            <v>#NAME?</v>
          </cell>
          <cell r="N599">
            <v>21.61</v>
          </cell>
          <cell r="O599" t="e">
            <v>#NAME?</v>
          </cell>
          <cell r="P599" t="e">
            <v>#NAME?</v>
          </cell>
        </row>
        <row r="600">
          <cell r="B600">
            <v>1.0189999999999999</v>
          </cell>
          <cell r="C600" t="e">
            <v>#NAME?</v>
          </cell>
          <cell r="D600" t="e">
            <v>#NAME?</v>
          </cell>
          <cell r="E600">
            <v>38.79</v>
          </cell>
          <cell r="F600" t="e">
            <v>#NAME?</v>
          </cell>
          <cell r="G600" t="e">
            <v>#NAME?</v>
          </cell>
          <cell r="K600">
            <v>0.19500000000000001</v>
          </cell>
          <cell r="L600" t="e">
            <v>#NAME?</v>
          </cell>
          <cell r="M600" t="e">
            <v>#NAME?</v>
          </cell>
          <cell r="N600">
            <v>30.16</v>
          </cell>
          <cell r="O600" t="e">
            <v>#NAME?</v>
          </cell>
          <cell r="P600" t="e">
            <v>#NAME?</v>
          </cell>
        </row>
        <row r="601">
          <cell r="A601" t="str">
            <v>STK</v>
          </cell>
          <cell r="C601" t="e">
            <v>#NAME?</v>
          </cell>
          <cell r="D601">
            <v>0</v>
          </cell>
          <cell r="G601" t="e">
            <v>#NAME?</v>
          </cell>
          <cell r="K601">
            <v>0.104</v>
          </cell>
          <cell r="L601" t="e">
            <v>#NAME?</v>
          </cell>
          <cell r="M601" t="e">
            <v>#NAME?</v>
          </cell>
          <cell r="N601">
            <v>42.54</v>
          </cell>
          <cell r="O601" t="e">
            <v>#NAME?</v>
          </cell>
          <cell r="P601" t="e">
            <v>#NAME?</v>
          </cell>
        </row>
        <row r="602">
          <cell r="J602" t="str">
            <v>STK</v>
          </cell>
          <cell r="L602" t="e">
            <v>#NAME?</v>
          </cell>
          <cell r="M602" t="e">
            <v>#NAME?</v>
          </cell>
          <cell r="P602">
            <v>0</v>
          </cell>
        </row>
        <row r="606">
          <cell r="B606" t="str">
            <v>Options Oustanding</v>
          </cell>
          <cell r="C606" t="str">
            <v>In-the Money</v>
          </cell>
          <cell r="D606" t="str">
            <v>Weight</v>
          </cell>
          <cell r="E606" t="str">
            <v>Exercise Price</v>
          </cell>
          <cell r="F606" t="str">
            <v>Current Price</v>
          </cell>
          <cell r="G606" t="str">
            <v>Weighted Avg.</v>
          </cell>
          <cell r="T606" t="str">
            <v>Convertible Debt</v>
          </cell>
          <cell r="U606" t="str">
            <v>Amount</v>
          </cell>
          <cell r="V606" t="str">
            <v>In-The-Money</v>
          </cell>
          <cell r="W606" t="str">
            <v>Conv. Price</v>
          </cell>
          <cell r="X606" t="str">
            <v>Current Price</v>
          </cell>
          <cell r="Y606" t="str">
            <v>Net Shares</v>
          </cell>
        </row>
        <row r="607">
          <cell r="B607">
            <v>188</v>
          </cell>
          <cell r="C607" t="e">
            <v>#NAME?</v>
          </cell>
          <cell r="D607" t="e">
            <v>#NAME?</v>
          </cell>
          <cell r="E607">
            <v>2.4350000000000001</v>
          </cell>
          <cell r="F607" t="e">
            <v>#NAME?</v>
          </cell>
          <cell r="G607" t="e">
            <v>#NAME?</v>
          </cell>
          <cell r="K607" t="str">
            <v>Options Exercisable</v>
          </cell>
          <cell r="L607" t="str">
            <v>In-the Money</v>
          </cell>
          <cell r="M607" t="str">
            <v>Weight</v>
          </cell>
          <cell r="N607" t="str">
            <v>Exercise Price</v>
          </cell>
          <cell r="O607" t="str">
            <v>Current Price</v>
          </cell>
          <cell r="P607" t="str">
            <v>Weighted Avg.</v>
          </cell>
          <cell r="T607" t="str">
            <v>Tranche 1</v>
          </cell>
          <cell r="U607">
            <v>0</v>
          </cell>
          <cell r="V607" t="e">
            <v>#NAME?</v>
          </cell>
          <cell r="W607">
            <v>0</v>
          </cell>
          <cell r="X607" t="e">
            <v>#NAME?</v>
          </cell>
          <cell r="Y607" t="e">
            <v>#NAME?</v>
          </cell>
        </row>
        <row r="608">
          <cell r="B608">
            <v>100</v>
          </cell>
          <cell r="C608" t="e">
            <v>#NAME?</v>
          </cell>
          <cell r="D608" t="e">
            <v>#NAME?</v>
          </cell>
          <cell r="E608">
            <v>5.6950000000000003</v>
          </cell>
          <cell r="F608" t="e">
            <v>#NAME?</v>
          </cell>
          <cell r="G608" t="e">
            <v>#NAME?</v>
          </cell>
          <cell r="K608">
            <v>122</v>
          </cell>
          <cell r="L608" t="e">
            <v>#NAME?</v>
          </cell>
          <cell r="M608" t="e">
            <v>#NAME?</v>
          </cell>
          <cell r="N608">
            <v>0.20499999999999999</v>
          </cell>
          <cell r="O608" t="e">
            <v>#NAME?</v>
          </cell>
          <cell r="P608" t="e">
            <v>#NAME?</v>
          </cell>
          <cell r="T608" t="str">
            <v>Tranche 2</v>
          </cell>
          <cell r="V608" t="e">
            <v>#NAME?</v>
          </cell>
          <cell r="X608" t="e">
            <v>#NAME?</v>
          </cell>
          <cell r="Y608" t="e">
            <v>#NAME?</v>
          </cell>
        </row>
        <row r="609">
          <cell r="B609">
            <v>42</v>
          </cell>
          <cell r="C609" t="e">
            <v>#NAME?</v>
          </cell>
          <cell r="D609" t="e">
            <v>#NAME?</v>
          </cell>
          <cell r="E609">
            <v>12.39</v>
          </cell>
          <cell r="F609" t="e">
            <v>#NAME?</v>
          </cell>
          <cell r="G609" t="e">
            <v>#NAME?</v>
          </cell>
          <cell r="K609">
            <v>28</v>
          </cell>
          <cell r="L609" t="e">
            <v>#NAME?</v>
          </cell>
          <cell r="M609" t="e">
            <v>#NAME?</v>
          </cell>
          <cell r="N609">
            <v>0.70499999999999996</v>
          </cell>
          <cell r="O609" t="e">
            <v>#NAME?</v>
          </cell>
          <cell r="P609" t="e">
            <v>#NAME?</v>
          </cell>
        </row>
        <row r="610">
          <cell r="B610">
            <v>34</v>
          </cell>
          <cell r="C610" t="e">
            <v>#NAME?</v>
          </cell>
          <cell r="D610" t="e">
            <v>#NAME?</v>
          </cell>
          <cell r="E610">
            <v>16.690000000000001</v>
          </cell>
          <cell r="F610" t="e">
            <v>#NAME?</v>
          </cell>
          <cell r="G610" t="e">
            <v>#NAME?</v>
          </cell>
          <cell r="K610">
            <v>6</v>
          </cell>
          <cell r="L610" t="e">
            <v>#NAME?</v>
          </cell>
          <cell r="M610" t="e">
            <v>#NAME?</v>
          </cell>
          <cell r="N610">
            <v>1.2050000000000001</v>
          </cell>
          <cell r="O610" t="e">
            <v>#NAME?</v>
          </cell>
          <cell r="P610" t="e">
            <v>#NAME?</v>
          </cell>
          <cell r="S610" t="str">
            <v>SUNW</v>
          </cell>
          <cell r="V610" t="e">
            <v>#NAME?</v>
          </cell>
          <cell r="Y610" t="e">
            <v>#NAME?</v>
          </cell>
        </row>
        <row r="611">
          <cell r="B611">
            <v>2</v>
          </cell>
          <cell r="C611" t="e">
            <v>#NAME?</v>
          </cell>
          <cell r="D611" t="e">
            <v>#NAME?</v>
          </cell>
          <cell r="E611">
            <v>21.434999999999999</v>
          </cell>
          <cell r="F611" t="e">
            <v>#NAME?</v>
          </cell>
          <cell r="G611" t="e">
            <v>#NAME?</v>
          </cell>
          <cell r="K611">
            <v>2</v>
          </cell>
          <cell r="L611" t="e">
            <v>#NAME?</v>
          </cell>
          <cell r="M611" t="e">
            <v>#NAME?</v>
          </cell>
          <cell r="N611">
            <v>1.0900000000000001</v>
          </cell>
          <cell r="O611" t="e">
            <v>#NAME?</v>
          </cell>
          <cell r="P611" t="e">
            <v>#NAME?</v>
          </cell>
        </row>
        <row r="612">
          <cell r="B612">
            <v>2</v>
          </cell>
          <cell r="C612" t="e">
            <v>#NAME?</v>
          </cell>
          <cell r="D612" t="e">
            <v>#NAME?</v>
          </cell>
          <cell r="E612">
            <v>23.465</v>
          </cell>
          <cell r="F612" t="e">
            <v>#NAME?</v>
          </cell>
          <cell r="G612" t="e">
            <v>#NAME?</v>
          </cell>
          <cell r="J612" t="str">
            <v>SUNW</v>
          </cell>
          <cell r="L612" t="e">
            <v>#NAME?</v>
          </cell>
          <cell r="M612" t="e">
            <v>#NAME?</v>
          </cell>
          <cell r="P612" t="e">
            <v>#NAME?</v>
          </cell>
        </row>
        <row r="613">
          <cell r="B613">
            <v>8</v>
          </cell>
          <cell r="C613" t="e">
            <v>#NAME?</v>
          </cell>
          <cell r="D613" t="e">
            <v>#NAME?</v>
          </cell>
          <cell r="E613">
            <v>28.08</v>
          </cell>
          <cell r="F613" t="e">
            <v>#NAME?</v>
          </cell>
          <cell r="G613" t="e">
            <v>#NAME?</v>
          </cell>
        </row>
        <row r="614">
          <cell r="B614">
            <v>2</v>
          </cell>
          <cell r="C614" t="e">
            <v>#NAME?</v>
          </cell>
          <cell r="D614" t="e">
            <v>#NAME?</v>
          </cell>
          <cell r="E614">
            <v>36.704999999999998</v>
          </cell>
          <cell r="F614" t="e">
            <v>#NAME?</v>
          </cell>
          <cell r="G614" t="e">
            <v>#NAME?</v>
          </cell>
        </row>
        <row r="615">
          <cell r="B615">
            <v>52</v>
          </cell>
          <cell r="C615" t="e">
            <v>#NAME?</v>
          </cell>
          <cell r="D615" t="e">
            <v>#NAME?</v>
          </cell>
          <cell r="E615">
            <v>40</v>
          </cell>
          <cell r="F615" t="e">
            <v>#NAME?</v>
          </cell>
          <cell r="G615" t="e">
            <v>#NAME?</v>
          </cell>
        </row>
        <row r="616">
          <cell r="B616">
            <v>28</v>
          </cell>
          <cell r="C616" t="e">
            <v>#NAME?</v>
          </cell>
          <cell r="D616" t="e">
            <v>#NAME?</v>
          </cell>
          <cell r="E616">
            <v>45.61</v>
          </cell>
          <cell r="F616" t="e">
            <v>#NAME?</v>
          </cell>
          <cell r="G616" t="e">
            <v>#NAME?</v>
          </cell>
        </row>
        <row r="617">
          <cell r="A617" t="str">
            <v>SUNW</v>
          </cell>
          <cell r="C617" t="e">
            <v>#NAME?</v>
          </cell>
          <cell r="D617" t="e">
            <v>#NAME?</v>
          </cell>
          <cell r="G617" t="e">
            <v>#NAME?</v>
          </cell>
        </row>
        <row r="619">
          <cell r="B619" t="str">
            <v>Options Oustanding</v>
          </cell>
          <cell r="C619" t="str">
            <v>In-the Money</v>
          </cell>
          <cell r="D619" t="str">
            <v>Weight</v>
          </cell>
          <cell r="E619" t="str">
            <v>Exercise Price</v>
          </cell>
          <cell r="F619" t="str">
            <v>Current Price</v>
          </cell>
          <cell r="G619" t="str">
            <v>Weighted Avg.</v>
          </cell>
          <cell r="T619" t="str">
            <v>Convertible Debt</v>
          </cell>
          <cell r="U619" t="str">
            <v>Amount</v>
          </cell>
          <cell r="V619" t="str">
            <v>In-The-Money</v>
          </cell>
          <cell r="W619" t="str">
            <v>Conv. Price</v>
          </cell>
          <cell r="X619" t="str">
            <v>Current Price</v>
          </cell>
          <cell r="Y619" t="str">
            <v>Net Shares</v>
          </cell>
        </row>
        <row r="620">
          <cell r="B620">
            <v>9.7000000000000003E-2</v>
          </cell>
          <cell r="C620" t="e">
            <v>#NAME?</v>
          </cell>
          <cell r="D620" t="e">
            <v>#NAME?</v>
          </cell>
          <cell r="E620">
            <v>0.47</v>
          </cell>
          <cell r="F620" t="e">
            <v>#NAME?</v>
          </cell>
          <cell r="G620" t="e">
            <v>#NAME?</v>
          </cell>
          <cell r="K620" t="str">
            <v>Options Exercisable</v>
          </cell>
          <cell r="L620" t="str">
            <v>In-the Money</v>
          </cell>
          <cell r="M620" t="str">
            <v>Weight</v>
          </cell>
          <cell r="N620" t="str">
            <v>Exercise Price</v>
          </cell>
          <cell r="O620" t="str">
            <v>Current Price</v>
          </cell>
          <cell r="P620" t="str">
            <v>Weighted Avg.</v>
          </cell>
          <cell r="T620" t="str">
            <v>Tranche 1</v>
          </cell>
          <cell r="U620">
            <v>0</v>
          </cell>
          <cell r="V620" t="e">
            <v>#NAME?</v>
          </cell>
          <cell r="W620">
            <v>0</v>
          </cell>
          <cell r="X620" t="e">
            <v>#NAME?</v>
          </cell>
          <cell r="Y620" t="e">
            <v>#NAME?</v>
          </cell>
        </row>
        <row r="621">
          <cell r="B621">
            <v>0.13800000000000001</v>
          </cell>
          <cell r="C621" t="e">
            <v>#NAME?</v>
          </cell>
          <cell r="D621" t="e">
            <v>#NAME?</v>
          </cell>
          <cell r="E621">
            <v>2.31</v>
          </cell>
          <cell r="F621" t="e">
            <v>#NAME?</v>
          </cell>
          <cell r="G621" t="e">
            <v>#NAME?</v>
          </cell>
          <cell r="K621">
            <v>7.9000000000000001E-2</v>
          </cell>
          <cell r="L621" t="e">
            <v>#NAME?</v>
          </cell>
          <cell r="M621" t="e">
            <v>#NAME?</v>
          </cell>
          <cell r="N621">
            <v>0.45</v>
          </cell>
          <cell r="O621" t="e">
            <v>#NAME?</v>
          </cell>
          <cell r="P621" t="e">
            <v>#NAME?</v>
          </cell>
          <cell r="T621" t="str">
            <v>Tranche 2</v>
          </cell>
          <cell r="V621" t="e">
            <v>#NAME?</v>
          </cell>
          <cell r="X621" t="e">
            <v>#NAME?</v>
          </cell>
          <cell r="Y621" t="e">
            <v>#NAME?</v>
          </cell>
        </row>
        <row r="622">
          <cell r="B622">
            <v>8.0000000000000002E-3</v>
          </cell>
          <cell r="C622" t="e">
            <v>#NAME?</v>
          </cell>
          <cell r="D622" t="e">
            <v>#NAME?</v>
          </cell>
          <cell r="E622">
            <v>3.6</v>
          </cell>
          <cell r="F622" t="e">
            <v>#NAME?</v>
          </cell>
          <cell r="G622" t="e">
            <v>#NAME?</v>
          </cell>
          <cell r="K622">
            <v>9.0999999999999998E-2</v>
          </cell>
          <cell r="L622" t="e">
            <v>#NAME?</v>
          </cell>
          <cell r="M622" t="e">
            <v>#NAME?</v>
          </cell>
          <cell r="N622">
            <v>2.2999999999999998</v>
          </cell>
          <cell r="O622" t="e">
            <v>#NAME?</v>
          </cell>
          <cell r="P622" t="e">
            <v>#NAME?</v>
          </cell>
        </row>
        <row r="623">
          <cell r="B623">
            <v>0.16600000000000001</v>
          </cell>
          <cell r="C623" t="e">
            <v>#NAME?</v>
          </cell>
          <cell r="D623" t="e">
            <v>#NAME?</v>
          </cell>
          <cell r="E623">
            <v>7.15</v>
          </cell>
          <cell r="F623" t="e">
            <v>#NAME?</v>
          </cell>
          <cell r="G623" t="e">
            <v>#NAME?</v>
          </cell>
          <cell r="K623">
            <v>5.0000000000000001E-3</v>
          </cell>
          <cell r="L623" t="e">
            <v>#NAME?</v>
          </cell>
          <cell r="M623" t="e">
            <v>#NAME?</v>
          </cell>
          <cell r="N623">
            <v>3.6</v>
          </cell>
          <cell r="O623" t="e">
            <v>#NAME?</v>
          </cell>
          <cell r="P623" t="e">
            <v>#NAME?</v>
          </cell>
          <cell r="S623" t="str">
            <v>TUTS</v>
          </cell>
          <cell r="V623" t="e">
            <v>#NAME?</v>
          </cell>
          <cell r="Y623" t="e">
            <v>#NAME?</v>
          </cell>
        </row>
        <row r="624">
          <cell r="B624">
            <v>8.2000000000000003E-2</v>
          </cell>
          <cell r="C624" t="e">
            <v>#NAME?</v>
          </cell>
          <cell r="D624" t="e">
            <v>#NAME?</v>
          </cell>
          <cell r="E624">
            <v>14.24</v>
          </cell>
          <cell r="F624" t="e">
            <v>#NAME?</v>
          </cell>
          <cell r="G624" t="e">
            <v>#NAME?</v>
          </cell>
          <cell r="K624">
            <v>4.0000000000000001E-3</v>
          </cell>
          <cell r="L624" t="e">
            <v>#NAME?</v>
          </cell>
          <cell r="M624" t="e">
            <v>#NAME?</v>
          </cell>
          <cell r="N624">
            <v>8</v>
          </cell>
          <cell r="O624" t="e">
            <v>#NAME?</v>
          </cell>
          <cell r="P624" t="e">
            <v>#NAME?</v>
          </cell>
        </row>
        <row r="625">
          <cell r="B625">
            <v>0.82599999999999996</v>
          </cell>
          <cell r="C625" t="e">
            <v>#NAME?</v>
          </cell>
          <cell r="D625" t="e">
            <v>#NAME?</v>
          </cell>
          <cell r="E625">
            <v>25.96</v>
          </cell>
          <cell r="F625" t="e">
            <v>#NAME?</v>
          </cell>
          <cell r="G625" t="e">
            <v>#NAME?</v>
          </cell>
          <cell r="K625">
            <v>2.5000000000000001E-2</v>
          </cell>
          <cell r="L625" t="e">
            <v>#NAME?</v>
          </cell>
          <cell r="M625" t="e">
            <v>#NAME?</v>
          </cell>
          <cell r="N625">
            <v>14.35</v>
          </cell>
          <cell r="O625" t="e">
            <v>#NAME?</v>
          </cell>
          <cell r="P625" t="e">
            <v>#NAME?</v>
          </cell>
        </row>
        <row r="626">
          <cell r="B626">
            <v>1.1619999999999999</v>
          </cell>
          <cell r="C626" t="e">
            <v>#NAME?</v>
          </cell>
          <cell r="D626" t="e">
            <v>#NAME?</v>
          </cell>
          <cell r="E626">
            <v>38.11</v>
          </cell>
          <cell r="F626" t="e">
            <v>#NAME?</v>
          </cell>
          <cell r="G626" t="e">
            <v>#NAME?</v>
          </cell>
          <cell r="K626">
            <v>0.115</v>
          </cell>
          <cell r="L626" t="e">
            <v>#NAME?</v>
          </cell>
          <cell r="M626" t="e">
            <v>#NAME?</v>
          </cell>
          <cell r="N626">
            <v>24.2</v>
          </cell>
          <cell r="O626" t="e">
            <v>#NAME?</v>
          </cell>
          <cell r="P626" t="e">
            <v>#NAME?</v>
          </cell>
        </row>
        <row r="627">
          <cell r="B627">
            <v>0.28899999999999998</v>
          </cell>
          <cell r="C627" t="e">
            <v>#NAME?</v>
          </cell>
          <cell r="D627" t="e">
            <v>#NAME?</v>
          </cell>
          <cell r="E627">
            <v>59.21</v>
          </cell>
          <cell r="F627" t="e">
            <v>#NAME?</v>
          </cell>
          <cell r="G627" t="e">
            <v>#NAME?</v>
          </cell>
          <cell r="K627">
            <v>5.8999999999999997E-2</v>
          </cell>
          <cell r="L627" t="e">
            <v>#NAME?</v>
          </cell>
          <cell r="M627" t="e">
            <v>#NAME?</v>
          </cell>
          <cell r="N627">
            <v>37.18</v>
          </cell>
          <cell r="O627" t="e">
            <v>#NAME?</v>
          </cell>
          <cell r="P627" t="e">
            <v>#NAME?</v>
          </cell>
        </row>
        <row r="628">
          <cell r="B628">
            <v>0.127</v>
          </cell>
          <cell r="C628" t="e">
            <v>#NAME?</v>
          </cell>
          <cell r="D628" t="e">
            <v>#NAME?</v>
          </cell>
          <cell r="E628">
            <v>83.31</v>
          </cell>
          <cell r="F628" t="e">
            <v>#NAME?</v>
          </cell>
          <cell r="G628" t="e">
            <v>#NAME?</v>
          </cell>
          <cell r="K628">
            <v>0.04</v>
          </cell>
          <cell r="L628" t="e">
            <v>#NAME?</v>
          </cell>
          <cell r="M628" t="e">
            <v>#NAME?</v>
          </cell>
          <cell r="N628">
            <v>65.92</v>
          </cell>
          <cell r="O628" t="e">
            <v>#NAME?</v>
          </cell>
          <cell r="P628" t="e">
            <v>#NAME?</v>
          </cell>
        </row>
        <row r="629">
          <cell r="B629">
            <v>0</v>
          </cell>
          <cell r="C629" t="e">
            <v>#NAME?</v>
          </cell>
          <cell r="D629" t="e">
            <v>#NAME?</v>
          </cell>
          <cell r="E629">
            <v>0</v>
          </cell>
          <cell r="F629" t="e">
            <v>#NAME?</v>
          </cell>
          <cell r="G629" t="e">
            <v>#NAME?</v>
          </cell>
          <cell r="K629">
            <v>0</v>
          </cell>
          <cell r="L629" t="e">
            <v>#NAME?</v>
          </cell>
          <cell r="M629" t="e">
            <v>#NAME?</v>
          </cell>
          <cell r="N629">
            <v>0</v>
          </cell>
          <cell r="O629" t="e">
            <v>#NAME?</v>
          </cell>
          <cell r="P629" t="e">
            <v>#NAME?</v>
          </cell>
        </row>
        <row r="630">
          <cell r="A630" t="str">
            <v>TUTS</v>
          </cell>
          <cell r="C630" t="e">
            <v>#NAME?</v>
          </cell>
          <cell r="D630" t="e">
            <v>#NAME?</v>
          </cell>
          <cell r="G630" t="e">
            <v>#NAME?</v>
          </cell>
          <cell r="J630" t="str">
            <v>TUTS</v>
          </cell>
          <cell r="L630" t="e">
            <v>#NAME?</v>
          </cell>
          <cell r="M630" t="e">
            <v>#NAME?</v>
          </cell>
          <cell r="P630" t="e">
            <v>#NAME?</v>
          </cell>
        </row>
        <row r="634">
          <cell r="B634" t="str">
            <v>Options Oustanding</v>
          </cell>
          <cell r="C634" t="str">
            <v>In-the Money</v>
          </cell>
          <cell r="D634" t="str">
            <v>Weight</v>
          </cell>
          <cell r="E634" t="str">
            <v>Exercise Price</v>
          </cell>
          <cell r="F634" t="str">
            <v>Current Price</v>
          </cell>
          <cell r="G634" t="str">
            <v>Weighted Avg.</v>
          </cell>
          <cell r="L634" t="e">
            <v>#NAME?</v>
          </cell>
          <cell r="M634" t="e">
            <v>#NAME?</v>
          </cell>
          <cell r="P634" t="e">
            <v>#NAME?</v>
          </cell>
          <cell r="T634" t="str">
            <v>Convertible Debt</v>
          </cell>
          <cell r="U634" t="str">
            <v>Amount</v>
          </cell>
          <cell r="V634" t="str">
            <v>In-The-Money</v>
          </cell>
          <cell r="W634" t="str">
            <v>Conv. Price</v>
          </cell>
          <cell r="X634" t="str">
            <v>Current Price</v>
          </cell>
          <cell r="Y634" t="str">
            <v>Net Shares</v>
          </cell>
        </row>
        <row r="635">
          <cell r="T635" t="str">
            <v>Tranche 1</v>
          </cell>
          <cell r="U635">
            <v>0</v>
          </cell>
          <cell r="V635" t="e">
            <v>#REF!</v>
          </cell>
          <cell r="W635">
            <v>0</v>
          </cell>
          <cell r="X635" t="e">
            <v>#REF!</v>
          </cell>
          <cell r="Y635" t="e">
            <v>#REF!</v>
          </cell>
        </row>
        <row r="636">
          <cell r="B636">
            <v>0.63300000000000001</v>
          </cell>
          <cell r="C636" t="e">
            <v>#NAME?</v>
          </cell>
          <cell r="D636" t="e">
            <v>#NAME?</v>
          </cell>
          <cell r="E636">
            <v>0.03</v>
          </cell>
          <cell r="F636" t="e">
            <v>#NAME?</v>
          </cell>
          <cell r="G636" t="e">
            <v>#NAME?</v>
          </cell>
          <cell r="T636" t="str">
            <v>Tranche 2</v>
          </cell>
          <cell r="V636" t="e">
            <v>#REF!</v>
          </cell>
          <cell r="X636" t="e">
            <v>#REF!</v>
          </cell>
          <cell r="Y636" t="e">
            <v>#REF!</v>
          </cell>
        </row>
        <row r="637">
          <cell r="B637">
            <v>7.2999999999999995E-2</v>
          </cell>
          <cell r="C637" t="e">
            <v>#NAME?</v>
          </cell>
          <cell r="D637" t="e">
            <v>#NAME?</v>
          </cell>
          <cell r="E637">
            <v>0.1</v>
          </cell>
          <cell r="F637" t="e">
            <v>#NAME?</v>
          </cell>
          <cell r="G637" t="e">
            <v>#NAME?</v>
          </cell>
          <cell r="T637" t="str">
            <v>Tranche 2</v>
          </cell>
          <cell r="V637">
            <v>0</v>
          </cell>
          <cell r="X637">
            <v>0</v>
          </cell>
          <cell r="Y637">
            <v>0</v>
          </cell>
        </row>
        <row r="638">
          <cell r="B638">
            <v>0.23599999999999999</v>
          </cell>
          <cell r="C638" t="e">
            <v>#NAME?</v>
          </cell>
          <cell r="D638" t="e">
            <v>#NAME?</v>
          </cell>
          <cell r="E638">
            <v>0.25</v>
          </cell>
          <cell r="F638" t="e">
            <v>#NAME?</v>
          </cell>
          <cell r="G638" t="e">
            <v>#NAME?</v>
          </cell>
          <cell r="T638" t="str">
            <v>Tranche 2</v>
          </cell>
          <cell r="V638">
            <v>0</v>
          </cell>
          <cell r="X638">
            <v>0</v>
          </cell>
          <cell r="Y638">
            <v>0</v>
          </cell>
        </row>
        <row r="639">
          <cell r="B639">
            <v>0.67</v>
          </cell>
          <cell r="C639" t="e">
            <v>#NAME?</v>
          </cell>
          <cell r="D639" t="e">
            <v>#NAME?</v>
          </cell>
          <cell r="E639">
            <v>0.48</v>
          </cell>
          <cell r="F639" t="e">
            <v>#NAME?</v>
          </cell>
          <cell r="G639" t="e">
            <v>#NAME?</v>
          </cell>
          <cell r="K639" t="str">
            <v>Options Exercisable</v>
          </cell>
          <cell r="L639" t="str">
            <v>In-the Money</v>
          </cell>
          <cell r="M639" t="str">
            <v>Weight</v>
          </cell>
          <cell r="N639" t="str">
            <v>Exercise Price</v>
          </cell>
          <cell r="O639" t="str">
            <v>Current Price</v>
          </cell>
          <cell r="P639" t="str">
            <v>Weighted Avg.</v>
          </cell>
          <cell r="T639" t="str">
            <v>Tranche 2</v>
          </cell>
          <cell r="V639">
            <v>0</v>
          </cell>
          <cell r="X639" t="str">
            <v>Current Price</v>
          </cell>
          <cell r="Y639">
            <v>0</v>
          </cell>
        </row>
        <row r="640">
          <cell r="B640">
            <v>0.17399999999999999</v>
          </cell>
          <cell r="C640" t="e">
            <v>#NAME?</v>
          </cell>
          <cell r="D640" t="e">
            <v>#NAME?</v>
          </cell>
          <cell r="E640">
            <v>0.98</v>
          </cell>
          <cell r="F640" t="e">
            <v>#NAME?</v>
          </cell>
          <cell r="G640" t="e">
            <v>#NAME?</v>
          </cell>
          <cell r="K640">
            <v>9.6000000000000002E-2</v>
          </cell>
          <cell r="L640" t="e">
            <v>#NAME?</v>
          </cell>
          <cell r="M640" t="e">
            <v>#NAME?</v>
          </cell>
          <cell r="N640">
            <v>0.03</v>
          </cell>
          <cell r="O640" t="e">
            <v>#NAME?</v>
          </cell>
          <cell r="P640" t="e">
            <v>#NAME?</v>
          </cell>
          <cell r="T640" t="str">
            <v>Tranche 2</v>
          </cell>
          <cell r="V640" t="e">
            <v>#NAME?</v>
          </cell>
          <cell r="X640" t="e">
            <v>#NAME?</v>
          </cell>
          <cell r="Y640" t="e">
            <v>#NAME?</v>
          </cell>
        </row>
        <row r="641">
          <cell r="B641">
            <v>0.57099999999999995</v>
          </cell>
          <cell r="C641" t="e">
            <v>#NAME?</v>
          </cell>
          <cell r="D641" t="e">
            <v>#NAME?</v>
          </cell>
          <cell r="E641">
            <v>1.39</v>
          </cell>
          <cell r="F641" t="e">
            <v>#NAME?</v>
          </cell>
          <cell r="G641" t="e">
            <v>#NAME?</v>
          </cell>
          <cell r="K641">
            <v>0.02</v>
          </cell>
          <cell r="L641" t="e">
            <v>#NAME?</v>
          </cell>
          <cell r="M641" t="e">
            <v>#NAME?</v>
          </cell>
          <cell r="N641">
            <v>0.1</v>
          </cell>
          <cell r="O641" t="e">
            <v>#NAME?</v>
          </cell>
          <cell r="P641" t="e">
            <v>#NAME?</v>
          </cell>
          <cell r="T641" t="str">
            <v>Tranche 2</v>
          </cell>
          <cell r="V641" t="e">
            <v>#NAME?</v>
          </cell>
          <cell r="X641" t="e">
            <v>#NAME?</v>
          </cell>
          <cell r="Y641" t="e">
            <v>#NAME?</v>
          </cell>
        </row>
        <row r="642">
          <cell r="B642">
            <v>0.39100000000000001</v>
          </cell>
          <cell r="C642" t="e">
            <v>#NAME?</v>
          </cell>
          <cell r="D642" t="e">
            <v>#NAME?</v>
          </cell>
          <cell r="E642">
            <v>2.35</v>
          </cell>
          <cell r="F642" t="e">
            <v>#NAME?</v>
          </cell>
          <cell r="G642" t="e">
            <v>#NAME?</v>
          </cell>
          <cell r="K642">
            <v>4.4999999999999998E-2</v>
          </cell>
          <cell r="L642" t="e">
            <v>#NAME?</v>
          </cell>
          <cell r="M642" t="e">
            <v>#NAME?</v>
          </cell>
          <cell r="N642">
            <v>0.25</v>
          </cell>
          <cell r="O642" t="e">
            <v>#NAME?</v>
          </cell>
          <cell r="P642" t="e">
            <v>#NAME?</v>
          </cell>
          <cell r="T642" t="str">
            <v>Tranche 2</v>
          </cell>
          <cell r="V642" t="e">
            <v>#NAME?</v>
          </cell>
          <cell r="X642" t="e">
            <v>#NAME?</v>
          </cell>
          <cell r="Y642" t="e">
            <v>#NAME?</v>
          </cell>
        </row>
        <row r="643">
          <cell r="B643">
            <v>1.071</v>
          </cell>
          <cell r="C643" t="e">
            <v>#NAME?</v>
          </cell>
          <cell r="D643" t="e">
            <v>#NAME?</v>
          </cell>
          <cell r="E643">
            <v>3.54</v>
          </cell>
          <cell r="F643" t="e">
            <v>#NAME?</v>
          </cell>
          <cell r="G643" t="e">
            <v>#NAME?</v>
          </cell>
          <cell r="K643">
            <v>0.33900000000000002</v>
          </cell>
          <cell r="L643" t="e">
            <v>#NAME?</v>
          </cell>
          <cell r="M643" t="e">
            <v>#NAME?</v>
          </cell>
          <cell r="N643">
            <v>0.48</v>
          </cell>
          <cell r="O643" t="e">
            <v>#NAME?</v>
          </cell>
          <cell r="P643" t="e">
            <v>#NAME?</v>
          </cell>
          <cell r="T643" t="str">
            <v>Tranche 2</v>
          </cell>
          <cell r="V643" t="e">
            <v>#NAME?</v>
          </cell>
          <cell r="X643" t="e">
            <v>#NAME?</v>
          </cell>
          <cell r="Y643" t="e">
            <v>#NAME?</v>
          </cell>
        </row>
        <row r="644">
          <cell r="B644">
            <v>5.5019999999999998</v>
          </cell>
          <cell r="C644" t="e">
            <v>#NAME?</v>
          </cell>
          <cell r="D644" t="e">
            <v>#NAME?</v>
          </cell>
          <cell r="E644">
            <v>5.77</v>
          </cell>
          <cell r="F644" t="e">
            <v>#NAME?</v>
          </cell>
          <cell r="G644" t="e">
            <v>#NAME?</v>
          </cell>
          <cell r="K644">
            <v>8.9999999999999993E-3</v>
          </cell>
          <cell r="L644" t="e">
            <v>#NAME?</v>
          </cell>
          <cell r="M644" t="e">
            <v>#NAME?</v>
          </cell>
          <cell r="N644">
            <v>0.98</v>
          </cell>
          <cell r="O644" t="e">
            <v>#NAME?</v>
          </cell>
          <cell r="P644" t="e">
            <v>#NAME?</v>
          </cell>
          <cell r="T644" t="str">
            <v>Tranche 2</v>
          </cell>
          <cell r="V644" t="e">
            <v>#NAME?</v>
          </cell>
          <cell r="X644" t="e">
            <v>#NAME?</v>
          </cell>
          <cell r="Y644" t="e">
            <v>#NAME?</v>
          </cell>
        </row>
        <row r="645">
          <cell r="B645">
            <v>0.27300000000000002</v>
          </cell>
          <cell r="C645" t="e">
            <v>#NAME?</v>
          </cell>
          <cell r="D645" t="e">
            <v>#NAME?</v>
          </cell>
          <cell r="E645">
            <v>17</v>
          </cell>
          <cell r="F645" t="e">
            <v>#NAME?</v>
          </cell>
          <cell r="G645" t="e">
            <v>#NAME?</v>
          </cell>
          <cell r="K645">
            <v>9.1999999999999998E-2</v>
          </cell>
          <cell r="L645" t="e">
            <v>#NAME?</v>
          </cell>
          <cell r="M645" t="e">
            <v>#NAME?</v>
          </cell>
          <cell r="N645">
            <v>1.39</v>
          </cell>
          <cell r="O645" t="e">
            <v>#NAME?</v>
          </cell>
          <cell r="P645" t="e">
            <v>#NAME?</v>
          </cell>
          <cell r="T645" t="str">
            <v>Tranche 2</v>
          </cell>
          <cell r="V645">
            <v>0</v>
          </cell>
          <cell r="X645">
            <v>0</v>
          </cell>
          <cell r="Y645">
            <v>0</v>
          </cell>
        </row>
        <row r="646">
          <cell r="B646">
            <v>0.15</v>
          </cell>
          <cell r="C646" t="e">
            <v>#NAME?</v>
          </cell>
          <cell r="D646" t="e">
            <v>#NAME?</v>
          </cell>
          <cell r="E646">
            <v>34.155000000000001</v>
          </cell>
          <cell r="F646" t="e">
            <v>#NAME?</v>
          </cell>
          <cell r="G646" t="e">
            <v>#NAME?</v>
          </cell>
          <cell r="K646">
            <v>0.27200000000000002</v>
          </cell>
          <cell r="L646" t="e">
            <v>#NAME?</v>
          </cell>
          <cell r="M646" t="e">
            <v>#NAME?</v>
          </cell>
          <cell r="N646">
            <v>2.35</v>
          </cell>
          <cell r="O646" t="e">
            <v>#NAME?</v>
          </cell>
          <cell r="P646" t="e">
            <v>#NAME?</v>
          </cell>
          <cell r="T646" t="str">
            <v>Tranche 2</v>
          </cell>
          <cell r="V646">
            <v>0</v>
          </cell>
          <cell r="X646">
            <v>0</v>
          </cell>
          <cell r="Y646">
            <v>0</v>
          </cell>
        </row>
        <row r="647">
          <cell r="B647">
            <v>4.2869999999999999</v>
          </cell>
          <cell r="C647" t="e">
            <v>#NAME?</v>
          </cell>
          <cell r="D647" t="e">
            <v>#NAME?</v>
          </cell>
          <cell r="E647">
            <v>51.25</v>
          </cell>
          <cell r="F647" t="e">
            <v>#NAME?</v>
          </cell>
          <cell r="G647" t="e">
            <v>#NAME?</v>
          </cell>
          <cell r="K647">
            <v>8.6999999999999994E-2</v>
          </cell>
          <cell r="L647" t="e">
            <v>#NAME?</v>
          </cell>
          <cell r="M647" t="e">
            <v>#NAME?</v>
          </cell>
          <cell r="N647">
            <v>3.54</v>
          </cell>
          <cell r="O647" t="e">
            <v>#NAME?</v>
          </cell>
          <cell r="P647" t="e">
            <v>#NAME?</v>
          </cell>
          <cell r="T647" t="str">
            <v>Tranche 2</v>
          </cell>
          <cell r="V647">
            <v>0</v>
          </cell>
          <cell r="X647" t="str">
            <v>Current Price</v>
          </cell>
          <cell r="Y647">
            <v>0</v>
          </cell>
        </row>
        <row r="648">
          <cell r="B648">
            <v>0.98699999999999999</v>
          </cell>
          <cell r="C648" t="e">
            <v>#NAME?</v>
          </cell>
          <cell r="D648" t="e">
            <v>#NAME?</v>
          </cell>
          <cell r="E648">
            <v>71.064999999999998</v>
          </cell>
          <cell r="F648" t="e">
            <v>#NAME?</v>
          </cell>
          <cell r="G648" t="e">
            <v>#NAME?</v>
          </cell>
          <cell r="K648">
            <v>0</v>
          </cell>
          <cell r="L648" t="e">
            <v>#NAME?</v>
          </cell>
          <cell r="M648" t="e">
            <v>#NAME?</v>
          </cell>
          <cell r="N648">
            <v>5.77</v>
          </cell>
          <cell r="O648" t="e">
            <v>#NAME?</v>
          </cell>
          <cell r="P648" t="e">
            <v>#NAME?</v>
          </cell>
          <cell r="T648" t="str">
            <v>Tranche 2</v>
          </cell>
          <cell r="V648" t="e">
            <v>#NAME?</v>
          </cell>
          <cell r="X648" t="e">
            <v>#NAME?</v>
          </cell>
          <cell r="Y648" t="e">
            <v>#NAME?</v>
          </cell>
        </row>
        <row r="649">
          <cell r="A649" t="str">
            <v>TSTN</v>
          </cell>
          <cell r="C649" t="e">
            <v>#NAME?</v>
          </cell>
          <cell r="D649" t="e">
            <v>#NAME?</v>
          </cell>
          <cell r="G649" t="e">
            <v>#NAME?</v>
          </cell>
          <cell r="K649">
            <v>0</v>
          </cell>
          <cell r="L649" t="e">
            <v>#NAME?</v>
          </cell>
          <cell r="M649" t="e">
            <v>#NAME?</v>
          </cell>
          <cell r="N649">
            <v>17</v>
          </cell>
          <cell r="O649" t="e">
            <v>#NAME?</v>
          </cell>
          <cell r="P649" t="e">
            <v>#NAME?</v>
          </cell>
          <cell r="S649" t="str">
            <v>TSTN</v>
          </cell>
          <cell r="V649" t="e">
            <v>#REF!</v>
          </cell>
          <cell r="Y649" t="e">
            <v>#REF!</v>
          </cell>
        </row>
        <row r="650">
          <cell r="K650">
            <v>0</v>
          </cell>
          <cell r="L650" t="e">
            <v>#NAME?</v>
          </cell>
          <cell r="M650" t="e">
            <v>#NAME?</v>
          </cell>
          <cell r="N650">
            <v>34.155000000000001</v>
          </cell>
          <cell r="O650" t="e">
            <v>#NAME?</v>
          </cell>
          <cell r="P650" t="e">
            <v>#NAME?</v>
          </cell>
        </row>
        <row r="651">
          <cell r="B651" t="str">
            <v>Options Oustanding</v>
          </cell>
          <cell r="C651" t="str">
            <v>In-the Money</v>
          </cell>
          <cell r="D651" t="str">
            <v>Weight</v>
          </cell>
          <cell r="E651" t="str">
            <v>Exercise Price</v>
          </cell>
          <cell r="F651" t="str">
            <v>Current Price</v>
          </cell>
          <cell r="G651" t="str">
            <v>Weighted Avg.</v>
          </cell>
          <cell r="K651">
            <v>0</v>
          </cell>
          <cell r="L651" t="e">
            <v>#NAME?</v>
          </cell>
          <cell r="M651" t="e">
            <v>#NAME?</v>
          </cell>
          <cell r="N651">
            <v>51.25</v>
          </cell>
          <cell r="O651" t="e">
            <v>#NAME?</v>
          </cell>
          <cell r="P651" t="e">
            <v>#NAME?</v>
          </cell>
        </row>
        <row r="652">
          <cell r="B652">
            <v>0.49099999999999999</v>
          </cell>
          <cell r="C652" t="e">
            <v>#NAME?</v>
          </cell>
          <cell r="D652" t="e">
            <v>#NAME?</v>
          </cell>
          <cell r="E652">
            <v>0.13</v>
          </cell>
          <cell r="F652" t="e">
            <v>#NAME?</v>
          </cell>
          <cell r="G652" t="e">
            <v>#NAME?</v>
          </cell>
          <cell r="K652">
            <v>0</v>
          </cell>
          <cell r="L652" t="e">
            <v>#NAME?</v>
          </cell>
          <cell r="M652" t="e">
            <v>#NAME?</v>
          </cell>
          <cell r="N652">
            <v>71.064999999999998</v>
          </cell>
          <cell r="O652" t="e">
            <v>#NAME?</v>
          </cell>
          <cell r="P652" t="e">
            <v>#NAME?</v>
          </cell>
        </row>
        <row r="653">
          <cell r="B653">
            <v>1.276</v>
          </cell>
          <cell r="C653" t="e">
            <v>#NAME?</v>
          </cell>
          <cell r="D653" t="e">
            <v>#NAME?</v>
          </cell>
          <cell r="E653">
            <v>0.25</v>
          </cell>
          <cell r="F653" t="e">
            <v>#NAME?</v>
          </cell>
          <cell r="G653" t="e">
            <v>#NAME?</v>
          </cell>
          <cell r="J653" t="str">
            <v>TSTN</v>
          </cell>
          <cell r="L653" t="e">
            <v>#NAME?</v>
          </cell>
          <cell r="M653" t="e">
            <v>#NAME?</v>
          </cell>
          <cell r="P653" t="e">
            <v>#NAME?</v>
          </cell>
        </row>
        <row r="654">
          <cell r="B654">
            <v>0.97099999999999997</v>
          </cell>
          <cell r="C654" t="e">
            <v>#NAME?</v>
          </cell>
          <cell r="D654" t="e">
            <v>#NAME?</v>
          </cell>
          <cell r="E654">
            <v>0.4</v>
          </cell>
          <cell r="F654" t="e">
            <v>#NAME?</v>
          </cell>
          <cell r="G654" t="e">
            <v>#NAME?</v>
          </cell>
        </row>
        <row r="655">
          <cell r="B655">
            <v>1.8540000000000001</v>
          </cell>
          <cell r="C655" t="e">
            <v>#NAME?</v>
          </cell>
          <cell r="D655" t="e">
            <v>#NAME?</v>
          </cell>
          <cell r="E655">
            <v>0.6</v>
          </cell>
          <cell r="F655" t="e">
            <v>#NAME?</v>
          </cell>
          <cell r="G655" t="e">
            <v>#NAME?</v>
          </cell>
        </row>
        <row r="656">
          <cell r="B656">
            <v>2.9460000000000002</v>
          </cell>
          <cell r="C656" t="e">
            <v>#NAME?</v>
          </cell>
          <cell r="D656" t="e">
            <v>#NAME?</v>
          </cell>
          <cell r="E656">
            <v>1</v>
          </cell>
          <cell r="F656" t="e">
            <v>#NAME?</v>
          </cell>
          <cell r="G656" t="e">
            <v>#NAME?</v>
          </cell>
          <cell r="K656" t="str">
            <v>Options Exercisable</v>
          </cell>
          <cell r="L656" t="str">
            <v>In-the Money</v>
          </cell>
          <cell r="M656" t="str">
            <v>Weight</v>
          </cell>
          <cell r="N656" t="str">
            <v>Exercise Price</v>
          </cell>
          <cell r="O656" t="str">
            <v>Current Price</v>
          </cell>
          <cell r="P656" t="str">
            <v>Weighted Avg.</v>
          </cell>
        </row>
        <row r="657">
          <cell r="A657" t="str">
            <v>VINA</v>
          </cell>
          <cell r="C657" t="e">
            <v>#NAME?</v>
          </cell>
          <cell r="D657" t="e">
            <v>#NAME?</v>
          </cell>
          <cell r="G657" t="e">
            <v>#NAME?</v>
          </cell>
          <cell r="K657">
            <v>0.26800000000000002</v>
          </cell>
          <cell r="L657" t="e">
            <v>#NAME?</v>
          </cell>
          <cell r="M657" t="e">
            <v>#NAME?</v>
          </cell>
          <cell r="N657">
            <v>0.13</v>
          </cell>
          <cell r="O657" t="e">
            <v>#NAME?</v>
          </cell>
          <cell r="P657" t="e">
            <v>#NAME?</v>
          </cell>
        </row>
        <row r="658">
          <cell r="K658">
            <v>0.379</v>
          </cell>
          <cell r="L658" t="e">
            <v>#NAME?</v>
          </cell>
          <cell r="M658" t="e">
            <v>#NAME?</v>
          </cell>
          <cell r="N658">
            <v>0.25</v>
          </cell>
          <cell r="O658" t="e">
            <v>#NAME?</v>
          </cell>
          <cell r="P658" t="e">
            <v>#NAME?</v>
          </cell>
        </row>
        <row r="659">
          <cell r="B659" t="str">
            <v>Options Oustanding</v>
          </cell>
          <cell r="C659" t="str">
            <v>In-the Money</v>
          </cell>
          <cell r="D659" t="str">
            <v>Weight</v>
          </cell>
          <cell r="E659" t="str">
            <v>Exercise Price</v>
          </cell>
          <cell r="F659" t="str">
            <v>Current Price</v>
          </cell>
          <cell r="G659" t="str">
            <v>Weighted Avg.</v>
          </cell>
          <cell r="K659">
            <v>0.27700000000000002</v>
          </cell>
          <cell r="L659" t="e">
            <v>#NAME?</v>
          </cell>
          <cell r="M659" t="e">
            <v>#NAME?</v>
          </cell>
          <cell r="N659">
            <v>0.4</v>
          </cell>
          <cell r="O659" t="e">
            <v>#NAME?</v>
          </cell>
          <cell r="P659" t="e">
            <v>#NAME?</v>
          </cell>
          <cell r="T659" t="str">
            <v>Convertible Debt</v>
          </cell>
          <cell r="U659" t="str">
            <v>Amount</v>
          </cell>
          <cell r="V659" t="str">
            <v>In-The-Money</v>
          </cell>
          <cell r="W659" t="str">
            <v>Conv. Price</v>
          </cell>
          <cell r="X659" t="str">
            <v>Current Price</v>
          </cell>
          <cell r="Y659" t="str">
            <v>Net Shares</v>
          </cell>
        </row>
        <row r="660">
          <cell r="B660">
            <v>0.16200000000000001</v>
          </cell>
          <cell r="C660" t="e">
            <v>#NAME?</v>
          </cell>
          <cell r="D660" t="e">
            <v>#NAME?</v>
          </cell>
          <cell r="E660">
            <v>0.17</v>
          </cell>
          <cell r="F660" t="e">
            <v>#NAME?</v>
          </cell>
          <cell r="G660" t="e">
            <v>#NAME?</v>
          </cell>
          <cell r="K660">
            <v>0.22900000000000001</v>
          </cell>
          <cell r="L660" t="e">
            <v>#NAME?</v>
          </cell>
          <cell r="M660" t="e">
            <v>#NAME?</v>
          </cell>
          <cell r="N660">
            <v>0.6</v>
          </cell>
          <cell r="O660" t="e">
            <v>#NAME?</v>
          </cell>
          <cell r="P660" t="e">
            <v>#NAME?</v>
          </cell>
          <cell r="T660" t="str">
            <v>Tranche 1</v>
          </cell>
          <cell r="U660">
            <v>0</v>
          </cell>
          <cell r="V660" t="e">
            <v>#NAME?</v>
          </cell>
          <cell r="W660">
            <v>0</v>
          </cell>
          <cell r="X660" t="e">
            <v>#NAME?</v>
          </cell>
          <cell r="Y660" t="e">
            <v>#NAME?</v>
          </cell>
        </row>
        <row r="661">
          <cell r="B661">
            <v>0.16800000000000001</v>
          </cell>
          <cell r="C661" t="e">
            <v>#NAME?</v>
          </cell>
          <cell r="D661" t="e">
            <v>#NAME?</v>
          </cell>
          <cell r="E661">
            <v>0.89</v>
          </cell>
          <cell r="F661" t="e">
            <v>#NAME?</v>
          </cell>
          <cell r="G661" t="e">
            <v>#NAME?</v>
          </cell>
          <cell r="K661">
            <v>8.9999999999999993E-3</v>
          </cell>
          <cell r="L661" t="e">
            <v>#NAME?</v>
          </cell>
          <cell r="M661" t="e">
            <v>#NAME?</v>
          </cell>
          <cell r="N661">
            <v>1</v>
          </cell>
          <cell r="O661" t="e">
            <v>#NAME?</v>
          </cell>
          <cell r="P661" t="e">
            <v>#NAME?</v>
          </cell>
          <cell r="T661" t="str">
            <v>Tranche 2</v>
          </cell>
          <cell r="V661" t="e">
            <v>#NAME?</v>
          </cell>
          <cell r="X661" t="e">
            <v>#NAME?</v>
          </cell>
          <cell r="Y661" t="e">
            <v>#NAME?</v>
          </cell>
        </row>
        <row r="662">
          <cell r="B662">
            <v>0.433</v>
          </cell>
          <cell r="C662" t="e">
            <v>#NAME?</v>
          </cell>
          <cell r="D662" t="e">
            <v>#NAME?</v>
          </cell>
          <cell r="E662">
            <v>3.04</v>
          </cell>
          <cell r="F662" t="e">
            <v>#NAME?</v>
          </cell>
          <cell r="G662" t="e">
            <v>#NAME?</v>
          </cell>
          <cell r="J662" t="str">
            <v>VINA</v>
          </cell>
          <cell r="L662" t="e">
            <v>#NAME?</v>
          </cell>
          <cell r="M662" t="e">
            <v>#NAME?</v>
          </cell>
          <cell r="P662" t="e">
            <v>#NAME?</v>
          </cell>
        </row>
        <row r="663">
          <cell r="B663">
            <v>0.56499999999999995</v>
          </cell>
          <cell r="C663" t="e">
            <v>#NAME?</v>
          </cell>
          <cell r="D663" t="e">
            <v>#NAME?</v>
          </cell>
          <cell r="E663">
            <v>4.74</v>
          </cell>
          <cell r="F663" t="e">
            <v>#NAME?</v>
          </cell>
          <cell r="G663" t="e">
            <v>#NAME?</v>
          </cell>
          <cell r="S663" t="str">
            <v>VIXL</v>
          </cell>
          <cell r="V663" t="e">
            <v>#NAME?</v>
          </cell>
          <cell r="Y663" t="e">
            <v>#NAME?</v>
          </cell>
        </row>
        <row r="664">
          <cell r="B664">
            <v>1.353</v>
          </cell>
          <cell r="C664" t="e">
            <v>#NAME?</v>
          </cell>
          <cell r="D664" t="e">
            <v>#NAME?</v>
          </cell>
          <cell r="E664">
            <v>8.68</v>
          </cell>
          <cell r="F664" t="e">
            <v>#NAME?</v>
          </cell>
          <cell r="G664" t="e">
            <v>#NAME?</v>
          </cell>
          <cell r="K664" t="str">
            <v>Options Exercisable</v>
          </cell>
          <cell r="L664" t="str">
            <v>In-the Money</v>
          </cell>
          <cell r="M664" t="str">
            <v>Weight</v>
          </cell>
          <cell r="N664" t="str">
            <v>Exercise Price</v>
          </cell>
          <cell r="O664" t="str">
            <v>Current Price</v>
          </cell>
          <cell r="P664" t="str">
            <v>Weighted Avg.</v>
          </cell>
        </row>
        <row r="665">
          <cell r="B665">
            <v>0.72499999999999998</v>
          </cell>
          <cell r="C665" t="e">
            <v>#NAME?</v>
          </cell>
          <cell r="D665" t="e">
            <v>#NAME?</v>
          </cell>
          <cell r="E665">
            <v>21.8</v>
          </cell>
          <cell r="F665" t="e">
            <v>#NAME?</v>
          </cell>
          <cell r="G665" t="e">
            <v>#NAME?</v>
          </cell>
          <cell r="K665">
            <v>0.16200000000000001</v>
          </cell>
          <cell r="L665" t="e">
            <v>#NAME?</v>
          </cell>
          <cell r="M665" t="e">
            <v>#NAME?</v>
          </cell>
          <cell r="N665">
            <v>0.17</v>
          </cell>
          <cell r="O665" t="e">
            <v>#NAME?</v>
          </cell>
          <cell r="P665" t="e">
            <v>#NAME?</v>
          </cell>
        </row>
        <row r="666">
          <cell r="B666">
            <v>2.8000000000000001E-2</v>
          </cell>
          <cell r="C666" t="e">
            <v>#NAME?</v>
          </cell>
          <cell r="D666" t="e">
            <v>#NAME?</v>
          </cell>
          <cell r="E666">
            <v>29.7</v>
          </cell>
          <cell r="F666" t="e">
            <v>#NAME?</v>
          </cell>
          <cell r="G666" t="e">
            <v>#NAME?</v>
          </cell>
          <cell r="K666">
            <v>0.14779999999999999</v>
          </cell>
          <cell r="L666" t="e">
            <v>#NAME?</v>
          </cell>
          <cell r="M666" t="e">
            <v>#NAME?</v>
          </cell>
          <cell r="N666">
            <v>0.89</v>
          </cell>
          <cell r="O666" t="e">
            <v>#NAME?</v>
          </cell>
          <cell r="P666" t="e">
            <v>#NAME?</v>
          </cell>
        </row>
        <row r="667">
          <cell r="C667" t="e">
            <v>#NAME?</v>
          </cell>
          <cell r="D667" t="e">
            <v>#NAME?</v>
          </cell>
          <cell r="F667" t="e">
            <v>#NAME?</v>
          </cell>
          <cell r="G667" t="e">
            <v>#NAME?</v>
          </cell>
          <cell r="K667">
            <v>0.188</v>
          </cell>
          <cell r="L667" t="e">
            <v>#NAME?</v>
          </cell>
          <cell r="M667" t="e">
            <v>#NAME?</v>
          </cell>
          <cell r="N667">
            <v>3.1</v>
          </cell>
          <cell r="O667" t="e">
            <v>#NAME?</v>
          </cell>
          <cell r="P667" t="e">
            <v>#NAME?</v>
          </cell>
        </row>
        <row r="668">
          <cell r="C668" t="e">
            <v>#NAME?</v>
          </cell>
          <cell r="D668" t="e">
            <v>#NAME?</v>
          </cell>
          <cell r="F668" t="e">
            <v>#NAME?</v>
          </cell>
          <cell r="G668" t="e">
            <v>#NAME?</v>
          </cell>
          <cell r="K668">
            <v>6.7000000000000004E-2</v>
          </cell>
          <cell r="L668" t="e">
            <v>#NAME?</v>
          </cell>
          <cell r="M668" t="e">
            <v>#NAME?</v>
          </cell>
          <cell r="N668">
            <v>4.68</v>
          </cell>
          <cell r="O668" t="e">
            <v>#NAME?</v>
          </cell>
          <cell r="P668" t="e">
            <v>#NAME?</v>
          </cell>
        </row>
        <row r="669">
          <cell r="C669" t="e">
            <v>#NAME?</v>
          </cell>
          <cell r="D669" t="e">
            <v>#NAME?</v>
          </cell>
          <cell r="F669" t="e">
            <v>#NAME?</v>
          </cell>
          <cell r="G669" t="e">
            <v>#NAME?</v>
          </cell>
          <cell r="K669">
            <v>0.21</v>
          </cell>
          <cell r="L669" t="e">
            <v>#NAME?</v>
          </cell>
          <cell r="M669" t="e">
            <v>#NAME?</v>
          </cell>
          <cell r="N669">
            <v>8.4</v>
          </cell>
          <cell r="O669" t="e">
            <v>#NAME?</v>
          </cell>
          <cell r="P669" t="e">
            <v>#NAME?</v>
          </cell>
        </row>
        <row r="670">
          <cell r="C670" t="e">
            <v>#NAME?</v>
          </cell>
          <cell r="D670" t="e">
            <v>#NAME?</v>
          </cell>
          <cell r="F670" t="e">
            <v>#NAME?</v>
          </cell>
          <cell r="G670" t="e">
            <v>#NAME?</v>
          </cell>
          <cell r="J670" t="str">
            <v>Warrant</v>
          </cell>
          <cell r="K670">
            <v>5.9999999999999995E-4</v>
          </cell>
          <cell r="L670" t="e">
            <v>#NAME?</v>
          </cell>
          <cell r="M670" t="e">
            <v>#NAME?</v>
          </cell>
          <cell r="N670">
            <v>21</v>
          </cell>
          <cell r="O670" t="e">
            <v>#NAME?</v>
          </cell>
          <cell r="P670" t="e">
            <v>#NAME?</v>
          </cell>
        </row>
        <row r="671">
          <cell r="C671" t="e">
            <v>#NAME?</v>
          </cell>
          <cell r="D671" t="e">
            <v>#NAME?</v>
          </cell>
          <cell r="F671" t="e">
            <v>#NAME?</v>
          </cell>
          <cell r="G671" t="e">
            <v>#NAME?</v>
          </cell>
          <cell r="J671" t="str">
            <v>Warrant</v>
          </cell>
          <cell r="K671">
            <v>2E-3</v>
          </cell>
          <cell r="L671" t="e">
            <v>#NAME?</v>
          </cell>
          <cell r="M671" t="e">
            <v>#NAME?</v>
          </cell>
          <cell r="N671">
            <v>36.29</v>
          </cell>
          <cell r="O671" t="e">
            <v>#NAME?</v>
          </cell>
          <cell r="P671" t="e">
            <v>#NAME?</v>
          </cell>
        </row>
        <row r="672">
          <cell r="A672" t="str">
            <v>VIXL</v>
          </cell>
          <cell r="C672" t="e">
            <v>#NAME?</v>
          </cell>
          <cell r="D672" t="e">
            <v>#NAME?</v>
          </cell>
          <cell r="G672" t="e">
            <v>#NAME?</v>
          </cell>
          <cell r="J672" t="str">
            <v>Warrant</v>
          </cell>
          <cell r="L672" t="e">
            <v>#NAME?</v>
          </cell>
          <cell r="M672" t="e">
            <v>#NAME?</v>
          </cell>
          <cell r="O672" t="e">
            <v>#NAME?</v>
          </cell>
          <cell r="P672" t="e">
            <v>#NAME?</v>
          </cell>
        </row>
        <row r="673">
          <cell r="J673" t="str">
            <v>Warrant</v>
          </cell>
          <cell r="L673" t="e">
            <v>#NAME?</v>
          </cell>
          <cell r="M673" t="e">
            <v>#NAME?</v>
          </cell>
          <cell r="O673" t="e">
            <v>#NAME?</v>
          </cell>
          <cell r="P673" t="e">
            <v>#NAME?</v>
          </cell>
        </row>
        <row r="674">
          <cell r="J674" t="str">
            <v>Warrant</v>
          </cell>
          <cell r="L674" t="e">
            <v>#NAME?</v>
          </cell>
          <cell r="M674" t="e">
            <v>#NAME?</v>
          </cell>
          <cell r="O674" t="e">
            <v>#NAME?</v>
          </cell>
          <cell r="P674" t="e">
            <v>#NAME?</v>
          </cell>
        </row>
        <row r="675">
          <cell r="B675" t="str">
            <v>Options Oustanding</v>
          </cell>
          <cell r="C675" t="str">
            <v>In-the Money</v>
          </cell>
          <cell r="D675" t="str">
            <v>Weight</v>
          </cell>
          <cell r="E675" t="str">
            <v>Exercise Price</v>
          </cell>
          <cell r="F675" t="str">
            <v>Current Price</v>
          </cell>
          <cell r="G675" t="str">
            <v>Weighted Avg.</v>
          </cell>
          <cell r="J675" t="str">
            <v>Warrant</v>
          </cell>
          <cell r="L675" t="e">
            <v>#NAME?</v>
          </cell>
          <cell r="M675" t="e">
            <v>#NAME?</v>
          </cell>
          <cell r="O675" t="e">
            <v>#NAME?</v>
          </cell>
          <cell r="P675" t="e">
            <v>#NAME?</v>
          </cell>
          <cell r="T675" t="str">
            <v>Convertible Debt</v>
          </cell>
          <cell r="U675" t="str">
            <v>Amount</v>
          </cell>
          <cell r="V675" t="str">
            <v>In-The-Money</v>
          </cell>
          <cell r="W675" t="str">
            <v>Conv. Price</v>
          </cell>
          <cell r="X675" t="str">
            <v>Current Price</v>
          </cell>
          <cell r="Y675" t="str">
            <v>Net Shares</v>
          </cell>
        </row>
        <row r="676">
          <cell r="B676">
            <v>0.42966599999999999</v>
          </cell>
          <cell r="C676" t="e">
            <v>#NAME?</v>
          </cell>
          <cell r="D676" t="e">
            <v>#NAME?</v>
          </cell>
          <cell r="E676">
            <v>7.4999999999999997E-2</v>
          </cell>
          <cell r="F676" t="e">
            <v>#NAME?</v>
          </cell>
          <cell r="G676" t="e">
            <v>#NAME?</v>
          </cell>
          <cell r="J676" t="str">
            <v>VIXL</v>
          </cell>
          <cell r="L676" t="e">
            <v>#NAME?</v>
          </cell>
          <cell r="M676" t="e">
            <v>#NAME?</v>
          </cell>
          <cell r="P676" t="e">
            <v>#NAME?</v>
          </cell>
          <cell r="T676" t="str">
            <v>Tranche 1</v>
          </cell>
          <cell r="U676">
            <v>0</v>
          </cell>
          <cell r="V676" t="e">
            <v>#NAME?</v>
          </cell>
          <cell r="W676">
            <v>0</v>
          </cell>
          <cell r="X676" t="e">
            <v>#NAME?</v>
          </cell>
          <cell r="Y676" t="e">
            <v>#NAME?</v>
          </cell>
        </row>
        <row r="677">
          <cell r="B677">
            <v>9.1666999999999998E-2</v>
          </cell>
          <cell r="C677" t="e">
            <v>#NAME?</v>
          </cell>
          <cell r="D677" t="e">
            <v>#NAME?</v>
          </cell>
          <cell r="E677">
            <v>8.3000000000000004E-2</v>
          </cell>
          <cell r="F677" t="e">
            <v>#NAME?</v>
          </cell>
          <cell r="G677" t="e">
            <v>#NAME?</v>
          </cell>
          <cell r="T677" t="str">
            <v>Tranche 2</v>
          </cell>
          <cell r="V677" t="e">
            <v>#NAME?</v>
          </cell>
          <cell r="X677" t="e">
            <v>#NAME?</v>
          </cell>
          <cell r="Y677" t="e">
            <v>#NAME?</v>
          </cell>
        </row>
        <row r="678">
          <cell r="B678">
            <v>0.28692600000000001</v>
          </cell>
          <cell r="C678" t="e">
            <v>#NAME?</v>
          </cell>
          <cell r="D678" t="e">
            <v>#NAME?</v>
          </cell>
          <cell r="E678">
            <v>0.18</v>
          </cell>
          <cell r="F678" t="e">
            <v>#NAME?</v>
          </cell>
          <cell r="G678" t="e">
            <v>#NAME?</v>
          </cell>
        </row>
        <row r="679">
          <cell r="B679">
            <v>0.42787399999999998</v>
          </cell>
          <cell r="C679" t="e">
            <v>#NAME?</v>
          </cell>
          <cell r="D679" t="e">
            <v>#NAME?</v>
          </cell>
          <cell r="E679">
            <v>0.27</v>
          </cell>
          <cell r="F679" t="e">
            <v>#NAME?</v>
          </cell>
          <cell r="G679" t="e">
            <v>#NAME?</v>
          </cell>
          <cell r="S679" t="str">
            <v>ZOOX</v>
          </cell>
          <cell r="V679" t="e">
            <v>#NAME?</v>
          </cell>
          <cell r="Y679" t="e">
            <v>#NAME?</v>
          </cell>
        </row>
        <row r="680">
          <cell r="B680">
            <v>0.25986500000000001</v>
          </cell>
          <cell r="C680" t="e">
            <v>#NAME?</v>
          </cell>
          <cell r="D680" t="e">
            <v>#NAME?</v>
          </cell>
          <cell r="E680">
            <v>0.72</v>
          </cell>
          <cell r="F680" t="e">
            <v>#NAME?</v>
          </cell>
          <cell r="G680" t="e">
            <v>#NAME?</v>
          </cell>
          <cell r="K680" t="str">
            <v>Options Exercisable</v>
          </cell>
          <cell r="L680" t="str">
            <v>In-the Money</v>
          </cell>
          <cell r="M680" t="str">
            <v>Weight</v>
          </cell>
          <cell r="N680" t="str">
            <v>Exercise Price</v>
          </cell>
          <cell r="O680" t="str">
            <v>Current Price</v>
          </cell>
          <cell r="P680" t="str">
            <v>Weighted Avg.</v>
          </cell>
        </row>
        <row r="681">
          <cell r="B681">
            <v>9.2687000000000005E-2</v>
          </cell>
          <cell r="C681" t="e">
            <v>#NAME?</v>
          </cell>
          <cell r="D681" t="e">
            <v>#NAME?</v>
          </cell>
          <cell r="E681">
            <v>1.2</v>
          </cell>
          <cell r="F681" t="e">
            <v>#NAME?</v>
          </cell>
          <cell r="G681" t="e">
            <v>#NAME?</v>
          </cell>
          <cell r="K681">
            <v>0.41874899999999998</v>
          </cell>
          <cell r="L681" t="e">
            <v>#NAME?</v>
          </cell>
          <cell r="M681" t="e">
            <v>#NAME?</v>
          </cell>
          <cell r="N681">
            <v>7.4999999999999997E-2</v>
          </cell>
          <cell r="O681" t="e">
            <v>#NAME?</v>
          </cell>
          <cell r="P681" t="e">
            <v>#NAME?</v>
          </cell>
        </row>
        <row r="682">
          <cell r="B682">
            <v>0.41773700000000002</v>
          </cell>
          <cell r="C682" t="e">
            <v>#NAME?</v>
          </cell>
          <cell r="D682" t="e">
            <v>#NAME?</v>
          </cell>
          <cell r="E682">
            <v>2</v>
          </cell>
          <cell r="F682" t="e">
            <v>#NAME?</v>
          </cell>
          <cell r="G682" t="e">
            <v>#NAME?</v>
          </cell>
          <cell r="K682">
            <v>9.1666999999999998E-2</v>
          </cell>
          <cell r="L682" t="e">
            <v>#NAME?</v>
          </cell>
          <cell r="M682" t="e">
            <v>#NAME?</v>
          </cell>
          <cell r="N682">
            <v>8.3000000000000004E-2</v>
          </cell>
          <cell r="O682" t="e">
            <v>#NAME?</v>
          </cell>
          <cell r="P682" t="e">
            <v>#NAME?</v>
          </cell>
        </row>
        <row r="683">
          <cell r="B683">
            <v>0.60062300000000002</v>
          </cell>
          <cell r="C683" t="e">
            <v>#NAME?</v>
          </cell>
          <cell r="D683" t="e">
            <v>#NAME?</v>
          </cell>
          <cell r="E683">
            <v>3.1</v>
          </cell>
          <cell r="F683" t="e">
            <v>#NAME?</v>
          </cell>
          <cell r="G683" t="e">
            <v>#NAME?</v>
          </cell>
          <cell r="K683">
            <v>0.17869699999999999</v>
          </cell>
          <cell r="L683" t="e">
            <v>#NAME?</v>
          </cell>
          <cell r="M683" t="e">
            <v>#NAME?</v>
          </cell>
          <cell r="N683">
            <v>0.18</v>
          </cell>
          <cell r="O683" t="e">
            <v>#NAME?</v>
          </cell>
          <cell r="P683" t="e">
            <v>#NAME?</v>
          </cell>
        </row>
        <row r="684">
          <cell r="B684">
            <v>0.398482</v>
          </cell>
          <cell r="C684" t="e">
            <v>#NAME?</v>
          </cell>
          <cell r="D684" t="e">
            <v>#NAME?</v>
          </cell>
          <cell r="E684">
            <v>9</v>
          </cell>
          <cell r="F684" t="e">
            <v>#NAME?</v>
          </cell>
          <cell r="G684" t="e">
            <v>#NAME?</v>
          </cell>
          <cell r="K684">
            <v>0.24199899999999999</v>
          </cell>
          <cell r="L684" t="e">
            <v>#NAME?</v>
          </cell>
          <cell r="M684" t="e">
            <v>#NAME?</v>
          </cell>
          <cell r="N684">
            <v>0.27</v>
          </cell>
          <cell r="O684" t="e">
            <v>#NAME?</v>
          </cell>
          <cell r="P684" t="e">
            <v>#NAME?</v>
          </cell>
        </row>
        <row r="685">
          <cell r="B685">
            <v>7.4195999999999998E-2</v>
          </cell>
          <cell r="C685" t="e">
            <v>#NAME?</v>
          </cell>
          <cell r="D685" t="e">
            <v>#NAME?</v>
          </cell>
          <cell r="E685">
            <v>18</v>
          </cell>
          <cell r="F685" t="e">
            <v>#NAME?</v>
          </cell>
          <cell r="G685" t="e">
            <v>#NAME?</v>
          </cell>
          <cell r="K685">
            <v>8.7120000000000003E-2</v>
          </cell>
          <cell r="L685" t="e">
            <v>#NAME?</v>
          </cell>
          <cell r="M685" t="e">
            <v>#NAME?</v>
          </cell>
          <cell r="N685">
            <v>0.72</v>
          </cell>
          <cell r="O685" t="e">
            <v>#NAME?</v>
          </cell>
          <cell r="P685" t="e">
            <v>#NAME?</v>
          </cell>
        </row>
        <row r="686">
          <cell r="B686">
            <v>0.45440000000000003</v>
          </cell>
          <cell r="C686" t="e">
            <v>#NAME?</v>
          </cell>
          <cell r="D686" t="e">
            <v>#NAME?</v>
          </cell>
          <cell r="E686">
            <v>42</v>
          </cell>
          <cell r="F686" t="e">
            <v>#NAME?</v>
          </cell>
          <cell r="G686" t="e">
            <v>#NAME?</v>
          </cell>
          <cell r="K686">
            <v>2.1815999999999999E-2</v>
          </cell>
          <cell r="L686" t="e">
            <v>#NAME?</v>
          </cell>
          <cell r="M686" t="e">
            <v>#NAME?</v>
          </cell>
          <cell r="N686">
            <v>1.2</v>
          </cell>
          <cell r="O686" t="e">
            <v>#NAME?</v>
          </cell>
          <cell r="P686" t="e">
            <v>#NAME?</v>
          </cell>
        </row>
        <row r="687">
          <cell r="B687">
            <v>0.22425</v>
          </cell>
          <cell r="C687" t="e">
            <v>#NAME?</v>
          </cell>
          <cell r="D687" t="e">
            <v>#NAME?</v>
          </cell>
          <cell r="E687">
            <v>43.06</v>
          </cell>
          <cell r="F687" t="e">
            <v>#NAME?</v>
          </cell>
          <cell r="G687" t="e">
            <v>#NAME?</v>
          </cell>
          <cell r="K687">
            <v>0.132051</v>
          </cell>
          <cell r="L687" t="e">
            <v>#NAME?</v>
          </cell>
          <cell r="M687" t="e">
            <v>#NAME?</v>
          </cell>
          <cell r="N687">
            <v>2</v>
          </cell>
          <cell r="O687" t="e">
            <v>#NAME?</v>
          </cell>
          <cell r="P687" t="e">
            <v>#NAME?</v>
          </cell>
        </row>
        <row r="688">
          <cell r="B688">
            <v>0.18</v>
          </cell>
          <cell r="C688" t="e">
            <v>#NAME?</v>
          </cell>
          <cell r="D688" t="e">
            <v>#NAME?</v>
          </cell>
          <cell r="E688">
            <v>60.75</v>
          </cell>
          <cell r="F688" t="e">
            <v>#NAME?</v>
          </cell>
          <cell r="G688" t="e">
            <v>#NAME?</v>
          </cell>
          <cell r="K688">
            <v>0.14241400000000001</v>
          </cell>
          <cell r="L688" t="e">
            <v>#NAME?</v>
          </cell>
          <cell r="M688" t="e">
            <v>#NAME?</v>
          </cell>
          <cell r="N688">
            <v>3.1</v>
          </cell>
          <cell r="O688" t="e">
            <v>#NAME?</v>
          </cell>
          <cell r="P688" t="e">
            <v>#NAME?</v>
          </cell>
        </row>
        <row r="689">
          <cell r="A689" t="str">
            <v>ZOOX</v>
          </cell>
          <cell r="C689" t="e">
            <v>#NAME?</v>
          </cell>
          <cell r="D689" t="e">
            <v>#NAME?</v>
          </cell>
          <cell r="G689" t="e">
            <v>#NAME?</v>
          </cell>
          <cell r="K689">
            <v>6.0983000000000002E-2</v>
          </cell>
          <cell r="L689" t="e">
            <v>#NAME?</v>
          </cell>
          <cell r="M689" t="e">
            <v>#NAME?</v>
          </cell>
          <cell r="N689">
            <v>9</v>
          </cell>
          <cell r="O689" t="e">
            <v>#NAME?</v>
          </cell>
          <cell r="P689" t="e">
            <v>#NAME?</v>
          </cell>
        </row>
        <row r="690">
          <cell r="K690">
            <v>4.182E-3</v>
          </cell>
          <cell r="L690" t="e">
            <v>#NAME?</v>
          </cell>
          <cell r="M690" t="e">
            <v>#NAME?</v>
          </cell>
          <cell r="N690">
            <v>18</v>
          </cell>
          <cell r="O690" t="e">
            <v>#NAME?</v>
          </cell>
          <cell r="P690" t="e">
            <v>#NAME?</v>
          </cell>
        </row>
        <row r="691">
          <cell r="B691" t="str">
            <v>Options Oustanding</v>
          </cell>
          <cell r="C691" t="str">
            <v>In-the Money</v>
          </cell>
          <cell r="D691" t="str">
            <v>Weight</v>
          </cell>
          <cell r="E691" t="str">
            <v>Exercise Price</v>
          </cell>
          <cell r="F691" t="str">
            <v>Current Price</v>
          </cell>
          <cell r="G691" t="str">
            <v>Weighted Avg.</v>
          </cell>
          <cell r="K691">
            <v>2.1489999999999999E-3</v>
          </cell>
          <cell r="L691" t="e">
            <v>#NAME?</v>
          </cell>
          <cell r="M691" t="e">
            <v>#NAME?</v>
          </cell>
          <cell r="N691">
            <v>42</v>
          </cell>
          <cell r="O691" t="e">
            <v>#NAME?</v>
          </cell>
          <cell r="P691" t="e">
            <v>#NAME?</v>
          </cell>
        </row>
        <row r="692">
          <cell r="B692">
            <v>8.4555000000000007</v>
          </cell>
          <cell r="C692" t="e">
            <v>#NAME?</v>
          </cell>
          <cell r="D692" t="e">
            <v>#NAME?</v>
          </cell>
          <cell r="E692">
            <v>0.66</v>
          </cell>
          <cell r="F692" t="e">
            <v>#NAME?</v>
          </cell>
          <cell r="G692" t="e">
            <v>#NAME?</v>
          </cell>
          <cell r="K692">
            <v>1.281E-2</v>
          </cell>
          <cell r="L692" t="e">
            <v>#NAME?</v>
          </cell>
          <cell r="M692" t="e">
            <v>#NAME?</v>
          </cell>
          <cell r="N692">
            <v>60.75</v>
          </cell>
          <cell r="O692" t="e">
            <v>#NAME?</v>
          </cell>
          <cell r="P692" t="e">
            <v>#NAME?</v>
          </cell>
        </row>
        <row r="693">
          <cell r="B693">
            <v>9.4275000000000002</v>
          </cell>
          <cell r="C693" t="e">
            <v>#NAME?</v>
          </cell>
          <cell r="D693" t="e">
            <v>#NAME?</v>
          </cell>
          <cell r="E693">
            <v>1.37333333333333</v>
          </cell>
          <cell r="F693" t="e">
            <v>#NAME?</v>
          </cell>
          <cell r="G693" t="e">
            <v>#NAME?</v>
          </cell>
          <cell r="J693" t="str">
            <v>ZOOX</v>
          </cell>
          <cell r="L693" t="e">
            <v>#NAME?</v>
          </cell>
          <cell r="M693" t="e">
            <v>#NAME?</v>
          </cell>
          <cell r="P693" t="e">
            <v>#NAME?</v>
          </cell>
        </row>
        <row r="694">
          <cell r="B694">
            <v>8.9459999999999997</v>
          </cell>
          <cell r="C694" t="e">
            <v>#NAME?</v>
          </cell>
          <cell r="D694" t="e">
            <v>#NAME?</v>
          </cell>
          <cell r="E694">
            <v>1.82</v>
          </cell>
          <cell r="F694" t="e">
            <v>#NAME?</v>
          </cell>
          <cell r="G694" t="e">
            <v>#NAME?</v>
          </cell>
        </row>
        <row r="695">
          <cell r="B695">
            <v>10.897500000000001</v>
          </cell>
          <cell r="C695" t="e">
            <v>#NAME?</v>
          </cell>
          <cell r="D695" t="e">
            <v>#NAME?</v>
          </cell>
          <cell r="E695">
            <v>2.9933333333333301</v>
          </cell>
          <cell r="F695" t="e">
            <v>#NAME?</v>
          </cell>
          <cell r="G695" t="e">
            <v>#NAME?</v>
          </cell>
        </row>
        <row r="696">
          <cell r="B696">
            <v>9.4785000000000004</v>
          </cell>
          <cell r="C696" t="e">
            <v>#NAME?</v>
          </cell>
          <cell r="D696" t="e">
            <v>#NAME?</v>
          </cell>
          <cell r="E696">
            <v>4.2066666666666697</v>
          </cell>
          <cell r="F696" t="e">
            <v>#NAME?</v>
          </cell>
          <cell r="G696" t="e">
            <v>#NAME?</v>
          </cell>
          <cell r="K696" t="str">
            <v>Options Exercisable</v>
          </cell>
          <cell r="L696" t="str">
            <v>In-the Money</v>
          </cell>
          <cell r="M696" t="str">
            <v>Weight</v>
          </cell>
          <cell r="N696" t="str">
            <v>Exercise Price</v>
          </cell>
          <cell r="O696" t="str">
            <v>Current Price</v>
          </cell>
          <cell r="P696" t="str">
            <v>Weighted Avg.</v>
          </cell>
        </row>
        <row r="697">
          <cell r="B697">
            <v>8.2784999999999993</v>
          </cell>
          <cell r="C697" t="e">
            <v>#NAME?</v>
          </cell>
          <cell r="D697" t="e">
            <v>#NAME?</v>
          </cell>
          <cell r="E697">
            <v>6.74</v>
          </cell>
          <cell r="F697" t="e">
            <v>#NAME?</v>
          </cell>
          <cell r="G697" t="e">
            <v>#NAME?</v>
          </cell>
          <cell r="K697">
            <v>7.9889999999999999</v>
          </cell>
          <cell r="L697" t="e">
            <v>#NAME?</v>
          </cell>
          <cell r="M697" t="e">
            <v>#NAME?</v>
          </cell>
          <cell r="N697">
            <v>0.65333333333333299</v>
          </cell>
          <cell r="O697" t="e">
            <v>#NAME?</v>
          </cell>
          <cell r="P697" t="e">
            <v>#NAME?</v>
          </cell>
        </row>
        <row r="698">
          <cell r="B698">
            <v>9.4290000000000003</v>
          </cell>
          <cell r="C698" t="e">
            <v>#NAME?</v>
          </cell>
          <cell r="D698" t="e">
            <v>#NAME?</v>
          </cell>
          <cell r="E698">
            <v>10.7266666666667</v>
          </cell>
          <cell r="F698" t="e">
            <v>#NAME?</v>
          </cell>
          <cell r="G698" t="e">
            <v>#NAME?</v>
          </cell>
          <cell r="K698">
            <v>6.3644999999999996</v>
          </cell>
          <cell r="L698" t="e">
            <v>#NAME?</v>
          </cell>
          <cell r="M698" t="e">
            <v>#NAME?</v>
          </cell>
          <cell r="N698">
            <v>1.38666666666667</v>
          </cell>
          <cell r="O698" t="e">
            <v>#NAME?</v>
          </cell>
          <cell r="P698" t="e">
            <v>#NAME?</v>
          </cell>
        </row>
        <row r="699">
          <cell r="B699">
            <v>11.836499999999999</v>
          </cell>
          <cell r="C699" t="e">
            <v>#NAME?</v>
          </cell>
          <cell r="D699" t="e">
            <v>#NAME?</v>
          </cell>
          <cell r="E699">
            <v>13.78</v>
          </cell>
          <cell r="F699" t="e">
            <v>#NAME?</v>
          </cell>
          <cell r="G699" t="e">
            <v>#NAME?</v>
          </cell>
          <cell r="K699">
            <v>5.4615</v>
          </cell>
          <cell r="L699" t="e">
            <v>#NAME?</v>
          </cell>
          <cell r="M699" t="e">
            <v>#NAME?</v>
          </cell>
          <cell r="N699">
            <v>1.78666666666667</v>
          </cell>
          <cell r="O699" t="e">
            <v>#NAME?</v>
          </cell>
          <cell r="P699" t="e">
            <v>#NAME?</v>
          </cell>
        </row>
        <row r="700">
          <cell r="B700">
            <v>4.5015000000000001</v>
          </cell>
          <cell r="C700" t="e">
            <v>#NAME?</v>
          </cell>
          <cell r="D700" t="e">
            <v>#NAME?</v>
          </cell>
          <cell r="E700">
            <v>25.246666666666702</v>
          </cell>
          <cell r="F700" t="e">
            <v>#NAME?</v>
          </cell>
          <cell r="G700" t="e">
            <v>#NAME?</v>
          </cell>
          <cell r="K700">
            <v>4.1684999999999999</v>
          </cell>
          <cell r="L700" t="e">
            <v>#NAME?</v>
          </cell>
          <cell r="M700" t="e">
            <v>#NAME?</v>
          </cell>
          <cell r="N700">
            <v>3.0333333333333301</v>
          </cell>
          <cell r="O700" t="e">
            <v>#NAME?</v>
          </cell>
          <cell r="P700" t="e">
            <v>#NAME?</v>
          </cell>
        </row>
        <row r="701">
          <cell r="B701">
            <v>0.38250000000000001</v>
          </cell>
          <cell r="C701" t="e">
            <v>#NAME?</v>
          </cell>
          <cell r="D701" t="e">
            <v>#NAME?</v>
          </cell>
          <cell r="E701">
            <v>48.086666666666702</v>
          </cell>
          <cell r="F701" t="e">
            <v>#NAME?</v>
          </cell>
          <cell r="G701" t="e">
            <v>#NAME?</v>
          </cell>
          <cell r="K701">
            <v>2.6924999999999999</v>
          </cell>
          <cell r="L701" t="e">
            <v>#NAME?</v>
          </cell>
          <cell r="M701" t="e">
            <v>#NAME?</v>
          </cell>
          <cell r="N701">
            <v>4.0533333333333301</v>
          </cell>
          <cell r="O701" t="e">
            <v>#NAME?</v>
          </cell>
          <cell r="P701" t="e">
            <v>#NAME?</v>
          </cell>
        </row>
        <row r="702">
          <cell r="A702" t="str">
            <v>VRTS</v>
          </cell>
          <cell r="C702" t="e">
            <v>#NAME?</v>
          </cell>
          <cell r="D702" t="e">
            <v>#NAME?</v>
          </cell>
          <cell r="G702" t="e">
            <v>#NAME?</v>
          </cell>
          <cell r="K702">
            <v>1.4595</v>
          </cell>
          <cell r="L702" t="e">
            <v>#NAME?</v>
          </cell>
          <cell r="M702" t="e">
            <v>#NAME?</v>
          </cell>
          <cell r="N702">
            <v>6.6733333333333302</v>
          </cell>
          <cell r="O702" t="e">
            <v>#NAME?</v>
          </cell>
          <cell r="P702" t="e">
            <v>#NAME?</v>
          </cell>
        </row>
        <row r="703">
          <cell r="K703">
            <v>1.1625000000000001</v>
          </cell>
          <cell r="L703" t="e">
            <v>#NAME?</v>
          </cell>
          <cell r="M703" t="e">
            <v>#NAME?</v>
          </cell>
          <cell r="N703">
            <v>10.46</v>
          </cell>
          <cell r="O703" t="e">
            <v>#NAME?</v>
          </cell>
          <cell r="P703" t="e">
            <v>#NAME?</v>
          </cell>
        </row>
        <row r="704">
          <cell r="K704">
            <v>5.2499999999999998E-2</v>
          </cell>
          <cell r="L704" t="e">
            <v>#NAME?</v>
          </cell>
          <cell r="M704" t="e">
            <v>#NAME?</v>
          </cell>
          <cell r="N704">
            <v>13.5666666666667</v>
          </cell>
          <cell r="O704" t="e">
            <v>#NAME?</v>
          </cell>
          <cell r="P704" t="e">
            <v>#NAME?</v>
          </cell>
        </row>
        <row r="705">
          <cell r="B705" t="str">
            <v>Options Oustanding</v>
          </cell>
          <cell r="C705" t="str">
            <v>In-the Money</v>
          </cell>
          <cell r="D705" t="str">
            <v>Weight</v>
          </cell>
          <cell r="E705" t="str">
            <v>Exercise Price</v>
          </cell>
          <cell r="F705" t="str">
            <v>Current Price</v>
          </cell>
          <cell r="G705" t="str">
            <v>Weighted Avg.</v>
          </cell>
          <cell r="K705">
            <v>0</v>
          </cell>
          <cell r="L705" t="e">
            <v>#NAME?</v>
          </cell>
          <cell r="M705" t="e">
            <v>#NAME?</v>
          </cell>
          <cell r="N705">
            <v>0</v>
          </cell>
          <cell r="O705" t="e">
            <v>#NAME?</v>
          </cell>
          <cell r="P705" t="e">
            <v>#NAME?</v>
          </cell>
          <cell r="T705" t="str">
            <v>Convertible Debt</v>
          </cell>
          <cell r="U705" t="str">
            <v>Amount</v>
          </cell>
          <cell r="V705" t="str">
            <v>In-The-Money</v>
          </cell>
          <cell r="W705" t="str">
            <v>Conv. Price</v>
          </cell>
          <cell r="X705" t="str">
            <v>Current Price</v>
          </cell>
          <cell r="Y705" t="str">
            <v>Net Shares</v>
          </cell>
        </row>
        <row r="706">
          <cell r="B706">
            <v>6.64</v>
          </cell>
          <cell r="C706" t="e">
            <v>#NAME?</v>
          </cell>
          <cell r="D706" t="e">
            <v>#NAME?</v>
          </cell>
          <cell r="E706">
            <v>0.95</v>
          </cell>
          <cell r="F706" t="e">
            <v>#NAME?</v>
          </cell>
          <cell r="G706" t="e">
            <v>#NAME?</v>
          </cell>
          <cell r="J706" t="str">
            <v>VRTS</v>
          </cell>
          <cell r="L706" t="e">
            <v>#NAME?</v>
          </cell>
          <cell r="M706" t="e">
            <v>#NAME?</v>
          </cell>
          <cell r="P706" t="e">
            <v>#NAME?</v>
          </cell>
          <cell r="T706" t="str">
            <v>Tranche 1</v>
          </cell>
          <cell r="U706">
            <v>0</v>
          </cell>
          <cell r="V706" t="e">
            <v>#NAME?</v>
          </cell>
          <cell r="W706">
            <v>0</v>
          </cell>
          <cell r="X706" t="e">
            <v>#NAME?</v>
          </cell>
          <cell r="Y706" t="e">
            <v>#NAME?</v>
          </cell>
        </row>
        <row r="707">
          <cell r="B707">
            <v>0.27400000000000002</v>
          </cell>
          <cell r="C707" t="e">
            <v>#NAME?</v>
          </cell>
          <cell r="D707" t="e">
            <v>#NAME?</v>
          </cell>
          <cell r="E707">
            <v>7.61</v>
          </cell>
          <cell r="F707" t="e">
            <v>#NAME?</v>
          </cell>
          <cell r="G707" t="e">
            <v>#NAME?</v>
          </cell>
          <cell r="T707" t="str">
            <v>Tranche 2</v>
          </cell>
          <cell r="V707" t="e">
            <v>#NAME?</v>
          </cell>
          <cell r="X707" t="e">
            <v>#NAME?</v>
          </cell>
          <cell r="Y707" t="e">
            <v>#NAME?</v>
          </cell>
        </row>
        <row r="708">
          <cell r="B708">
            <v>5.2960000000000003</v>
          </cell>
          <cell r="C708" t="e">
            <v>#NAME?</v>
          </cell>
          <cell r="D708" t="e">
            <v>#NAME?</v>
          </cell>
          <cell r="E708">
            <v>11</v>
          </cell>
          <cell r="F708" t="e">
            <v>#NAME?</v>
          </cell>
          <cell r="G708" t="e">
            <v>#NAME?</v>
          </cell>
        </row>
        <row r="709">
          <cell r="B709">
            <v>2.6970000000000001</v>
          </cell>
          <cell r="C709" t="e">
            <v>#NAME?</v>
          </cell>
          <cell r="D709" t="e">
            <v>#NAME?</v>
          </cell>
          <cell r="E709">
            <v>66</v>
          </cell>
          <cell r="F709" t="e">
            <v>#NAME?</v>
          </cell>
          <cell r="G709" t="e">
            <v>#NAME?</v>
          </cell>
          <cell r="S709" t="str">
            <v>NXTV</v>
          </cell>
          <cell r="V709" t="e">
            <v>#NAME?</v>
          </cell>
          <cell r="Y709" t="e">
            <v>#NAME?</v>
          </cell>
        </row>
        <row r="710">
          <cell r="A710" t="str">
            <v>NXTV</v>
          </cell>
          <cell r="C710" t="e">
            <v>#NAME?</v>
          </cell>
          <cell r="D710" t="e">
            <v>#NAME?</v>
          </cell>
          <cell r="G710" t="e">
            <v>#NAME?</v>
          </cell>
          <cell r="K710" t="str">
            <v>Options Exercisable</v>
          </cell>
          <cell r="L710" t="str">
            <v>In-the Money</v>
          </cell>
          <cell r="M710" t="str">
            <v>Weight</v>
          </cell>
          <cell r="N710" t="str">
            <v>Exercise Price</v>
          </cell>
          <cell r="O710" t="str">
            <v>Current Price</v>
          </cell>
          <cell r="P710" t="str">
            <v>Weighted Avg.</v>
          </cell>
        </row>
        <row r="711">
          <cell r="K711">
            <v>6.6310000000000002</v>
          </cell>
          <cell r="L711" t="e">
            <v>#NAME?</v>
          </cell>
          <cell r="M711" t="e">
            <v>#NAME?</v>
          </cell>
          <cell r="N711">
            <v>0.98</v>
          </cell>
          <cell r="O711" t="e">
            <v>#NAME?</v>
          </cell>
          <cell r="P711" t="e">
            <v>#NAME?</v>
          </cell>
        </row>
        <row r="712">
          <cell r="K712">
            <v>0.16800000000000001</v>
          </cell>
          <cell r="L712" t="e">
            <v>#NAME?</v>
          </cell>
          <cell r="M712" t="e">
            <v>#NAME?</v>
          </cell>
          <cell r="N712">
            <v>7.29</v>
          </cell>
          <cell r="O712" t="e">
            <v>#NAME?</v>
          </cell>
          <cell r="P712" t="e">
            <v>#NAME?</v>
          </cell>
        </row>
        <row r="713">
          <cell r="B713" t="str">
            <v>Options Oustanding</v>
          </cell>
          <cell r="C713" t="str">
            <v>In-the Money</v>
          </cell>
          <cell r="D713" t="str">
            <v>Weight</v>
          </cell>
          <cell r="E713" t="str">
            <v>Exercise Price</v>
          </cell>
          <cell r="F713" t="str">
            <v>Current Price</v>
          </cell>
          <cell r="G713" t="str">
            <v>Weighted Avg.</v>
          </cell>
          <cell r="J713" t="str">
            <v>NXTV</v>
          </cell>
          <cell r="L713" t="e">
            <v>#NAME?</v>
          </cell>
          <cell r="M713" t="e">
            <v>#NAME?</v>
          </cell>
          <cell r="P713" t="e">
            <v>#NAME?</v>
          </cell>
          <cell r="T713" t="str">
            <v>Convertible Debt</v>
          </cell>
          <cell r="U713" t="str">
            <v>Amount</v>
          </cell>
          <cell r="V713" t="str">
            <v>In-The-Money</v>
          </cell>
          <cell r="W713" t="str">
            <v>Conv. Price</v>
          </cell>
          <cell r="X713" t="str">
            <v>Current Price</v>
          </cell>
          <cell r="Y713" t="str">
            <v>Net Shares</v>
          </cell>
        </row>
        <row r="714">
          <cell r="B714">
            <v>0.81299999999999994</v>
          </cell>
          <cell r="C714" t="e">
            <v>#NAME?</v>
          </cell>
          <cell r="D714" t="e">
            <v>#NAME?</v>
          </cell>
          <cell r="E714">
            <v>0.05</v>
          </cell>
          <cell r="F714" t="e">
            <v>#NAME?</v>
          </cell>
          <cell r="G714" t="e">
            <v>#NAME?</v>
          </cell>
          <cell r="T714" t="str">
            <v>Tranche 1</v>
          </cell>
          <cell r="U714">
            <v>0</v>
          </cell>
          <cell r="V714" t="e">
            <v>#NAME?</v>
          </cell>
          <cell r="W714">
            <v>0</v>
          </cell>
          <cell r="X714" t="e">
            <v>#NAME?</v>
          </cell>
          <cell r="Y714" t="e">
            <v>#NAME?</v>
          </cell>
        </row>
        <row r="715">
          <cell r="B715">
            <v>0.438</v>
          </cell>
          <cell r="C715" t="e">
            <v>#NAME?</v>
          </cell>
          <cell r="D715" t="e">
            <v>#NAME?</v>
          </cell>
          <cell r="E715">
            <v>0.15</v>
          </cell>
          <cell r="F715" t="e">
            <v>#NAME?</v>
          </cell>
          <cell r="G715" t="e">
            <v>#NAME?</v>
          </cell>
          <cell r="T715" t="str">
            <v>Tranche 2</v>
          </cell>
          <cell r="V715" t="e">
            <v>#NAME?</v>
          </cell>
          <cell r="X715" t="e">
            <v>#NAME?</v>
          </cell>
          <cell r="Y715" t="e">
            <v>#NAME?</v>
          </cell>
        </row>
        <row r="716">
          <cell r="B716">
            <v>0.34</v>
          </cell>
          <cell r="C716" t="e">
            <v>#NAME?</v>
          </cell>
          <cell r="D716" t="e">
            <v>#NAME?</v>
          </cell>
          <cell r="E716">
            <v>0.6</v>
          </cell>
          <cell r="F716" t="e">
            <v>#NAME?</v>
          </cell>
          <cell r="G716" t="e">
            <v>#NAME?</v>
          </cell>
        </row>
        <row r="717">
          <cell r="B717">
            <v>0.22</v>
          </cell>
          <cell r="C717" t="e">
            <v>#NAME?</v>
          </cell>
          <cell r="D717" t="e">
            <v>#NAME?</v>
          </cell>
          <cell r="E717">
            <v>1</v>
          </cell>
          <cell r="F717" t="e">
            <v>#NAME?</v>
          </cell>
          <cell r="G717" t="e">
            <v>#NAME?</v>
          </cell>
          <cell r="S717" t="str">
            <v>ACCL</v>
          </cell>
          <cell r="V717" t="e">
            <v>#NAME?</v>
          </cell>
          <cell r="Y717" t="e">
            <v>#NAME?</v>
          </cell>
        </row>
        <row r="718">
          <cell r="B718">
            <v>0.248</v>
          </cell>
          <cell r="C718" t="e">
            <v>#NAME?</v>
          </cell>
          <cell r="D718" t="e">
            <v>#NAME?</v>
          </cell>
          <cell r="E718">
            <v>1.75</v>
          </cell>
          <cell r="F718" t="e">
            <v>#NAME?</v>
          </cell>
          <cell r="G718" t="e">
            <v>#NAME?</v>
          </cell>
          <cell r="K718" t="str">
            <v>Options Exercisable</v>
          </cell>
          <cell r="L718" t="str">
            <v>In-the Money</v>
          </cell>
          <cell r="M718" t="str">
            <v>Weight</v>
          </cell>
          <cell r="N718" t="str">
            <v>Exercise Price</v>
          </cell>
          <cell r="O718" t="str">
            <v>Current Price</v>
          </cell>
          <cell r="P718" t="str">
            <v>Weighted Avg.</v>
          </cell>
        </row>
        <row r="719">
          <cell r="B719">
            <v>0.111</v>
          </cell>
          <cell r="C719" t="e">
            <v>#NAME?</v>
          </cell>
          <cell r="D719" t="e">
            <v>#NAME?</v>
          </cell>
          <cell r="E719">
            <v>2.5</v>
          </cell>
          <cell r="F719" t="e">
            <v>#NAME?</v>
          </cell>
          <cell r="G719" t="e">
            <v>#NAME?</v>
          </cell>
          <cell r="K719">
            <v>0.81299999999999994</v>
          </cell>
          <cell r="L719" t="e">
            <v>#NAME?</v>
          </cell>
          <cell r="M719" t="e">
            <v>#NAME?</v>
          </cell>
          <cell r="N719">
            <v>0.05</v>
          </cell>
          <cell r="O719" t="e">
            <v>#NAME?</v>
          </cell>
          <cell r="P719" t="e">
            <v>#NAME?</v>
          </cell>
        </row>
        <row r="720">
          <cell r="B720">
            <v>1.1399999999999999</v>
          </cell>
          <cell r="C720" t="e">
            <v>#NAME?</v>
          </cell>
          <cell r="D720" t="e">
            <v>#NAME?</v>
          </cell>
          <cell r="E720">
            <v>3.5</v>
          </cell>
          <cell r="F720" t="e">
            <v>#NAME?</v>
          </cell>
          <cell r="G720" t="e">
            <v>#NAME?</v>
          </cell>
          <cell r="K720">
            <v>0.438</v>
          </cell>
          <cell r="L720" t="e">
            <v>#NAME?</v>
          </cell>
          <cell r="M720" t="e">
            <v>#NAME?</v>
          </cell>
          <cell r="N720">
            <v>0.15</v>
          </cell>
          <cell r="O720" t="e">
            <v>#NAME?</v>
          </cell>
          <cell r="P720" t="e">
            <v>#NAME?</v>
          </cell>
        </row>
        <row r="721">
          <cell r="B721">
            <v>0.54900000000000004</v>
          </cell>
          <cell r="C721" t="e">
            <v>#NAME?</v>
          </cell>
          <cell r="D721" t="e">
            <v>#NAME?</v>
          </cell>
          <cell r="E721">
            <v>4.5</v>
          </cell>
          <cell r="F721" t="e">
            <v>#NAME?</v>
          </cell>
          <cell r="G721" t="e">
            <v>#NAME?</v>
          </cell>
          <cell r="K721">
            <v>0.34</v>
          </cell>
          <cell r="L721" t="e">
            <v>#NAME?</v>
          </cell>
          <cell r="M721" t="e">
            <v>#NAME?</v>
          </cell>
          <cell r="N721">
            <v>0.6</v>
          </cell>
          <cell r="O721" t="e">
            <v>#NAME?</v>
          </cell>
          <cell r="P721" t="e">
            <v>#NAME?</v>
          </cell>
        </row>
        <row r="722">
          <cell r="A722" t="str">
            <v>ACCL</v>
          </cell>
          <cell r="C722" t="e">
            <v>#NAME?</v>
          </cell>
          <cell r="D722" t="e">
            <v>#NAME?</v>
          </cell>
          <cell r="G722" t="e">
            <v>#NAME?</v>
          </cell>
          <cell r="K722">
            <v>0.22</v>
          </cell>
          <cell r="L722" t="e">
            <v>#NAME?</v>
          </cell>
          <cell r="M722" t="e">
            <v>#NAME?</v>
          </cell>
          <cell r="N722">
            <v>1</v>
          </cell>
          <cell r="O722" t="e">
            <v>#NAME?</v>
          </cell>
          <cell r="P722" t="e">
            <v>#NAME?</v>
          </cell>
        </row>
        <row r="723">
          <cell r="K723">
            <v>0.248</v>
          </cell>
          <cell r="L723" t="e">
            <v>#NAME?</v>
          </cell>
          <cell r="M723" t="e">
            <v>#NAME?</v>
          </cell>
          <cell r="N723">
            <v>1.75</v>
          </cell>
          <cell r="O723" t="e">
            <v>#NAME?</v>
          </cell>
          <cell r="P723" t="e">
            <v>#NAME?</v>
          </cell>
        </row>
        <row r="724">
          <cell r="K724">
            <v>0.111</v>
          </cell>
          <cell r="L724" t="e">
            <v>#NAME?</v>
          </cell>
          <cell r="M724" t="e">
            <v>#NAME?</v>
          </cell>
          <cell r="N724">
            <v>2.5</v>
          </cell>
          <cell r="O724" t="e">
            <v>#NAME?</v>
          </cell>
          <cell r="P724" t="e">
            <v>#NAME?</v>
          </cell>
        </row>
        <row r="725">
          <cell r="B725" t="str">
            <v>Options Outstanding</v>
          </cell>
          <cell r="C725" t="str">
            <v>In-the Money</v>
          </cell>
          <cell r="D725" t="str">
            <v>Weight</v>
          </cell>
          <cell r="E725" t="str">
            <v>Exercise Price</v>
          </cell>
          <cell r="F725" t="str">
            <v>Current Price</v>
          </cell>
          <cell r="G725" t="str">
            <v>Weighted Avg.</v>
          </cell>
          <cell r="K725">
            <v>1.1399999999999999</v>
          </cell>
          <cell r="L725" t="e">
            <v>#NAME?</v>
          </cell>
          <cell r="M725" t="e">
            <v>#NAME?</v>
          </cell>
          <cell r="N725">
            <v>3.5</v>
          </cell>
          <cell r="O725" t="e">
            <v>#NAME?</v>
          </cell>
          <cell r="P725" t="e">
            <v>#NAME?</v>
          </cell>
          <cell r="T725" t="str">
            <v>Convertible Debt</v>
          </cell>
          <cell r="U725" t="str">
            <v>Amount</v>
          </cell>
          <cell r="V725" t="str">
            <v>In-The-Money</v>
          </cell>
          <cell r="W725" t="str">
            <v>Conv. Price</v>
          </cell>
          <cell r="X725" t="str">
            <v>Current Price</v>
          </cell>
          <cell r="Y725" t="str">
            <v>Net Shares</v>
          </cell>
        </row>
        <row r="726">
          <cell r="B726">
            <v>0.24</v>
          </cell>
          <cell r="C726" t="e">
            <v>#NAME?</v>
          </cell>
          <cell r="D726" t="e">
            <v>#NAME?</v>
          </cell>
          <cell r="E726">
            <v>0.02</v>
          </cell>
          <cell r="F726" t="e">
            <v>#NAME?</v>
          </cell>
          <cell r="G726" t="e">
            <v>#NAME?</v>
          </cell>
          <cell r="K726">
            <v>0.54900000000000004</v>
          </cell>
          <cell r="L726" t="e">
            <v>#NAME?</v>
          </cell>
          <cell r="M726" t="e">
            <v>#NAME?</v>
          </cell>
          <cell r="N726">
            <v>4.5</v>
          </cell>
          <cell r="O726" t="e">
            <v>#NAME?</v>
          </cell>
          <cell r="P726" t="e">
            <v>#NAME?</v>
          </cell>
          <cell r="T726" t="str">
            <v>Tranche 1</v>
          </cell>
          <cell r="U726">
            <v>0</v>
          </cell>
          <cell r="V726" t="e">
            <v>#NAME?</v>
          </cell>
          <cell r="W726">
            <v>0</v>
          </cell>
          <cell r="X726" t="e">
            <v>#NAME?</v>
          </cell>
          <cell r="Y726" t="e">
            <v>#NAME?</v>
          </cell>
        </row>
        <row r="727">
          <cell r="B727">
            <v>2.0446200000000001</v>
          </cell>
          <cell r="C727" t="e">
            <v>#NAME?</v>
          </cell>
          <cell r="D727" t="e">
            <v>#NAME?</v>
          </cell>
          <cell r="E727">
            <v>0.04</v>
          </cell>
          <cell r="F727" t="e">
            <v>#NAME?</v>
          </cell>
          <cell r="G727" t="e">
            <v>#NAME?</v>
          </cell>
          <cell r="J727" t="str">
            <v>ACCL</v>
          </cell>
          <cell r="L727" t="e">
            <v>#NAME?</v>
          </cell>
          <cell r="M727" t="e">
            <v>#NAME?</v>
          </cell>
          <cell r="P727" t="e">
            <v>#NAME?</v>
          </cell>
          <cell r="T727" t="str">
            <v>Tranche 2</v>
          </cell>
          <cell r="V727" t="e">
            <v>#NAME?</v>
          </cell>
          <cell r="X727" t="e">
            <v>#NAME?</v>
          </cell>
          <cell r="Y727" t="e">
            <v>#NAME?</v>
          </cell>
        </row>
        <row r="728">
          <cell r="B728">
            <v>0.10199999999999999</v>
          </cell>
          <cell r="C728" t="e">
            <v>#NAME?</v>
          </cell>
          <cell r="D728" t="e">
            <v>#NAME?</v>
          </cell>
          <cell r="E728">
            <v>0.05</v>
          </cell>
          <cell r="F728" t="e">
            <v>#NAME?</v>
          </cell>
          <cell r="G728" t="e">
            <v>#NAME?</v>
          </cell>
        </row>
        <row r="729">
          <cell r="B729">
            <v>4.0500000000000001E-2</v>
          </cell>
          <cell r="C729" t="e">
            <v>#NAME?</v>
          </cell>
          <cell r="D729" t="e">
            <v>#NAME?</v>
          </cell>
          <cell r="E729">
            <v>0.09</v>
          </cell>
          <cell r="F729" t="e">
            <v>#NAME?</v>
          </cell>
          <cell r="G729" t="e">
            <v>#NAME?</v>
          </cell>
          <cell r="S729" t="str">
            <v>FNSR</v>
          </cell>
          <cell r="V729" t="e">
            <v>#NAME?</v>
          </cell>
          <cell r="Y729" t="e">
            <v>#NAME?</v>
          </cell>
        </row>
        <row r="730">
          <cell r="B730">
            <v>0.42</v>
          </cell>
          <cell r="C730" t="e">
            <v>#NAME?</v>
          </cell>
          <cell r="D730" t="e">
            <v>#NAME?</v>
          </cell>
          <cell r="E730">
            <v>0.44</v>
          </cell>
          <cell r="F730" t="e">
            <v>#NAME?</v>
          </cell>
          <cell r="G730" t="e">
            <v>#NAME?</v>
          </cell>
          <cell r="K730" t="str">
            <v>Options Exercisable</v>
          </cell>
          <cell r="L730" t="str">
            <v>In-the Money</v>
          </cell>
          <cell r="M730" t="str">
            <v>Weight</v>
          </cell>
          <cell r="N730" t="str">
            <v>Exercise Price</v>
          </cell>
          <cell r="O730" t="str">
            <v>Current Price</v>
          </cell>
          <cell r="P730" t="str">
            <v>Weighted Avg.</v>
          </cell>
        </row>
        <row r="731">
          <cell r="B731">
            <v>0.38340000000000002</v>
          </cell>
          <cell r="C731" t="e">
            <v>#NAME?</v>
          </cell>
          <cell r="D731" t="e">
            <v>#NAME?</v>
          </cell>
          <cell r="E731">
            <v>0.47</v>
          </cell>
          <cell r="F731" t="e">
            <v>#NAME?</v>
          </cell>
          <cell r="G731" t="e">
            <v>#NAME?</v>
          </cell>
          <cell r="K731">
            <v>0.24</v>
          </cell>
          <cell r="L731" t="e">
            <v>#NAME?</v>
          </cell>
          <cell r="M731" t="e">
            <v>#NAME?</v>
          </cell>
          <cell r="N731">
            <v>0.02</v>
          </cell>
          <cell r="O731" t="e">
            <v>#NAME?</v>
          </cell>
          <cell r="P731" t="e">
            <v>#NAME?</v>
          </cell>
        </row>
        <row r="732">
          <cell r="B732">
            <v>0.19500000000000001</v>
          </cell>
          <cell r="C732" t="e">
            <v>#NAME?</v>
          </cell>
          <cell r="D732" t="e">
            <v>#NAME?</v>
          </cell>
          <cell r="E732">
            <v>0.67</v>
          </cell>
          <cell r="F732" t="e">
            <v>#NAME?</v>
          </cell>
          <cell r="G732" t="e">
            <v>#NAME?</v>
          </cell>
          <cell r="K732">
            <v>2.0446200000000001</v>
          </cell>
          <cell r="L732" t="e">
            <v>#NAME?</v>
          </cell>
          <cell r="M732" t="e">
            <v>#NAME?</v>
          </cell>
          <cell r="N732">
            <v>0.04</v>
          </cell>
          <cell r="O732" t="e">
            <v>#NAME?</v>
          </cell>
          <cell r="P732" t="e">
            <v>#NAME?</v>
          </cell>
        </row>
        <row r="733">
          <cell r="B733">
            <v>0.33839999999999998</v>
          </cell>
          <cell r="C733" t="e">
            <v>#NAME?</v>
          </cell>
          <cell r="D733" t="e">
            <v>#NAME?</v>
          </cell>
          <cell r="E733">
            <v>1</v>
          </cell>
          <cell r="F733" t="e">
            <v>#NAME?</v>
          </cell>
          <cell r="G733" t="e">
            <v>#NAME?</v>
          </cell>
          <cell r="K733">
            <v>0.10199999999999999</v>
          </cell>
          <cell r="L733" t="e">
            <v>#NAME?</v>
          </cell>
          <cell r="M733" t="e">
            <v>#NAME?</v>
          </cell>
          <cell r="N733">
            <v>0.05</v>
          </cell>
          <cell r="O733" t="e">
            <v>#NAME?</v>
          </cell>
          <cell r="P733" t="e">
            <v>#NAME?</v>
          </cell>
        </row>
        <row r="734">
          <cell r="B734">
            <v>0.77849999999999997</v>
          </cell>
          <cell r="C734" t="e">
            <v>#NAME?</v>
          </cell>
          <cell r="D734" t="e">
            <v>#NAME?</v>
          </cell>
          <cell r="E734">
            <v>3.4</v>
          </cell>
          <cell r="F734" t="e">
            <v>#NAME?</v>
          </cell>
          <cell r="G734" t="e">
            <v>#NAME?</v>
          </cell>
          <cell r="K734">
            <v>4.0500000000000001E-2</v>
          </cell>
          <cell r="L734" t="e">
            <v>#NAME?</v>
          </cell>
          <cell r="M734" t="e">
            <v>#NAME?</v>
          </cell>
          <cell r="N734">
            <v>0.09</v>
          </cell>
          <cell r="O734" t="e">
            <v>#NAME?</v>
          </cell>
          <cell r="P734" t="e">
            <v>#NAME?</v>
          </cell>
        </row>
        <row r="735">
          <cell r="B735">
            <v>0.24</v>
          </cell>
          <cell r="C735" t="e">
            <v>#NAME?</v>
          </cell>
          <cell r="D735" t="e">
            <v>#NAME?</v>
          </cell>
          <cell r="E735">
            <v>3.67</v>
          </cell>
          <cell r="F735" t="e">
            <v>#NAME?</v>
          </cell>
          <cell r="G735" t="e">
            <v>#NAME?</v>
          </cell>
          <cell r="K735">
            <v>0.42</v>
          </cell>
          <cell r="L735" t="e">
            <v>#NAME?</v>
          </cell>
          <cell r="M735" t="e">
            <v>#NAME?</v>
          </cell>
          <cell r="N735">
            <v>0.44</v>
          </cell>
          <cell r="O735" t="e">
            <v>#NAME?</v>
          </cell>
          <cell r="P735" t="e">
            <v>#NAME?</v>
          </cell>
        </row>
        <row r="736">
          <cell r="B736">
            <v>0.84793499999999999</v>
          </cell>
          <cell r="C736" t="e">
            <v>#NAME?</v>
          </cell>
          <cell r="D736" t="e">
            <v>#NAME?</v>
          </cell>
          <cell r="E736">
            <v>6.33</v>
          </cell>
          <cell r="F736" t="e">
            <v>#NAME?</v>
          </cell>
          <cell r="G736" t="e">
            <v>#NAME?</v>
          </cell>
          <cell r="K736">
            <v>0.38340000000000002</v>
          </cell>
          <cell r="L736" t="e">
            <v>#NAME?</v>
          </cell>
          <cell r="M736" t="e">
            <v>#NAME?</v>
          </cell>
          <cell r="N736">
            <v>0.47</v>
          </cell>
          <cell r="O736" t="e">
            <v>#NAME?</v>
          </cell>
          <cell r="P736" t="e">
            <v>#NAME?</v>
          </cell>
        </row>
        <row r="737">
          <cell r="B737">
            <v>4.8750000000000002E-2</v>
          </cell>
          <cell r="C737" t="e">
            <v>#NAME?</v>
          </cell>
          <cell r="D737" t="e">
            <v>#NAME?</v>
          </cell>
          <cell r="E737">
            <v>21.71</v>
          </cell>
          <cell r="F737" t="e">
            <v>#NAME?</v>
          </cell>
          <cell r="G737" t="e">
            <v>#NAME?</v>
          </cell>
          <cell r="K737">
            <v>0.19500000000000001</v>
          </cell>
          <cell r="L737" t="e">
            <v>#NAME?</v>
          </cell>
          <cell r="M737" t="e">
            <v>#NAME?</v>
          </cell>
          <cell r="N737">
            <v>0.67</v>
          </cell>
          <cell r="O737" t="e">
            <v>#NAME?</v>
          </cell>
          <cell r="P737" t="e">
            <v>#NAME?</v>
          </cell>
        </row>
        <row r="738">
          <cell r="A738" t="str">
            <v>FNSR</v>
          </cell>
          <cell r="C738" t="e">
            <v>#NAME?</v>
          </cell>
          <cell r="D738" t="e">
            <v>#NAME?</v>
          </cell>
          <cell r="G738" t="e">
            <v>#NAME?</v>
          </cell>
          <cell r="K738">
            <v>0.33839999999999998</v>
          </cell>
          <cell r="L738" t="e">
            <v>#NAME?</v>
          </cell>
          <cell r="M738" t="e">
            <v>#NAME?</v>
          </cell>
          <cell r="N738">
            <v>1</v>
          </cell>
          <cell r="O738" t="e">
            <v>#NAME?</v>
          </cell>
          <cell r="P738" t="e">
            <v>#NAME?</v>
          </cell>
        </row>
        <row r="739">
          <cell r="J739" t="str">
            <v>FNSR</v>
          </cell>
          <cell r="L739" t="e">
            <v>#NAME?</v>
          </cell>
          <cell r="M739" t="e">
            <v>#NAME?</v>
          </cell>
          <cell r="P739" t="e">
            <v>#NAME?</v>
          </cell>
        </row>
        <row r="741">
          <cell r="B741" t="str">
            <v>Options Outstanding</v>
          </cell>
          <cell r="C741" t="str">
            <v>In-the Money</v>
          </cell>
          <cell r="D741" t="str">
            <v>Weight</v>
          </cell>
          <cell r="E741" t="str">
            <v>Exercise Price</v>
          </cell>
          <cell r="F741" t="str">
            <v>Current Price</v>
          </cell>
          <cell r="G741" t="str">
            <v>Weighted Avg.</v>
          </cell>
          <cell r="T741" t="str">
            <v>Convertible Debt</v>
          </cell>
          <cell r="U741" t="str">
            <v>Amount</v>
          </cell>
          <cell r="V741" t="str">
            <v>In-The-Money</v>
          </cell>
          <cell r="W741" t="str">
            <v>Conv. Price</v>
          </cell>
          <cell r="X741" t="str">
            <v>Current Price</v>
          </cell>
          <cell r="Y741" t="str">
            <v>Net Shares</v>
          </cell>
        </row>
        <row r="742">
          <cell r="B742">
            <v>0.59499999999999997</v>
          </cell>
          <cell r="C742" t="e">
            <v>#N/A</v>
          </cell>
          <cell r="D742" t="e">
            <v>#N/A</v>
          </cell>
          <cell r="E742">
            <v>0.05</v>
          </cell>
          <cell r="F742" t="e">
            <v>#N/A</v>
          </cell>
          <cell r="G742" t="e">
            <v>#N/A</v>
          </cell>
          <cell r="T742" t="str">
            <v>Tranche 1</v>
          </cell>
          <cell r="U742">
            <v>0</v>
          </cell>
          <cell r="V742" t="e">
            <v>#N/A</v>
          </cell>
          <cell r="W742">
            <v>0</v>
          </cell>
          <cell r="X742" t="e">
            <v>#N/A</v>
          </cell>
          <cell r="Y742" t="e">
            <v>#N/A</v>
          </cell>
        </row>
        <row r="743">
          <cell r="B743">
            <v>0.86599999999999999</v>
          </cell>
          <cell r="C743" t="e">
            <v>#N/A</v>
          </cell>
          <cell r="D743" t="e">
            <v>#N/A</v>
          </cell>
          <cell r="E743">
            <v>0.2</v>
          </cell>
          <cell r="F743" t="e">
            <v>#N/A</v>
          </cell>
          <cell r="G743" t="e">
            <v>#N/A</v>
          </cell>
          <cell r="T743" t="str">
            <v>Tranche 2</v>
          </cell>
          <cell r="U743">
            <v>0</v>
          </cell>
          <cell r="V743" t="e">
            <v>#N/A</v>
          </cell>
          <cell r="X743" t="e">
            <v>#N/A</v>
          </cell>
          <cell r="Y743" t="e">
            <v>#N/A</v>
          </cell>
        </row>
        <row r="744">
          <cell r="B744">
            <v>0.3569</v>
          </cell>
          <cell r="C744" t="e">
            <v>#N/A</v>
          </cell>
          <cell r="D744" t="e">
            <v>#N/A</v>
          </cell>
          <cell r="E744">
            <v>0.5</v>
          </cell>
          <cell r="F744" t="e">
            <v>#N/A</v>
          </cell>
          <cell r="G744" t="e">
            <v>#N/A</v>
          </cell>
        </row>
        <row r="745">
          <cell r="B745">
            <v>0.32629999999999998</v>
          </cell>
          <cell r="C745" t="e">
            <v>#N/A</v>
          </cell>
          <cell r="D745" t="e">
            <v>#N/A</v>
          </cell>
          <cell r="E745">
            <v>1</v>
          </cell>
          <cell r="F745" t="e">
            <v>#N/A</v>
          </cell>
          <cell r="G745" t="e">
            <v>#N/A</v>
          </cell>
          <cell r="S745" t="str">
            <v>AFOP</v>
          </cell>
          <cell r="V745" t="e">
            <v>#N/A</v>
          </cell>
          <cell r="Y745" t="e">
            <v>#N/A</v>
          </cell>
        </row>
        <row r="746">
          <cell r="B746">
            <v>0.36325000000000002</v>
          </cell>
          <cell r="C746" t="e">
            <v>#N/A</v>
          </cell>
          <cell r="D746" t="e">
            <v>#N/A</v>
          </cell>
          <cell r="E746">
            <v>2</v>
          </cell>
          <cell r="F746" t="e">
            <v>#N/A</v>
          </cell>
          <cell r="G746" t="e">
            <v>#N/A</v>
          </cell>
          <cell r="K746" t="str">
            <v>Options Exercisable</v>
          </cell>
          <cell r="L746" t="str">
            <v>In-the Money</v>
          </cell>
          <cell r="M746" t="str">
            <v>Weight</v>
          </cell>
          <cell r="N746" t="str">
            <v>Exercise Price</v>
          </cell>
          <cell r="O746" t="str">
            <v>Current Price</v>
          </cell>
          <cell r="P746" t="str">
            <v>Weighted Avg.</v>
          </cell>
        </row>
        <row r="747">
          <cell r="B747">
            <v>0.10025000000000001</v>
          </cell>
          <cell r="C747" t="e">
            <v>#N/A</v>
          </cell>
          <cell r="D747" t="e">
            <v>#N/A</v>
          </cell>
          <cell r="E747">
            <v>2.5</v>
          </cell>
          <cell r="F747" t="e">
            <v>#N/A</v>
          </cell>
          <cell r="G747" t="e">
            <v>#N/A</v>
          </cell>
          <cell r="K747">
            <v>0.59499999999999997</v>
          </cell>
          <cell r="L747" t="e">
            <v>#N/A</v>
          </cell>
          <cell r="M747" t="e">
            <v>#N/A</v>
          </cell>
          <cell r="N747">
            <v>0.02</v>
          </cell>
          <cell r="O747" t="e">
            <v>#N/A</v>
          </cell>
          <cell r="P747" t="e">
            <v>#N/A</v>
          </cell>
        </row>
        <row r="748">
          <cell r="B748">
            <v>0.13200000000000001</v>
          </cell>
          <cell r="C748" t="e">
            <v>#N/A</v>
          </cell>
          <cell r="D748" t="e">
            <v>#N/A</v>
          </cell>
          <cell r="E748">
            <v>4</v>
          </cell>
          <cell r="F748" t="e">
            <v>#N/A</v>
          </cell>
          <cell r="G748" t="e">
            <v>#N/A</v>
          </cell>
          <cell r="K748">
            <v>0.14674999999999999</v>
          </cell>
          <cell r="L748" t="e">
            <v>#N/A</v>
          </cell>
          <cell r="M748" t="e">
            <v>#N/A</v>
          </cell>
          <cell r="N748">
            <v>0.04</v>
          </cell>
          <cell r="O748" t="e">
            <v>#N/A</v>
          </cell>
          <cell r="P748" t="e">
            <v>#N/A</v>
          </cell>
        </row>
        <row r="749">
          <cell r="A749" t="str">
            <v>AFOP</v>
          </cell>
          <cell r="C749" t="e">
            <v>#N/A</v>
          </cell>
          <cell r="D749" t="e">
            <v>#N/A</v>
          </cell>
          <cell r="G749" t="e">
            <v>#N/A</v>
          </cell>
          <cell r="K749">
            <v>1.125E-2</v>
          </cell>
          <cell r="L749" t="e">
            <v>#N/A</v>
          </cell>
          <cell r="M749" t="e">
            <v>#N/A</v>
          </cell>
          <cell r="N749">
            <v>0.05</v>
          </cell>
          <cell r="O749" t="e">
            <v>#N/A</v>
          </cell>
          <cell r="P749" t="e">
            <v>#N/A</v>
          </cell>
        </row>
        <row r="750">
          <cell r="J750" t="str">
            <v>AFOP</v>
          </cell>
          <cell r="L750" t="e">
            <v>#N/A</v>
          </cell>
          <cell r="M750" t="e">
            <v>#N/A</v>
          </cell>
          <cell r="P750" t="e">
            <v>#N/A</v>
          </cell>
        </row>
        <row r="752">
          <cell r="B752" t="str">
            <v>Options Outstanding</v>
          </cell>
          <cell r="C752" t="str">
            <v>In-the Money</v>
          </cell>
          <cell r="D752" t="str">
            <v>Weight</v>
          </cell>
          <cell r="E752" t="str">
            <v>Exercise Price</v>
          </cell>
          <cell r="F752" t="str">
            <v>Current Price</v>
          </cell>
          <cell r="G752" t="str">
            <v>Weighted Avg.</v>
          </cell>
          <cell r="T752" t="str">
            <v>Convertible Debt</v>
          </cell>
          <cell r="U752" t="str">
            <v>Amount</v>
          </cell>
          <cell r="V752" t="str">
            <v>In-The-Money</v>
          </cell>
          <cell r="W752" t="str">
            <v>Conv. Price</v>
          </cell>
          <cell r="X752" t="str">
            <v>Current Price</v>
          </cell>
          <cell r="Y752" t="str">
            <v>Net Shares</v>
          </cell>
        </row>
        <row r="753">
          <cell r="B753">
            <v>6.3686800000000003</v>
          </cell>
          <cell r="C753" t="e">
            <v>#NAME?</v>
          </cell>
          <cell r="D753" t="e">
            <v>#NAME?</v>
          </cell>
          <cell r="E753">
            <v>2.5000000000000001E-4</v>
          </cell>
          <cell r="F753" t="e">
            <v>#NAME?</v>
          </cell>
          <cell r="G753" t="e">
            <v>#NAME?</v>
          </cell>
          <cell r="T753" t="str">
            <v>Tranche 1</v>
          </cell>
          <cell r="U753">
            <v>0</v>
          </cell>
          <cell r="V753" t="e">
            <v>#NAME?</v>
          </cell>
          <cell r="W753">
            <v>0</v>
          </cell>
          <cell r="X753" t="e">
            <v>#NAME?</v>
          </cell>
          <cell r="Y753" t="e">
            <v>#NAME?</v>
          </cell>
        </row>
        <row r="754">
          <cell r="B754">
            <v>0.04</v>
          </cell>
          <cell r="C754" t="e">
            <v>#NAME?</v>
          </cell>
          <cell r="D754" t="e">
            <v>#NAME?</v>
          </cell>
          <cell r="E754">
            <v>0.01</v>
          </cell>
          <cell r="F754" t="e">
            <v>#NAME?</v>
          </cell>
          <cell r="G754" t="e">
            <v>#NAME?</v>
          </cell>
          <cell r="T754" t="str">
            <v>Tranche 2</v>
          </cell>
          <cell r="U754">
            <v>0</v>
          </cell>
          <cell r="V754" t="e">
            <v>#NAME?</v>
          </cell>
          <cell r="W754">
            <v>0</v>
          </cell>
          <cell r="X754" t="e">
            <v>#NAME?</v>
          </cell>
          <cell r="Y754" t="e">
            <v>#NAME?</v>
          </cell>
        </row>
        <row r="755">
          <cell r="B755">
            <v>0.68</v>
          </cell>
          <cell r="C755" t="e">
            <v>#NAME?</v>
          </cell>
          <cell r="D755" t="e">
            <v>#NAME?</v>
          </cell>
          <cell r="E755">
            <v>7.0000000000000007E-2</v>
          </cell>
          <cell r="F755" t="e">
            <v>#NAME?</v>
          </cell>
          <cell r="G755" t="e">
            <v>#NAME?</v>
          </cell>
        </row>
        <row r="756">
          <cell r="B756">
            <v>0.38</v>
          </cell>
          <cell r="C756" t="e">
            <v>#NAME?</v>
          </cell>
          <cell r="D756" t="e">
            <v>#NAME?</v>
          </cell>
          <cell r="E756">
            <v>0.1</v>
          </cell>
          <cell r="F756" t="e">
            <v>#NAME?</v>
          </cell>
          <cell r="G756" t="e">
            <v>#NAME?</v>
          </cell>
          <cell r="S756" t="str">
            <v>OCPI</v>
          </cell>
          <cell r="V756" t="e">
            <v>#NAME?</v>
          </cell>
          <cell r="Y756" t="e">
            <v>#NAME?</v>
          </cell>
        </row>
        <row r="757">
          <cell r="B757">
            <v>0.54</v>
          </cell>
          <cell r="C757" t="e">
            <v>#NAME?</v>
          </cell>
          <cell r="D757" t="e">
            <v>#NAME?</v>
          </cell>
          <cell r="E757">
            <v>0.19</v>
          </cell>
          <cell r="F757" t="e">
            <v>#NAME?</v>
          </cell>
          <cell r="G757" t="e">
            <v>#NAME?</v>
          </cell>
          <cell r="K757" t="str">
            <v>Options Exercisable</v>
          </cell>
          <cell r="L757" t="str">
            <v>In-the Money</v>
          </cell>
          <cell r="M757" t="str">
            <v>Weight</v>
          </cell>
          <cell r="N757" t="str">
            <v>Exercise Price</v>
          </cell>
          <cell r="O757" t="str">
            <v>Current Price</v>
          </cell>
          <cell r="P757" t="str">
            <v>Weighted Avg.</v>
          </cell>
        </row>
        <row r="758">
          <cell r="B758">
            <v>0.56000000000000005</v>
          </cell>
          <cell r="C758" t="e">
            <v>#NAME?</v>
          </cell>
          <cell r="D758" t="e">
            <v>#NAME?</v>
          </cell>
          <cell r="E758">
            <v>0.39</v>
          </cell>
          <cell r="F758" t="e">
            <v>#NAME?</v>
          </cell>
          <cell r="G758" t="e">
            <v>#NAME?</v>
          </cell>
          <cell r="K758">
            <v>6.3686800000000003</v>
          </cell>
          <cell r="L758" t="e">
            <v>#NAME?</v>
          </cell>
          <cell r="M758" t="e">
            <v>#NAME?</v>
          </cell>
          <cell r="N758">
            <v>2.5000000000000001E-4</v>
          </cell>
          <cell r="O758" t="e">
            <v>#NAME?</v>
          </cell>
          <cell r="P758" t="e">
            <v>#NAME?</v>
          </cell>
        </row>
        <row r="759">
          <cell r="B759">
            <v>0.32</v>
          </cell>
          <cell r="C759" t="e">
            <v>#NAME?</v>
          </cell>
          <cell r="D759" t="e">
            <v>#NAME?</v>
          </cell>
          <cell r="E759">
            <v>2.88</v>
          </cell>
          <cell r="F759" t="e">
            <v>#NAME?</v>
          </cell>
          <cell r="G759" t="e">
            <v>#NAME?</v>
          </cell>
          <cell r="K759">
            <v>0.04</v>
          </cell>
          <cell r="L759" t="e">
            <v>#NAME?</v>
          </cell>
          <cell r="M759" t="e">
            <v>#NAME?</v>
          </cell>
          <cell r="N759">
            <v>0.01</v>
          </cell>
          <cell r="O759" t="e">
            <v>#NAME?</v>
          </cell>
          <cell r="P759" t="e">
            <v>#NAME?</v>
          </cell>
        </row>
        <row r="760">
          <cell r="B760">
            <v>3.3016800000000002</v>
          </cell>
          <cell r="C760" t="e">
            <v>#NAME?</v>
          </cell>
          <cell r="D760" t="e">
            <v>#NAME?</v>
          </cell>
          <cell r="E760">
            <v>11</v>
          </cell>
          <cell r="F760" t="e">
            <v>#NAME?</v>
          </cell>
          <cell r="G760" t="e">
            <v>#NAME?</v>
          </cell>
          <cell r="K760">
            <v>0.68</v>
          </cell>
          <cell r="L760" t="e">
            <v>#NAME?</v>
          </cell>
          <cell r="M760" t="e">
            <v>#NAME?</v>
          </cell>
          <cell r="N760">
            <v>7.0000000000000007E-2</v>
          </cell>
          <cell r="O760" t="e">
            <v>#NAME?</v>
          </cell>
          <cell r="P760" t="e">
            <v>#NAME?</v>
          </cell>
        </row>
        <row r="761">
          <cell r="A761" t="str">
            <v>OCPI</v>
          </cell>
          <cell r="C761" t="e">
            <v>#NAME?</v>
          </cell>
          <cell r="D761" t="e">
            <v>#NAME?</v>
          </cell>
          <cell r="G761" t="e">
            <v>#NAME?</v>
          </cell>
          <cell r="K761">
            <v>0.312917</v>
          </cell>
          <cell r="L761" t="e">
            <v>#NAME?</v>
          </cell>
          <cell r="M761" t="e">
            <v>#NAME?</v>
          </cell>
          <cell r="N761">
            <v>0.1</v>
          </cell>
          <cell r="O761" t="e">
            <v>#NAME?</v>
          </cell>
          <cell r="P761" t="e">
            <v>#NAME?</v>
          </cell>
        </row>
        <row r="762">
          <cell r="K762">
            <v>0.30375000000000002</v>
          </cell>
          <cell r="L762" t="e">
            <v>#NAME?</v>
          </cell>
          <cell r="M762" t="e">
            <v>#NAME?</v>
          </cell>
          <cell r="N762">
            <v>0.19</v>
          </cell>
          <cell r="O762" t="e">
            <v>#NAME?</v>
          </cell>
          <cell r="P762" t="e">
            <v>#NAME?</v>
          </cell>
        </row>
        <row r="763">
          <cell r="K763">
            <v>0.17499999999999999</v>
          </cell>
          <cell r="L763" t="e">
            <v>#NAME?</v>
          </cell>
          <cell r="M763" t="e">
            <v>#NAME?</v>
          </cell>
          <cell r="N763">
            <v>0.39</v>
          </cell>
          <cell r="O763" t="e">
            <v>#NAME?</v>
          </cell>
          <cell r="P763" t="e">
            <v>#NAME?</v>
          </cell>
        </row>
        <row r="764">
          <cell r="B764" t="str">
            <v>Options Outstanding</v>
          </cell>
          <cell r="C764" t="str">
            <v>In-the Money</v>
          </cell>
          <cell r="D764" t="str">
            <v>Weight</v>
          </cell>
          <cell r="E764" t="str">
            <v>Exercise Price</v>
          </cell>
          <cell r="F764" t="str">
            <v>Current Price</v>
          </cell>
          <cell r="G764" t="str">
            <v>Weighted Avg.</v>
          </cell>
          <cell r="K764">
            <v>3.3016800000000002</v>
          </cell>
          <cell r="L764" t="e">
            <v>#NAME?</v>
          </cell>
          <cell r="M764" t="e">
            <v>#NAME?</v>
          </cell>
          <cell r="N764">
            <v>11</v>
          </cell>
          <cell r="O764" t="e">
            <v>#NAME?</v>
          </cell>
          <cell r="P764" t="e">
            <v>#NAME?</v>
          </cell>
          <cell r="T764" t="str">
            <v>Convertible Debt</v>
          </cell>
          <cell r="U764" t="str">
            <v>Amount</v>
          </cell>
          <cell r="V764" t="str">
            <v>In-The-Money</v>
          </cell>
          <cell r="W764" t="str">
            <v>Conv. Price</v>
          </cell>
          <cell r="X764" t="str">
            <v>Current Price</v>
          </cell>
          <cell r="Y764" t="str">
            <v>Net Shares</v>
          </cell>
        </row>
        <row r="765">
          <cell r="B765">
            <v>1.3749720000000001</v>
          </cell>
          <cell r="C765" t="e">
            <v>#NAME?</v>
          </cell>
          <cell r="D765" t="e">
            <v>#NAME?</v>
          </cell>
          <cell r="E765">
            <v>0.21</v>
          </cell>
          <cell r="F765" t="e">
            <v>#NAME?</v>
          </cell>
          <cell r="G765" t="e">
            <v>#NAME?</v>
          </cell>
          <cell r="J765" t="str">
            <v>OCPI</v>
          </cell>
          <cell r="L765" t="e">
            <v>#NAME?</v>
          </cell>
          <cell r="M765" t="e">
            <v>#NAME?</v>
          </cell>
          <cell r="P765" t="e">
            <v>#NAME?</v>
          </cell>
          <cell r="T765" t="str">
            <v>Tranche 1</v>
          </cell>
          <cell r="U765">
            <v>0</v>
          </cell>
          <cell r="V765" t="e">
            <v>#NAME?</v>
          </cell>
          <cell r="W765">
            <v>0</v>
          </cell>
          <cell r="X765" t="e">
            <v>#NAME?</v>
          </cell>
          <cell r="Y765" t="e">
            <v>#NAME?</v>
          </cell>
        </row>
        <row r="766">
          <cell r="B766">
            <v>1.18947</v>
          </cell>
          <cell r="C766" t="e">
            <v>#NAME?</v>
          </cell>
          <cell r="D766" t="e">
            <v>#NAME?</v>
          </cell>
          <cell r="E766">
            <v>3.02</v>
          </cell>
          <cell r="F766" t="e">
            <v>#NAME?</v>
          </cell>
          <cell r="G766" t="e">
            <v>#NAME?</v>
          </cell>
          <cell r="T766" t="str">
            <v>Tranche 2</v>
          </cell>
          <cell r="U766">
            <v>0</v>
          </cell>
          <cell r="V766" t="e">
            <v>#NAME?</v>
          </cell>
          <cell r="W766">
            <v>0</v>
          </cell>
          <cell r="X766" t="e">
            <v>#NAME?</v>
          </cell>
          <cell r="Y766" t="e">
            <v>#NAME?</v>
          </cell>
        </row>
        <row r="767">
          <cell r="B767">
            <v>0.96337200000000001</v>
          </cell>
          <cell r="C767" t="e">
            <v>#NAME?</v>
          </cell>
          <cell r="D767" t="e">
            <v>#NAME?</v>
          </cell>
          <cell r="E767">
            <v>4.29</v>
          </cell>
          <cell r="F767" t="e">
            <v>#NAME?</v>
          </cell>
          <cell r="G767" t="e">
            <v>#NAME?</v>
          </cell>
        </row>
        <row r="768">
          <cell r="B768">
            <v>0.88589399999999996</v>
          </cell>
          <cell r="C768" t="e">
            <v>#NAME?</v>
          </cell>
          <cell r="D768" t="e">
            <v>#NAME?</v>
          </cell>
          <cell r="E768">
            <v>5.41</v>
          </cell>
          <cell r="F768" t="e">
            <v>#NAME?</v>
          </cell>
          <cell r="G768" t="e">
            <v>#NAME?</v>
          </cell>
          <cell r="S768" t="str">
            <v>SDLI</v>
          </cell>
          <cell r="V768" t="e">
            <v>#NAME?</v>
          </cell>
          <cell r="Y768" t="e">
            <v>#NAME?</v>
          </cell>
        </row>
        <row r="769">
          <cell r="B769">
            <v>1.025954</v>
          </cell>
          <cell r="C769" t="e">
            <v>#NAME?</v>
          </cell>
          <cell r="D769" t="e">
            <v>#NAME?</v>
          </cell>
          <cell r="E769">
            <v>6.29</v>
          </cell>
          <cell r="F769" t="e">
            <v>#NAME?</v>
          </cell>
          <cell r="G769" t="e">
            <v>#NAME?</v>
          </cell>
          <cell r="K769" t="str">
            <v>Options Exercisable</v>
          </cell>
          <cell r="L769" t="str">
            <v>In-the Money</v>
          </cell>
          <cell r="M769" t="str">
            <v>Weight</v>
          </cell>
          <cell r="N769" t="str">
            <v>Exercise Price</v>
          </cell>
          <cell r="O769" t="str">
            <v>Current Price</v>
          </cell>
          <cell r="P769" t="str">
            <v>Weighted Avg.</v>
          </cell>
        </row>
        <row r="770">
          <cell r="B770">
            <v>0.47570000000000001</v>
          </cell>
          <cell r="C770" t="e">
            <v>#NAME?</v>
          </cell>
          <cell r="D770" t="e">
            <v>#NAME?</v>
          </cell>
          <cell r="E770">
            <v>13.03</v>
          </cell>
          <cell r="F770" t="e">
            <v>#NAME?</v>
          </cell>
          <cell r="G770" t="e">
            <v>#NAME?</v>
          </cell>
          <cell r="K770">
            <v>1.2677700000000001</v>
          </cell>
          <cell r="L770" t="e">
            <v>#NAME?</v>
          </cell>
          <cell r="M770" t="e">
            <v>#NAME?</v>
          </cell>
          <cell r="N770">
            <v>0.21</v>
          </cell>
          <cell r="O770" t="e">
            <v>#NAME?</v>
          </cell>
          <cell r="P770" t="e">
            <v>#NAME?</v>
          </cell>
        </row>
        <row r="771">
          <cell r="B771">
            <v>0.62607599999999997</v>
          </cell>
          <cell r="C771" t="e">
            <v>#NAME?</v>
          </cell>
          <cell r="D771" t="e">
            <v>#NAME?</v>
          </cell>
          <cell r="E771">
            <v>22.87</v>
          </cell>
          <cell r="F771" t="e">
            <v>#NAME?</v>
          </cell>
          <cell r="G771" t="e">
            <v>#NAME?</v>
          </cell>
          <cell r="K771">
            <v>0.72965999999999998</v>
          </cell>
          <cell r="L771" t="e">
            <v>#NAME?</v>
          </cell>
          <cell r="M771" t="e">
            <v>#NAME?</v>
          </cell>
          <cell r="N771">
            <v>2.89</v>
          </cell>
          <cell r="O771" t="e">
            <v>#NAME?</v>
          </cell>
          <cell r="P771" t="e">
            <v>#NAME?</v>
          </cell>
        </row>
        <row r="772">
          <cell r="B772">
            <v>1.481136</v>
          </cell>
          <cell r="C772" t="e">
            <v>#NAME?</v>
          </cell>
          <cell r="D772" t="e">
            <v>#NAME?</v>
          </cell>
          <cell r="E772">
            <v>26.71</v>
          </cell>
          <cell r="F772" t="e">
            <v>#NAME?</v>
          </cell>
          <cell r="G772" t="e">
            <v>#NAME?</v>
          </cell>
          <cell r="K772">
            <v>0.37213000000000002</v>
          </cell>
          <cell r="L772" t="e">
            <v>#NAME?</v>
          </cell>
          <cell r="M772" t="e">
            <v>#NAME?</v>
          </cell>
          <cell r="N772">
            <v>4.26</v>
          </cell>
          <cell r="O772" t="e">
            <v>#NAME?</v>
          </cell>
          <cell r="P772" t="e">
            <v>#NAME?</v>
          </cell>
        </row>
        <row r="773">
          <cell r="B773">
            <v>0.387654</v>
          </cell>
          <cell r="C773" t="e">
            <v>#NAME?</v>
          </cell>
          <cell r="D773" t="e">
            <v>#NAME?</v>
          </cell>
          <cell r="E773">
            <v>58.87</v>
          </cell>
          <cell r="F773" t="e">
            <v>#NAME?</v>
          </cell>
          <cell r="G773" t="e">
            <v>#NAME?</v>
          </cell>
          <cell r="K773">
            <v>0.25554199999999999</v>
          </cell>
          <cell r="L773" t="e">
            <v>#NAME?</v>
          </cell>
          <cell r="M773" t="e">
            <v>#NAME?</v>
          </cell>
          <cell r="N773">
            <v>5.42</v>
          </cell>
          <cell r="O773" t="e">
            <v>#NAME?</v>
          </cell>
          <cell r="P773" t="e">
            <v>#NAME?</v>
          </cell>
        </row>
        <row r="774">
          <cell r="A774" t="str">
            <v>SDLI</v>
          </cell>
          <cell r="C774" t="e">
            <v>#NAME?</v>
          </cell>
          <cell r="D774" t="e">
            <v>#NAME?</v>
          </cell>
          <cell r="G774" t="e">
            <v>#NAME?</v>
          </cell>
          <cell r="K774">
            <v>0.39362000000000003</v>
          </cell>
          <cell r="L774" t="e">
            <v>#NAME?</v>
          </cell>
          <cell r="M774" t="e">
            <v>#NAME?</v>
          </cell>
          <cell r="N774">
            <v>6.36</v>
          </cell>
          <cell r="O774" t="e">
            <v>#NAME?</v>
          </cell>
          <cell r="P774" t="e">
            <v>#NAME?</v>
          </cell>
        </row>
        <row r="775">
          <cell r="K775">
            <v>8.3499999999999998E-3</v>
          </cell>
          <cell r="L775" t="e">
            <v>#NAME?</v>
          </cell>
          <cell r="M775" t="e">
            <v>#NAME?</v>
          </cell>
          <cell r="N775">
            <v>9.91</v>
          </cell>
          <cell r="O775" t="e">
            <v>#NAME?</v>
          </cell>
          <cell r="P775" t="e">
            <v>#NAME?</v>
          </cell>
        </row>
        <row r="776">
          <cell r="K776">
            <v>1.6355999999999999E-2</v>
          </cell>
          <cell r="L776" t="e">
            <v>#NAME?</v>
          </cell>
          <cell r="M776" t="e">
            <v>#NAME?</v>
          </cell>
          <cell r="N776">
            <v>22.97</v>
          </cell>
          <cell r="O776" t="e">
            <v>#NAME?</v>
          </cell>
          <cell r="P776" t="e">
            <v>#NAME?</v>
          </cell>
        </row>
        <row r="777">
          <cell r="B777" t="str">
            <v>Options Outstanding</v>
          </cell>
          <cell r="C777" t="str">
            <v>In-the Money</v>
          </cell>
          <cell r="D777" t="str">
            <v>Weight</v>
          </cell>
          <cell r="E777" t="str">
            <v>Exercise Price</v>
          </cell>
          <cell r="F777" t="str">
            <v>Current Price</v>
          </cell>
          <cell r="G777" t="str">
            <v>Weighted Avg.</v>
          </cell>
          <cell r="K777">
            <v>4.3559999999999996E-3</v>
          </cell>
          <cell r="L777" t="e">
            <v>#NAME?</v>
          </cell>
          <cell r="M777" t="e">
            <v>#NAME?</v>
          </cell>
          <cell r="N777">
            <v>26.57</v>
          </cell>
          <cell r="O777" t="e">
            <v>#NAME?</v>
          </cell>
          <cell r="P777" t="e">
            <v>#NAME?</v>
          </cell>
          <cell r="T777" t="str">
            <v>Convertible Debt</v>
          </cell>
          <cell r="U777" t="str">
            <v>Amount</v>
          </cell>
          <cell r="V777" t="str">
            <v>In-The-Money</v>
          </cell>
          <cell r="W777" t="str">
            <v>Conv. Price</v>
          </cell>
          <cell r="X777" t="str">
            <v>Current Price</v>
          </cell>
          <cell r="Y777" t="str">
            <v>Net Shares</v>
          </cell>
        </row>
        <row r="778">
          <cell r="B778">
            <v>2.3039999999999998</v>
          </cell>
          <cell r="C778" t="e">
            <v>#NAME?</v>
          </cell>
          <cell r="D778" t="e">
            <v>#NAME?</v>
          </cell>
          <cell r="E778">
            <v>0.38</v>
          </cell>
          <cell r="F778" t="e">
            <v>#NAME?</v>
          </cell>
          <cell r="G778" t="e">
            <v>#NAME?</v>
          </cell>
          <cell r="K778">
            <v>1.4499999999999999E-3</v>
          </cell>
          <cell r="L778" t="e">
            <v>#NAME?</v>
          </cell>
          <cell r="M778" t="e">
            <v>#NAME?</v>
          </cell>
          <cell r="N778">
            <v>31</v>
          </cell>
          <cell r="O778" t="e">
            <v>#NAME?</v>
          </cell>
          <cell r="P778" t="e">
            <v>#NAME?</v>
          </cell>
          <cell r="T778" t="str">
            <v>Tranche 1</v>
          </cell>
          <cell r="U778">
            <v>0</v>
          </cell>
          <cell r="V778" t="e">
            <v>#NAME?</v>
          </cell>
          <cell r="W778">
            <v>0</v>
          </cell>
          <cell r="X778" t="e">
            <v>#NAME?</v>
          </cell>
          <cell r="Y778" t="e">
            <v>#NAME?</v>
          </cell>
        </row>
        <row r="779">
          <cell r="B779">
            <v>3.024</v>
          </cell>
          <cell r="C779" t="e">
            <v>#NAME?</v>
          </cell>
          <cell r="D779" t="e">
            <v>#NAME?</v>
          </cell>
          <cell r="E779">
            <v>5.64</v>
          </cell>
          <cell r="F779" t="e">
            <v>#NAME?</v>
          </cell>
          <cell r="G779" t="e">
            <v>#NAME?</v>
          </cell>
          <cell r="J779" t="str">
            <v>SDLI</v>
          </cell>
          <cell r="L779" t="e">
            <v>#NAME?</v>
          </cell>
          <cell r="M779" t="e">
            <v>#NAME?</v>
          </cell>
          <cell r="P779" t="e">
            <v>#NAME?</v>
          </cell>
          <cell r="T779" t="str">
            <v>Tranche 2</v>
          </cell>
          <cell r="U779">
            <v>0</v>
          </cell>
          <cell r="V779" t="e">
            <v>#NAME?</v>
          </cell>
          <cell r="W779">
            <v>0</v>
          </cell>
          <cell r="X779" t="e">
            <v>#NAME?</v>
          </cell>
          <cell r="Y779" t="e">
            <v>#NAME?</v>
          </cell>
        </row>
        <row r="780">
          <cell r="B780">
            <v>7.0140000000000002</v>
          </cell>
          <cell r="C780" t="e">
            <v>#NAME?</v>
          </cell>
          <cell r="D780" t="e">
            <v>#NAME?</v>
          </cell>
          <cell r="E780">
            <v>12.96</v>
          </cell>
          <cell r="F780" t="e">
            <v>#NAME?</v>
          </cell>
          <cell r="G780" t="e">
            <v>#NAME?</v>
          </cell>
        </row>
        <row r="781">
          <cell r="B781">
            <v>1.4510000000000001</v>
          </cell>
          <cell r="C781" t="e">
            <v>#NAME?</v>
          </cell>
          <cell r="D781" t="e">
            <v>#NAME?</v>
          </cell>
          <cell r="E781">
            <v>35.07</v>
          </cell>
          <cell r="F781" t="e">
            <v>#NAME?</v>
          </cell>
          <cell r="G781" t="e">
            <v>#NAME?</v>
          </cell>
          <cell r="S781" t="str">
            <v>AMCC</v>
          </cell>
          <cell r="V781" t="e">
            <v>#NAME?</v>
          </cell>
          <cell r="Y781" t="e">
            <v>#NAME?</v>
          </cell>
        </row>
        <row r="782">
          <cell r="B782">
            <v>2.0859999999999999</v>
          </cell>
          <cell r="C782" t="e">
            <v>#NAME?</v>
          </cell>
          <cell r="D782" t="e">
            <v>#NAME?</v>
          </cell>
          <cell r="E782">
            <v>71</v>
          </cell>
          <cell r="F782" t="e">
            <v>#NAME?</v>
          </cell>
          <cell r="G782" t="e">
            <v>#NAME?</v>
          </cell>
          <cell r="K782" t="str">
            <v>Options Exercisable</v>
          </cell>
          <cell r="L782" t="str">
            <v>In-the Money</v>
          </cell>
          <cell r="M782" t="str">
            <v>Weight</v>
          </cell>
          <cell r="N782" t="str">
            <v>Exercise Price</v>
          </cell>
          <cell r="O782" t="str">
            <v>Current Price</v>
          </cell>
          <cell r="P782" t="str">
            <v>Weighted Avg.</v>
          </cell>
        </row>
        <row r="783">
          <cell r="B783">
            <v>0.69099999999999995</v>
          </cell>
          <cell r="C783" t="e">
            <v>#NAME?</v>
          </cell>
          <cell r="D783" t="e">
            <v>#NAME?</v>
          </cell>
          <cell r="E783">
            <v>97.62</v>
          </cell>
          <cell r="F783" t="e">
            <v>#NAME?</v>
          </cell>
          <cell r="G783" t="e">
            <v>#NAME?</v>
          </cell>
          <cell r="K783">
            <v>1.288</v>
          </cell>
          <cell r="L783" t="e">
            <v>#NAME?</v>
          </cell>
          <cell r="M783" t="e">
            <v>#NAME?</v>
          </cell>
          <cell r="N783">
            <v>0.24</v>
          </cell>
          <cell r="O783" t="e">
            <v>#NAME?</v>
          </cell>
          <cell r="P783" t="e">
            <v>#NAME?</v>
          </cell>
        </row>
        <row r="784">
          <cell r="B784">
            <v>3.7130000000000001</v>
          </cell>
          <cell r="C784" t="e">
            <v>#NAME?</v>
          </cell>
          <cell r="D784" t="e">
            <v>#NAME?</v>
          </cell>
          <cell r="E784">
            <v>140.94999999999999</v>
          </cell>
          <cell r="F784" t="e">
            <v>#NAME?</v>
          </cell>
          <cell r="G784" t="e">
            <v>#NAME?</v>
          </cell>
          <cell r="K784">
            <v>1.125</v>
          </cell>
          <cell r="L784" t="e">
            <v>#NAME?</v>
          </cell>
          <cell r="M784" t="e">
            <v>#NAME?</v>
          </cell>
          <cell r="N784">
            <v>5.6</v>
          </cell>
          <cell r="O784" t="e">
            <v>#NAME?</v>
          </cell>
          <cell r="P784" t="e">
            <v>#NAME?</v>
          </cell>
        </row>
        <row r="785">
          <cell r="A785" t="str">
            <v>AMCC</v>
          </cell>
          <cell r="C785" t="e">
            <v>#NAME?</v>
          </cell>
          <cell r="D785" t="e">
            <v>#NAME?</v>
          </cell>
          <cell r="G785" t="e">
            <v>#NAME?</v>
          </cell>
          <cell r="K785">
            <v>1.329</v>
          </cell>
          <cell r="L785" t="e">
            <v>#NAME?</v>
          </cell>
          <cell r="M785" t="e">
            <v>#NAME?</v>
          </cell>
          <cell r="N785">
            <v>12.05</v>
          </cell>
          <cell r="O785" t="e">
            <v>#NAME?</v>
          </cell>
          <cell r="P785" t="e">
            <v>#NAME?</v>
          </cell>
        </row>
        <row r="786">
          <cell r="K786">
            <v>3.1E-2</v>
          </cell>
          <cell r="L786" t="e">
            <v>#NAME?</v>
          </cell>
          <cell r="M786" t="e">
            <v>#NAME?</v>
          </cell>
          <cell r="N786">
            <v>27.93</v>
          </cell>
          <cell r="O786" t="e">
            <v>#NAME?</v>
          </cell>
          <cell r="P786" t="e">
            <v>#NAME?</v>
          </cell>
        </row>
        <row r="787">
          <cell r="K787">
            <v>0.126</v>
          </cell>
          <cell r="L787" t="e">
            <v>#NAME?</v>
          </cell>
          <cell r="M787" t="e">
            <v>#NAME?</v>
          </cell>
          <cell r="N787">
            <v>71.83</v>
          </cell>
          <cell r="O787" t="e">
            <v>#NAME?</v>
          </cell>
          <cell r="P787" t="e">
            <v>#NAME?</v>
          </cell>
        </row>
        <row r="788">
          <cell r="B788" t="str">
            <v>Options Outstanding</v>
          </cell>
          <cell r="C788" t="str">
            <v>In-the Money</v>
          </cell>
          <cell r="D788" t="str">
            <v>Weight</v>
          </cell>
          <cell r="E788" t="str">
            <v>Exercise Price</v>
          </cell>
          <cell r="F788" t="str">
            <v>Current Price</v>
          </cell>
          <cell r="G788" t="str">
            <v>Weighted Avg.</v>
          </cell>
          <cell r="J788" t="str">
            <v>AMCC</v>
          </cell>
          <cell r="L788" t="e">
            <v>#NAME?</v>
          </cell>
          <cell r="M788" t="e">
            <v>#NAME?</v>
          </cell>
          <cell r="P788" t="e">
            <v>#NAME?</v>
          </cell>
          <cell r="T788" t="str">
            <v>Convertible Debt</v>
          </cell>
          <cell r="U788" t="str">
            <v>Amount</v>
          </cell>
          <cell r="V788" t="str">
            <v>In-The-Money</v>
          </cell>
          <cell r="W788" t="str">
            <v>Conv. Price</v>
          </cell>
          <cell r="X788" t="str">
            <v>Current Price</v>
          </cell>
          <cell r="Y788" t="str">
            <v>Net Shares</v>
          </cell>
        </row>
        <row r="789">
          <cell r="B789">
            <v>6.7924879999999996</v>
          </cell>
          <cell r="C789" t="e">
            <v>#NAME?</v>
          </cell>
          <cell r="D789" t="e">
            <v>#NAME?</v>
          </cell>
          <cell r="E789">
            <v>0.26</v>
          </cell>
          <cell r="F789" t="e">
            <v>#NAME?</v>
          </cell>
          <cell r="G789" t="e">
            <v>#NAME?</v>
          </cell>
          <cell r="T789" t="str">
            <v>Tranche 1</v>
          </cell>
          <cell r="U789">
            <v>0</v>
          </cell>
          <cell r="V789" t="e">
            <v>#NAME?</v>
          </cell>
          <cell r="W789">
            <v>0</v>
          </cell>
          <cell r="X789" t="e">
            <v>#NAME?</v>
          </cell>
          <cell r="Y789" t="e">
            <v>#NAME?</v>
          </cell>
        </row>
        <row r="790">
          <cell r="B790">
            <v>15.032795999999999</v>
          </cell>
          <cell r="C790" t="e">
            <v>#NAME?</v>
          </cell>
          <cell r="D790" t="e">
            <v>#NAME?</v>
          </cell>
          <cell r="E790">
            <v>1.74</v>
          </cell>
          <cell r="F790" t="e">
            <v>#NAME?</v>
          </cell>
          <cell r="G790" t="e">
            <v>#NAME?</v>
          </cell>
          <cell r="T790" t="str">
            <v>Tranche 2</v>
          </cell>
          <cell r="U790">
            <v>0</v>
          </cell>
          <cell r="V790" t="e">
            <v>#NAME?</v>
          </cell>
          <cell r="W790">
            <v>0</v>
          </cell>
          <cell r="X790" t="e">
            <v>#NAME?</v>
          </cell>
          <cell r="Y790" t="e">
            <v>#NAME?</v>
          </cell>
        </row>
        <row r="791">
          <cell r="B791">
            <v>12.982032</v>
          </cell>
          <cell r="C791" t="e">
            <v>#NAME?</v>
          </cell>
          <cell r="D791" t="e">
            <v>#NAME?</v>
          </cell>
          <cell r="E791">
            <v>17.100000000000001</v>
          </cell>
          <cell r="F791" t="e">
            <v>#NAME?</v>
          </cell>
          <cell r="G791" t="e">
            <v>#NAME?</v>
          </cell>
        </row>
        <row r="792">
          <cell r="B792">
            <v>13.3544444</v>
          </cell>
          <cell r="C792" t="e">
            <v>#NAME?</v>
          </cell>
          <cell r="D792" t="e">
            <v>#NAME?</v>
          </cell>
          <cell r="E792">
            <v>38.04</v>
          </cell>
          <cell r="F792" t="e">
            <v>#NAME?</v>
          </cell>
          <cell r="G792" t="e">
            <v>#NAME?</v>
          </cell>
          <cell r="S792" t="str">
            <v>BRCM</v>
          </cell>
          <cell r="V792" t="e">
            <v>#NAME?</v>
          </cell>
          <cell r="Y792" t="e">
            <v>#NAME?</v>
          </cell>
        </row>
        <row r="793">
          <cell r="B793">
            <v>11.415108</v>
          </cell>
          <cell r="C793" t="e">
            <v>#NAME?</v>
          </cell>
          <cell r="D793" t="e">
            <v>#NAME?</v>
          </cell>
          <cell r="E793">
            <v>64.319999999999993</v>
          </cell>
          <cell r="F793" t="e">
            <v>#NAME?</v>
          </cell>
          <cell r="G793" t="e">
            <v>#NAME?</v>
          </cell>
          <cell r="K793" t="str">
            <v>Options Exercisable</v>
          </cell>
          <cell r="L793" t="str">
            <v>In-the Money</v>
          </cell>
          <cell r="M793" t="str">
            <v>Weight</v>
          </cell>
          <cell r="N793" t="str">
            <v>Exercise Price</v>
          </cell>
          <cell r="O793" t="str">
            <v>Current Price</v>
          </cell>
          <cell r="P793" t="str">
            <v>Weighted Avg.</v>
          </cell>
        </row>
        <row r="794">
          <cell r="A794" t="str">
            <v>BRCM</v>
          </cell>
          <cell r="C794" t="e">
            <v>#NAME?</v>
          </cell>
          <cell r="D794" t="e">
            <v>#NAME?</v>
          </cell>
          <cell r="G794" t="e">
            <v>#NAME?</v>
          </cell>
          <cell r="K794">
            <v>6.7924879999999996</v>
          </cell>
          <cell r="L794" t="e">
            <v>#NAME?</v>
          </cell>
          <cell r="M794" t="e">
            <v>#NAME?</v>
          </cell>
          <cell r="N794">
            <v>0.26</v>
          </cell>
          <cell r="O794" t="e">
            <v>#NAME?</v>
          </cell>
          <cell r="P794" t="e">
            <v>#NAME?</v>
          </cell>
        </row>
        <row r="795">
          <cell r="K795">
            <v>8.3552339999999994</v>
          </cell>
          <cell r="L795" t="e">
            <v>#NAME?</v>
          </cell>
          <cell r="M795" t="e">
            <v>#NAME?</v>
          </cell>
          <cell r="N795">
            <v>1.23</v>
          </cell>
          <cell r="O795" t="e">
            <v>#NAME?</v>
          </cell>
          <cell r="P795" t="e">
            <v>#NAME?</v>
          </cell>
        </row>
        <row r="796">
          <cell r="K796">
            <v>1.473114</v>
          </cell>
          <cell r="L796" t="e">
            <v>#NAME?</v>
          </cell>
          <cell r="M796" t="e">
            <v>#NAME?</v>
          </cell>
          <cell r="N796">
            <v>10.76</v>
          </cell>
          <cell r="O796" t="e">
            <v>#NAME?</v>
          </cell>
          <cell r="P796" t="e">
            <v>#NAME?</v>
          </cell>
        </row>
        <row r="797">
          <cell r="B797" t="str">
            <v>Options Outstanding</v>
          </cell>
          <cell r="C797" t="str">
            <v>In-the Money</v>
          </cell>
          <cell r="D797" t="str">
            <v>Weight</v>
          </cell>
          <cell r="E797" t="str">
            <v>Exercise Price</v>
          </cell>
          <cell r="F797" t="str">
            <v>Current Price</v>
          </cell>
          <cell r="G797" t="str">
            <v>Weighted Avg.</v>
          </cell>
          <cell r="K797">
            <v>0.86720399999999997</v>
          </cell>
          <cell r="L797" t="e">
            <v>#NAME?</v>
          </cell>
          <cell r="M797" t="e">
            <v>#NAME?</v>
          </cell>
          <cell r="N797">
            <v>33.4</v>
          </cell>
          <cell r="O797" t="e">
            <v>#NAME?</v>
          </cell>
          <cell r="P797" t="e">
            <v>#NAME?</v>
          </cell>
          <cell r="T797" t="str">
            <v>Convertible Debt</v>
          </cell>
          <cell r="U797" t="str">
            <v>Amount</v>
          </cell>
          <cell r="V797" t="str">
            <v>In-The-Money</v>
          </cell>
          <cell r="W797" t="str">
            <v>Conv. Price</v>
          </cell>
          <cell r="X797" t="str">
            <v>Current Price</v>
          </cell>
          <cell r="Y797" t="str">
            <v>Net Shares</v>
          </cell>
        </row>
        <row r="798">
          <cell r="B798">
            <v>0.239625</v>
          </cell>
          <cell r="C798" t="e">
            <v>#NAME?</v>
          </cell>
          <cell r="D798" t="e">
            <v>#NAME?</v>
          </cell>
          <cell r="E798">
            <v>0.08</v>
          </cell>
          <cell r="F798" t="e">
            <v>#NAME?</v>
          </cell>
          <cell r="G798" t="e">
            <v>#NAME?</v>
          </cell>
          <cell r="K798">
            <v>9.8297999999999996E-2</v>
          </cell>
          <cell r="L798" t="e">
            <v>#NAME?</v>
          </cell>
          <cell r="M798" t="e">
            <v>#NAME?</v>
          </cell>
          <cell r="N798">
            <v>53</v>
          </cell>
          <cell r="O798" t="e">
            <v>#NAME?</v>
          </cell>
          <cell r="P798" t="e">
            <v>#NAME?</v>
          </cell>
          <cell r="T798" t="str">
            <v>Tranche 1</v>
          </cell>
          <cell r="U798">
            <v>0</v>
          </cell>
          <cell r="V798" t="e">
            <v>#NAME?</v>
          </cell>
          <cell r="W798">
            <v>0</v>
          </cell>
          <cell r="X798" t="e">
            <v>#NAME?</v>
          </cell>
          <cell r="Y798" t="e">
            <v>#NAME?</v>
          </cell>
        </row>
        <row r="799">
          <cell r="B799">
            <v>0.95061300000000004</v>
          </cell>
          <cell r="C799" t="e">
            <v>#NAME?</v>
          </cell>
          <cell r="D799" t="e">
            <v>#NAME?</v>
          </cell>
          <cell r="E799">
            <v>0.18</v>
          </cell>
          <cell r="F799" t="e">
            <v>#NAME?</v>
          </cell>
          <cell r="G799" t="e">
            <v>#NAME?</v>
          </cell>
          <cell r="J799" t="str">
            <v>BRCM</v>
          </cell>
          <cell r="L799" t="e">
            <v>#NAME?</v>
          </cell>
          <cell r="M799" t="e">
            <v>#NAME?</v>
          </cell>
          <cell r="P799" t="e">
            <v>#NAME?</v>
          </cell>
          <cell r="T799" t="str">
            <v>Tranche 2</v>
          </cell>
          <cell r="U799">
            <v>0</v>
          </cell>
          <cell r="V799" t="e">
            <v>#NAME?</v>
          </cell>
          <cell r="W799">
            <v>0</v>
          </cell>
          <cell r="X799" t="e">
            <v>#NAME?</v>
          </cell>
          <cell r="Y799" t="e">
            <v>#NAME?</v>
          </cell>
        </row>
        <row r="800">
          <cell r="B800">
            <v>2.9624999999999999E-2</v>
          </cell>
          <cell r="C800" t="e">
            <v>#NAME?</v>
          </cell>
          <cell r="D800" t="e">
            <v>#NAME?</v>
          </cell>
          <cell r="E800">
            <v>0.34</v>
          </cell>
          <cell r="F800" t="e">
            <v>#NAME?</v>
          </cell>
          <cell r="G800" t="e">
            <v>#NAME?</v>
          </cell>
        </row>
        <row r="801">
          <cell r="B801">
            <v>1.125E-2</v>
          </cell>
          <cell r="C801" t="e">
            <v>#NAME?</v>
          </cell>
          <cell r="D801" t="e">
            <v>#NAME?</v>
          </cell>
          <cell r="E801">
            <v>0.8</v>
          </cell>
          <cell r="F801" t="e">
            <v>#NAME?</v>
          </cell>
          <cell r="S801" t="str">
            <v>TELM</v>
          </cell>
          <cell r="V801" t="e">
            <v>#NAME?</v>
          </cell>
          <cell r="Y801" t="e">
            <v>#NAME?</v>
          </cell>
        </row>
        <row r="802">
          <cell r="B802">
            <v>15.130342000000001</v>
          </cell>
          <cell r="C802" t="e">
            <v>#NAME?</v>
          </cell>
          <cell r="D802" t="e">
            <v>#NAME?</v>
          </cell>
          <cell r="E802">
            <v>2.14</v>
          </cell>
          <cell r="F802" t="e">
            <v>#NAME?</v>
          </cell>
        </row>
        <row r="803">
          <cell r="B803">
            <v>6.3940000000000001</v>
          </cell>
          <cell r="C803" t="e">
            <v>#NAME?</v>
          </cell>
          <cell r="D803" t="e">
            <v>#NAME?</v>
          </cell>
          <cell r="E803">
            <v>3.1</v>
          </cell>
          <cell r="F803" t="e">
            <v>#NAME?</v>
          </cell>
        </row>
        <row r="804">
          <cell r="B804">
            <v>0.61759699999999995</v>
          </cell>
          <cell r="C804" t="e">
            <v>#NAME?</v>
          </cell>
          <cell r="D804" t="e">
            <v>#NAME?</v>
          </cell>
          <cell r="E804">
            <v>20</v>
          </cell>
          <cell r="F804" t="e">
            <v>#NAME?</v>
          </cell>
        </row>
        <row r="805">
          <cell r="A805" t="str">
            <v>TELM</v>
          </cell>
          <cell r="C805" t="e">
            <v>#NAME?</v>
          </cell>
          <cell r="D805" t="e">
            <v>#NAME?</v>
          </cell>
          <cell r="G805" t="e">
            <v>#NAME?</v>
          </cell>
        </row>
        <row r="807">
          <cell r="K807" t="str">
            <v>Options Exercisable</v>
          </cell>
          <cell r="L807" t="str">
            <v>In-the Money</v>
          </cell>
          <cell r="M807" t="str">
            <v>Weight</v>
          </cell>
          <cell r="N807" t="str">
            <v>Exercise Price</v>
          </cell>
          <cell r="O807" t="str">
            <v>Current Price</v>
          </cell>
          <cell r="P807" t="str">
            <v>Weighted Avg.</v>
          </cell>
        </row>
        <row r="808">
          <cell r="K808">
            <v>4.8750000000000002E-2</v>
          </cell>
          <cell r="L808" t="e">
            <v>#NAME?</v>
          </cell>
          <cell r="M808" t="e">
            <v>#NAME?</v>
          </cell>
          <cell r="N808">
            <v>0.08</v>
          </cell>
          <cell r="O808" t="e">
            <v>#NAME?</v>
          </cell>
          <cell r="P808" t="e">
            <v>#NAME?</v>
          </cell>
        </row>
        <row r="809">
          <cell r="B809" t="str">
            <v>Options Outstanding</v>
          </cell>
          <cell r="C809" t="str">
            <v>In-the Money</v>
          </cell>
          <cell r="D809" t="str">
            <v>Weight</v>
          </cell>
          <cell r="E809" t="str">
            <v>Exercise Price</v>
          </cell>
          <cell r="F809" t="str">
            <v>Current Price</v>
          </cell>
          <cell r="G809" t="str">
            <v>Weighted Avg.</v>
          </cell>
          <cell r="K809">
            <v>0.26671299999999998</v>
          </cell>
          <cell r="L809" t="e">
            <v>#NAME?</v>
          </cell>
          <cell r="M809" t="e">
            <v>#NAME?</v>
          </cell>
          <cell r="N809">
            <v>0.18</v>
          </cell>
          <cell r="O809" t="e">
            <v>#NAME?</v>
          </cell>
          <cell r="P809" t="e">
            <v>#NAME?</v>
          </cell>
        </row>
        <row r="810">
          <cell r="B810">
            <v>0.24099999999999999</v>
          </cell>
          <cell r="C810" t="e">
            <v>#NAME?</v>
          </cell>
          <cell r="D810" t="e">
            <v>#NAME?</v>
          </cell>
          <cell r="E810">
            <v>0.21</v>
          </cell>
          <cell r="F810" t="e">
            <v>#NAME?</v>
          </cell>
          <cell r="G810" t="e">
            <v>#NAME?</v>
          </cell>
          <cell r="K810">
            <v>8.6250000000000007E-3</v>
          </cell>
          <cell r="L810" t="e">
            <v>#NAME?</v>
          </cell>
          <cell r="M810" t="e">
            <v>#NAME?</v>
          </cell>
          <cell r="N810">
            <v>0.34</v>
          </cell>
          <cell r="O810" t="e">
            <v>#NAME?</v>
          </cell>
          <cell r="P810" t="e">
            <v>#NAME?</v>
          </cell>
        </row>
        <row r="811">
          <cell r="B811">
            <v>1.0932500000000001</v>
          </cell>
          <cell r="C811" t="e">
            <v>#NAME?</v>
          </cell>
          <cell r="D811" t="e">
            <v>#NAME?</v>
          </cell>
          <cell r="E811">
            <v>3.02</v>
          </cell>
          <cell r="F811" t="e">
            <v>#NAME?</v>
          </cell>
          <cell r="G811" t="e">
            <v>#NAME?</v>
          </cell>
          <cell r="K811">
            <v>3.7499999999999999E-3</v>
          </cell>
          <cell r="L811" t="e">
            <v>#NAME?</v>
          </cell>
          <cell r="M811" t="e">
            <v>#NAME?</v>
          </cell>
          <cell r="N811">
            <v>0.8</v>
          </cell>
          <cell r="O811" t="e">
            <v>#NAME?</v>
          </cell>
          <cell r="P811" t="e">
            <v>#NAME?</v>
          </cell>
        </row>
        <row r="812">
          <cell r="A812" t="str">
            <v>CNXT</v>
          </cell>
          <cell r="C812" t="e">
            <v>#NAME?</v>
          </cell>
          <cell r="D812" t="e">
            <v>#NAME?</v>
          </cell>
          <cell r="G812" t="e">
            <v>#NAME?</v>
          </cell>
          <cell r="K812">
            <v>1.2171810000000001</v>
          </cell>
          <cell r="L812" t="e">
            <v>#NAME?</v>
          </cell>
          <cell r="M812" t="e">
            <v>#NAME?</v>
          </cell>
          <cell r="N812">
            <v>2.14</v>
          </cell>
          <cell r="O812" t="e">
            <v>#NAME?</v>
          </cell>
          <cell r="P812" t="e">
            <v>#NAME?</v>
          </cell>
        </row>
        <row r="813">
          <cell r="K813">
            <v>0.29599999999999999</v>
          </cell>
          <cell r="L813" t="e">
            <v>#NAME?</v>
          </cell>
          <cell r="M813" t="e">
            <v>#NAME?</v>
          </cell>
          <cell r="N813">
            <v>3.1</v>
          </cell>
          <cell r="O813" t="e">
            <v>#NAME?</v>
          </cell>
          <cell r="P813" t="e">
            <v>#NAME?</v>
          </cell>
        </row>
        <row r="814">
          <cell r="K814">
            <v>0</v>
          </cell>
          <cell r="L814" t="e">
            <v>#NAME?</v>
          </cell>
          <cell r="M814" t="e">
            <v>#NAME?</v>
          </cell>
          <cell r="N814">
            <v>20</v>
          </cell>
          <cell r="O814" t="e">
            <v>#NAME?</v>
          </cell>
          <cell r="P814" t="e">
            <v>#NAME?</v>
          </cell>
        </row>
        <row r="815">
          <cell r="B815" t="str">
            <v>Options Outstanding</v>
          </cell>
          <cell r="C815" t="str">
            <v>In-the Money</v>
          </cell>
          <cell r="D815" t="str">
            <v>Weight</v>
          </cell>
          <cell r="E815" t="str">
            <v>Exercise Price</v>
          </cell>
          <cell r="F815" t="str">
            <v>Current Price</v>
          </cell>
          <cell r="G815" t="str">
            <v>Weighted Avg.</v>
          </cell>
          <cell r="J815" t="str">
            <v>TELM</v>
          </cell>
          <cell r="L815" t="e">
            <v>#NAME?</v>
          </cell>
          <cell r="M815" t="e">
            <v>#NAME?</v>
          </cell>
          <cell r="P815" t="e">
            <v>#NAME?</v>
          </cell>
        </row>
        <row r="816">
          <cell r="B816">
            <v>0.817079</v>
          </cell>
          <cell r="C816" t="e">
            <v>#NAME?</v>
          </cell>
          <cell r="D816" t="e">
            <v>#NAME?</v>
          </cell>
          <cell r="E816">
            <v>9.6</v>
          </cell>
          <cell r="F816" t="e">
            <v>#NAME?</v>
          </cell>
          <cell r="G816" t="e">
            <v>#NAME?</v>
          </cell>
          <cell r="T816" t="str">
            <v>Convertible Debt</v>
          </cell>
          <cell r="U816" t="str">
            <v>Amount</v>
          </cell>
          <cell r="V816" t="str">
            <v>In-The-Money</v>
          </cell>
          <cell r="W816" t="str">
            <v>Conv. Price</v>
          </cell>
          <cell r="X816" t="str">
            <v>Current Price</v>
          </cell>
          <cell r="Y816" t="str">
            <v>Net Shares</v>
          </cell>
        </row>
        <row r="817">
          <cell r="B817">
            <v>0.82301100000000005</v>
          </cell>
          <cell r="C817" t="e">
            <v>#NAME?</v>
          </cell>
          <cell r="D817" t="e">
            <v>#NAME?</v>
          </cell>
          <cell r="E817">
            <v>10.81</v>
          </cell>
          <cell r="F817" t="e">
            <v>#NAME?</v>
          </cell>
          <cell r="G817" t="e">
            <v>#NAME?</v>
          </cell>
          <cell r="T817" t="str">
            <v>Tranche 1</v>
          </cell>
          <cell r="U817">
            <v>0</v>
          </cell>
          <cell r="V817" t="e">
            <v>#NAME?</v>
          </cell>
          <cell r="W817">
            <v>0</v>
          </cell>
          <cell r="X817" t="e">
            <v>#NAME?</v>
          </cell>
          <cell r="Y817" t="e">
            <v>#NAME?</v>
          </cell>
        </row>
        <row r="818">
          <cell r="B818">
            <v>0.35509099999999999</v>
          </cell>
          <cell r="C818" t="e">
            <v>#NAME?</v>
          </cell>
          <cell r="D818" t="e">
            <v>#NAME?</v>
          </cell>
          <cell r="E818">
            <v>13.17</v>
          </cell>
          <cell r="F818" t="e">
            <v>#NAME?</v>
          </cell>
          <cell r="G818" t="e">
            <v>#NAME?</v>
          </cell>
          <cell r="K818" t="str">
            <v>Options Exercisable</v>
          </cell>
          <cell r="L818" t="str">
            <v>In-the Money</v>
          </cell>
          <cell r="M818" t="str">
            <v>Weight</v>
          </cell>
          <cell r="N818" t="str">
            <v>Exercise Price</v>
          </cell>
          <cell r="O818" t="str">
            <v>Current Price</v>
          </cell>
          <cell r="P818" t="str">
            <v>Weighted Avg.</v>
          </cell>
          <cell r="T818" t="str">
            <v>Tranche 2</v>
          </cell>
          <cell r="U818">
            <v>0</v>
          </cell>
          <cell r="V818" t="e">
            <v>#NAME?</v>
          </cell>
          <cell r="W818">
            <v>0</v>
          </cell>
          <cell r="X818" t="e">
            <v>#NAME?</v>
          </cell>
          <cell r="Y818" t="e">
            <v>#NAME?</v>
          </cell>
        </row>
        <row r="819">
          <cell r="B819">
            <v>0.71465299999999998</v>
          </cell>
          <cell r="C819" t="e">
            <v>#NAME?</v>
          </cell>
          <cell r="D819" t="e">
            <v>#NAME?</v>
          </cell>
          <cell r="E819">
            <v>17.48</v>
          </cell>
          <cell r="F819" t="e">
            <v>#NAME?</v>
          </cell>
          <cell r="G819" t="e">
            <v>#NAME?</v>
          </cell>
          <cell r="K819">
            <v>1.2677700000000001</v>
          </cell>
          <cell r="L819" t="e">
            <v>#NAME?</v>
          </cell>
          <cell r="M819" t="e">
            <v>#NAME?</v>
          </cell>
          <cell r="N819">
            <v>0.21</v>
          </cell>
          <cell r="O819" t="e">
            <v>#NAME?</v>
          </cell>
          <cell r="P819" t="e">
            <v>#NAME?</v>
          </cell>
        </row>
        <row r="820">
          <cell r="B820">
            <v>0.85323400000000005</v>
          </cell>
          <cell r="C820" t="e">
            <v>#NAME?</v>
          </cell>
          <cell r="D820" t="e">
            <v>#NAME?</v>
          </cell>
          <cell r="E820">
            <v>29.31</v>
          </cell>
          <cell r="F820" t="e">
            <v>#NAME?</v>
          </cell>
          <cell r="G820" t="e">
            <v>#NAME?</v>
          </cell>
          <cell r="K820">
            <v>0.72965999999999998</v>
          </cell>
          <cell r="L820" t="e">
            <v>#NAME?</v>
          </cell>
          <cell r="M820" t="e">
            <v>#NAME?</v>
          </cell>
          <cell r="N820">
            <v>2.89</v>
          </cell>
          <cell r="O820" t="e">
            <v>#NAME?</v>
          </cell>
          <cell r="P820" t="e">
            <v>#NAME?</v>
          </cell>
          <cell r="S820" t="str">
            <v>CNXT</v>
          </cell>
          <cell r="V820" t="e">
            <v>#NAME?</v>
          </cell>
          <cell r="Y820" t="e">
            <v>#NAME?</v>
          </cell>
        </row>
        <row r="821">
          <cell r="A821" t="str">
            <v>EXAR</v>
          </cell>
          <cell r="C821" t="e">
            <v>#NAME?</v>
          </cell>
          <cell r="D821" t="e">
            <v>#NAME?</v>
          </cell>
          <cell r="G821" t="e">
            <v>#NAME?</v>
          </cell>
          <cell r="J821" t="str">
            <v>CNXT</v>
          </cell>
          <cell r="L821" t="e">
            <v>#NAME?</v>
          </cell>
          <cell r="M821" t="e">
            <v>#NAME?</v>
          </cell>
          <cell r="P821" t="e">
            <v>#NAME?</v>
          </cell>
        </row>
        <row r="822">
          <cell r="T822" t="str">
            <v>Convertible Debt</v>
          </cell>
          <cell r="U822" t="str">
            <v>Amount</v>
          </cell>
          <cell r="V822" t="str">
            <v>In-The-Money</v>
          </cell>
          <cell r="W822" t="str">
            <v>Conv. Price</v>
          </cell>
          <cell r="X822" t="str">
            <v>Current Price</v>
          </cell>
          <cell r="Y822" t="str">
            <v>Net Shares</v>
          </cell>
        </row>
        <row r="823">
          <cell r="T823" t="str">
            <v>Tranche 1</v>
          </cell>
          <cell r="U823">
            <v>0</v>
          </cell>
          <cell r="V823" t="e">
            <v>#NAME?</v>
          </cell>
          <cell r="W823">
            <v>0</v>
          </cell>
          <cell r="X823" t="e">
            <v>#NAME?</v>
          </cell>
          <cell r="Y823" t="e">
            <v>#NAME?</v>
          </cell>
        </row>
        <row r="824">
          <cell r="B824" t="str">
            <v>Options Outstanding</v>
          </cell>
          <cell r="C824" t="str">
            <v>In-the Money</v>
          </cell>
          <cell r="D824" t="str">
            <v>Weight</v>
          </cell>
          <cell r="E824" t="str">
            <v>Exercise Price</v>
          </cell>
          <cell r="F824" t="str">
            <v>Current Price</v>
          </cell>
          <cell r="G824" t="str">
            <v>Weighted Avg.</v>
          </cell>
          <cell r="K824" t="str">
            <v>Options Exercisable</v>
          </cell>
          <cell r="L824" t="str">
            <v>In-the Money</v>
          </cell>
          <cell r="M824" t="str">
            <v>Weight</v>
          </cell>
          <cell r="N824" t="str">
            <v>Exercise Price</v>
          </cell>
          <cell r="O824" t="str">
            <v>Current Price</v>
          </cell>
          <cell r="P824" t="str">
            <v>Weighted Avg.</v>
          </cell>
          <cell r="T824" t="str">
            <v>Tranche 2</v>
          </cell>
          <cell r="U824">
            <v>0</v>
          </cell>
          <cell r="V824" t="e">
            <v>#NAME?</v>
          </cell>
          <cell r="W824">
            <v>0</v>
          </cell>
          <cell r="X824" t="e">
            <v>#NAME?</v>
          </cell>
          <cell r="Y824" t="e">
            <v>#NAME?</v>
          </cell>
        </row>
        <row r="825">
          <cell r="B825">
            <v>1.447236</v>
          </cell>
          <cell r="C825" t="e">
            <v>#N/A</v>
          </cell>
          <cell r="D825" t="e">
            <v>#N/A</v>
          </cell>
          <cell r="E825">
            <v>0.35799999999999998</v>
          </cell>
          <cell r="F825" t="e">
            <v>#N/A</v>
          </cell>
          <cell r="G825" t="e">
            <v>#N/A</v>
          </cell>
          <cell r="K825">
            <v>0.233348</v>
          </cell>
          <cell r="L825" t="e">
            <v>#NAME?</v>
          </cell>
          <cell r="M825" t="e">
            <v>#NAME?</v>
          </cell>
          <cell r="N825">
            <v>9.02</v>
          </cell>
          <cell r="O825" t="e">
            <v>#NAME?</v>
          </cell>
          <cell r="P825" t="e">
            <v>#NAME?</v>
          </cell>
        </row>
        <row r="826">
          <cell r="B826">
            <v>1.978936</v>
          </cell>
          <cell r="C826" t="e">
            <v>#N/A</v>
          </cell>
          <cell r="D826" t="e">
            <v>#N/A</v>
          </cell>
          <cell r="E826">
            <v>3.5</v>
          </cell>
          <cell r="F826" t="e">
            <v>#N/A</v>
          </cell>
          <cell r="G826" t="e">
            <v>#N/A</v>
          </cell>
          <cell r="K826">
            <v>0.471474</v>
          </cell>
          <cell r="L826" t="e">
            <v>#NAME?</v>
          </cell>
          <cell r="M826" t="e">
            <v>#NAME?</v>
          </cell>
          <cell r="N826">
            <v>10.93</v>
          </cell>
          <cell r="O826" t="e">
            <v>#NAME?</v>
          </cell>
          <cell r="P826" t="e">
            <v>#NAME?</v>
          </cell>
          <cell r="S826" t="str">
            <v>EXAR</v>
          </cell>
          <cell r="V826" t="e">
            <v>#NAME?</v>
          </cell>
          <cell r="Y826" t="e">
            <v>#NAME?</v>
          </cell>
        </row>
        <row r="827">
          <cell r="B827">
            <v>1.520591</v>
          </cell>
          <cell r="C827" t="e">
            <v>#N/A</v>
          </cell>
          <cell r="D827" t="e">
            <v>#N/A</v>
          </cell>
          <cell r="E827">
            <v>6.2089999999999996</v>
          </cell>
          <cell r="F827" t="e">
            <v>#N/A</v>
          </cell>
          <cell r="G827" t="e">
            <v>#N/A</v>
          </cell>
          <cell r="K827">
            <v>0.16308500000000001</v>
          </cell>
          <cell r="L827" t="e">
            <v>#NAME?</v>
          </cell>
          <cell r="M827" t="e">
            <v>#NAME?</v>
          </cell>
          <cell r="N827">
            <v>13.02</v>
          </cell>
          <cell r="O827" t="e">
            <v>#NAME?</v>
          </cell>
          <cell r="P827" t="e">
            <v>#NAME?</v>
          </cell>
        </row>
        <row r="828">
          <cell r="B828">
            <v>1.0350699999999999</v>
          </cell>
          <cell r="C828" t="e">
            <v>#N/A</v>
          </cell>
          <cell r="D828" t="e">
            <v>#N/A</v>
          </cell>
          <cell r="E828">
            <v>13.941000000000001</v>
          </cell>
          <cell r="F828" t="e">
            <v>#N/A</v>
          </cell>
          <cell r="G828" t="e">
            <v>#N/A</v>
          </cell>
          <cell r="K828">
            <v>0.230298</v>
          </cell>
          <cell r="L828" t="e">
            <v>#NAME?</v>
          </cell>
          <cell r="M828" t="e">
            <v>#NAME?</v>
          </cell>
          <cell r="N828">
            <v>16.89</v>
          </cell>
          <cell r="O828" t="e">
            <v>#NAME?</v>
          </cell>
          <cell r="P828" t="e">
            <v>#NAME?</v>
          </cell>
        </row>
        <row r="829">
          <cell r="B829">
            <v>1.6149610000000001</v>
          </cell>
          <cell r="C829" t="e">
            <v>#N/A</v>
          </cell>
          <cell r="D829" t="e">
            <v>#N/A</v>
          </cell>
          <cell r="E829">
            <v>21.995999999999999</v>
          </cell>
          <cell r="F829" t="e">
            <v>#N/A</v>
          </cell>
          <cell r="G829" t="e">
            <v>#N/A</v>
          </cell>
          <cell r="K829">
            <v>1.6875000000000001E-2</v>
          </cell>
          <cell r="L829" t="e">
            <v>#NAME?</v>
          </cell>
          <cell r="M829" t="e">
            <v>#NAME?</v>
          </cell>
          <cell r="N829">
            <v>24.89</v>
          </cell>
          <cell r="O829" t="e">
            <v>#NAME?</v>
          </cell>
          <cell r="P829" t="e">
            <v>#NAME?</v>
          </cell>
        </row>
        <row r="830">
          <cell r="A830" t="str">
            <v>GALT</v>
          </cell>
          <cell r="C830" t="e">
            <v>#N/A</v>
          </cell>
          <cell r="D830" t="e">
            <v>#N/A</v>
          </cell>
          <cell r="G830" t="e">
            <v>#N/A</v>
          </cell>
          <cell r="J830" t="str">
            <v>EXAR</v>
          </cell>
          <cell r="L830" t="e">
            <v>#NAME?</v>
          </cell>
          <cell r="M830" t="e">
            <v>#NAME?</v>
          </cell>
          <cell r="P830" t="e">
            <v>#NAME?</v>
          </cell>
        </row>
        <row r="831">
          <cell r="T831" t="str">
            <v>Convertible Debt</v>
          </cell>
          <cell r="U831" t="str">
            <v>Amount</v>
          </cell>
          <cell r="V831" t="str">
            <v>In-The-Money</v>
          </cell>
          <cell r="W831" t="str">
            <v>Conv. Price</v>
          </cell>
          <cell r="X831" t="str">
            <v>Current Price</v>
          </cell>
          <cell r="Y831" t="str">
            <v>Net Shares</v>
          </cell>
        </row>
        <row r="832">
          <cell r="T832" t="str">
            <v>Tranche 1</v>
          </cell>
          <cell r="U832">
            <v>0</v>
          </cell>
          <cell r="V832" t="e">
            <v>#N/A</v>
          </cell>
          <cell r="W832">
            <v>0</v>
          </cell>
          <cell r="X832" t="e">
            <v>#N/A</v>
          </cell>
          <cell r="Y832" t="e">
            <v>#N/A</v>
          </cell>
        </row>
        <row r="833">
          <cell r="B833" t="str">
            <v>Options Outstanding</v>
          </cell>
          <cell r="C833" t="str">
            <v>In-the Money</v>
          </cell>
          <cell r="D833" t="str">
            <v>Weight</v>
          </cell>
          <cell r="E833" t="str">
            <v>Exercise Price</v>
          </cell>
          <cell r="F833" t="str">
            <v>Current Price</v>
          </cell>
          <cell r="G833" t="str">
            <v>Weighted Avg.</v>
          </cell>
          <cell r="K833" t="str">
            <v>Options Exercisable</v>
          </cell>
          <cell r="L833" t="str">
            <v>In-the Money</v>
          </cell>
          <cell r="M833" t="str">
            <v>Weight</v>
          </cell>
          <cell r="N833" t="str">
            <v>Exercise Price</v>
          </cell>
          <cell r="O833" t="str">
            <v>Current Price</v>
          </cell>
          <cell r="P833" t="str">
            <v>Weighted Avg.</v>
          </cell>
          <cell r="T833" t="str">
            <v>Tranche 2</v>
          </cell>
          <cell r="U833">
            <v>0</v>
          </cell>
          <cell r="V833" t="e">
            <v>#N/A</v>
          </cell>
          <cell r="W833">
            <v>0</v>
          </cell>
          <cell r="X833" t="e">
            <v>#N/A</v>
          </cell>
          <cell r="Y833" t="e">
            <v>#N/A</v>
          </cell>
        </row>
        <row r="834">
          <cell r="B834">
            <v>1.477536</v>
          </cell>
          <cell r="C834" t="e">
            <v>#NAME?</v>
          </cell>
          <cell r="D834" t="e">
            <v>#NAME?</v>
          </cell>
          <cell r="E834">
            <v>0.12</v>
          </cell>
          <cell r="F834" t="e">
            <v>#NAME?</v>
          </cell>
          <cell r="G834" t="e">
            <v>#NAME?</v>
          </cell>
          <cell r="K834">
            <v>0.80182500000000001</v>
          </cell>
          <cell r="L834" t="e">
            <v>#N/A</v>
          </cell>
          <cell r="M834" t="e">
            <v>#N/A</v>
          </cell>
          <cell r="N834">
            <v>0.23</v>
          </cell>
          <cell r="O834" t="e">
            <v>#N/A</v>
          </cell>
          <cell r="P834" t="e">
            <v>#N/A</v>
          </cell>
        </row>
        <row r="835">
          <cell r="B835">
            <v>0.80600000000000005</v>
          </cell>
          <cell r="C835" t="e">
            <v>#NAME?</v>
          </cell>
          <cell r="D835" t="e">
            <v>#NAME?</v>
          </cell>
          <cell r="E835">
            <v>0.25</v>
          </cell>
          <cell r="F835" t="e">
            <v>#NAME?</v>
          </cell>
          <cell r="G835" t="e">
            <v>#NAME?</v>
          </cell>
          <cell r="K835">
            <v>0.83092100000000002</v>
          </cell>
          <cell r="L835" t="e">
            <v>#N/A</v>
          </cell>
          <cell r="M835" t="e">
            <v>#N/A</v>
          </cell>
          <cell r="N835">
            <v>3.5</v>
          </cell>
          <cell r="O835" t="e">
            <v>#N/A</v>
          </cell>
          <cell r="P835" t="e">
            <v>#N/A</v>
          </cell>
          <cell r="S835" t="str">
            <v>GALT</v>
          </cell>
          <cell r="V835" t="e">
            <v>#N/A</v>
          </cell>
          <cell r="Y835" t="e">
            <v>#N/A</v>
          </cell>
        </row>
        <row r="836">
          <cell r="A836" t="str">
            <v>GSPN</v>
          </cell>
          <cell r="C836" t="e">
            <v>#NAME?</v>
          </cell>
          <cell r="D836" t="e">
            <v>#NAME?</v>
          </cell>
          <cell r="G836" t="e">
            <v>#NAME?</v>
          </cell>
          <cell r="K836">
            <v>0.43894300000000003</v>
          </cell>
          <cell r="L836" t="e">
            <v>#N/A</v>
          </cell>
          <cell r="M836" t="e">
            <v>#N/A</v>
          </cell>
          <cell r="N836">
            <v>6.5739999999999998</v>
          </cell>
          <cell r="O836" t="e">
            <v>#N/A</v>
          </cell>
          <cell r="P836" t="e">
            <v>#N/A</v>
          </cell>
        </row>
        <row r="837">
          <cell r="K837">
            <v>5.2548999999999998E-2</v>
          </cell>
          <cell r="L837" t="e">
            <v>#N/A</v>
          </cell>
          <cell r="M837" t="e">
            <v>#N/A</v>
          </cell>
          <cell r="N837">
            <v>11.5</v>
          </cell>
          <cell r="O837" t="e">
            <v>#N/A</v>
          </cell>
          <cell r="P837" t="e">
            <v>#N/A</v>
          </cell>
        </row>
        <row r="838">
          <cell r="K838">
            <v>0</v>
          </cell>
          <cell r="L838" t="e">
            <v>#N/A</v>
          </cell>
          <cell r="M838" t="e">
            <v>#N/A</v>
          </cell>
          <cell r="N838">
            <v>0</v>
          </cell>
          <cell r="O838" t="e">
            <v>#N/A</v>
          </cell>
          <cell r="P838" t="e">
            <v>#N/A</v>
          </cell>
        </row>
        <row r="839">
          <cell r="B839" t="str">
            <v>Options Outstanding</v>
          </cell>
          <cell r="C839" t="str">
            <v>In-the Money</v>
          </cell>
          <cell r="D839" t="str">
            <v>Weight</v>
          </cell>
          <cell r="E839" t="str">
            <v>Exercise Price</v>
          </cell>
          <cell r="F839" t="str">
            <v>Current Price</v>
          </cell>
          <cell r="G839" t="str">
            <v>Weighted Avg.</v>
          </cell>
          <cell r="J839" t="str">
            <v>GALT</v>
          </cell>
          <cell r="L839" t="e">
            <v>#N/A</v>
          </cell>
          <cell r="M839" t="e">
            <v>#N/A</v>
          </cell>
          <cell r="P839" t="e">
            <v>#N/A</v>
          </cell>
        </row>
        <row r="840">
          <cell r="B840">
            <v>1.133</v>
          </cell>
          <cell r="C840" t="e">
            <v>#NAME?</v>
          </cell>
          <cell r="D840" t="e">
            <v>#NAME?</v>
          </cell>
          <cell r="E840">
            <v>3.5000000000000003E-2</v>
          </cell>
          <cell r="F840" t="e">
            <v>#NAME?</v>
          </cell>
          <cell r="G840" t="e">
            <v>#NAME?</v>
          </cell>
          <cell r="T840" t="str">
            <v>Convertible Debt</v>
          </cell>
          <cell r="U840" t="str">
            <v>Amount</v>
          </cell>
          <cell r="V840" t="str">
            <v>In-The-Money</v>
          </cell>
          <cell r="W840" t="str">
            <v>Conv. Price</v>
          </cell>
          <cell r="X840" t="str">
            <v>Current Price</v>
          </cell>
          <cell r="Y840" t="str">
            <v>Net Shares</v>
          </cell>
        </row>
        <row r="841">
          <cell r="B841">
            <v>0.32243300000000003</v>
          </cell>
          <cell r="C841" t="e">
            <v>#NAME?</v>
          </cell>
          <cell r="D841" t="e">
            <v>#NAME?</v>
          </cell>
          <cell r="E841">
            <v>0.08</v>
          </cell>
          <cell r="F841" t="e">
            <v>#NAME?</v>
          </cell>
          <cell r="G841" t="e">
            <v>#NAME?</v>
          </cell>
          <cell r="T841" t="str">
            <v>Tranche 1</v>
          </cell>
          <cell r="U841">
            <v>0</v>
          </cell>
          <cell r="V841" t="e">
            <v>#NAME?</v>
          </cell>
          <cell r="W841">
            <v>0</v>
          </cell>
          <cell r="X841" t="e">
            <v>#NAME?</v>
          </cell>
          <cell r="Y841" t="e">
            <v>#NAME?</v>
          </cell>
        </row>
        <row r="842">
          <cell r="B842">
            <v>3.5086339999999998</v>
          </cell>
          <cell r="C842" t="e">
            <v>#NAME?</v>
          </cell>
          <cell r="D842" t="e">
            <v>#NAME?</v>
          </cell>
          <cell r="E842">
            <v>0.1</v>
          </cell>
          <cell r="F842" t="e">
            <v>#NAME?</v>
          </cell>
          <cell r="G842" t="e">
            <v>#NAME?</v>
          </cell>
          <cell r="K842" t="str">
            <v>Options Exercisable</v>
          </cell>
          <cell r="L842" t="str">
            <v>In-the Money</v>
          </cell>
          <cell r="M842" t="str">
            <v>Weight</v>
          </cell>
          <cell r="N842" t="str">
            <v>Exercise Price</v>
          </cell>
          <cell r="O842" t="str">
            <v>Current Price</v>
          </cell>
          <cell r="P842" t="str">
            <v>Weighted Avg.</v>
          </cell>
          <cell r="T842" t="str">
            <v>Tranche 2</v>
          </cell>
          <cell r="U842">
            <v>0</v>
          </cell>
          <cell r="V842" t="e">
            <v>#NAME?</v>
          </cell>
          <cell r="W842">
            <v>0</v>
          </cell>
          <cell r="X842" t="e">
            <v>#NAME?</v>
          </cell>
          <cell r="Y842" t="e">
            <v>#NAME?</v>
          </cell>
        </row>
        <row r="843">
          <cell r="B843">
            <v>1.86646</v>
          </cell>
          <cell r="C843" t="e">
            <v>#NAME?</v>
          </cell>
          <cell r="D843" t="e">
            <v>#NAME?</v>
          </cell>
          <cell r="E843">
            <v>0.25</v>
          </cell>
          <cell r="F843" t="e">
            <v>#NAME?</v>
          </cell>
          <cell r="G843" t="e">
            <v>#NAME?</v>
          </cell>
          <cell r="K843">
            <v>0.59301000000000004</v>
          </cell>
          <cell r="L843" t="e">
            <v>#NAME?</v>
          </cell>
          <cell r="M843" t="e">
            <v>#NAME?</v>
          </cell>
          <cell r="N843">
            <v>0.11</v>
          </cell>
          <cell r="O843" t="e">
            <v>#NAME?</v>
          </cell>
          <cell r="P843" t="e">
            <v>#NAME?</v>
          </cell>
        </row>
        <row r="844">
          <cell r="A844" t="str">
            <v>HIFN</v>
          </cell>
          <cell r="C844" t="e">
            <v>#NAME?</v>
          </cell>
          <cell r="D844" t="e">
            <v>#NAME?</v>
          </cell>
          <cell r="G844" t="e">
            <v>#NAME?</v>
          </cell>
          <cell r="K844">
            <v>5.0000000000000001E-4</v>
          </cell>
          <cell r="L844" t="e">
            <v>#NAME?</v>
          </cell>
          <cell r="M844" t="e">
            <v>#NAME?</v>
          </cell>
          <cell r="N844">
            <v>0.2</v>
          </cell>
          <cell r="O844" t="e">
            <v>#NAME?</v>
          </cell>
          <cell r="P844" t="e">
            <v>#NAME?</v>
          </cell>
        </row>
        <row r="845">
          <cell r="J845" t="str">
            <v>GSPN</v>
          </cell>
          <cell r="L845" t="e">
            <v>#NAME?</v>
          </cell>
          <cell r="M845" t="e">
            <v>#NAME?</v>
          </cell>
          <cell r="P845" t="e">
            <v>#NAME?</v>
          </cell>
        </row>
        <row r="846">
          <cell r="T846" t="str">
            <v>Convertible Debt</v>
          </cell>
          <cell r="U846" t="str">
            <v>Amount</v>
          </cell>
          <cell r="V846" t="str">
            <v>In-The-Money</v>
          </cell>
          <cell r="W846" t="str">
            <v>Conv. Price</v>
          </cell>
          <cell r="X846" t="str">
            <v>Current Price</v>
          </cell>
          <cell r="Y846" t="str">
            <v>Net Shares</v>
          </cell>
        </row>
        <row r="847">
          <cell r="B847" t="str">
            <v>Options Outstanding</v>
          </cell>
          <cell r="C847" t="str">
            <v>In-the Money</v>
          </cell>
          <cell r="D847" t="str">
            <v>Weight</v>
          </cell>
          <cell r="E847" t="str">
            <v>Exercise Price</v>
          </cell>
          <cell r="F847" t="str">
            <v>Current Price</v>
          </cell>
          <cell r="G847" t="str">
            <v>Weighted Avg.</v>
          </cell>
          <cell r="T847" t="str">
            <v>Tranche 1</v>
          </cell>
          <cell r="U847">
            <v>0</v>
          </cell>
          <cell r="V847" t="e">
            <v>#NAME?</v>
          </cell>
          <cell r="W847">
            <v>0</v>
          </cell>
          <cell r="X847" t="e">
            <v>#NAME?</v>
          </cell>
          <cell r="Y847" t="e">
            <v>#NAME?</v>
          </cell>
        </row>
        <row r="848">
          <cell r="B848">
            <v>3.15</v>
          </cell>
          <cell r="C848" t="e">
            <v>#NAME?</v>
          </cell>
          <cell r="D848" t="e">
            <v>#NAME?</v>
          </cell>
          <cell r="E848">
            <v>0.92</v>
          </cell>
          <cell r="F848" t="e">
            <v>#NAME?</v>
          </cell>
          <cell r="G848" t="e">
            <v>#NAME?</v>
          </cell>
          <cell r="K848" t="str">
            <v>Options Exercisable</v>
          </cell>
          <cell r="L848" t="str">
            <v>In-the Money</v>
          </cell>
          <cell r="M848" t="str">
            <v>Weight</v>
          </cell>
          <cell r="N848" t="str">
            <v>Exercise Price</v>
          </cell>
          <cell r="O848" t="str">
            <v>Current Price</v>
          </cell>
          <cell r="P848" t="str">
            <v>Weighted Avg.</v>
          </cell>
          <cell r="T848" t="str">
            <v>Tranche 2</v>
          </cell>
          <cell r="U848">
            <v>0</v>
          </cell>
          <cell r="V848" t="e">
            <v>#NAME?</v>
          </cell>
          <cell r="W848">
            <v>0</v>
          </cell>
          <cell r="X848" t="e">
            <v>#NAME?</v>
          </cell>
          <cell r="Y848" t="e">
            <v>#NAME?</v>
          </cell>
        </row>
        <row r="849">
          <cell r="B849">
            <v>1.8133729999999999</v>
          </cell>
          <cell r="C849" t="e">
            <v>#NAME?</v>
          </cell>
          <cell r="D849" t="e">
            <v>#NAME?</v>
          </cell>
          <cell r="E849">
            <v>1.5</v>
          </cell>
          <cell r="F849" t="e">
            <v>#NAME?</v>
          </cell>
          <cell r="G849" t="e">
            <v>#NAME?</v>
          </cell>
          <cell r="K849">
            <v>3.4002029999999999</v>
          </cell>
          <cell r="L849" t="e">
            <v>#NAME?</v>
          </cell>
          <cell r="M849" t="e">
            <v>#NAME?</v>
          </cell>
          <cell r="N849">
            <v>0.08</v>
          </cell>
          <cell r="O849" t="e">
            <v>#NAME?</v>
          </cell>
          <cell r="P849" t="e">
            <v>#NAME?</v>
          </cell>
        </row>
        <row r="850">
          <cell r="B850">
            <v>0.26800000000000002</v>
          </cell>
          <cell r="C850" t="e">
            <v>#NAME?</v>
          </cell>
          <cell r="D850" t="e">
            <v>#NAME?</v>
          </cell>
          <cell r="E850">
            <v>3.5</v>
          </cell>
          <cell r="F850" t="e">
            <v>#NAME?</v>
          </cell>
          <cell r="G850" t="e">
            <v>#NAME?</v>
          </cell>
          <cell r="L850" t="e">
            <v>#NAME?</v>
          </cell>
          <cell r="M850" t="e">
            <v>#NAME?</v>
          </cell>
          <cell r="O850" t="e">
            <v>#NAME?</v>
          </cell>
          <cell r="P850" t="e">
            <v>#NAME?</v>
          </cell>
          <cell r="S850" t="str">
            <v>HIFN</v>
          </cell>
          <cell r="V850" t="e">
            <v>#NAME?</v>
          </cell>
          <cell r="Y850" t="e">
            <v>#NAME?</v>
          </cell>
        </row>
        <row r="851">
          <cell r="A851" t="str">
            <v>SMDI</v>
          </cell>
          <cell r="C851" t="e">
            <v>#NAME?</v>
          </cell>
          <cell r="D851" t="e">
            <v>#NAME?</v>
          </cell>
          <cell r="G851" t="e">
            <v>#NAME?</v>
          </cell>
          <cell r="L851" t="e">
            <v>#NAME?</v>
          </cell>
          <cell r="M851" t="e">
            <v>#NAME?</v>
          </cell>
          <cell r="O851" t="e">
            <v>#NAME?</v>
          </cell>
          <cell r="P851" t="e">
            <v>#NAME?</v>
          </cell>
        </row>
        <row r="852">
          <cell r="L852" t="e">
            <v>#NAME?</v>
          </cell>
          <cell r="M852" t="e">
            <v>#NAME?</v>
          </cell>
          <cell r="O852" t="e">
            <v>#NAME?</v>
          </cell>
          <cell r="P852" t="e">
            <v>#NAME?</v>
          </cell>
        </row>
        <row r="853">
          <cell r="J853" t="str">
            <v>HIFN</v>
          </cell>
          <cell r="L853" t="e">
            <v>#NAME?</v>
          </cell>
          <cell r="M853" t="e">
            <v>#NAME?</v>
          </cell>
          <cell r="P853" t="e">
            <v>#NAME?</v>
          </cell>
        </row>
        <row r="854">
          <cell r="B854" t="str">
            <v>Options Outstanding</v>
          </cell>
          <cell r="C854" t="str">
            <v>In-the Money</v>
          </cell>
          <cell r="D854" t="str">
            <v>Weight</v>
          </cell>
          <cell r="E854" t="str">
            <v>Exercise Price</v>
          </cell>
          <cell r="F854" t="str">
            <v>Current Price</v>
          </cell>
          <cell r="G854" t="str">
            <v>Weighted Avg.</v>
          </cell>
          <cell r="T854" t="str">
            <v>Convertible Debt</v>
          </cell>
          <cell r="U854" t="str">
            <v>Amount</v>
          </cell>
          <cell r="V854" t="str">
            <v>In-The-Money</v>
          </cell>
          <cell r="W854" t="str">
            <v>Conv. Price</v>
          </cell>
          <cell r="X854" t="str">
            <v>Current Price</v>
          </cell>
          <cell r="Y854" t="str">
            <v>Net Shares</v>
          </cell>
        </row>
        <row r="855">
          <cell r="B855">
            <v>6.1898260000000001</v>
          </cell>
          <cell r="C855" t="e">
            <v>#NAME?</v>
          </cell>
          <cell r="D855" t="e">
            <v>#NAME?</v>
          </cell>
          <cell r="E855">
            <v>2.58</v>
          </cell>
          <cell r="F855" t="e">
            <v>#NAME?</v>
          </cell>
          <cell r="G855" t="e">
            <v>#NAME?</v>
          </cell>
          <cell r="T855" t="str">
            <v>Tranche 1</v>
          </cell>
          <cell r="U855">
            <v>0</v>
          </cell>
          <cell r="V855" t="e">
            <v>#NAME?</v>
          </cell>
          <cell r="W855">
            <v>0</v>
          </cell>
          <cell r="X855" t="e">
            <v>#NAME?</v>
          </cell>
          <cell r="Y855" t="e">
            <v>#NAME?</v>
          </cell>
        </row>
        <row r="856">
          <cell r="B856">
            <v>0.70626199999999995</v>
          </cell>
          <cell r="C856" t="e">
            <v>#NAME?</v>
          </cell>
          <cell r="D856" t="e">
            <v>#NAME?</v>
          </cell>
          <cell r="E856">
            <v>7.11</v>
          </cell>
          <cell r="F856" t="e">
            <v>#NAME?</v>
          </cell>
          <cell r="G856" t="e">
            <v>#NAME?</v>
          </cell>
          <cell r="K856" t="str">
            <v>Options Exercisable</v>
          </cell>
          <cell r="L856" t="str">
            <v>In-the Money</v>
          </cell>
          <cell r="M856" t="str">
            <v>Weight</v>
          </cell>
          <cell r="N856" t="str">
            <v>Exercise Price</v>
          </cell>
          <cell r="O856" t="str">
            <v>Current Price</v>
          </cell>
          <cell r="P856" t="str">
            <v>Weighted Avg.</v>
          </cell>
          <cell r="T856" t="str">
            <v>Tranche 2</v>
          </cell>
          <cell r="U856">
            <v>0</v>
          </cell>
          <cell r="V856" t="e">
            <v>#NAME?</v>
          </cell>
          <cell r="W856">
            <v>0</v>
          </cell>
          <cell r="X856" t="e">
            <v>#NAME?</v>
          </cell>
          <cell r="Y856" t="e">
            <v>#NAME?</v>
          </cell>
        </row>
        <row r="857">
          <cell r="B857">
            <v>0.69599999999999995</v>
          </cell>
          <cell r="C857" t="e">
            <v>#NAME?</v>
          </cell>
          <cell r="D857" t="e">
            <v>#NAME?</v>
          </cell>
          <cell r="E857">
            <v>16.7</v>
          </cell>
          <cell r="F857" t="e">
            <v>#NAME?</v>
          </cell>
          <cell r="G857" t="e">
            <v>#NAME?</v>
          </cell>
          <cell r="K857">
            <v>2.3466640000000001</v>
          </cell>
          <cell r="L857" t="e">
            <v>#NAME?</v>
          </cell>
          <cell r="M857" t="e">
            <v>#NAME?</v>
          </cell>
          <cell r="N857">
            <v>0.92</v>
          </cell>
          <cell r="O857" t="e">
            <v>#NAME?</v>
          </cell>
          <cell r="P857" t="e">
            <v>#NAME?</v>
          </cell>
        </row>
        <row r="858">
          <cell r="B858">
            <v>0.16245000000000001</v>
          </cell>
          <cell r="C858" t="e">
            <v>#NAME?</v>
          </cell>
          <cell r="D858" t="e">
            <v>#NAME?</v>
          </cell>
          <cell r="E858">
            <v>24.2</v>
          </cell>
          <cell r="F858" t="e">
            <v>#NAME?</v>
          </cell>
          <cell r="G858" t="e">
            <v>#NAME?</v>
          </cell>
          <cell r="K858">
            <v>0.23549</v>
          </cell>
          <cell r="L858" t="e">
            <v>#NAME?</v>
          </cell>
          <cell r="M858" t="e">
            <v>#NAME?</v>
          </cell>
          <cell r="N858">
            <v>1.5</v>
          </cell>
          <cell r="O858" t="e">
            <v>#NAME?</v>
          </cell>
          <cell r="P858" t="e">
            <v>#NAME?</v>
          </cell>
          <cell r="S858" t="str">
            <v>SMDI</v>
          </cell>
          <cell r="V858" t="e">
            <v>#NAME?</v>
          </cell>
          <cell r="Y858" t="e">
            <v>#NAME?</v>
          </cell>
        </row>
        <row r="859">
          <cell r="B859">
            <v>0.12620999999999999</v>
          </cell>
          <cell r="C859" t="e">
            <v>#NAME?</v>
          </cell>
          <cell r="D859" t="e">
            <v>#NAME?</v>
          </cell>
          <cell r="E859">
            <v>49.27</v>
          </cell>
          <cell r="F859" t="e">
            <v>#NAME?</v>
          </cell>
          <cell r="G859" t="e">
            <v>#NAME?</v>
          </cell>
          <cell r="L859" t="e">
            <v>#NAME?</v>
          </cell>
          <cell r="M859" t="e">
            <v>#NAME?</v>
          </cell>
          <cell r="N859">
            <v>3.5</v>
          </cell>
          <cell r="O859" t="e">
            <v>#NAME?</v>
          </cell>
          <cell r="P859" t="e">
            <v>#NAME?</v>
          </cell>
        </row>
        <row r="860">
          <cell r="B860">
            <v>0.10639999999999999</v>
          </cell>
          <cell r="C860" t="e">
            <v>#NAME?</v>
          </cell>
          <cell r="D860" t="e">
            <v>#NAME?</v>
          </cell>
          <cell r="E860">
            <v>71.08</v>
          </cell>
          <cell r="F860" t="e">
            <v>#NAME?</v>
          </cell>
          <cell r="G860" t="e">
            <v>#NAME?</v>
          </cell>
          <cell r="J860" t="str">
            <v>SMDI</v>
          </cell>
          <cell r="L860" t="e">
            <v>#NAME?</v>
          </cell>
          <cell r="M860" t="e">
            <v>#NAME?</v>
          </cell>
          <cell r="P860" t="e">
            <v>#NAME?</v>
          </cell>
        </row>
        <row r="861">
          <cell r="B861">
            <v>0.1792</v>
          </cell>
          <cell r="C861" t="e">
            <v>#NAME?</v>
          </cell>
          <cell r="D861" t="e">
            <v>#NAME?</v>
          </cell>
          <cell r="E861">
            <v>75.97</v>
          </cell>
          <cell r="F861" t="e">
            <v>#NAME?</v>
          </cell>
          <cell r="G861" t="e">
            <v>#NAME?</v>
          </cell>
          <cell r="T861" t="str">
            <v>Convertible Debt</v>
          </cell>
          <cell r="U861" t="str">
            <v>Amount</v>
          </cell>
          <cell r="V861" t="str">
            <v>In-The-Money</v>
          </cell>
          <cell r="W861" t="str">
            <v>Conv. Price</v>
          </cell>
          <cell r="X861" t="str">
            <v>Current Price</v>
          </cell>
          <cell r="Y861" t="str">
            <v>Net Shares</v>
          </cell>
        </row>
        <row r="862">
          <cell r="A862" t="str">
            <v>VRTA</v>
          </cell>
          <cell r="C862" t="e">
            <v>#NAME?</v>
          </cell>
          <cell r="D862" t="e">
            <v>#NAME?</v>
          </cell>
          <cell r="G862" t="e">
            <v>#NAME?</v>
          </cell>
          <cell r="T862" t="str">
            <v>Tranche 1</v>
          </cell>
          <cell r="U862">
            <v>0</v>
          </cell>
          <cell r="V862" t="e">
            <v>#NAME?</v>
          </cell>
          <cell r="W862">
            <v>0</v>
          </cell>
          <cell r="X862" t="e">
            <v>#NAME?</v>
          </cell>
          <cell r="Y862" t="e">
            <v>#NAME?</v>
          </cell>
        </row>
        <row r="863">
          <cell r="K863" t="str">
            <v>Options Exercisable</v>
          </cell>
          <cell r="L863" t="str">
            <v>In-the Money</v>
          </cell>
          <cell r="M863" t="str">
            <v>Weight</v>
          </cell>
          <cell r="N863" t="str">
            <v>Exercise Price</v>
          </cell>
          <cell r="O863" t="str">
            <v>Current Price</v>
          </cell>
          <cell r="P863" t="str">
            <v>Weighted Avg.</v>
          </cell>
          <cell r="T863" t="str">
            <v>Tranche 2</v>
          </cell>
          <cell r="U863">
            <v>0</v>
          </cell>
          <cell r="V863" t="e">
            <v>#NAME?</v>
          </cell>
          <cell r="W863">
            <v>0</v>
          </cell>
          <cell r="X863" t="e">
            <v>#NAME?</v>
          </cell>
          <cell r="Y863" t="e">
            <v>#NAME?</v>
          </cell>
        </row>
        <row r="864">
          <cell r="K864">
            <v>1.7881800000000001</v>
          </cell>
          <cell r="L864" t="e">
            <v>#NAME?</v>
          </cell>
          <cell r="M864" t="e">
            <v>#NAME?</v>
          </cell>
          <cell r="N864">
            <v>1.34</v>
          </cell>
          <cell r="O864" t="e">
            <v>#NAME?</v>
          </cell>
          <cell r="P864" t="e">
            <v>#NAME?</v>
          </cell>
        </row>
        <row r="865">
          <cell r="B865" t="str">
            <v>Options Outstanding</v>
          </cell>
          <cell r="C865" t="str">
            <v>In-the Money</v>
          </cell>
          <cell r="D865" t="str">
            <v>Weight</v>
          </cell>
          <cell r="E865" t="str">
            <v>Exercise Price</v>
          </cell>
          <cell r="F865" t="str">
            <v>Current Price</v>
          </cell>
          <cell r="G865" t="str">
            <v>Weighted Avg.</v>
          </cell>
          <cell r="K865">
            <v>1.0492E-2</v>
          </cell>
          <cell r="L865" t="e">
            <v>#NAME?</v>
          </cell>
          <cell r="M865" t="e">
            <v>#NAME?</v>
          </cell>
          <cell r="N865">
            <v>18</v>
          </cell>
          <cell r="O865" t="e">
            <v>#NAME?</v>
          </cell>
          <cell r="P865" t="e">
            <v>#NAME?</v>
          </cell>
          <cell r="S865" t="str">
            <v>VRTA</v>
          </cell>
          <cell r="V865" t="e">
            <v>#NAME?</v>
          </cell>
          <cell r="Y865" t="e">
            <v>#NAME?</v>
          </cell>
        </row>
        <row r="866">
          <cell r="B866">
            <v>5.2726059999999997</v>
          </cell>
          <cell r="C866" t="e">
            <v>#NAME?</v>
          </cell>
          <cell r="D866" t="e">
            <v>#NAME?</v>
          </cell>
          <cell r="E866">
            <v>1.4</v>
          </cell>
          <cell r="F866" t="e">
            <v>#NAME?</v>
          </cell>
          <cell r="G866" t="e">
            <v>#NAME?</v>
          </cell>
          <cell r="K866">
            <v>0</v>
          </cell>
          <cell r="L866" t="e">
            <v>#NAME?</v>
          </cell>
          <cell r="M866" t="e">
            <v>#NAME?</v>
          </cell>
          <cell r="N866">
            <v>0</v>
          </cell>
          <cell r="O866" t="e">
            <v>#NAME?</v>
          </cell>
          <cell r="P866" t="e">
            <v>#NAME?</v>
          </cell>
        </row>
        <row r="867">
          <cell r="B867">
            <v>8.3626880000000003</v>
          </cell>
          <cell r="C867" t="e">
            <v>#NAME?</v>
          </cell>
          <cell r="D867" t="e">
            <v>#NAME?</v>
          </cell>
          <cell r="E867">
            <v>7.36</v>
          </cell>
          <cell r="F867" t="e">
            <v>#NAME?</v>
          </cell>
          <cell r="G867" t="e">
            <v>#NAME?</v>
          </cell>
          <cell r="K867">
            <v>0</v>
          </cell>
          <cell r="L867" t="e">
            <v>#NAME?</v>
          </cell>
          <cell r="M867" t="e">
            <v>#NAME?</v>
          </cell>
          <cell r="N867">
            <v>0</v>
          </cell>
          <cell r="O867" t="e">
            <v>#NAME?</v>
          </cell>
          <cell r="P867" t="e">
            <v>#NAME?</v>
          </cell>
        </row>
        <row r="868">
          <cell r="B868">
            <v>5.4411639999999997</v>
          </cell>
          <cell r="C868" t="e">
            <v>#NAME?</v>
          </cell>
          <cell r="D868" t="e">
            <v>#NAME?</v>
          </cell>
          <cell r="E868">
            <v>9.6999999999999993</v>
          </cell>
          <cell r="F868" t="e">
            <v>#NAME?</v>
          </cell>
          <cell r="G868" t="e">
            <v>#NAME?</v>
          </cell>
          <cell r="K868">
            <v>0</v>
          </cell>
          <cell r="L868" t="e">
            <v>#NAME?</v>
          </cell>
          <cell r="M868" t="e">
            <v>#NAME?</v>
          </cell>
          <cell r="N868">
            <v>0</v>
          </cell>
          <cell r="O868" t="e">
            <v>#NAME?</v>
          </cell>
          <cell r="P868" t="e">
            <v>#NAME?</v>
          </cell>
        </row>
        <row r="869">
          <cell r="B869">
            <v>1.8231999999999999</v>
          </cell>
          <cell r="C869" t="e">
            <v>#NAME?</v>
          </cell>
          <cell r="D869" t="e">
            <v>#NAME?</v>
          </cell>
          <cell r="E869">
            <v>24.69</v>
          </cell>
          <cell r="F869" t="e">
            <v>#NAME?</v>
          </cell>
          <cell r="G869" t="e">
            <v>#NAME?</v>
          </cell>
          <cell r="K869">
            <v>0</v>
          </cell>
          <cell r="L869" t="e">
            <v>#NAME?</v>
          </cell>
          <cell r="M869" t="e">
            <v>#NAME?</v>
          </cell>
          <cell r="N869">
            <v>0</v>
          </cell>
          <cell r="O869" t="e">
            <v>#NAME?</v>
          </cell>
          <cell r="P869" t="e">
            <v>#NAME?</v>
          </cell>
        </row>
        <row r="870">
          <cell r="A870" t="str">
            <v>VTSS</v>
          </cell>
          <cell r="C870" t="e">
            <v>#NAME?</v>
          </cell>
          <cell r="D870" t="e">
            <v>#NAME?</v>
          </cell>
          <cell r="G870" t="e">
            <v>#NAME?</v>
          </cell>
          <cell r="K870">
            <v>0</v>
          </cell>
          <cell r="L870" t="e">
            <v>#NAME?</v>
          </cell>
          <cell r="M870" t="e">
            <v>#NAME?</v>
          </cell>
          <cell r="N870">
            <v>0</v>
          </cell>
          <cell r="O870" t="e">
            <v>#NAME?</v>
          </cell>
          <cell r="P870" t="e">
            <v>#NAME?</v>
          </cell>
        </row>
        <row r="871">
          <cell r="J871" t="str">
            <v>VRTA</v>
          </cell>
          <cell r="L871" t="e">
            <v>#NAME?</v>
          </cell>
          <cell r="M871" t="e">
            <v>#NAME?</v>
          </cell>
          <cell r="P871" t="e">
            <v>#NAME?</v>
          </cell>
        </row>
        <row r="872">
          <cell r="T872" t="str">
            <v>Convertible Debt</v>
          </cell>
          <cell r="U872" t="str">
            <v>Amount</v>
          </cell>
          <cell r="V872" t="str">
            <v>In-The-Money</v>
          </cell>
          <cell r="W872" t="str">
            <v>Conv. Price</v>
          </cell>
          <cell r="X872" t="str">
            <v>Current Price</v>
          </cell>
          <cell r="Y872" t="str">
            <v>Net Shares</v>
          </cell>
        </row>
        <row r="873">
          <cell r="B873" t="str">
            <v>Options Outstanding</v>
          </cell>
          <cell r="C873" t="str">
            <v>In-the Money</v>
          </cell>
          <cell r="D873" t="str">
            <v>Weight</v>
          </cell>
          <cell r="E873" t="str">
            <v>Exercise Price</v>
          </cell>
          <cell r="F873" t="str">
            <v>Current Price</v>
          </cell>
          <cell r="G873" t="str">
            <v>Weighted Avg.</v>
          </cell>
          <cell r="T873" t="str">
            <v>Tranche 1</v>
          </cell>
          <cell r="U873">
            <v>0</v>
          </cell>
          <cell r="V873" t="e">
            <v>#NAME?</v>
          </cell>
          <cell r="W873">
            <v>0</v>
          </cell>
          <cell r="X873" t="e">
            <v>#NAME?</v>
          </cell>
          <cell r="Y873" t="e">
            <v>#NAME?</v>
          </cell>
        </row>
        <row r="874">
          <cell r="C874" t="e">
            <v>#NAME?</v>
          </cell>
          <cell r="D874" t="e">
            <v>#NAME?</v>
          </cell>
          <cell r="F874" t="e">
            <v>#NAME?</v>
          </cell>
          <cell r="G874" t="e">
            <v>#NAME?</v>
          </cell>
          <cell r="K874" t="str">
            <v>Options Exercisable</v>
          </cell>
          <cell r="L874" t="str">
            <v>In-the Money</v>
          </cell>
          <cell r="M874" t="str">
            <v>Weight</v>
          </cell>
          <cell r="N874" t="str">
            <v>Exercise Price</v>
          </cell>
          <cell r="O874" t="str">
            <v>Current Price</v>
          </cell>
          <cell r="P874" t="str">
            <v>Weighted Avg.</v>
          </cell>
          <cell r="T874" t="str">
            <v>Tranche 2</v>
          </cell>
          <cell r="U874">
            <v>0</v>
          </cell>
          <cell r="V874" t="e">
            <v>#NAME?</v>
          </cell>
          <cell r="W874">
            <v>0</v>
          </cell>
          <cell r="X874" t="e">
            <v>#NAME?</v>
          </cell>
          <cell r="Y874" t="e">
            <v>#NAME?</v>
          </cell>
        </row>
        <row r="875">
          <cell r="C875" t="e">
            <v>#NAME?</v>
          </cell>
          <cell r="D875" t="e">
            <v>#NAME?</v>
          </cell>
          <cell r="F875" t="e">
            <v>#NAME?</v>
          </cell>
          <cell r="G875" t="e">
            <v>#NAME?</v>
          </cell>
          <cell r="K875">
            <v>2.8646739999999999</v>
          </cell>
          <cell r="L875" t="e">
            <v>#NAME?</v>
          </cell>
          <cell r="M875" t="e">
            <v>#NAME?</v>
          </cell>
          <cell r="N875">
            <v>1.1200000000000001</v>
          </cell>
          <cell r="O875" t="e">
            <v>#NAME?</v>
          </cell>
          <cell r="P875" t="e">
            <v>#NAME?</v>
          </cell>
        </row>
        <row r="876">
          <cell r="C876" t="e">
            <v>#NAME?</v>
          </cell>
          <cell r="D876" t="e">
            <v>#NAME?</v>
          </cell>
          <cell r="F876" t="e">
            <v>#NAME?</v>
          </cell>
          <cell r="G876" t="e">
            <v>#NAME?</v>
          </cell>
          <cell r="K876">
            <v>1.1138459999999999</v>
          </cell>
          <cell r="L876" t="e">
            <v>#NAME?</v>
          </cell>
          <cell r="M876" t="e">
            <v>#NAME?</v>
          </cell>
          <cell r="N876">
            <v>5.58</v>
          </cell>
          <cell r="O876" t="e">
            <v>#NAME?</v>
          </cell>
          <cell r="P876" t="e">
            <v>#NAME?</v>
          </cell>
          <cell r="S876" t="str">
            <v>VTSS</v>
          </cell>
          <cell r="V876" t="e">
            <v>#NAME?</v>
          </cell>
          <cell r="Y876" t="e">
            <v>#NAME?</v>
          </cell>
        </row>
        <row r="877">
          <cell r="C877" t="e">
            <v>#NAME?</v>
          </cell>
          <cell r="D877" t="e">
            <v>#NAME?</v>
          </cell>
          <cell r="F877" t="e">
            <v>#NAME?</v>
          </cell>
          <cell r="G877" t="e">
            <v>#NAME?</v>
          </cell>
          <cell r="K877">
            <v>0.88319899999999996</v>
          </cell>
          <cell r="L877" t="e">
            <v>#NAME?</v>
          </cell>
          <cell r="M877" t="e">
            <v>#NAME?</v>
          </cell>
          <cell r="N877">
            <v>9.8000000000000007</v>
          </cell>
          <cell r="O877" t="e">
            <v>#NAME?</v>
          </cell>
          <cell r="P877" t="e">
            <v>#NAME?</v>
          </cell>
        </row>
        <row r="878">
          <cell r="C878" t="e">
            <v>#NAME?</v>
          </cell>
          <cell r="D878" t="e">
            <v>#NAME?</v>
          </cell>
          <cell r="F878" t="e">
            <v>#NAME?</v>
          </cell>
          <cell r="G878" t="e">
            <v>#NAME?</v>
          </cell>
          <cell r="K878">
            <v>6.6299999999999998E-2</v>
          </cell>
          <cell r="L878" t="e">
            <v>#NAME?</v>
          </cell>
          <cell r="M878" t="e">
            <v>#NAME?</v>
          </cell>
          <cell r="N878">
            <v>20.48</v>
          </cell>
          <cell r="O878" t="e">
            <v>#NAME?</v>
          </cell>
          <cell r="P878" t="e">
            <v>#NAME?</v>
          </cell>
        </row>
        <row r="879">
          <cell r="C879" t="e">
            <v>#NAME?</v>
          </cell>
          <cell r="D879" t="e">
            <v>#NAME?</v>
          </cell>
          <cell r="F879" t="e">
            <v>#NAME?</v>
          </cell>
          <cell r="G879" t="e">
            <v>#NAME?</v>
          </cell>
          <cell r="J879" t="str">
            <v>VTSS</v>
          </cell>
          <cell r="L879" t="e">
            <v>#NAME?</v>
          </cell>
          <cell r="M879" t="e">
            <v>#NAME?</v>
          </cell>
          <cell r="P879" t="e">
            <v>#NAME?</v>
          </cell>
        </row>
        <row r="880">
          <cell r="C880" t="e">
            <v>#NAME?</v>
          </cell>
          <cell r="D880" t="e">
            <v>#NAME?</v>
          </cell>
          <cell r="F880" t="e">
            <v>#NAME?</v>
          </cell>
          <cell r="G880" t="e">
            <v>#NAME?</v>
          </cell>
          <cell r="T880" t="str">
            <v>Convertible Debt</v>
          </cell>
          <cell r="U880" t="str">
            <v>Amount</v>
          </cell>
          <cell r="V880" t="str">
            <v>In-The-Money</v>
          </cell>
          <cell r="W880" t="str">
            <v>Conv. Price</v>
          </cell>
          <cell r="X880" t="str">
            <v>Current Price</v>
          </cell>
          <cell r="Y880" t="str">
            <v>Net Shares</v>
          </cell>
        </row>
        <row r="881">
          <cell r="A881" t="str">
            <v>RDWR</v>
          </cell>
          <cell r="C881" t="e">
            <v>#NAME?</v>
          </cell>
          <cell r="D881" t="e">
            <v>#NAME?</v>
          </cell>
          <cell r="G881" t="e">
            <v>#NAME?</v>
          </cell>
          <cell r="T881" t="str">
            <v>Tranche 1</v>
          </cell>
          <cell r="U881">
            <v>0</v>
          </cell>
          <cell r="V881" t="e">
            <v>#NAME?</v>
          </cell>
          <cell r="W881">
            <v>0</v>
          </cell>
          <cell r="X881" t="e">
            <v>#NAME?</v>
          </cell>
          <cell r="Y881" t="e">
            <v>#NAME?</v>
          </cell>
        </row>
        <row r="882">
          <cell r="K882" t="str">
            <v>Options Exercisable</v>
          </cell>
          <cell r="L882" t="str">
            <v>In-the Money</v>
          </cell>
          <cell r="M882" t="str">
            <v>Weight</v>
          </cell>
          <cell r="N882" t="str">
            <v>Exercise Price</v>
          </cell>
          <cell r="O882" t="str">
            <v>Current Price</v>
          </cell>
          <cell r="P882" t="str">
            <v>Weighted Avg.</v>
          </cell>
          <cell r="T882" t="str">
            <v>Tranche 2</v>
          </cell>
          <cell r="U882">
            <v>0</v>
          </cell>
          <cell r="V882" t="e">
            <v>#NAME?</v>
          </cell>
          <cell r="W882">
            <v>0</v>
          </cell>
          <cell r="X882" t="e">
            <v>#NAME?</v>
          </cell>
          <cell r="Y882" t="e">
            <v>#NAME?</v>
          </cell>
        </row>
        <row r="883">
          <cell r="L883" t="e">
            <v>#NAME?</v>
          </cell>
          <cell r="M883" t="e">
            <v>#NAME?</v>
          </cell>
          <cell r="O883" t="e">
            <v>#NAME?</v>
          </cell>
          <cell r="P883" t="e">
            <v>#NAME?</v>
          </cell>
        </row>
        <row r="884">
          <cell r="B884" t="str">
            <v>Options Outstanding</v>
          </cell>
          <cell r="C884" t="str">
            <v>In-the Money</v>
          </cell>
          <cell r="D884" t="str">
            <v>Weight</v>
          </cell>
          <cell r="E884" t="str">
            <v>Exercise Price</v>
          </cell>
          <cell r="F884" t="str">
            <v>Current Price</v>
          </cell>
          <cell r="G884" t="str">
            <v>Weighted Avg.</v>
          </cell>
          <cell r="L884" t="e">
            <v>#NAME?</v>
          </cell>
          <cell r="M884" t="e">
            <v>#NAME?</v>
          </cell>
          <cell r="O884" t="e">
            <v>#NAME?</v>
          </cell>
          <cell r="P884" t="e">
            <v>#NAME?</v>
          </cell>
          <cell r="S884" t="str">
            <v>RDWR</v>
          </cell>
          <cell r="V884" t="e">
            <v>#NAME?</v>
          </cell>
          <cell r="Y884" t="e">
            <v>#NAME?</v>
          </cell>
        </row>
        <row r="885">
          <cell r="B885">
            <v>0.72309500000000004</v>
          </cell>
          <cell r="C885" t="e">
            <v>#NAME?</v>
          </cell>
          <cell r="D885" t="e">
            <v>#NAME?</v>
          </cell>
          <cell r="E885">
            <v>0.05</v>
          </cell>
          <cell r="F885" t="e">
            <v>#NAME?</v>
          </cell>
          <cell r="G885" t="e">
            <v>#NAME?</v>
          </cell>
          <cell r="L885" t="e">
            <v>#NAME?</v>
          </cell>
          <cell r="M885" t="e">
            <v>#NAME?</v>
          </cell>
          <cell r="O885" t="e">
            <v>#NAME?</v>
          </cell>
          <cell r="P885" t="e">
            <v>#NAME?</v>
          </cell>
        </row>
        <row r="886">
          <cell r="B886">
            <v>0.48266799999999999</v>
          </cell>
          <cell r="C886" t="e">
            <v>#NAME?</v>
          </cell>
          <cell r="D886" t="e">
            <v>#NAME?</v>
          </cell>
          <cell r="E886">
            <v>0.34</v>
          </cell>
          <cell r="F886" t="e">
            <v>#NAME?</v>
          </cell>
          <cell r="G886" t="e">
            <v>#NAME?</v>
          </cell>
          <cell r="L886" t="e">
            <v>#NAME?</v>
          </cell>
          <cell r="M886" t="e">
            <v>#NAME?</v>
          </cell>
          <cell r="O886" t="e">
            <v>#NAME?</v>
          </cell>
          <cell r="P886" t="e">
            <v>#NAME?</v>
          </cell>
        </row>
        <row r="887">
          <cell r="B887">
            <v>0.30473800000000001</v>
          </cell>
          <cell r="C887" t="e">
            <v>#NAME?</v>
          </cell>
          <cell r="D887" t="e">
            <v>#NAME?</v>
          </cell>
          <cell r="E887">
            <v>0.75</v>
          </cell>
          <cell r="F887" t="e">
            <v>#NAME?</v>
          </cell>
          <cell r="G887" t="e">
            <v>#NAME?</v>
          </cell>
          <cell r="L887" t="e">
            <v>#NAME?</v>
          </cell>
          <cell r="M887" t="e">
            <v>#NAME?</v>
          </cell>
          <cell r="O887" t="e">
            <v>#NAME?</v>
          </cell>
          <cell r="P887" t="e">
            <v>#NAME?</v>
          </cell>
        </row>
        <row r="888">
          <cell r="B888">
            <v>0.50148099999999995</v>
          </cell>
          <cell r="C888" t="e">
            <v>#NAME?</v>
          </cell>
          <cell r="D888" t="e">
            <v>#NAME?</v>
          </cell>
          <cell r="E888">
            <v>1.5</v>
          </cell>
          <cell r="F888" t="e">
            <v>#NAME?</v>
          </cell>
          <cell r="G888" t="e">
            <v>#NAME?</v>
          </cell>
          <cell r="L888" t="e">
            <v>#NAME?</v>
          </cell>
          <cell r="M888" t="e">
            <v>#NAME?</v>
          </cell>
          <cell r="O888" t="e">
            <v>#NAME?</v>
          </cell>
          <cell r="P888" t="e">
            <v>#NAME?</v>
          </cell>
        </row>
        <row r="889">
          <cell r="B889">
            <v>0.37527300000000002</v>
          </cell>
          <cell r="C889" t="e">
            <v>#NAME?</v>
          </cell>
          <cell r="D889" t="e">
            <v>#NAME?</v>
          </cell>
          <cell r="E889">
            <v>12.69</v>
          </cell>
          <cell r="F889" t="e">
            <v>#NAME?</v>
          </cell>
          <cell r="G889" t="e">
            <v>#NAME?</v>
          </cell>
          <cell r="L889" t="e">
            <v>#NAME?</v>
          </cell>
          <cell r="M889" t="e">
            <v>#NAME?</v>
          </cell>
          <cell r="O889" t="e">
            <v>#NAME?</v>
          </cell>
          <cell r="P889" t="e">
            <v>#NAME?</v>
          </cell>
        </row>
        <row r="890">
          <cell r="B890">
            <v>9.2374999999999999E-2</v>
          </cell>
          <cell r="C890" t="e">
            <v>#NAME?</v>
          </cell>
          <cell r="D890" t="e">
            <v>#NAME?</v>
          </cell>
          <cell r="E890">
            <v>67.400000000000006</v>
          </cell>
          <cell r="F890" t="e">
            <v>#NAME?</v>
          </cell>
          <cell r="G890" t="e">
            <v>#NAME?</v>
          </cell>
          <cell r="J890" t="str">
            <v>RDWR</v>
          </cell>
          <cell r="L890" t="e">
            <v>#NAME?</v>
          </cell>
          <cell r="M890" t="e">
            <v>#NAME?</v>
          </cell>
          <cell r="P890" t="e">
            <v>#NAME?</v>
          </cell>
        </row>
        <row r="891">
          <cell r="B891">
            <v>5.0000000000000001E-3</v>
          </cell>
          <cell r="C891" t="e">
            <v>#NAME?</v>
          </cell>
          <cell r="D891" t="e">
            <v>#NAME?</v>
          </cell>
          <cell r="E891">
            <v>75.31</v>
          </cell>
          <cell r="F891" t="e">
            <v>#NAME?</v>
          </cell>
          <cell r="G891" t="e">
            <v>#NAME?</v>
          </cell>
          <cell r="T891" t="str">
            <v>Convertible Debt</v>
          </cell>
          <cell r="U891" t="str">
            <v>Amount</v>
          </cell>
          <cell r="V891" t="str">
            <v>In-The-Money</v>
          </cell>
          <cell r="W891" t="str">
            <v>Conv. Price</v>
          </cell>
          <cell r="X891" t="str">
            <v>Current Price</v>
          </cell>
          <cell r="Y891" t="str">
            <v>Net Shares</v>
          </cell>
        </row>
        <row r="892">
          <cell r="A892" t="str">
            <v>FFIV</v>
          </cell>
          <cell r="C892" t="e">
            <v>#NAME?</v>
          </cell>
          <cell r="D892" t="e">
            <v>#NAME?</v>
          </cell>
          <cell r="G892" t="e">
            <v>#NAME?</v>
          </cell>
          <cell r="T892" t="str">
            <v>Tranche 1</v>
          </cell>
          <cell r="U892">
            <v>0</v>
          </cell>
          <cell r="V892" t="e">
            <v>#NAME?</v>
          </cell>
          <cell r="W892">
            <v>0</v>
          </cell>
          <cell r="X892" t="e">
            <v>#NAME?</v>
          </cell>
          <cell r="Y892" t="e">
            <v>#NAME?</v>
          </cell>
        </row>
        <row r="893">
          <cell r="K893" t="str">
            <v>Options Exercisable</v>
          </cell>
          <cell r="L893" t="str">
            <v>In-the Money</v>
          </cell>
          <cell r="M893" t="str">
            <v>Weight</v>
          </cell>
          <cell r="N893" t="str">
            <v>Exercise Price</v>
          </cell>
          <cell r="O893" t="str">
            <v>Current Price</v>
          </cell>
          <cell r="P893" t="str">
            <v>Weighted Avg.</v>
          </cell>
          <cell r="T893" t="str">
            <v>Tranche 2</v>
          </cell>
          <cell r="U893">
            <v>0</v>
          </cell>
          <cell r="V893" t="e">
            <v>#NAME?</v>
          </cell>
          <cell r="W893">
            <v>0</v>
          </cell>
          <cell r="X893" t="e">
            <v>#NAME?</v>
          </cell>
          <cell r="Y893" t="e">
            <v>#NAME?</v>
          </cell>
        </row>
        <row r="894">
          <cell r="B894" t="str">
            <v>Options Outstanding</v>
          </cell>
          <cell r="C894" t="str">
            <v>In-the Money</v>
          </cell>
          <cell r="D894" t="str">
            <v>Weight</v>
          </cell>
          <cell r="E894" t="str">
            <v>Exercise Price</v>
          </cell>
          <cell r="F894" t="str">
            <v>Current Price</v>
          </cell>
          <cell r="G894" t="str">
            <v>Weighted Avg.</v>
          </cell>
          <cell r="K894">
            <v>8.9499999999999996E-2</v>
          </cell>
          <cell r="L894" t="e">
            <v>#NAME?</v>
          </cell>
          <cell r="M894" t="e">
            <v>#NAME?</v>
          </cell>
          <cell r="N894">
            <v>0.05</v>
          </cell>
          <cell r="O894" t="e">
            <v>#NAME?</v>
          </cell>
          <cell r="P894" t="e">
            <v>#NAME?</v>
          </cell>
        </row>
        <row r="895">
          <cell r="B895">
            <v>0</v>
          </cell>
          <cell r="C895" t="e">
            <v>#N/A</v>
          </cell>
          <cell r="D895" t="e">
            <v>#N/A</v>
          </cell>
          <cell r="E895">
            <v>0</v>
          </cell>
          <cell r="F895" t="e">
            <v>#N/A</v>
          </cell>
          <cell r="G895" t="e">
            <v>#N/A</v>
          </cell>
          <cell r="K895">
            <v>0.1502</v>
          </cell>
          <cell r="L895" t="e">
            <v>#NAME?</v>
          </cell>
          <cell r="M895" t="e">
            <v>#NAME?</v>
          </cell>
          <cell r="N895">
            <v>0.44</v>
          </cell>
          <cell r="O895" t="e">
            <v>#NAME?</v>
          </cell>
          <cell r="P895" t="e">
            <v>#NAME?</v>
          </cell>
          <cell r="S895" t="str">
            <v>FFIV</v>
          </cell>
          <cell r="V895" t="e">
            <v>#NAME?</v>
          </cell>
          <cell r="Y895" t="e">
            <v>#NAME?</v>
          </cell>
        </row>
        <row r="896">
          <cell r="B896">
            <v>0</v>
          </cell>
          <cell r="C896" t="e">
            <v>#N/A</v>
          </cell>
          <cell r="D896" t="e">
            <v>#N/A</v>
          </cell>
          <cell r="E896">
            <v>0</v>
          </cell>
          <cell r="F896" t="e">
            <v>#N/A</v>
          </cell>
          <cell r="G896" t="e">
            <v>#N/A</v>
          </cell>
          <cell r="K896">
            <v>8.0309000000000005E-2</v>
          </cell>
          <cell r="L896" t="e">
            <v>#NAME?</v>
          </cell>
          <cell r="M896" t="e">
            <v>#NAME?</v>
          </cell>
          <cell r="N896">
            <v>0.75</v>
          </cell>
          <cell r="O896" t="e">
            <v>#NAME?</v>
          </cell>
          <cell r="P896" t="e">
            <v>#NAME?</v>
          </cell>
        </row>
        <row r="897">
          <cell r="B897">
            <v>0</v>
          </cell>
          <cell r="C897" t="e">
            <v>#N/A</v>
          </cell>
          <cell r="D897" t="e">
            <v>#N/A</v>
          </cell>
          <cell r="E897">
            <v>0</v>
          </cell>
          <cell r="F897" t="e">
            <v>#N/A</v>
          </cell>
          <cell r="G897" t="e">
            <v>#N/A</v>
          </cell>
          <cell r="K897">
            <v>4.3235999999999997E-2</v>
          </cell>
          <cell r="L897" t="e">
            <v>#NAME?</v>
          </cell>
          <cell r="M897" t="e">
            <v>#NAME?</v>
          </cell>
          <cell r="N897">
            <v>1.5</v>
          </cell>
          <cell r="O897" t="e">
            <v>#NAME?</v>
          </cell>
          <cell r="P897" t="e">
            <v>#NAME?</v>
          </cell>
        </row>
        <row r="898">
          <cell r="B898">
            <v>0</v>
          </cell>
          <cell r="C898" t="e">
            <v>#N/A</v>
          </cell>
          <cell r="D898" t="e">
            <v>#N/A</v>
          </cell>
          <cell r="E898">
            <v>0</v>
          </cell>
          <cell r="F898" t="e">
            <v>#N/A</v>
          </cell>
          <cell r="G898" t="e">
            <v>#N/A</v>
          </cell>
          <cell r="K898">
            <v>1.0744999999999999E-2</v>
          </cell>
          <cell r="L898" t="e">
            <v>#NAME?</v>
          </cell>
          <cell r="M898" t="e">
            <v>#NAME?</v>
          </cell>
          <cell r="N898">
            <v>11.33</v>
          </cell>
          <cell r="O898" t="e">
            <v>#NAME?</v>
          </cell>
          <cell r="P898" t="e">
            <v>#NAME?</v>
          </cell>
        </row>
        <row r="899">
          <cell r="B899">
            <v>0</v>
          </cell>
          <cell r="C899" t="e">
            <v>#N/A</v>
          </cell>
          <cell r="D899" t="e">
            <v>#N/A</v>
          </cell>
          <cell r="E899">
            <v>0</v>
          </cell>
          <cell r="F899" t="e">
            <v>#N/A</v>
          </cell>
          <cell r="G899" t="e">
            <v>#N/A</v>
          </cell>
          <cell r="K899">
            <v>0</v>
          </cell>
          <cell r="L899" t="e">
            <v>#NAME?</v>
          </cell>
          <cell r="M899" t="e">
            <v>#NAME?</v>
          </cell>
          <cell r="N899">
            <v>0</v>
          </cell>
          <cell r="O899" t="e">
            <v>#NAME?</v>
          </cell>
          <cell r="P899" t="e">
            <v>#NAME?</v>
          </cell>
        </row>
        <row r="900">
          <cell r="B900">
            <v>0</v>
          </cell>
          <cell r="C900" t="e">
            <v>#N/A</v>
          </cell>
          <cell r="D900" t="e">
            <v>#N/A</v>
          </cell>
          <cell r="E900">
            <v>0</v>
          </cell>
          <cell r="F900" t="e">
            <v>#N/A</v>
          </cell>
          <cell r="G900" t="e">
            <v>#N/A</v>
          </cell>
          <cell r="K900">
            <v>0</v>
          </cell>
          <cell r="L900" t="e">
            <v>#NAME?</v>
          </cell>
          <cell r="M900" t="e">
            <v>#NAME?</v>
          </cell>
          <cell r="N900">
            <v>0</v>
          </cell>
          <cell r="O900" t="e">
            <v>#NAME?</v>
          </cell>
          <cell r="P900" t="e">
            <v>#NAME?</v>
          </cell>
        </row>
        <row r="901">
          <cell r="B901">
            <v>0</v>
          </cell>
          <cell r="C901" t="e">
            <v>#N/A</v>
          </cell>
          <cell r="D901" t="e">
            <v>#N/A</v>
          </cell>
          <cell r="E901">
            <v>0</v>
          </cell>
          <cell r="F901" t="e">
            <v>#N/A</v>
          </cell>
          <cell r="G901" t="e">
            <v>#N/A</v>
          </cell>
          <cell r="J901" t="str">
            <v>FFIV</v>
          </cell>
          <cell r="L901" t="e">
            <v>#NAME?</v>
          </cell>
          <cell r="M901" t="e">
            <v>#NAME?</v>
          </cell>
          <cell r="P901" t="e">
            <v>#NAME?</v>
          </cell>
          <cell r="T901" t="str">
            <v>Convertible Debt</v>
          </cell>
          <cell r="U901" t="str">
            <v>Amount</v>
          </cell>
          <cell r="V901" t="str">
            <v>In-The-Money</v>
          </cell>
          <cell r="W901" t="str">
            <v>Conv. Price</v>
          </cell>
          <cell r="X901" t="str">
            <v>Current Price</v>
          </cell>
          <cell r="Y901" t="str">
            <v>Net Shares</v>
          </cell>
        </row>
        <row r="902">
          <cell r="A902" t="str">
            <v>AUDC</v>
          </cell>
          <cell r="C902" t="e">
            <v>#N/A</v>
          </cell>
          <cell r="D902" t="e">
            <v>#N/A</v>
          </cell>
          <cell r="G902" t="e">
            <v>#N/A</v>
          </cell>
          <cell r="T902" t="str">
            <v>Tranche 1</v>
          </cell>
          <cell r="U902">
            <v>0</v>
          </cell>
          <cell r="V902" t="e">
            <v>#N/A</v>
          </cell>
          <cell r="W902">
            <v>0</v>
          </cell>
          <cell r="X902" t="e">
            <v>#N/A</v>
          </cell>
          <cell r="Y902" t="e">
            <v>#N/A</v>
          </cell>
        </row>
        <row r="903">
          <cell r="K903" t="str">
            <v>Options Exercisable</v>
          </cell>
          <cell r="L903" t="str">
            <v>In-the Money</v>
          </cell>
          <cell r="M903" t="str">
            <v>Weight</v>
          </cell>
          <cell r="N903" t="str">
            <v>Exercise Price</v>
          </cell>
          <cell r="O903" t="str">
            <v>Current Price</v>
          </cell>
          <cell r="P903" t="str">
            <v>Weighted Avg.</v>
          </cell>
          <cell r="T903" t="str">
            <v>Tranche 2</v>
          </cell>
          <cell r="U903">
            <v>0</v>
          </cell>
          <cell r="V903" t="e">
            <v>#N/A</v>
          </cell>
          <cell r="W903">
            <v>0</v>
          </cell>
          <cell r="X903" t="e">
            <v>#N/A</v>
          </cell>
          <cell r="Y903" t="e">
            <v>#N/A</v>
          </cell>
        </row>
        <row r="904">
          <cell r="K904">
            <v>0</v>
          </cell>
          <cell r="L904" t="e">
            <v>#N/A</v>
          </cell>
          <cell r="M904" t="e">
            <v>#N/A</v>
          </cell>
          <cell r="N904">
            <v>0</v>
          </cell>
          <cell r="O904" t="e">
            <v>#N/A</v>
          </cell>
          <cell r="P904" t="e">
            <v>#N/A</v>
          </cell>
        </row>
        <row r="905">
          <cell r="B905" t="str">
            <v>Options Outstanding</v>
          </cell>
          <cell r="C905" t="str">
            <v>In-the Money</v>
          </cell>
          <cell r="D905" t="str">
            <v>Weight</v>
          </cell>
          <cell r="E905" t="str">
            <v>Exercise Price</v>
          </cell>
          <cell r="F905" t="str">
            <v>Current Price</v>
          </cell>
          <cell r="G905" t="str">
            <v>Weighted Avg.</v>
          </cell>
          <cell r="K905">
            <v>0</v>
          </cell>
          <cell r="L905" t="e">
            <v>#N/A</v>
          </cell>
          <cell r="M905" t="e">
            <v>#N/A</v>
          </cell>
          <cell r="N905">
            <v>0</v>
          </cell>
          <cell r="O905" t="e">
            <v>#N/A</v>
          </cell>
          <cell r="P905" t="e">
            <v>#N/A</v>
          </cell>
          <cell r="S905" t="str">
            <v>AUDC</v>
          </cell>
          <cell r="V905" t="e">
            <v>#N/A</v>
          </cell>
          <cell r="Y905" t="e">
            <v>#N/A</v>
          </cell>
        </row>
        <row r="906">
          <cell r="B906">
            <v>0</v>
          </cell>
          <cell r="C906" t="e">
            <v>#N/A</v>
          </cell>
          <cell r="D906" t="e">
            <v>#N/A</v>
          </cell>
          <cell r="E906">
            <v>0</v>
          </cell>
          <cell r="F906" t="e">
            <v>#N/A</v>
          </cell>
          <cell r="G906" t="e">
            <v>#N/A</v>
          </cell>
          <cell r="K906">
            <v>0</v>
          </cell>
          <cell r="L906" t="e">
            <v>#N/A</v>
          </cell>
          <cell r="M906" t="e">
            <v>#N/A</v>
          </cell>
          <cell r="N906">
            <v>0</v>
          </cell>
          <cell r="O906" t="e">
            <v>#N/A</v>
          </cell>
          <cell r="P906" t="e">
            <v>#N/A</v>
          </cell>
        </row>
        <row r="907">
          <cell r="B907">
            <v>0</v>
          </cell>
          <cell r="C907" t="e">
            <v>#N/A</v>
          </cell>
          <cell r="D907" t="e">
            <v>#N/A</v>
          </cell>
          <cell r="E907">
            <v>0</v>
          </cell>
          <cell r="F907" t="e">
            <v>#N/A</v>
          </cell>
          <cell r="G907" t="e">
            <v>#N/A</v>
          </cell>
          <cell r="K907">
            <v>0</v>
          </cell>
          <cell r="L907" t="e">
            <v>#N/A</v>
          </cell>
          <cell r="M907" t="e">
            <v>#N/A</v>
          </cell>
          <cell r="N907">
            <v>0</v>
          </cell>
          <cell r="O907" t="e">
            <v>#N/A</v>
          </cell>
          <cell r="P907" t="e">
            <v>#N/A</v>
          </cell>
        </row>
        <row r="908">
          <cell r="B908">
            <v>0</v>
          </cell>
          <cell r="C908" t="e">
            <v>#N/A</v>
          </cell>
          <cell r="D908" t="e">
            <v>#N/A</v>
          </cell>
          <cell r="E908">
            <v>0</v>
          </cell>
          <cell r="F908" t="e">
            <v>#N/A</v>
          </cell>
          <cell r="G908" t="e">
            <v>#N/A</v>
          </cell>
          <cell r="K908">
            <v>0</v>
          </cell>
          <cell r="L908" t="e">
            <v>#N/A</v>
          </cell>
          <cell r="M908" t="e">
            <v>#N/A</v>
          </cell>
          <cell r="N908">
            <v>0</v>
          </cell>
          <cell r="O908" t="e">
            <v>#N/A</v>
          </cell>
          <cell r="P908" t="e">
            <v>#N/A</v>
          </cell>
        </row>
        <row r="909">
          <cell r="B909">
            <v>0</v>
          </cell>
          <cell r="C909" t="e">
            <v>#N/A</v>
          </cell>
          <cell r="D909" t="e">
            <v>#N/A</v>
          </cell>
          <cell r="E909">
            <v>0</v>
          </cell>
          <cell r="F909" t="e">
            <v>#N/A</v>
          </cell>
          <cell r="G909" t="e">
            <v>#N/A</v>
          </cell>
          <cell r="K909">
            <v>0</v>
          </cell>
          <cell r="L909" t="e">
            <v>#N/A</v>
          </cell>
          <cell r="M909" t="e">
            <v>#N/A</v>
          </cell>
          <cell r="N909">
            <v>0</v>
          </cell>
          <cell r="O909" t="e">
            <v>#N/A</v>
          </cell>
          <cell r="P909" t="e">
            <v>#N/A</v>
          </cell>
        </row>
        <row r="910">
          <cell r="B910">
            <v>0</v>
          </cell>
          <cell r="C910" t="e">
            <v>#N/A</v>
          </cell>
          <cell r="D910" t="e">
            <v>#N/A</v>
          </cell>
          <cell r="E910">
            <v>0</v>
          </cell>
          <cell r="F910" t="e">
            <v>#N/A</v>
          </cell>
          <cell r="G910" t="e">
            <v>#N/A</v>
          </cell>
          <cell r="K910">
            <v>0</v>
          </cell>
          <cell r="L910" t="e">
            <v>#N/A</v>
          </cell>
          <cell r="M910" t="e">
            <v>#N/A</v>
          </cell>
          <cell r="N910">
            <v>0</v>
          </cell>
          <cell r="O910" t="e">
            <v>#N/A</v>
          </cell>
          <cell r="P910" t="e">
            <v>#N/A</v>
          </cell>
        </row>
        <row r="911">
          <cell r="B911">
            <v>0</v>
          </cell>
          <cell r="C911" t="e">
            <v>#N/A</v>
          </cell>
          <cell r="D911" t="e">
            <v>#N/A</v>
          </cell>
          <cell r="E911">
            <v>0</v>
          </cell>
          <cell r="F911" t="e">
            <v>#N/A</v>
          </cell>
          <cell r="G911" t="e">
            <v>#N/A</v>
          </cell>
          <cell r="J911" t="str">
            <v>AUDC</v>
          </cell>
          <cell r="L911" t="e">
            <v>#N/A</v>
          </cell>
          <cell r="M911" t="e">
            <v>#N/A</v>
          </cell>
          <cell r="P911" t="e">
            <v>#N/A</v>
          </cell>
        </row>
        <row r="912">
          <cell r="B912">
            <v>0</v>
          </cell>
          <cell r="C912" t="e">
            <v>#N/A</v>
          </cell>
          <cell r="D912" t="e">
            <v>#N/A</v>
          </cell>
          <cell r="E912">
            <v>0</v>
          </cell>
          <cell r="F912" t="e">
            <v>#N/A</v>
          </cell>
          <cell r="G912" t="e">
            <v>#N/A</v>
          </cell>
          <cell r="T912" t="str">
            <v>Convertible Debt</v>
          </cell>
          <cell r="U912" t="str">
            <v>Amount</v>
          </cell>
          <cell r="V912" t="str">
            <v>In-The-Money</v>
          </cell>
          <cell r="W912" t="str">
            <v>Conv. Price</v>
          </cell>
          <cell r="X912" t="str">
            <v>Current Price</v>
          </cell>
          <cell r="Y912" t="str">
            <v>Net Shares</v>
          </cell>
        </row>
        <row r="913">
          <cell r="A913" t="str">
            <v>BKHM</v>
          </cell>
          <cell r="C913" t="e">
            <v>#N/A</v>
          </cell>
          <cell r="D913" t="e">
            <v>#N/A</v>
          </cell>
          <cell r="G913" t="e">
            <v>#N/A</v>
          </cell>
          <cell r="T913" t="str">
            <v>Tranche 1</v>
          </cell>
          <cell r="U913">
            <v>0</v>
          </cell>
          <cell r="V913" t="e">
            <v>#N/A</v>
          </cell>
          <cell r="W913">
            <v>0</v>
          </cell>
          <cell r="X913" t="e">
            <v>#N/A</v>
          </cell>
          <cell r="Y913" t="e">
            <v>#N/A</v>
          </cell>
        </row>
        <row r="914">
          <cell r="K914" t="str">
            <v>Options Exercisable</v>
          </cell>
          <cell r="L914" t="str">
            <v>In-the Money</v>
          </cell>
          <cell r="M914" t="str">
            <v>Weight</v>
          </cell>
          <cell r="N914" t="str">
            <v>Exercise Price</v>
          </cell>
          <cell r="O914" t="str">
            <v>Current Price</v>
          </cell>
          <cell r="P914" t="str">
            <v>Weighted Avg.</v>
          </cell>
          <cell r="T914" t="str">
            <v>Tranche 2</v>
          </cell>
          <cell r="U914">
            <v>0</v>
          </cell>
          <cell r="V914" t="e">
            <v>#N/A</v>
          </cell>
          <cell r="W914">
            <v>0</v>
          </cell>
          <cell r="X914" t="e">
            <v>#N/A</v>
          </cell>
          <cell r="Y914" t="e">
            <v>#N/A</v>
          </cell>
        </row>
        <row r="915">
          <cell r="K915">
            <v>0</v>
          </cell>
          <cell r="L915" t="e">
            <v>#N/A</v>
          </cell>
          <cell r="M915" t="e">
            <v>#N/A</v>
          </cell>
          <cell r="N915">
            <v>0</v>
          </cell>
          <cell r="O915" t="e">
            <v>#N/A</v>
          </cell>
          <cell r="P915" t="e">
            <v>#N/A</v>
          </cell>
        </row>
        <row r="916">
          <cell r="B916" t="str">
            <v>Options Outstanding</v>
          </cell>
          <cell r="C916" t="str">
            <v>In-the Money</v>
          </cell>
          <cell r="D916" t="str">
            <v>Weight</v>
          </cell>
          <cell r="E916" t="str">
            <v>Exercise Price</v>
          </cell>
          <cell r="F916" t="str">
            <v>Current Price</v>
          </cell>
          <cell r="G916" t="str">
            <v>Weighted Avg.</v>
          </cell>
          <cell r="K916">
            <v>0</v>
          </cell>
          <cell r="L916" t="e">
            <v>#N/A</v>
          </cell>
          <cell r="M916" t="e">
            <v>#N/A</v>
          </cell>
          <cell r="N916">
            <v>0</v>
          </cell>
          <cell r="O916" t="e">
            <v>#N/A</v>
          </cell>
          <cell r="P916" t="e">
            <v>#N/A</v>
          </cell>
          <cell r="S916" t="str">
            <v>BKHM</v>
          </cell>
          <cell r="V916" t="e">
            <v>#N/A</v>
          </cell>
          <cell r="Y916" t="e">
            <v>#N/A</v>
          </cell>
        </row>
        <row r="917">
          <cell r="B917">
            <v>0.8</v>
          </cell>
          <cell r="C917" t="e">
            <v>#NAME?</v>
          </cell>
          <cell r="D917" t="e">
            <v>#NAME?</v>
          </cell>
          <cell r="E917">
            <v>6.3E-3</v>
          </cell>
          <cell r="F917" t="e">
            <v>#NAME?</v>
          </cell>
          <cell r="G917" t="e">
            <v>#NAME?</v>
          </cell>
          <cell r="K917">
            <v>0</v>
          </cell>
          <cell r="L917" t="e">
            <v>#N/A</v>
          </cell>
          <cell r="M917" t="e">
            <v>#N/A</v>
          </cell>
          <cell r="N917">
            <v>0</v>
          </cell>
          <cell r="O917" t="e">
            <v>#N/A</v>
          </cell>
          <cell r="P917" t="e">
            <v>#N/A</v>
          </cell>
        </row>
        <row r="918">
          <cell r="B918">
            <v>0.52578000000000003</v>
          </cell>
          <cell r="C918" t="e">
            <v>#NAME?</v>
          </cell>
          <cell r="D918" t="e">
            <v>#NAME?</v>
          </cell>
          <cell r="E918">
            <v>1.2500000000000001E-2</v>
          </cell>
          <cell r="F918" t="e">
            <v>#NAME?</v>
          </cell>
          <cell r="G918" t="e">
            <v>#NAME?</v>
          </cell>
          <cell r="K918">
            <v>0</v>
          </cell>
          <cell r="L918" t="e">
            <v>#N/A</v>
          </cell>
          <cell r="M918" t="e">
            <v>#N/A</v>
          </cell>
          <cell r="N918">
            <v>0</v>
          </cell>
          <cell r="O918" t="e">
            <v>#N/A</v>
          </cell>
          <cell r="P918" t="e">
            <v>#N/A</v>
          </cell>
        </row>
        <row r="919">
          <cell r="B919">
            <v>8.0623360000000002</v>
          </cell>
          <cell r="C919" t="e">
            <v>#NAME?</v>
          </cell>
          <cell r="D919" t="e">
            <v>#NAME?</v>
          </cell>
          <cell r="E919">
            <v>0.05</v>
          </cell>
          <cell r="F919" t="e">
            <v>#NAME?</v>
          </cell>
          <cell r="G919" t="e">
            <v>#NAME?</v>
          </cell>
          <cell r="K919">
            <v>0</v>
          </cell>
          <cell r="L919" t="e">
            <v>#N/A</v>
          </cell>
          <cell r="M919" t="e">
            <v>#N/A</v>
          </cell>
          <cell r="N919">
            <v>0</v>
          </cell>
          <cell r="O919" t="e">
            <v>#N/A</v>
          </cell>
          <cell r="P919" t="e">
            <v>#N/A</v>
          </cell>
        </row>
        <row r="920">
          <cell r="B920">
            <v>4.5421719999999999</v>
          </cell>
          <cell r="C920" t="e">
            <v>#NAME?</v>
          </cell>
          <cell r="D920" t="e">
            <v>#NAME?</v>
          </cell>
          <cell r="E920">
            <v>0.15</v>
          </cell>
          <cell r="F920" t="e">
            <v>#NAME?</v>
          </cell>
          <cell r="G920" t="e">
            <v>#NAME?</v>
          </cell>
          <cell r="K920">
            <v>0</v>
          </cell>
          <cell r="L920" t="e">
            <v>#N/A</v>
          </cell>
          <cell r="M920" t="e">
            <v>#N/A</v>
          </cell>
          <cell r="N920">
            <v>0</v>
          </cell>
          <cell r="O920" t="e">
            <v>#N/A</v>
          </cell>
          <cell r="P920" t="e">
            <v>#N/A</v>
          </cell>
        </row>
        <row r="921">
          <cell r="B921">
            <v>0.56000000000000005</v>
          </cell>
          <cell r="C921" t="e">
            <v>#NAME?</v>
          </cell>
          <cell r="D921" t="e">
            <v>#NAME?</v>
          </cell>
          <cell r="E921">
            <v>75</v>
          </cell>
          <cell r="F921" t="e">
            <v>#NAME?</v>
          </cell>
          <cell r="G921" t="e">
            <v>#NAME?</v>
          </cell>
          <cell r="K921">
            <v>0</v>
          </cell>
          <cell r="L921" t="e">
            <v>#N/A</v>
          </cell>
          <cell r="M921" t="e">
            <v>#N/A</v>
          </cell>
          <cell r="N921">
            <v>0</v>
          </cell>
          <cell r="O921" t="e">
            <v>#N/A</v>
          </cell>
          <cell r="P921" t="e">
            <v>#N/A</v>
          </cell>
        </row>
        <row r="922">
          <cell r="B922">
            <v>6.1845999999999997</v>
          </cell>
          <cell r="C922" t="e">
            <v>#NAME?</v>
          </cell>
          <cell r="D922" t="e">
            <v>#NAME?</v>
          </cell>
          <cell r="E922">
            <v>1.5</v>
          </cell>
          <cell r="F922" t="e">
            <v>#NAME?</v>
          </cell>
          <cell r="G922" t="e">
            <v>#NAME?</v>
          </cell>
          <cell r="J922" t="str">
            <v>BKHM</v>
          </cell>
          <cell r="L922" t="e">
            <v>#N/A</v>
          </cell>
          <cell r="M922" t="e">
            <v>#N/A</v>
          </cell>
          <cell r="P922" t="e">
            <v>#N/A</v>
          </cell>
        </row>
        <row r="923">
          <cell r="B923">
            <v>1.5289999999999999</v>
          </cell>
          <cell r="C923" t="e">
            <v>#NAME?</v>
          </cell>
          <cell r="D923" t="e">
            <v>#NAME?</v>
          </cell>
          <cell r="E923">
            <v>1.8</v>
          </cell>
          <cell r="F923" t="e">
            <v>#NAME?</v>
          </cell>
          <cell r="G923" t="e">
            <v>#NAME?</v>
          </cell>
          <cell r="T923" t="str">
            <v>Convertible Debt</v>
          </cell>
          <cell r="U923" t="str">
            <v>Amount</v>
          </cell>
          <cell r="V923" t="str">
            <v>In-The-Money</v>
          </cell>
          <cell r="W923" t="str">
            <v>Conv. Price</v>
          </cell>
          <cell r="X923" t="str">
            <v>Current Price</v>
          </cell>
          <cell r="Y923" t="str">
            <v>Net Shares</v>
          </cell>
        </row>
        <row r="924">
          <cell r="B924">
            <v>0.36720000000000003</v>
          </cell>
          <cell r="C924" t="e">
            <v>#NAME?</v>
          </cell>
          <cell r="D924" t="e">
            <v>#NAME?</v>
          </cell>
          <cell r="E924">
            <v>2</v>
          </cell>
          <cell r="F924" t="e">
            <v>#NAME?</v>
          </cell>
          <cell r="G924" t="e">
            <v>#NAME?</v>
          </cell>
          <cell r="T924" t="str">
            <v>Tranche 1</v>
          </cell>
          <cell r="U924">
            <v>0</v>
          </cell>
          <cell r="V924" t="e">
            <v>#NAME?</v>
          </cell>
          <cell r="W924">
            <v>0</v>
          </cell>
          <cell r="X924" t="e">
            <v>#NAME?</v>
          </cell>
          <cell r="Y924" t="e">
            <v>#NAME?</v>
          </cell>
        </row>
        <row r="925">
          <cell r="B925">
            <v>2.0175999999999998</v>
          </cell>
          <cell r="C925" t="e">
            <v>#NAME?</v>
          </cell>
          <cell r="D925" t="e">
            <v>#NAME?</v>
          </cell>
          <cell r="E925">
            <v>2.5</v>
          </cell>
          <cell r="F925" t="e">
            <v>#NAME?</v>
          </cell>
          <cell r="G925" t="e">
            <v>#NAME?</v>
          </cell>
          <cell r="K925" t="str">
            <v>Options Exercisable</v>
          </cell>
          <cell r="L925" t="str">
            <v>In-the Money</v>
          </cell>
          <cell r="M925" t="str">
            <v>Weight</v>
          </cell>
          <cell r="N925" t="str">
            <v>Exercise Price</v>
          </cell>
          <cell r="O925" t="str">
            <v>Current Price</v>
          </cell>
          <cell r="P925" t="str">
            <v>Weighted Avg.</v>
          </cell>
          <cell r="T925" t="str">
            <v>Tranche 2</v>
          </cell>
          <cell r="U925">
            <v>0</v>
          </cell>
          <cell r="V925" t="e">
            <v>#NAME?</v>
          </cell>
          <cell r="W925">
            <v>0</v>
          </cell>
          <cell r="X925" t="e">
            <v>#NAME?</v>
          </cell>
          <cell r="Y925" t="e">
            <v>#NAME?</v>
          </cell>
        </row>
        <row r="926">
          <cell r="B926">
            <v>0.35420000000000001</v>
          </cell>
          <cell r="C926" t="e">
            <v>#NAME?</v>
          </cell>
          <cell r="D926" t="e">
            <v>#NAME?</v>
          </cell>
          <cell r="E926">
            <v>4</v>
          </cell>
          <cell r="F926" t="e">
            <v>#NAME?</v>
          </cell>
          <cell r="G926" t="e">
            <v>#NAME?</v>
          </cell>
          <cell r="K926">
            <v>0.8</v>
          </cell>
          <cell r="L926" t="e">
            <v>#NAME?</v>
          </cell>
          <cell r="M926" t="e">
            <v>#NAME?</v>
          </cell>
          <cell r="N926">
            <v>6.3E-3</v>
          </cell>
          <cell r="O926" t="e">
            <v>#NAME?</v>
          </cell>
          <cell r="P926" t="e">
            <v>#NAME?</v>
          </cell>
        </row>
        <row r="927">
          <cell r="A927" t="str">
            <v>OPLK</v>
          </cell>
          <cell r="C927" t="e">
            <v>#NAME?</v>
          </cell>
          <cell r="D927" t="e">
            <v>#NAME?</v>
          </cell>
          <cell r="G927" t="e">
            <v>#NAME?</v>
          </cell>
          <cell r="K927">
            <v>0.48297400000000001</v>
          </cell>
          <cell r="L927" t="e">
            <v>#NAME?</v>
          </cell>
          <cell r="M927" t="e">
            <v>#NAME?</v>
          </cell>
          <cell r="N927">
            <v>1.2500000000000001E-2</v>
          </cell>
          <cell r="O927" t="e">
            <v>#NAME?</v>
          </cell>
          <cell r="P927" t="e">
            <v>#NAME?</v>
          </cell>
          <cell r="S927" t="str">
            <v>OPLK</v>
          </cell>
          <cell r="V927" t="e">
            <v>#NAME?</v>
          </cell>
          <cell r="Y927" t="e">
            <v>#NAME?</v>
          </cell>
        </row>
        <row r="928">
          <cell r="K928">
            <v>1.6465160000000001</v>
          </cell>
          <cell r="L928" t="e">
            <v>#NAME?</v>
          </cell>
          <cell r="M928" t="e">
            <v>#NAME?</v>
          </cell>
          <cell r="N928">
            <v>0.05</v>
          </cell>
          <cell r="O928" t="e">
            <v>#NAME?</v>
          </cell>
          <cell r="P928" t="e">
            <v>#NAME?</v>
          </cell>
        </row>
        <row r="929">
          <cell r="K929">
            <v>7.8860000000000006E-3</v>
          </cell>
          <cell r="L929" t="e">
            <v>#NAME?</v>
          </cell>
          <cell r="M929" t="e">
            <v>#NAME?</v>
          </cell>
          <cell r="N929">
            <v>0.15</v>
          </cell>
          <cell r="O929" t="e">
            <v>#NAME?</v>
          </cell>
          <cell r="P929" t="e">
            <v>#NAME?</v>
          </cell>
        </row>
        <row r="930">
          <cell r="B930" t="str">
            <v>Options Outstanding</v>
          </cell>
          <cell r="C930" t="str">
            <v>In-the Money</v>
          </cell>
          <cell r="D930" t="str">
            <v>Weight</v>
          </cell>
          <cell r="E930" t="str">
            <v>Exercise Price</v>
          </cell>
          <cell r="F930" t="str">
            <v>Current Price</v>
          </cell>
          <cell r="G930" t="str">
            <v>Weighted Avg.</v>
          </cell>
          <cell r="K930">
            <v>1.158204</v>
          </cell>
          <cell r="L930" t="e">
            <v>#NAME?</v>
          </cell>
          <cell r="M930" t="e">
            <v>#NAME?</v>
          </cell>
          <cell r="N930">
            <v>1.5</v>
          </cell>
          <cell r="O930" t="e">
            <v>#NAME?</v>
          </cell>
          <cell r="P930" t="e">
            <v>#NAME?</v>
          </cell>
        </row>
        <row r="931">
          <cell r="B931">
            <v>5.2387629999999996</v>
          </cell>
          <cell r="C931" t="e">
            <v>#NAME?</v>
          </cell>
          <cell r="D931" t="e">
            <v>#NAME?</v>
          </cell>
          <cell r="E931">
            <v>8.77</v>
          </cell>
          <cell r="F931" t="e">
            <v>#NAME?</v>
          </cell>
          <cell r="G931" t="e">
            <v>#NAME?</v>
          </cell>
          <cell r="K931">
            <v>0</v>
          </cell>
          <cell r="L931" t="e">
            <v>#NAME?</v>
          </cell>
          <cell r="M931" t="e">
            <v>#NAME?</v>
          </cell>
          <cell r="N931">
            <v>0</v>
          </cell>
          <cell r="O931" t="e">
            <v>#NAME?</v>
          </cell>
          <cell r="P931" t="e">
            <v>#NAME?</v>
          </cell>
        </row>
        <row r="932">
          <cell r="B932">
            <v>1.0513250000000001</v>
          </cell>
          <cell r="C932" t="e">
            <v>#NAME?</v>
          </cell>
          <cell r="D932" t="e">
            <v>#NAME?</v>
          </cell>
          <cell r="E932">
            <v>26.25</v>
          </cell>
          <cell r="F932" t="e">
            <v>#NAME?</v>
          </cell>
          <cell r="G932" t="e">
            <v>#NAME?</v>
          </cell>
          <cell r="K932">
            <v>0</v>
          </cell>
          <cell r="L932" t="e">
            <v>#NAME?</v>
          </cell>
          <cell r="M932" t="e">
            <v>#NAME?</v>
          </cell>
          <cell r="N932">
            <v>0</v>
          </cell>
          <cell r="O932" t="e">
            <v>#NAME?</v>
          </cell>
          <cell r="P932" t="e">
            <v>#NAME?</v>
          </cell>
        </row>
        <row r="933">
          <cell r="B933">
            <v>1.1912499999999999</v>
          </cell>
          <cell r="C933" t="e">
            <v>#NAME?</v>
          </cell>
          <cell r="D933" t="e">
            <v>#NAME?</v>
          </cell>
          <cell r="E933">
            <v>43.75</v>
          </cell>
          <cell r="F933" t="e">
            <v>#NAME?</v>
          </cell>
          <cell r="G933" t="e">
            <v>#NAME?</v>
          </cell>
          <cell r="K933">
            <v>0</v>
          </cell>
          <cell r="L933" t="e">
            <v>#NAME?</v>
          </cell>
          <cell r="M933" t="e">
            <v>#NAME?</v>
          </cell>
          <cell r="N933">
            <v>0</v>
          </cell>
          <cell r="O933" t="e">
            <v>#NAME?</v>
          </cell>
          <cell r="P933" t="e">
            <v>#NAME?</v>
          </cell>
        </row>
        <row r="934">
          <cell r="B934">
            <v>0.19025</v>
          </cell>
          <cell r="C934" t="e">
            <v>#NAME?</v>
          </cell>
          <cell r="D934" t="e">
            <v>#NAME?</v>
          </cell>
          <cell r="E934">
            <v>61.25</v>
          </cell>
          <cell r="F934" t="e">
            <v>#NAME?</v>
          </cell>
          <cell r="G934" t="e">
            <v>#NAME?</v>
          </cell>
          <cell r="K934">
            <v>0</v>
          </cell>
          <cell r="L934" t="e">
            <v>#NAME?</v>
          </cell>
          <cell r="M934" t="e">
            <v>#NAME?</v>
          </cell>
          <cell r="N934">
            <v>0</v>
          </cell>
          <cell r="O934" t="e">
            <v>#NAME?</v>
          </cell>
          <cell r="P934" t="e">
            <v>#NAME?</v>
          </cell>
        </row>
        <row r="935">
          <cell r="B935">
            <v>9.8000000000000004E-2</v>
          </cell>
          <cell r="C935" t="e">
            <v>#NAME?</v>
          </cell>
          <cell r="D935" t="e">
            <v>#NAME?</v>
          </cell>
          <cell r="E935">
            <v>78.75</v>
          </cell>
          <cell r="F935" t="e">
            <v>#NAME?</v>
          </cell>
          <cell r="G935" t="e">
            <v>#NAME?</v>
          </cell>
          <cell r="K935">
            <v>0</v>
          </cell>
          <cell r="L935" t="e">
            <v>#NAME?</v>
          </cell>
          <cell r="M935" t="e">
            <v>#NAME?</v>
          </cell>
          <cell r="N935">
            <v>0</v>
          </cell>
          <cell r="O935" t="e">
            <v>#NAME?</v>
          </cell>
          <cell r="P935" t="e">
            <v>#NAME?</v>
          </cell>
        </row>
        <row r="936">
          <cell r="B936">
            <v>4.7175000000000002E-2</v>
          </cell>
          <cell r="C936" t="e">
            <v>#NAME?</v>
          </cell>
          <cell r="D936" t="e">
            <v>#NAME?</v>
          </cell>
          <cell r="E936">
            <v>96.25</v>
          </cell>
          <cell r="F936" t="e">
            <v>#NAME?</v>
          </cell>
          <cell r="G936" t="e">
            <v>#NAME?</v>
          </cell>
          <cell r="J936" t="str">
            <v>OPLK</v>
          </cell>
          <cell r="L936" t="e">
            <v>#NAME?</v>
          </cell>
          <cell r="M936" t="e">
            <v>#NAME?</v>
          </cell>
          <cell r="P936" t="e">
            <v>#NAME?</v>
          </cell>
        </row>
        <row r="937">
          <cell r="B937">
            <v>2.5874999999999999E-2</v>
          </cell>
          <cell r="C937" t="e">
            <v>#NAME?</v>
          </cell>
          <cell r="D937" t="e">
            <v>#NAME?</v>
          </cell>
          <cell r="E937">
            <v>113.75</v>
          </cell>
          <cell r="F937" t="e">
            <v>#NAME?</v>
          </cell>
          <cell r="G937" t="e">
            <v>#NAME?</v>
          </cell>
          <cell r="T937" t="str">
            <v>Convertible Debt</v>
          </cell>
          <cell r="U937" t="str">
            <v>Amount</v>
          </cell>
          <cell r="V937" t="str">
            <v>In-The-Money</v>
          </cell>
          <cell r="W937" t="str">
            <v>Conv. Price</v>
          </cell>
          <cell r="X937" t="str">
            <v>Current Price</v>
          </cell>
          <cell r="Y937" t="str">
            <v>Net Shares</v>
          </cell>
        </row>
        <row r="938">
          <cell r="B938">
            <v>1.4999999999999999E-2</v>
          </cell>
          <cell r="C938" t="e">
            <v>#NAME?</v>
          </cell>
          <cell r="D938" t="e">
            <v>#NAME?</v>
          </cell>
          <cell r="E938">
            <v>131.25</v>
          </cell>
          <cell r="F938" t="e">
            <v>#NAME?</v>
          </cell>
          <cell r="G938" t="e">
            <v>#NAME?</v>
          </cell>
          <cell r="T938" t="str">
            <v>Tranche 1</v>
          </cell>
          <cell r="U938">
            <v>0</v>
          </cell>
          <cell r="V938" t="e">
            <v>#NAME?</v>
          </cell>
          <cell r="W938">
            <v>0</v>
          </cell>
          <cell r="X938" t="e">
            <v>#NAME?</v>
          </cell>
          <cell r="Y938" t="e">
            <v>#NAME?</v>
          </cell>
        </row>
        <row r="939">
          <cell r="B939">
            <v>2.2499999999999999E-2</v>
          </cell>
          <cell r="C939" t="e">
            <v>#NAME?</v>
          </cell>
          <cell r="D939" t="e">
            <v>#NAME?</v>
          </cell>
          <cell r="E939">
            <v>148.75</v>
          </cell>
          <cell r="F939" t="e">
            <v>#NAME?</v>
          </cell>
          <cell r="G939" t="e">
            <v>#NAME?</v>
          </cell>
          <cell r="K939" t="str">
            <v>Options Exercisable</v>
          </cell>
          <cell r="L939" t="str">
            <v>In-the Money</v>
          </cell>
          <cell r="M939" t="str">
            <v>Weight</v>
          </cell>
          <cell r="N939" t="str">
            <v>Exercise Price</v>
          </cell>
          <cell r="O939" t="str">
            <v>Current Price</v>
          </cell>
          <cell r="P939" t="str">
            <v>Weighted Avg.</v>
          </cell>
          <cell r="T939" t="str">
            <v>Tranche 2</v>
          </cell>
          <cell r="U939">
            <v>0</v>
          </cell>
          <cell r="V939" t="e">
            <v>#NAME?</v>
          </cell>
          <cell r="W939">
            <v>0</v>
          </cell>
          <cell r="X939" t="e">
            <v>#NAME?</v>
          </cell>
          <cell r="Y939" t="e">
            <v>#NAME?</v>
          </cell>
        </row>
        <row r="940">
          <cell r="B940">
            <v>3.9750000000000001E-2</v>
          </cell>
          <cell r="C940" t="e">
            <v>#NAME?</v>
          </cell>
          <cell r="D940" t="e">
            <v>#NAME?</v>
          </cell>
          <cell r="E940">
            <v>166.25</v>
          </cell>
          <cell r="F940" t="e">
            <v>#NAME?</v>
          </cell>
          <cell r="G940" t="e">
            <v>#NAME?</v>
          </cell>
          <cell r="K940">
            <v>1.3511359999999999</v>
          </cell>
          <cell r="L940" t="e">
            <v>#NAME?</v>
          </cell>
          <cell r="M940" t="e">
            <v>#NAME?</v>
          </cell>
          <cell r="N940">
            <v>8.77</v>
          </cell>
          <cell r="O940" t="e">
            <v>#NAME?</v>
          </cell>
          <cell r="P940" t="e">
            <v>#NAME?</v>
          </cell>
        </row>
        <row r="941">
          <cell r="A941" t="str">
            <v>RFMD</v>
          </cell>
          <cell r="C941" t="e">
            <v>#NAME?</v>
          </cell>
          <cell r="D941" t="e">
            <v>#NAME?</v>
          </cell>
          <cell r="G941" t="e">
            <v>#NAME?</v>
          </cell>
          <cell r="K941">
            <v>1.67E-2</v>
          </cell>
          <cell r="L941" t="e">
            <v>#NAME?</v>
          </cell>
          <cell r="M941" t="e">
            <v>#NAME?</v>
          </cell>
          <cell r="N941">
            <v>26.25</v>
          </cell>
          <cell r="O941" t="e">
            <v>#NAME?</v>
          </cell>
          <cell r="P941" t="e">
            <v>#NAME?</v>
          </cell>
          <cell r="S941" t="str">
            <v>RFMD</v>
          </cell>
          <cell r="V941" t="e">
            <v>#NAME?</v>
          </cell>
          <cell r="Y941" t="e">
            <v>#NAME?</v>
          </cell>
        </row>
        <row r="942">
          <cell r="J942" t="str">
            <v>RFMD</v>
          </cell>
          <cell r="L942" t="e">
            <v>#NAME?</v>
          </cell>
          <cell r="M942" t="e">
            <v>#NAME?</v>
          </cell>
          <cell r="P942" t="e">
            <v>#NAME?</v>
          </cell>
        </row>
        <row r="944">
          <cell r="B944" t="str">
            <v>Options Outstanding</v>
          </cell>
          <cell r="C944" t="str">
            <v>In-the Money</v>
          </cell>
          <cell r="D944" t="str">
            <v>Weight</v>
          </cell>
          <cell r="E944" t="str">
            <v>Exercise Price</v>
          </cell>
          <cell r="F944" t="str">
            <v>Current Price</v>
          </cell>
          <cell r="G944" t="str">
            <v>Weighted Avg.</v>
          </cell>
        </row>
        <row r="945">
          <cell r="B945">
            <v>1E-35</v>
          </cell>
          <cell r="C945" t="e">
            <v>#N/A</v>
          </cell>
          <cell r="D945" t="e">
            <v>#N/A</v>
          </cell>
          <cell r="E945" t="e">
            <v>#N/A</v>
          </cell>
          <cell r="F945" t="e">
            <v>#N/A</v>
          </cell>
          <cell r="G945" t="e">
            <v>#N/A</v>
          </cell>
        </row>
        <row r="946">
          <cell r="A946" t="str">
            <v>BRZE</v>
          </cell>
          <cell r="C946" t="e">
            <v>#N/A</v>
          </cell>
          <cell r="D946" t="e">
            <v>#N/A</v>
          </cell>
          <cell r="G946" t="e">
            <v>#N/A</v>
          </cell>
        </row>
        <row r="951">
          <cell r="B951" t="str">
            <v>Options Outstanding</v>
          </cell>
          <cell r="C951" t="str">
            <v>In-the Money</v>
          </cell>
          <cell r="D951" t="str">
            <v>Weight</v>
          </cell>
          <cell r="E951" t="str">
            <v>Exercise Price</v>
          </cell>
          <cell r="F951" t="str">
            <v>Current Price</v>
          </cell>
          <cell r="G951" t="str">
            <v>Weighted Avg.</v>
          </cell>
          <cell r="T951" t="str">
            <v>Convertible Debt</v>
          </cell>
          <cell r="U951" t="str">
            <v>Amount</v>
          </cell>
          <cell r="V951" t="str">
            <v>In-The-Money</v>
          </cell>
          <cell r="W951" t="str">
            <v>Conv. Price</v>
          </cell>
          <cell r="X951" t="str">
            <v>Current Price</v>
          </cell>
          <cell r="Y951" t="str">
            <v>Net Shares</v>
          </cell>
        </row>
        <row r="952">
          <cell r="B952">
            <v>0.35649999999999998</v>
          </cell>
          <cell r="C952" t="e">
            <v>#NAME?</v>
          </cell>
          <cell r="D952" t="e">
            <v>#NAME?</v>
          </cell>
          <cell r="E952">
            <v>0.5</v>
          </cell>
          <cell r="F952" t="e">
            <v>#NAME?</v>
          </cell>
          <cell r="G952" t="e">
            <v>#NAME?</v>
          </cell>
          <cell r="T952" t="str">
            <v>Tranche 1</v>
          </cell>
          <cell r="U952">
            <v>0</v>
          </cell>
          <cell r="V952" t="e">
            <v>#N/A</v>
          </cell>
          <cell r="W952">
            <v>0</v>
          </cell>
          <cell r="X952" t="e">
            <v>#N/A</v>
          </cell>
          <cell r="Y952" t="e">
            <v>#N/A</v>
          </cell>
        </row>
        <row r="953">
          <cell r="B953">
            <v>0.81358699999999995</v>
          </cell>
          <cell r="C953" t="e">
            <v>#NAME?</v>
          </cell>
          <cell r="D953" t="e">
            <v>#NAME?</v>
          </cell>
          <cell r="E953">
            <v>4.8</v>
          </cell>
          <cell r="F953" t="e">
            <v>#NAME?</v>
          </cell>
          <cell r="G953" t="e">
            <v>#NAME?</v>
          </cell>
          <cell r="K953" t="str">
            <v>Options Exercisable</v>
          </cell>
          <cell r="L953" t="str">
            <v>In-the Money</v>
          </cell>
          <cell r="M953" t="str">
            <v>Weight</v>
          </cell>
          <cell r="N953" t="str">
            <v>Exercise Price</v>
          </cell>
          <cell r="O953" t="str">
            <v>Current Price</v>
          </cell>
          <cell r="P953" t="str">
            <v>Weighted Avg.</v>
          </cell>
          <cell r="T953" t="str">
            <v>Tranche 2</v>
          </cell>
          <cell r="U953">
            <v>0</v>
          </cell>
          <cell r="V953" t="e">
            <v>#N/A</v>
          </cell>
          <cell r="W953">
            <v>0</v>
          </cell>
          <cell r="X953" t="e">
            <v>#N/A</v>
          </cell>
          <cell r="Y953" t="e">
            <v>#N/A</v>
          </cell>
        </row>
        <row r="954">
          <cell r="B954">
            <v>0.401675</v>
          </cell>
          <cell r="C954" t="e">
            <v>#NAME?</v>
          </cell>
          <cell r="D954" t="e">
            <v>#NAME?</v>
          </cell>
          <cell r="E954">
            <v>7.8</v>
          </cell>
          <cell r="F954" t="e">
            <v>#NAME?</v>
          </cell>
          <cell r="G954" t="e">
            <v>#NAME?</v>
          </cell>
          <cell r="K954">
            <v>1E-35</v>
          </cell>
          <cell r="L954" t="e">
            <v>#N/A</v>
          </cell>
          <cell r="M954" t="e">
            <v>#N/A</v>
          </cell>
          <cell r="N954" t="e">
            <v>#N/A</v>
          </cell>
          <cell r="O954" t="e">
            <v>#N/A</v>
          </cell>
          <cell r="P954" t="e">
            <v>#N/A</v>
          </cell>
        </row>
        <row r="955">
          <cell r="B955">
            <v>0</v>
          </cell>
          <cell r="C955" t="e">
            <v>#NAME?</v>
          </cell>
          <cell r="D955" t="e">
            <v>#NAME?</v>
          </cell>
          <cell r="E955">
            <v>0</v>
          </cell>
          <cell r="F955" t="e">
            <v>#NAME?</v>
          </cell>
          <cell r="G955" t="e">
            <v>#NAME?</v>
          </cell>
          <cell r="J955" t="str">
            <v>BRZE</v>
          </cell>
          <cell r="L955" t="e">
            <v>#N/A</v>
          </cell>
          <cell r="M955" t="e">
            <v>#N/A</v>
          </cell>
          <cell r="P955" t="e">
            <v>#N/A</v>
          </cell>
          <cell r="S955" t="str">
            <v>BRZE</v>
          </cell>
          <cell r="V955" t="e">
            <v>#N/A</v>
          </cell>
          <cell r="Y955" t="e">
            <v>#N/A</v>
          </cell>
        </row>
        <row r="956">
          <cell r="B956">
            <v>0</v>
          </cell>
          <cell r="C956" t="e">
            <v>#NAME?</v>
          </cell>
          <cell r="D956" t="e">
            <v>#NAME?</v>
          </cell>
          <cell r="E956">
            <v>0</v>
          </cell>
          <cell r="F956" t="e">
            <v>#NAME?</v>
          </cell>
          <cell r="G956" t="e">
            <v>#NAME?</v>
          </cell>
        </row>
        <row r="957">
          <cell r="B957">
            <v>0</v>
          </cell>
          <cell r="C957" t="e">
            <v>#NAME?</v>
          </cell>
          <cell r="D957" t="e">
            <v>#NAME?</v>
          </cell>
          <cell r="E957">
            <v>0</v>
          </cell>
          <cell r="F957" t="e">
            <v>#NAME?</v>
          </cell>
          <cell r="G957" t="e">
            <v>#NAME?</v>
          </cell>
        </row>
        <row r="958">
          <cell r="B958">
            <v>0</v>
          </cell>
          <cell r="C958" t="e">
            <v>#NAME?</v>
          </cell>
          <cell r="D958" t="e">
            <v>#NAME?</v>
          </cell>
          <cell r="E958">
            <v>0</v>
          </cell>
          <cell r="F958" t="e">
            <v>#NAME?</v>
          </cell>
          <cell r="G958" t="e">
            <v>#NAME?</v>
          </cell>
          <cell r="T958" t="str">
            <v>Convertible Debt</v>
          </cell>
          <cell r="U958" t="str">
            <v>Amount</v>
          </cell>
          <cell r="V958" t="str">
            <v>In-The-Money</v>
          </cell>
          <cell r="W958" t="str">
            <v>Conv. Price</v>
          </cell>
          <cell r="X958" t="str">
            <v>Current Price</v>
          </cell>
          <cell r="Y958" t="str">
            <v>Net Shares</v>
          </cell>
        </row>
        <row r="959">
          <cell r="B959">
            <v>0</v>
          </cell>
          <cell r="C959" t="e">
            <v>#NAME?</v>
          </cell>
          <cell r="D959" t="e">
            <v>#NAME?</v>
          </cell>
          <cell r="E959">
            <v>0</v>
          </cell>
          <cell r="F959" t="e">
            <v>#NAME?</v>
          </cell>
          <cell r="G959" t="e">
            <v>#NAME?</v>
          </cell>
          <cell r="T959" t="str">
            <v>Tranche 1</v>
          </cell>
          <cell r="U959">
            <v>0</v>
          </cell>
          <cell r="V959" t="e">
            <v>#NAME?</v>
          </cell>
          <cell r="W959">
            <v>0</v>
          </cell>
          <cell r="X959" t="e">
            <v>#NAME?</v>
          </cell>
          <cell r="Y959" t="e">
            <v>#NAME?</v>
          </cell>
        </row>
        <row r="960">
          <cell r="B960">
            <v>0</v>
          </cell>
          <cell r="C960" t="e">
            <v>#NAME?</v>
          </cell>
          <cell r="D960" t="e">
            <v>#NAME?</v>
          </cell>
          <cell r="E960">
            <v>0</v>
          </cell>
          <cell r="F960" t="e">
            <v>#NAME?</v>
          </cell>
          <cell r="G960" t="e">
            <v>#NAME?</v>
          </cell>
          <cell r="K960" t="str">
            <v>Options Exercisable</v>
          </cell>
          <cell r="L960" t="str">
            <v>In-the Money</v>
          </cell>
          <cell r="M960" t="str">
            <v>Weight</v>
          </cell>
          <cell r="N960" t="str">
            <v>Exercise Price</v>
          </cell>
          <cell r="O960" t="str">
            <v>Current Price</v>
          </cell>
          <cell r="P960" t="str">
            <v>Weighted Avg.</v>
          </cell>
          <cell r="T960" t="str">
            <v>Tranche 2</v>
          </cell>
          <cell r="U960">
            <v>0</v>
          </cell>
          <cell r="V960" t="e">
            <v>#NAME?</v>
          </cell>
          <cell r="W960">
            <v>0</v>
          </cell>
          <cell r="X960" t="e">
            <v>#NAME?</v>
          </cell>
          <cell r="Y960" t="e">
            <v>#NAME?</v>
          </cell>
        </row>
        <row r="961">
          <cell r="B961">
            <v>0</v>
          </cell>
          <cell r="C961" t="e">
            <v>#NAME?</v>
          </cell>
          <cell r="D961" t="e">
            <v>#NAME?</v>
          </cell>
          <cell r="E961">
            <v>0</v>
          </cell>
          <cell r="F961" t="e">
            <v>#NAME?</v>
          </cell>
          <cell r="G961" t="e">
            <v>#NAME?</v>
          </cell>
          <cell r="K961">
            <v>0.35649999999999998</v>
          </cell>
          <cell r="L961" t="e">
            <v>#NAME?</v>
          </cell>
          <cell r="M961" t="e">
            <v>#NAME?</v>
          </cell>
          <cell r="N961">
            <v>0.5</v>
          </cell>
          <cell r="O961" t="e">
            <v>#NAME?</v>
          </cell>
          <cell r="P961" t="e">
            <v>#NAME?</v>
          </cell>
        </row>
        <row r="962">
          <cell r="A962" t="str">
            <v>TNSI</v>
          </cell>
          <cell r="C962" t="e">
            <v>#NAME?</v>
          </cell>
          <cell r="D962" t="e">
            <v>#NAME?</v>
          </cell>
          <cell r="G962" t="e">
            <v>#NAME?</v>
          </cell>
          <cell r="K962">
            <v>0.81358699999999995</v>
          </cell>
          <cell r="L962" t="e">
            <v>#NAME?</v>
          </cell>
          <cell r="M962" t="e">
            <v>#NAME?</v>
          </cell>
          <cell r="N962">
            <v>4.8</v>
          </cell>
          <cell r="O962" t="e">
            <v>#NAME?</v>
          </cell>
          <cell r="P962" t="e">
            <v>#NAME?</v>
          </cell>
          <cell r="S962" t="str">
            <v>TNSI</v>
          </cell>
          <cell r="V962" t="e">
            <v>#NAME?</v>
          </cell>
          <cell r="Y962" t="e">
            <v>#NAME?</v>
          </cell>
        </row>
        <row r="963">
          <cell r="K963">
            <v>0.401675</v>
          </cell>
          <cell r="L963" t="e">
            <v>#NAME?</v>
          </cell>
          <cell r="M963" t="e">
            <v>#NAME?</v>
          </cell>
          <cell r="N963">
            <v>7.8</v>
          </cell>
          <cell r="O963" t="e">
            <v>#NAME?</v>
          </cell>
          <cell r="P963" t="e">
            <v>#NAME?</v>
          </cell>
        </row>
        <row r="964">
          <cell r="K964">
            <v>0</v>
          </cell>
          <cell r="L964" t="e">
            <v>#NAME?</v>
          </cell>
          <cell r="M964" t="e">
            <v>#NAME?</v>
          </cell>
          <cell r="N964">
            <v>0</v>
          </cell>
          <cell r="O964" t="e">
            <v>#NAME?</v>
          </cell>
          <cell r="P964" t="e">
            <v>#NAME?</v>
          </cell>
        </row>
        <row r="965">
          <cell r="B965" t="str">
            <v>Options Outstanding</v>
          </cell>
          <cell r="C965" t="str">
            <v>In-the Money</v>
          </cell>
          <cell r="D965" t="str">
            <v>Weight</v>
          </cell>
          <cell r="E965" t="str">
            <v>Exercise Price</v>
          </cell>
          <cell r="F965" t="str">
            <v>Current Price</v>
          </cell>
          <cell r="G965" t="str">
            <v>Weighted Avg.</v>
          </cell>
          <cell r="K965">
            <v>0</v>
          </cell>
          <cell r="L965" t="e">
            <v>#NAME?</v>
          </cell>
          <cell r="M965" t="e">
            <v>#NAME?</v>
          </cell>
          <cell r="N965">
            <v>0</v>
          </cell>
          <cell r="O965" t="e">
            <v>#NAME?</v>
          </cell>
          <cell r="P965" t="e">
            <v>#NAME?</v>
          </cell>
        </row>
        <row r="966">
          <cell r="B966">
            <v>0.24</v>
          </cell>
          <cell r="C966" t="e">
            <v>#NAME?</v>
          </cell>
          <cell r="D966" t="e">
            <v>#NAME?</v>
          </cell>
          <cell r="E966">
            <v>0.6</v>
          </cell>
          <cell r="F966" t="e">
            <v>#NAME?</v>
          </cell>
          <cell r="G966" t="e">
            <v>#NAME?</v>
          </cell>
          <cell r="K966">
            <v>0</v>
          </cell>
          <cell r="L966" t="e">
            <v>#NAME?</v>
          </cell>
          <cell r="M966" t="e">
            <v>#NAME?</v>
          </cell>
          <cell r="N966">
            <v>0</v>
          </cell>
          <cell r="O966" t="e">
            <v>#NAME?</v>
          </cell>
          <cell r="P966" t="e">
            <v>#NAME?</v>
          </cell>
        </row>
        <row r="967">
          <cell r="B967">
            <v>0.78400000000000003</v>
          </cell>
          <cell r="C967" t="e">
            <v>#NAME?</v>
          </cell>
          <cell r="D967" t="e">
            <v>#NAME?</v>
          </cell>
          <cell r="E967">
            <v>1</v>
          </cell>
          <cell r="F967" t="e">
            <v>#NAME?</v>
          </cell>
          <cell r="G967" t="e">
            <v>#NAME?</v>
          </cell>
          <cell r="K967">
            <v>0</v>
          </cell>
          <cell r="L967" t="e">
            <v>#NAME?</v>
          </cell>
          <cell r="M967" t="e">
            <v>#NAME?</v>
          </cell>
          <cell r="N967">
            <v>0</v>
          </cell>
          <cell r="O967" t="e">
            <v>#NAME?</v>
          </cell>
          <cell r="P967" t="e">
            <v>#NAME?</v>
          </cell>
        </row>
        <row r="968">
          <cell r="B968">
            <v>0.99299999999999999</v>
          </cell>
          <cell r="C968" t="e">
            <v>#NAME?</v>
          </cell>
          <cell r="D968" t="e">
            <v>#NAME?</v>
          </cell>
          <cell r="E968">
            <v>1.5</v>
          </cell>
          <cell r="F968" t="e">
            <v>#NAME?</v>
          </cell>
          <cell r="G968" t="e">
            <v>#NAME?</v>
          </cell>
          <cell r="K968">
            <v>0</v>
          </cell>
          <cell r="L968" t="e">
            <v>#NAME?</v>
          </cell>
          <cell r="M968" t="e">
            <v>#NAME?</v>
          </cell>
          <cell r="N968">
            <v>0</v>
          </cell>
          <cell r="O968" t="e">
            <v>#NAME?</v>
          </cell>
          <cell r="P968" t="e">
            <v>#NAME?</v>
          </cell>
        </row>
        <row r="969">
          <cell r="B969">
            <v>1.0069999999999999</v>
          </cell>
          <cell r="C969" t="e">
            <v>#NAME?</v>
          </cell>
          <cell r="D969" t="e">
            <v>#NAME?</v>
          </cell>
          <cell r="E969">
            <v>1.99</v>
          </cell>
          <cell r="F969" t="e">
            <v>#NAME?</v>
          </cell>
          <cell r="G969" t="e">
            <v>#NAME?</v>
          </cell>
          <cell r="K969">
            <v>0</v>
          </cell>
          <cell r="L969" t="e">
            <v>#NAME?</v>
          </cell>
          <cell r="M969" t="e">
            <v>#NAME?</v>
          </cell>
          <cell r="N969">
            <v>0</v>
          </cell>
          <cell r="O969" t="e">
            <v>#NAME?</v>
          </cell>
          <cell r="P969" t="e">
            <v>#NAME?</v>
          </cell>
        </row>
        <row r="970">
          <cell r="B970">
            <v>0.39200000000000002</v>
          </cell>
          <cell r="C970" t="e">
            <v>#NAME?</v>
          </cell>
          <cell r="D970" t="e">
            <v>#NAME?</v>
          </cell>
          <cell r="E970">
            <v>3.23</v>
          </cell>
          <cell r="F970" t="e">
            <v>#NAME?</v>
          </cell>
          <cell r="G970" t="e">
            <v>#NAME?</v>
          </cell>
          <cell r="K970">
            <v>0</v>
          </cell>
          <cell r="L970" t="e">
            <v>#NAME?</v>
          </cell>
          <cell r="M970" t="e">
            <v>#NAME?</v>
          </cell>
          <cell r="N970">
            <v>0</v>
          </cell>
          <cell r="O970" t="e">
            <v>#NAME?</v>
          </cell>
          <cell r="P970" t="e">
            <v>#NAME?</v>
          </cell>
        </row>
        <row r="971">
          <cell r="B971">
            <v>0.24299999999999999</v>
          </cell>
          <cell r="C971" t="e">
            <v>#NAME?</v>
          </cell>
          <cell r="D971" t="e">
            <v>#NAME?</v>
          </cell>
          <cell r="E971">
            <v>5.47</v>
          </cell>
          <cell r="F971" t="e">
            <v>#NAME?</v>
          </cell>
          <cell r="G971" t="e">
            <v>#NAME?</v>
          </cell>
          <cell r="J971" t="str">
            <v>TNSI</v>
          </cell>
          <cell r="L971" t="e">
            <v>#NAME?</v>
          </cell>
          <cell r="M971" t="e">
            <v>#NAME?</v>
          </cell>
          <cell r="P971" t="e">
            <v>#NAME?</v>
          </cell>
        </row>
        <row r="972">
          <cell r="B972">
            <v>0.90400000000000003</v>
          </cell>
          <cell r="C972" t="e">
            <v>#NAME?</v>
          </cell>
          <cell r="D972" t="e">
            <v>#NAME?</v>
          </cell>
          <cell r="E972">
            <v>7.82</v>
          </cell>
          <cell r="F972" t="e">
            <v>#NAME?</v>
          </cell>
          <cell r="G972" t="e">
            <v>#NAME?</v>
          </cell>
        </row>
        <row r="973">
          <cell r="B973">
            <v>1.1539999999999999</v>
          </cell>
          <cell r="C973" t="e">
            <v>#NAME?</v>
          </cell>
          <cell r="D973" t="e">
            <v>#NAME?</v>
          </cell>
          <cell r="E973">
            <v>13.05</v>
          </cell>
          <cell r="F973" t="e">
            <v>#NAME?</v>
          </cell>
          <cell r="G973" t="e">
            <v>#NAME?</v>
          </cell>
        </row>
        <row r="974">
          <cell r="B974">
            <v>0.125</v>
          </cell>
          <cell r="C974" t="e">
            <v>#NAME?</v>
          </cell>
          <cell r="D974" t="e">
            <v>#NAME?</v>
          </cell>
          <cell r="E974">
            <v>15</v>
          </cell>
          <cell r="F974" t="e">
            <v>#NAME?</v>
          </cell>
          <cell r="G974" t="e">
            <v>#NAME?</v>
          </cell>
          <cell r="K974" t="str">
            <v>Options Exercisable</v>
          </cell>
          <cell r="L974" t="str">
            <v>In-the Money</v>
          </cell>
          <cell r="M974" t="str">
            <v>Weight</v>
          </cell>
          <cell r="N974" t="str">
            <v>Exercise Price</v>
          </cell>
          <cell r="O974" t="str">
            <v>Current Price</v>
          </cell>
          <cell r="P974" t="str">
            <v>Weighted Avg.</v>
          </cell>
        </row>
        <row r="975">
          <cell r="B975">
            <v>0.222</v>
          </cell>
          <cell r="C975" t="e">
            <v>#NAME?</v>
          </cell>
          <cell r="D975" t="e">
            <v>#NAME?</v>
          </cell>
          <cell r="E975">
            <v>8</v>
          </cell>
          <cell r="F975" t="e">
            <v>#NAME?</v>
          </cell>
          <cell r="G975" t="e">
            <v>#NAME?</v>
          </cell>
          <cell r="K975">
            <v>0.06</v>
          </cell>
          <cell r="L975" t="e">
            <v>#NAME?</v>
          </cell>
          <cell r="M975" t="e">
            <v>#NAME?</v>
          </cell>
          <cell r="N975">
            <v>0.6</v>
          </cell>
          <cell r="O975" t="e">
            <v>#NAME?</v>
          </cell>
          <cell r="P975" t="e">
            <v>#NAME?</v>
          </cell>
        </row>
        <row r="976">
          <cell r="B976">
            <v>1.2500000000000001E-2</v>
          </cell>
          <cell r="C976" t="e">
            <v>#NAME?</v>
          </cell>
          <cell r="D976" t="e">
            <v>#NAME?</v>
          </cell>
          <cell r="E976">
            <v>13</v>
          </cell>
          <cell r="F976" t="e">
            <v>#NAME?</v>
          </cell>
          <cell r="G976" t="e">
            <v>#NAME?</v>
          </cell>
          <cell r="K976">
            <v>0.22500000000000001</v>
          </cell>
          <cell r="L976" t="e">
            <v>#NAME?</v>
          </cell>
          <cell r="M976" t="e">
            <v>#NAME?</v>
          </cell>
          <cell r="N976">
            <v>1</v>
          </cell>
          <cell r="O976" t="e">
            <v>#NAME?</v>
          </cell>
          <cell r="P976" t="e">
            <v>#NAME?</v>
          </cell>
        </row>
        <row r="977">
          <cell r="A977" t="str">
            <v>ASCX</v>
          </cell>
          <cell r="C977" t="e">
            <v>#NAME?</v>
          </cell>
          <cell r="D977" t="e">
            <v>#NAME?</v>
          </cell>
          <cell r="G977">
            <v>0</v>
          </cell>
          <cell r="K977">
            <v>4.8000000000000001E-2</v>
          </cell>
          <cell r="L977" t="e">
            <v>#NAME?</v>
          </cell>
          <cell r="M977" t="e">
            <v>#NAME?</v>
          </cell>
          <cell r="N977">
            <v>1.5</v>
          </cell>
          <cell r="O977" t="e">
            <v>#NAME?</v>
          </cell>
          <cell r="P977" t="e">
            <v>#NAME?</v>
          </cell>
        </row>
        <row r="978">
          <cell r="K978">
            <v>0.01</v>
          </cell>
          <cell r="L978" t="e">
            <v>#NAME?</v>
          </cell>
          <cell r="M978" t="e">
            <v>#NAME?</v>
          </cell>
          <cell r="N978">
            <v>1.75</v>
          </cell>
          <cell r="O978" t="e">
            <v>#NAME?</v>
          </cell>
          <cell r="P978" t="e">
            <v>#NAME?</v>
          </cell>
        </row>
        <row r="979">
          <cell r="B979" t="str">
            <v>Options Outstanding</v>
          </cell>
          <cell r="C979" t="str">
            <v>In-the Money</v>
          </cell>
          <cell r="D979" t="str">
            <v>Weight</v>
          </cell>
          <cell r="E979" t="str">
            <v>Exercise Price</v>
          </cell>
          <cell r="F979" t="str">
            <v>Current Price</v>
          </cell>
          <cell r="G979" t="str">
            <v>Weighted Avg.</v>
          </cell>
          <cell r="K979">
            <v>0</v>
          </cell>
          <cell r="L979" t="e">
            <v>#NAME?</v>
          </cell>
          <cell r="M979" t="e">
            <v>#NAME?</v>
          </cell>
          <cell r="N979">
            <v>2</v>
          </cell>
          <cell r="O979" t="e">
            <v>#NAME?</v>
          </cell>
          <cell r="P979" t="e">
            <v>#NAME?</v>
          </cell>
        </row>
        <row r="980">
          <cell r="B980">
            <v>4.1772539999999996</v>
          </cell>
          <cell r="C980" t="e">
            <v>#NAME?</v>
          </cell>
          <cell r="D980" t="e">
            <v>#NAME?</v>
          </cell>
          <cell r="E980">
            <v>2.0699999999999998</v>
          </cell>
          <cell r="F980" t="e">
            <v>#NAME?</v>
          </cell>
          <cell r="G980" t="e">
            <v>#NAME?</v>
          </cell>
          <cell r="K980">
            <v>0</v>
          </cell>
          <cell r="L980" t="e">
            <v>#NAME?</v>
          </cell>
          <cell r="M980" t="e">
            <v>#NAME?</v>
          </cell>
          <cell r="N980">
            <v>0</v>
          </cell>
          <cell r="O980" t="e">
            <v>#NAME?</v>
          </cell>
          <cell r="P980" t="e">
            <v>#NAME?</v>
          </cell>
        </row>
        <row r="981">
          <cell r="B981">
            <v>0.58019799999999999</v>
          </cell>
          <cell r="C981" t="e">
            <v>#NAME?</v>
          </cell>
          <cell r="D981" t="e">
            <v>#NAME?</v>
          </cell>
          <cell r="E981">
            <v>4.46</v>
          </cell>
          <cell r="F981" t="e">
            <v>#NAME?</v>
          </cell>
          <cell r="G981" t="e">
            <v>#NAME?</v>
          </cell>
          <cell r="K981">
            <v>0</v>
          </cell>
          <cell r="L981" t="e">
            <v>#NAME?</v>
          </cell>
          <cell r="M981" t="e">
            <v>#NAME?</v>
          </cell>
          <cell r="N981">
            <v>0</v>
          </cell>
          <cell r="O981" t="e">
            <v>#NAME?</v>
          </cell>
          <cell r="P981" t="e">
            <v>#NAME?</v>
          </cell>
        </row>
        <row r="982">
          <cell r="B982">
            <v>4.1999999999999997E-3</v>
          </cell>
          <cell r="C982" t="e">
            <v>#NAME?</v>
          </cell>
          <cell r="D982" t="e">
            <v>#NAME?</v>
          </cell>
          <cell r="E982">
            <v>5.69</v>
          </cell>
          <cell r="F982" t="e">
            <v>#NAME?</v>
          </cell>
          <cell r="G982" t="e">
            <v>#NAME?</v>
          </cell>
          <cell r="K982">
            <v>0</v>
          </cell>
          <cell r="L982" t="e">
            <v>#NAME?</v>
          </cell>
          <cell r="M982" t="e">
            <v>#NAME?</v>
          </cell>
          <cell r="N982">
            <v>0</v>
          </cell>
          <cell r="O982" t="e">
            <v>#NAME?</v>
          </cell>
          <cell r="P982" t="e">
            <v>#NAME?</v>
          </cell>
        </row>
        <row r="983">
          <cell r="B983">
            <v>0.30585000000000001</v>
          </cell>
          <cell r="C983" t="e">
            <v>#NAME?</v>
          </cell>
          <cell r="D983" t="e">
            <v>#NAME?</v>
          </cell>
          <cell r="E983">
            <v>9.0299999999999994</v>
          </cell>
          <cell r="F983" t="e">
            <v>#NAME?</v>
          </cell>
          <cell r="G983" t="e">
            <v>#NAME?</v>
          </cell>
          <cell r="K983">
            <v>0</v>
          </cell>
          <cell r="L983" t="e">
            <v>#NAME?</v>
          </cell>
          <cell r="M983" t="e">
            <v>#NAME?</v>
          </cell>
          <cell r="N983">
            <v>0</v>
          </cell>
          <cell r="O983" t="e">
            <v>#NAME?</v>
          </cell>
          <cell r="P983" t="e">
            <v>#NAME?</v>
          </cell>
        </row>
        <row r="984">
          <cell r="B984">
            <v>0.10246</v>
          </cell>
          <cell r="C984" t="e">
            <v>#NAME?</v>
          </cell>
          <cell r="D984" t="e">
            <v>#NAME?</v>
          </cell>
          <cell r="E984">
            <v>7.32</v>
          </cell>
          <cell r="F984" t="e">
            <v>#NAME?</v>
          </cell>
          <cell r="G984" t="e">
            <v>#NAME?</v>
          </cell>
          <cell r="K984">
            <v>0</v>
          </cell>
          <cell r="L984" t="e">
            <v>#NAME?</v>
          </cell>
          <cell r="M984" t="e">
            <v>#NAME?</v>
          </cell>
          <cell r="N984">
            <v>0</v>
          </cell>
          <cell r="O984" t="e">
            <v>#NAME?</v>
          </cell>
          <cell r="P984" t="e">
            <v>#NAME?</v>
          </cell>
        </row>
        <row r="985">
          <cell r="B985">
            <v>0.01</v>
          </cell>
          <cell r="C985" t="e">
            <v>#NAME?</v>
          </cell>
          <cell r="D985" t="e">
            <v>#NAME?</v>
          </cell>
          <cell r="E985">
            <v>2.0699999999999998</v>
          </cell>
          <cell r="F985" t="e">
            <v>#NAME?</v>
          </cell>
          <cell r="G985" t="e">
            <v>#NAME?</v>
          </cell>
          <cell r="J985" t="str">
            <v>ASCX</v>
          </cell>
          <cell r="L985" t="e">
            <v>#NAME?</v>
          </cell>
          <cell r="M985" t="e">
            <v>#NAME?</v>
          </cell>
          <cell r="P985" t="e">
            <v>#NAME?</v>
          </cell>
        </row>
        <row r="986">
          <cell r="B986">
            <v>0.46104800000000001</v>
          </cell>
          <cell r="C986" t="e">
            <v>#NAME?</v>
          </cell>
          <cell r="D986" t="e">
            <v>#NAME?</v>
          </cell>
          <cell r="E986">
            <v>2.0699999999999998</v>
          </cell>
          <cell r="F986" t="e">
            <v>#NAME?</v>
          </cell>
          <cell r="G986" t="e">
            <v>#NAME?</v>
          </cell>
        </row>
        <row r="987">
          <cell r="B987">
            <v>0</v>
          </cell>
          <cell r="C987" t="e">
            <v>#NAME?</v>
          </cell>
          <cell r="D987" t="e">
            <v>#NAME?</v>
          </cell>
          <cell r="E987">
            <v>0</v>
          </cell>
          <cell r="F987" t="e">
            <v>#NAME?</v>
          </cell>
          <cell r="G987" t="e">
            <v>#NAME?</v>
          </cell>
          <cell r="K987" t="str">
            <v>Options Exercisable</v>
          </cell>
          <cell r="L987" t="str">
            <v>In-the Money</v>
          </cell>
          <cell r="M987" t="str">
            <v>Weight</v>
          </cell>
          <cell r="N987" t="str">
            <v>Exercise Price</v>
          </cell>
          <cell r="O987" t="str">
            <v>Current Price</v>
          </cell>
          <cell r="P987" t="str">
            <v>Weighted Avg.</v>
          </cell>
        </row>
        <row r="988">
          <cell r="B988">
            <v>0</v>
          </cell>
          <cell r="C988" t="e">
            <v>#NAME?</v>
          </cell>
          <cell r="D988" t="e">
            <v>#NAME?</v>
          </cell>
          <cell r="E988">
            <v>0</v>
          </cell>
          <cell r="F988" t="e">
            <v>#NAME?</v>
          </cell>
          <cell r="G988" t="e">
            <v>#NAME?</v>
          </cell>
          <cell r="K988">
            <v>1.5125420000000001</v>
          </cell>
          <cell r="L988" t="e">
            <v>#NAME?</v>
          </cell>
          <cell r="M988" t="e">
            <v>#NAME?</v>
          </cell>
          <cell r="N988">
            <v>2.0699999999999998</v>
          </cell>
          <cell r="O988" t="e">
            <v>#NAME?</v>
          </cell>
          <cell r="P988" t="e">
            <v>#NAME?</v>
          </cell>
        </row>
        <row r="989">
          <cell r="B989">
            <v>0</v>
          </cell>
          <cell r="C989" t="e">
            <v>#NAME?</v>
          </cell>
          <cell r="D989" t="e">
            <v>#NAME?</v>
          </cell>
          <cell r="E989">
            <v>0</v>
          </cell>
          <cell r="F989" t="e">
            <v>#NAME?</v>
          </cell>
          <cell r="G989" t="e">
            <v>#NAME?</v>
          </cell>
          <cell r="K989">
            <v>8.0000000000000002E-3</v>
          </cell>
          <cell r="L989" t="e">
            <v>#NAME?</v>
          </cell>
          <cell r="M989" t="e">
            <v>#NAME?</v>
          </cell>
          <cell r="N989">
            <v>3.88</v>
          </cell>
          <cell r="O989" t="e">
            <v>#NAME?</v>
          </cell>
          <cell r="P989" t="e">
            <v>#NAME?</v>
          </cell>
        </row>
        <row r="990">
          <cell r="A990" t="str">
            <v>ELAS</v>
          </cell>
          <cell r="C990" t="e">
            <v>#NAME?</v>
          </cell>
          <cell r="D990" t="e">
            <v>#NAME?</v>
          </cell>
          <cell r="G990" t="e">
            <v>#NAME?</v>
          </cell>
          <cell r="K990">
            <v>0</v>
          </cell>
          <cell r="L990" t="e">
            <v>#NAME?</v>
          </cell>
          <cell r="M990" t="e">
            <v>#NAME?</v>
          </cell>
          <cell r="N990">
            <v>0</v>
          </cell>
          <cell r="O990" t="e">
            <v>#NAME?</v>
          </cell>
          <cell r="P990" t="e">
            <v>#NAME?</v>
          </cell>
        </row>
        <row r="991">
          <cell r="K991">
            <v>0</v>
          </cell>
          <cell r="L991" t="e">
            <v>#NAME?</v>
          </cell>
          <cell r="M991" t="e">
            <v>#NAME?</v>
          </cell>
          <cell r="N991">
            <v>0</v>
          </cell>
          <cell r="O991" t="e">
            <v>#NAME?</v>
          </cell>
          <cell r="P991" t="e">
            <v>#NAME?</v>
          </cell>
        </row>
        <row r="992">
          <cell r="B992" t="str">
            <v>Options Outstanding</v>
          </cell>
          <cell r="C992" t="str">
            <v>In-the Money</v>
          </cell>
          <cell r="D992" t="str">
            <v>Weight</v>
          </cell>
          <cell r="E992" t="str">
            <v>Exercise Price</v>
          </cell>
          <cell r="F992" t="str">
            <v>Current Price</v>
          </cell>
          <cell r="G992" t="str">
            <v>Weighted Avg.</v>
          </cell>
          <cell r="K992">
            <v>0</v>
          </cell>
          <cell r="L992" t="e">
            <v>#NAME?</v>
          </cell>
          <cell r="M992" t="e">
            <v>#NAME?</v>
          </cell>
          <cell r="N992">
            <v>0</v>
          </cell>
          <cell r="O992" t="e">
            <v>#NAME?</v>
          </cell>
          <cell r="P992" t="e">
            <v>#NAME?</v>
          </cell>
        </row>
        <row r="993">
          <cell r="B993">
            <v>1.189989</v>
          </cell>
          <cell r="C993" t="e">
            <v>#NAME?</v>
          </cell>
          <cell r="D993" t="e">
            <v>#NAME?</v>
          </cell>
          <cell r="E993">
            <v>2.56</v>
          </cell>
          <cell r="F993" t="e">
            <v>#NAME?</v>
          </cell>
          <cell r="G993" t="e">
            <v>#NAME?</v>
          </cell>
          <cell r="K993">
            <v>0</v>
          </cell>
          <cell r="L993" t="e">
            <v>#NAME?</v>
          </cell>
          <cell r="M993" t="e">
            <v>#NAME?</v>
          </cell>
          <cell r="N993">
            <v>0</v>
          </cell>
          <cell r="O993" t="e">
            <v>#NAME?</v>
          </cell>
          <cell r="P993" t="e">
            <v>#NAME?</v>
          </cell>
        </row>
        <row r="994">
          <cell r="B994">
            <v>1.26458</v>
          </cell>
          <cell r="C994" t="e">
            <v>#NAME?</v>
          </cell>
          <cell r="D994" t="e">
            <v>#NAME?</v>
          </cell>
          <cell r="E994">
            <v>4.5999999999999996</v>
          </cell>
          <cell r="F994" t="e">
            <v>#NAME?</v>
          </cell>
          <cell r="G994" t="e">
            <v>#NAME?</v>
          </cell>
          <cell r="K994">
            <v>0</v>
          </cell>
          <cell r="L994" t="e">
            <v>#NAME?</v>
          </cell>
          <cell r="M994" t="e">
            <v>#NAME?</v>
          </cell>
          <cell r="N994">
            <v>0</v>
          </cell>
          <cell r="O994" t="e">
            <v>#NAME?</v>
          </cell>
          <cell r="P994" t="e">
            <v>#NAME?</v>
          </cell>
        </row>
        <row r="995">
          <cell r="B995">
            <v>1.5492919999999999</v>
          </cell>
          <cell r="C995" t="e">
            <v>#NAME?</v>
          </cell>
          <cell r="D995" t="e">
            <v>#NAME?</v>
          </cell>
          <cell r="E995">
            <v>6.56</v>
          </cell>
          <cell r="F995" t="e">
            <v>#NAME?</v>
          </cell>
          <cell r="G995" t="e">
            <v>#NAME?</v>
          </cell>
          <cell r="K995">
            <v>0</v>
          </cell>
          <cell r="L995" t="e">
            <v>#NAME?</v>
          </cell>
          <cell r="M995" t="e">
            <v>#NAME?</v>
          </cell>
          <cell r="N995">
            <v>0</v>
          </cell>
          <cell r="O995" t="e">
            <v>#NAME?</v>
          </cell>
          <cell r="P995" t="e">
            <v>#NAME?</v>
          </cell>
        </row>
        <row r="996">
          <cell r="B996">
            <v>0.86265000000000003</v>
          </cell>
          <cell r="C996" t="e">
            <v>#NAME?</v>
          </cell>
          <cell r="D996" t="e">
            <v>#NAME?</v>
          </cell>
          <cell r="E996">
            <v>15</v>
          </cell>
          <cell r="F996" t="e">
            <v>#NAME?</v>
          </cell>
          <cell r="G996" t="e">
            <v>#NAME?</v>
          </cell>
          <cell r="K996">
            <v>0</v>
          </cell>
          <cell r="L996" t="e">
            <v>#NAME?</v>
          </cell>
          <cell r="M996" t="e">
            <v>#NAME?</v>
          </cell>
          <cell r="N996">
            <v>0</v>
          </cell>
          <cell r="O996" t="e">
            <v>#NAME?</v>
          </cell>
          <cell r="P996" t="e">
            <v>#NAME?</v>
          </cell>
        </row>
        <row r="997">
          <cell r="B997">
            <v>1.07745</v>
          </cell>
          <cell r="C997" t="e">
            <v>#NAME?</v>
          </cell>
          <cell r="D997" t="e">
            <v>#NAME?</v>
          </cell>
          <cell r="E997">
            <v>18.82</v>
          </cell>
          <cell r="F997" t="e">
            <v>#NAME?</v>
          </cell>
          <cell r="G997" t="e">
            <v>#NAME?</v>
          </cell>
          <cell r="K997">
            <v>0</v>
          </cell>
          <cell r="L997" t="e">
            <v>#NAME?</v>
          </cell>
          <cell r="M997" t="e">
            <v>#NAME?</v>
          </cell>
          <cell r="N997">
            <v>0</v>
          </cell>
          <cell r="O997" t="e">
            <v>#NAME?</v>
          </cell>
          <cell r="P997" t="e">
            <v>#NAME?</v>
          </cell>
        </row>
        <row r="998">
          <cell r="B998">
            <v>0.30877500000000002</v>
          </cell>
          <cell r="C998" t="e">
            <v>#NAME?</v>
          </cell>
          <cell r="D998" t="e">
            <v>#NAME?</v>
          </cell>
          <cell r="E998">
            <v>24.95</v>
          </cell>
          <cell r="F998" t="e">
            <v>#NAME?</v>
          </cell>
          <cell r="G998" t="e">
            <v>#NAME?</v>
          </cell>
          <cell r="J998" t="str">
            <v>ELAS</v>
          </cell>
          <cell r="L998" t="e">
            <v>#NAME?</v>
          </cell>
          <cell r="M998" t="e">
            <v>#NAME?</v>
          </cell>
          <cell r="P998" t="e">
            <v>#NAME?</v>
          </cell>
          <cell r="T998" t="str">
            <v>Convertible Debt</v>
          </cell>
          <cell r="U998" t="str">
            <v>Amount</v>
          </cell>
          <cell r="V998" t="str">
            <v>In-The-Money</v>
          </cell>
          <cell r="W998" t="str">
            <v>Conv. Price</v>
          </cell>
          <cell r="X998" t="str">
            <v>Current Price</v>
          </cell>
          <cell r="Y998" t="str">
            <v>Net Shares</v>
          </cell>
        </row>
        <row r="999">
          <cell r="B999">
            <v>0.39450000000000002</v>
          </cell>
          <cell r="C999" t="e">
            <v>#NAME?</v>
          </cell>
          <cell r="D999" t="e">
            <v>#NAME?</v>
          </cell>
          <cell r="E999">
            <v>31.53</v>
          </cell>
          <cell r="F999" t="e">
            <v>#NAME?</v>
          </cell>
          <cell r="G999" t="e">
            <v>#NAME?</v>
          </cell>
          <cell r="T999" t="str">
            <v>Tranche 1</v>
          </cell>
          <cell r="U999">
            <v>0</v>
          </cell>
          <cell r="V999" t="e">
            <v>#NAME?</v>
          </cell>
          <cell r="W999">
            <v>0</v>
          </cell>
          <cell r="X999" t="e">
            <v>#NAME?</v>
          </cell>
          <cell r="Y999" t="e">
            <v>#NAME?</v>
          </cell>
        </row>
        <row r="1000">
          <cell r="B1000">
            <v>0.26279999999999998</v>
          </cell>
          <cell r="C1000" t="e">
            <v>#NAME?</v>
          </cell>
          <cell r="D1000" t="e">
            <v>#NAME?</v>
          </cell>
          <cell r="E1000">
            <v>36.159999999999997</v>
          </cell>
          <cell r="F1000" t="e">
            <v>#NAME?</v>
          </cell>
          <cell r="G1000" t="e">
            <v>#NAME?</v>
          </cell>
          <cell r="K1000" t="str">
            <v>Options Exercisable</v>
          </cell>
          <cell r="L1000" t="str">
            <v>In-the Money</v>
          </cell>
          <cell r="M1000" t="str">
            <v>Weight</v>
          </cell>
          <cell r="N1000" t="str">
            <v>Exercise Price</v>
          </cell>
          <cell r="O1000" t="str">
            <v>Current Price</v>
          </cell>
          <cell r="P1000" t="str">
            <v>Weighted Avg.</v>
          </cell>
          <cell r="T1000" t="str">
            <v>Tranche 2</v>
          </cell>
          <cell r="U1000">
            <v>0</v>
          </cell>
          <cell r="V1000" t="e">
            <v>#NAME?</v>
          </cell>
          <cell r="W1000">
            <v>0</v>
          </cell>
          <cell r="X1000" t="e">
            <v>#NAME?</v>
          </cell>
          <cell r="Y1000" t="e">
            <v>#NAME?</v>
          </cell>
        </row>
        <row r="1001">
          <cell r="B1001">
            <v>0</v>
          </cell>
          <cell r="C1001" t="e">
            <v>#NAME?</v>
          </cell>
          <cell r="D1001" t="e">
            <v>#NAME?</v>
          </cell>
          <cell r="E1001">
            <v>0</v>
          </cell>
          <cell r="F1001" t="e">
            <v>#NAME?</v>
          </cell>
          <cell r="G1001" t="e">
            <v>#NAME?</v>
          </cell>
          <cell r="K1001">
            <v>0.53456099999999995</v>
          </cell>
          <cell r="L1001" t="e">
            <v>#NAME?</v>
          </cell>
          <cell r="M1001" t="e">
            <v>#NAME?</v>
          </cell>
          <cell r="N1001">
            <v>2.5099999999999998</v>
          </cell>
          <cell r="O1001" t="e">
            <v>#NAME?</v>
          </cell>
          <cell r="P1001" t="e">
            <v>#NAME?</v>
          </cell>
        </row>
        <row r="1002">
          <cell r="B1002">
            <v>0</v>
          </cell>
          <cell r="C1002" t="e">
            <v>#NAME?</v>
          </cell>
          <cell r="D1002" t="e">
            <v>#NAME?</v>
          </cell>
          <cell r="E1002">
            <v>0</v>
          </cell>
          <cell r="F1002" t="e">
            <v>#NAME?</v>
          </cell>
          <cell r="G1002" t="e">
            <v>#NAME?</v>
          </cell>
          <cell r="K1002">
            <v>0.36111799999999999</v>
          </cell>
          <cell r="L1002" t="e">
            <v>#NAME?</v>
          </cell>
          <cell r="M1002" t="e">
            <v>#NAME?</v>
          </cell>
          <cell r="N1002">
            <v>4.55</v>
          </cell>
          <cell r="O1002" t="e">
            <v>#NAME?</v>
          </cell>
          <cell r="P1002" t="e">
            <v>#NAME?</v>
          </cell>
          <cell r="S1002" t="str">
            <v>TXCC</v>
          </cell>
          <cell r="V1002" t="e">
            <v>#NAME?</v>
          </cell>
          <cell r="Y1002" t="e">
            <v>#NAME?</v>
          </cell>
        </row>
        <row r="1003">
          <cell r="A1003" t="str">
            <v>TXCC</v>
          </cell>
          <cell r="C1003" t="e">
            <v>#NAME?</v>
          </cell>
          <cell r="D1003" t="e">
            <v>#NAME?</v>
          </cell>
          <cell r="G1003" t="e">
            <v>#NAME?</v>
          </cell>
          <cell r="K1003">
            <v>0.29385699999999998</v>
          </cell>
          <cell r="L1003" t="e">
            <v>#NAME?</v>
          </cell>
          <cell r="M1003" t="e">
            <v>#NAME?</v>
          </cell>
          <cell r="N1003">
            <v>6.63</v>
          </cell>
          <cell r="O1003" t="e">
            <v>#NAME?</v>
          </cell>
          <cell r="P1003" t="e">
            <v>#NAME?</v>
          </cell>
        </row>
        <row r="1004">
          <cell r="K1004">
            <v>5.7473999999999997E-2</v>
          </cell>
          <cell r="L1004" t="e">
            <v>#NAME?</v>
          </cell>
          <cell r="M1004" t="e">
            <v>#NAME?</v>
          </cell>
          <cell r="N1004">
            <v>14.72</v>
          </cell>
          <cell r="O1004" t="e">
            <v>#NAME?</v>
          </cell>
          <cell r="P1004" t="e">
            <v>#NAME?</v>
          </cell>
        </row>
        <row r="1005">
          <cell r="K1005">
            <v>6.2500000000000003E-3</v>
          </cell>
          <cell r="L1005" t="e">
            <v>#NAME?</v>
          </cell>
          <cell r="M1005" t="e">
            <v>#NAME?</v>
          </cell>
          <cell r="N1005">
            <v>21.06</v>
          </cell>
          <cell r="O1005" t="e">
            <v>#NAME?</v>
          </cell>
          <cell r="P1005" t="e">
            <v>#NAME?</v>
          </cell>
        </row>
        <row r="1006">
          <cell r="B1006" t="str">
            <v>Options Outstanding</v>
          </cell>
          <cell r="C1006" t="str">
            <v>In-the Money</v>
          </cell>
          <cell r="D1006" t="str">
            <v>Weight</v>
          </cell>
          <cell r="E1006" t="str">
            <v>Exercise Price</v>
          </cell>
          <cell r="F1006" t="str">
            <v>Current Price</v>
          </cell>
          <cell r="G1006" t="str">
            <v>Weighted Avg.</v>
          </cell>
          <cell r="K1006">
            <v>4.0000000000000001E-3</v>
          </cell>
          <cell r="L1006" t="e">
            <v>#NAME?</v>
          </cell>
          <cell r="M1006" t="e">
            <v>#NAME?</v>
          </cell>
          <cell r="N1006">
            <v>30</v>
          </cell>
          <cell r="O1006" t="e">
            <v>#NAME?</v>
          </cell>
          <cell r="P1006" t="e">
            <v>#NAME?</v>
          </cell>
        </row>
        <row r="1007">
          <cell r="B1007">
            <v>1.4870000000000001</v>
          </cell>
          <cell r="C1007" t="e">
            <v>#N/A</v>
          </cell>
          <cell r="D1007" t="e">
            <v>#N/A</v>
          </cell>
          <cell r="E1007">
            <v>4.5599999999999996</v>
          </cell>
          <cell r="F1007" t="e">
            <v>#N/A</v>
          </cell>
          <cell r="G1007" t="e">
            <v>#N/A</v>
          </cell>
          <cell r="K1007">
            <v>0</v>
          </cell>
          <cell r="L1007" t="e">
            <v>#NAME?</v>
          </cell>
          <cell r="M1007" t="e">
            <v>#NAME?</v>
          </cell>
          <cell r="N1007">
            <v>0</v>
          </cell>
          <cell r="O1007" t="e">
            <v>#NAME?</v>
          </cell>
          <cell r="P1007" t="e">
            <v>#NAME?</v>
          </cell>
        </row>
        <row r="1008">
          <cell r="B1008">
            <v>1.363</v>
          </cell>
          <cell r="C1008" t="e">
            <v>#N/A</v>
          </cell>
          <cell r="D1008" t="e">
            <v>#N/A</v>
          </cell>
          <cell r="E1008">
            <v>5.88</v>
          </cell>
          <cell r="F1008" t="e">
            <v>#N/A</v>
          </cell>
          <cell r="G1008" t="e">
            <v>#N/A</v>
          </cell>
          <cell r="K1008">
            <v>0</v>
          </cell>
          <cell r="L1008" t="e">
            <v>#NAME?</v>
          </cell>
          <cell r="M1008" t="e">
            <v>#NAME?</v>
          </cell>
          <cell r="N1008">
            <v>0</v>
          </cell>
          <cell r="O1008" t="e">
            <v>#NAME?</v>
          </cell>
          <cell r="P1008" t="e">
            <v>#NAME?</v>
          </cell>
        </row>
        <row r="1009">
          <cell r="B1009">
            <v>0.93700000000000006</v>
          </cell>
          <cell r="C1009" t="e">
            <v>#N/A</v>
          </cell>
          <cell r="D1009" t="e">
            <v>#N/A</v>
          </cell>
          <cell r="E1009">
            <v>12.4</v>
          </cell>
          <cell r="F1009" t="e">
            <v>#N/A</v>
          </cell>
          <cell r="G1009" t="e">
            <v>#N/A</v>
          </cell>
          <cell r="K1009">
            <v>0</v>
          </cell>
          <cell r="L1009" t="e">
            <v>#NAME?</v>
          </cell>
          <cell r="M1009" t="e">
            <v>#NAME?</v>
          </cell>
          <cell r="N1009">
            <v>0</v>
          </cell>
          <cell r="O1009" t="e">
            <v>#NAME?</v>
          </cell>
          <cell r="P1009" t="e">
            <v>#NAME?</v>
          </cell>
        </row>
        <row r="1010">
          <cell r="B1010">
            <v>0.89100000000000001</v>
          </cell>
          <cell r="C1010" t="e">
            <v>#N/A</v>
          </cell>
          <cell r="D1010" t="e">
            <v>#N/A</v>
          </cell>
          <cell r="E1010">
            <v>21.6</v>
          </cell>
          <cell r="F1010" t="e">
            <v>#N/A</v>
          </cell>
          <cell r="G1010" t="e">
            <v>#N/A</v>
          </cell>
          <cell r="K1010">
            <v>0</v>
          </cell>
          <cell r="L1010" t="e">
            <v>#NAME?</v>
          </cell>
          <cell r="M1010" t="e">
            <v>#NAME?</v>
          </cell>
          <cell r="N1010">
            <v>0</v>
          </cell>
          <cell r="O1010" t="e">
            <v>#NAME?</v>
          </cell>
          <cell r="P1010" t="e">
            <v>#NAME?</v>
          </cell>
        </row>
        <row r="1011">
          <cell r="A1011" t="str">
            <v>CMNT</v>
          </cell>
          <cell r="C1011" t="e">
            <v>#N/A</v>
          </cell>
          <cell r="D1011" t="e">
            <v>#N/A</v>
          </cell>
          <cell r="G1011" t="e">
            <v>#N/A</v>
          </cell>
          <cell r="J1011" t="str">
            <v>TXCC</v>
          </cell>
          <cell r="L1011" t="e">
            <v>#NAME?</v>
          </cell>
          <cell r="M1011" t="e">
            <v>#NAME?</v>
          </cell>
          <cell r="P1011" t="e">
            <v>#NAME?</v>
          </cell>
        </row>
        <row r="1014">
          <cell r="B1014" t="str">
            <v>Options Outstanding</v>
          </cell>
          <cell r="C1014" t="str">
            <v>In-the Money</v>
          </cell>
          <cell r="D1014" t="str">
            <v>Weight</v>
          </cell>
          <cell r="E1014" t="str">
            <v>Exercise Price</v>
          </cell>
          <cell r="F1014" t="str">
            <v>Current Price</v>
          </cell>
          <cell r="G1014" t="str">
            <v>Weighted Avg.</v>
          </cell>
          <cell r="K1014" t="str">
            <v>Options Exercisable</v>
          </cell>
          <cell r="L1014" t="str">
            <v>In-the Money</v>
          </cell>
          <cell r="M1014" t="str">
            <v>Weight</v>
          </cell>
          <cell r="N1014" t="str">
            <v>Exercise Price</v>
          </cell>
          <cell r="O1014" t="str">
            <v>Current Price</v>
          </cell>
          <cell r="P1014" t="str">
            <v>Weighted Avg.</v>
          </cell>
        </row>
        <row r="1015">
          <cell r="B1015">
            <v>0.26878299999999999</v>
          </cell>
          <cell r="C1015" t="e">
            <v>#NAME?</v>
          </cell>
          <cell r="D1015" t="e">
            <v>#NAME?</v>
          </cell>
          <cell r="E1015">
            <v>0.5</v>
          </cell>
          <cell r="F1015" t="e">
            <v>#NAME?</v>
          </cell>
          <cell r="G1015" t="e">
            <v>#NAME?</v>
          </cell>
          <cell r="K1015">
            <v>0.77400000000000002</v>
          </cell>
          <cell r="L1015" t="e">
            <v>#N/A</v>
          </cell>
          <cell r="M1015" t="e">
            <v>#N/A</v>
          </cell>
          <cell r="N1015">
            <v>4.5599999999999996</v>
          </cell>
          <cell r="O1015" t="e">
            <v>#N/A</v>
          </cell>
          <cell r="P1015" t="e">
            <v>#N/A</v>
          </cell>
        </row>
        <row r="1016">
          <cell r="B1016">
            <v>1.308146</v>
          </cell>
          <cell r="C1016" t="e">
            <v>#NAME?</v>
          </cell>
          <cell r="D1016" t="e">
            <v>#NAME?</v>
          </cell>
          <cell r="E1016">
            <v>6.82</v>
          </cell>
          <cell r="F1016" t="e">
            <v>#NAME?</v>
          </cell>
          <cell r="G1016" t="e">
            <v>#NAME?</v>
          </cell>
          <cell r="K1016">
            <v>0.91500000000000004</v>
          </cell>
          <cell r="L1016" t="e">
            <v>#N/A</v>
          </cell>
          <cell r="M1016" t="e">
            <v>#N/A</v>
          </cell>
          <cell r="N1016">
            <v>5.92</v>
          </cell>
          <cell r="O1016" t="e">
            <v>#N/A</v>
          </cell>
          <cell r="P1016" t="e">
            <v>#N/A</v>
          </cell>
        </row>
        <row r="1017">
          <cell r="B1017">
            <v>2.0762269999999998</v>
          </cell>
          <cell r="C1017" t="e">
            <v>#NAME?</v>
          </cell>
          <cell r="D1017" t="e">
            <v>#NAME?</v>
          </cell>
          <cell r="E1017">
            <v>8.1</v>
          </cell>
          <cell r="F1017" t="e">
            <v>#NAME?</v>
          </cell>
          <cell r="G1017" t="e">
            <v>#NAME?</v>
          </cell>
          <cell r="K1017">
            <v>0.13200000000000001</v>
          </cell>
          <cell r="L1017" t="e">
            <v>#N/A</v>
          </cell>
          <cell r="M1017" t="e">
            <v>#N/A</v>
          </cell>
          <cell r="N1017">
            <v>9.84</v>
          </cell>
          <cell r="O1017" t="e">
            <v>#N/A</v>
          </cell>
          <cell r="P1017" t="e">
            <v>#N/A</v>
          </cell>
        </row>
        <row r="1018">
          <cell r="B1018">
            <v>1.448259</v>
          </cell>
          <cell r="C1018" t="e">
            <v>#NAME?</v>
          </cell>
          <cell r="D1018" t="e">
            <v>#NAME?</v>
          </cell>
          <cell r="E1018">
            <v>15.15</v>
          </cell>
          <cell r="F1018" t="e">
            <v>#NAME?</v>
          </cell>
          <cell r="G1018" t="e">
            <v>#NAME?</v>
          </cell>
          <cell r="K1018">
            <v>0.08</v>
          </cell>
          <cell r="L1018" t="e">
            <v>#N/A</v>
          </cell>
          <cell r="M1018" t="e">
            <v>#N/A</v>
          </cell>
          <cell r="N1018">
            <v>21.88</v>
          </cell>
          <cell r="O1018" t="e">
            <v>#N/A</v>
          </cell>
          <cell r="P1018" t="e">
            <v>#N/A</v>
          </cell>
        </row>
        <row r="1019">
          <cell r="B1019">
            <v>2.4255810000000002</v>
          </cell>
          <cell r="C1019" t="e">
            <v>#NAME?</v>
          </cell>
          <cell r="D1019" t="e">
            <v>#NAME?</v>
          </cell>
          <cell r="E1019">
            <v>23.47</v>
          </cell>
          <cell r="F1019" t="e">
            <v>#NAME?</v>
          </cell>
          <cell r="G1019" t="e">
            <v>#NAME?</v>
          </cell>
          <cell r="J1019" t="str">
            <v>CMNT</v>
          </cell>
          <cell r="L1019" t="e">
            <v>#N/A</v>
          </cell>
          <cell r="M1019" t="e">
            <v>#N/A</v>
          </cell>
          <cell r="P1019" t="e">
            <v>#N/A</v>
          </cell>
        </row>
        <row r="1020">
          <cell r="B1020">
            <v>0.66640200000000005</v>
          </cell>
          <cell r="C1020" t="e">
            <v>#NAME?</v>
          </cell>
          <cell r="D1020" t="e">
            <v>#NAME?</v>
          </cell>
          <cell r="E1020">
            <v>34.93</v>
          </cell>
          <cell r="F1020" t="e">
            <v>#NAME?</v>
          </cell>
          <cell r="G1020" t="e">
            <v>#NAME?</v>
          </cell>
        </row>
        <row r="1021">
          <cell r="B1021">
            <v>1.754837</v>
          </cell>
          <cell r="C1021" t="e">
            <v>#NAME?</v>
          </cell>
          <cell r="D1021" t="e">
            <v>#NAME?</v>
          </cell>
          <cell r="E1021">
            <v>44.64</v>
          </cell>
          <cell r="F1021" t="e">
            <v>#NAME?</v>
          </cell>
          <cell r="G1021" t="e">
            <v>#NAME?</v>
          </cell>
        </row>
        <row r="1022">
          <cell r="B1022">
            <v>0.50368199999999996</v>
          </cell>
          <cell r="C1022" t="e">
            <v>#NAME?</v>
          </cell>
          <cell r="D1022" t="e">
            <v>#NAME?</v>
          </cell>
          <cell r="E1022">
            <v>53.21</v>
          </cell>
          <cell r="F1022" t="e">
            <v>#NAME?</v>
          </cell>
          <cell r="G1022" t="e">
            <v>#NAME?</v>
          </cell>
          <cell r="K1022" t="str">
            <v>Options Exercisable</v>
          </cell>
          <cell r="L1022" t="str">
            <v>In-the Money</v>
          </cell>
          <cell r="M1022" t="str">
            <v>Weight</v>
          </cell>
          <cell r="N1022" t="str">
            <v>Exercise Price</v>
          </cell>
          <cell r="O1022" t="str">
            <v>Current Price</v>
          </cell>
          <cell r="P1022" t="str">
            <v>Weighted Avg.</v>
          </cell>
        </row>
        <row r="1023">
          <cell r="B1023">
            <v>8.3117999999999997E-2</v>
          </cell>
          <cell r="C1023" t="e">
            <v>#NAME?</v>
          </cell>
          <cell r="D1023" t="e">
            <v>#NAME?</v>
          </cell>
          <cell r="E1023">
            <v>65.34</v>
          </cell>
          <cell r="F1023" t="e">
            <v>#NAME?</v>
          </cell>
          <cell r="G1023" t="e">
            <v>#NAME?</v>
          </cell>
          <cell r="K1023">
            <v>0.505</v>
          </cell>
          <cell r="L1023" t="e">
            <v>#NAME?</v>
          </cell>
          <cell r="M1023" t="e">
            <v>#NAME?</v>
          </cell>
          <cell r="N1023">
            <v>0.4</v>
          </cell>
          <cell r="O1023" t="e">
            <v>#NAME?</v>
          </cell>
          <cell r="P1023" t="e">
            <v>#NAME?</v>
          </cell>
        </row>
        <row r="1024">
          <cell r="B1024">
            <v>9.4475000000000003E-2</v>
          </cell>
          <cell r="C1024" t="e">
            <v>#NAME?</v>
          </cell>
          <cell r="D1024" t="e">
            <v>#NAME?</v>
          </cell>
          <cell r="E1024">
            <v>80.400000000000006</v>
          </cell>
          <cell r="F1024" t="e">
            <v>#NAME?</v>
          </cell>
          <cell r="G1024" t="e">
            <v>#NAME?</v>
          </cell>
          <cell r="K1024">
            <v>0.45700000000000002</v>
          </cell>
          <cell r="L1024" t="e">
            <v>#NAME?</v>
          </cell>
          <cell r="M1024" t="e">
            <v>#NAME?</v>
          </cell>
          <cell r="N1024">
            <v>6.13</v>
          </cell>
          <cell r="O1024" t="e">
            <v>#NAME?</v>
          </cell>
          <cell r="P1024" t="e">
            <v>#NAME?</v>
          </cell>
        </row>
        <row r="1025">
          <cell r="A1025" t="str">
            <v>AFCI</v>
          </cell>
          <cell r="C1025" t="e">
            <v>#NAME?</v>
          </cell>
          <cell r="D1025" t="e">
            <v>#NAME?</v>
          </cell>
          <cell r="G1025" t="e">
            <v>#NAME?</v>
          </cell>
          <cell r="K1025">
            <v>0.621</v>
          </cell>
          <cell r="L1025" t="e">
            <v>#NAME?</v>
          </cell>
          <cell r="M1025" t="e">
            <v>#NAME?</v>
          </cell>
          <cell r="N1025">
            <v>7.88</v>
          </cell>
          <cell r="O1025" t="e">
            <v>#NAME?</v>
          </cell>
          <cell r="P1025" t="e">
            <v>#NAME?</v>
          </cell>
        </row>
        <row r="1026">
          <cell r="K1026">
            <v>0.28599999999999998</v>
          </cell>
          <cell r="L1026" t="e">
            <v>#NAME?</v>
          </cell>
          <cell r="M1026" t="e">
            <v>#NAME?</v>
          </cell>
          <cell r="N1026">
            <v>8.5299999999999994</v>
          </cell>
          <cell r="O1026" t="e">
            <v>#NAME?</v>
          </cell>
          <cell r="P1026" t="e">
            <v>#NAME?</v>
          </cell>
        </row>
        <row r="1027">
          <cell r="K1027">
            <v>5.8999999999999997E-2</v>
          </cell>
          <cell r="L1027" t="e">
            <v>#NAME?</v>
          </cell>
          <cell r="M1027" t="e">
            <v>#NAME?</v>
          </cell>
          <cell r="N1027">
            <v>11.76</v>
          </cell>
          <cell r="O1027" t="e">
            <v>#NAME?</v>
          </cell>
          <cell r="P1027" t="e">
            <v>#NAME?</v>
          </cell>
        </row>
        <row r="1028">
          <cell r="B1028" t="str">
            <v>Options Outstanding</v>
          </cell>
          <cell r="C1028" t="str">
            <v>In-the Money</v>
          </cell>
          <cell r="D1028" t="str">
            <v>Weight</v>
          </cell>
          <cell r="E1028" t="str">
            <v>Exercise Price</v>
          </cell>
          <cell r="F1028" t="str">
            <v>Current Price</v>
          </cell>
          <cell r="G1028" t="str">
            <v>Weighted Avg.</v>
          </cell>
          <cell r="K1028">
            <v>1.6E-2</v>
          </cell>
          <cell r="L1028" t="e">
            <v>#NAME?</v>
          </cell>
          <cell r="M1028" t="e">
            <v>#NAME?</v>
          </cell>
          <cell r="N1028">
            <v>17.88</v>
          </cell>
          <cell r="O1028" t="e">
            <v>#NAME?</v>
          </cell>
          <cell r="P1028" t="e">
            <v>#NAME?</v>
          </cell>
        </row>
        <row r="1029">
          <cell r="B1029">
            <v>0.23699999999999999</v>
          </cell>
          <cell r="C1029" t="e">
            <v>#N/A</v>
          </cell>
          <cell r="D1029" t="e">
            <v>#N/A</v>
          </cell>
          <cell r="E1029">
            <v>5.48</v>
          </cell>
          <cell r="F1029" t="e">
            <v>#N/A</v>
          </cell>
          <cell r="G1029" t="e">
            <v>#N/A</v>
          </cell>
          <cell r="K1029">
            <v>0.06</v>
          </cell>
          <cell r="L1029" t="e">
            <v>#NAME?</v>
          </cell>
          <cell r="M1029" t="e">
            <v>#NAME?</v>
          </cell>
          <cell r="N1029">
            <v>26.07</v>
          </cell>
          <cell r="O1029" t="e">
            <v>#NAME?</v>
          </cell>
          <cell r="P1029" t="e">
            <v>#NAME?</v>
          </cell>
        </row>
        <row r="1030">
          <cell r="B1030">
            <v>0.42399999999999999</v>
          </cell>
          <cell r="C1030" t="e">
            <v>#N/A</v>
          </cell>
          <cell r="D1030" t="e">
            <v>#N/A</v>
          </cell>
          <cell r="E1030">
            <v>9.06</v>
          </cell>
          <cell r="F1030" t="e">
            <v>#N/A</v>
          </cell>
          <cell r="G1030" t="e">
            <v>#N/A</v>
          </cell>
          <cell r="K1030">
            <v>2.7E-2</v>
          </cell>
          <cell r="L1030" t="e">
            <v>#NAME?</v>
          </cell>
          <cell r="M1030" t="e">
            <v>#NAME?</v>
          </cell>
          <cell r="N1030">
            <v>31.01</v>
          </cell>
          <cell r="O1030" t="e">
            <v>#NAME?</v>
          </cell>
          <cell r="P1030" t="e">
            <v>#NAME?</v>
          </cell>
        </row>
        <row r="1031">
          <cell r="B1031">
            <v>0.59299999999999997</v>
          </cell>
          <cell r="C1031" t="e">
            <v>#N/A</v>
          </cell>
          <cell r="D1031" t="e">
            <v>#N/A</v>
          </cell>
          <cell r="E1031">
            <v>12.28</v>
          </cell>
          <cell r="F1031" t="e">
            <v>#N/A</v>
          </cell>
          <cell r="G1031" t="e">
            <v>#N/A</v>
          </cell>
          <cell r="K1031">
            <v>9.8999999999999994E-5</v>
          </cell>
          <cell r="L1031" t="e">
            <v>#NAME?</v>
          </cell>
          <cell r="M1031" t="e">
            <v>#NAME?</v>
          </cell>
          <cell r="N1031">
            <v>44.38</v>
          </cell>
          <cell r="O1031" t="e">
            <v>#NAME?</v>
          </cell>
          <cell r="P1031" t="e">
            <v>#NAME?</v>
          </cell>
        </row>
        <row r="1032">
          <cell r="B1032">
            <v>0.7</v>
          </cell>
          <cell r="C1032" t="e">
            <v>#N/A</v>
          </cell>
          <cell r="D1032" t="e">
            <v>#N/A</v>
          </cell>
          <cell r="E1032">
            <v>23.5</v>
          </cell>
          <cell r="F1032" t="e">
            <v>#N/A</v>
          </cell>
          <cell r="G1032" t="e">
            <v>#N/A</v>
          </cell>
          <cell r="K1032">
            <v>0</v>
          </cell>
          <cell r="L1032" t="e">
            <v>#NAME?</v>
          </cell>
          <cell r="M1032" t="e">
            <v>#NAME?</v>
          </cell>
          <cell r="N1032">
            <v>0</v>
          </cell>
          <cell r="O1032" t="e">
            <v>#NAME?</v>
          </cell>
          <cell r="P1032" t="e">
            <v>#NAME?</v>
          </cell>
        </row>
        <row r="1033">
          <cell r="B1033">
            <v>0.62</v>
          </cell>
          <cell r="C1033" t="e">
            <v>#N/A</v>
          </cell>
          <cell r="D1033" t="e">
            <v>#N/A</v>
          </cell>
          <cell r="E1033">
            <v>32.200000000000003</v>
          </cell>
          <cell r="F1033" t="e">
            <v>#N/A</v>
          </cell>
          <cell r="G1033" t="e">
            <v>#N/A</v>
          </cell>
          <cell r="J1033" t="str">
            <v>AFCI</v>
          </cell>
          <cell r="L1033" t="e">
            <v>#NAME?</v>
          </cell>
          <cell r="M1033" t="e">
            <v>#NAME?</v>
          </cell>
          <cell r="P1033" t="e">
            <v>#NAME?</v>
          </cell>
        </row>
        <row r="1034">
          <cell r="B1034">
            <v>1.498</v>
          </cell>
          <cell r="C1034" t="e">
            <v>#N/A</v>
          </cell>
          <cell r="D1034" t="e">
            <v>#N/A</v>
          </cell>
          <cell r="E1034">
            <v>47.46</v>
          </cell>
          <cell r="F1034" t="e">
            <v>#N/A</v>
          </cell>
          <cell r="G1034" t="e">
            <v>#N/A</v>
          </cell>
        </row>
        <row r="1035">
          <cell r="B1035">
            <v>0.01</v>
          </cell>
          <cell r="C1035" t="e">
            <v>#N/A</v>
          </cell>
          <cell r="D1035" t="e">
            <v>#N/A</v>
          </cell>
          <cell r="E1035">
            <v>58.06</v>
          </cell>
          <cell r="F1035" t="e">
            <v>#N/A</v>
          </cell>
          <cell r="G1035" t="e">
            <v>#N/A</v>
          </cell>
        </row>
        <row r="1036">
          <cell r="B1036">
            <v>0</v>
          </cell>
          <cell r="C1036" t="e">
            <v>#N/A</v>
          </cell>
          <cell r="D1036" t="e">
            <v>#N/A</v>
          </cell>
          <cell r="E1036">
            <v>0</v>
          </cell>
          <cell r="F1036" t="e">
            <v>#N/A</v>
          </cell>
          <cell r="G1036" t="e">
            <v>#N/A</v>
          </cell>
          <cell r="K1036" t="str">
            <v>Options Exercisable</v>
          </cell>
          <cell r="L1036" t="str">
            <v>In-the Money</v>
          </cell>
          <cell r="M1036" t="str">
            <v>Weight</v>
          </cell>
          <cell r="N1036" t="str">
            <v>Exercise Price</v>
          </cell>
          <cell r="O1036" t="str">
            <v>Current Price</v>
          </cell>
          <cell r="P1036" t="str">
            <v>Weighted Avg.</v>
          </cell>
        </row>
        <row r="1037">
          <cell r="B1037">
            <v>0</v>
          </cell>
          <cell r="C1037" t="e">
            <v>#N/A</v>
          </cell>
          <cell r="D1037" t="e">
            <v>#N/A</v>
          </cell>
          <cell r="E1037">
            <v>0</v>
          </cell>
          <cell r="F1037" t="e">
            <v>#N/A</v>
          </cell>
          <cell r="G1037" t="e">
            <v>#N/A</v>
          </cell>
          <cell r="K1037">
            <v>0.10199999999999999</v>
          </cell>
          <cell r="L1037" t="e">
            <v>#N/A</v>
          </cell>
          <cell r="M1037" t="e">
            <v>#N/A</v>
          </cell>
          <cell r="N1037">
            <v>5.5</v>
          </cell>
          <cell r="O1037" t="e">
            <v>#N/A</v>
          </cell>
          <cell r="P1037" t="e">
            <v>#N/A</v>
          </cell>
        </row>
        <row r="1038">
          <cell r="B1038">
            <v>0</v>
          </cell>
          <cell r="C1038" t="e">
            <v>#N/A</v>
          </cell>
          <cell r="D1038" t="e">
            <v>#N/A</v>
          </cell>
          <cell r="E1038">
            <v>0</v>
          </cell>
          <cell r="F1038" t="e">
            <v>#N/A</v>
          </cell>
          <cell r="G1038" t="e">
            <v>#N/A</v>
          </cell>
          <cell r="K1038">
            <v>0.36699999999999999</v>
          </cell>
          <cell r="L1038" t="e">
            <v>#N/A</v>
          </cell>
          <cell r="M1038" t="e">
            <v>#N/A</v>
          </cell>
          <cell r="N1038">
            <v>8.9</v>
          </cell>
          <cell r="O1038" t="e">
            <v>#N/A</v>
          </cell>
          <cell r="P1038" t="e">
            <v>#N/A</v>
          </cell>
        </row>
        <row r="1039">
          <cell r="A1039" t="str">
            <v>AWRE</v>
          </cell>
          <cell r="C1039" t="e">
            <v>#N/A</v>
          </cell>
          <cell r="D1039" t="e">
            <v>#N/A</v>
          </cell>
          <cell r="G1039" t="e">
            <v>#N/A</v>
          </cell>
          <cell r="K1039">
            <v>0.29899999999999999</v>
          </cell>
          <cell r="L1039" t="e">
            <v>#N/A</v>
          </cell>
          <cell r="M1039" t="e">
            <v>#N/A</v>
          </cell>
          <cell r="N1039">
            <v>12.36</v>
          </cell>
          <cell r="O1039" t="e">
            <v>#N/A</v>
          </cell>
          <cell r="P1039" t="e">
            <v>#N/A</v>
          </cell>
        </row>
        <row r="1040">
          <cell r="K1040">
            <v>0.39100000000000001</v>
          </cell>
          <cell r="L1040" t="e">
            <v>#N/A</v>
          </cell>
          <cell r="M1040" t="e">
            <v>#N/A</v>
          </cell>
          <cell r="N1040">
            <v>25.64</v>
          </cell>
          <cell r="O1040" t="e">
            <v>#N/A</v>
          </cell>
          <cell r="P1040" t="e">
            <v>#N/A</v>
          </cell>
        </row>
        <row r="1041">
          <cell r="K1041">
            <v>0.17899999999999999</v>
          </cell>
          <cell r="L1041" t="e">
            <v>#N/A</v>
          </cell>
          <cell r="M1041" t="e">
            <v>#N/A</v>
          </cell>
          <cell r="N1041">
            <v>32.31</v>
          </cell>
          <cell r="O1041" t="e">
            <v>#N/A</v>
          </cell>
          <cell r="P1041" t="e">
            <v>#N/A</v>
          </cell>
        </row>
        <row r="1042">
          <cell r="K1042">
            <v>0.36399999999999999</v>
          </cell>
          <cell r="L1042" t="e">
            <v>#N/A</v>
          </cell>
          <cell r="M1042" t="e">
            <v>#N/A</v>
          </cell>
          <cell r="N1042">
            <v>46.63</v>
          </cell>
          <cell r="O1042" t="e">
            <v>#N/A</v>
          </cell>
          <cell r="P1042" t="e">
            <v>#N/A</v>
          </cell>
        </row>
        <row r="1043">
          <cell r="B1043" t="str">
            <v>Options Outstanding</v>
          </cell>
          <cell r="C1043" t="str">
            <v>In-the Money</v>
          </cell>
          <cell r="D1043" t="str">
            <v>Weight</v>
          </cell>
          <cell r="E1043" t="str">
            <v>Exercise Price</v>
          </cell>
          <cell r="F1043" t="str">
            <v>Current Price</v>
          </cell>
          <cell r="G1043" t="str">
            <v>Weighted Avg.</v>
          </cell>
          <cell r="K1043">
            <v>6.25E-2</v>
          </cell>
          <cell r="L1043" t="e">
            <v>#N/A</v>
          </cell>
          <cell r="M1043" t="e">
            <v>#N/A</v>
          </cell>
          <cell r="N1043">
            <v>55.1</v>
          </cell>
          <cell r="O1043" t="e">
            <v>#N/A</v>
          </cell>
          <cell r="P1043" t="e">
            <v>#N/A</v>
          </cell>
        </row>
        <row r="1044">
          <cell r="B1044">
            <v>0.81299999999999994</v>
          </cell>
          <cell r="C1044" t="e">
            <v>#NAME?</v>
          </cell>
          <cell r="D1044" t="e">
            <v>#NAME?</v>
          </cell>
          <cell r="E1044">
            <v>0.05</v>
          </cell>
          <cell r="F1044" t="e">
            <v>#NAME?</v>
          </cell>
          <cell r="G1044" t="e">
            <v>#NAME?</v>
          </cell>
          <cell r="K1044">
            <v>0</v>
          </cell>
          <cell r="L1044" t="e">
            <v>#N/A</v>
          </cell>
          <cell r="M1044" t="e">
            <v>#N/A</v>
          </cell>
          <cell r="N1044">
            <v>0</v>
          </cell>
          <cell r="O1044" t="e">
            <v>#N/A</v>
          </cell>
          <cell r="P1044" t="e">
            <v>#N/A</v>
          </cell>
        </row>
        <row r="1045">
          <cell r="B1045">
            <v>0.438</v>
          </cell>
          <cell r="C1045" t="e">
            <v>#NAME?</v>
          </cell>
          <cell r="D1045" t="e">
            <v>#NAME?</v>
          </cell>
          <cell r="E1045">
            <v>0.15</v>
          </cell>
          <cell r="F1045" t="e">
            <v>#NAME?</v>
          </cell>
          <cell r="G1045" t="e">
            <v>#NAME?</v>
          </cell>
          <cell r="K1045">
            <v>0</v>
          </cell>
          <cell r="L1045" t="e">
            <v>#N/A</v>
          </cell>
          <cell r="M1045" t="e">
            <v>#N/A</v>
          </cell>
          <cell r="N1045">
            <v>0</v>
          </cell>
          <cell r="O1045" t="e">
            <v>#N/A</v>
          </cell>
          <cell r="P1045" t="e">
            <v>#N/A</v>
          </cell>
        </row>
        <row r="1046">
          <cell r="B1046">
            <v>0.34</v>
          </cell>
          <cell r="C1046" t="e">
            <v>#NAME?</v>
          </cell>
          <cell r="D1046" t="e">
            <v>#NAME?</v>
          </cell>
          <cell r="E1046">
            <v>0.6</v>
          </cell>
          <cell r="F1046" t="e">
            <v>#NAME?</v>
          </cell>
          <cell r="G1046" t="e">
            <v>#NAME?</v>
          </cell>
          <cell r="K1046">
            <v>0</v>
          </cell>
          <cell r="L1046" t="e">
            <v>#N/A</v>
          </cell>
          <cell r="M1046" t="e">
            <v>#N/A</v>
          </cell>
          <cell r="N1046">
            <v>0</v>
          </cell>
          <cell r="O1046" t="e">
            <v>#N/A</v>
          </cell>
          <cell r="P1046" t="e">
            <v>#N/A</v>
          </cell>
        </row>
        <row r="1047">
          <cell r="B1047">
            <v>0.22</v>
          </cell>
          <cell r="C1047" t="e">
            <v>#NAME?</v>
          </cell>
          <cell r="D1047" t="e">
            <v>#NAME?</v>
          </cell>
          <cell r="E1047">
            <v>1</v>
          </cell>
          <cell r="F1047" t="e">
            <v>#NAME?</v>
          </cell>
          <cell r="G1047" t="e">
            <v>#NAME?</v>
          </cell>
          <cell r="J1047" t="str">
            <v>AWRE</v>
          </cell>
          <cell r="L1047" t="e">
            <v>#N/A</v>
          </cell>
          <cell r="M1047" t="e">
            <v>#N/A</v>
          </cell>
          <cell r="P1047" t="e">
            <v>#N/A</v>
          </cell>
        </row>
        <row r="1048">
          <cell r="B1048">
            <v>0.248</v>
          </cell>
          <cell r="C1048" t="e">
            <v>#NAME?</v>
          </cell>
          <cell r="D1048" t="e">
            <v>#NAME?</v>
          </cell>
          <cell r="E1048">
            <v>1.75</v>
          </cell>
          <cell r="F1048" t="e">
            <v>#NAME?</v>
          </cell>
          <cell r="G1048" t="e">
            <v>#NAME?</v>
          </cell>
        </row>
        <row r="1049">
          <cell r="B1049">
            <v>0.111</v>
          </cell>
          <cell r="C1049" t="e">
            <v>#NAME?</v>
          </cell>
          <cell r="D1049" t="e">
            <v>#NAME?</v>
          </cell>
          <cell r="E1049">
            <v>2.5</v>
          </cell>
          <cell r="F1049" t="e">
            <v>#NAME?</v>
          </cell>
          <cell r="G1049" t="e">
            <v>#NAME?</v>
          </cell>
        </row>
        <row r="1050">
          <cell r="B1050">
            <v>1.1399999999999999</v>
          </cell>
          <cell r="C1050" t="e">
            <v>#NAME?</v>
          </cell>
          <cell r="D1050" t="e">
            <v>#NAME?</v>
          </cell>
          <cell r="E1050">
            <v>3.5</v>
          </cell>
          <cell r="F1050" t="e">
            <v>#NAME?</v>
          </cell>
          <cell r="G1050" t="e">
            <v>#NAME?</v>
          </cell>
        </row>
        <row r="1051">
          <cell r="B1051">
            <v>0.54900000000000004</v>
          </cell>
          <cell r="C1051" t="e">
            <v>#NAME?</v>
          </cell>
          <cell r="D1051" t="e">
            <v>#NAME?</v>
          </cell>
          <cell r="E1051">
            <v>4.5</v>
          </cell>
          <cell r="F1051" t="e">
            <v>#NAME?</v>
          </cell>
          <cell r="G1051" t="e">
            <v>#NAME?</v>
          </cell>
          <cell r="K1051" t="str">
            <v>Options Exercisable</v>
          </cell>
          <cell r="L1051" t="str">
            <v>In-the Money</v>
          </cell>
          <cell r="M1051" t="str">
            <v>Weight</v>
          </cell>
          <cell r="N1051" t="str">
            <v>Exercise Price</v>
          </cell>
          <cell r="O1051" t="str">
            <v>Current Price</v>
          </cell>
          <cell r="P1051" t="str">
            <v>Weighted Avg.</v>
          </cell>
        </row>
        <row r="1052">
          <cell r="B1052">
            <v>0</v>
          </cell>
          <cell r="C1052" t="e">
            <v>#NAME?</v>
          </cell>
          <cell r="D1052" t="e">
            <v>#NAME?</v>
          </cell>
          <cell r="E1052">
            <v>0</v>
          </cell>
          <cell r="F1052" t="e">
            <v>#NAME?</v>
          </cell>
          <cell r="G1052" t="e">
            <v>#NAME?</v>
          </cell>
          <cell r="K1052">
            <v>0.76100000000000001</v>
          </cell>
          <cell r="L1052" t="e">
            <v>#NAME?</v>
          </cell>
          <cell r="M1052" t="e">
            <v>#NAME?</v>
          </cell>
          <cell r="N1052">
            <v>0.05</v>
          </cell>
          <cell r="O1052" t="e">
            <v>#NAME?</v>
          </cell>
          <cell r="P1052" t="e">
            <v>#NAME?</v>
          </cell>
        </row>
        <row r="1053">
          <cell r="B1053">
            <v>0</v>
          </cell>
          <cell r="C1053" t="e">
            <v>#NAME?</v>
          </cell>
          <cell r="D1053" t="e">
            <v>#NAME?</v>
          </cell>
          <cell r="E1053">
            <v>0</v>
          </cell>
          <cell r="F1053" t="e">
            <v>#NAME?</v>
          </cell>
          <cell r="G1053" t="e">
            <v>#NAME?</v>
          </cell>
          <cell r="K1053">
            <v>0.66600000000000004</v>
          </cell>
          <cell r="L1053" t="e">
            <v>#NAME?</v>
          </cell>
          <cell r="M1053" t="e">
            <v>#NAME?</v>
          </cell>
          <cell r="N1053">
            <v>0.15</v>
          </cell>
          <cell r="O1053" t="e">
            <v>#NAME?</v>
          </cell>
          <cell r="P1053" t="e">
            <v>#NAME?</v>
          </cell>
        </row>
        <row r="1054">
          <cell r="A1054" t="str">
            <v>ACCL</v>
          </cell>
          <cell r="C1054" t="e">
            <v>#NAME?</v>
          </cell>
          <cell r="D1054" t="e">
            <v>#NAME?</v>
          </cell>
          <cell r="G1054" t="e">
            <v>#NAME?</v>
          </cell>
          <cell r="K1054">
            <v>6.0000000000000001E-3</v>
          </cell>
          <cell r="L1054" t="e">
            <v>#NAME?</v>
          </cell>
          <cell r="M1054" t="e">
            <v>#NAME?</v>
          </cell>
          <cell r="N1054">
            <v>0.6</v>
          </cell>
          <cell r="O1054" t="e">
            <v>#NAME?</v>
          </cell>
          <cell r="P1054" t="e">
            <v>#NAME?</v>
          </cell>
        </row>
        <row r="1055">
          <cell r="K1055">
            <v>0.10199999999999999</v>
          </cell>
          <cell r="L1055" t="e">
            <v>#NAME?</v>
          </cell>
          <cell r="M1055" t="e">
            <v>#NAME?</v>
          </cell>
          <cell r="N1055">
            <v>1</v>
          </cell>
          <cell r="O1055" t="e">
            <v>#NAME?</v>
          </cell>
          <cell r="P1055" t="e">
            <v>#NAME?</v>
          </cell>
        </row>
        <row r="1056">
          <cell r="K1056">
            <v>8.6999999999999994E-2</v>
          </cell>
          <cell r="L1056" t="e">
            <v>#NAME?</v>
          </cell>
          <cell r="M1056" t="e">
            <v>#NAME?</v>
          </cell>
          <cell r="N1056">
            <v>1.75</v>
          </cell>
          <cell r="O1056" t="e">
            <v>#NAME?</v>
          </cell>
          <cell r="P1056" t="e">
            <v>#NAME?</v>
          </cell>
        </row>
        <row r="1057">
          <cell r="K1057">
            <v>0</v>
          </cell>
          <cell r="L1057" t="e">
            <v>#NAME?</v>
          </cell>
          <cell r="M1057" t="e">
            <v>#NAME?</v>
          </cell>
          <cell r="N1057">
            <v>2.5</v>
          </cell>
          <cell r="O1057" t="e">
            <v>#NAME?</v>
          </cell>
          <cell r="P1057" t="e">
            <v>#NAME?</v>
          </cell>
        </row>
        <row r="1058">
          <cell r="B1058" t="str">
            <v>Options Outstanding</v>
          </cell>
          <cell r="C1058" t="str">
            <v>In-the Money</v>
          </cell>
          <cell r="D1058" t="str">
            <v>Weight</v>
          </cell>
          <cell r="E1058" t="str">
            <v>Exercise Price</v>
          </cell>
          <cell r="F1058" t="str">
            <v>Current Price</v>
          </cell>
          <cell r="G1058" t="str">
            <v>Weighted Avg.</v>
          </cell>
          <cell r="K1058">
            <v>5.0000000000000001E-3</v>
          </cell>
          <cell r="L1058" t="e">
            <v>#NAME?</v>
          </cell>
          <cell r="M1058" t="e">
            <v>#NAME?</v>
          </cell>
          <cell r="N1058">
            <v>3.5</v>
          </cell>
          <cell r="O1058" t="e">
            <v>#NAME?</v>
          </cell>
          <cell r="P1058" t="e">
            <v>#NAME?</v>
          </cell>
        </row>
        <row r="1059">
          <cell r="B1059">
            <v>0.62215200000000004</v>
          </cell>
          <cell r="C1059" t="e">
            <v>#NAME?</v>
          </cell>
          <cell r="D1059" t="e">
            <v>#NAME?</v>
          </cell>
          <cell r="E1059">
            <v>0.19500000000000001</v>
          </cell>
          <cell r="F1059" t="e">
            <v>#NAME?</v>
          </cell>
          <cell r="G1059" t="e">
            <v>#NAME?</v>
          </cell>
          <cell r="K1059">
            <v>0</v>
          </cell>
          <cell r="L1059" t="e">
            <v>#NAME?</v>
          </cell>
          <cell r="M1059" t="e">
            <v>#NAME?</v>
          </cell>
          <cell r="N1059">
            <v>4.5</v>
          </cell>
          <cell r="O1059" t="e">
            <v>#NAME?</v>
          </cell>
          <cell r="P1059" t="e">
            <v>#NAME?</v>
          </cell>
        </row>
        <row r="1060">
          <cell r="B1060">
            <v>0.23988200000000001</v>
          </cell>
          <cell r="C1060" t="e">
            <v>#NAME?</v>
          </cell>
          <cell r="D1060" t="e">
            <v>#NAME?</v>
          </cell>
          <cell r="E1060">
            <v>0.625</v>
          </cell>
          <cell r="F1060" t="e">
            <v>#NAME?</v>
          </cell>
          <cell r="G1060" t="e">
            <v>#NAME?</v>
          </cell>
          <cell r="K1060">
            <v>0</v>
          </cell>
          <cell r="L1060" t="e">
            <v>#NAME?</v>
          </cell>
          <cell r="M1060" t="e">
            <v>#NAME?</v>
          </cell>
          <cell r="N1060">
            <v>0</v>
          </cell>
          <cell r="O1060" t="e">
            <v>#NAME?</v>
          </cell>
          <cell r="P1060" t="e">
            <v>#NAME?</v>
          </cell>
        </row>
        <row r="1061">
          <cell r="B1061">
            <v>0.12592400000000001</v>
          </cell>
          <cell r="C1061" t="e">
            <v>#NAME?</v>
          </cell>
          <cell r="D1061" t="e">
            <v>#NAME?</v>
          </cell>
          <cell r="E1061">
            <v>1.2450000000000001</v>
          </cell>
          <cell r="F1061" t="e">
            <v>#NAME?</v>
          </cell>
          <cell r="G1061" t="e">
            <v>#NAME?</v>
          </cell>
          <cell r="K1061">
            <v>0</v>
          </cell>
          <cell r="L1061" t="e">
            <v>#NAME?</v>
          </cell>
          <cell r="M1061" t="e">
            <v>#NAME?</v>
          </cell>
          <cell r="N1061">
            <v>0</v>
          </cell>
          <cell r="O1061" t="e">
            <v>#NAME?</v>
          </cell>
          <cell r="P1061" t="e">
            <v>#NAME?</v>
          </cell>
        </row>
        <row r="1062">
          <cell r="B1062">
            <v>0.94850999999999996</v>
          </cell>
          <cell r="C1062" t="e">
            <v>#NAME?</v>
          </cell>
          <cell r="D1062" t="e">
            <v>#NAME?</v>
          </cell>
          <cell r="E1062">
            <v>3.1549999999999998</v>
          </cell>
          <cell r="F1062" t="e">
            <v>#NAME?</v>
          </cell>
          <cell r="G1062" t="e">
            <v>#NAME?</v>
          </cell>
          <cell r="J1062" t="str">
            <v>ACCL</v>
          </cell>
          <cell r="L1062" t="e">
            <v>#NAME?</v>
          </cell>
          <cell r="M1062" t="e">
            <v>#NAME?</v>
          </cell>
          <cell r="P1062" t="e">
            <v>#NAME?</v>
          </cell>
        </row>
        <row r="1063">
          <cell r="B1063">
            <v>0.92347800000000002</v>
          </cell>
          <cell r="C1063" t="e">
            <v>#NAME?</v>
          </cell>
          <cell r="D1063" t="e">
            <v>#NAME?</v>
          </cell>
          <cell r="E1063">
            <v>5.35</v>
          </cell>
          <cell r="F1063" t="e">
            <v>#NAME?</v>
          </cell>
          <cell r="G1063" t="e">
            <v>#NAME?</v>
          </cell>
        </row>
        <row r="1064">
          <cell r="B1064">
            <v>1.4433860000000001</v>
          </cell>
          <cell r="C1064" t="e">
            <v>#NAME?</v>
          </cell>
          <cell r="D1064" t="e">
            <v>#NAME?</v>
          </cell>
          <cell r="E1064">
            <v>14.52</v>
          </cell>
          <cell r="F1064" t="e">
            <v>#NAME?</v>
          </cell>
          <cell r="G1064" t="e">
            <v>#NAME?</v>
          </cell>
        </row>
        <row r="1065">
          <cell r="B1065">
            <v>5.8790060000000004</v>
          </cell>
          <cell r="C1065" t="e">
            <v>#NAME?</v>
          </cell>
          <cell r="D1065" t="e">
            <v>#NAME?</v>
          </cell>
          <cell r="E1065">
            <v>24.684999999999999</v>
          </cell>
          <cell r="F1065" t="e">
            <v>#NAME?</v>
          </cell>
          <cell r="G1065" t="e">
            <v>#NAME?</v>
          </cell>
        </row>
        <row r="1066">
          <cell r="B1066">
            <v>0</v>
          </cell>
          <cell r="C1066" t="e">
            <v>#NAME?</v>
          </cell>
          <cell r="D1066" t="e">
            <v>#NAME?</v>
          </cell>
          <cell r="E1066">
            <v>0</v>
          </cell>
          <cell r="F1066" t="e">
            <v>#NAME?</v>
          </cell>
          <cell r="G1066" t="e">
            <v>#NAME?</v>
          </cell>
          <cell r="K1066" t="str">
            <v>Options Exercisable</v>
          </cell>
          <cell r="L1066" t="str">
            <v>In-the Money</v>
          </cell>
          <cell r="M1066" t="str">
            <v>Weight</v>
          </cell>
          <cell r="N1066" t="str">
            <v>Exercise Price</v>
          </cell>
          <cell r="O1066" t="str">
            <v>Current Price</v>
          </cell>
          <cell r="P1066" t="str">
            <v>Weighted Avg.</v>
          </cell>
        </row>
        <row r="1067">
          <cell r="B1067">
            <v>0</v>
          </cell>
          <cell r="C1067" t="e">
            <v>#NAME?</v>
          </cell>
          <cell r="D1067" t="e">
            <v>#NAME?</v>
          </cell>
          <cell r="E1067">
            <v>0</v>
          </cell>
          <cell r="F1067" t="e">
            <v>#NAME?</v>
          </cell>
          <cell r="G1067" t="e">
            <v>#NAME?</v>
          </cell>
          <cell r="K1067">
            <v>0.62215200000000004</v>
          </cell>
          <cell r="L1067" t="e">
            <v>#NAME?</v>
          </cell>
          <cell r="M1067" t="e">
            <v>#NAME?</v>
          </cell>
          <cell r="N1067">
            <v>0.19500000000000001</v>
          </cell>
          <cell r="O1067" t="e">
            <v>#NAME?</v>
          </cell>
          <cell r="P1067" t="e">
            <v>#NAME?</v>
          </cell>
        </row>
        <row r="1068">
          <cell r="B1068">
            <v>0</v>
          </cell>
          <cell r="C1068" t="e">
            <v>#NAME?</v>
          </cell>
          <cell r="D1068" t="e">
            <v>#NAME?</v>
          </cell>
          <cell r="E1068">
            <v>0</v>
          </cell>
          <cell r="F1068" t="e">
            <v>#NAME?</v>
          </cell>
          <cell r="G1068" t="e">
            <v>#NAME?</v>
          </cell>
          <cell r="K1068">
            <v>0.23988200000000001</v>
          </cell>
          <cell r="L1068" t="e">
            <v>#NAME?</v>
          </cell>
          <cell r="M1068" t="e">
            <v>#NAME?</v>
          </cell>
          <cell r="N1068">
            <v>0.625</v>
          </cell>
          <cell r="O1068" t="e">
            <v>#NAME?</v>
          </cell>
          <cell r="P1068" t="e">
            <v>#NAME?</v>
          </cell>
        </row>
        <row r="1069">
          <cell r="A1069" t="str">
            <v>TERN</v>
          </cell>
          <cell r="C1069" t="e">
            <v>#NAME?</v>
          </cell>
          <cell r="D1069" t="e">
            <v>#NAME?</v>
          </cell>
          <cell r="G1069" t="e">
            <v>#NAME?</v>
          </cell>
          <cell r="K1069">
            <v>0.12592400000000001</v>
          </cell>
          <cell r="L1069" t="e">
            <v>#NAME?</v>
          </cell>
          <cell r="M1069" t="e">
            <v>#NAME?</v>
          </cell>
          <cell r="N1069">
            <v>1.2450000000000001</v>
          </cell>
          <cell r="O1069" t="e">
            <v>#NAME?</v>
          </cell>
          <cell r="P1069" t="e">
            <v>#NAME?</v>
          </cell>
        </row>
        <row r="1070">
          <cell r="K1070">
            <v>0.94850999999999996</v>
          </cell>
          <cell r="L1070" t="e">
            <v>#NAME?</v>
          </cell>
          <cell r="M1070" t="e">
            <v>#NAME?</v>
          </cell>
          <cell r="N1070">
            <v>3.1549999999999998</v>
          </cell>
          <cell r="O1070" t="e">
            <v>#NAME?</v>
          </cell>
          <cell r="P1070" t="e">
            <v>#NAME?</v>
          </cell>
        </row>
        <row r="1071">
          <cell r="K1071">
            <v>0.92347800000000002</v>
          </cell>
          <cell r="L1071" t="e">
            <v>#NAME?</v>
          </cell>
          <cell r="M1071" t="e">
            <v>#NAME?</v>
          </cell>
          <cell r="N1071">
            <v>5.35</v>
          </cell>
          <cell r="O1071" t="e">
            <v>#NAME?</v>
          </cell>
          <cell r="P1071" t="e">
            <v>#NAME?</v>
          </cell>
        </row>
        <row r="1072">
          <cell r="B1072" t="str">
            <v>Options Outstanding</v>
          </cell>
          <cell r="C1072" t="str">
            <v>In-the Money</v>
          </cell>
          <cell r="D1072" t="str">
            <v>Weight</v>
          </cell>
          <cell r="E1072" t="str">
            <v>Exercise Price</v>
          </cell>
          <cell r="F1072" t="str">
            <v>Current Price</v>
          </cell>
          <cell r="G1072" t="str">
            <v>Weighted Avg.</v>
          </cell>
          <cell r="K1072">
            <v>1.4433860000000001</v>
          </cell>
          <cell r="L1072" t="e">
            <v>#NAME?</v>
          </cell>
          <cell r="M1072" t="e">
            <v>#NAME?</v>
          </cell>
          <cell r="N1072">
            <v>14.52</v>
          </cell>
          <cell r="O1072" t="e">
            <v>#NAME?</v>
          </cell>
          <cell r="P1072" t="e">
            <v>#NAME?</v>
          </cell>
        </row>
        <row r="1073">
          <cell r="B1073">
            <v>0.54292399999999996</v>
          </cell>
          <cell r="C1073" t="e">
            <v>#NAME?</v>
          </cell>
          <cell r="D1073" t="e">
            <v>#NAME?</v>
          </cell>
          <cell r="E1073">
            <v>0.55000000000000004</v>
          </cell>
          <cell r="F1073" t="e">
            <v>#NAME?</v>
          </cell>
          <cell r="G1073" t="e">
            <v>#NAME?</v>
          </cell>
          <cell r="K1073">
            <v>5.8790060000000004</v>
          </cell>
          <cell r="L1073" t="e">
            <v>#NAME?</v>
          </cell>
          <cell r="M1073" t="e">
            <v>#NAME?</v>
          </cell>
          <cell r="N1073">
            <v>24.684999999999999</v>
          </cell>
          <cell r="O1073" t="e">
            <v>#NAME?</v>
          </cell>
          <cell r="P1073" t="e">
            <v>#NAME?</v>
          </cell>
        </row>
        <row r="1074">
          <cell r="B1074">
            <v>0.102175</v>
          </cell>
          <cell r="C1074" t="e">
            <v>#NAME?</v>
          </cell>
          <cell r="D1074" t="e">
            <v>#NAME?</v>
          </cell>
          <cell r="E1074">
            <v>5.32</v>
          </cell>
          <cell r="F1074" t="e">
            <v>#NAME?</v>
          </cell>
          <cell r="G1074" t="e">
            <v>#NAME?</v>
          </cell>
          <cell r="K1074">
            <v>0</v>
          </cell>
          <cell r="L1074" t="e">
            <v>#NAME?</v>
          </cell>
          <cell r="M1074" t="e">
            <v>#NAME?</v>
          </cell>
          <cell r="N1074">
            <v>0</v>
          </cell>
          <cell r="O1074" t="e">
            <v>#NAME?</v>
          </cell>
          <cell r="P1074" t="e">
            <v>#NAME?</v>
          </cell>
        </row>
        <row r="1075">
          <cell r="B1075">
            <v>0.56202799999999997</v>
          </cell>
          <cell r="C1075" t="e">
            <v>#NAME?</v>
          </cell>
          <cell r="D1075" t="e">
            <v>#NAME?</v>
          </cell>
          <cell r="E1075">
            <v>8.3699999999999992</v>
          </cell>
          <cell r="F1075" t="e">
            <v>#NAME?</v>
          </cell>
          <cell r="G1075" t="e">
            <v>#NAME?</v>
          </cell>
          <cell r="K1075">
            <v>0</v>
          </cell>
          <cell r="L1075" t="e">
            <v>#NAME?</v>
          </cell>
          <cell r="M1075" t="e">
            <v>#NAME?</v>
          </cell>
          <cell r="N1075">
            <v>0</v>
          </cell>
          <cell r="O1075" t="e">
            <v>#NAME?</v>
          </cell>
          <cell r="P1075" t="e">
            <v>#NAME?</v>
          </cell>
        </row>
        <row r="1076">
          <cell r="B1076">
            <v>1.347067</v>
          </cell>
          <cell r="C1076" t="e">
            <v>#NAME?</v>
          </cell>
          <cell r="D1076" t="e">
            <v>#NAME?</v>
          </cell>
          <cell r="E1076">
            <v>13.78</v>
          </cell>
          <cell r="F1076" t="e">
            <v>#NAME?</v>
          </cell>
          <cell r="G1076" t="e">
            <v>#NAME?</v>
          </cell>
          <cell r="K1076">
            <v>0</v>
          </cell>
          <cell r="L1076" t="e">
            <v>#NAME?</v>
          </cell>
          <cell r="M1076" t="e">
            <v>#NAME?</v>
          </cell>
          <cell r="N1076">
            <v>0</v>
          </cell>
          <cell r="O1076" t="e">
            <v>#NAME?</v>
          </cell>
          <cell r="P1076" t="e">
            <v>#NAME?</v>
          </cell>
        </row>
        <row r="1077">
          <cell r="B1077">
            <v>1.2487429999999999</v>
          </cell>
          <cell r="C1077" t="e">
            <v>#NAME?</v>
          </cell>
          <cell r="D1077" t="e">
            <v>#NAME?</v>
          </cell>
          <cell r="E1077">
            <v>21.54</v>
          </cell>
          <cell r="F1077" t="e">
            <v>#NAME?</v>
          </cell>
          <cell r="G1077" t="e">
            <v>#NAME?</v>
          </cell>
          <cell r="J1077" t="str">
            <v>TERN</v>
          </cell>
          <cell r="L1077" t="e">
            <v>#NAME?</v>
          </cell>
          <cell r="M1077" t="e">
            <v>#NAME?</v>
          </cell>
          <cell r="P1077" t="e">
            <v>#NAME?</v>
          </cell>
        </row>
        <row r="1078">
          <cell r="B1078">
            <v>0.100192</v>
          </cell>
          <cell r="C1078" t="e">
            <v>#NAME?</v>
          </cell>
          <cell r="D1078" t="e">
            <v>#NAME?</v>
          </cell>
          <cell r="E1078">
            <v>30.42</v>
          </cell>
          <cell r="F1078" t="e">
            <v>#NAME?</v>
          </cell>
          <cell r="G1078" t="e">
            <v>#NAME?</v>
          </cell>
        </row>
        <row r="1079">
          <cell r="B1079">
            <v>0</v>
          </cell>
          <cell r="C1079" t="e">
            <v>#NAME?</v>
          </cell>
          <cell r="D1079" t="e">
            <v>#NAME?</v>
          </cell>
          <cell r="E1079">
            <v>0</v>
          </cell>
          <cell r="F1079" t="e">
            <v>#NAME?</v>
          </cell>
          <cell r="G1079" t="e">
            <v>#NAME?</v>
          </cell>
        </row>
        <row r="1080">
          <cell r="B1080">
            <v>0</v>
          </cell>
          <cell r="C1080" t="e">
            <v>#NAME?</v>
          </cell>
          <cell r="D1080" t="e">
            <v>#NAME?</v>
          </cell>
          <cell r="E1080">
            <v>0</v>
          </cell>
          <cell r="F1080" t="e">
            <v>#NAME?</v>
          </cell>
          <cell r="G1080" t="e">
            <v>#NAME?</v>
          </cell>
          <cell r="K1080" t="str">
            <v>Options Exercisable</v>
          </cell>
          <cell r="L1080" t="str">
            <v>In-the Money</v>
          </cell>
          <cell r="M1080" t="str">
            <v>Weight</v>
          </cell>
          <cell r="N1080" t="str">
            <v>Exercise Price</v>
          </cell>
          <cell r="O1080" t="str">
            <v>Current Price</v>
          </cell>
          <cell r="P1080" t="str">
            <v>Weighted Avg.</v>
          </cell>
        </row>
        <row r="1081">
          <cell r="B1081">
            <v>0</v>
          </cell>
          <cell r="C1081" t="e">
            <v>#NAME?</v>
          </cell>
          <cell r="D1081" t="e">
            <v>#NAME?</v>
          </cell>
          <cell r="E1081">
            <v>0</v>
          </cell>
          <cell r="F1081" t="e">
            <v>#NAME?</v>
          </cell>
          <cell r="G1081" t="e">
            <v>#NAME?</v>
          </cell>
          <cell r="K1081">
            <v>0.54292399999999996</v>
          </cell>
          <cell r="L1081" t="e">
            <v>#NAME?</v>
          </cell>
          <cell r="M1081" t="e">
            <v>#NAME?</v>
          </cell>
          <cell r="N1081">
            <v>0.55000000000000004</v>
          </cell>
          <cell r="O1081" t="e">
            <v>#NAME?</v>
          </cell>
          <cell r="P1081" t="e">
            <v>#NAME?</v>
          </cell>
        </row>
        <row r="1082">
          <cell r="B1082">
            <v>0</v>
          </cell>
          <cell r="C1082" t="e">
            <v>#NAME?</v>
          </cell>
          <cell r="D1082" t="e">
            <v>#NAME?</v>
          </cell>
          <cell r="E1082">
            <v>0</v>
          </cell>
          <cell r="F1082" t="e">
            <v>#NAME?</v>
          </cell>
          <cell r="G1082" t="e">
            <v>#NAME?</v>
          </cell>
          <cell r="K1082">
            <v>0.102175</v>
          </cell>
          <cell r="L1082" t="e">
            <v>#NAME?</v>
          </cell>
          <cell r="M1082" t="e">
            <v>#NAME?</v>
          </cell>
          <cell r="N1082">
            <v>5.32</v>
          </cell>
          <cell r="O1082" t="e">
            <v>#NAME?</v>
          </cell>
          <cell r="P1082" t="e">
            <v>#NAME?</v>
          </cell>
        </row>
        <row r="1083">
          <cell r="A1083" t="str">
            <v>CMTO</v>
          </cell>
          <cell r="C1083" t="e">
            <v>#NAME?</v>
          </cell>
          <cell r="D1083" t="e">
            <v>#NAME?</v>
          </cell>
          <cell r="G1083" t="e">
            <v>#NAME?</v>
          </cell>
          <cell r="K1083">
            <v>0.342337</v>
          </cell>
          <cell r="L1083" t="e">
            <v>#NAME?</v>
          </cell>
          <cell r="M1083" t="e">
            <v>#NAME?</v>
          </cell>
          <cell r="N1083">
            <v>7.97</v>
          </cell>
          <cell r="O1083" t="e">
            <v>#NAME?</v>
          </cell>
          <cell r="P1083" t="e">
            <v>#NAME?</v>
          </cell>
        </row>
        <row r="1084">
          <cell r="K1084">
            <v>0.128969</v>
          </cell>
          <cell r="L1084" t="e">
            <v>#NAME?</v>
          </cell>
          <cell r="M1084" t="e">
            <v>#NAME?</v>
          </cell>
          <cell r="N1084">
            <v>14.75</v>
          </cell>
          <cell r="O1084" t="e">
            <v>#NAME?</v>
          </cell>
          <cell r="P1084" t="e">
            <v>#NAME?</v>
          </cell>
        </row>
        <row r="1085">
          <cell r="K1085">
            <v>8.0479999999999996E-3</v>
          </cell>
          <cell r="L1085" t="e">
            <v>#NAME?</v>
          </cell>
          <cell r="M1085" t="e">
            <v>#NAME?</v>
          </cell>
          <cell r="N1085">
            <v>21.84</v>
          </cell>
          <cell r="O1085" t="e">
            <v>#NAME?</v>
          </cell>
          <cell r="P1085" t="e">
            <v>#NAME?</v>
          </cell>
        </row>
        <row r="1086">
          <cell r="B1086" t="str">
            <v>Options Outstanding</v>
          </cell>
          <cell r="C1086" t="str">
            <v>In-the Money</v>
          </cell>
          <cell r="D1086" t="str">
            <v>Weight</v>
          </cell>
          <cell r="E1086" t="str">
            <v>Exercise Price</v>
          </cell>
          <cell r="F1086" t="str">
            <v>Current Price</v>
          </cell>
          <cell r="G1086" t="str">
            <v>Weighted Avg.</v>
          </cell>
          <cell r="K1086">
            <v>0</v>
          </cell>
          <cell r="L1086" t="e">
            <v>#NAME?</v>
          </cell>
          <cell r="M1086" t="e">
            <v>#NAME?</v>
          </cell>
          <cell r="N1086">
            <v>0</v>
          </cell>
          <cell r="O1086" t="e">
            <v>#NAME?</v>
          </cell>
          <cell r="P1086" t="e">
            <v>#NAME?</v>
          </cell>
        </row>
        <row r="1087">
          <cell r="B1087">
            <v>1.3140000000000001</v>
          </cell>
          <cell r="C1087" t="e">
            <v>#NAME?</v>
          </cell>
          <cell r="D1087" t="e">
            <v>#NAME?</v>
          </cell>
          <cell r="E1087">
            <v>4</v>
          </cell>
          <cell r="F1087" t="e">
            <v>#NAME?</v>
          </cell>
          <cell r="G1087" t="e">
            <v>#NAME?</v>
          </cell>
          <cell r="K1087">
            <v>0</v>
          </cell>
          <cell r="L1087" t="e">
            <v>#NAME?</v>
          </cell>
          <cell r="M1087" t="e">
            <v>#NAME?</v>
          </cell>
          <cell r="N1087">
            <v>0</v>
          </cell>
          <cell r="O1087" t="e">
            <v>#NAME?</v>
          </cell>
          <cell r="P1087" t="e">
            <v>#NAME?</v>
          </cell>
        </row>
        <row r="1088">
          <cell r="B1088">
            <v>1.22</v>
          </cell>
          <cell r="C1088" t="e">
            <v>#NAME?</v>
          </cell>
          <cell r="D1088" t="e">
            <v>#NAME?</v>
          </cell>
          <cell r="E1088">
            <v>5.14</v>
          </cell>
          <cell r="F1088" t="e">
            <v>#NAME?</v>
          </cell>
          <cell r="G1088" t="e">
            <v>#NAME?</v>
          </cell>
          <cell r="K1088">
            <v>0</v>
          </cell>
          <cell r="L1088" t="e">
            <v>#NAME?</v>
          </cell>
          <cell r="M1088" t="e">
            <v>#NAME?</v>
          </cell>
          <cell r="N1088">
            <v>0</v>
          </cell>
          <cell r="O1088" t="e">
            <v>#NAME?</v>
          </cell>
          <cell r="P1088" t="e">
            <v>#NAME?</v>
          </cell>
        </row>
        <row r="1089">
          <cell r="B1089">
            <v>1.734</v>
          </cell>
          <cell r="C1089" t="e">
            <v>#NAME?</v>
          </cell>
          <cell r="D1089" t="e">
            <v>#NAME?</v>
          </cell>
          <cell r="E1089">
            <v>6.22</v>
          </cell>
          <cell r="F1089" t="e">
            <v>#NAME?</v>
          </cell>
          <cell r="G1089" t="e">
            <v>#NAME?</v>
          </cell>
          <cell r="K1089">
            <v>0</v>
          </cell>
          <cell r="L1089" t="e">
            <v>#NAME?</v>
          </cell>
          <cell r="M1089" t="e">
            <v>#NAME?</v>
          </cell>
          <cell r="N1089">
            <v>0</v>
          </cell>
          <cell r="O1089" t="e">
            <v>#NAME?</v>
          </cell>
          <cell r="P1089" t="e">
            <v>#NAME?</v>
          </cell>
        </row>
        <row r="1090">
          <cell r="B1090">
            <v>0.94399999999999995</v>
          </cell>
          <cell r="C1090" t="e">
            <v>#NAME?</v>
          </cell>
          <cell r="D1090" t="e">
            <v>#NAME?</v>
          </cell>
          <cell r="E1090">
            <v>6.77</v>
          </cell>
          <cell r="F1090" t="e">
            <v>#NAME?</v>
          </cell>
          <cell r="G1090" t="e">
            <v>#NAME?</v>
          </cell>
          <cell r="K1090">
            <v>0</v>
          </cell>
          <cell r="L1090" t="e">
            <v>#NAME?</v>
          </cell>
          <cell r="M1090" t="e">
            <v>#NAME?</v>
          </cell>
          <cell r="N1090">
            <v>0</v>
          </cell>
          <cell r="O1090" t="e">
            <v>#NAME?</v>
          </cell>
          <cell r="P1090" t="e">
            <v>#NAME?</v>
          </cell>
        </row>
        <row r="1091">
          <cell r="B1091">
            <v>0.624</v>
          </cell>
          <cell r="C1091" t="e">
            <v>#NAME?</v>
          </cell>
          <cell r="D1091" t="e">
            <v>#NAME?</v>
          </cell>
          <cell r="E1091">
            <v>21.03</v>
          </cell>
          <cell r="F1091" t="e">
            <v>#NAME?</v>
          </cell>
          <cell r="G1091" t="e">
            <v>#NAME?</v>
          </cell>
          <cell r="J1091" t="str">
            <v>CMTO</v>
          </cell>
          <cell r="L1091" t="e">
            <v>#NAME?</v>
          </cell>
          <cell r="M1091" t="e">
            <v>#NAME?</v>
          </cell>
          <cell r="P1091" t="e">
            <v>#NAME?</v>
          </cell>
        </row>
        <row r="1092">
          <cell r="B1092">
            <v>0</v>
          </cell>
          <cell r="C1092" t="e">
            <v>#NAME?</v>
          </cell>
          <cell r="D1092" t="e">
            <v>#NAME?</v>
          </cell>
          <cell r="E1092">
            <v>0</v>
          </cell>
          <cell r="F1092" t="e">
            <v>#NAME?</v>
          </cell>
          <cell r="G1092" t="e">
            <v>#NAME?</v>
          </cell>
        </row>
        <row r="1093">
          <cell r="B1093">
            <v>0</v>
          </cell>
          <cell r="C1093" t="e">
            <v>#NAME?</v>
          </cell>
          <cell r="D1093" t="e">
            <v>#NAME?</v>
          </cell>
          <cell r="E1093">
            <v>0</v>
          </cell>
          <cell r="F1093" t="e">
            <v>#NAME?</v>
          </cell>
          <cell r="G1093" t="e">
            <v>#NAME?</v>
          </cell>
        </row>
        <row r="1094">
          <cell r="B1094">
            <v>0</v>
          </cell>
          <cell r="C1094" t="e">
            <v>#NAME?</v>
          </cell>
          <cell r="D1094" t="e">
            <v>#NAME?</v>
          </cell>
          <cell r="E1094">
            <v>0</v>
          </cell>
          <cell r="F1094" t="e">
            <v>#NAME?</v>
          </cell>
          <cell r="G1094" t="e">
            <v>#NAME?</v>
          </cell>
          <cell r="K1094" t="str">
            <v>Options Exercisable</v>
          </cell>
          <cell r="L1094" t="str">
            <v>In-the Money</v>
          </cell>
          <cell r="M1094" t="str">
            <v>Weight</v>
          </cell>
          <cell r="N1094" t="str">
            <v>Exercise Price</v>
          </cell>
          <cell r="O1094" t="str">
            <v>Current Price</v>
          </cell>
          <cell r="P1094" t="str">
            <v>Weighted Avg.</v>
          </cell>
        </row>
        <row r="1095">
          <cell r="B1095">
            <v>0</v>
          </cell>
          <cell r="C1095" t="e">
            <v>#NAME?</v>
          </cell>
          <cell r="D1095" t="e">
            <v>#NAME?</v>
          </cell>
          <cell r="E1095">
            <v>0</v>
          </cell>
          <cell r="F1095" t="e">
            <v>#NAME?</v>
          </cell>
          <cell r="G1095" t="e">
            <v>#NAME?</v>
          </cell>
          <cell r="K1095">
            <v>5.7000000000000002E-2</v>
          </cell>
          <cell r="L1095" t="e">
            <v>#NAME?</v>
          </cell>
          <cell r="M1095" t="e">
            <v>#NAME?</v>
          </cell>
          <cell r="N1095">
            <v>3.96</v>
          </cell>
          <cell r="O1095" t="e">
            <v>#NAME?</v>
          </cell>
          <cell r="P1095" t="e">
            <v>#NAME?</v>
          </cell>
        </row>
        <row r="1096">
          <cell r="B1096">
            <v>0</v>
          </cell>
          <cell r="C1096" t="e">
            <v>#NAME?</v>
          </cell>
          <cell r="D1096" t="e">
            <v>#NAME?</v>
          </cell>
          <cell r="E1096">
            <v>0</v>
          </cell>
          <cell r="F1096" t="e">
            <v>#NAME?</v>
          </cell>
          <cell r="G1096" t="e">
            <v>#NAME?</v>
          </cell>
          <cell r="K1096">
            <v>1.22</v>
          </cell>
          <cell r="L1096" t="e">
            <v>#NAME?</v>
          </cell>
          <cell r="M1096" t="e">
            <v>#NAME?</v>
          </cell>
          <cell r="N1096">
            <v>5.15</v>
          </cell>
          <cell r="O1096" t="e">
            <v>#NAME?</v>
          </cell>
          <cell r="P1096" t="e">
            <v>#NAME?</v>
          </cell>
        </row>
        <row r="1097">
          <cell r="A1097" t="str">
            <v>WSTL</v>
          </cell>
          <cell r="C1097" t="e">
            <v>#NAME?</v>
          </cell>
          <cell r="D1097" t="e">
            <v>#NAME?</v>
          </cell>
          <cell r="G1097" t="e">
            <v>#NAME?</v>
          </cell>
          <cell r="K1097">
            <v>0.68700000000000006</v>
          </cell>
          <cell r="L1097" t="e">
            <v>#NAME?</v>
          </cell>
          <cell r="M1097" t="e">
            <v>#NAME?</v>
          </cell>
          <cell r="N1097">
            <v>6.22</v>
          </cell>
          <cell r="O1097" t="e">
            <v>#NAME?</v>
          </cell>
          <cell r="P1097" t="e">
            <v>#NAME?</v>
          </cell>
        </row>
        <row r="1098">
          <cell r="K1098">
            <v>0.65500000000000003</v>
          </cell>
          <cell r="L1098" t="e">
            <v>#NAME?</v>
          </cell>
          <cell r="M1098" t="e">
            <v>#NAME?</v>
          </cell>
          <cell r="N1098">
            <v>6.77</v>
          </cell>
          <cell r="O1098" t="e">
            <v>#NAME?</v>
          </cell>
          <cell r="P1098" t="e">
            <v>#NAME?</v>
          </cell>
        </row>
        <row r="1099">
          <cell r="K1099">
            <v>7.2999999999999995E-2</v>
          </cell>
          <cell r="L1099" t="e">
            <v>#NAME?</v>
          </cell>
          <cell r="M1099" t="e">
            <v>#NAME?</v>
          </cell>
          <cell r="N1099">
            <v>19.149999999999999</v>
          </cell>
          <cell r="O1099" t="e">
            <v>#NAME?</v>
          </cell>
          <cell r="P1099" t="e">
            <v>#NAME?</v>
          </cell>
        </row>
        <row r="1100">
          <cell r="B1100" t="str">
            <v>Options Outstanding</v>
          </cell>
          <cell r="C1100" t="str">
            <v>In-the Money</v>
          </cell>
          <cell r="D1100" t="str">
            <v>Weight</v>
          </cell>
          <cell r="E1100" t="str">
            <v>Exercise Price</v>
          </cell>
          <cell r="F1100" t="str">
            <v>Current Price</v>
          </cell>
          <cell r="G1100" t="str">
            <v>Weighted Avg.</v>
          </cell>
          <cell r="K1100">
            <v>0</v>
          </cell>
          <cell r="L1100" t="e">
            <v>#NAME?</v>
          </cell>
          <cell r="M1100" t="e">
            <v>#NAME?</v>
          </cell>
          <cell r="N1100">
            <v>0</v>
          </cell>
          <cell r="O1100" t="e">
            <v>#NAME?</v>
          </cell>
          <cell r="P1100" t="e">
            <v>#NAME?</v>
          </cell>
        </row>
        <row r="1101">
          <cell r="B1101">
            <v>3.8870490000000002</v>
          </cell>
          <cell r="C1101" t="e">
            <v>#NAME?</v>
          </cell>
          <cell r="D1101" t="e">
            <v>#NAME?</v>
          </cell>
          <cell r="E1101">
            <v>2.2400000000000002</v>
          </cell>
          <cell r="F1101" t="e">
            <v>#NAME?</v>
          </cell>
          <cell r="G1101" t="e">
            <v>#NAME?</v>
          </cell>
          <cell r="K1101">
            <v>0</v>
          </cell>
          <cell r="L1101" t="e">
            <v>#NAME?</v>
          </cell>
          <cell r="M1101" t="e">
            <v>#NAME?</v>
          </cell>
          <cell r="N1101">
            <v>0</v>
          </cell>
          <cell r="O1101" t="e">
            <v>#NAME?</v>
          </cell>
          <cell r="P1101" t="e">
            <v>#NAME?</v>
          </cell>
        </row>
        <row r="1102">
          <cell r="B1102">
            <v>0.68010000000000004</v>
          </cell>
          <cell r="C1102" t="e">
            <v>#NAME?</v>
          </cell>
          <cell r="D1102" t="e">
            <v>#NAME?</v>
          </cell>
          <cell r="E1102">
            <v>8.2200000000000006</v>
          </cell>
          <cell r="F1102" t="e">
            <v>#NAME?</v>
          </cell>
          <cell r="G1102" t="e">
            <v>#NAME?</v>
          </cell>
          <cell r="K1102">
            <v>0</v>
          </cell>
          <cell r="L1102" t="e">
            <v>#NAME?</v>
          </cell>
          <cell r="M1102" t="e">
            <v>#NAME?</v>
          </cell>
          <cell r="N1102">
            <v>0</v>
          </cell>
          <cell r="O1102" t="e">
            <v>#NAME?</v>
          </cell>
          <cell r="P1102" t="e">
            <v>#NAME?</v>
          </cell>
        </row>
        <row r="1103">
          <cell r="B1103">
            <v>3.0725859999999998</v>
          </cell>
          <cell r="C1103" t="e">
            <v>#NAME?</v>
          </cell>
          <cell r="D1103" t="e">
            <v>#NAME?</v>
          </cell>
          <cell r="E1103">
            <v>14.26</v>
          </cell>
          <cell r="F1103" t="e">
            <v>#NAME?</v>
          </cell>
          <cell r="G1103" t="e">
            <v>#NAME?</v>
          </cell>
          <cell r="K1103">
            <v>0</v>
          </cell>
          <cell r="L1103" t="e">
            <v>#NAME?</v>
          </cell>
          <cell r="M1103" t="e">
            <v>#NAME?</v>
          </cell>
          <cell r="N1103">
            <v>0</v>
          </cell>
          <cell r="O1103" t="e">
            <v>#NAME?</v>
          </cell>
          <cell r="P1103" t="e">
            <v>#NAME?</v>
          </cell>
        </row>
        <row r="1104">
          <cell r="B1104">
            <v>3.6510829999999999</v>
          </cell>
          <cell r="C1104" t="e">
            <v>#NAME?</v>
          </cell>
          <cell r="D1104" t="e">
            <v>#NAME?</v>
          </cell>
          <cell r="E1104">
            <v>17.12</v>
          </cell>
          <cell r="F1104" t="e">
            <v>#NAME?</v>
          </cell>
          <cell r="G1104" t="e">
            <v>#NAME?</v>
          </cell>
          <cell r="K1104">
            <v>0</v>
          </cell>
          <cell r="L1104" t="e">
            <v>#NAME?</v>
          </cell>
          <cell r="M1104" t="e">
            <v>#NAME?</v>
          </cell>
          <cell r="N1104">
            <v>0</v>
          </cell>
          <cell r="O1104" t="e">
            <v>#NAME?</v>
          </cell>
          <cell r="P1104" t="e">
            <v>#NAME?</v>
          </cell>
        </row>
        <row r="1105">
          <cell r="B1105">
            <v>2.6371980000000002</v>
          </cell>
          <cell r="C1105" t="e">
            <v>#NAME?</v>
          </cell>
          <cell r="D1105" t="e">
            <v>#NAME?</v>
          </cell>
          <cell r="E1105">
            <v>24.05</v>
          </cell>
          <cell r="F1105" t="e">
            <v>#NAME?</v>
          </cell>
          <cell r="G1105" t="e">
            <v>#NAME?</v>
          </cell>
          <cell r="J1105" t="str">
            <v>WSTL</v>
          </cell>
          <cell r="L1105" t="e">
            <v>#NAME?</v>
          </cell>
          <cell r="M1105" t="e">
            <v>#NAME?</v>
          </cell>
          <cell r="P1105" t="e">
            <v>#NAME?</v>
          </cell>
        </row>
        <row r="1106">
          <cell r="B1106">
            <v>2.9260540000000002</v>
          </cell>
          <cell r="C1106" t="e">
            <v>#NAME?</v>
          </cell>
          <cell r="D1106" t="e">
            <v>#NAME?</v>
          </cell>
          <cell r="E1106">
            <v>46.75</v>
          </cell>
          <cell r="F1106" t="e">
            <v>#NAME?</v>
          </cell>
          <cell r="G1106" t="e">
            <v>#NAME?</v>
          </cell>
        </row>
        <row r="1107">
          <cell r="B1107">
            <v>3.1964769999999998</v>
          </cell>
          <cell r="C1107" t="e">
            <v>#NAME?</v>
          </cell>
          <cell r="D1107" t="e">
            <v>#NAME?</v>
          </cell>
          <cell r="E1107">
            <v>60.57</v>
          </cell>
          <cell r="F1107" t="e">
            <v>#NAME?</v>
          </cell>
          <cell r="G1107" t="e">
            <v>#NAME?</v>
          </cell>
        </row>
        <row r="1108">
          <cell r="B1108">
            <v>5.5396000000000001</v>
          </cell>
          <cell r="C1108" t="e">
            <v>#NAME?</v>
          </cell>
          <cell r="D1108" t="e">
            <v>#NAME?</v>
          </cell>
          <cell r="E1108">
            <v>61.88</v>
          </cell>
          <cell r="F1108" t="e">
            <v>#NAME?</v>
          </cell>
          <cell r="G1108" t="e">
            <v>#NAME?</v>
          </cell>
          <cell r="K1108" t="str">
            <v>Options Exercisable</v>
          </cell>
          <cell r="L1108" t="str">
            <v>In-the Money</v>
          </cell>
          <cell r="M1108" t="str">
            <v>Weight</v>
          </cell>
          <cell r="N1108" t="str">
            <v>Exercise Price</v>
          </cell>
          <cell r="O1108" t="str">
            <v>Current Price</v>
          </cell>
          <cell r="P1108" t="str">
            <v>Weighted Avg.</v>
          </cell>
        </row>
        <row r="1109">
          <cell r="B1109">
            <v>0.32977400000000001</v>
          </cell>
          <cell r="C1109" t="e">
            <v>#NAME?</v>
          </cell>
          <cell r="D1109" t="e">
            <v>#NAME?</v>
          </cell>
          <cell r="E1109">
            <v>66.36</v>
          </cell>
          <cell r="F1109" t="e">
            <v>#NAME?</v>
          </cell>
          <cell r="G1109" t="e">
            <v>#NAME?</v>
          </cell>
          <cell r="K1109">
            <v>3.8714599999999999</v>
          </cell>
          <cell r="L1109" t="e">
            <v>#NAME?</v>
          </cell>
          <cell r="M1109" t="e">
            <v>#NAME?</v>
          </cell>
          <cell r="N1109">
            <v>2.2400000000000002</v>
          </cell>
          <cell r="O1109" t="e">
            <v>#NAME?</v>
          </cell>
          <cell r="P1109" t="e">
            <v>#NAME?</v>
          </cell>
        </row>
        <row r="1110">
          <cell r="B1110">
            <v>0.28394999999999998</v>
          </cell>
          <cell r="C1110" t="e">
            <v>#NAME?</v>
          </cell>
          <cell r="D1110" t="e">
            <v>#NAME?</v>
          </cell>
          <cell r="E1110">
            <v>70.63</v>
          </cell>
          <cell r="F1110" t="e">
            <v>#NAME?</v>
          </cell>
          <cell r="G1110" t="e">
            <v>#NAME?</v>
          </cell>
          <cell r="K1110">
            <v>0.68010000000000004</v>
          </cell>
          <cell r="L1110" t="e">
            <v>#NAME?</v>
          </cell>
          <cell r="M1110" t="e">
            <v>#NAME?</v>
          </cell>
          <cell r="N1110">
            <v>8.2200000000000006</v>
          </cell>
          <cell r="O1110" t="e">
            <v>#NAME?</v>
          </cell>
          <cell r="P1110" t="e">
            <v>#NAME?</v>
          </cell>
        </row>
        <row r="1111">
          <cell r="A1111" t="str">
            <v>TLAB</v>
          </cell>
          <cell r="C1111" t="e">
            <v>#NAME?</v>
          </cell>
          <cell r="D1111" t="e">
            <v>#NAME?</v>
          </cell>
          <cell r="G1111" t="e">
            <v>#NAME?</v>
          </cell>
          <cell r="K1111">
            <v>3.0534650000000001</v>
          </cell>
          <cell r="L1111" t="e">
            <v>#NAME?</v>
          </cell>
          <cell r="M1111" t="e">
            <v>#NAME?</v>
          </cell>
          <cell r="N1111">
            <v>14.26</v>
          </cell>
          <cell r="O1111" t="e">
            <v>#NAME?</v>
          </cell>
          <cell r="P1111" t="e">
            <v>#NAME?</v>
          </cell>
        </row>
        <row r="1112">
          <cell r="K1112">
            <v>1.684904</v>
          </cell>
          <cell r="L1112" t="e">
            <v>#NAME?</v>
          </cell>
          <cell r="M1112" t="e">
            <v>#NAME?</v>
          </cell>
          <cell r="N1112">
            <v>17.11</v>
          </cell>
          <cell r="O1112" t="e">
            <v>#NAME?</v>
          </cell>
          <cell r="P1112" t="e">
            <v>#NAME?</v>
          </cell>
        </row>
        <row r="1113">
          <cell r="B1113" t="str">
            <v>Options Outstanding</v>
          </cell>
          <cell r="C1113" t="str">
            <v>In-the Money</v>
          </cell>
          <cell r="D1113" t="str">
            <v>Weight</v>
          </cell>
          <cell r="E1113" t="str">
            <v>Exercise Price</v>
          </cell>
          <cell r="F1113" t="str">
            <v>Current Price</v>
          </cell>
          <cell r="G1113" t="str">
            <v>Weighted Avg.</v>
          </cell>
          <cell r="K1113">
            <v>1.8225279999999999</v>
          </cell>
          <cell r="L1113" t="e">
            <v>#NAME?</v>
          </cell>
          <cell r="M1113" t="e">
            <v>#NAME?</v>
          </cell>
          <cell r="N1113">
            <v>24.18</v>
          </cell>
          <cell r="O1113" t="e">
            <v>#NAME?</v>
          </cell>
          <cell r="P1113" t="e">
            <v>#NAME?</v>
          </cell>
        </row>
        <row r="1114">
          <cell r="B1114">
            <v>3.2376939999999998</v>
          </cell>
          <cell r="C1114" t="e">
            <v>#NAME?</v>
          </cell>
          <cell r="D1114" t="e">
            <v>#NAME?</v>
          </cell>
          <cell r="E1114">
            <v>2.11</v>
          </cell>
          <cell r="F1114" t="e">
            <v>#NAME?</v>
          </cell>
          <cell r="G1114" t="e">
            <v>#NAME?</v>
          </cell>
          <cell r="K1114">
            <v>0.28310000000000002</v>
          </cell>
          <cell r="L1114" t="e">
            <v>#NAME?</v>
          </cell>
          <cell r="M1114" t="e">
            <v>#NAME?</v>
          </cell>
          <cell r="N1114">
            <v>35.61</v>
          </cell>
          <cell r="O1114" t="e">
            <v>#NAME?</v>
          </cell>
          <cell r="P1114" t="e">
            <v>#NAME?</v>
          </cell>
        </row>
        <row r="1115">
          <cell r="B1115">
            <v>3.9420199999999999</v>
          </cell>
          <cell r="C1115" t="e">
            <v>#NAME?</v>
          </cell>
          <cell r="D1115" t="e">
            <v>#NAME?</v>
          </cell>
          <cell r="E1115">
            <v>7.61</v>
          </cell>
          <cell r="F1115" t="e">
            <v>#NAME?</v>
          </cell>
          <cell r="G1115" t="e">
            <v>#NAME?</v>
          </cell>
          <cell r="K1115">
            <v>0.78793500000000005</v>
          </cell>
          <cell r="L1115" t="e">
            <v>#NAME?</v>
          </cell>
          <cell r="M1115" t="e">
            <v>#NAME?</v>
          </cell>
          <cell r="N1115">
            <v>60.34</v>
          </cell>
          <cell r="O1115" t="e">
            <v>#NAME?</v>
          </cell>
          <cell r="P1115" t="e">
            <v>#NAME?</v>
          </cell>
        </row>
        <row r="1116">
          <cell r="B1116">
            <v>2.6498740000000001</v>
          </cell>
          <cell r="C1116" t="e">
            <v>#NAME?</v>
          </cell>
          <cell r="D1116" t="e">
            <v>#NAME?</v>
          </cell>
          <cell r="E1116">
            <v>21.93</v>
          </cell>
          <cell r="F1116" t="e">
            <v>#NAME?</v>
          </cell>
          <cell r="G1116" t="e">
            <v>#NAME?</v>
          </cell>
          <cell r="K1116">
            <v>8.9999999999999993E-3</v>
          </cell>
          <cell r="L1116" t="e">
            <v>#NAME?</v>
          </cell>
          <cell r="M1116" t="e">
            <v>#NAME?</v>
          </cell>
          <cell r="N1116">
            <v>61.88</v>
          </cell>
          <cell r="O1116" t="e">
            <v>#NAME?</v>
          </cell>
          <cell r="P1116" t="e">
            <v>#NAME?</v>
          </cell>
        </row>
        <row r="1117">
          <cell r="B1117">
            <v>2.56826</v>
          </cell>
          <cell r="C1117" t="e">
            <v>#NAME?</v>
          </cell>
          <cell r="D1117" t="e">
            <v>#NAME?</v>
          </cell>
          <cell r="E1117">
            <v>53.3</v>
          </cell>
          <cell r="F1117" t="e">
            <v>#NAME?</v>
          </cell>
          <cell r="G1117" t="e">
            <v>#NAME?</v>
          </cell>
          <cell r="K1117">
            <v>0.13299900000000001</v>
          </cell>
          <cell r="L1117" t="e">
            <v>#NAME?</v>
          </cell>
          <cell r="M1117" t="e">
            <v>#NAME?</v>
          </cell>
          <cell r="N1117">
            <v>65.09</v>
          </cell>
          <cell r="O1117" t="e">
            <v>#NAME?</v>
          </cell>
          <cell r="P1117" t="e">
            <v>#NAME?</v>
          </cell>
        </row>
        <row r="1118">
          <cell r="B1118">
            <v>0.79579999999999995</v>
          </cell>
          <cell r="C1118" t="e">
            <v>#NAME?</v>
          </cell>
          <cell r="D1118" t="e">
            <v>#NAME?</v>
          </cell>
          <cell r="E1118">
            <v>78.84</v>
          </cell>
          <cell r="F1118" t="e">
            <v>#NAME?</v>
          </cell>
          <cell r="G1118" t="e">
            <v>#NAME?</v>
          </cell>
          <cell r="K1118">
            <v>0</v>
          </cell>
          <cell r="L1118" t="e">
            <v>#NAME?</v>
          </cell>
          <cell r="M1118" t="e">
            <v>#NAME?</v>
          </cell>
          <cell r="N1118">
            <v>0</v>
          </cell>
          <cell r="O1118" t="e">
            <v>#NAME?</v>
          </cell>
          <cell r="P1118" t="e">
            <v>#NAME?</v>
          </cell>
        </row>
        <row r="1119">
          <cell r="B1119">
            <v>0</v>
          </cell>
          <cell r="C1119" t="e">
            <v>#NAME?</v>
          </cell>
          <cell r="D1119" t="e">
            <v>#NAME?</v>
          </cell>
          <cell r="E1119">
            <v>0</v>
          </cell>
          <cell r="F1119" t="e">
            <v>#NAME?</v>
          </cell>
          <cell r="G1119" t="e">
            <v>#NAME?</v>
          </cell>
          <cell r="J1119" t="str">
            <v>TLAB</v>
          </cell>
          <cell r="L1119" t="e">
            <v>#NAME?</v>
          </cell>
          <cell r="M1119" t="e">
            <v>#NAME?</v>
          </cell>
          <cell r="P1119" t="e">
            <v>#NAME?</v>
          </cell>
        </row>
        <row r="1120">
          <cell r="B1120">
            <v>0</v>
          </cell>
          <cell r="C1120" t="e">
            <v>#NAME?</v>
          </cell>
          <cell r="D1120" t="e">
            <v>#NAME?</v>
          </cell>
          <cell r="E1120">
            <v>0</v>
          </cell>
          <cell r="F1120" t="e">
            <v>#NAME?</v>
          </cell>
          <cell r="G1120" t="e">
            <v>#NAME?</v>
          </cell>
        </row>
        <row r="1121">
          <cell r="B1121">
            <v>0</v>
          </cell>
          <cell r="C1121" t="e">
            <v>#NAME?</v>
          </cell>
          <cell r="D1121" t="e">
            <v>#NAME?</v>
          </cell>
          <cell r="E1121">
            <v>0</v>
          </cell>
          <cell r="F1121" t="e">
            <v>#NAME?</v>
          </cell>
          <cell r="G1121" t="e">
            <v>#NAME?</v>
          </cell>
          <cell r="K1121" t="str">
            <v>Options Exercisable</v>
          </cell>
          <cell r="L1121" t="str">
            <v>In-the Money</v>
          </cell>
          <cell r="M1121" t="str">
            <v>Weight</v>
          </cell>
          <cell r="N1121" t="str">
            <v>Exercise Price</v>
          </cell>
          <cell r="O1121" t="str">
            <v>Current Price</v>
          </cell>
          <cell r="P1121" t="str">
            <v>Weighted Avg.</v>
          </cell>
        </row>
        <row r="1122">
          <cell r="B1122">
            <v>0</v>
          </cell>
          <cell r="C1122" t="e">
            <v>#NAME?</v>
          </cell>
          <cell r="D1122" t="e">
            <v>#NAME?</v>
          </cell>
          <cell r="E1122">
            <v>0</v>
          </cell>
          <cell r="F1122" t="e">
            <v>#NAME?</v>
          </cell>
          <cell r="G1122" t="e">
            <v>#NAME?</v>
          </cell>
          <cell r="K1122">
            <v>1.4833860000000001</v>
          </cell>
          <cell r="L1122" t="e">
            <v>#NAME?</v>
          </cell>
          <cell r="M1122" t="e">
            <v>#NAME?</v>
          </cell>
          <cell r="N1122">
            <v>1.73</v>
          </cell>
          <cell r="O1122" t="e">
            <v>#NAME?</v>
          </cell>
          <cell r="P1122" t="e">
            <v>#NAME?</v>
          </cell>
        </row>
        <row r="1123">
          <cell r="B1123">
            <v>0</v>
          </cell>
          <cell r="C1123" t="e">
            <v>#NAME?</v>
          </cell>
          <cell r="D1123" t="e">
            <v>#NAME?</v>
          </cell>
          <cell r="E1123">
            <v>0</v>
          </cell>
          <cell r="F1123" t="e">
            <v>#NAME?</v>
          </cell>
          <cell r="G1123" t="e">
            <v>#NAME?</v>
          </cell>
          <cell r="K1123">
            <v>1.7313719999999999</v>
          </cell>
          <cell r="L1123" t="e">
            <v>#NAME?</v>
          </cell>
          <cell r="M1123" t="e">
            <v>#NAME?</v>
          </cell>
          <cell r="N1123">
            <v>7.51</v>
          </cell>
          <cell r="O1123" t="e">
            <v>#NAME?</v>
          </cell>
          <cell r="P1123" t="e">
            <v>#NAME?</v>
          </cell>
        </row>
        <row r="1124">
          <cell r="A1124" t="str">
            <v>MUSE</v>
          </cell>
          <cell r="C1124" t="e">
            <v>#NAME?</v>
          </cell>
          <cell r="D1124" t="e">
            <v>#NAME?</v>
          </cell>
          <cell r="G1124" t="e">
            <v>#NAME?</v>
          </cell>
          <cell r="K1124">
            <v>0.300786</v>
          </cell>
          <cell r="L1124" t="e">
            <v>#NAME?</v>
          </cell>
          <cell r="M1124" t="e">
            <v>#NAME?</v>
          </cell>
          <cell r="N1124">
            <v>14.63</v>
          </cell>
          <cell r="O1124" t="e">
            <v>#NAME?</v>
          </cell>
          <cell r="P1124" t="e">
            <v>#NAME?</v>
          </cell>
        </row>
        <row r="1125">
          <cell r="K1125">
            <v>7.8659999999999997E-3</v>
          </cell>
          <cell r="L1125" t="e">
            <v>#NAME?</v>
          </cell>
          <cell r="M1125" t="e">
            <v>#NAME?</v>
          </cell>
          <cell r="N1125">
            <v>42.5</v>
          </cell>
          <cell r="O1125" t="e">
            <v>#NAME?</v>
          </cell>
          <cell r="P1125" t="e">
            <v>#NAME?</v>
          </cell>
        </row>
        <row r="1126">
          <cell r="B1126" t="str">
            <v>Options Outstanding</v>
          </cell>
          <cell r="C1126" t="str">
            <v>In-the Money</v>
          </cell>
          <cell r="D1126" t="str">
            <v>Weight</v>
          </cell>
          <cell r="E1126" t="str">
            <v>Exercise Price</v>
          </cell>
          <cell r="F1126" t="str">
            <v>Current Price</v>
          </cell>
          <cell r="G1126" t="str">
            <v>Weighted Avg.</v>
          </cell>
          <cell r="K1126">
            <v>0</v>
          </cell>
          <cell r="L1126" t="e">
            <v>#NAME?</v>
          </cell>
          <cell r="M1126" t="e">
            <v>#NAME?</v>
          </cell>
          <cell r="N1126">
            <v>0</v>
          </cell>
          <cell r="O1126" t="e">
            <v>#NAME?</v>
          </cell>
          <cell r="P1126" t="e">
            <v>#NAME?</v>
          </cell>
        </row>
        <row r="1127">
          <cell r="B1127">
            <v>2.8219020000000001</v>
          </cell>
          <cell r="C1127" t="e">
            <v>#NAME?</v>
          </cell>
          <cell r="D1127" t="e">
            <v>#NAME?</v>
          </cell>
          <cell r="E1127">
            <v>0.28000000000000003</v>
          </cell>
          <cell r="F1127" t="e">
            <v>#NAME?</v>
          </cell>
          <cell r="G1127" t="e">
            <v>#NAME?</v>
          </cell>
          <cell r="K1127">
            <v>0</v>
          </cell>
          <cell r="L1127" t="e">
            <v>#NAME?</v>
          </cell>
          <cell r="M1127" t="e">
            <v>#NAME?</v>
          </cell>
          <cell r="N1127">
            <v>0</v>
          </cell>
          <cell r="O1127" t="e">
            <v>#NAME?</v>
          </cell>
          <cell r="P1127" t="e">
            <v>#NAME?</v>
          </cell>
        </row>
        <row r="1128">
          <cell r="B1128">
            <v>1.59585</v>
          </cell>
          <cell r="C1128" t="e">
            <v>#NAME?</v>
          </cell>
          <cell r="D1128" t="e">
            <v>#NAME?</v>
          </cell>
          <cell r="E1128">
            <v>0.74</v>
          </cell>
          <cell r="F1128" t="e">
            <v>#NAME?</v>
          </cell>
          <cell r="G1128" t="e">
            <v>#NAME?</v>
          </cell>
          <cell r="K1128">
            <v>0</v>
          </cell>
          <cell r="L1128" t="e">
            <v>#NAME?</v>
          </cell>
          <cell r="M1128" t="e">
            <v>#NAME?</v>
          </cell>
          <cell r="N1128">
            <v>0</v>
          </cell>
          <cell r="O1128" t="e">
            <v>#NAME?</v>
          </cell>
          <cell r="P1128" t="e">
            <v>#NAME?</v>
          </cell>
        </row>
        <row r="1129">
          <cell r="B1129">
            <v>3.0095640000000001</v>
          </cell>
          <cell r="C1129" t="e">
            <v>#NAME?</v>
          </cell>
          <cell r="D1129" t="e">
            <v>#NAME?</v>
          </cell>
          <cell r="E1129">
            <v>1.33</v>
          </cell>
          <cell r="F1129" t="e">
            <v>#NAME?</v>
          </cell>
          <cell r="G1129" t="e">
            <v>#NAME?</v>
          </cell>
          <cell r="K1129">
            <v>0</v>
          </cell>
          <cell r="L1129" t="e">
            <v>#NAME?</v>
          </cell>
          <cell r="M1129" t="e">
            <v>#NAME?</v>
          </cell>
          <cell r="N1129">
            <v>0</v>
          </cell>
          <cell r="O1129" t="e">
            <v>#NAME?</v>
          </cell>
          <cell r="P1129" t="e">
            <v>#NAME?</v>
          </cell>
        </row>
        <row r="1130">
          <cell r="B1130">
            <v>0.96735000000000004</v>
          </cell>
          <cell r="C1130" t="e">
            <v>#NAME?</v>
          </cell>
          <cell r="D1130" t="e">
            <v>#NAME?</v>
          </cell>
          <cell r="E1130">
            <v>2</v>
          </cell>
          <cell r="F1130" t="e">
            <v>#NAME?</v>
          </cell>
          <cell r="G1130" t="e">
            <v>#NAME?</v>
          </cell>
          <cell r="K1130">
            <v>0</v>
          </cell>
          <cell r="L1130" t="e">
            <v>#NAME?</v>
          </cell>
          <cell r="M1130" t="e">
            <v>#NAME?</v>
          </cell>
          <cell r="N1130">
            <v>0</v>
          </cell>
          <cell r="O1130" t="e">
            <v>#NAME?</v>
          </cell>
          <cell r="P1130" t="e">
            <v>#NAME?</v>
          </cell>
        </row>
        <row r="1131">
          <cell r="B1131">
            <v>4.9035200000000003</v>
          </cell>
          <cell r="C1131" t="e">
            <v>#NAME?</v>
          </cell>
          <cell r="D1131" t="e">
            <v>#NAME?</v>
          </cell>
          <cell r="E1131">
            <v>5</v>
          </cell>
          <cell r="F1131" t="e">
            <v>#NAME?</v>
          </cell>
          <cell r="G1131" t="e">
            <v>#NAME?</v>
          </cell>
          <cell r="K1131">
            <v>0</v>
          </cell>
          <cell r="L1131" t="e">
            <v>#NAME?</v>
          </cell>
          <cell r="M1131" t="e">
            <v>#NAME?</v>
          </cell>
          <cell r="N1131">
            <v>0</v>
          </cell>
          <cell r="O1131" t="e">
            <v>#NAME?</v>
          </cell>
          <cell r="P1131" t="e">
            <v>#NAME?</v>
          </cell>
        </row>
        <row r="1132">
          <cell r="B1132">
            <v>3.463762</v>
          </cell>
          <cell r="C1132" t="e">
            <v>#NAME?</v>
          </cell>
          <cell r="D1132" t="e">
            <v>#NAME?</v>
          </cell>
          <cell r="E1132">
            <v>7</v>
          </cell>
          <cell r="F1132" t="e">
            <v>#NAME?</v>
          </cell>
          <cell r="G1132" t="e">
            <v>#NAME?</v>
          </cell>
          <cell r="J1132" t="str">
            <v>MUSE</v>
          </cell>
          <cell r="L1132" t="e">
            <v>#NAME?</v>
          </cell>
          <cell r="M1132" t="e">
            <v>#NAME?</v>
          </cell>
          <cell r="P1132" t="e">
            <v>#NAME?</v>
          </cell>
        </row>
        <row r="1133">
          <cell r="B1133">
            <v>0.37480200000000002</v>
          </cell>
          <cell r="C1133" t="e">
            <v>#NAME?</v>
          </cell>
          <cell r="D1133" t="e">
            <v>#NAME?</v>
          </cell>
          <cell r="E1133">
            <v>19.5</v>
          </cell>
          <cell r="F1133" t="e">
            <v>#NAME?</v>
          </cell>
          <cell r="G1133" t="e">
            <v>#NAME?</v>
          </cell>
        </row>
        <row r="1134">
          <cell r="B1134">
            <v>1.8346020000000001</v>
          </cell>
          <cell r="C1134" t="e">
            <v>#NAME?</v>
          </cell>
          <cell r="D1134" t="e">
            <v>#NAME?</v>
          </cell>
          <cell r="E1134">
            <v>24.77</v>
          </cell>
          <cell r="F1134" t="e">
            <v>#NAME?</v>
          </cell>
          <cell r="G1134" t="e">
            <v>#NAME?</v>
          </cell>
          <cell r="K1134" t="str">
            <v>Options Exercisable</v>
          </cell>
          <cell r="L1134" t="str">
            <v>In-the Money</v>
          </cell>
          <cell r="M1134" t="str">
            <v>Weight</v>
          </cell>
          <cell r="N1134" t="str">
            <v>Exercise Price</v>
          </cell>
          <cell r="O1134" t="str">
            <v>Current Price</v>
          </cell>
          <cell r="P1134" t="str">
            <v>Weighted Avg.</v>
          </cell>
        </row>
        <row r="1135">
          <cell r="B1135">
            <v>0.67327999999999999</v>
          </cell>
          <cell r="C1135" t="e">
            <v>#NAME?</v>
          </cell>
          <cell r="D1135" t="e">
            <v>#NAME?</v>
          </cell>
          <cell r="E1135">
            <v>38.64</v>
          </cell>
          <cell r="F1135" t="e">
            <v>#NAME?</v>
          </cell>
          <cell r="G1135" t="e">
            <v>#NAME?</v>
          </cell>
          <cell r="K1135">
            <v>2.8219020000000001</v>
          </cell>
          <cell r="L1135" t="e">
            <v>#NAME?</v>
          </cell>
          <cell r="M1135" t="e">
            <v>#NAME?</v>
          </cell>
          <cell r="N1135">
            <v>0.28000000000000003</v>
          </cell>
          <cell r="O1135" t="e">
            <v>#NAME?</v>
          </cell>
          <cell r="P1135" t="e">
            <v>#NAME?</v>
          </cell>
        </row>
        <row r="1136">
          <cell r="B1136">
            <v>0.89626700000000004</v>
          </cell>
          <cell r="C1136" t="e">
            <v>#NAME?</v>
          </cell>
          <cell r="D1136" t="e">
            <v>#NAME?</v>
          </cell>
          <cell r="E1136">
            <v>46.08</v>
          </cell>
          <cell r="F1136" t="e">
            <v>#NAME?</v>
          </cell>
          <cell r="G1136" t="e">
            <v>#NAME?</v>
          </cell>
          <cell r="K1136">
            <v>1.59585</v>
          </cell>
          <cell r="L1136" t="e">
            <v>#NAME?</v>
          </cell>
          <cell r="M1136" t="e">
            <v>#NAME?</v>
          </cell>
          <cell r="N1136">
            <v>0.74</v>
          </cell>
          <cell r="O1136" t="e">
            <v>#NAME?</v>
          </cell>
          <cell r="P1136" t="e">
            <v>#NAME?</v>
          </cell>
        </row>
        <row r="1137">
          <cell r="A1137" t="str">
            <v>PRSF</v>
          </cell>
          <cell r="C1137" t="e">
            <v>#NAME?</v>
          </cell>
          <cell r="D1137" t="e">
            <v>#NAME?</v>
          </cell>
          <cell r="G1137" t="e">
            <v>#NAME?</v>
          </cell>
          <cell r="K1137">
            <v>3.0095640000000001</v>
          </cell>
          <cell r="L1137" t="e">
            <v>#NAME?</v>
          </cell>
          <cell r="M1137" t="e">
            <v>#NAME?</v>
          </cell>
          <cell r="N1137">
            <v>1.33</v>
          </cell>
          <cell r="O1137" t="e">
            <v>#NAME?</v>
          </cell>
          <cell r="P1137" t="e">
            <v>#NAME?</v>
          </cell>
        </row>
        <row r="1138">
          <cell r="K1138">
            <v>0.122512</v>
          </cell>
          <cell r="L1138" t="e">
            <v>#NAME?</v>
          </cell>
          <cell r="M1138" t="e">
            <v>#NAME?</v>
          </cell>
          <cell r="N1138">
            <v>2</v>
          </cell>
          <cell r="O1138" t="e">
            <v>#NAME?</v>
          </cell>
          <cell r="P1138" t="e">
            <v>#NAME?</v>
          </cell>
        </row>
        <row r="1139">
          <cell r="B1139" t="str">
            <v>Options Outstanding</v>
          </cell>
          <cell r="C1139" t="str">
            <v>In-the Money</v>
          </cell>
          <cell r="D1139" t="str">
            <v>Weight</v>
          </cell>
          <cell r="E1139" t="str">
            <v>Exercise Price</v>
          </cell>
          <cell r="F1139" t="str">
            <v>Current Price</v>
          </cell>
          <cell r="G1139" t="str">
            <v>Weighted Avg.</v>
          </cell>
          <cell r="K1139">
            <v>0.25318800000000002</v>
          </cell>
          <cell r="L1139" t="e">
            <v>#NAME?</v>
          </cell>
          <cell r="M1139" t="e">
            <v>#NAME?</v>
          </cell>
          <cell r="N1139">
            <v>5</v>
          </cell>
          <cell r="O1139" t="e">
            <v>#NAME?</v>
          </cell>
          <cell r="P1139" t="e">
            <v>#NAME?</v>
          </cell>
        </row>
        <row r="1140">
          <cell r="B1140">
            <v>1.3619000000000001</v>
          </cell>
          <cell r="C1140" t="e">
            <v>#NAME?</v>
          </cell>
          <cell r="D1140" t="e">
            <v>#NAME?</v>
          </cell>
          <cell r="E1140">
            <v>2.06</v>
          </cell>
          <cell r="F1140" t="e">
            <v>#NAME?</v>
          </cell>
          <cell r="G1140" t="e">
            <v>#NAME?</v>
          </cell>
          <cell r="K1140">
            <v>3.0303E-2</v>
          </cell>
          <cell r="L1140" t="e">
            <v>#NAME?</v>
          </cell>
          <cell r="M1140" t="e">
            <v>#NAME?</v>
          </cell>
          <cell r="N1140">
            <v>7</v>
          </cell>
          <cell r="O1140" t="e">
            <v>#NAME?</v>
          </cell>
          <cell r="P1140" t="e">
            <v>#NAME?</v>
          </cell>
        </row>
        <row r="1141">
          <cell r="B1141">
            <v>0.44374999999999998</v>
          </cell>
          <cell r="C1141" t="e">
            <v>#NAME?</v>
          </cell>
          <cell r="D1141" t="e">
            <v>#NAME?</v>
          </cell>
          <cell r="E1141">
            <v>25.32</v>
          </cell>
          <cell r="F1141" t="e">
            <v>#NAME?</v>
          </cell>
          <cell r="G1141" t="e">
            <v>#NAME?</v>
          </cell>
          <cell r="K1141">
            <v>1.9646E-2</v>
          </cell>
          <cell r="L1141" t="e">
            <v>#NAME?</v>
          </cell>
          <cell r="M1141" t="e">
            <v>#NAME?</v>
          </cell>
          <cell r="N1141">
            <v>19.5</v>
          </cell>
          <cell r="O1141" t="e">
            <v>#NAME?</v>
          </cell>
          <cell r="P1141" t="e">
            <v>#NAME?</v>
          </cell>
        </row>
        <row r="1142">
          <cell r="B1142">
            <v>3.6299999999999999E-2</v>
          </cell>
          <cell r="C1142" t="e">
            <v>#NAME?</v>
          </cell>
          <cell r="D1142" t="e">
            <v>#NAME?</v>
          </cell>
          <cell r="E1142">
            <v>60.46</v>
          </cell>
          <cell r="F1142" t="e">
            <v>#NAME?</v>
          </cell>
          <cell r="G1142" t="e">
            <v>#NAME?</v>
          </cell>
          <cell r="K1142">
            <v>6.6725000000000007E-2</v>
          </cell>
          <cell r="L1142" t="e">
            <v>#NAME?</v>
          </cell>
          <cell r="M1142" t="e">
            <v>#NAME?</v>
          </cell>
          <cell r="N1142">
            <v>25.15</v>
          </cell>
          <cell r="O1142" t="e">
            <v>#NAME?</v>
          </cell>
          <cell r="P1142" t="e">
            <v>#NAME?</v>
          </cell>
        </row>
        <row r="1143">
          <cell r="B1143">
            <v>0</v>
          </cell>
          <cell r="C1143" t="e">
            <v>#NAME?</v>
          </cell>
          <cell r="D1143" t="e">
            <v>#NAME?</v>
          </cell>
          <cell r="E1143">
            <v>0</v>
          </cell>
          <cell r="F1143" t="e">
            <v>#NAME?</v>
          </cell>
          <cell r="G1143" t="e">
            <v>#NAME?</v>
          </cell>
          <cell r="K1143">
            <v>9.6240000000000006E-3</v>
          </cell>
          <cell r="L1143" t="e">
            <v>#NAME?</v>
          </cell>
          <cell r="M1143" t="e">
            <v>#NAME?</v>
          </cell>
          <cell r="N1143">
            <v>38.92</v>
          </cell>
          <cell r="O1143" t="e">
            <v>#NAME?</v>
          </cell>
          <cell r="P1143" t="e">
            <v>#NAME?</v>
          </cell>
        </row>
        <row r="1144">
          <cell r="B1144">
            <v>0</v>
          </cell>
          <cell r="C1144" t="e">
            <v>#NAME?</v>
          </cell>
          <cell r="D1144" t="e">
            <v>#NAME?</v>
          </cell>
          <cell r="E1144">
            <v>0</v>
          </cell>
          <cell r="F1144" t="e">
            <v>#NAME?</v>
          </cell>
          <cell r="G1144" t="e">
            <v>#NAME?</v>
          </cell>
          <cell r="L1144" t="e">
            <v>#NAME?</v>
          </cell>
          <cell r="M1144" t="e">
            <v>#NAME?</v>
          </cell>
          <cell r="N1144">
            <v>0</v>
          </cell>
          <cell r="O1144" t="e">
            <v>#NAME?</v>
          </cell>
          <cell r="P1144" t="e">
            <v>#NAME?</v>
          </cell>
        </row>
        <row r="1145">
          <cell r="B1145">
            <v>0</v>
          </cell>
          <cell r="C1145" t="e">
            <v>#NAME?</v>
          </cell>
          <cell r="D1145" t="e">
            <v>#NAME?</v>
          </cell>
          <cell r="E1145">
            <v>0</v>
          </cell>
          <cell r="F1145" t="e">
            <v>#NAME?</v>
          </cell>
          <cell r="G1145" t="e">
            <v>#NAME?</v>
          </cell>
          <cell r="J1145" t="str">
            <v>PRSF</v>
          </cell>
          <cell r="L1145" t="e">
            <v>#NAME?</v>
          </cell>
          <cell r="M1145" t="e">
            <v>#NAME?</v>
          </cell>
          <cell r="P1145" t="e">
            <v>#NAME?</v>
          </cell>
        </row>
        <row r="1146">
          <cell r="B1146">
            <v>0</v>
          </cell>
          <cell r="C1146" t="e">
            <v>#NAME?</v>
          </cell>
          <cell r="D1146" t="e">
            <v>#NAME?</v>
          </cell>
          <cell r="E1146">
            <v>0</v>
          </cell>
          <cell r="F1146" t="e">
            <v>#NAME?</v>
          </cell>
          <cell r="G1146" t="e">
            <v>#NAME?</v>
          </cell>
        </row>
        <row r="1147">
          <cell r="B1147">
            <v>0</v>
          </cell>
          <cell r="C1147" t="e">
            <v>#NAME?</v>
          </cell>
          <cell r="D1147" t="e">
            <v>#NAME?</v>
          </cell>
          <cell r="E1147">
            <v>0</v>
          </cell>
          <cell r="F1147" t="e">
            <v>#NAME?</v>
          </cell>
          <cell r="G1147" t="e">
            <v>#NAME?</v>
          </cell>
          <cell r="K1147" t="str">
            <v>Options Exercisable</v>
          </cell>
          <cell r="L1147" t="str">
            <v>In-the Money</v>
          </cell>
          <cell r="M1147" t="str">
            <v>Weight</v>
          </cell>
          <cell r="N1147" t="str">
            <v>Exercise Price</v>
          </cell>
          <cell r="O1147" t="str">
            <v>Current Price</v>
          </cell>
          <cell r="P1147" t="str">
            <v>Weighted Avg.</v>
          </cell>
        </row>
        <row r="1148">
          <cell r="B1148">
            <v>0</v>
          </cell>
          <cell r="C1148" t="e">
            <v>#NAME?</v>
          </cell>
          <cell r="D1148" t="e">
            <v>#NAME?</v>
          </cell>
          <cell r="E1148">
            <v>0</v>
          </cell>
          <cell r="F1148" t="e">
            <v>#NAME?</v>
          </cell>
          <cell r="G1148" t="e">
            <v>#NAME?</v>
          </cell>
          <cell r="K1148">
            <v>0.65664999999999996</v>
          </cell>
          <cell r="L1148" t="e">
            <v>#NAME?</v>
          </cell>
          <cell r="M1148" t="e">
            <v>#NAME?</v>
          </cell>
          <cell r="N1148">
            <v>0.81</v>
          </cell>
          <cell r="O1148" t="e">
            <v>#NAME?</v>
          </cell>
          <cell r="P1148" t="e">
            <v>#NAME?</v>
          </cell>
        </row>
        <row r="1149">
          <cell r="B1149">
            <v>0</v>
          </cell>
          <cell r="C1149" t="e">
            <v>#NAME?</v>
          </cell>
          <cell r="D1149" t="e">
            <v>#NAME?</v>
          </cell>
          <cell r="E1149">
            <v>0</v>
          </cell>
          <cell r="F1149" t="e">
            <v>#NAME?</v>
          </cell>
          <cell r="G1149" t="e">
            <v>#NAME?</v>
          </cell>
          <cell r="K1149">
            <v>4.4249999999999998E-2</v>
          </cell>
          <cell r="L1149" t="e">
            <v>#NAME?</v>
          </cell>
          <cell r="M1149" t="e">
            <v>#NAME?</v>
          </cell>
          <cell r="N1149">
            <v>17.77</v>
          </cell>
          <cell r="O1149" t="e">
            <v>#NAME?</v>
          </cell>
          <cell r="P1149" t="e">
            <v>#NAME?</v>
          </cell>
        </row>
        <row r="1150">
          <cell r="A1150" t="str">
            <v>INTI</v>
          </cell>
          <cell r="C1150" t="e">
            <v>#NAME?</v>
          </cell>
          <cell r="D1150" t="e">
            <v>#NAME?</v>
          </cell>
          <cell r="G1150" t="e">
            <v>#NAME?</v>
          </cell>
          <cell r="L1150" t="e">
            <v>#NAME?</v>
          </cell>
          <cell r="M1150" t="e">
            <v>#NAME?</v>
          </cell>
          <cell r="N1150">
            <v>0</v>
          </cell>
          <cell r="O1150" t="e">
            <v>#NAME?</v>
          </cell>
          <cell r="P1150" t="e">
            <v>#NAME?</v>
          </cell>
        </row>
        <row r="1151">
          <cell r="L1151" t="e">
            <v>#NAME?</v>
          </cell>
          <cell r="M1151" t="e">
            <v>#NAME?</v>
          </cell>
          <cell r="N1151">
            <v>0</v>
          </cell>
          <cell r="O1151" t="e">
            <v>#NAME?</v>
          </cell>
          <cell r="P1151" t="e">
            <v>#NAME?</v>
          </cell>
        </row>
        <row r="1152">
          <cell r="B1152" t="str">
            <v>Options Outstanding</v>
          </cell>
          <cell r="C1152" t="str">
            <v>In-the Money</v>
          </cell>
          <cell r="D1152" t="str">
            <v>Weight</v>
          </cell>
          <cell r="E1152" t="str">
            <v>Exercise Price</v>
          </cell>
          <cell r="F1152" t="str">
            <v>Current Price</v>
          </cell>
          <cell r="G1152" t="str">
            <v>Weighted Avg.</v>
          </cell>
          <cell r="L1152" t="e">
            <v>#NAME?</v>
          </cell>
          <cell r="M1152" t="e">
            <v>#NAME?</v>
          </cell>
          <cell r="N1152">
            <v>0</v>
          </cell>
          <cell r="O1152" t="e">
            <v>#NAME?</v>
          </cell>
          <cell r="P1152" t="e">
            <v>#NAME?</v>
          </cell>
        </row>
        <row r="1153">
          <cell r="B1153">
            <v>1.7770760000000001</v>
          </cell>
          <cell r="C1153" t="e">
            <v>#NAME?</v>
          </cell>
          <cell r="D1153" t="e">
            <v>#NAME?</v>
          </cell>
          <cell r="E1153">
            <v>1.99</v>
          </cell>
          <cell r="F1153" t="e">
            <v>#NAME?</v>
          </cell>
          <cell r="G1153" t="e">
            <v>#NAME?</v>
          </cell>
          <cell r="L1153" t="e">
            <v>#NAME?</v>
          </cell>
          <cell r="M1153" t="e">
            <v>#NAME?</v>
          </cell>
          <cell r="N1153">
            <v>0</v>
          </cell>
          <cell r="O1153" t="e">
            <v>#NAME?</v>
          </cell>
          <cell r="P1153" t="e">
            <v>#NAME?</v>
          </cell>
        </row>
        <row r="1154">
          <cell r="B1154">
            <v>0.70363100000000001</v>
          </cell>
          <cell r="C1154" t="e">
            <v>#NAME?</v>
          </cell>
          <cell r="D1154" t="e">
            <v>#NAME?</v>
          </cell>
          <cell r="E1154">
            <v>2.75</v>
          </cell>
          <cell r="F1154" t="e">
            <v>#NAME?</v>
          </cell>
          <cell r="G1154" t="e">
            <v>#NAME?</v>
          </cell>
          <cell r="L1154" t="e">
            <v>#NAME?</v>
          </cell>
          <cell r="M1154" t="e">
            <v>#NAME?</v>
          </cell>
          <cell r="N1154">
            <v>0</v>
          </cell>
          <cell r="O1154" t="e">
            <v>#NAME?</v>
          </cell>
          <cell r="P1154" t="e">
            <v>#NAME?</v>
          </cell>
        </row>
        <row r="1155">
          <cell r="B1155">
            <v>0.34363300000000002</v>
          </cell>
          <cell r="C1155" t="e">
            <v>#NAME?</v>
          </cell>
          <cell r="D1155" t="e">
            <v>#NAME?</v>
          </cell>
          <cell r="E1155">
            <v>3.36</v>
          </cell>
          <cell r="F1155" t="e">
            <v>#NAME?</v>
          </cell>
          <cell r="G1155" t="e">
            <v>#NAME?</v>
          </cell>
          <cell r="L1155" t="e">
            <v>#NAME?</v>
          </cell>
          <cell r="M1155" t="e">
            <v>#NAME?</v>
          </cell>
          <cell r="N1155">
            <v>0</v>
          </cell>
          <cell r="O1155" t="e">
            <v>#NAME?</v>
          </cell>
          <cell r="P1155" t="e">
            <v>#NAME?</v>
          </cell>
        </row>
        <row r="1156">
          <cell r="B1156">
            <v>0.44835999999999998</v>
          </cell>
          <cell r="C1156" t="e">
            <v>#NAME?</v>
          </cell>
          <cell r="D1156" t="e">
            <v>#NAME?</v>
          </cell>
          <cell r="E1156">
            <v>3.97</v>
          </cell>
          <cell r="F1156" t="e">
            <v>#NAME?</v>
          </cell>
          <cell r="G1156" t="e">
            <v>#NAME?</v>
          </cell>
          <cell r="L1156" t="e">
            <v>#NAME?</v>
          </cell>
          <cell r="M1156" t="e">
            <v>#NAME?</v>
          </cell>
          <cell r="N1156">
            <v>0</v>
          </cell>
          <cell r="O1156" t="e">
            <v>#NAME?</v>
          </cell>
          <cell r="P1156" t="e">
            <v>#NAME?</v>
          </cell>
        </row>
        <row r="1157">
          <cell r="B1157">
            <v>0</v>
          </cell>
          <cell r="C1157" t="e">
            <v>#NAME?</v>
          </cell>
          <cell r="D1157" t="e">
            <v>#NAME?</v>
          </cell>
          <cell r="E1157">
            <v>0</v>
          </cell>
          <cell r="F1157" t="e">
            <v>#NAME?</v>
          </cell>
          <cell r="G1157" t="e">
            <v>#NAME?</v>
          </cell>
          <cell r="L1157" t="e">
            <v>#NAME?</v>
          </cell>
          <cell r="M1157" t="e">
            <v>#NAME?</v>
          </cell>
          <cell r="N1157">
            <v>0</v>
          </cell>
          <cell r="O1157" t="e">
            <v>#NAME?</v>
          </cell>
          <cell r="P1157" t="e">
            <v>#NAME?</v>
          </cell>
        </row>
        <row r="1158">
          <cell r="B1158">
            <v>0</v>
          </cell>
          <cell r="C1158" t="e">
            <v>#NAME?</v>
          </cell>
          <cell r="D1158" t="e">
            <v>#NAME?</v>
          </cell>
          <cell r="E1158">
            <v>0</v>
          </cell>
          <cell r="F1158" t="e">
            <v>#NAME?</v>
          </cell>
          <cell r="G1158" t="e">
            <v>#NAME?</v>
          </cell>
          <cell r="J1158" t="str">
            <v>INTI</v>
          </cell>
          <cell r="L1158" t="e">
            <v>#NAME?</v>
          </cell>
          <cell r="M1158" t="e">
            <v>#NAME?</v>
          </cell>
          <cell r="P1158" t="e">
            <v>#NAME?</v>
          </cell>
        </row>
        <row r="1159">
          <cell r="B1159">
            <v>0</v>
          </cell>
          <cell r="C1159" t="e">
            <v>#NAME?</v>
          </cell>
          <cell r="D1159" t="e">
            <v>#NAME?</v>
          </cell>
          <cell r="E1159">
            <v>0</v>
          </cell>
          <cell r="F1159" t="e">
            <v>#NAME?</v>
          </cell>
          <cell r="G1159" t="e">
            <v>#NAME?</v>
          </cell>
        </row>
        <row r="1160">
          <cell r="B1160">
            <v>0</v>
          </cell>
          <cell r="C1160" t="e">
            <v>#NAME?</v>
          </cell>
          <cell r="D1160" t="e">
            <v>#NAME?</v>
          </cell>
          <cell r="E1160">
            <v>0</v>
          </cell>
          <cell r="F1160" t="e">
            <v>#NAME?</v>
          </cell>
          <cell r="G1160" t="e">
            <v>#NAME?</v>
          </cell>
          <cell r="K1160" t="str">
            <v>Options Exercisable</v>
          </cell>
          <cell r="L1160" t="str">
            <v>In-the Money</v>
          </cell>
          <cell r="M1160" t="str">
            <v>Weight</v>
          </cell>
          <cell r="N1160" t="str">
            <v>Exercise Price</v>
          </cell>
          <cell r="O1160" t="str">
            <v>Current Price</v>
          </cell>
          <cell r="P1160" t="str">
            <v>Weighted Avg.</v>
          </cell>
        </row>
        <row r="1161">
          <cell r="B1161">
            <v>0</v>
          </cell>
          <cell r="C1161" t="e">
            <v>#NAME?</v>
          </cell>
          <cell r="D1161" t="e">
            <v>#NAME?</v>
          </cell>
          <cell r="E1161">
            <v>0</v>
          </cell>
          <cell r="F1161" t="e">
            <v>#NAME?</v>
          </cell>
          <cell r="G1161" t="e">
            <v>#NAME?</v>
          </cell>
          <cell r="K1161">
            <v>0</v>
          </cell>
          <cell r="L1161" t="e">
            <v>#NAME?</v>
          </cell>
          <cell r="M1161" t="e">
            <v>#NAME?</v>
          </cell>
          <cell r="N1161">
            <v>0</v>
          </cell>
          <cell r="O1161" t="e">
            <v>#NAME?</v>
          </cell>
          <cell r="P1161" t="e">
            <v>#NAME?</v>
          </cell>
        </row>
        <row r="1162">
          <cell r="B1162">
            <v>0</v>
          </cell>
          <cell r="C1162" t="e">
            <v>#NAME?</v>
          </cell>
          <cell r="D1162" t="e">
            <v>#NAME?</v>
          </cell>
          <cell r="E1162">
            <v>0</v>
          </cell>
          <cell r="F1162" t="e">
            <v>#NAME?</v>
          </cell>
          <cell r="G1162" t="e">
            <v>#NAME?</v>
          </cell>
          <cell r="K1162">
            <v>0</v>
          </cell>
          <cell r="L1162" t="e">
            <v>#NAME?</v>
          </cell>
          <cell r="M1162">
            <v>0</v>
          </cell>
          <cell r="N1162">
            <v>0</v>
          </cell>
          <cell r="O1162" t="e">
            <v>#NAME?</v>
          </cell>
          <cell r="P1162">
            <v>0</v>
          </cell>
        </row>
        <row r="1163">
          <cell r="A1163" t="str">
            <v>ULCM</v>
          </cell>
          <cell r="C1163" t="e">
            <v>#NAME?</v>
          </cell>
          <cell r="D1163" t="e">
            <v>#NAME?</v>
          </cell>
          <cell r="G1163" t="e">
            <v>#NAME?</v>
          </cell>
          <cell r="K1163">
            <v>0</v>
          </cell>
          <cell r="L1163" t="e">
            <v>#NAME?</v>
          </cell>
          <cell r="M1163" t="e">
            <v>#NAME?</v>
          </cell>
          <cell r="N1163">
            <v>0</v>
          </cell>
          <cell r="O1163" t="e">
            <v>#NAME?</v>
          </cell>
          <cell r="P1163" t="e">
            <v>#NAME?</v>
          </cell>
        </row>
        <row r="1164">
          <cell r="K1164">
            <v>0</v>
          </cell>
          <cell r="L1164" t="e">
            <v>#NAME?</v>
          </cell>
          <cell r="M1164" t="e">
            <v>#NAME?</v>
          </cell>
          <cell r="N1164">
            <v>0</v>
          </cell>
          <cell r="O1164" t="e">
            <v>#NAME?</v>
          </cell>
          <cell r="P1164" t="e">
            <v>#NAME?</v>
          </cell>
        </row>
        <row r="1165">
          <cell r="B1165" t="str">
            <v>Options Outstanding</v>
          </cell>
          <cell r="C1165" t="str">
            <v>In-the Money</v>
          </cell>
          <cell r="D1165" t="str">
            <v>Weight</v>
          </cell>
          <cell r="E1165" t="str">
            <v>Exercise Price</v>
          </cell>
          <cell r="F1165" t="str">
            <v>Current Price</v>
          </cell>
          <cell r="G1165" t="str">
            <v>Weighted Avg.</v>
          </cell>
          <cell r="K1165">
            <v>0</v>
          </cell>
          <cell r="L1165" t="e">
            <v>#NAME?</v>
          </cell>
          <cell r="M1165" t="e">
            <v>#NAME?</v>
          </cell>
          <cell r="N1165">
            <v>0</v>
          </cell>
          <cell r="O1165" t="e">
            <v>#NAME?</v>
          </cell>
          <cell r="P1165" t="e">
            <v>#NAME?</v>
          </cell>
        </row>
        <row r="1166">
          <cell r="B1166">
            <v>3.9602499999999998</v>
          </cell>
          <cell r="C1166" t="e">
            <v>#NAME?</v>
          </cell>
          <cell r="D1166" t="e">
            <v>#NAME?</v>
          </cell>
          <cell r="E1166">
            <v>0.01</v>
          </cell>
          <cell r="F1166" t="e">
            <v>#NAME?</v>
          </cell>
          <cell r="G1166" t="e">
            <v>#NAME?</v>
          </cell>
          <cell r="K1166">
            <v>0</v>
          </cell>
          <cell r="L1166" t="e">
            <v>#NAME?</v>
          </cell>
          <cell r="M1166" t="e">
            <v>#NAME?</v>
          </cell>
          <cell r="N1166">
            <v>0</v>
          </cell>
          <cell r="O1166" t="e">
            <v>#NAME?</v>
          </cell>
          <cell r="P1166" t="e">
            <v>#NAME?</v>
          </cell>
        </row>
        <row r="1167">
          <cell r="B1167">
            <v>3.7499999999999999E-3</v>
          </cell>
          <cell r="C1167" t="e">
            <v>#NAME?</v>
          </cell>
          <cell r="D1167" t="e">
            <v>#NAME?</v>
          </cell>
          <cell r="E1167">
            <v>1.8</v>
          </cell>
          <cell r="F1167" t="e">
            <v>#NAME?</v>
          </cell>
          <cell r="G1167" t="e">
            <v>#NAME?</v>
          </cell>
          <cell r="K1167">
            <v>0</v>
          </cell>
          <cell r="L1167" t="e">
            <v>#NAME?</v>
          </cell>
          <cell r="M1167" t="e">
            <v>#NAME?</v>
          </cell>
          <cell r="N1167">
            <v>0</v>
          </cell>
          <cell r="O1167" t="e">
            <v>#NAME?</v>
          </cell>
          <cell r="P1167" t="e">
            <v>#NAME?</v>
          </cell>
        </row>
        <row r="1168">
          <cell r="B1168">
            <v>0.45124999999999998</v>
          </cell>
          <cell r="C1168" t="e">
            <v>#NAME?</v>
          </cell>
          <cell r="D1168" t="e">
            <v>#NAME?</v>
          </cell>
          <cell r="E1168">
            <v>4.09</v>
          </cell>
          <cell r="F1168" t="e">
            <v>#NAME?</v>
          </cell>
          <cell r="G1168" t="e">
            <v>#NAME?</v>
          </cell>
          <cell r="K1168">
            <v>0</v>
          </cell>
          <cell r="L1168" t="e">
            <v>#NAME?</v>
          </cell>
          <cell r="M1168" t="e">
            <v>#NAME?</v>
          </cell>
          <cell r="N1168">
            <v>0</v>
          </cell>
          <cell r="O1168" t="e">
            <v>#NAME?</v>
          </cell>
          <cell r="P1168" t="e">
            <v>#NAME?</v>
          </cell>
        </row>
        <row r="1169">
          <cell r="B1169">
            <v>0.46700000000000003</v>
          </cell>
          <cell r="C1169" t="e">
            <v>#NAME?</v>
          </cell>
          <cell r="D1169" t="e">
            <v>#NAME?</v>
          </cell>
          <cell r="E1169">
            <v>8.18</v>
          </cell>
          <cell r="F1169" t="e">
            <v>#NAME?</v>
          </cell>
          <cell r="G1169" t="e">
            <v>#NAME?</v>
          </cell>
          <cell r="K1169">
            <v>0</v>
          </cell>
          <cell r="L1169" t="e">
            <v>#NAME?</v>
          </cell>
          <cell r="M1169" t="e">
            <v>#NAME?</v>
          </cell>
          <cell r="N1169">
            <v>0</v>
          </cell>
          <cell r="O1169" t="e">
            <v>#NAME?</v>
          </cell>
          <cell r="P1169" t="e">
            <v>#NAME?</v>
          </cell>
        </row>
        <row r="1170">
          <cell r="B1170">
            <v>0</v>
          </cell>
          <cell r="C1170" t="e">
            <v>#NAME?</v>
          </cell>
          <cell r="D1170" t="e">
            <v>#NAME?</v>
          </cell>
          <cell r="E1170">
            <v>0</v>
          </cell>
          <cell r="F1170" t="e">
            <v>#NAME?</v>
          </cell>
          <cell r="G1170" t="e">
            <v>#NAME?</v>
          </cell>
          <cell r="K1170">
            <v>0</v>
          </cell>
          <cell r="L1170" t="e">
            <v>#NAME?</v>
          </cell>
          <cell r="M1170" t="e">
            <v>#REF!</v>
          </cell>
          <cell r="N1170">
            <v>0</v>
          </cell>
          <cell r="O1170" t="e">
            <v>#NAME?</v>
          </cell>
          <cell r="P1170" t="e">
            <v>#REF!</v>
          </cell>
        </row>
        <row r="1171">
          <cell r="B1171">
            <v>0</v>
          </cell>
          <cell r="C1171" t="e">
            <v>#NAME?</v>
          </cell>
          <cell r="D1171" t="e">
            <v>#NAME?</v>
          </cell>
          <cell r="E1171">
            <v>0</v>
          </cell>
          <cell r="F1171" t="e">
            <v>#NAME?</v>
          </cell>
          <cell r="G1171" t="e">
            <v>#NAME?</v>
          </cell>
          <cell r="J1171" t="str">
            <v>ULCM</v>
          </cell>
          <cell r="L1171" t="e">
            <v>#NAME?</v>
          </cell>
          <cell r="M1171" t="e">
            <v>#NAME?</v>
          </cell>
          <cell r="P1171" t="e">
            <v>#NAME?</v>
          </cell>
        </row>
        <row r="1172">
          <cell r="B1172">
            <v>0</v>
          </cell>
          <cell r="C1172" t="e">
            <v>#NAME?</v>
          </cell>
          <cell r="D1172" t="e">
            <v>#NAME?</v>
          </cell>
          <cell r="E1172">
            <v>0</v>
          </cell>
          <cell r="F1172" t="e">
            <v>#NAME?</v>
          </cell>
          <cell r="G1172" t="e">
            <v>#NAME?</v>
          </cell>
        </row>
        <row r="1173">
          <cell r="B1173">
            <v>0</v>
          </cell>
          <cell r="C1173" t="e">
            <v>#NAME?</v>
          </cell>
          <cell r="D1173" t="e">
            <v>#NAME?</v>
          </cell>
          <cell r="E1173">
            <v>0</v>
          </cell>
          <cell r="F1173" t="e">
            <v>#NAME?</v>
          </cell>
          <cell r="G1173" t="e">
            <v>#NAME?</v>
          </cell>
          <cell r="K1173" t="str">
            <v>Options Exercisable</v>
          </cell>
          <cell r="L1173" t="str">
            <v>In-the Money</v>
          </cell>
          <cell r="M1173" t="str">
            <v>Weight</v>
          </cell>
          <cell r="N1173" t="str">
            <v>Exercise Price</v>
          </cell>
          <cell r="O1173" t="str">
            <v>Current Price</v>
          </cell>
          <cell r="P1173" t="str">
            <v>Weighted Avg.</v>
          </cell>
        </row>
        <row r="1174">
          <cell r="B1174">
            <v>0</v>
          </cell>
          <cell r="C1174" t="e">
            <v>#NAME?</v>
          </cell>
          <cell r="D1174" t="e">
            <v>#NAME?</v>
          </cell>
          <cell r="E1174">
            <v>0</v>
          </cell>
          <cell r="F1174" t="e">
            <v>#NAME?</v>
          </cell>
          <cell r="G1174" t="e">
            <v>#NAME?</v>
          </cell>
          <cell r="K1174">
            <v>1.1074999999999999</v>
          </cell>
          <cell r="L1174" t="e">
            <v>#NAME?</v>
          </cell>
          <cell r="M1174" t="e">
            <v>#NAME?</v>
          </cell>
          <cell r="N1174">
            <v>0.01</v>
          </cell>
          <cell r="O1174" t="e">
            <v>#NAME?</v>
          </cell>
          <cell r="P1174" t="e">
            <v>#NAME?</v>
          </cell>
        </row>
        <row r="1175">
          <cell r="B1175">
            <v>0</v>
          </cell>
          <cell r="C1175" t="e">
            <v>#NAME?</v>
          </cell>
          <cell r="D1175" t="e">
            <v>#NAME?</v>
          </cell>
          <cell r="E1175">
            <v>0</v>
          </cell>
          <cell r="F1175" t="e">
            <v>#NAME?</v>
          </cell>
          <cell r="G1175" t="e">
            <v>#NAME?</v>
          </cell>
          <cell r="K1175">
            <v>0</v>
          </cell>
          <cell r="L1175" t="e">
            <v>#NAME?</v>
          </cell>
          <cell r="M1175">
            <v>0</v>
          </cell>
          <cell r="N1175">
            <v>0</v>
          </cell>
          <cell r="O1175" t="e">
            <v>#NAME?</v>
          </cell>
          <cell r="P1175">
            <v>0</v>
          </cell>
        </row>
        <row r="1176">
          <cell r="A1176" t="str">
            <v>CRNT</v>
          </cell>
          <cell r="C1176" t="e">
            <v>#NAME?</v>
          </cell>
          <cell r="D1176" t="e">
            <v>#NAME?</v>
          </cell>
          <cell r="G1176" t="e">
            <v>#NAME?</v>
          </cell>
          <cell r="L1176" t="e">
            <v>#NAME?</v>
          </cell>
          <cell r="M1176" t="e">
            <v>#NAME?</v>
          </cell>
          <cell r="N1176">
            <v>0</v>
          </cell>
          <cell r="O1176" t="e">
            <v>#NAME?</v>
          </cell>
          <cell r="P1176" t="e">
            <v>#NAME?</v>
          </cell>
        </row>
        <row r="1177">
          <cell r="L1177" t="e">
            <v>#NAME?</v>
          </cell>
          <cell r="M1177" t="e">
            <v>#NAME?</v>
          </cell>
          <cell r="N1177">
            <v>0</v>
          </cell>
          <cell r="O1177" t="e">
            <v>#NAME?</v>
          </cell>
          <cell r="P1177" t="e">
            <v>#NAME?</v>
          </cell>
        </row>
        <row r="1178">
          <cell r="B1178" t="str">
            <v>Options Outstanding</v>
          </cell>
          <cell r="C1178" t="str">
            <v>In-the Money</v>
          </cell>
          <cell r="D1178" t="str">
            <v>Weight</v>
          </cell>
          <cell r="E1178" t="str">
            <v>Exercise Price</v>
          </cell>
          <cell r="F1178" t="str">
            <v>Current Price</v>
          </cell>
          <cell r="G1178" t="str">
            <v>Weighted Avg.</v>
          </cell>
          <cell r="L1178" t="e">
            <v>#NAME?</v>
          </cell>
          <cell r="M1178" t="e">
            <v>#NAME?</v>
          </cell>
          <cell r="N1178">
            <v>0</v>
          </cell>
          <cell r="O1178" t="e">
            <v>#NAME?</v>
          </cell>
          <cell r="P1178" t="e">
            <v>#NAME?</v>
          </cell>
        </row>
        <row r="1179">
          <cell r="B1179">
            <v>4.6559650000000001</v>
          </cell>
          <cell r="C1179" t="e">
            <v>#NAME?</v>
          </cell>
          <cell r="D1179" t="e">
            <v>#NAME?</v>
          </cell>
          <cell r="E1179" t="e">
            <v>#NAME?</v>
          </cell>
          <cell r="F1179" t="e">
            <v>#NAME?</v>
          </cell>
          <cell r="G1179" t="e">
            <v>#NAME?</v>
          </cell>
          <cell r="L1179" t="e">
            <v>#NAME?</v>
          </cell>
          <cell r="M1179" t="e">
            <v>#NAME?</v>
          </cell>
          <cell r="N1179">
            <v>0</v>
          </cell>
          <cell r="O1179" t="e">
            <v>#NAME?</v>
          </cell>
          <cell r="P1179" t="e">
            <v>#NAME?</v>
          </cell>
        </row>
        <row r="1180">
          <cell r="B1180">
            <v>0.52291699999999997</v>
          </cell>
          <cell r="C1180" t="e">
            <v>#NAME?</v>
          </cell>
          <cell r="D1180" t="e">
            <v>#NAME?</v>
          </cell>
          <cell r="E1180" t="e">
            <v>#NAME?</v>
          </cell>
          <cell r="F1180" t="e">
            <v>#NAME?</v>
          </cell>
          <cell r="G1180" t="e">
            <v>#NAME?</v>
          </cell>
          <cell r="J1180" t="str">
            <v>CRNT</v>
          </cell>
          <cell r="L1180" t="e">
            <v>#NAME?</v>
          </cell>
          <cell r="M1180" t="e">
            <v>#NAME?</v>
          </cell>
          <cell r="P1180" t="e">
            <v>#NAME?</v>
          </cell>
        </row>
        <row r="1181">
          <cell r="B1181">
            <v>7.4415054999999999</v>
          </cell>
          <cell r="C1181" t="e">
            <v>#NAME?</v>
          </cell>
          <cell r="D1181" t="e">
            <v>#NAME?</v>
          </cell>
          <cell r="E1181" t="e">
            <v>#NAME?</v>
          </cell>
          <cell r="F1181" t="e">
            <v>#NAME?</v>
          </cell>
          <cell r="G1181" t="e">
            <v>#NAME?</v>
          </cell>
        </row>
        <row r="1182">
          <cell r="B1182">
            <v>0.71746699999999997</v>
          </cell>
          <cell r="C1182" t="e">
            <v>#NAME?</v>
          </cell>
          <cell r="D1182" t="e">
            <v>#NAME?</v>
          </cell>
          <cell r="E1182" t="e">
            <v>#NAME?</v>
          </cell>
          <cell r="F1182" t="e">
            <v>#NAME?</v>
          </cell>
          <cell r="G1182" t="e">
            <v>#NAME?</v>
          </cell>
          <cell r="K1182" t="str">
            <v>Options Exercisable</v>
          </cell>
          <cell r="L1182" t="str">
            <v>In-the Money</v>
          </cell>
          <cell r="M1182" t="str">
            <v>Weight</v>
          </cell>
          <cell r="N1182" t="str">
            <v>Exercise Price</v>
          </cell>
          <cell r="O1182" t="str">
            <v>Current Price</v>
          </cell>
          <cell r="P1182" t="str">
            <v>Weighted Avg.</v>
          </cell>
        </row>
        <row r="1183">
          <cell r="B1183">
            <v>18.87574</v>
          </cell>
          <cell r="C1183" t="e">
            <v>#NAME?</v>
          </cell>
          <cell r="D1183" t="e">
            <v>#NAME?</v>
          </cell>
          <cell r="E1183">
            <v>0</v>
          </cell>
          <cell r="F1183" t="e">
            <v>#NAME?</v>
          </cell>
          <cell r="G1183" t="e">
            <v>#NAME?</v>
          </cell>
          <cell r="K1183">
            <v>0</v>
          </cell>
          <cell r="L1183" t="e">
            <v>#NAME?</v>
          </cell>
          <cell r="M1183" t="e">
            <v>#NAME?</v>
          </cell>
          <cell r="N1183">
            <v>0</v>
          </cell>
          <cell r="O1183" t="e">
            <v>#NAME?</v>
          </cell>
          <cell r="P1183" t="e">
            <v>#NAME?</v>
          </cell>
        </row>
        <row r="1184">
          <cell r="B1184">
            <v>24.228816999999999</v>
          </cell>
          <cell r="C1184" t="e">
            <v>#NAME?</v>
          </cell>
          <cell r="D1184" t="e">
            <v>#NAME?</v>
          </cell>
          <cell r="E1184" t="e">
            <v>#NAME?</v>
          </cell>
          <cell r="F1184" t="e">
            <v>#NAME?</v>
          </cell>
          <cell r="G1184" t="e">
            <v>#NAME?</v>
          </cell>
          <cell r="K1184">
            <v>0</v>
          </cell>
          <cell r="L1184" t="e">
            <v>#NAME?</v>
          </cell>
          <cell r="M1184" t="e">
            <v>#NAME?</v>
          </cell>
          <cell r="N1184">
            <v>0</v>
          </cell>
          <cell r="O1184" t="e">
            <v>#NAME?</v>
          </cell>
          <cell r="P1184" t="e">
            <v>#NAME?</v>
          </cell>
        </row>
        <row r="1185">
          <cell r="B1185">
            <v>0.1170365</v>
          </cell>
          <cell r="C1185" t="e">
            <v>#NAME?</v>
          </cell>
          <cell r="D1185" t="e">
            <v>#NAME?</v>
          </cell>
          <cell r="E1185" t="e">
            <v>#NAME?</v>
          </cell>
          <cell r="F1185" t="e">
            <v>#NAME?</v>
          </cell>
          <cell r="G1185" t="e">
            <v>#NAME?</v>
          </cell>
          <cell r="L1185" t="e">
            <v>#NAME?</v>
          </cell>
          <cell r="M1185" t="e">
            <v>#NAME?</v>
          </cell>
          <cell r="N1185">
            <v>0</v>
          </cell>
          <cell r="O1185" t="e">
            <v>#NAME?</v>
          </cell>
          <cell r="P1185" t="e">
            <v>#NAME?</v>
          </cell>
        </row>
        <row r="1186">
          <cell r="B1186">
            <v>2.3047040000000001</v>
          </cell>
          <cell r="C1186" t="e">
            <v>#NAME?</v>
          </cell>
          <cell r="D1186" t="e">
            <v>#NAME?</v>
          </cell>
          <cell r="E1186" t="e">
            <v>#NAME?</v>
          </cell>
          <cell r="F1186" t="e">
            <v>#NAME?</v>
          </cell>
          <cell r="G1186" t="e">
            <v>#NAME?</v>
          </cell>
          <cell r="L1186" t="e">
            <v>#NAME?</v>
          </cell>
          <cell r="M1186" t="e">
            <v>#NAME?</v>
          </cell>
          <cell r="N1186">
            <v>0</v>
          </cell>
          <cell r="O1186" t="e">
            <v>#NAME?</v>
          </cell>
          <cell r="P1186" t="e">
            <v>#NAME?</v>
          </cell>
        </row>
        <row r="1187">
          <cell r="B1187">
            <v>1.08049</v>
          </cell>
          <cell r="C1187" t="e">
            <v>#NAME?</v>
          </cell>
          <cell r="D1187" t="e">
            <v>#NAME?</v>
          </cell>
          <cell r="E1187" t="e">
            <v>#NAME?</v>
          </cell>
          <cell r="F1187" t="e">
            <v>#NAME?</v>
          </cell>
          <cell r="G1187" t="e">
            <v>#NAME?</v>
          </cell>
          <cell r="L1187" t="e">
            <v>#NAME?</v>
          </cell>
          <cell r="M1187" t="e">
            <v>#NAME?</v>
          </cell>
          <cell r="N1187">
            <v>0</v>
          </cell>
          <cell r="O1187" t="e">
            <v>#NAME?</v>
          </cell>
          <cell r="P1187" t="e">
            <v>#NAME?</v>
          </cell>
        </row>
        <row r="1188">
          <cell r="B1188">
            <v>1.1061570000000001</v>
          </cell>
          <cell r="C1188" t="e">
            <v>#NAME?</v>
          </cell>
          <cell r="D1188" t="e">
            <v>#NAME?</v>
          </cell>
          <cell r="E1188" t="e">
            <v>#NAME?</v>
          </cell>
          <cell r="F1188" t="e">
            <v>#NAME?</v>
          </cell>
          <cell r="G1188" t="e">
            <v>#NAME?</v>
          </cell>
          <cell r="L1188" t="e">
            <v>#NAME?</v>
          </cell>
          <cell r="M1188" t="e">
            <v>#NAME?</v>
          </cell>
          <cell r="N1188">
            <v>0</v>
          </cell>
          <cell r="O1188" t="e">
            <v>#NAME?</v>
          </cell>
          <cell r="P1188" t="e">
            <v>#NAME?</v>
          </cell>
        </row>
        <row r="1189">
          <cell r="B1189">
            <v>5.5732675</v>
          </cell>
          <cell r="C1189" t="e">
            <v>#NAME?</v>
          </cell>
          <cell r="D1189" t="e">
            <v>#NAME?</v>
          </cell>
          <cell r="E1189" t="e">
            <v>#NAME?</v>
          </cell>
          <cell r="F1189" t="e">
            <v>#NAME?</v>
          </cell>
          <cell r="G1189" t="e">
            <v>#NAME?</v>
          </cell>
          <cell r="L1189" t="e">
            <v>#NAME?</v>
          </cell>
          <cell r="M1189" t="e">
            <v>#NAME?</v>
          </cell>
          <cell r="N1189">
            <v>0</v>
          </cell>
          <cell r="O1189" t="e">
            <v>#NAME?</v>
          </cell>
          <cell r="P1189" t="e">
            <v>#NAME?</v>
          </cell>
        </row>
        <row r="1190">
          <cell r="B1190">
            <v>46.212899999999998</v>
          </cell>
          <cell r="C1190" t="e">
            <v>#NAME?</v>
          </cell>
          <cell r="D1190" t="e">
            <v>#NAME?</v>
          </cell>
          <cell r="E1190" t="e">
            <v>#NAME?</v>
          </cell>
          <cell r="F1190" t="e">
            <v>#NAME?</v>
          </cell>
          <cell r="G1190" t="e">
            <v>#NAME?</v>
          </cell>
          <cell r="L1190" t="e">
            <v>#NAME?</v>
          </cell>
          <cell r="M1190" t="e">
            <v>#NAME?</v>
          </cell>
          <cell r="N1190">
            <v>0</v>
          </cell>
          <cell r="O1190" t="e">
            <v>#NAME?</v>
          </cell>
          <cell r="P1190" t="e">
            <v>#NAME?</v>
          </cell>
        </row>
        <row r="1191">
          <cell r="B1191">
            <v>0</v>
          </cell>
          <cell r="C1191" t="e">
            <v>#NAME?</v>
          </cell>
          <cell r="D1191" t="e">
            <v>#NAME?</v>
          </cell>
          <cell r="E1191">
            <v>0</v>
          </cell>
          <cell r="F1191" t="e">
            <v>#NAME?</v>
          </cell>
          <cell r="G1191" t="e">
            <v>#NAME?</v>
          </cell>
          <cell r="L1191" t="e">
            <v>#NAME?</v>
          </cell>
          <cell r="M1191" t="e">
            <v>#NAME?</v>
          </cell>
          <cell r="N1191">
            <v>0</v>
          </cell>
          <cell r="O1191" t="e">
            <v>#NAME?</v>
          </cell>
          <cell r="P1191" t="e">
            <v>#NAME?</v>
          </cell>
        </row>
        <row r="1192">
          <cell r="B1192">
            <v>0</v>
          </cell>
          <cell r="C1192" t="e">
            <v>#NAME?</v>
          </cell>
          <cell r="D1192" t="e">
            <v>#NAME?</v>
          </cell>
          <cell r="E1192">
            <v>0</v>
          </cell>
          <cell r="F1192" t="e">
            <v>#NAME?</v>
          </cell>
          <cell r="G1192" t="e">
            <v>#NAME?</v>
          </cell>
          <cell r="J1192" t="str">
            <v>MONI</v>
          </cell>
          <cell r="L1192" t="e">
            <v>#NAME?</v>
          </cell>
          <cell r="M1192" t="e">
            <v>#NAME?</v>
          </cell>
          <cell r="P1192" t="e">
            <v>#NAME?</v>
          </cell>
        </row>
        <row r="1193">
          <cell r="A1193" t="str">
            <v>MONI</v>
          </cell>
          <cell r="C1193" t="e">
            <v>#NAME?</v>
          </cell>
          <cell r="D1193" t="e">
            <v>#NAME?</v>
          </cell>
          <cell r="G1193" t="e">
            <v>#NAME?</v>
          </cell>
          <cell r="L1193" t="e">
            <v>#NAME?</v>
          </cell>
          <cell r="M1193" t="e">
            <v>#NAME?</v>
          </cell>
          <cell r="N1193">
            <v>0</v>
          </cell>
          <cell r="O1193" t="e">
            <v>#NAME?</v>
          </cell>
          <cell r="P1193" t="e">
            <v>#NAME?</v>
          </cell>
        </row>
        <row r="1194">
          <cell r="J1194" t="str">
            <v>MONI</v>
          </cell>
          <cell r="L1194" t="e">
            <v>#NAME?</v>
          </cell>
          <cell r="M1194" t="e">
            <v>#NAME?</v>
          </cell>
          <cell r="P1194" t="e">
            <v>#NAME?</v>
          </cell>
        </row>
        <row r="1195">
          <cell r="B1195" t="str">
            <v>Options Outstanding</v>
          </cell>
          <cell r="C1195" t="str">
            <v>In-the Money</v>
          </cell>
          <cell r="D1195" t="str">
            <v>Weight</v>
          </cell>
          <cell r="E1195" t="str">
            <v>Exercise Price</v>
          </cell>
          <cell r="F1195" t="str">
            <v>Current Price</v>
          </cell>
          <cell r="G1195" t="str">
            <v>Weighted Avg.</v>
          </cell>
          <cell r="L1195" t="e">
            <v>#NAME?</v>
          </cell>
          <cell r="M1195" t="e">
            <v>#NAME?</v>
          </cell>
          <cell r="N1195">
            <v>0</v>
          </cell>
          <cell r="O1195" t="e">
            <v>#NAME?</v>
          </cell>
          <cell r="P1195" t="e">
            <v>#NAME?</v>
          </cell>
        </row>
        <row r="1196">
          <cell r="B1196">
            <v>0</v>
          </cell>
          <cell r="C1196" t="e">
            <v>#NAME?</v>
          </cell>
          <cell r="D1196">
            <v>0</v>
          </cell>
          <cell r="E1196">
            <v>0</v>
          </cell>
          <cell r="F1196" t="e">
            <v>#NAME?</v>
          </cell>
          <cell r="G1196">
            <v>0</v>
          </cell>
          <cell r="J1196" t="str">
            <v>MONI</v>
          </cell>
          <cell r="L1196" t="e">
            <v>#NAME?</v>
          </cell>
          <cell r="M1196" t="e">
            <v>#NAME?</v>
          </cell>
          <cell r="P1196" t="e">
            <v>#NAME?</v>
          </cell>
        </row>
        <row r="1197">
          <cell r="B1197">
            <v>0</v>
          </cell>
          <cell r="C1197" t="e">
            <v>#NAME?</v>
          </cell>
          <cell r="D1197">
            <v>0</v>
          </cell>
          <cell r="E1197">
            <v>0</v>
          </cell>
          <cell r="F1197" t="e">
            <v>#NAME?</v>
          </cell>
          <cell r="G1197">
            <v>0</v>
          </cell>
        </row>
        <row r="1198">
          <cell r="B1198">
            <v>0</v>
          </cell>
          <cell r="C1198" t="e">
            <v>#NAME?</v>
          </cell>
          <cell r="D1198">
            <v>0</v>
          </cell>
          <cell r="E1198">
            <v>0</v>
          </cell>
          <cell r="F1198" t="e">
            <v>#NAME?</v>
          </cell>
          <cell r="G1198">
            <v>0</v>
          </cell>
        </row>
        <row r="1199">
          <cell r="B1199">
            <v>0</v>
          </cell>
          <cell r="C1199" t="e">
            <v>#NAME?</v>
          </cell>
          <cell r="D1199">
            <v>0</v>
          </cell>
          <cell r="E1199">
            <v>0</v>
          </cell>
          <cell r="F1199" t="e">
            <v>#NAME?</v>
          </cell>
          <cell r="G1199">
            <v>0</v>
          </cell>
          <cell r="K1199" t="str">
            <v>Options Exercisable</v>
          </cell>
          <cell r="L1199" t="str">
            <v>In-the Money</v>
          </cell>
          <cell r="M1199" t="str">
            <v>Weight</v>
          </cell>
          <cell r="N1199" t="str">
            <v>Exercise Price</v>
          </cell>
          <cell r="O1199" t="str">
            <v>Current Price</v>
          </cell>
          <cell r="P1199" t="str">
            <v>Weighted Avg.</v>
          </cell>
        </row>
        <row r="1200">
          <cell r="B1200">
            <v>0</v>
          </cell>
          <cell r="C1200" t="e">
            <v>#NAME?</v>
          </cell>
          <cell r="D1200">
            <v>0</v>
          </cell>
          <cell r="E1200">
            <v>0</v>
          </cell>
          <cell r="F1200" t="e">
            <v>#NAME?</v>
          </cell>
          <cell r="G1200">
            <v>0</v>
          </cell>
          <cell r="K1200">
            <v>0</v>
          </cell>
          <cell r="L1200" t="e">
            <v>#NAME?</v>
          </cell>
          <cell r="M1200" t="e">
            <v>#NAME?</v>
          </cell>
          <cell r="N1200">
            <v>0</v>
          </cell>
          <cell r="O1200" t="e">
            <v>#NAME?</v>
          </cell>
          <cell r="P1200" t="e">
            <v>#NAME?</v>
          </cell>
        </row>
        <row r="1201">
          <cell r="B1201">
            <v>0</v>
          </cell>
          <cell r="C1201" t="e">
            <v>#NAME?</v>
          </cell>
          <cell r="D1201">
            <v>0</v>
          </cell>
          <cell r="E1201">
            <v>0</v>
          </cell>
          <cell r="F1201" t="e">
            <v>#NAME?</v>
          </cell>
          <cell r="G1201">
            <v>0</v>
          </cell>
          <cell r="K1201">
            <v>0</v>
          </cell>
          <cell r="L1201" t="e">
            <v>#NAME?</v>
          </cell>
          <cell r="M1201" t="e">
            <v>#NAME?</v>
          </cell>
          <cell r="N1201">
            <v>0</v>
          </cell>
          <cell r="O1201" t="e">
            <v>#NAME?</v>
          </cell>
          <cell r="P1201" t="e">
            <v>#NAME?</v>
          </cell>
        </row>
        <row r="1202">
          <cell r="B1202">
            <v>0</v>
          </cell>
          <cell r="C1202" t="e">
            <v>#NAME?</v>
          </cell>
          <cell r="D1202">
            <v>0</v>
          </cell>
          <cell r="E1202">
            <v>0</v>
          </cell>
          <cell r="F1202" t="e">
            <v>#NAME?</v>
          </cell>
          <cell r="G1202">
            <v>0</v>
          </cell>
          <cell r="L1202" t="e">
            <v>#NAME?</v>
          </cell>
          <cell r="M1202" t="e">
            <v>#NAME?</v>
          </cell>
          <cell r="N1202">
            <v>0</v>
          </cell>
          <cell r="O1202" t="e">
            <v>#NAME?</v>
          </cell>
          <cell r="P1202" t="e">
            <v>#NAME?</v>
          </cell>
        </row>
        <row r="1203">
          <cell r="B1203">
            <v>0</v>
          </cell>
          <cell r="C1203" t="e">
            <v>#NAME?</v>
          </cell>
          <cell r="D1203">
            <v>0</v>
          </cell>
          <cell r="E1203">
            <v>0</v>
          </cell>
          <cell r="F1203" t="e">
            <v>#NAME?</v>
          </cell>
          <cell r="G1203">
            <v>0</v>
          </cell>
          <cell r="L1203" t="e">
            <v>#NAME?</v>
          </cell>
          <cell r="M1203" t="e">
            <v>#NAME?</v>
          </cell>
          <cell r="N1203">
            <v>0</v>
          </cell>
          <cell r="O1203" t="e">
            <v>#NAME?</v>
          </cell>
          <cell r="P1203" t="e">
            <v>#NAME?</v>
          </cell>
        </row>
        <row r="1204">
          <cell r="B1204">
            <v>0</v>
          </cell>
          <cell r="C1204" t="e">
            <v>#NAME?</v>
          </cell>
          <cell r="D1204">
            <v>0</v>
          </cell>
          <cell r="E1204">
            <v>0</v>
          </cell>
          <cell r="F1204" t="e">
            <v>#NAME?</v>
          </cell>
          <cell r="G1204">
            <v>0</v>
          </cell>
          <cell r="L1204" t="e">
            <v>#NAME?</v>
          </cell>
          <cell r="M1204" t="e">
            <v>#NAME?</v>
          </cell>
          <cell r="N1204">
            <v>0</v>
          </cell>
          <cell r="O1204" t="e">
            <v>#NAME?</v>
          </cell>
          <cell r="P1204" t="e">
            <v>#NAME?</v>
          </cell>
        </row>
        <row r="1205">
          <cell r="B1205">
            <v>0</v>
          </cell>
          <cell r="C1205" t="e">
            <v>#NAME?</v>
          </cell>
          <cell r="D1205">
            <v>0</v>
          </cell>
          <cell r="E1205">
            <v>0</v>
          </cell>
          <cell r="F1205" t="e">
            <v>#NAME?</v>
          </cell>
          <cell r="G1205">
            <v>0</v>
          </cell>
          <cell r="L1205" t="e">
            <v>#NAME?</v>
          </cell>
          <cell r="M1205" t="e">
            <v>#NAME?</v>
          </cell>
          <cell r="N1205">
            <v>0</v>
          </cell>
          <cell r="O1205" t="e">
            <v>#NAME?</v>
          </cell>
          <cell r="P1205" t="e">
            <v>#NAME?</v>
          </cell>
        </row>
        <row r="1206">
          <cell r="A1206" t="str">
            <v>ERICY</v>
          </cell>
          <cell r="C1206" t="e">
            <v>#NAME?</v>
          </cell>
          <cell r="D1206">
            <v>0</v>
          </cell>
          <cell r="G1206">
            <v>0</v>
          </cell>
          <cell r="L1206" t="e">
            <v>#NAME?</v>
          </cell>
          <cell r="M1206" t="e">
            <v>#NAME?</v>
          </cell>
          <cell r="N1206">
            <v>0</v>
          </cell>
          <cell r="O1206" t="e">
            <v>#NAME?</v>
          </cell>
          <cell r="P1206" t="e">
            <v>#NAME?</v>
          </cell>
        </row>
        <row r="1207">
          <cell r="L1207" t="e">
            <v>#NAME?</v>
          </cell>
          <cell r="M1207" t="e">
            <v>#NAME?</v>
          </cell>
          <cell r="N1207">
            <v>0</v>
          </cell>
          <cell r="O1207" t="e">
            <v>#NAME?</v>
          </cell>
          <cell r="P1207" t="e">
            <v>#NAME?</v>
          </cell>
        </row>
        <row r="1208">
          <cell r="B1208" t="str">
            <v>Options Outstanding</v>
          </cell>
          <cell r="C1208" t="str">
            <v>In-the Money</v>
          </cell>
          <cell r="D1208" t="str">
            <v>Weight</v>
          </cell>
          <cell r="E1208" t="str">
            <v>Exercise Price</v>
          </cell>
          <cell r="F1208" t="str">
            <v>Current Price</v>
          </cell>
          <cell r="G1208" t="str">
            <v>Weighted Avg.</v>
          </cell>
          <cell r="L1208" t="e">
            <v>#NAME?</v>
          </cell>
          <cell r="M1208" t="e">
            <v>#NAME?</v>
          </cell>
          <cell r="N1208">
            <v>0</v>
          </cell>
          <cell r="O1208" t="e">
            <v>#NAME?</v>
          </cell>
          <cell r="P1208" t="e">
            <v>#NAME?</v>
          </cell>
        </row>
        <row r="1209">
          <cell r="B1209">
            <v>1.1672610000000001</v>
          </cell>
          <cell r="C1209" t="e">
            <v>#NAME?</v>
          </cell>
          <cell r="D1209">
            <v>0</v>
          </cell>
          <cell r="E1209" t="e">
            <v>#NAME?</v>
          </cell>
          <cell r="F1209" t="e">
            <v>#NAME?</v>
          </cell>
          <cell r="G1209" t="e">
            <v>#NAME?</v>
          </cell>
          <cell r="J1209" t="str">
            <v>ERICY</v>
          </cell>
          <cell r="L1209" t="e">
            <v>#NAME?</v>
          </cell>
          <cell r="M1209" t="e">
            <v>#NAME?</v>
          </cell>
          <cell r="P1209" t="e">
            <v>#NAME?</v>
          </cell>
        </row>
        <row r="1210">
          <cell r="B1210">
            <v>0</v>
          </cell>
          <cell r="C1210" t="e">
            <v>#NAME?</v>
          </cell>
          <cell r="D1210">
            <v>0</v>
          </cell>
          <cell r="E1210">
            <v>0</v>
          </cell>
          <cell r="F1210" t="e">
            <v>#NAME?</v>
          </cell>
          <cell r="G1210">
            <v>0</v>
          </cell>
        </row>
        <row r="1211">
          <cell r="B1211">
            <v>0</v>
          </cell>
          <cell r="C1211" t="e">
            <v>#NAME?</v>
          </cell>
          <cell r="D1211">
            <v>0</v>
          </cell>
          <cell r="E1211">
            <v>0</v>
          </cell>
          <cell r="F1211" t="e">
            <v>#NAME?</v>
          </cell>
          <cell r="G1211">
            <v>0</v>
          </cell>
        </row>
        <row r="1212">
          <cell r="B1212">
            <v>0</v>
          </cell>
          <cell r="C1212" t="e">
            <v>#NAME?</v>
          </cell>
          <cell r="D1212">
            <v>0</v>
          </cell>
          <cell r="E1212">
            <v>0</v>
          </cell>
          <cell r="F1212" t="e">
            <v>#NAME?</v>
          </cell>
          <cell r="G1212">
            <v>0</v>
          </cell>
          <cell r="K1212" t="str">
            <v>Options Exercisable</v>
          </cell>
          <cell r="L1212" t="str">
            <v>In-the Money</v>
          </cell>
          <cell r="M1212" t="str">
            <v>Weight</v>
          </cell>
          <cell r="N1212" t="str">
            <v>Exercise Price</v>
          </cell>
          <cell r="O1212" t="str">
            <v>Current Price</v>
          </cell>
          <cell r="P1212" t="str">
            <v>Weighted Avg.</v>
          </cell>
        </row>
        <row r="1213">
          <cell r="B1213">
            <v>0</v>
          </cell>
          <cell r="C1213" t="e">
            <v>#NAME?</v>
          </cell>
          <cell r="D1213">
            <v>0</v>
          </cell>
          <cell r="E1213">
            <v>0</v>
          </cell>
          <cell r="F1213" t="e">
            <v>#NAME?</v>
          </cell>
          <cell r="G1213">
            <v>0</v>
          </cell>
          <cell r="K1213">
            <v>0</v>
          </cell>
          <cell r="L1213" t="e">
            <v>#NAME?</v>
          </cell>
          <cell r="M1213" t="e">
            <v>#NAME?</v>
          </cell>
          <cell r="N1213">
            <v>0</v>
          </cell>
          <cell r="O1213" t="e">
            <v>#NAME?</v>
          </cell>
          <cell r="P1213">
            <v>0</v>
          </cell>
        </row>
        <row r="1214">
          <cell r="B1214">
            <v>0</v>
          </cell>
          <cell r="C1214" t="e">
            <v>#NAME?</v>
          </cell>
          <cell r="D1214">
            <v>0</v>
          </cell>
          <cell r="E1214">
            <v>0</v>
          </cell>
          <cell r="F1214" t="e">
            <v>#NAME?</v>
          </cell>
          <cell r="G1214">
            <v>0</v>
          </cell>
          <cell r="K1214">
            <v>0</v>
          </cell>
          <cell r="L1214" t="e">
            <v>#NAME?</v>
          </cell>
          <cell r="M1214" t="e">
            <v>#NAME?</v>
          </cell>
          <cell r="N1214">
            <v>0</v>
          </cell>
          <cell r="O1214" t="e">
            <v>#NAME?</v>
          </cell>
          <cell r="P1214">
            <v>0</v>
          </cell>
        </row>
        <row r="1215">
          <cell r="B1215">
            <v>0</v>
          </cell>
          <cell r="C1215" t="e">
            <v>#NAME?</v>
          </cell>
          <cell r="D1215">
            <v>0</v>
          </cell>
          <cell r="E1215">
            <v>0</v>
          </cell>
          <cell r="F1215" t="e">
            <v>#NAME?</v>
          </cell>
          <cell r="G1215">
            <v>0</v>
          </cell>
          <cell r="L1215" t="e">
            <v>#NAME?</v>
          </cell>
          <cell r="M1215" t="e">
            <v>#NAME?</v>
          </cell>
          <cell r="N1215">
            <v>0</v>
          </cell>
          <cell r="O1215" t="e">
            <v>#NAME?</v>
          </cell>
          <cell r="P1215">
            <v>0</v>
          </cell>
        </row>
        <row r="1216">
          <cell r="B1216">
            <v>0</v>
          </cell>
          <cell r="C1216" t="e">
            <v>#NAME?</v>
          </cell>
          <cell r="D1216">
            <v>0</v>
          </cell>
          <cell r="E1216">
            <v>0</v>
          </cell>
          <cell r="F1216" t="e">
            <v>#NAME?</v>
          </cell>
          <cell r="G1216">
            <v>0</v>
          </cell>
          <cell r="L1216" t="e">
            <v>#NAME?</v>
          </cell>
          <cell r="M1216" t="e">
            <v>#NAME?</v>
          </cell>
          <cell r="N1216">
            <v>0</v>
          </cell>
          <cell r="O1216" t="e">
            <v>#NAME?</v>
          </cell>
          <cell r="P1216">
            <v>0</v>
          </cell>
        </row>
        <row r="1217">
          <cell r="B1217">
            <v>0</v>
          </cell>
          <cell r="C1217" t="e">
            <v>#NAME?</v>
          </cell>
          <cell r="D1217">
            <v>0</v>
          </cell>
          <cell r="E1217">
            <v>0</v>
          </cell>
          <cell r="F1217" t="e">
            <v>#NAME?</v>
          </cell>
          <cell r="G1217">
            <v>0</v>
          </cell>
          <cell r="L1217" t="e">
            <v>#NAME?</v>
          </cell>
          <cell r="M1217" t="e">
            <v>#NAME?</v>
          </cell>
          <cell r="N1217">
            <v>0</v>
          </cell>
          <cell r="O1217" t="e">
            <v>#NAME?</v>
          </cell>
          <cell r="P1217">
            <v>0</v>
          </cell>
        </row>
        <row r="1218">
          <cell r="B1218">
            <v>0</v>
          </cell>
          <cell r="C1218" t="e">
            <v>#NAME?</v>
          </cell>
          <cell r="D1218">
            <v>0</v>
          </cell>
          <cell r="E1218">
            <v>0</v>
          </cell>
          <cell r="F1218" t="e">
            <v>#NAME?</v>
          </cell>
          <cell r="G1218">
            <v>0</v>
          </cell>
          <cell r="L1218" t="e">
            <v>#NAME?</v>
          </cell>
          <cell r="M1218" t="e">
            <v>#NAME?</v>
          </cell>
          <cell r="N1218">
            <v>0</v>
          </cell>
          <cell r="O1218" t="e">
            <v>#NAME?</v>
          </cell>
          <cell r="P1218">
            <v>0</v>
          </cell>
        </row>
        <row r="1219">
          <cell r="A1219" t="str">
            <v>SI</v>
          </cell>
          <cell r="C1219" t="e">
            <v>#NAME?</v>
          </cell>
          <cell r="D1219">
            <v>0</v>
          </cell>
          <cell r="G1219" t="e">
            <v>#NAME?</v>
          </cell>
          <cell r="L1219" t="e">
            <v>#NAME?</v>
          </cell>
          <cell r="M1219" t="e">
            <v>#NAME?</v>
          </cell>
          <cell r="N1219">
            <v>0</v>
          </cell>
          <cell r="O1219" t="e">
            <v>#NAME?</v>
          </cell>
          <cell r="P1219">
            <v>0</v>
          </cell>
        </row>
        <row r="1220">
          <cell r="L1220" t="e">
            <v>#NAME?</v>
          </cell>
          <cell r="M1220" t="e">
            <v>#NAME?</v>
          </cell>
          <cell r="N1220">
            <v>0</v>
          </cell>
          <cell r="O1220" t="e">
            <v>#NAME?</v>
          </cell>
          <cell r="P1220">
            <v>0</v>
          </cell>
        </row>
        <row r="1221">
          <cell r="B1221" t="str">
            <v>Options Outstanding</v>
          </cell>
          <cell r="C1221" t="str">
            <v>In-the Money</v>
          </cell>
          <cell r="D1221" t="str">
            <v>Weight</v>
          </cell>
          <cell r="E1221" t="str">
            <v>Exercise Price</v>
          </cell>
          <cell r="F1221" t="str">
            <v>Current Price</v>
          </cell>
          <cell r="G1221" t="str">
            <v>Weighted Avg.</v>
          </cell>
          <cell r="L1221" t="e">
            <v>#NAME?</v>
          </cell>
          <cell r="M1221" t="e">
            <v>#NAME?</v>
          </cell>
          <cell r="N1221">
            <v>0</v>
          </cell>
          <cell r="O1221" t="e">
            <v>#NAME?</v>
          </cell>
          <cell r="P1221">
            <v>0</v>
          </cell>
        </row>
        <row r="1222">
          <cell r="B1222">
            <v>0.12</v>
          </cell>
          <cell r="C1222" t="e">
            <v>#NAME?</v>
          </cell>
          <cell r="D1222">
            <v>0</v>
          </cell>
          <cell r="E1222">
            <v>2.4700000000000002</v>
          </cell>
          <cell r="F1222" t="e">
            <v>#NAME?</v>
          </cell>
          <cell r="G1222">
            <v>0</v>
          </cell>
          <cell r="J1222" t="str">
            <v>SI</v>
          </cell>
          <cell r="L1222" t="e">
            <v>#NAME?</v>
          </cell>
          <cell r="M1222" t="e">
            <v>#NAME?</v>
          </cell>
          <cell r="P1222">
            <v>0</v>
          </cell>
        </row>
        <row r="1223">
          <cell r="B1223">
            <v>0.14595</v>
          </cell>
          <cell r="C1223" t="e">
            <v>#NAME?</v>
          </cell>
          <cell r="D1223">
            <v>0</v>
          </cell>
          <cell r="E1223">
            <v>4.95</v>
          </cell>
          <cell r="F1223" t="e">
            <v>#NAME?</v>
          </cell>
          <cell r="G1223">
            <v>0</v>
          </cell>
        </row>
        <row r="1224">
          <cell r="B1224">
            <v>0.29504999999999998</v>
          </cell>
          <cell r="C1224" t="e">
            <v>#NAME?</v>
          </cell>
          <cell r="D1224">
            <v>0</v>
          </cell>
          <cell r="E1224">
            <v>12.02</v>
          </cell>
          <cell r="F1224" t="e">
            <v>#NAME?</v>
          </cell>
          <cell r="G1224">
            <v>0</v>
          </cell>
        </row>
        <row r="1225">
          <cell r="B1225">
            <v>0.10335</v>
          </cell>
          <cell r="C1225" t="e">
            <v>#NAME?</v>
          </cell>
          <cell r="D1225">
            <v>0</v>
          </cell>
          <cell r="E1225">
            <v>14.16</v>
          </cell>
          <cell r="F1225" t="e">
            <v>#NAME?</v>
          </cell>
          <cell r="G1225">
            <v>0</v>
          </cell>
          <cell r="K1225" t="str">
            <v>Options Exercisable</v>
          </cell>
          <cell r="L1225" t="str">
            <v>In-the Money</v>
          </cell>
          <cell r="M1225" t="str">
            <v>Weight</v>
          </cell>
          <cell r="N1225" t="str">
            <v>Exercise Price</v>
          </cell>
          <cell r="O1225" t="str">
            <v>Current Price</v>
          </cell>
          <cell r="P1225" t="str">
            <v>Weighted Avg.</v>
          </cell>
        </row>
        <row r="1226">
          <cell r="B1226">
            <v>0.31395000000000001</v>
          </cell>
          <cell r="C1226" t="e">
            <v>#NAME?</v>
          </cell>
          <cell r="D1226">
            <v>0</v>
          </cell>
          <cell r="E1226">
            <v>24.82</v>
          </cell>
          <cell r="F1226" t="e">
            <v>#NAME?</v>
          </cell>
          <cell r="G1226">
            <v>0</v>
          </cell>
          <cell r="K1226">
            <v>0.11550000000000001</v>
          </cell>
          <cell r="L1226" t="e">
            <v>#NAME?</v>
          </cell>
          <cell r="M1226" t="e">
            <v>#NAME?</v>
          </cell>
          <cell r="N1226">
            <v>2.39</v>
          </cell>
          <cell r="O1226" t="e">
            <v>#NAME?</v>
          </cell>
          <cell r="P1226" t="e">
            <v>#NAME?</v>
          </cell>
        </row>
        <row r="1227">
          <cell r="B1227">
            <v>5.8250000000000003E-2</v>
          </cell>
          <cell r="C1227" t="e">
            <v>#NAME?</v>
          </cell>
          <cell r="D1227">
            <v>0</v>
          </cell>
          <cell r="E1227">
            <v>52.79</v>
          </cell>
          <cell r="F1227" t="e">
            <v>#NAME?</v>
          </cell>
          <cell r="G1227">
            <v>0</v>
          </cell>
          <cell r="K1227">
            <v>7.485E-2</v>
          </cell>
          <cell r="L1227" t="e">
            <v>#NAME?</v>
          </cell>
          <cell r="M1227" t="e">
            <v>#NAME?</v>
          </cell>
          <cell r="N1227">
            <v>4.68</v>
          </cell>
          <cell r="O1227" t="e">
            <v>#NAME?</v>
          </cell>
          <cell r="P1227" t="e">
            <v>#NAME?</v>
          </cell>
        </row>
        <row r="1228">
          <cell r="B1228">
            <v>0</v>
          </cell>
          <cell r="C1228" t="e">
            <v>#NAME?</v>
          </cell>
          <cell r="D1228">
            <v>0</v>
          </cell>
          <cell r="E1228">
            <v>0</v>
          </cell>
          <cell r="F1228" t="e">
            <v>#NAME?</v>
          </cell>
          <cell r="G1228">
            <v>0</v>
          </cell>
          <cell r="K1228">
            <v>8.0699999999999994E-2</v>
          </cell>
          <cell r="L1228" t="e">
            <v>#NAME?</v>
          </cell>
          <cell r="M1228" t="e">
            <v>#NAME?</v>
          </cell>
          <cell r="N1228">
            <v>12.35</v>
          </cell>
          <cell r="O1228" t="e">
            <v>#NAME?</v>
          </cell>
          <cell r="P1228" t="e">
            <v>#NAME?</v>
          </cell>
        </row>
        <row r="1229">
          <cell r="B1229">
            <v>0</v>
          </cell>
          <cell r="C1229" t="e">
            <v>#NAME?</v>
          </cell>
          <cell r="D1229">
            <v>0</v>
          </cell>
          <cell r="E1229">
            <v>0</v>
          </cell>
          <cell r="F1229" t="e">
            <v>#NAME?</v>
          </cell>
          <cell r="G1229">
            <v>0</v>
          </cell>
          <cell r="K1229">
            <v>8.745E-2</v>
          </cell>
          <cell r="L1229" t="e">
            <v>#NAME?</v>
          </cell>
          <cell r="M1229" t="e">
            <v>#NAME?</v>
          </cell>
          <cell r="N1229">
            <v>13.92</v>
          </cell>
          <cell r="O1229" t="e">
            <v>#NAME?</v>
          </cell>
          <cell r="P1229" t="e">
            <v>#NAME?</v>
          </cell>
        </row>
        <row r="1230">
          <cell r="B1230">
            <v>0</v>
          </cell>
          <cell r="C1230" t="e">
            <v>#NAME?</v>
          </cell>
          <cell r="D1230">
            <v>0</v>
          </cell>
          <cell r="E1230">
            <v>0</v>
          </cell>
          <cell r="F1230" t="e">
            <v>#NAME?</v>
          </cell>
          <cell r="G1230">
            <v>0</v>
          </cell>
          <cell r="K1230">
            <v>4.1250000000000002E-2</v>
          </cell>
          <cell r="L1230" t="e">
            <v>#NAME?</v>
          </cell>
          <cell r="M1230" t="e">
            <v>#NAME?</v>
          </cell>
          <cell r="N1230">
            <v>24.83</v>
          </cell>
          <cell r="O1230" t="e">
            <v>#NAME?</v>
          </cell>
          <cell r="P1230" t="e">
            <v>#NAME?</v>
          </cell>
        </row>
        <row r="1231">
          <cell r="B1231">
            <v>0</v>
          </cell>
          <cell r="C1231" t="e">
            <v>#NAME?</v>
          </cell>
          <cell r="D1231">
            <v>0</v>
          </cell>
          <cell r="E1231">
            <v>0</v>
          </cell>
          <cell r="F1231" t="e">
            <v>#NAME?</v>
          </cell>
          <cell r="G1231">
            <v>0</v>
          </cell>
          <cell r="L1231" t="e">
            <v>#NAME?</v>
          </cell>
          <cell r="M1231" t="e">
            <v>#NAME?</v>
          </cell>
          <cell r="N1231">
            <v>0</v>
          </cell>
          <cell r="O1231" t="e">
            <v>#NAME?</v>
          </cell>
          <cell r="P1231" t="e">
            <v>#NAME?</v>
          </cell>
        </row>
        <row r="1232">
          <cell r="A1232" t="str">
            <v>ANEN</v>
          </cell>
          <cell r="C1232" t="e">
            <v>#NAME?</v>
          </cell>
          <cell r="D1232">
            <v>0</v>
          </cell>
          <cell r="G1232">
            <v>0</v>
          </cell>
          <cell r="L1232" t="e">
            <v>#NAME?</v>
          </cell>
          <cell r="M1232" t="e">
            <v>#NAME?</v>
          </cell>
          <cell r="N1232">
            <v>0</v>
          </cell>
          <cell r="O1232" t="e">
            <v>#NAME?</v>
          </cell>
          <cell r="P1232" t="e">
            <v>#NAME?</v>
          </cell>
        </row>
        <row r="1233">
          <cell r="L1233" t="e">
            <v>#NAME?</v>
          </cell>
          <cell r="M1233" t="e">
            <v>#NAME?</v>
          </cell>
          <cell r="N1233">
            <v>0</v>
          </cell>
          <cell r="O1233" t="e">
            <v>#NAME?</v>
          </cell>
          <cell r="P1233" t="e">
            <v>#NAME?</v>
          </cell>
        </row>
        <row r="1234">
          <cell r="B1234" t="str">
            <v>Options Outstanding</v>
          </cell>
          <cell r="C1234" t="str">
            <v>In-the Money</v>
          </cell>
          <cell r="D1234" t="str">
            <v>Weight</v>
          </cell>
          <cell r="E1234" t="str">
            <v>Exercise Price</v>
          </cell>
          <cell r="F1234" t="str">
            <v>Current Price</v>
          </cell>
          <cell r="G1234" t="str">
            <v>Weighted Avg.</v>
          </cell>
          <cell r="L1234" t="e">
            <v>#NAME?</v>
          </cell>
          <cell r="M1234" t="e">
            <v>#NAME?</v>
          </cell>
          <cell r="N1234">
            <v>0</v>
          </cell>
          <cell r="O1234" t="e">
            <v>#NAME?</v>
          </cell>
          <cell r="P1234" t="e">
            <v>#NAME?</v>
          </cell>
        </row>
        <row r="1235">
          <cell r="B1235">
            <v>1.385</v>
          </cell>
          <cell r="C1235" t="e">
            <v>#NAME?</v>
          </cell>
          <cell r="D1235">
            <v>0</v>
          </cell>
          <cell r="E1235">
            <v>3.45</v>
          </cell>
          <cell r="F1235" t="e">
            <v>#NAME?</v>
          </cell>
          <cell r="G1235">
            <v>0</v>
          </cell>
          <cell r="J1235" t="str">
            <v>ANEN</v>
          </cell>
          <cell r="L1235" t="e">
            <v>#NAME?</v>
          </cell>
          <cell r="M1235" t="e">
            <v>#NAME?</v>
          </cell>
          <cell r="P1235" t="e">
            <v>#NAME?</v>
          </cell>
        </row>
        <row r="1236">
          <cell r="B1236">
            <v>1.597</v>
          </cell>
          <cell r="C1236" t="e">
            <v>#NAME?</v>
          </cell>
          <cell r="D1236">
            <v>0</v>
          </cell>
          <cell r="E1236">
            <v>7.25</v>
          </cell>
          <cell r="F1236" t="e">
            <v>#NAME?</v>
          </cell>
          <cell r="G1236">
            <v>0</v>
          </cell>
        </row>
        <row r="1237">
          <cell r="B1237">
            <v>1.397</v>
          </cell>
          <cell r="C1237" t="e">
            <v>#NAME?</v>
          </cell>
          <cell r="D1237">
            <v>0</v>
          </cell>
          <cell r="E1237">
            <v>11.3</v>
          </cell>
          <cell r="F1237" t="e">
            <v>#NAME?</v>
          </cell>
          <cell r="G1237">
            <v>0</v>
          </cell>
        </row>
        <row r="1238">
          <cell r="B1238">
            <v>1.3240000000000001</v>
          </cell>
          <cell r="C1238" t="e">
            <v>#NAME?</v>
          </cell>
          <cell r="D1238">
            <v>0</v>
          </cell>
          <cell r="E1238">
            <v>13.43</v>
          </cell>
          <cell r="F1238" t="e">
            <v>#NAME?</v>
          </cell>
          <cell r="G1238">
            <v>0</v>
          </cell>
          <cell r="K1238" t="str">
            <v>Options Exercisable</v>
          </cell>
          <cell r="L1238" t="str">
            <v>In-the Money</v>
          </cell>
          <cell r="M1238" t="str">
            <v>Weight</v>
          </cell>
          <cell r="N1238" t="str">
            <v>Exercise Price</v>
          </cell>
          <cell r="O1238" t="str">
            <v>Current Price</v>
          </cell>
          <cell r="P1238" t="str">
            <v>Weighted Avg.</v>
          </cell>
        </row>
        <row r="1239">
          <cell r="B1239">
            <v>0.70899999999999996</v>
          </cell>
          <cell r="C1239" t="e">
            <v>#NAME?</v>
          </cell>
          <cell r="D1239">
            <v>0</v>
          </cell>
          <cell r="E1239">
            <v>26.53</v>
          </cell>
          <cell r="F1239" t="e">
            <v>#NAME?</v>
          </cell>
          <cell r="G1239">
            <v>0</v>
          </cell>
          <cell r="K1239">
            <v>0.30199999999999999</v>
          </cell>
          <cell r="L1239" t="e">
            <v>#NAME?</v>
          </cell>
          <cell r="M1239" t="e">
            <v>#NAME?</v>
          </cell>
          <cell r="N1239">
            <v>3.14</v>
          </cell>
          <cell r="O1239" t="e">
            <v>#NAME?</v>
          </cell>
          <cell r="P1239" t="e">
            <v>#NAME?</v>
          </cell>
        </row>
        <row r="1240">
          <cell r="B1240">
            <v>0</v>
          </cell>
          <cell r="C1240" t="e">
            <v>#NAME?</v>
          </cell>
          <cell r="D1240">
            <v>0</v>
          </cell>
          <cell r="E1240">
            <v>0</v>
          </cell>
          <cell r="F1240" t="e">
            <v>#NAME?</v>
          </cell>
          <cell r="G1240">
            <v>0</v>
          </cell>
          <cell r="K1240">
            <v>0.65600000000000003</v>
          </cell>
          <cell r="L1240" t="e">
            <v>#NAME?</v>
          </cell>
          <cell r="M1240" t="e">
            <v>#NAME?</v>
          </cell>
          <cell r="N1240">
            <v>6.78</v>
          </cell>
          <cell r="O1240" t="e">
            <v>#NAME?</v>
          </cell>
          <cell r="P1240" t="e">
            <v>#NAME?</v>
          </cell>
        </row>
        <row r="1241">
          <cell r="B1241">
            <v>0</v>
          </cell>
          <cell r="C1241" t="e">
            <v>#NAME?</v>
          </cell>
          <cell r="D1241">
            <v>0</v>
          </cell>
          <cell r="E1241">
            <v>0</v>
          </cell>
          <cell r="F1241" t="e">
            <v>#NAME?</v>
          </cell>
          <cell r="G1241">
            <v>0</v>
          </cell>
          <cell r="K1241">
            <v>0.32100000000000001</v>
          </cell>
          <cell r="L1241" t="e">
            <v>#NAME?</v>
          </cell>
          <cell r="M1241" t="e">
            <v>#NAME?</v>
          </cell>
          <cell r="N1241">
            <v>10.3</v>
          </cell>
          <cell r="O1241" t="e">
            <v>#NAME?</v>
          </cell>
          <cell r="P1241" t="e">
            <v>#NAME?</v>
          </cell>
        </row>
        <row r="1242">
          <cell r="B1242">
            <v>0</v>
          </cell>
          <cell r="C1242" t="e">
            <v>#NAME?</v>
          </cell>
          <cell r="D1242">
            <v>0</v>
          </cell>
          <cell r="E1242">
            <v>0</v>
          </cell>
          <cell r="F1242" t="e">
            <v>#NAME?</v>
          </cell>
          <cell r="G1242">
            <v>0</v>
          </cell>
          <cell r="K1242">
            <v>0.35</v>
          </cell>
          <cell r="L1242" t="e">
            <v>#NAME?</v>
          </cell>
          <cell r="M1242" t="e">
            <v>#NAME?</v>
          </cell>
          <cell r="N1242">
            <v>13.2</v>
          </cell>
          <cell r="O1242" t="e">
            <v>#NAME?</v>
          </cell>
          <cell r="P1242" t="e">
            <v>#NAME?</v>
          </cell>
        </row>
        <row r="1243">
          <cell r="B1243">
            <v>0</v>
          </cell>
          <cell r="C1243" t="e">
            <v>#NAME?</v>
          </cell>
          <cell r="D1243">
            <v>0</v>
          </cell>
          <cell r="E1243">
            <v>0</v>
          </cell>
          <cell r="F1243" t="e">
            <v>#NAME?</v>
          </cell>
          <cell r="G1243">
            <v>0</v>
          </cell>
          <cell r="K1243">
            <v>0.10100000000000001</v>
          </cell>
          <cell r="L1243" t="e">
            <v>#NAME?</v>
          </cell>
          <cell r="M1243" t="e">
            <v>#NAME?</v>
          </cell>
          <cell r="N1243">
            <v>19.62</v>
          </cell>
          <cell r="O1243" t="e">
            <v>#NAME?</v>
          </cell>
          <cell r="P1243" t="e">
            <v>#NAME?</v>
          </cell>
        </row>
        <row r="1244">
          <cell r="B1244">
            <v>0</v>
          </cell>
          <cell r="C1244" t="e">
            <v>#NAME?</v>
          </cell>
          <cell r="D1244">
            <v>0</v>
          </cell>
          <cell r="E1244">
            <v>0</v>
          </cell>
          <cell r="F1244" t="e">
            <v>#NAME?</v>
          </cell>
          <cell r="G1244">
            <v>0</v>
          </cell>
          <cell r="L1244" t="e">
            <v>#NAME?</v>
          </cell>
          <cell r="M1244" t="e">
            <v>#NAME?</v>
          </cell>
          <cell r="N1244">
            <v>0</v>
          </cell>
          <cell r="O1244" t="e">
            <v>#NAME?</v>
          </cell>
          <cell r="P1244" t="e">
            <v>#NAME?</v>
          </cell>
        </row>
        <row r="1245">
          <cell r="A1245" t="str">
            <v>STXN</v>
          </cell>
          <cell r="C1245" t="e">
            <v>#NAME?</v>
          </cell>
          <cell r="D1245">
            <v>0</v>
          </cell>
          <cell r="G1245">
            <v>0</v>
          </cell>
          <cell r="L1245" t="e">
            <v>#NAME?</v>
          </cell>
          <cell r="M1245" t="e">
            <v>#NAME?</v>
          </cell>
          <cell r="N1245">
            <v>0</v>
          </cell>
          <cell r="O1245" t="e">
            <v>#NAME?</v>
          </cell>
          <cell r="P1245" t="e">
            <v>#NAME?</v>
          </cell>
        </row>
        <row r="1246">
          <cell r="L1246" t="e">
            <v>#NAME?</v>
          </cell>
          <cell r="M1246" t="e">
            <v>#NAME?</v>
          </cell>
          <cell r="N1246">
            <v>0</v>
          </cell>
          <cell r="O1246" t="e">
            <v>#NAME?</v>
          </cell>
          <cell r="P1246" t="e">
            <v>#NAME?</v>
          </cell>
        </row>
        <row r="1247">
          <cell r="B1247" t="str">
            <v>Options Outstanding</v>
          </cell>
          <cell r="C1247" t="str">
            <v>In-the Money</v>
          </cell>
          <cell r="D1247" t="str">
            <v>Weight</v>
          </cell>
          <cell r="E1247" t="str">
            <v>Exercise Price</v>
          </cell>
          <cell r="F1247" t="str">
            <v>Current Price</v>
          </cell>
          <cell r="G1247" t="str">
            <v>Weighted Avg.</v>
          </cell>
          <cell r="L1247" t="e">
            <v>#NAME?</v>
          </cell>
          <cell r="M1247" t="e">
            <v>#NAME?</v>
          </cell>
          <cell r="N1247">
            <v>0</v>
          </cell>
          <cell r="O1247" t="e">
            <v>#NAME?</v>
          </cell>
          <cell r="P1247" t="e">
            <v>#NAME?</v>
          </cell>
        </row>
        <row r="1248">
          <cell r="B1248">
            <v>0.84199999999999997</v>
          </cell>
          <cell r="C1248" t="e">
            <v>#NAME?</v>
          </cell>
          <cell r="D1248" t="e">
            <v>#NAME?</v>
          </cell>
          <cell r="E1248">
            <v>5.03</v>
          </cell>
          <cell r="F1248" t="e">
            <v>#NAME?</v>
          </cell>
          <cell r="G1248" t="e">
            <v>#NAME?</v>
          </cell>
          <cell r="J1248" t="str">
            <v>STXN</v>
          </cell>
          <cell r="L1248" t="e">
            <v>#NAME?</v>
          </cell>
          <cell r="M1248" t="e">
            <v>#NAME?</v>
          </cell>
          <cell r="P1248" t="e">
            <v>#NAME?</v>
          </cell>
        </row>
        <row r="1249">
          <cell r="B1249">
            <v>0.94299999999999995</v>
          </cell>
          <cell r="C1249" t="e">
            <v>#NAME?</v>
          </cell>
          <cell r="D1249" t="e">
            <v>#NAME?</v>
          </cell>
          <cell r="E1249">
            <v>5.94</v>
          </cell>
          <cell r="F1249" t="e">
            <v>#NAME?</v>
          </cell>
          <cell r="G1249" t="e">
            <v>#NAME?</v>
          </cell>
        </row>
        <row r="1250">
          <cell r="B1250">
            <v>0.23799999999999999</v>
          </cell>
          <cell r="C1250" t="e">
            <v>#NAME?</v>
          </cell>
          <cell r="D1250" t="e">
            <v>#NAME?</v>
          </cell>
          <cell r="E1250">
            <v>11.67</v>
          </cell>
          <cell r="F1250" t="e">
            <v>#NAME?</v>
          </cell>
          <cell r="G1250" t="e">
            <v>#NAME?</v>
          </cell>
          <cell r="K1250" t="str">
            <v>Options Exercisable</v>
          </cell>
          <cell r="L1250" t="str">
            <v>In-the Money</v>
          </cell>
          <cell r="M1250" t="str">
            <v>Weight</v>
          </cell>
          <cell r="N1250" t="str">
            <v>Exercise Price</v>
          </cell>
          <cell r="O1250" t="str">
            <v>Current Price</v>
          </cell>
          <cell r="P1250" t="str">
            <v>Weighted Avg.</v>
          </cell>
        </row>
        <row r="1251">
          <cell r="B1251">
            <v>1.2649999999999999</v>
          </cell>
          <cell r="C1251" t="e">
            <v>#NAME?</v>
          </cell>
          <cell r="D1251" t="e">
            <v>#NAME?</v>
          </cell>
          <cell r="E1251">
            <v>19.28</v>
          </cell>
          <cell r="F1251" t="e">
            <v>#NAME?</v>
          </cell>
          <cell r="G1251" t="e">
            <v>#NAME?</v>
          </cell>
          <cell r="K1251">
            <v>0.47</v>
          </cell>
          <cell r="L1251" t="e">
            <v>#NAME?</v>
          </cell>
          <cell r="M1251" t="e">
            <v>#NAME?</v>
          </cell>
          <cell r="N1251">
            <v>4.9000000000000004</v>
          </cell>
          <cell r="O1251" t="e">
            <v>#NAME?</v>
          </cell>
          <cell r="P1251" t="e">
            <v>#NAME?</v>
          </cell>
        </row>
        <row r="1252">
          <cell r="B1252">
            <v>1.21</v>
          </cell>
          <cell r="C1252" t="e">
            <v>#NAME?</v>
          </cell>
          <cell r="D1252" t="e">
            <v>#NAME?</v>
          </cell>
          <cell r="E1252">
            <v>35.85</v>
          </cell>
          <cell r="F1252" t="e">
            <v>#NAME?</v>
          </cell>
          <cell r="G1252" t="e">
            <v>#NAME?</v>
          </cell>
          <cell r="K1252">
            <v>0.36199999999999999</v>
          </cell>
          <cell r="L1252" t="e">
            <v>#NAME?</v>
          </cell>
          <cell r="M1252" t="e">
            <v>#NAME?</v>
          </cell>
          <cell r="N1252">
            <v>5.84</v>
          </cell>
          <cell r="O1252" t="e">
            <v>#NAME?</v>
          </cell>
          <cell r="P1252" t="e">
            <v>#NAME?</v>
          </cell>
        </row>
        <row r="1253">
          <cell r="B1253">
            <v>0.192</v>
          </cell>
          <cell r="C1253" t="e">
            <v>#NAME?</v>
          </cell>
          <cell r="D1253" t="e">
            <v>#NAME?</v>
          </cell>
          <cell r="E1253">
            <v>22.5</v>
          </cell>
          <cell r="F1253" t="e">
            <v>#NAME?</v>
          </cell>
          <cell r="G1253" t="e">
            <v>#NAME?</v>
          </cell>
          <cell r="K1253">
            <v>0.14499999999999999</v>
          </cell>
          <cell r="L1253" t="e">
            <v>#NAME?</v>
          </cell>
          <cell r="M1253" t="e">
            <v>#NAME?</v>
          </cell>
          <cell r="N1253">
            <v>11.22</v>
          </cell>
          <cell r="O1253" t="e">
            <v>#NAME?</v>
          </cell>
          <cell r="P1253" t="e">
            <v>#NAME?</v>
          </cell>
        </row>
        <row r="1254">
          <cell r="B1254">
            <v>0.171428</v>
          </cell>
          <cell r="C1254" t="e">
            <v>#NAME?</v>
          </cell>
          <cell r="D1254" t="e">
            <v>#NAME?</v>
          </cell>
          <cell r="E1254">
            <v>25</v>
          </cell>
          <cell r="F1254" t="e">
            <v>#NAME?</v>
          </cell>
          <cell r="G1254" t="e">
            <v>#NAME?</v>
          </cell>
          <cell r="K1254">
            <v>0.32100000000000001</v>
          </cell>
          <cell r="L1254" t="e">
            <v>#NAME?</v>
          </cell>
          <cell r="M1254" t="e">
            <v>#NAME?</v>
          </cell>
          <cell r="N1254">
            <v>18.37</v>
          </cell>
          <cell r="O1254" t="e">
            <v>#NAME?</v>
          </cell>
          <cell r="P1254" t="e">
            <v>#NAME?</v>
          </cell>
        </row>
        <row r="1255">
          <cell r="A1255" t="str">
            <v>prox</v>
          </cell>
          <cell r="C1255" t="e">
            <v>#NAME?</v>
          </cell>
          <cell r="D1255" t="e">
            <v>#NAME?</v>
          </cell>
          <cell r="G1255" t="e">
            <v>#NAME?</v>
          </cell>
          <cell r="K1255">
            <v>3.3000000000000002E-2</v>
          </cell>
          <cell r="L1255" t="e">
            <v>#NAME?</v>
          </cell>
          <cell r="M1255" t="e">
            <v>#NAME?</v>
          </cell>
          <cell r="N1255">
            <v>37.78</v>
          </cell>
          <cell r="O1255" t="e">
            <v>#NAME?</v>
          </cell>
          <cell r="P1255" t="e">
            <v>#NAME?</v>
          </cell>
        </row>
        <row r="1256">
          <cell r="K1256">
            <v>0.192</v>
          </cell>
          <cell r="L1256" t="e">
            <v>#NAME?</v>
          </cell>
          <cell r="M1256" t="e">
            <v>#NAME?</v>
          </cell>
          <cell r="N1256">
            <v>22.5</v>
          </cell>
          <cell r="O1256" t="e">
            <v>#NAME?</v>
          </cell>
          <cell r="P1256" t="e">
            <v>#NAME?</v>
          </cell>
        </row>
        <row r="1257">
          <cell r="K1257">
            <v>0.171428</v>
          </cell>
          <cell r="L1257" t="e">
            <v>#NAME?</v>
          </cell>
          <cell r="M1257" t="e">
            <v>#NAME?</v>
          </cell>
          <cell r="N1257">
            <v>25</v>
          </cell>
          <cell r="O1257" t="e">
            <v>#NAME?</v>
          </cell>
          <cell r="P1257" t="e">
            <v>#NAME?</v>
          </cell>
        </row>
        <row r="1258">
          <cell r="K1258">
            <v>0</v>
          </cell>
          <cell r="L1258" t="e">
            <v>#NAME?</v>
          </cell>
          <cell r="M1258" t="e">
            <v>#NAME?</v>
          </cell>
          <cell r="N1258">
            <v>0</v>
          </cell>
          <cell r="O1258" t="e">
            <v>#NAME?</v>
          </cell>
          <cell r="P1258" t="e">
            <v>#NAME?</v>
          </cell>
        </row>
        <row r="1259">
          <cell r="J1259" t="str">
            <v>prox</v>
          </cell>
          <cell r="L1259" t="e">
            <v>#NAME?</v>
          </cell>
          <cell r="M1259" t="e">
            <v>#NAME?</v>
          </cell>
          <cell r="P1259" t="e">
            <v>#NAME?</v>
          </cell>
        </row>
        <row r="1262">
          <cell r="B1262" t="str">
            <v>Options Outstanding</v>
          </cell>
          <cell r="C1262" t="str">
            <v>In-the Money</v>
          </cell>
          <cell r="D1262" t="str">
            <v>Weight</v>
          </cell>
          <cell r="E1262" t="str">
            <v>Exercise Price</v>
          </cell>
          <cell r="F1262" t="str">
            <v>Current Price</v>
          </cell>
          <cell r="G1262" t="str">
            <v>Weighted Avg.</v>
          </cell>
        </row>
        <row r="1263">
          <cell r="B1263">
            <v>1.0157259999999999</v>
          </cell>
          <cell r="C1263" t="e">
            <v>#NAME?</v>
          </cell>
          <cell r="D1263" t="e">
            <v>#NAME?</v>
          </cell>
          <cell r="E1263">
            <v>2.04</v>
          </cell>
          <cell r="F1263" t="e">
            <v>#NAME?</v>
          </cell>
          <cell r="G1263" t="e">
            <v>#NAME?</v>
          </cell>
        </row>
        <row r="1264">
          <cell r="B1264">
            <v>1.928464</v>
          </cell>
          <cell r="C1264" t="e">
            <v>#NAME?</v>
          </cell>
          <cell r="D1264" t="e">
            <v>#NAME?</v>
          </cell>
          <cell r="E1264">
            <v>4.58</v>
          </cell>
          <cell r="F1264" t="e">
            <v>#NAME?</v>
          </cell>
          <cell r="G1264" t="e">
            <v>#NAME?</v>
          </cell>
        </row>
        <row r="1265">
          <cell r="B1265">
            <v>1.7227380000000001</v>
          </cell>
          <cell r="C1265" t="e">
            <v>#NAME?</v>
          </cell>
          <cell r="D1265" t="e">
            <v>#NAME?</v>
          </cell>
          <cell r="E1265">
            <v>7.69</v>
          </cell>
          <cell r="F1265" t="e">
            <v>#NAME?</v>
          </cell>
          <cell r="G1265" t="e">
            <v>#NAME?</v>
          </cell>
          <cell r="K1265" t="str">
            <v>Options Exercisable</v>
          </cell>
          <cell r="L1265" t="str">
            <v>In-the Money</v>
          </cell>
          <cell r="M1265" t="str">
            <v>Weight</v>
          </cell>
          <cell r="N1265" t="str">
            <v>Exercise Price</v>
          </cell>
          <cell r="O1265" t="str">
            <v>Current Price</v>
          </cell>
          <cell r="P1265" t="str">
            <v>Weighted Avg.</v>
          </cell>
        </row>
        <row r="1266">
          <cell r="B1266">
            <v>0.79865200000000003</v>
          </cell>
          <cell r="C1266" t="e">
            <v>#NAME?</v>
          </cell>
          <cell r="D1266" t="e">
            <v>#NAME?</v>
          </cell>
          <cell r="E1266">
            <v>13.69</v>
          </cell>
          <cell r="F1266" t="e">
            <v>#NAME?</v>
          </cell>
          <cell r="G1266" t="e">
            <v>#NAME?</v>
          </cell>
          <cell r="K1266">
            <v>0.52247299999999997</v>
          </cell>
          <cell r="L1266" t="e">
            <v>#NAME?</v>
          </cell>
          <cell r="M1266" t="e">
            <v>#NAME?</v>
          </cell>
          <cell r="N1266">
            <v>1.81</v>
          </cell>
          <cell r="O1266" t="e">
            <v>#NAME?</v>
          </cell>
          <cell r="P1266" t="e">
            <v>#NAME?</v>
          </cell>
        </row>
        <row r="1267">
          <cell r="B1267">
            <v>1.7191920000000001</v>
          </cell>
          <cell r="C1267" t="e">
            <v>#NAME?</v>
          </cell>
          <cell r="D1267" t="e">
            <v>#NAME?</v>
          </cell>
          <cell r="E1267">
            <v>29.01</v>
          </cell>
          <cell r="F1267" t="e">
            <v>#NAME?</v>
          </cell>
          <cell r="G1267" t="e">
            <v>#NAME?</v>
          </cell>
          <cell r="K1267">
            <v>0.87400800000000001</v>
          </cell>
          <cell r="L1267" t="e">
            <v>#NAME?</v>
          </cell>
          <cell r="M1267" t="e">
            <v>#NAME?</v>
          </cell>
          <cell r="N1267">
            <v>4.59</v>
          </cell>
          <cell r="O1267" t="e">
            <v>#NAME?</v>
          </cell>
          <cell r="P1267" t="e">
            <v>#NAME?</v>
          </cell>
        </row>
        <row r="1268">
          <cell r="B1268">
            <v>0.58865000000000001</v>
          </cell>
          <cell r="C1268" t="e">
            <v>#NAME?</v>
          </cell>
          <cell r="D1268" t="e">
            <v>#NAME?</v>
          </cell>
          <cell r="E1268">
            <v>37.94</v>
          </cell>
          <cell r="F1268" t="e">
            <v>#NAME?</v>
          </cell>
          <cell r="G1268" t="e">
            <v>#NAME?</v>
          </cell>
          <cell r="K1268">
            <v>0.499255</v>
          </cell>
          <cell r="L1268" t="e">
            <v>#NAME?</v>
          </cell>
          <cell r="M1268" t="e">
            <v>#NAME?</v>
          </cell>
          <cell r="N1268">
            <v>7.22</v>
          </cell>
          <cell r="O1268" t="e">
            <v>#NAME?</v>
          </cell>
          <cell r="P1268" t="e">
            <v>#NAME?</v>
          </cell>
        </row>
        <row r="1269">
          <cell r="B1269">
            <v>0.49309999999999998</v>
          </cell>
          <cell r="C1269" t="e">
            <v>#NAME?</v>
          </cell>
          <cell r="D1269" t="e">
            <v>#NAME?</v>
          </cell>
          <cell r="E1269">
            <v>57.32</v>
          </cell>
          <cell r="F1269" t="e">
            <v>#NAME?</v>
          </cell>
          <cell r="G1269" t="e">
            <v>#NAME?</v>
          </cell>
          <cell r="K1269">
            <v>9.5061000000000007E-2</v>
          </cell>
          <cell r="L1269" t="e">
            <v>#NAME?</v>
          </cell>
          <cell r="M1269" t="e">
            <v>#NAME?</v>
          </cell>
          <cell r="N1269">
            <v>11.96</v>
          </cell>
          <cell r="O1269" t="e">
            <v>#NAME?</v>
          </cell>
          <cell r="P1269" t="e">
            <v>#NAME?</v>
          </cell>
        </row>
        <row r="1270">
          <cell r="A1270" t="str">
            <v>pwav</v>
          </cell>
          <cell r="C1270" t="e">
            <v>#NAME?</v>
          </cell>
          <cell r="D1270" t="e">
            <v>#NAME?</v>
          </cell>
          <cell r="G1270" t="e">
            <v>#NAME?</v>
          </cell>
          <cell r="K1270">
            <v>5.5898999999999997E-2</v>
          </cell>
          <cell r="L1270" t="e">
            <v>#NAME?</v>
          </cell>
          <cell r="M1270" t="e">
            <v>#NAME?</v>
          </cell>
          <cell r="N1270">
            <v>20.76</v>
          </cell>
          <cell r="O1270" t="e">
            <v>#NAME?</v>
          </cell>
          <cell r="P1270" t="e">
            <v>#NAME?</v>
          </cell>
        </row>
        <row r="1271">
          <cell r="K1271">
            <v>0</v>
          </cell>
          <cell r="L1271" t="e">
            <v>#NAME?</v>
          </cell>
          <cell r="M1271" t="e">
            <v>#NAME?</v>
          </cell>
          <cell r="N1271">
            <v>0</v>
          </cell>
          <cell r="O1271" t="e">
            <v>#NAME?</v>
          </cell>
          <cell r="P1271" t="e">
            <v>#NAME?</v>
          </cell>
        </row>
        <row r="1272">
          <cell r="K1272">
            <v>0</v>
          </cell>
          <cell r="L1272" t="e">
            <v>#NAME?</v>
          </cell>
          <cell r="M1272" t="e">
            <v>#NAME?</v>
          </cell>
          <cell r="N1272">
            <v>0</v>
          </cell>
          <cell r="O1272" t="e">
            <v>#NAME?</v>
          </cell>
          <cell r="P1272" t="e">
            <v>#NAME?</v>
          </cell>
        </row>
        <row r="1273">
          <cell r="B1273" t="str">
            <v>Options Outstanding</v>
          </cell>
          <cell r="C1273" t="str">
            <v>In-the Money</v>
          </cell>
          <cell r="D1273" t="str">
            <v>Weight</v>
          </cell>
          <cell r="E1273" t="str">
            <v>Exercise Price</v>
          </cell>
          <cell r="F1273" t="str">
            <v>Current Price</v>
          </cell>
          <cell r="G1273" t="str">
            <v>Weighted Avg.</v>
          </cell>
          <cell r="K1273">
            <v>0</v>
          </cell>
          <cell r="L1273" t="e">
            <v>#NAME?</v>
          </cell>
          <cell r="M1273" t="e">
            <v>#NAME?</v>
          </cell>
          <cell r="N1273">
            <v>0</v>
          </cell>
          <cell r="O1273" t="e">
            <v>#NAME?</v>
          </cell>
          <cell r="P1273" t="e">
            <v>#NAME?</v>
          </cell>
        </row>
        <row r="1274">
          <cell r="B1274">
            <v>1.006394</v>
          </cell>
          <cell r="C1274" t="e">
            <v>#NAME?</v>
          </cell>
          <cell r="D1274" t="e">
            <v>#NAME?</v>
          </cell>
          <cell r="E1274">
            <v>24.59</v>
          </cell>
          <cell r="F1274" t="e">
            <v>#NAME?</v>
          </cell>
          <cell r="G1274" t="e">
            <v>#NAME?</v>
          </cell>
          <cell r="J1274" t="str">
            <v>pwav</v>
          </cell>
          <cell r="L1274" t="e">
            <v>#NAME?</v>
          </cell>
          <cell r="M1274" t="e">
            <v>#NAME?</v>
          </cell>
          <cell r="P1274" t="e">
            <v>#NAME?</v>
          </cell>
        </row>
        <row r="1275">
          <cell r="B1275">
            <v>0.82963399999999998</v>
          </cell>
          <cell r="C1275" t="e">
            <v>#NAME?</v>
          </cell>
          <cell r="D1275" t="e">
            <v>#NAME?</v>
          </cell>
          <cell r="E1275">
            <v>30.19</v>
          </cell>
          <cell r="F1275" t="e">
            <v>#NAME?</v>
          </cell>
          <cell r="G1275" t="e">
            <v>#NAME?</v>
          </cell>
        </row>
        <row r="1276">
          <cell r="B1276">
            <v>0.44651299999999999</v>
          </cell>
          <cell r="C1276" t="e">
            <v>#NAME?</v>
          </cell>
          <cell r="D1276" t="e">
            <v>#NAME?</v>
          </cell>
          <cell r="E1276">
            <v>40.07</v>
          </cell>
          <cell r="F1276" t="e">
            <v>#NAME?</v>
          </cell>
          <cell r="G1276" t="e">
            <v>#NAME?</v>
          </cell>
          <cell r="K1276" t="str">
            <v>Options Exercisable</v>
          </cell>
          <cell r="L1276" t="str">
            <v>In-the Money</v>
          </cell>
          <cell r="M1276" t="str">
            <v>Weight</v>
          </cell>
          <cell r="N1276" t="str">
            <v>Exercise Price</v>
          </cell>
          <cell r="O1276" t="str">
            <v>Current Price</v>
          </cell>
          <cell r="P1276" t="str">
            <v>Weighted Avg.</v>
          </cell>
        </row>
        <row r="1277">
          <cell r="B1277">
            <v>0</v>
          </cell>
          <cell r="C1277" t="e">
            <v>#NAME?</v>
          </cell>
          <cell r="D1277" t="e">
            <v>#NAME?</v>
          </cell>
          <cell r="E1277">
            <v>0</v>
          </cell>
          <cell r="F1277" t="e">
            <v>#NAME?</v>
          </cell>
          <cell r="G1277" t="e">
            <v>#NAME?</v>
          </cell>
          <cell r="K1277">
            <v>0.28383900000000001</v>
          </cell>
          <cell r="L1277" t="e">
            <v>#NAME?</v>
          </cell>
          <cell r="M1277" t="e">
            <v>#NAME?</v>
          </cell>
          <cell r="N1277">
            <v>24.45</v>
          </cell>
          <cell r="O1277" t="e">
            <v>#NAME?</v>
          </cell>
          <cell r="P1277" t="e">
            <v>#NAME?</v>
          </cell>
        </row>
        <row r="1278">
          <cell r="A1278" t="str">
            <v>hrs</v>
          </cell>
          <cell r="C1278" t="e">
            <v>#NAME?</v>
          </cell>
          <cell r="D1278" t="e">
            <v>#NAME?</v>
          </cell>
          <cell r="G1278" t="e">
            <v>#NAME?</v>
          </cell>
          <cell r="K1278">
            <v>0.55848100000000001</v>
          </cell>
          <cell r="L1278" t="e">
            <v>#NAME?</v>
          </cell>
          <cell r="M1278" t="e">
            <v>#NAME?</v>
          </cell>
          <cell r="N1278">
            <v>29.64</v>
          </cell>
          <cell r="O1278" t="e">
            <v>#NAME?</v>
          </cell>
          <cell r="P1278" t="e">
            <v>#NAME?</v>
          </cell>
        </row>
        <row r="1279">
          <cell r="K1279">
            <v>0.36296299999999998</v>
          </cell>
          <cell r="L1279" t="e">
            <v>#NAME?</v>
          </cell>
          <cell r="M1279" t="e">
            <v>#NAME?</v>
          </cell>
          <cell r="N1279">
            <v>40.22</v>
          </cell>
          <cell r="O1279" t="e">
            <v>#NAME?</v>
          </cell>
          <cell r="P1279" t="e">
            <v>#NAME?</v>
          </cell>
        </row>
        <row r="1280">
          <cell r="K1280">
            <v>0</v>
          </cell>
          <cell r="L1280" t="e">
            <v>#NAME?</v>
          </cell>
          <cell r="M1280" t="e">
            <v>#NAME?</v>
          </cell>
          <cell r="N1280">
            <v>0</v>
          </cell>
          <cell r="O1280" t="e">
            <v>#NAME?</v>
          </cell>
          <cell r="P1280" t="e">
            <v>#NAME?</v>
          </cell>
        </row>
        <row r="1281">
          <cell r="B1281" t="str">
            <v>Options Outstanding</v>
          </cell>
          <cell r="C1281" t="str">
            <v>In-the Money</v>
          </cell>
          <cell r="D1281" t="str">
            <v>Weight</v>
          </cell>
          <cell r="E1281" t="str">
            <v>Exercise Price</v>
          </cell>
          <cell r="F1281" t="str">
            <v>Current Price</v>
          </cell>
          <cell r="G1281" t="str">
            <v>Weighted Avg.</v>
          </cell>
          <cell r="K1281">
            <v>0</v>
          </cell>
          <cell r="L1281" t="e">
            <v>#NAME?</v>
          </cell>
          <cell r="M1281" t="e">
            <v>#NAME?</v>
          </cell>
          <cell r="N1281">
            <v>0</v>
          </cell>
          <cell r="O1281" t="e">
            <v>#NAME?</v>
          </cell>
          <cell r="P1281" t="e">
            <v>#NAME?</v>
          </cell>
        </row>
        <row r="1282">
          <cell r="B1282">
            <v>27.3842</v>
          </cell>
          <cell r="C1282" t="e">
            <v>#NAME?</v>
          </cell>
          <cell r="D1282" t="e">
            <v>#NAME?</v>
          </cell>
          <cell r="E1282">
            <v>3.5</v>
          </cell>
          <cell r="F1282" t="e">
            <v>#NAME?</v>
          </cell>
          <cell r="G1282" t="e">
            <v>#NAME?</v>
          </cell>
          <cell r="J1282" t="str">
            <v>hrs</v>
          </cell>
          <cell r="L1282" t="e">
            <v>#NAME?</v>
          </cell>
          <cell r="M1282" t="e">
            <v>#NAME?</v>
          </cell>
          <cell r="P1282" t="e">
            <v>#NAME?</v>
          </cell>
        </row>
        <row r="1283">
          <cell r="B1283">
            <v>1.1355</v>
          </cell>
          <cell r="C1283" t="e">
            <v>#NAME?</v>
          </cell>
          <cell r="D1283" t="e">
            <v>#NAME?</v>
          </cell>
          <cell r="E1283">
            <v>7</v>
          </cell>
          <cell r="F1283" t="e">
            <v>#NAME?</v>
          </cell>
          <cell r="G1283" t="e">
            <v>#NAME?</v>
          </cell>
        </row>
        <row r="1284">
          <cell r="B1284">
            <v>4.7468050000000002</v>
          </cell>
          <cell r="C1284" t="e">
            <v>#NAME?</v>
          </cell>
          <cell r="D1284" t="e">
            <v>#NAME?</v>
          </cell>
          <cell r="E1284">
            <v>9.5</v>
          </cell>
          <cell r="F1284" t="e">
            <v>#NAME?</v>
          </cell>
          <cell r="G1284" t="e">
            <v>#NAME?</v>
          </cell>
          <cell r="K1284" t="str">
            <v>Options Exercisable</v>
          </cell>
          <cell r="L1284" t="str">
            <v>In-the Money</v>
          </cell>
          <cell r="M1284" t="str">
            <v>Weight</v>
          </cell>
          <cell r="N1284" t="str">
            <v>Exercise Price</v>
          </cell>
          <cell r="O1284" t="str">
            <v>Current Price</v>
          </cell>
          <cell r="P1284" t="str">
            <v>Weighted Avg.</v>
          </cell>
        </row>
        <row r="1285">
          <cell r="B1285">
            <v>2.4202249999999998</v>
          </cell>
          <cell r="C1285" t="e">
            <v>#NAME?</v>
          </cell>
          <cell r="D1285" t="e">
            <v>#NAME?</v>
          </cell>
          <cell r="E1285">
            <v>12.3</v>
          </cell>
          <cell r="F1285" t="e">
            <v>#NAME?</v>
          </cell>
          <cell r="G1285" t="e">
            <v>#NAME?</v>
          </cell>
          <cell r="K1285">
            <v>0</v>
          </cell>
          <cell r="L1285" t="e">
            <v>#NAME?</v>
          </cell>
          <cell r="M1285">
            <v>0</v>
          </cell>
          <cell r="N1285">
            <v>0</v>
          </cell>
          <cell r="O1285" t="e">
            <v>#NAME?</v>
          </cell>
          <cell r="P1285">
            <v>0</v>
          </cell>
        </row>
        <row r="1286">
          <cell r="A1286" t="str">
            <v>RSTN</v>
          </cell>
          <cell r="C1286" t="e">
            <v>#NAME?</v>
          </cell>
          <cell r="D1286" t="e">
            <v>#NAME?</v>
          </cell>
          <cell r="G1286" t="e">
            <v>#NAME?</v>
          </cell>
          <cell r="K1286">
            <v>0</v>
          </cell>
          <cell r="L1286" t="e">
            <v>#NAME?</v>
          </cell>
          <cell r="M1286">
            <v>0</v>
          </cell>
          <cell r="N1286">
            <v>0</v>
          </cell>
          <cell r="O1286" t="e">
            <v>#NAME?</v>
          </cell>
          <cell r="P1286">
            <v>0</v>
          </cell>
        </row>
        <row r="1287">
          <cell r="K1287">
            <v>0</v>
          </cell>
          <cell r="L1287" t="e">
            <v>#NAME?</v>
          </cell>
          <cell r="M1287">
            <v>0</v>
          </cell>
          <cell r="N1287">
            <v>0</v>
          </cell>
          <cell r="O1287" t="e">
            <v>#NAME?</v>
          </cell>
          <cell r="P1287">
            <v>0</v>
          </cell>
        </row>
        <row r="1288">
          <cell r="K1288">
            <v>0</v>
          </cell>
          <cell r="L1288" t="e">
            <v>#NAME?</v>
          </cell>
          <cell r="M1288">
            <v>0</v>
          </cell>
          <cell r="N1288">
            <v>0</v>
          </cell>
          <cell r="O1288" t="e">
            <v>#NAME?</v>
          </cell>
          <cell r="P1288">
            <v>0</v>
          </cell>
        </row>
        <row r="1289">
          <cell r="K1289">
            <v>0</v>
          </cell>
          <cell r="L1289" t="e">
            <v>#NAME?</v>
          </cell>
          <cell r="M1289">
            <v>0</v>
          </cell>
          <cell r="N1289">
            <v>0</v>
          </cell>
          <cell r="O1289" t="e">
            <v>#NAME?</v>
          </cell>
          <cell r="P1289">
            <v>0</v>
          </cell>
        </row>
        <row r="1290">
          <cell r="J1290" t="str">
            <v>RSTN</v>
          </cell>
          <cell r="L1290" t="e">
            <v>#NAME?</v>
          </cell>
          <cell r="M1290">
            <v>0</v>
          </cell>
          <cell r="P129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11">
          <cell r="E11">
            <v>1000</v>
          </cell>
        </row>
        <row r="30">
          <cell r="E30" t="str">
            <v>LE</v>
          </cell>
        </row>
        <row r="31">
          <cell r="A31" t="str">
            <v>Exchange rate used for 1 $</v>
          </cell>
          <cell r="C31" t="str">
            <v>LE</v>
          </cell>
          <cell r="D31">
            <v>3.3959999999999999</v>
          </cell>
          <cell r="E31">
            <v>3.3959999999999999</v>
          </cell>
          <cell r="F31">
            <v>3.3959999999999999</v>
          </cell>
          <cell r="G31">
            <v>3.3959999999999999</v>
          </cell>
          <cell r="H31">
            <v>3.3959999999999999</v>
          </cell>
          <cell r="I31">
            <v>3.4788292682926798</v>
          </cell>
          <cell r="J31">
            <v>3.56367876264129</v>
          </cell>
          <cell r="K31">
            <v>3.6505977568520498</v>
          </cell>
          <cell r="L31">
            <v>3.7396367265313701</v>
          </cell>
          <cell r="M31">
            <v>3.8308473783979902</v>
          </cell>
          <cell r="N31">
            <v>3.9242826803101298</v>
          </cell>
        </row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  <row r="34">
          <cell r="A34" t="str">
            <v>Month of exploitation</v>
          </cell>
          <cell r="C34" t="str">
            <v>#</v>
          </cell>
          <cell r="D34">
            <v>7</v>
          </cell>
          <cell r="E34">
            <v>12</v>
          </cell>
          <cell r="F34">
            <v>12</v>
          </cell>
          <cell r="G34">
            <v>12</v>
          </cell>
          <cell r="H34">
            <v>12</v>
          </cell>
          <cell r="I34">
            <v>12</v>
          </cell>
          <cell r="J34">
            <v>12</v>
          </cell>
          <cell r="K34">
            <v>12</v>
          </cell>
          <cell r="L34">
            <v>12</v>
          </cell>
          <cell r="M34">
            <v>12</v>
          </cell>
          <cell r="N34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List"/>
      <sheetName val="Reference"/>
      <sheetName val="Index"/>
      <sheetName val="MOU Check"/>
      <sheetName val="Sheet2"/>
      <sheetName val="Sheet1"/>
      <sheetName val="Latin America Project List (7 A"/>
    </sheetNames>
    <sheetDataSet>
      <sheetData sheetId="0" refreshError="1"/>
      <sheetData sheetId="1" refreshError="1"/>
      <sheetData sheetId="2">
        <row r="9">
          <cell r="S9" t="str">
            <v>Argentina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Consolidating"/>
      <sheetName val="CONS P&amp;L"/>
      <sheetName val="CONS B&amp;S"/>
      <sheetName val="CT HOLDINGS"/>
      <sheetName val="SDS Fct"/>
      <sheetName val="ROI Fct"/>
      <sheetName val="Nixa Fct"/>
      <sheetName val="CT Cons"/>
      <sheetName val="HEALTHPORT"/>
      <sheetName val="CORP"/>
      <sheetName val="notes"/>
      <sheetName val="SDS cons"/>
      <sheetName val="ROI"/>
      <sheetName val="Q5ROI"/>
      <sheetName val="NIXA"/>
      <sheetName val="Q5 NIXA"/>
      <sheetName val="Nixa LOB reports"/>
      <sheetName val="Jun Sale related entries"/>
      <sheetName val="CT BU"/>
      <sheetName val="CT BUD"/>
      <sheetName val="SDS FORECAST"/>
      <sheetName val="roi bs detail"/>
      <sheetName val="ROI PL"/>
      <sheetName val="ROI source"/>
      <sheetName val="ROI BACKUP"/>
      <sheetName val="NAV BACKUP"/>
      <sheetName val="BS-ROI"/>
      <sheetName val="BS-NX"/>
      <sheetName val="Con BS trend"/>
      <sheetName val="CON - MONTHLY"/>
      <sheetName val="ROI MONTHLY"/>
      <sheetName val="NIXA MONTHLY"/>
      <sheetName val="Quarterly"/>
      <sheetName val="2007"/>
      <sheetName val="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B_CALCULATIONS (2)"/>
    </sheetNames>
    <sheetDataSet>
      <sheetData sheetId="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 data"/>
      <sheetName val="Italy"/>
      <sheetName val="UK"/>
      <sheetName val="Germany"/>
      <sheetName val="Australia"/>
      <sheetName val="Brazil"/>
      <sheetName val="Ireland"/>
      <sheetName val="Belgium"/>
      <sheetName val="Switzerland"/>
      <sheetName val="Portugal"/>
      <sheetName val="France"/>
      <sheetName val="Czech Republic"/>
      <sheetName val="Hungary"/>
      <sheetName val="Slovakia"/>
      <sheetName val="Poland"/>
      <sheetName val="Mexico"/>
      <sheetName val="Argentina"/>
      <sheetName val="Venezuela"/>
      <sheetName val="Colombia"/>
      <sheetName val="Russia"/>
      <sheetName val="Rest"/>
      <sheetName val="Adjustments"/>
      <sheetName val="Total"/>
      <sheetName val="Country Operations"/>
      <sheetName val="9 month analysis"/>
      <sheetName val="Operating"/>
      <sheetName val="P&amp;L"/>
    </sheetNames>
    <sheetDataSet>
      <sheetData sheetId="0" refreshError="1">
        <row r="4">
          <cell r="A4" t="str">
            <v>EURO</v>
          </cell>
          <cell r="B4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Info"/>
      <sheetName val="Income Statement"/>
      <sheetName val="Inventory"/>
      <sheetName val="Cost Per Standard Hour"/>
      <sheetName val="KPI"/>
      <sheetName val="Sales by Product Group"/>
      <sheetName val="Transfers by Product Group"/>
      <sheetName val="Std. Cost %'s - Sales"/>
      <sheetName val="STD Cost of Sales"/>
      <sheetName val="Std. Cost %'s - Transfers"/>
      <sheetName val="Std. Cost of Transfers"/>
      <sheetName val="Gross Margin by Product Group"/>
      <sheetName val="Summary of GP"/>
      <sheetName val="Summary of Transfers"/>
      <sheetName val="LbrTotal"/>
      <sheetName val="LbrGeneral"/>
      <sheetName val="LbrMatl"/>
      <sheetName val="LbrQuality"/>
      <sheetName val="LbrEng"/>
      <sheetName val="LbrPersonnel"/>
      <sheetName val="LbrEA"/>
      <sheetName val="LbrPanels"/>
      <sheetName val="LbrMtlFab"/>
      <sheetName val="LbrOpGen"/>
      <sheetName val="MfgExpSummary"/>
      <sheetName val="MfgExpGeneral"/>
      <sheetName val="MfgExpMatl"/>
      <sheetName val="MfgExpQuality"/>
      <sheetName val="MfgExpEng"/>
      <sheetName val="MfgExpPersonnel"/>
      <sheetName val="MfgExpEA"/>
      <sheetName val="MfgExpPanels"/>
      <sheetName val="MfgExpMtlFab"/>
      <sheetName val="MfgExpOpGen"/>
      <sheetName val="Manufacturing Variances"/>
      <sheetName val="Facility Costs"/>
      <sheetName val="Summary - SG&amp;A Costs"/>
      <sheetName val="Design Engr"/>
      <sheetName val="Finance"/>
      <sheetName val="IT"/>
      <sheetName val="R&amp;D Engr"/>
      <sheetName val="Other Sales"/>
    </sheetNames>
    <sheetDataSet>
      <sheetData sheetId="0">
        <row r="1">
          <cell r="B1" t="str">
            <v>Controls Facility</v>
          </cell>
        </row>
        <row r="2">
          <cell r="B2">
            <v>10</v>
          </cell>
        </row>
        <row r="3">
          <cell r="B3" t="str">
            <v>FY 06</v>
          </cell>
        </row>
        <row r="6">
          <cell r="A6">
            <v>1</v>
          </cell>
          <cell r="B6" t="str">
            <v>October 29, 2005</v>
          </cell>
          <cell r="C6">
            <v>38654</v>
          </cell>
          <cell r="D6" t="str">
            <v>Sep</v>
          </cell>
          <cell r="E6" t="str">
            <v>October 2005</v>
          </cell>
          <cell r="F6" t="str">
            <v>October</v>
          </cell>
        </row>
        <row r="7">
          <cell r="A7">
            <v>2</v>
          </cell>
          <cell r="B7" t="str">
            <v>November 26, 2005</v>
          </cell>
          <cell r="C7">
            <v>38682</v>
          </cell>
          <cell r="D7" t="str">
            <v>Oct</v>
          </cell>
          <cell r="E7" t="str">
            <v>November 2005</v>
          </cell>
          <cell r="F7" t="str">
            <v>November</v>
          </cell>
        </row>
        <row r="8">
          <cell r="A8">
            <v>3</v>
          </cell>
          <cell r="B8" t="str">
            <v>December 31, 2005</v>
          </cell>
          <cell r="C8">
            <v>38717</v>
          </cell>
          <cell r="D8" t="str">
            <v>Nov</v>
          </cell>
          <cell r="E8" t="str">
            <v>December 2005</v>
          </cell>
          <cell r="F8" t="str">
            <v>December</v>
          </cell>
        </row>
        <row r="9">
          <cell r="A9">
            <v>4</v>
          </cell>
          <cell r="B9" t="str">
            <v>January 28, 2006</v>
          </cell>
          <cell r="C9">
            <v>38745</v>
          </cell>
          <cell r="D9" t="str">
            <v>Dec</v>
          </cell>
          <cell r="E9" t="str">
            <v>January 2006</v>
          </cell>
          <cell r="F9" t="str">
            <v>January</v>
          </cell>
        </row>
        <row r="10">
          <cell r="A10">
            <v>5</v>
          </cell>
          <cell r="B10" t="str">
            <v>February 25, 2006</v>
          </cell>
          <cell r="C10">
            <v>38773</v>
          </cell>
          <cell r="D10" t="str">
            <v>Jan</v>
          </cell>
          <cell r="E10" t="str">
            <v>February 2006</v>
          </cell>
          <cell r="F10" t="str">
            <v>February</v>
          </cell>
        </row>
        <row r="11">
          <cell r="A11">
            <v>6</v>
          </cell>
          <cell r="B11" t="str">
            <v>April 01, 2006</v>
          </cell>
          <cell r="C11">
            <v>38808</v>
          </cell>
          <cell r="D11" t="str">
            <v>Feb</v>
          </cell>
          <cell r="E11" t="str">
            <v>March 2006</v>
          </cell>
          <cell r="F11" t="str">
            <v>March</v>
          </cell>
        </row>
        <row r="12">
          <cell r="A12">
            <v>7</v>
          </cell>
          <cell r="B12" t="str">
            <v>April 29, 2006</v>
          </cell>
          <cell r="C12">
            <v>38836</v>
          </cell>
          <cell r="D12" t="str">
            <v>Mar</v>
          </cell>
          <cell r="E12" t="str">
            <v>April 2006</v>
          </cell>
          <cell r="F12" t="str">
            <v>April</v>
          </cell>
        </row>
        <row r="13">
          <cell r="A13">
            <v>8</v>
          </cell>
          <cell r="B13" t="str">
            <v>May 27, 2006</v>
          </cell>
          <cell r="C13">
            <v>38864</v>
          </cell>
          <cell r="D13" t="str">
            <v>Apr</v>
          </cell>
          <cell r="E13" t="str">
            <v>May 2006</v>
          </cell>
          <cell r="F13" t="str">
            <v>May</v>
          </cell>
        </row>
        <row r="14">
          <cell r="A14">
            <v>9</v>
          </cell>
          <cell r="B14" t="str">
            <v>July 01, 2006</v>
          </cell>
          <cell r="C14">
            <v>38899</v>
          </cell>
          <cell r="D14" t="str">
            <v>May</v>
          </cell>
          <cell r="E14" t="str">
            <v>June 2006</v>
          </cell>
          <cell r="F14" t="str">
            <v>June</v>
          </cell>
        </row>
        <row r="15">
          <cell r="A15">
            <v>10</v>
          </cell>
          <cell r="B15" t="str">
            <v>July 29, 2006</v>
          </cell>
          <cell r="C15">
            <v>38927</v>
          </cell>
          <cell r="D15" t="str">
            <v>Jun</v>
          </cell>
          <cell r="E15" t="str">
            <v>July 2006</v>
          </cell>
          <cell r="F15" t="str">
            <v>July</v>
          </cell>
        </row>
        <row r="16">
          <cell r="A16">
            <v>11</v>
          </cell>
          <cell r="B16" t="str">
            <v>August 26, 2006</v>
          </cell>
          <cell r="C16">
            <v>38955</v>
          </cell>
          <cell r="D16" t="str">
            <v>Jul</v>
          </cell>
          <cell r="E16" t="str">
            <v>August 2006</v>
          </cell>
          <cell r="F16" t="str">
            <v>August</v>
          </cell>
        </row>
        <row r="17">
          <cell r="A17">
            <v>12</v>
          </cell>
          <cell r="B17" t="str">
            <v>September 30, 2006</v>
          </cell>
          <cell r="C17">
            <v>38990</v>
          </cell>
          <cell r="D17" t="str">
            <v>Aug</v>
          </cell>
          <cell r="E17" t="str">
            <v>September 2006</v>
          </cell>
          <cell r="F17" t="str">
            <v>September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Input Sheet"/>
      <sheetName val="30Apr03"/>
      <sheetName val="16Jan03"/>
      <sheetName val="24Dec02"/>
      <sheetName val="Flow-03Dec02"/>
      <sheetName val="Flow-27Sep02"/>
      <sheetName val="Flow-08Aug02"/>
      <sheetName val="Flow-01Aug02"/>
      <sheetName val="Flow-29Jul02"/>
      <sheetName val="Flow-22Jul02"/>
      <sheetName val="Flow-09Jul02"/>
      <sheetName val="Flow-30May02"/>
      <sheetName val="Flow-29May02"/>
      <sheetName val="Flow-14May02"/>
      <sheetName val="Flow-17Apr02"/>
      <sheetName val="Flow-03Apr02"/>
      <sheetName val="Tabelle1"/>
      <sheetName val="Tabelle2"/>
      <sheetName val="CS Area"/>
      <sheetName val="BURNER"/>
      <sheetName val="Guideli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82">
          <cell r="K382">
            <v>2.51394737875557</v>
          </cell>
        </row>
        <row r="384">
          <cell r="K384">
            <v>1.5918861806129001</v>
          </cell>
        </row>
        <row r="387">
          <cell r="K387">
            <v>0.61685443463010303</v>
          </cell>
        </row>
        <row r="391">
          <cell r="C391">
            <v>6999.3894536117896</v>
          </cell>
        </row>
        <row r="392">
          <cell r="C392">
            <v>4432.1657000823297</v>
          </cell>
        </row>
        <row r="393">
          <cell r="C393">
            <v>1717.4601428216299</v>
          </cell>
        </row>
        <row r="400">
          <cell r="K400">
            <v>1.4407881549022601</v>
          </cell>
        </row>
      </sheetData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QUE"/>
      <sheetName val="P&amp;L summary KPMG"/>
      <sheetName val="Reclassifications 2002"/>
      <sheetName val="P&amp;L summary"/>
      <sheetName val="Reclassifications 2002 old"/>
      <sheetName val="Rec workings"/>
      <sheetName val="Sales by site"/>
      <sheetName val="Sales by site workings"/>
      <sheetName val="Site Mix"/>
      <sheetName val="P&amp;L by customer"/>
      <sheetName val="Organic growth"/>
      <sheetName val="Anti-dumping"/>
      <sheetName val="COS structure pie"/>
      <sheetName val="Supliers dependency"/>
      <sheetName val="Capacity &amp; utilisation"/>
      <sheetName val="Ariane impact"/>
      <sheetName val="Production costs"/>
      <sheetName val="71 - Other operating income"/>
      <sheetName val="61 - Other external conso"/>
      <sheetName val="61 - Other external conso old"/>
      <sheetName val=" Other external by site"/>
      <sheetName val="Temporary staff"/>
      <sheetName val="64 - Personnel costs conso"/>
      <sheetName val="Social summary"/>
      <sheetName val="social"/>
      <sheetName val="social 2"/>
      <sheetName val="work social"/>
      <sheetName val="Personnel costs"/>
      <sheetName val="FTE by site &amp; seg"/>
      <sheetName val="VARIATION EFFECTIFS"/>
      <sheetName val="65 - Other op. exp."/>
      <sheetName val="682 - Provision movements"/>
      <sheetName val="EBITDA analysis"/>
      <sheetName val="EBITDA Waterfall"/>
      <sheetName val="EBITDA normalisation"/>
      <sheetName val="68 - Current assets prov"/>
      <sheetName val="68 - Deprec &amp; Amort Exp"/>
      <sheetName val="P&amp;L structure"/>
      <sheetName val="Gain loss on disposal"/>
      <sheetName val="Net fin items"/>
      <sheetName val="FX sales"/>
      <sheetName val="Tax &amp; min"/>
      <sheetName val="2004E"/>
      <sheetName val="2004E P&amp;L"/>
      <sheetName val="PROJECTIONS"/>
      <sheetName val="BP P&amp;L summary"/>
      <sheetName val="BP P&amp;L by site"/>
      <sheetName val="BP Sector Mix"/>
      <sheetName val="BP Gross margin"/>
      <sheetName val="BP EBIT by site"/>
      <sheetName val="EBIT trends"/>
      <sheetName val="Forecast Accuracy"/>
      <sheetName val="Sensitivities"/>
      <sheetName val="Template"/>
      <sheetName val="Blank Historical"/>
      <sheetName val="Bla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S&gt;&gt;&gt;"/>
      <sheetName val="Formatted Cut"/>
      <sheetName val="LBO Summary Page"/>
      <sheetName val="M&amp;A Comp Summary"/>
      <sheetName val="Comp Summary"/>
      <sheetName val="LBO Low"/>
      <sheetName val="LBO High"/>
      <sheetName val="Operational EBITDA"/>
      <sheetName val="DCF"/>
      <sheetName val="Spreads"/>
      <sheetName val="A-DDEBT"/>
      <sheetName val="Valuation Matrix"/>
      <sheetName val="__FDSCACHE__"/>
      <sheetName val="WACC"/>
      <sheetName val="INPUTS&gt;&gt;&gt;"/>
      <sheetName val="A"/>
      <sheetName val="ADDBACKS"/>
      <sheetName val="D&amp;A"/>
      <sheetName val="Traditional"/>
      <sheetName val="DATA"/>
      <sheetName val="LTM raw"/>
      <sheetName val="A-D50%"/>
      <sheetName val="A-DStand"/>
      <sheetName val="A-DStand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"/>
      <sheetName val="Sheet4"/>
      <sheetName val="Sheet2"/>
      <sheetName val="Sheet3"/>
      <sheetName val="Croping"/>
      <sheetName val="Store"/>
      <sheetName val="Sheet1"/>
      <sheetName val="FA"/>
      <sheetName val="PV Data"/>
      <sheetName val="Data Summary"/>
      <sheetName val="Total"/>
      <sheetName val="JISL"/>
      <sheetName val="Family"/>
      <sheetName val="Lease"/>
      <sheetName val="Year"/>
      <sheetName val="Site Year"/>
      <sheetName val="Ownership Year"/>
      <sheetName val="Master"/>
    </sheetNames>
    <sheetDataSet>
      <sheetData sheetId="0" refreshError="1"/>
      <sheetData sheetId="1" refreshError="1">
        <row r="2">
          <cell r="B2" t="str">
            <v>B2C001</v>
          </cell>
          <cell r="J2" t="str">
            <v>Tractor</v>
          </cell>
          <cell r="K2">
            <v>5407</v>
          </cell>
        </row>
        <row r="3">
          <cell r="B3" t="str">
            <v>B2C001</v>
          </cell>
          <cell r="J3" t="str">
            <v>Labour</v>
          </cell>
          <cell r="K3">
            <v>4740</v>
          </cell>
        </row>
        <row r="4">
          <cell r="B4" t="str">
            <v>B2C001</v>
          </cell>
          <cell r="J4" t="str">
            <v>Fertilizer</v>
          </cell>
          <cell r="K4">
            <v>8400</v>
          </cell>
        </row>
        <row r="5">
          <cell r="B5" t="str">
            <v>B2C001</v>
          </cell>
          <cell r="J5" t="str">
            <v>Organic</v>
          </cell>
          <cell r="K5">
            <v>18250</v>
          </cell>
        </row>
        <row r="6">
          <cell r="B6" t="str">
            <v>B2C001</v>
          </cell>
          <cell r="J6" t="str">
            <v>Consumable</v>
          </cell>
          <cell r="K6">
            <v>34</v>
          </cell>
        </row>
        <row r="7">
          <cell r="B7" t="str">
            <v>B2C001</v>
          </cell>
          <cell r="J7" t="str">
            <v>Seed</v>
          </cell>
          <cell r="K7">
            <v>126000</v>
          </cell>
        </row>
        <row r="8">
          <cell r="B8" t="str">
            <v>B2C001</v>
          </cell>
          <cell r="J8" t="str">
            <v>Water</v>
          </cell>
          <cell r="K8">
            <v>456.5</v>
          </cell>
        </row>
        <row r="9">
          <cell r="B9" t="str">
            <v>B2C001</v>
          </cell>
          <cell r="J9" t="str">
            <v>Labour</v>
          </cell>
          <cell r="K9">
            <v>7380</v>
          </cell>
        </row>
        <row r="10">
          <cell r="B10" t="str">
            <v>B2C001</v>
          </cell>
          <cell r="J10" t="str">
            <v>Organic</v>
          </cell>
          <cell r="K10">
            <v>185650</v>
          </cell>
        </row>
        <row r="11">
          <cell r="B11" t="str">
            <v>B2C001</v>
          </cell>
          <cell r="J11" t="str">
            <v>Labour</v>
          </cell>
          <cell r="K11">
            <v>4655</v>
          </cell>
        </row>
        <row r="12">
          <cell r="B12" t="str">
            <v>B2C001</v>
          </cell>
          <cell r="J12" t="str">
            <v>Consumable</v>
          </cell>
          <cell r="K12">
            <v>719</v>
          </cell>
        </row>
        <row r="13">
          <cell r="B13" t="str">
            <v>B2C001</v>
          </cell>
          <cell r="J13" t="str">
            <v>Tractor</v>
          </cell>
          <cell r="K13">
            <v>875</v>
          </cell>
        </row>
        <row r="14">
          <cell r="B14" t="str">
            <v>B2C001</v>
          </cell>
          <cell r="J14" t="str">
            <v>Pesticide</v>
          </cell>
          <cell r="K14">
            <v>3736</v>
          </cell>
        </row>
        <row r="15">
          <cell r="B15" t="str">
            <v>B2C001</v>
          </cell>
          <cell r="J15" t="str">
            <v>Labour</v>
          </cell>
          <cell r="K15">
            <v>4052</v>
          </cell>
        </row>
        <row r="16">
          <cell r="B16" t="str">
            <v>B2C001</v>
          </cell>
          <cell r="J16" t="str">
            <v>Consumable</v>
          </cell>
          <cell r="K16">
            <v>460</v>
          </cell>
        </row>
        <row r="17">
          <cell r="B17" t="str">
            <v>B2C001</v>
          </cell>
          <cell r="J17" t="str">
            <v>Pesticide</v>
          </cell>
          <cell r="K17">
            <v>3959</v>
          </cell>
        </row>
        <row r="18">
          <cell r="B18" t="str">
            <v>B2C001</v>
          </cell>
          <cell r="J18" t="str">
            <v>Water</v>
          </cell>
          <cell r="K18">
            <v>39319</v>
          </cell>
        </row>
        <row r="19">
          <cell r="B19" t="str">
            <v>B2C001</v>
          </cell>
          <cell r="J19" t="str">
            <v>Labour</v>
          </cell>
          <cell r="K19">
            <v>15505</v>
          </cell>
        </row>
        <row r="20">
          <cell r="B20" t="str">
            <v>B2C001</v>
          </cell>
          <cell r="J20" t="str">
            <v>Water</v>
          </cell>
          <cell r="K20">
            <v>15403</v>
          </cell>
        </row>
        <row r="21">
          <cell r="B21" t="str">
            <v>B2C001</v>
          </cell>
          <cell r="J21" t="str">
            <v>Labour</v>
          </cell>
          <cell r="K21">
            <v>5868</v>
          </cell>
        </row>
        <row r="22">
          <cell r="B22" t="str">
            <v>B2C001</v>
          </cell>
          <cell r="J22" t="str">
            <v>Pesticide</v>
          </cell>
          <cell r="K22">
            <v>175</v>
          </cell>
        </row>
        <row r="23">
          <cell r="B23" t="str">
            <v>B2C001</v>
          </cell>
          <cell r="J23" t="str">
            <v>Water</v>
          </cell>
          <cell r="K23">
            <v>16968</v>
          </cell>
        </row>
        <row r="24">
          <cell r="B24" t="str">
            <v>B2C001</v>
          </cell>
          <cell r="J24" t="str">
            <v>Consumable</v>
          </cell>
          <cell r="K24">
            <v>460</v>
          </cell>
        </row>
        <row r="25">
          <cell r="B25" t="str">
            <v>B2C001</v>
          </cell>
          <cell r="J25" t="str">
            <v>Labour</v>
          </cell>
          <cell r="K25">
            <v>8668</v>
          </cell>
        </row>
        <row r="26">
          <cell r="B26" t="str">
            <v>B2C001</v>
          </cell>
          <cell r="J26" t="str">
            <v>Consumable</v>
          </cell>
          <cell r="K26">
            <v>1488</v>
          </cell>
        </row>
        <row r="27">
          <cell r="B27" t="str">
            <v>B2C001</v>
          </cell>
          <cell r="J27" t="str">
            <v>Consumable</v>
          </cell>
          <cell r="K27">
            <v>1056</v>
          </cell>
        </row>
        <row r="28">
          <cell r="B28" t="str">
            <v>B2C001</v>
          </cell>
          <cell r="J28" t="str">
            <v>Pesticide</v>
          </cell>
          <cell r="K28">
            <v>5425</v>
          </cell>
        </row>
        <row r="29">
          <cell r="B29" t="str">
            <v>B2C001</v>
          </cell>
          <cell r="J29" t="str">
            <v>Water</v>
          </cell>
          <cell r="K29">
            <v>12116</v>
          </cell>
        </row>
        <row r="30">
          <cell r="B30" t="str">
            <v>B2C001</v>
          </cell>
          <cell r="J30" t="str">
            <v>Consumable</v>
          </cell>
          <cell r="K30">
            <v>221</v>
          </cell>
        </row>
        <row r="31">
          <cell r="B31" t="str">
            <v>B2C001</v>
          </cell>
          <cell r="J31" t="str">
            <v>Labour</v>
          </cell>
          <cell r="K31">
            <v>8196</v>
          </cell>
        </row>
        <row r="32">
          <cell r="B32" t="str">
            <v>B2C001</v>
          </cell>
          <cell r="J32" t="str">
            <v>Pesticide</v>
          </cell>
          <cell r="K32">
            <v>97</v>
          </cell>
        </row>
        <row r="33">
          <cell r="B33" t="str">
            <v>B2C001</v>
          </cell>
          <cell r="J33" t="str">
            <v>Water</v>
          </cell>
          <cell r="K33">
            <v>28610</v>
          </cell>
        </row>
        <row r="34">
          <cell r="B34" t="str">
            <v>B2C002</v>
          </cell>
          <cell r="J34" t="str">
            <v>Fertilizer</v>
          </cell>
          <cell r="K34">
            <v>2106</v>
          </cell>
        </row>
        <row r="35">
          <cell r="B35" t="str">
            <v>B2C002</v>
          </cell>
          <cell r="J35" t="str">
            <v>Fuel</v>
          </cell>
          <cell r="K35">
            <v>4482.8999999999996</v>
          </cell>
        </row>
        <row r="36">
          <cell r="B36" t="str">
            <v>B2C002</v>
          </cell>
          <cell r="J36" t="str">
            <v>Labour</v>
          </cell>
          <cell r="K36">
            <v>10207.5</v>
          </cell>
        </row>
        <row r="37">
          <cell r="B37" t="str">
            <v>B2C002</v>
          </cell>
          <cell r="J37" t="str">
            <v>Consumable</v>
          </cell>
          <cell r="K37">
            <v>1105</v>
          </cell>
        </row>
        <row r="38">
          <cell r="B38" t="str">
            <v>B2C002</v>
          </cell>
          <cell r="J38" t="str">
            <v>Pesticide</v>
          </cell>
          <cell r="K38">
            <v>435.5</v>
          </cell>
        </row>
        <row r="39">
          <cell r="B39" t="str">
            <v>B2C002</v>
          </cell>
          <cell r="J39" t="str">
            <v>Seed</v>
          </cell>
          <cell r="K39">
            <v>21600</v>
          </cell>
        </row>
        <row r="40">
          <cell r="B40" t="str">
            <v>B2C002</v>
          </cell>
          <cell r="J40" t="str">
            <v>Consumable</v>
          </cell>
          <cell r="K40">
            <v>210</v>
          </cell>
        </row>
        <row r="41">
          <cell r="B41" t="str">
            <v>B2C002</v>
          </cell>
          <cell r="J41" t="str">
            <v>Labour</v>
          </cell>
          <cell r="K41">
            <v>6870</v>
          </cell>
        </row>
        <row r="42">
          <cell r="B42" t="str">
            <v>B2C002</v>
          </cell>
          <cell r="J42" t="str">
            <v>Pesticide</v>
          </cell>
          <cell r="K42">
            <v>800</v>
          </cell>
        </row>
        <row r="43">
          <cell r="B43" t="str">
            <v>B2C002</v>
          </cell>
          <cell r="J43" t="str">
            <v>Water</v>
          </cell>
          <cell r="K43">
            <v>7879</v>
          </cell>
        </row>
        <row r="44">
          <cell r="B44" t="str">
            <v>B2C002</v>
          </cell>
          <cell r="J44" t="str">
            <v>Consumable</v>
          </cell>
          <cell r="K44">
            <v>262.26</v>
          </cell>
        </row>
        <row r="45">
          <cell r="B45" t="str">
            <v>B2C002</v>
          </cell>
          <cell r="J45" t="str">
            <v>Labour</v>
          </cell>
          <cell r="K45">
            <v>7518</v>
          </cell>
        </row>
        <row r="46">
          <cell r="B46" t="str">
            <v>B2C002</v>
          </cell>
          <cell r="J46" t="str">
            <v>Consumable</v>
          </cell>
          <cell r="K46">
            <v>132</v>
          </cell>
        </row>
        <row r="47">
          <cell r="B47" t="str">
            <v>B2C002</v>
          </cell>
          <cell r="J47" t="str">
            <v>Pesticide</v>
          </cell>
          <cell r="K47">
            <v>560</v>
          </cell>
        </row>
        <row r="48">
          <cell r="B48" t="str">
            <v>B2C002</v>
          </cell>
          <cell r="J48" t="str">
            <v>Water</v>
          </cell>
          <cell r="K48">
            <v>19745</v>
          </cell>
        </row>
        <row r="49">
          <cell r="B49" t="str">
            <v>B2C002</v>
          </cell>
          <cell r="J49" t="str">
            <v>Income</v>
          </cell>
          <cell r="K49">
            <v>10000</v>
          </cell>
        </row>
        <row r="50">
          <cell r="B50" t="str">
            <v>B2C002</v>
          </cell>
          <cell r="J50" t="str">
            <v>Labour</v>
          </cell>
          <cell r="K50">
            <v>816</v>
          </cell>
        </row>
        <row r="51">
          <cell r="B51" t="str">
            <v>B2C002</v>
          </cell>
          <cell r="J51" t="str">
            <v>Water</v>
          </cell>
          <cell r="K51">
            <v>16711</v>
          </cell>
        </row>
        <row r="52">
          <cell r="B52" t="str">
            <v>B2C002</v>
          </cell>
          <cell r="J52" t="str">
            <v>Labour</v>
          </cell>
          <cell r="K52">
            <v>2585</v>
          </cell>
        </row>
        <row r="53">
          <cell r="B53" t="str">
            <v>B2C002</v>
          </cell>
          <cell r="J53" t="str">
            <v>Water</v>
          </cell>
          <cell r="K53">
            <v>10575</v>
          </cell>
        </row>
        <row r="54">
          <cell r="B54" t="str">
            <v>B2C002</v>
          </cell>
          <cell r="J54" t="str">
            <v>Labour</v>
          </cell>
          <cell r="K54">
            <v>432</v>
          </cell>
        </row>
        <row r="55">
          <cell r="B55" t="str">
            <v>B2C002</v>
          </cell>
          <cell r="J55" t="str">
            <v>Water</v>
          </cell>
          <cell r="K55">
            <v>6989</v>
          </cell>
        </row>
        <row r="56">
          <cell r="B56" t="str">
            <v>B2C002</v>
          </cell>
          <cell r="J56" t="str">
            <v>Consumable</v>
          </cell>
          <cell r="K56">
            <v>184</v>
          </cell>
        </row>
        <row r="57">
          <cell r="B57" t="str">
            <v>B2C002</v>
          </cell>
          <cell r="J57" t="str">
            <v>Labour</v>
          </cell>
          <cell r="K57">
            <v>230</v>
          </cell>
        </row>
        <row r="58">
          <cell r="B58" t="str">
            <v>B2C002</v>
          </cell>
          <cell r="J58" t="str">
            <v>Pesticide</v>
          </cell>
          <cell r="K58">
            <v>280</v>
          </cell>
        </row>
        <row r="59">
          <cell r="B59" t="str">
            <v>B2C002</v>
          </cell>
          <cell r="J59" t="str">
            <v>Water</v>
          </cell>
          <cell r="K59">
            <v>1735</v>
          </cell>
        </row>
        <row r="60">
          <cell r="B60" t="str">
            <v>B2C002</v>
          </cell>
          <cell r="J60" t="str">
            <v>Labour</v>
          </cell>
          <cell r="K60">
            <v>1440</v>
          </cell>
        </row>
        <row r="61">
          <cell r="B61" t="str">
            <v>B2C002</v>
          </cell>
          <cell r="J61" t="str">
            <v>Water</v>
          </cell>
          <cell r="K61">
            <v>5500</v>
          </cell>
        </row>
        <row r="62">
          <cell r="B62" t="str">
            <v>RDC001</v>
          </cell>
          <cell r="J62" t="str">
            <v>Seed</v>
          </cell>
          <cell r="K62">
            <v>10000</v>
          </cell>
        </row>
        <row r="63">
          <cell r="B63" t="str">
            <v>RDC001</v>
          </cell>
          <cell r="J63" t="str">
            <v>Consumable</v>
          </cell>
          <cell r="K63">
            <v>262.26</v>
          </cell>
        </row>
        <row r="64">
          <cell r="B64" t="str">
            <v>RDC001</v>
          </cell>
          <cell r="J64" t="str">
            <v>Fertilizer</v>
          </cell>
          <cell r="K64">
            <v>975</v>
          </cell>
        </row>
        <row r="65">
          <cell r="B65" t="str">
            <v>RDC001</v>
          </cell>
          <cell r="J65" t="str">
            <v>Fuel</v>
          </cell>
          <cell r="K65">
            <v>1845.9</v>
          </cell>
        </row>
        <row r="66">
          <cell r="B66" t="str">
            <v>RDC001</v>
          </cell>
          <cell r="J66" t="str">
            <v>Labour</v>
          </cell>
          <cell r="K66">
            <v>6870</v>
          </cell>
        </row>
        <row r="67">
          <cell r="B67" t="str">
            <v>RDC001</v>
          </cell>
          <cell r="J67" t="str">
            <v>Consumable</v>
          </cell>
          <cell r="K67">
            <v>652</v>
          </cell>
        </row>
        <row r="68">
          <cell r="B68" t="str">
            <v>RDC001</v>
          </cell>
          <cell r="J68" t="str">
            <v>Pesticide</v>
          </cell>
          <cell r="K68">
            <v>560</v>
          </cell>
        </row>
        <row r="69">
          <cell r="B69" t="str">
            <v>RDC001</v>
          </cell>
          <cell r="J69" t="str">
            <v>Water</v>
          </cell>
          <cell r="K69">
            <v>3864</v>
          </cell>
        </row>
        <row r="70">
          <cell r="B70" t="str">
            <v>RDC001</v>
          </cell>
          <cell r="J70" t="str">
            <v>Labour</v>
          </cell>
          <cell r="K70">
            <v>468</v>
          </cell>
        </row>
        <row r="71">
          <cell r="B71" t="str">
            <v>RDC001</v>
          </cell>
          <cell r="J71" t="str">
            <v>Water</v>
          </cell>
          <cell r="K71">
            <v>3291</v>
          </cell>
        </row>
        <row r="72">
          <cell r="B72" t="str">
            <v>RDC001</v>
          </cell>
          <cell r="J72" t="str">
            <v>Labour</v>
          </cell>
          <cell r="K72">
            <v>2420</v>
          </cell>
        </row>
        <row r="73">
          <cell r="B73" t="str">
            <v>RDC001</v>
          </cell>
          <cell r="J73" t="str">
            <v>Water</v>
          </cell>
          <cell r="K73">
            <v>3977</v>
          </cell>
        </row>
        <row r="74">
          <cell r="B74" t="str">
            <v>RDC001</v>
          </cell>
          <cell r="J74" t="str">
            <v>Consumable</v>
          </cell>
          <cell r="K74">
            <v>34.5</v>
          </cell>
        </row>
        <row r="75">
          <cell r="B75" t="str">
            <v>RDC001</v>
          </cell>
          <cell r="J75" t="str">
            <v>Labour</v>
          </cell>
          <cell r="K75">
            <v>1209.5</v>
          </cell>
        </row>
        <row r="76">
          <cell r="B76" t="str">
            <v>RDC001</v>
          </cell>
          <cell r="J76" t="str">
            <v>Pesticide</v>
          </cell>
          <cell r="K76">
            <v>2625</v>
          </cell>
        </row>
        <row r="77">
          <cell r="B77" t="str">
            <v>RDC001</v>
          </cell>
          <cell r="J77" t="str">
            <v>Water</v>
          </cell>
          <cell r="K77">
            <v>1658</v>
          </cell>
        </row>
        <row r="78">
          <cell r="B78" t="str">
            <v>RDC001</v>
          </cell>
          <cell r="J78" t="str">
            <v>Consumable</v>
          </cell>
          <cell r="K78">
            <v>138</v>
          </cell>
        </row>
        <row r="79">
          <cell r="B79" t="str">
            <v>RDC001</v>
          </cell>
          <cell r="J79" t="str">
            <v>Fertilizer</v>
          </cell>
          <cell r="K79">
            <v>28</v>
          </cell>
        </row>
        <row r="80">
          <cell r="B80" t="str">
            <v>RDC001</v>
          </cell>
          <cell r="J80" t="str">
            <v>Labour</v>
          </cell>
          <cell r="K80">
            <v>4291</v>
          </cell>
        </row>
        <row r="81">
          <cell r="B81" t="str">
            <v>RDC001</v>
          </cell>
          <cell r="J81" t="str">
            <v>Pesticide</v>
          </cell>
          <cell r="K81">
            <v>2835</v>
          </cell>
        </row>
        <row r="82">
          <cell r="B82" t="str">
            <v>RDC001</v>
          </cell>
          <cell r="J82" t="str">
            <v>Water</v>
          </cell>
          <cell r="K82">
            <v>426</v>
          </cell>
        </row>
        <row r="83">
          <cell r="B83" t="str">
            <v>RDC001</v>
          </cell>
          <cell r="J83" t="str">
            <v>Fertilizer</v>
          </cell>
          <cell r="K83">
            <v>14</v>
          </cell>
        </row>
        <row r="84">
          <cell r="B84" t="str">
            <v>RDC001</v>
          </cell>
          <cell r="J84" t="str">
            <v>Labour</v>
          </cell>
          <cell r="K84">
            <v>2448</v>
          </cell>
        </row>
        <row r="85">
          <cell r="B85" t="str">
            <v>RDC001</v>
          </cell>
          <cell r="J85" t="str">
            <v>Water</v>
          </cell>
          <cell r="K85">
            <v>445</v>
          </cell>
        </row>
        <row r="86">
          <cell r="B86" t="str">
            <v>B2C010</v>
          </cell>
          <cell r="J86" t="str">
            <v>Labour</v>
          </cell>
          <cell r="K86">
            <v>468</v>
          </cell>
        </row>
        <row r="87">
          <cell r="B87" t="str">
            <v>B2C010</v>
          </cell>
          <cell r="J87" t="str">
            <v>Water</v>
          </cell>
          <cell r="K87">
            <v>3291</v>
          </cell>
        </row>
        <row r="88">
          <cell r="B88" t="str">
            <v>B2C010</v>
          </cell>
          <cell r="J88" t="str">
            <v>Water</v>
          </cell>
          <cell r="K88">
            <v>6740</v>
          </cell>
        </row>
        <row r="89">
          <cell r="B89" t="str">
            <v>B2C010</v>
          </cell>
          <cell r="J89" t="str">
            <v>Labour</v>
          </cell>
          <cell r="K89">
            <v>2420</v>
          </cell>
        </row>
        <row r="90">
          <cell r="B90" t="str">
            <v>B2C010</v>
          </cell>
          <cell r="J90" t="str">
            <v>Water</v>
          </cell>
          <cell r="K90">
            <v>3977</v>
          </cell>
        </row>
        <row r="91">
          <cell r="B91" t="str">
            <v>B2C010</v>
          </cell>
          <cell r="J91" t="str">
            <v>Consumable</v>
          </cell>
          <cell r="K91">
            <v>34.5</v>
          </cell>
        </row>
        <row r="92">
          <cell r="B92" t="str">
            <v>B2C010</v>
          </cell>
          <cell r="J92" t="str">
            <v>Labour</v>
          </cell>
          <cell r="K92">
            <v>1209.5</v>
          </cell>
        </row>
        <row r="93">
          <cell r="B93" t="str">
            <v>B2C010</v>
          </cell>
          <cell r="J93" t="str">
            <v>Pesticide</v>
          </cell>
          <cell r="K93">
            <v>2625</v>
          </cell>
        </row>
        <row r="94">
          <cell r="B94" t="str">
            <v>B2C010</v>
          </cell>
          <cell r="J94" t="str">
            <v>Water</v>
          </cell>
          <cell r="K94">
            <v>1658</v>
          </cell>
        </row>
        <row r="95">
          <cell r="B95" t="str">
            <v>B2C010</v>
          </cell>
          <cell r="J95" t="str">
            <v>Consumable</v>
          </cell>
          <cell r="K95">
            <v>138</v>
          </cell>
        </row>
        <row r="96">
          <cell r="B96" t="str">
            <v>B2C010</v>
          </cell>
          <cell r="J96" t="str">
            <v>Fertilizer</v>
          </cell>
          <cell r="K96">
            <v>28</v>
          </cell>
        </row>
        <row r="97">
          <cell r="B97" t="str">
            <v>B2C010</v>
          </cell>
          <cell r="J97" t="str">
            <v>Biomass</v>
          </cell>
          <cell r="K97">
            <v>-22589</v>
          </cell>
        </row>
        <row r="98">
          <cell r="B98" t="str">
            <v>B2C003</v>
          </cell>
          <cell r="J98" t="str">
            <v>Fertilizer</v>
          </cell>
          <cell r="K98">
            <v>87.75</v>
          </cell>
        </row>
        <row r="99">
          <cell r="B99" t="str">
            <v>B2C003</v>
          </cell>
          <cell r="J99" t="str">
            <v>Fuel</v>
          </cell>
          <cell r="K99">
            <v>171.405</v>
          </cell>
        </row>
        <row r="100">
          <cell r="B100" t="str">
            <v>B2C003</v>
          </cell>
          <cell r="J100" t="str">
            <v>Labour</v>
          </cell>
          <cell r="K100">
            <v>1008</v>
          </cell>
        </row>
        <row r="101">
          <cell r="B101" t="str">
            <v>B2C003</v>
          </cell>
          <cell r="J101" t="str">
            <v>Consumable</v>
          </cell>
          <cell r="K101">
            <v>39</v>
          </cell>
        </row>
        <row r="102">
          <cell r="B102" t="str">
            <v>B2C003</v>
          </cell>
          <cell r="J102" t="str">
            <v>Organic</v>
          </cell>
          <cell r="K102">
            <v>1126</v>
          </cell>
        </row>
        <row r="103">
          <cell r="B103" t="str">
            <v>B2C003</v>
          </cell>
          <cell r="J103" t="str">
            <v>Seed</v>
          </cell>
          <cell r="K103">
            <v>3500</v>
          </cell>
        </row>
        <row r="104">
          <cell r="B104" t="str">
            <v>B2C003</v>
          </cell>
          <cell r="J104" t="str">
            <v>Water</v>
          </cell>
          <cell r="K104">
            <v>1859</v>
          </cell>
        </row>
        <row r="105">
          <cell r="B105" t="str">
            <v>B2C003</v>
          </cell>
          <cell r="J105" t="str">
            <v>Income</v>
          </cell>
          <cell r="K105">
            <v>-10591</v>
          </cell>
        </row>
        <row r="106">
          <cell r="B106" t="str">
            <v>B2C004</v>
          </cell>
          <cell r="J106" t="str">
            <v>Seed</v>
          </cell>
          <cell r="K106">
            <v>10591</v>
          </cell>
        </row>
        <row r="107">
          <cell r="B107" t="str">
            <v>B2C004</v>
          </cell>
          <cell r="J107" t="str">
            <v>Biomass</v>
          </cell>
          <cell r="K107">
            <v>3388.35</v>
          </cell>
        </row>
        <row r="108">
          <cell r="B108" t="str">
            <v>B2C004</v>
          </cell>
          <cell r="J108" t="str">
            <v>Fertilizer</v>
          </cell>
          <cell r="K108">
            <v>1950</v>
          </cell>
        </row>
        <row r="109">
          <cell r="B109" t="str">
            <v>B2C004</v>
          </cell>
          <cell r="J109" t="str">
            <v>Fuel</v>
          </cell>
          <cell r="K109">
            <v>1582.2</v>
          </cell>
        </row>
        <row r="110">
          <cell r="B110" t="str">
            <v>B2C004</v>
          </cell>
          <cell r="J110" t="str">
            <v>Labour</v>
          </cell>
          <cell r="K110">
            <v>8709</v>
          </cell>
        </row>
        <row r="111">
          <cell r="B111" t="str">
            <v>B2C004</v>
          </cell>
          <cell r="J111" t="str">
            <v>Consumable</v>
          </cell>
          <cell r="K111">
            <v>364</v>
          </cell>
        </row>
        <row r="112">
          <cell r="B112" t="str">
            <v>B2C004</v>
          </cell>
          <cell r="J112" t="str">
            <v>Organic</v>
          </cell>
          <cell r="K112">
            <v>1880</v>
          </cell>
        </row>
        <row r="113">
          <cell r="B113" t="str">
            <v>B2C004</v>
          </cell>
          <cell r="J113" t="str">
            <v>Water</v>
          </cell>
          <cell r="K113">
            <v>3147</v>
          </cell>
        </row>
        <row r="114">
          <cell r="B114" t="str">
            <v>B2C004</v>
          </cell>
          <cell r="J114" t="str">
            <v>Consumable</v>
          </cell>
          <cell r="K114">
            <v>138</v>
          </cell>
        </row>
        <row r="115">
          <cell r="B115" t="str">
            <v>B2C004</v>
          </cell>
          <cell r="J115" t="str">
            <v>Fertilizer</v>
          </cell>
          <cell r="K115">
            <v>78</v>
          </cell>
        </row>
        <row r="116">
          <cell r="B116" t="str">
            <v>B2C004</v>
          </cell>
          <cell r="J116" t="str">
            <v>Labour</v>
          </cell>
          <cell r="K116">
            <v>568</v>
          </cell>
        </row>
        <row r="117">
          <cell r="B117" t="str">
            <v>B2C004</v>
          </cell>
          <cell r="J117" t="str">
            <v>Pesticide</v>
          </cell>
          <cell r="K117">
            <v>892</v>
          </cell>
        </row>
        <row r="118">
          <cell r="B118" t="str">
            <v>B2C004</v>
          </cell>
          <cell r="J118" t="str">
            <v>Water</v>
          </cell>
          <cell r="K118">
            <v>8362.5</v>
          </cell>
        </row>
        <row r="119">
          <cell r="B119" t="str">
            <v>B2C004</v>
          </cell>
          <cell r="J119" t="str">
            <v>Consumable</v>
          </cell>
          <cell r="K119">
            <v>1610</v>
          </cell>
        </row>
        <row r="120">
          <cell r="B120" t="str">
            <v>B2C004</v>
          </cell>
          <cell r="J120" t="str">
            <v>Labour</v>
          </cell>
          <cell r="K120">
            <v>1870</v>
          </cell>
        </row>
        <row r="121">
          <cell r="B121" t="str">
            <v>B2C004</v>
          </cell>
          <cell r="J121" t="str">
            <v>Pesticide</v>
          </cell>
          <cell r="K121">
            <v>15840</v>
          </cell>
        </row>
        <row r="122">
          <cell r="B122" t="str">
            <v>B2C004</v>
          </cell>
          <cell r="J122" t="str">
            <v>Water</v>
          </cell>
          <cell r="K122">
            <v>7040</v>
          </cell>
        </row>
        <row r="123">
          <cell r="B123" t="str">
            <v>B2C004</v>
          </cell>
          <cell r="J123" t="str">
            <v>Water</v>
          </cell>
          <cell r="K123">
            <v>3875</v>
          </cell>
        </row>
        <row r="124">
          <cell r="B124" t="str">
            <v>B2C004</v>
          </cell>
          <cell r="J124" t="str">
            <v>Labour</v>
          </cell>
          <cell r="K124">
            <v>4524</v>
          </cell>
        </row>
        <row r="125">
          <cell r="B125" t="str">
            <v>B2C004</v>
          </cell>
          <cell r="J125" t="str">
            <v>Yield</v>
          </cell>
        </row>
        <row r="126">
          <cell r="B126" t="str">
            <v>B2C004</v>
          </cell>
          <cell r="J126" t="str">
            <v>Income</v>
          </cell>
        </row>
        <row r="127">
          <cell r="B127" t="str">
            <v>B2C00Y</v>
          </cell>
          <cell r="J127" t="str">
            <v>Biomass</v>
          </cell>
          <cell r="K127">
            <v>19200.650000000001</v>
          </cell>
        </row>
        <row r="128">
          <cell r="B128" t="str">
            <v>B2C00Y</v>
          </cell>
          <cell r="J128" t="str">
            <v>Organic</v>
          </cell>
          <cell r="K128">
            <v>500550</v>
          </cell>
        </row>
        <row r="129">
          <cell r="B129" t="str">
            <v>B2C00Y</v>
          </cell>
          <cell r="J129" t="str">
            <v>Seed</v>
          </cell>
          <cell r="K129">
            <v>420000</v>
          </cell>
        </row>
        <row r="130">
          <cell r="B130" t="str">
            <v>B2C00Y</v>
          </cell>
          <cell r="J130" t="str">
            <v>Fertilizer</v>
          </cell>
          <cell r="K130">
            <v>26307</v>
          </cell>
        </row>
        <row r="131">
          <cell r="B131" t="str">
            <v>B2C00Y</v>
          </cell>
          <cell r="J131" t="str">
            <v>Fuel</v>
          </cell>
          <cell r="K131">
            <v>37081.493999999999</v>
          </cell>
        </row>
        <row r="132">
          <cell r="B132" t="str">
            <v>B2C00Y</v>
          </cell>
          <cell r="J132" t="str">
            <v>Labour</v>
          </cell>
          <cell r="K132">
            <v>39288.75</v>
          </cell>
        </row>
        <row r="133">
          <cell r="B133" t="str">
            <v>B2C00Y</v>
          </cell>
          <cell r="J133" t="str">
            <v>Consumable</v>
          </cell>
          <cell r="K133">
            <v>10180.625</v>
          </cell>
        </row>
        <row r="134">
          <cell r="B134" t="str">
            <v>B2C00Y</v>
          </cell>
          <cell r="J134" t="str">
            <v>Labour</v>
          </cell>
          <cell r="K134">
            <v>23700.6</v>
          </cell>
        </row>
        <row r="135">
          <cell r="B135" t="str">
            <v>B2C00Y</v>
          </cell>
          <cell r="J135" t="str">
            <v>Consumable</v>
          </cell>
          <cell r="K135">
            <v>16111</v>
          </cell>
        </row>
        <row r="136">
          <cell r="B136" t="str">
            <v>B2C00Y</v>
          </cell>
          <cell r="J136" t="str">
            <v>Labour</v>
          </cell>
          <cell r="K136">
            <v>36899</v>
          </cell>
        </row>
        <row r="137">
          <cell r="B137" t="str">
            <v>B2C00Y</v>
          </cell>
          <cell r="J137" t="str">
            <v>Pesticide</v>
          </cell>
          <cell r="K137">
            <v>15840</v>
          </cell>
        </row>
        <row r="138">
          <cell r="B138" t="str">
            <v>B2C00Y</v>
          </cell>
          <cell r="J138" t="str">
            <v>Labour</v>
          </cell>
          <cell r="K138">
            <v>3690</v>
          </cell>
        </row>
        <row r="139">
          <cell r="B139" t="str">
            <v>B2C00Y</v>
          </cell>
          <cell r="J139" t="str">
            <v>Water</v>
          </cell>
          <cell r="K139">
            <v>160392</v>
          </cell>
        </row>
        <row r="140">
          <cell r="B140" t="str">
            <v>B2C00Y</v>
          </cell>
          <cell r="J140" t="str">
            <v>Consumable</v>
          </cell>
          <cell r="K140">
            <v>2733.65</v>
          </cell>
        </row>
        <row r="141">
          <cell r="B141" t="str">
            <v>B2C00Y</v>
          </cell>
          <cell r="J141" t="str">
            <v>Labour</v>
          </cell>
          <cell r="K141">
            <v>168245</v>
          </cell>
        </row>
        <row r="142">
          <cell r="B142" t="str">
            <v>B2C00Y</v>
          </cell>
          <cell r="J142" t="str">
            <v>Consumable</v>
          </cell>
          <cell r="K142">
            <v>1914</v>
          </cell>
        </row>
        <row r="143">
          <cell r="B143" t="str">
            <v>B2C00Y</v>
          </cell>
          <cell r="J143" t="str">
            <v>Pesticide</v>
          </cell>
          <cell r="K143">
            <v>19559</v>
          </cell>
        </row>
        <row r="144">
          <cell r="B144" t="str">
            <v>B2C00Y</v>
          </cell>
          <cell r="J144" t="str">
            <v>Water</v>
          </cell>
          <cell r="K144">
            <v>177347</v>
          </cell>
        </row>
        <row r="145">
          <cell r="B145" t="str">
            <v>B2C00Y</v>
          </cell>
          <cell r="J145" t="str">
            <v>Consumable</v>
          </cell>
          <cell r="K145">
            <v>4156.2</v>
          </cell>
        </row>
        <row r="146">
          <cell r="B146" t="str">
            <v>B2C00Y</v>
          </cell>
          <cell r="J146" t="str">
            <v>Labour</v>
          </cell>
          <cell r="K146">
            <v>58019.5</v>
          </cell>
        </row>
        <row r="147">
          <cell r="B147" t="str">
            <v>B2C00Y</v>
          </cell>
          <cell r="J147" t="str">
            <v>Labour</v>
          </cell>
          <cell r="K147">
            <v>1948.1</v>
          </cell>
        </row>
        <row r="148">
          <cell r="B148" t="str">
            <v>B2C00Y</v>
          </cell>
          <cell r="J148" t="str">
            <v>Consumable</v>
          </cell>
          <cell r="K148">
            <v>3432</v>
          </cell>
        </row>
        <row r="149">
          <cell r="B149" t="str">
            <v>B2C00Y</v>
          </cell>
          <cell r="J149" t="str">
            <v>Pesticide</v>
          </cell>
          <cell r="K149">
            <v>27310</v>
          </cell>
        </row>
        <row r="150">
          <cell r="B150" t="str">
            <v>B2C00Y</v>
          </cell>
          <cell r="J150" t="str">
            <v>Water</v>
          </cell>
          <cell r="K150">
            <v>167348</v>
          </cell>
        </row>
        <row r="151">
          <cell r="B151" t="str">
            <v>B2C00Y</v>
          </cell>
          <cell r="J151" t="str">
            <v>Consumable</v>
          </cell>
          <cell r="K151">
            <v>1303.5999999999999</v>
          </cell>
        </row>
        <row r="152">
          <cell r="B152" t="str">
            <v>B2C00Y</v>
          </cell>
          <cell r="J152" t="str">
            <v>Labour</v>
          </cell>
          <cell r="K152">
            <v>57008.25</v>
          </cell>
        </row>
        <row r="153">
          <cell r="B153" t="str">
            <v>B2C00Y</v>
          </cell>
          <cell r="J153" t="str">
            <v>Consumable</v>
          </cell>
          <cell r="K153">
            <v>1056</v>
          </cell>
        </row>
        <row r="154">
          <cell r="B154" t="str">
            <v>B2C00Y</v>
          </cell>
          <cell r="J154" t="str">
            <v>Pesticide</v>
          </cell>
          <cell r="K154">
            <v>4665</v>
          </cell>
        </row>
        <row r="155">
          <cell r="B155" t="str">
            <v>B2C00Y</v>
          </cell>
          <cell r="J155" t="str">
            <v>Water</v>
          </cell>
          <cell r="K155">
            <v>78079</v>
          </cell>
        </row>
        <row r="156">
          <cell r="B156" t="str">
            <v>B2C00Y</v>
          </cell>
          <cell r="J156" t="str">
            <v>Consumable</v>
          </cell>
          <cell r="K156">
            <v>1180.8</v>
          </cell>
        </row>
        <row r="157">
          <cell r="B157" t="str">
            <v>B2C00Y</v>
          </cell>
          <cell r="J157" t="str">
            <v>Labour</v>
          </cell>
          <cell r="K157">
            <v>26698</v>
          </cell>
        </row>
        <row r="158">
          <cell r="B158" t="str">
            <v>B2C00Y</v>
          </cell>
          <cell r="J158" t="str">
            <v>Consumable</v>
          </cell>
          <cell r="K158">
            <v>528</v>
          </cell>
        </row>
        <row r="159">
          <cell r="B159" t="str">
            <v>B2C00Y</v>
          </cell>
          <cell r="J159" t="str">
            <v>Pesticide</v>
          </cell>
          <cell r="K159">
            <v>10277.790000000001</v>
          </cell>
        </row>
        <row r="160">
          <cell r="B160" t="str">
            <v>B2C00Y</v>
          </cell>
          <cell r="J160" t="str">
            <v>Water</v>
          </cell>
          <cell r="K160">
            <v>6541</v>
          </cell>
        </row>
        <row r="161">
          <cell r="B161" t="str">
            <v>B2C00Y</v>
          </cell>
          <cell r="J161" t="str">
            <v>Yield</v>
          </cell>
          <cell r="K161">
            <v>404.6</v>
          </cell>
        </row>
        <row r="162">
          <cell r="B162" t="str">
            <v>B2C00Y</v>
          </cell>
          <cell r="J162" t="str">
            <v>Income</v>
          </cell>
          <cell r="K162">
            <v>53676</v>
          </cell>
        </row>
        <row r="163">
          <cell r="B163" t="str">
            <v>B2C00Y</v>
          </cell>
          <cell r="J163" t="str">
            <v>Income</v>
          </cell>
          <cell r="K163">
            <v>45000</v>
          </cell>
        </row>
        <row r="164">
          <cell r="B164" t="str">
            <v>B3C001</v>
          </cell>
          <cell r="J164" t="str">
            <v>Fertilizer</v>
          </cell>
          <cell r="K164">
            <v>477.75</v>
          </cell>
        </row>
        <row r="165">
          <cell r="B165" t="str">
            <v>B3C001</v>
          </cell>
          <cell r="J165" t="str">
            <v>Fuel</v>
          </cell>
          <cell r="K165">
            <v>527.4</v>
          </cell>
        </row>
        <row r="166">
          <cell r="B166" t="str">
            <v>B3C001</v>
          </cell>
          <cell r="J166" t="str">
            <v>Labour</v>
          </cell>
          <cell r="K166">
            <v>2350.5</v>
          </cell>
        </row>
        <row r="167">
          <cell r="B167" t="str">
            <v>B3C001</v>
          </cell>
          <cell r="J167" t="str">
            <v>Consumable</v>
          </cell>
          <cell r="K167">
            <v>120.25</v>
          </cell>
        </row>
        <row r="168">
          <cell r="B168" t="str">
            <v>B3C001</v>
          </cell>
          <cell r="J168" t="str">
            <v>Organic</v>
          </cell>
          <cell r="K168">
            <v>8980</v>
          </cell>
        </row>
        <row r="169">
          <cell r="B169" t="str">
            <v>B3C001</v>
          </cell>
          <cell r="J169" t="str">
            <v>Pesticide</v>
          </cell>
          <cell r="K169">
            <v>460</v>
          </cell>
        </row>
        <row r="170">
          <cell r="B170" t="str">
            <v>B3C001</v>
          </cell>
          <cell r="J170" t="str">
            <v>Seed</v>
          </cell>
          <cell r="K170">
            <v>5200</v>
          </cell>
        </row>
        <row r="171">
          <cell r="B171" t="str">
            <v>B3C001</v>
          </cell>
          <cell r="J171" t="str">
            <v>Water</v>
          </cell>
          <cell r="K171">
            <v>193</v>
          </cell>
        </row>
        <row r="172">
          <cell r="B172" t="str">
            <v>B3C001</v>
          </cell>
          <cell r="J172" t="str">
            <v>Consumable</v>
          </cell>
          <cell r="K172">
            <v>62.1</v>
          </cell>
        </row>
        <row r="173">
          <cell r="B173" t="str">
            <v>B3C001</v>
          </cell>
          <cell r="J173" t="str">
            <v>Fertilizer</v>
          </cell>
          <cell r="K173">
            <v>48.75</v>
          </cell>
        </row>
        <row r="174">
          <cell r="B174" t="str">
            <v>B3C001</v>
          </cell>
          <cell r="J174" t="str">
            <v>Labour</v>
          </cell>
          <cell r="K174">
            <v>1851</v>
          </cell>
        </row>
        <row r="175">
          <cell r="B175" t="str">
            <v>B3C001</v>
          </cell>
          <cell r="J175" t="str">
            <v>Pesticide</v>
          </cell>
          <cell r="K175">
            <v>1327.5</v>
          </cell>
        </row>
        <row r="176">
          <cell r="B176" t="str">
            <v>B3C001</v>
          </cell>
          <cell r="J176" t="str">
            <v>Water</v>
          </cell>
          <cell r="K176">
            <v>1495</v>
          </cell>
        </row>
        <row r="177">
          <cell r="B177" t="str">
            <v>B3C001</v>
          </cell>
          <cell r="J177" t="str">
            <v>Consumable</v>
          </cell>
          <cell r="K177">
            <v>62.1</v>
          </cell>
        </row>
        <row r="178">
          <cell r="B178" t="str">
            <v>B3C001</v>
          </cell>
          <cell r="J178" t="str">
            <v>Labour</v>
          </cell>
          <cell r="K178">
            <v>429</v>
          </cell>
        </row>
        <row r="179">
          <cell r="B179" t="str">
            <v>B3C001</v>
          </cell>
          <cell r="J179" t="str">
            <v>Pesticide</v>
          </cell>
          <cell r="K179">
            <v>300.8</v>
          </cell>
        </row>
        <row r="180">
          <cell r="B180" t="str">
            <v>B3C001</v>
          </cell>
          <cell r="J180" t="str">
            <v>Water</v>
          </cell>
          <cell r="K180">
            <v>1506</v>
          </cell>
        </row>
        <row r="181">
          <cell r="B181" t="str">
            <v>B3C001</v>
          </cell>
          <cell r="J181" t="str">
            <v>Pesticide</v>
          </cell>
          <cell r="K181">
            <v>168</v>
          </cell>
        </row>
        <row r="182">
          <cell r="B182" t="str">
            <v>B3C001</v>
          </cell>
          <cell r="J182" t="str">
            <v>Water</v>
          </cell>
          <cell r="K182">
            <v>1356</v>
          </cell>
        </row>
        <row r="183">
          <cell r="B183" t="str">
            <v>B3C001</v>
          </cell>
          <cell r="J183" t="str">
            <v>Labour</v>
          </cell>
          <cell r="K183">
            <v>672</v>
          </cell>
        </row>
        <row r="184">
          <cell r="B184" t="str">
            <v>B3C001</v>
          </cell>
          <cell r="J184" t="str">
            <v>Water</v>
          </cell>
          <cell r="K184">
            <v>320</v>
          </cell>
        </row>
        <row r="185">
          <cell r="B185" t="str">
            <v>B3C001</v>
          </cell>
          <cell r="J185" t="str">
            <v>Yield</v>
          </cell>
          <cell r="K185">
            <v>73</v>
          </cell>
        </row>
        <row r="186">
          <cell r="B186" t="str">
            <v>B3C001</v>
          </cell>
          <cell r="J186" t="str">
            <v>Income</v>
          </cell>
          <cell r="K186">
            <v>21885</v>
          </cell>
        </row>
        <row r="187">
          <cell r="B187" t="str">
            <v>B1C001</v>
          </cell>
          <cell r="J187" t="str">
            <v>Fuel</v>
          </cell>
          <cell r="K187">
            <v>7285</v>
          </cell>
        </row>
        <row r="188">
          <cell r="B188" t="str">
            <v>B1C001</v>
          </cell>
          <cell r="J188" t="str">
            <v>Labour</v>
          </cell>
          <cell r="K188">
            <v>17258.759999999998</v>
          </cell>
        </row>
        <row r="189">
          <cell r="B189" t="str">
            <v>B1C001</v>
          </cell>
          <cell r="J189" t="str">
            <v>Fuel</v>
          </cell>
          <cell r="K189">
            <v>1966.95</v>
          </cell>
        </row>
        <row r="190">
          <cell r="B190" t="str">
            <v>B1C001</v>
          </cell>
          <cell r="J190" t="str">
            <v>Labour</v>
          </cell>
          <cell r="K190">
            <v>210</v>
          </cell>
        </row>
        <row r="191">
          <cell r="B191" t="str">
            <v>B1C001</v>
          </cell>
          <cell r="J191" t="str">
            <v>Consumable</v>
          </cell>
          <cell r="K191">
            <v>924</v>
          </cell>
        </row>
        <row r="192">
          <cell r="B192" t="str">
            <v>B1C001</v>
          </cell>
          <cell r="J192" t="str">
            <v>Seed</v>
          </cell>
          <cell r="K192">
            <v>7500</v>
          </cell>
        </row>
        <row r="193">
          <cell r="B193" t="str">
            <v>B1C001</v>
          </cell>
          <cell r="J193" t="str">
            <v>Biomass</v>
          </cell>
          <cell r="K193">
            <v>-35145</v>
          </cell>
        </row>
        <row r="194">
          <cell r="B194" t="str">
            <v>B2C001</v>
          </cell>
          <cell r="J194" t="str">
            <v>Water</v>
          </cell>
          <cell r="K194">
            <v>2625</v>
          </cell>
        </row>
        <row r="195">
          <cell r="B195" t="str">
            <v>B4C004</v>
          </cell>
          <cell r="J195" t="str">
            <v>Water</v>
          </cell>
          <cell r="K195">
            <v>546</v>
          </cell>
        </row>
        <row r="196">
          <cell r="B196" t="str">
            <v>RDC003</v>
          </cell>
          <cell r="J196" t="str">
            <v>Water</v>
          </cell>
          <cell r="K196">
            <v>3570</v>
          </cell>
        </row>
        <row r="197">
          <cell r="B197" t="str">
            <v>B2C002</v>
          </cell>
          <cell r="J197" t="str">
            <v>Water</v>
          </cell>
          <cell r="K197">
            <v>378</v>
          </cell>
        </row>
        <row r="198">
          <cell r="B198" t="str">
            <v>B2C00X</v>
          </cell>
          <cell r="J198" t="str">
            <v>Water</v>
          </cell>
          <cell r="K198">
            <v>21064.555555555598</v>
          </cell>
        </row>
        <row r="199">
          <cell r="B199" t="str">
            <v>B2C00X</v>
          </cell>
          <cell r="J199" t="str">
            <v>Water</v>
          </cell>
          <cell r="K199">
            <v>6018.4444444444398</v>
          </cell>
        </row>
        <row r="200">
          <cell r="B200" t="str">
            <v>B3C00X</v>
          </cell>
          <cell r="J200" t="str">
            <v>Water</v>
          </cell>
          <cell r="K200">
            <v>25721.181818181802</v>
          </cell>
        </row>
        <row r="201">
          <cell r="B201" t="str">
            <v>B3C00X</v>
          </cell>
          <cell r="J201" t="str">
            <v>Water</v>
          </cell>
          <cell r="K201">
            <v>5715.8181818181802</v>
          </cell>
        </row>
        <row r="202">
          <cell r="B202" t="str">
            <v>B4C00X</v>
          </cell>
          <cell r="J202" t="str">
            <v>Water</v>
          </cell>
          <cell r="K202">
            <v>26257.411764705899</v>
          </cell>
        </row>
        <row r="203">
          <cell r="B203" t="str">
            <v>B4C00X</v>
          </cell>
          <cell r="J203" t="str">
            <v>Water</v>
          </cell>
          <cell r="K203">
            <v>10940.588235294101</v>
          </cell>
        </row>
        <row r="204">
          <cell r="B204" t="str">
            <v>B2C009</v>
          </cell>
          <cell r="J204" t="str">
            <v>Water</v>
          </cell>
          <cell r="K204">
            <v>3500</v>
          </cell>
        </row>
        <row r="205">
          <cell r="B205" t="str">
            <v>B2C001</v>
          </cell>
          <cell r="J205" t="str">
            <v>Water</v>
          </cell>
          <cell r="K205">
            <v>3080</v>
          </cell>
        </row>
        <row r="206">
          <cell r="B206" t="str">
            <v>B2C002</v>
          </cell>
          <cell r="J206" t="str">
            <v>Water</v>
          </cell>
          <cell r="K206">
            <v>252</v>
          </cell>
        </row>
        <row r="207">
          <cell r="B207" t="str">
            <v>B2C00X</v>
          </cell>
          <cell r="J207" t="str">
            <v>Water</v>
          </cell>
          <cell r="K207">
            <v>20694.8</v>
          </cell>
        </row>
        <row r="208">
          <cell r="B208" t="str">
            <v>B3C00X</v>
          </cell>
          <cell r="J208" t="str">
            <v>Water</v>
          </cell>
          <cell r="K208">
            <v>19572</v>
          </cell>
        </row>
        <row r="209">
          <cell r="B209" t="str">
            <v>B4C00X</v>
          </cell>
          <cell r="J209" t="str">
            <v>Water</v>
          </cell>
          <cell r="K209">
            <v>30536.470588235301</v>
          </cell>
        </row>
        <row r="210">
          <cell r="B210" t="str">
            <v>B4C00X</v>
          </cell>
          <cell r="J210" t="str">
            <v>Water</v>
          </cell>
          <cell r="K210">
            <v>12723.529411764701</v>
          </cell>
        </row>
        <row r="211">
          <cell r="B211" t="str">
            <v>B2C009</v>
          </cell>
          <cell r="J211" t="str">
            <v>Water</v>
          </cell>
          <cell r="K211">
            <v>5436.2</v>
          </cell>
        </row>
        <row r="212">
          <cell r="B212" t="str">
            <v>B2C001</v>
          </cell>
          <cell r="J212" t="str">
            <v>Water</v>
          </cell>
          <cell r="K212">
            <v>3998.4</v>
          </cell>
        </row>
        <row r="213">
          <cell r="B213" t="str">
            <v>B2C002</v>
          </cell>
          <cell r="J213" t="str">
            <v>Water</v>
          </cell>
          <cell r="K213">
            <v>694.4</v>
          </cell>
        </row>
        <row r="214">
          <cell r="B214" t="str">
            <v>B2C00X</v>
          </cell>
          <cell r="J214" t="str">
            <v>Water</v>
          </cell>
          <cell r="K214">
            <v>36264.9</v>
          </cell>
        </row>
        <row r="215">
          <cell r="B215" t="str">
            <v>B3C00X</v>
          </cell>
          <cell r="J215" t="str">
            <v>Water</v>
          </cell>
          <cell r="K215">
            <v>34468</v>
          </cell>
        </row>
        <row r="216">
          <cell r="B216" t="str">
            <v>B4C00X</v>
          </cell>
          <cell r="J216" t="str">
            <v>Water</v>
          </cell>
          <cell r="K216">
            <v>10563</v>
          </cell>
        </row>
        <row r="217">
          <cell r="B217" t="str">
            <v>B2C009</v>
          </cell>
          <cell r="J217" t="str">
            <v>Water</v>
          </cell>
          <cell r="K217">
            <v>9525.6</v>
          </cell>
        </row>
        <row r="218">
          <cell r="B218" t="str">
            <v>B2C001</v>
          </cell>
          <cell r="J218" t="str">
            <v>Water</v>
          </cell>
          <cell r="K218">
            <v>1820</v>
          </cell>
        </row>
        <row r="219">
          <cell r="B219" t="str">
            <v>B4C004</v>
          </cell>
          <cell r="J219" t="str">
            <v>Water</v>
          </cell>
          <cell r="K219">
            <v>491.4</v>
          </cell>
        </row>
        <row r="220">
          <cell r="B220" t="str">
            <v>B3C00X</v>
          </cell>
          <cell r="J220" t="str">
            <v>Water</v>
          </cell>
          <cell r="K220">
            <v>4102</v>
          </cell>
        </row>
        <row r="221">
          <cell r="B221" t="str">
            <v>B2C009</v>
          </cell>
          <cell r="J221" t="str">
            <v>Water</v>
          </cell>
          <cell r="K221">
            <v>6461</v>
          </cell>
        </row>
        <row r="222">
          <cell r="B222" t="str">
            <v>B4C003</v>
          </cell>
          <cell r="J222" t="str">
            <v>Water</v>
          </cell>
          <cell r="K222">
            <v>10743.6</v>
          </cell>
        </row>
        <row r="223">
          <cell r="B223" t="str">
            <v>B2C001</v>
          </cell>
          <cell r="J223" t="str">
            <v>Water</v>
          </cell>
          <cell r="K223">
            <v>3707.2</v>
          </cell>
        </row>
        <row r="224">
          <cell r="B224" t="str">
            <v>B4C004</v>
          </cell>
          <cell r="J224" t="str">
            <v>Water</v>
          </cell>
          <cell r="K224">
            <v>1092</v>
          </cell>
        </row>
        <row r="225">
          <cell r="B225" t="str">
            <v>RDC003</v>
          </cell>
          <cell r="J225" t="str">
            <v>Water</v>
          </cell>
          <cell r="K225">
            <v>3780</v>
          </cell>
        </row>
        <row r="226">
          <cell r="B226" t="str">
            <v>B2C00X</v>
          </cell>
          <cell r="J226" t="str">
            <v>Water</v>
          </cell>
          <cell r="K226">
            <v>8478.2250000000004</v>
          </cell>
        </row>
        <row r="227">
          <cell r="B227" t="str">
            <v>B2C00X</v>
          </cell>
          <cell r="J227" t="str">
            <v>Water</v>
          </cell>
          <cell r="K227">
            <v>2422.35</v>
          </cell>
        </row>
        <row r="228">
          <cell r="B228" t="str">
            <v>B2C00X</v>
          </cell>
          <cell r="J228" t="str">
            <v>Water</v>
          </cell>
          <cell r="K228">
            <v>8478.2250000000004</v>
          </cell>
        </row>
        <row r="229">
          <cell r="B229" t="str">
            <v>B3C00X</v>
          </cell>
          <cell r="J229" t="str">
            <v>Water</v>
          </cell>
          <cell r="K229">
            <v>17920.6363636364</v>
          </cell>
        </row>
        <row r="230">
          <cell r="B230" t="str">
            <v>B3C00X</v>
          </cell>
          <cell r="J230" t="str">
            <v>Water</v>
          </cell>
          <cell r="K230">
            <v>3982.3636363636401</v>
          </cell>
        </row>
        <row r="231">
          <cell r="B231" t="str">
            <v>B4C00X</v>
          </cell>
          <cell r="J231" t="str">
            <v>Water</v>
          </cell>
          <cell r="K231">
            <v>13756.2352941176</v>
          </cell>
        </row>
        <row r="232">
          <cell r="B232" t="str">
            <v>B4C00X</v>
          </cell>
          <cell r="J232" t="str">
            <v>Water</v>
          </cell>
          <cell r="K232">
            <v>5731.7647058823504</v>
          </cell>
        </row>
        <row r="233">
          <cell r="B233" t="str">
            <v>B2C009</v>
          </cell>
          <cell r="J233" t="str">
            <v>Water</v>
          </cell>
          <cell r="K233">
            <v>2016</v>
          </cell>
        </row>
        <row r="234">
          <cell r="B234" t="str">
            <v>B4C004</v>
          </cell>
          <cell r="J234" t="str">
            <v>Seed</v>
          </cell>
          <cell r="K234">
            <v>70649</v>
          </cell>
        </row>
        <row r="235">
          <cell r="B235" t="str">
            <v>RDC003</v>
          </cell>
          <cell r="J235" t="str">
            <v>Seed</v>
          </cell>
          <cell r="K235">
            <v>359075</v>
          </cell>
        </row>
        <row r="236">
          <cell r="B236" t="str">
            <v>S1C001</v>
          </cell>
          <cell r="J236" t="str">
            <v>Seed</v>
          </cell>
          <cell r="K236">
            <v>112360</v>
          </cell>
        </row>
        <row r="237">
          <cell r="B237" t="str">
            <v>S4C001</v>
          </cell>
          <cell r="J237" t="str">
            <v>Seed</v>
          </cell>
          <cell r="K237">
            <v>88033</v>
          </cell>
        </row>
        <row r="238">
          <cell r="B238" t="str">
            <v>B2C00X</v>
          </cell>
          <cell r="J238" t="str">
            <v>Seed</v>
          </cell>
          <cell r="K238">
            <v>324597</v>
          </cell>
        </row>
        <row r="239">
          <cell r="B239" t="str">
            <v>B3C00X</v>
          </cell>
          <cell r="J239" t="str">
            <v>Seed</v>
          </cell>
          <cell r="K239">
            <v>413777</v>
          </cell>
        </row>
        <row r="240">
          <cell r="B240" t="str">
            <v>B4C00X</v>
          </cell>
          <cell r="J240" t="str">
            <v>Seed</v>
          </cell>
          <cell r="K240">
            <v>528619</v>
          </cell>
        </row>
        <row r="241">
          <cell r="B241" t="str">
            <v>B4C00X</v>
          </cell>
          <cell r="J241" t="str">
            <v>Seed</v>
          </cell>
          <cell r="K241">
            <v>240968</v>
          </cell>
        </row>
        <row r="242">
          <cell r="B242" t="str">
            <v>B2C00X</v>
          </cell>
          <cell r="J242" t="str">
            <v>Seed</v>
          </cell>
          <cell r="K242">
            <v>84903</v>
          </cell>
        </row>
        <row r="243">
          <cell r="B243" t="str">
            <v>B3C00X</v>
          </cell>
          <cell r="J243" t="str">
            <v>Seed</v>
          </cell>
          <cell r="K243">
            <v>86723</v>
          </cell>
        </row>
        <row r="244">
          <cell r="B244" t="str">
            <v>B2C00X</v>
          </cell>
          <cell r="J244" t="str">
            <v>Seed</v>
          </cell>
          <cell r="K244">
            <v>383201</v>
          </cell>
        </row>
        <row r="245">
          <cell r="B245" t="str">
            <v>B2C009</v>
          </cell>
          <cell r="J245" t="str">
            <v>Seed</v>
          </cell>
          <cell r="K245">
            <v>45000</v>
          </cell>
        </row>
        <row r="246">
          <cell r="B246" t="str">
            <v>B4C003</v>
          </cell>
          <cell r="J246" t="str">
            <v>Seed</v>
          </cell>
          <cell r="K246">
            <v>67500</v>
          </cell>
        </row>
        <row r="247">
          <cell r="J247" t="str">
            <v>Seed</v>
          </cell>
          <cell r="K247">
            <v>5717.6</v>
          </cell>
        </row>
        <row r="248">
          <cell r="J248" t="str">
            <v>Seed</v>
          </cell>
          <cell r="K248">
            <v>22870.400000000001</v>
          </cell>
        </row>
        <row r="249">
          <cell r="B249" t="str">
            <v>B2C009</v>
          </cell>
          <cell r="J249" t="str">
            <v>Tractor</v>
          </cell>
          <cell r="K249">
            <v>10500</v>
          </cell>
        </row>
        <row r="250">
          <cell r="B250" t="str">
            <v>B2C00X</v>
          </cell>
          <cell r="J250" t="str">
            <v>Tractor</v>
          </cell>
          <cell r="K250">
            <v>42000</v>
          </cell>
        </row>
        <row r="251">
          <cell r="B251" t="str">
            <v>B3C00X</v>
          </cell>
          <cell r="J251" t="str">
            <v>Tractor</v>
          </cell>
          <cell r="K251">
            <v>50400</v>
          </cell>
        </row>
        <row r="252">
          <cell r="B252" t="str">
            <v>B4C00X</v>
          </cell>
          <cell r="J252" t="str">
            <v>Tractor</v>
          </cell>
          <cell r="K252">
            <v>63000</v>
          </cell>
        </row>
        <row r="253">
          <cell r="B253" t="str">
            <v>B4C00X</v>
          </cell>
          <cell r="J253" t="str">
            <v>Tractor</v>
          </cell>
          <cell r="K253">
            <v>31500</v>
          </cell>
        </row>
        <row r="254">
          <cell r="B254" t="str">
            <v>RDC003</v>
          </cell>
          <cell r="J254" t="str">
            <v>Tractor</v>
          </cell>
          <cell r="K254">
            <v>25200</v>
          </cell>
        </row>
        <row r="255">
          <cell r="B255" t="str">
            <v>B4C004</v>
          </cell>
          <cell r="J255" t="str">
            <v>Tractor</v>
          </cell>
          <cell r="K255">
            <v>5250</v>
          </cell>
        </row>
        <row r="256">
          <cell r="B256" t="str">
            <v>B2C00X</v>
          </cell>
          <cell r="J256" t="str">
            <v>Tractor</v>
          </cell>
          <cell r="K256">
            <v>12600</v>
          </cell>
        </row>
        <row r="257">
          <cell r="B257" t="str">
            <v>B3C00X</v>
          </cell>
          <cell r="J257" t="str">
            <v>Tractor</v>
          </cell>
          <cell r="K257">
            <v>12600</v>
          </cell>
        </row>
        <row r="258">
          <cell r="B258" t="str">
            <v>B2C00X</v>
          </cell>
          <cell r="J258" t="str">
            <v>Tractor</v>
          </cell>
          <cell r="K258">
            <v>36750</v>
          </cell>
        </row>
        <row r="259">
          <cell r="B259" t="str">
            <v>B4C003</v>
          </cell>
          <cell r="J259" t="str">
            <v>Tractor</v>
          </cell>
          <cell r="K259">
            <v>18900</v>
          </cell>
        </row>
        <row r="260">
          <cell r="B260" t="str">
            <v>S1C001</v>
          </cell>
          <cell r="J260" t="str">
            <v>Tractor</v>
          </cell>
          <cell r="K260">
            <v>6825</v>
          </cell>
        </row>
        <row r="261">
          <cell r="B261" t="str">
            <v>S4C001</v>
          </cell>
          <cell r="J261" t="str">
            <v>Tractor</v>
          </cell>
          <cell r="K261">
            <v>5775</v>
          </cell>
        </row>
        <row r="262">
          <cell r="J262" t="str">
            <v>Tractor</v>
          </cell>
          <cell r="K262">
            <v>22170</v>
          </cell>
        </row>
        <row r="263">
          <cell r="J263" t="str">
            <v>Tractor</v>
          </cell>
          <cell r="K263">
            <v>22170</v>
          </cell>
        </row>
        <row r="264">
          <cell r="B264" t="str">
            <v>B2C001</v>
          </cell>
          <cell r="J264" t="str">
            <v>Fertilizer</v>
          </cell>
          <cell r="K264">
            <v>1181.8046838871601</v>
          </cell>
        </row>
        <row r="265">
          <cell r="B265" t="str">
            <v>B4C004</v>
          </cell>
          <cell r="J265" t="str">
            <v>Fertilizer</v>
          </cell>
          <cell r="K265">
            <v>245.81537424852999</v>
          </cell>
        </row>
        <row r="266">
          <cell r="B266" t="str">
            <v>RDC003</v>
          </cell>
          <cell r="J266" t="str">
            <v>Fertilizer</v>
          </cell>
          <cell r="K266">
            <v>1607.2543700865399</v>
          </cell>
        </row>
        <row r="267">
          <cell r="B267" t="str">
            <v>B2C00X</v>
          </cell>
          <cell r="J267" t="str">
            <v>Fertilizer</v>
          </cell>
          <cell r="K267">
            <v>9665.0424192173705</v>
          </cell>
        </row>
        <row r="268">
          <cell r="B268" t="str">
            <v>B2C00X</v>
          </cell>
          <cell r="J268" t="str">
            <v>Fertilizer</v>
          </cell>
          <cell r="K268">
            <v>2528.0304393411302</v>
          </cell>
        </row>
        <row r="269">
          <cell r="B269" t="str">
            <v>B3C00X</v>
          </cell>
          <cell r="J269" t="str">
            <v>Fertilizer</v>
          </cell>
          <cell r="K269">
            <v>11700.913234559301</v>
          </cell>
        </row>
        <row r="270">
          <cell r="B270" t="str">
            <v>B3C00X</v>
          </cell>
          <cell r="J270" t="str">
            <v>Fertilizer</v>
          </cell>
          <cell r="K270">
            <v>2452.3796596734101</v>
          </cell>
        </row>
        <row r="271">
          <cell r="B271" t="str">
            <v>B4C00X</v>
          </cell>
          <cell r="J271" t="str">
            <v>Fertilizer</v>
          </cell>
          <cell r="K271">
            <v>11503.2626270418</v>
          </cell>
        </row>
        <row r="272">
          <cell r="B272" t="str">
            <v>B4C00X</v>
          </cell>
          <cell r="J272" t="str">
            <v>Fertilizer</v>
          </cell>
          <cell r="K272">
            <v>5243.6976134285896</v>
          </cell>
        </row>
        <row r="273">
          <cell r="B273" t="str">
            <v>B2C009</v>
          </cell>
          <cell r="J273" t="str">
            <v>Fertilizer</v>
          </cell>
          <cell r="K273">
            <v>1575.73957851622</v>
          </cell>
        </row>
        <row r="274">
          <cell r="B274" t="str">
            <v>B2C001</v>
          </cell>
          <cell r="J274" t="str">
            <v>Fertilizer</v>
          </cell>
          <cell r="K274">
            <v>2612.9632063274798</v>
          </cell>
        </row>
        <row r="275">
          <cell r="B275" t="str">
            <v>B2C00X</v>
          </cell>
          <cell r="J275" t="str">
            <v>Fertilizer</v>
          </cell>
          <cell r="K275">
            <v>17556.737325424001</v>
          </cell>
        </row>
        <row r="276">
          <cell r="B276" t="str">
            <v>B3C00X</v>
          </cell>
          <cell r="J276" t="str">
            <v>Fertilizer</v>
          </cell>
          <cell r="K276">
            <v>16604.1934656628</v>
          </cell>
        </row>
        <row r="277">
          <cell r="B277" t="str">
            <v>B4C00X</v>
          </cell>
          <cell r="J277" t="str">
            <v>Fertilizer</v>
          </cell>
          <cell r="K277">
            <v>25208.914127387201</v>
          </cell>
        </row>
        <row r="278">
          <cell r="B278" t="str">
            <v>B4C00X</v>
          </cell>
          <cell r="J278" t="str">
            <v>Fertilizer</v>
          </cell>
          <cell r="K278">
            <v>11491.341816030499</v>
          </cell>
        </row>
        <row r="279">
          <cell r="B279" t="str">
            <v>B2C009</v>
          </cell>
          <cell r="J279" t="str">
            <v>Fertilizer</v>
          </cell>
          <cell r="K279">
            <v>4611.8800591680001</v>
          </cell>
        </row>
        <row r="280">
          <cell r="B280" t="str">
            <v>B2C001</v>
          </cell>
          <cell r="J280" t="str">
            <v>Fertilizer</v>
          </cell>
          <cell r="K280">
            <v>1667.0950421166899</v>
          </cell>
        </row>
        <row r="281">
          <cell r="B281" t="str">
            <v>B2C00X</v>
          </cell>
          <cell r="J281" t="str">
            <v>Fertilizer</v>
          </cell>
          <cell r="K281">
            <v>15120.3068709627</v>
          </cell>
        </row>
        <row r="282">
          <cell r="B282" t="str">
            <v>B3C00X</v>
          </cell>
          <cell r="J282" t="str">
            <v>Fertilizer</v>
          </cell>
          <cell r="K282">
            <v>14371.1064204877</v>
          </cell>
        </row>
        <row r="283">
          <cell r="B283" t="str">
            <v>B4C00X</v>
          </cell>
          <cell r="J283" t="str">
            <v>Fertilizer</v>
          </cell>
          <cell r="K283">
            <v>4404.1428896254902</v>
          </cell>
        </row>
        <row r="284">
          <cell r="B284" t="str">
            <v>B2C009</v>
          </cell>
          <cell r="J284" t="str">
            <v>Fertilizer</v>
          </cell>
          <cell r="K284">
            <v>3971.6087768073999</v>
          </cell>
        </row>
        <row r="285">
          <cell r="B285" t="str">
            <v>B2C001</v>
          </cell>
          <cell r="J285" t="str">
            <v>Fertilizer</v>
          </cell>
          <cell r="K285">
            <v>2242.04395604396</v>
          </cell>
        </row>
        <row r="286">
          <cell r="B286" t="str">
            <v>B4C004</v>
          </cell>
          <cell r="J286" t="str">
            <v>Fertilizer</v>
          </cell>
          <cell r="K286">
            <v>985.12031775700905</v>
          </cell>
        </row>
        <row r="287">
          <cell r="B287" t="str">
            <v>B3C00X</v>
          </cell>
          <cell r="J287" t="str">
            <v>Fertilizer</v>
          </cell>
          <cell r="K287">
            <v>13050.07</v>
          </cell>
        </row>
        <row r="288">
          <cell r="B288" t="str">
            <v>B2C009</v>
          </cell>
          <cell r="J288" t="str">
            <v>Fertilizer</v>
          </cell>
          <cell r="K288">
            <v>7959.2560439560402</v>
          </cell>
        </row>
        <row r="289">
          <cell r="B289" t="str">
            <v>B4C003</v>
          </cell>
          <cell r="J289" t="str">
            <v>Fertilizer</v>
          </cell>
          <cell r="K289">
            <v>21537.929682243001</v>
          </cell>
        </row>
        <row r="290">
          <cell r="B290" t="str">
            <v>RDC003</v>
          </cell>
          <cell r="J290" t="str">
            <v>Fertilizer</v>
          </cell>
          <cell r="K290">
            <v>16542.575000000001</v>
          </cell>
        </row>
        <row r="291">
          <cell r="B291" t="str">
            <v>B2C001</v>
          </cell>
          <cell r="J291" t="str">
            <v>Fertilizer</v>
          </cell>
          <cell r="K291">
            <v>2234.7170552147199</v>
          </cell>
        </row>
        <row r="292">
          <cell r="B292" t="str">
            <v>B4C004</v>
          </cell>
          <cell r="J292" t="str">
            <v>Fertilizer</v>
          </cell>
          <cell r="K292">
            <v>97.786530612244903</v>
          </cell>
        </row>
        <row r="293">
          <cell r="B293" t="str">
            <v>RDC003</v>
          </cell>
          <cell r="J293" t="str">
            <v>Fertilizer</v>
          </cell>
          <cell r="K293">
            <v>17569.36</v>
          </cell>
        </row>
        <row r="294">
          <cell r="B294" t="str">
            <v>B2C00X</v>
          </cell>
          <cell r="J294" t="str">
            <v>Fertilizer</v>
          </cell>
          <cell r="K294">
            <v>5357.20885700899</v>
          </cell>
        </row>
        <row r="295">
          <cell r="B295" t="str">
            <v>B2C00X</v>
          </cell>
          <cell r="J295" t="str">
            <v>Fertilizer</v>
          </cell>
          <cell r="K295">
            <v>1401.2547977542399</v>
          </cell>
        </row>
        <row r="296">
          <cell r="B296" t="str">
            <v>B2C00X</v>
          </cell>
          <cell r="J296" t="str">
            <v>Fertilizer</v>
          </cell>
          <cell r="K296">
            <v>4923.16530229198</v>
          </cell>
        </row>
        <row r="297">
          <cell r="B297" t="str">
            <v>B3C00X</v>
          </cell>
          <cell r="J297" t="str">
            <v>Fertilizer</v>
          </cell>
          <cell r="K297">
            <v>2188.0577363636398</v>
          </cell>
        </row>
        <row r="298">
          <cell r="B298" t="str">
            <v>B3C00X</v>
          </cell>
          <cell r="J298" t="str">
            <v>Fertilizer</v>
          </cell>
          <cell r="K298">
            <v>458.59226363636401</v>
          </cell>
        </row>
        <row r="299">
          <cell r="B299" t="str">
            <v>B4C00X</v>
          </cell>
          <cell r="J299" t="str">
            <v>Fertilizer</v>
          </cell>
          <cell r="K299">
            <v>1198.6950625131201</v>
          </cell>
        </row>
        <row r="300">
          <cell r="B300" t="str">
            <v>B4C00X</v>
          </cell>
          <cell r="J300" t="str">
            <v>Fertilizer</v>
          </cell>
          <cell r="K300">
            <v>546.41840687463298</v>
          </cell>
        </row>
        <row r="301">
          <cell r="B301" t="str">
            <v>B2C009</v>
          </cell>
          <cell r="J301" t="str">
            <v>Fertilizer</v>
          </cell>
          <cell r="K301">
            <v>1215.2539877300601</v>
          </cell>
        </row>
        <row r="302">
          <cell r="B302" t="str">
            <v>S1C001</v>
          </cell>
          <cell r="J302" t="str">
            <v>Fertilizer</v>
          </cell>
          <cell r="K302">
            <v>7026.51</v>
          </cell>
        </row>
        <row r="303">
          <cell r="B303" t="str">
            <v>S4C001</v>
          </cell>
          <cell r="J303" t="str">
            <v>Fertilizer</v>
          </cell>
          <cell r="K303">
            <v>2471</v>
          </cell>
        </row>
        <row r="304">
          <cell r="B304" t="str">
            <v>S1C001</v>
          </cell>
          <cell r="J304" t="str">
            <v>Fertilizer</v>
          </cell>
          <cell r="K304">
            <v>893.51</v>
          </cell>
        </row>
        <row r="305">
          <cell r="B305" t="str">
            <v>S4C001</v>
          </cell>
          <cell r="J305" t="str">
            <v>Fertilizer</v>
          </cell>
          <cell r="K305">
            <v>12428.12</v>
          </cell>
        </row>
        <row r="306">
          <cell r="B306" t="str">
            <v>B2C001</v>
          </cell>
          <cell r="J306" t="str">
            <v>Pesticide</v>
          </cell>
          <cell r="K306">
            <v>488.60836360359599</v>
          </cell>
        </row>
        <row r="307">
          <cell r="B307" t="str">
            <v>B4C004</v>
          </cell>
          <cell r="J307" t="str">
            <v>Pesticide</v>
          </cell>
          <cell r="K307">
            <v>291.85819853321698</v>
          </cell>
        </row>
        <row r="308">
          <cell r="B308" t="str">
            <v>RDC003</v>
          </cell>
          <cell r="J308" t="str">
            <v>Pesticide</v>
          </cell>
          <cell r="K308">
            <v>1194.89463705309</v>
          </cell>
        </row>
        <row r="309">
          <cell r="B309" t="str">
            <v>B2C00X</v>
          </cell>
          <cell r="J309" t="str">
            <v>Pesticide</v>
          </cell>
          <cell r="K309">
            <v>6971.4641318961103</v>
          </cell>
        </row>
        <row r="310">
          <cell r="B310" t="str">
            <v>B2C00X</v>
          </cell>
          <cell r="J310" t="str">
            <v>Pesticide</v>
          </cell>
          <cell r="K310">
            <v>1823.48641296862</v>
          </cell>
        </row>
        <row r="311">
          <cell r="B311" t="str">
            <v>B3C00X</v>
          </cell>
          <cell r="J311" t="str">
            <v>Pesticide</v>
          </cell>
          <cell r="K311">
            <v>8698.9083575150198</v>
          </cell>
        </row>
        <row r="312">
          <cell r="B312" t="str">
            <v>B3C00X</v>
          </cell>
          <cell r="J312" t="str">
            <v>Pesticide</v>
          </cell>
          <cell r="K312">
            <v>1823.19324053482</v>
          </cell>
        </row>
        <row r="313">
          <cell r="B313" t="str">
            <v>B4C00X</v>
          </cell>
          <cell r="J313" t="str">
            <v>Pesticide</v>
          </cell>
          <cell r="K313">
            <v>8477.0213763972897</v>
          </cell>
        </row>
        <row r="314">
          <cell r="B314" t="str">
            <v>B4C00X</v>
          </cell>
          <cell r="J314" t="str">
            <v>Pesticide</v>
          </cell>
          <cell r="K314">
            <v>3864.2025485797899</v>
          </cell>
        </row>
        <row r="315">
          <cell r="B315" t="str">
            <v>B2C009</v>
          </cell>
          <cell r="J315" t="str">
            <v>Pesticide</v>
          </cell>
          <cell r="K315">
            <v>1831.3041467862799</v>
          </cell>
        </row>
        <row r="316">
          <cell r="B316" t="str">
            <v>B2C001</v>
          </cell>
          <cell r="J316" t="str">
            <v>Pesticide</v>
          </cell>
          <cell r="K316">
            <v>229.01023675451901</v>
          </cell>
        </row>
        <row r="317">
          <cell r="B317" t="str">
            <v>B2C00X</v>
          </cell>
          <cell r="J317" t="str">
            <v>Pesticide</v>
          </cell>
          <cell r="K317">
            <v>3267.5180580134802</v>
          </cell>
        </row>
        <row r="318">
          <cell r="B318" t="str">
            <v>B3C00X</v>
          </cell>
          <cell r="J318" t="str">
            <v>Pesticide</v>
          </cell>
          <cell r="K318">
            <v>2917.8492258084102</v>
          </cell>
        </row>
        <row r="319">
          <cell r="B319" t="str">
            <v>B4C00X</v>
          </cell>
          <cell r="J319" t="str">
            <v>Pesticide</v>
          </cell>
          <cell r="K319">
            <v>4429.9538379976002</v>
          </cell>
        </row>
        <row r="320">
          <cell r="B320" t="str">
            <v>B4C00X</v>
          </cell>
          <cell r="J320" t="str">
            <v>Pesticide</v>
          </cell>
          <cell r="K320">
            <v>2019.3695581025399</v>
          </cell>
        </row>
        <row r="321">
          <cell r="B321" t="str">
            <v>B2C009</v>
          </cell>
          <cell r="J321" t="str">
            <v>Pesticide</v>
          </cell>
          <cell r="K321">
            <v>858.33036735593703</v>
          </cell>
        </row>
        <row r="322">
          <cell r="B322" t="str">
            <v>B2C001</v>
          </cell>
          <cell r="J322" t="str">
            <v>Pesticide</v>
          </cell>
          <cell r="K322">
            <v>1163.8025392214599</v>
          </cell>
        </row>
        <row r="323">
          <cell r="B323" t="str">
            <v>B2C00X</v>
          </cell>
          <cell r="J323" t="str">
            <v>Pesticide</v>
          </cell>
          <cell r="K323">
            <v>16605.134629611799</v>
          </cell>
        </row>
        <row r="324">
          <cell r="B324" t="str">
            <v>B3C00X</v>
          </cell>
          <cell r="J324" t="str">
            <v>Pesticide</v>
          </cell>
          <cell r="K324">
            <v>15320.820416811201</v>
          </cell>
        </row>
        <row r="325">
          <cell r="B325" t="str">
            <v>B4C00X</v>
          </cell>
          <cell r="J325" t="str">
            <v>Pesticide</v>
          </cell>
          <cell r="K325">
            <v>4695.1904973534001</v>
          </cell>
        </row>
        <row r="326">
          <cell r="B326" t="str">
            <v>B2C009</v>
          </cell>
          <cell r="J326" t="str">
            <v>Pesticide</v>
          </cell>
          <cell r="K326">
            <v>4361.9319170020499</v>
          </cell>
        </row>
        <row r="327">
          <cell r="B327" t="str">
            <v>B2C001</v>
          </cell>
          <cell r="J327" t="str">
            <v>Pesticide</v>
          </cell>
          <cell r="K327">
            <v>549.48609941027803</v>
          </cell>
        </row>
        <row r="328">
          <cell r="B328" t="str">
            <v>B4C004</v>
          </cell>
          <cell r="J328" t="str">
            <v>Pesticide</v>
          </cell>
          <cell r="K328">
            <v>41.243529411764698</v>
          </cell>
        </row>
        <row r="329">
          <cell r="B329" t="str">
            <v>B3C00X</v>
          </cell>
          <cell r="J329" t="str">
            <v>Pesticide</v>
          </cell>
          <cell r="K329">
            <v>0</v>
          </cell>
        </row>
        <row r="330">
          <cell r="B330" t="str">
            <v>B2C009</v>
          </cell>
          <cell r="J330" t="str">
            <v>Pesticide</v>
          </cell>
          <cell r="K330">
            <v>2059.47390058972</v>
          </cell>
        </row>
        <row r="331">
          <cell r="B331" t="str">
            <v>B4C003</v>
          </cell>
          <cell r="J331" t="str">
            <v>Pesticide</v>
          </cell>
          <cell r="K331">
            <v>309.326470588235</v>
          </cell>
        </row>
        <row r="332">
          <cell r="B332" t="str">
            <v>RDC003</v>
          </cell>
          <cell r="J332" t="str">
            <v>Pesticide</v>
          </cell>
          <cell r="K332">
            <v>9200.48</v>
          </cell>
        </row>
        <row r="333">
          <cell r="B333" t="str">
            <v>B2C001</v>
          </cell>
          <cell r="J333" t="str">
            <v>Pesticide</v>
          </cell>
          <cell r="K333">
            <v>171.732013385388</v>
          </cell>
        </row>
        <row r="334">
          <cell r="B334" t="str">
            <v>B4C004</v>
          </cell>
          <cell r="J334" t="str">
            <v>Pesticide</v>
          </cell>
          <cell r="K334">
            <v>93.665935081436999</v>
          </cell>
        </row>
        <row r="335">
          <cell r="B335" t="str">
            <v>RDC003</v>
          </cell>
          <cell r="J335" t="str">
            <v>Pesticide</v>
          </cell>
          <cell r="K335">
            <v>158.25</v>
          </cell>
        </row>
        <row r="336">
          <cell r="B336" t="str">
            <v>B2C00X</v>
          </cell>
          <cell r="J336" t="str">
            <v>Pesticide</v>
          </cell>
          <cell r="K336">
            <v>2450.2723669827101</v>
          </cell>
        </row>
        <row r="337">
          <cell r="B337" t="str">
            <v>B2C00X</v>
          </cell>
          <cell r="J337" t="str">
            <v>Pesticide</v>
          </cell>
          <cell r="K337">
            <v>640.90387395426706</v>
          </cell>
        </row>
        <row r="338">
          <cell r="B338" t="str">
            <v>B2C00X</v>
          </cell>
          <cell r="J338" t="str">
            <v>Pesticide</v>
          </cell>
          <cell r="K338">
            <v>2251.7501595091999</v>
          </cell>
        </row>
        <row r="339">
          <cell r="B339" t="str">
            <v>B3C00X</v>
          </cell>
          <cell r="J339" t="str">
            <v>Pesticide</v>
          </cell>
          <cell r="K339">
            <v>3810.0883781818202</v>
          </cell>
        </row>
        <row r="340">
          <cell r="B340" t="str">
            <v>B3C00X</v>
          </cell>
          <cell r="J340" t="str">
            <v>Pesticide</v>
          </cell>
          <cell r="K340">
            <v>798.55162181818196</v>
          </cell>
        </row>
        <row r="341">
          <cell r="B341" t="str">
            <v>B4C00X</v>
          </cell>
          <cell r="J341" t="str">
            <v>Pesticide</v>
          </cell>
          <cell r="K341">
            <v>2720.5270844403399</v>
          </cell>
        </row>
        <row r="342">
          <cell r="B342" t="str">
            <v>B4C00X</v>
          </cell>
          <cell r="J342" t="str">
            <v>Pesticide</v>
          </cell>
          <cell r="K342">
            <v>1240.13698047823</v>
          </cell>
        </row>
        <row r="343">
          <cell r="B343" t="str">
            <v>B2C009</v>
          </cell>
          <cell r="J343" t="str">
            <v>Pesticide</v>
          </cell>
          <cell r="K343">
            <v>643.65158616843303</v>
          </cell>
        </row>
        <row r="344">
          <cell r="B344" t="str">
            <v>S1C001</v>
          </cell>
          <cell r="J344" t="str">
            <v>Pesticide</v>
          </cell>
          <cell r="K344">
            <v>6252.6</v>
          </cell>
        </row>
        <row r="345">
          <cell r="B345" t="str">
            <v>S4C001</v>
          </cell>
          <cell r="J345" t="str">
            <v>Pesticide</v>
          </cell>
          <cell r="K345">
            <v>5482.77</v>
          </cell>
        </row>
        <row r="346">
          <cell r="B346" t="str">
            <v>S3C001</v>
          </cell>
          <cell r="J346" t="str">
            <v>Seed</v>
          </cell>
          <cell r="K346">
            <v>54000</v>
          </cell>
        </row>
        <row r="347">
          <cell r="B347" t="str">
            <v>RDC003</v>
          </cell>
          <cell r="J347" t="str">
            <v>Admn</v>
          </cell>
          <cell r="K347">
            <v>4217.5382167114203</v>
          </cell>
        </row>
        <row r="348">
          <cell r="B348" t="str">
            <v>B2C001</v>
          </cell>
          <cell r="J348" t="str">
            <v>Admn</v>
          </cell>
          <cell r="K348">
            <v>971.47174399282403</v>
          </cell>
        </row>
        <row r="349">
          <cell r="B349" t="str">
            <v>B4C004</v>
          </cell>
          <cell r="J349" t="str">
            <v>Admn</v>
          </cell>
          <cell r="K349">
            <v>960.74718902809298</v>
          </cell>
        </row>
        <row r="350">
          <cell r="B350" t="str">
            <v>B4C00X</v>
          </cell>
          <cell r="J350" t="str">
            <v>Admn</v>
          </cell>
          <cell r="K350">
            <v>27904.902105321002</v>
          </cell>
        </row>
        <row r="351">
          <cell r="B351" t="str">
            <v>B3C00X</v>
          </cell>
          <cell r="J351" t="str">
            <v>Admn</v>
          </cell>
          <cell r="K351">
            <v>17307.797417792099</v>
          </cell>
        </row>
        <row r="352">
          <cell r="B352" t="str">
            <v>B2C00X</v>
          </cell>
          <cell r="J352" t="str">
            <v>Admn</v>
          </cell>
          <cell r="K352">
            <v>13860.9588432896</v>
          </cell>
        </row>
        <row r="353">
          <cell r="B353" t="str">
            <v>B4C00X</v>
          </cell>
          <cell r="J353" t="str">
            <v>Admn</v>
          </cell>
          <cell r="K353">
            <v>12720.292782732</v>
          </cell>
        </row>
        <row r="354">
          <cell r="B354" t="str">
            <v>B3C00X</v>
          </cell>
          <cell r="J354" t="str">
            <v>Admn</v>
          </cell>
          <cell r="K354">
            <v>3627.5194500012899</v>
          </cell>
        </row>
        <row r="355">
          <cell r="B355" t="str">
            <v>B2C00X</v>
          </cell>
          <cell r="J355" t="str">
            <v>Admn</v>
          </cell>
          <cell r="K355">
            <v>3625.53254858122</v>
          </cell>
        </row>
        <row r="356">
          <cell r="B356" t="str">
            <v>B2C009</v>
          </cell>
          <cell r="J356" t="str">
            <v>Admn</v>
          </cell>
          <cell r="K356">
            <v>3641.0760964851002</v>
          </cell>
        </row>
        <row r="357">
          <cell r="B357" t="str">
            <v>RDC003</v>
          </cell>
          <cell r="J357" t="str">
            <v>Admn</v>
          </cell>
          <cell r="K357">
            <v>3709.2567961678901</v>
          </cell>
        </row>
        <row r="358">
          <cell r="B358" t="str">
            <v>B2C001</v>
          </cell>
          <cell r="J358" t="str">
            <v>Admn</v>
          </cell>
          <cell r="K358">
            <v>1024.75212593179</v>
          </cell>
        </row>
        <row r="359">
          <cell r="B359" t="str">
            <v>B4C004</v>
          </cell>
          <cell r="J359" t="str">
            <v>Admn</v>
          </cell>
          <cell r="K359">
            <v>808.04791731523096</v>
          </cell>
        </row>
        <row r="360">
          <cell r="B360" t="str">
            <v>B4C00X</v>
          </cell>
          <cell r="J360" t="str">
            <v>Admn</v>
          </cell>
          <cell r="K360">
            <v>23469.751758420902</v>
          </cell>
        </row>
        <row r="361">
          <cell r="B361" t="str">
            <v>B3C00X</v>
          </cell>
          <cell r="J361" t="str">
            <v>Admn</v>
          </cell>
          <cell r="K361">
            <v>18263.492676123398</v>
          </cell>
        </row>
        <row r="362">
          <cell r="B362" t="str">
            <v>B2C00X</v>
          </cell>
          <cell r="J362" t="str">
            <v>Admn</v>
          </cell>
          <cell r="K362">
            <v>14621.1633327948</v>
          </cell>
        </row>
        <row r="363">
          <cell r="B363" t="str">
            <v>B4C00X</v>
          </cell>
          <cell r="J363" t="str">
            <v>Admn</v>
          </cell>
          <cell r="K363">
            <v>10698.5544252537</v>
          </cell>
        </row>
        <row r="364">
          <cell r="B364" t="str">
            <v>B2C009</v>
          </cell>
          <cell r="J364" t="str">
            <v>Admn</v>
          </cell>
          <cell r="K364">
            <v>3840.77096799234</v>
          </cell>
        </row>
        <row r="365">
          <cell r="B365" t="str">
            <v>RDC003</v>
          </cell>
          <cell r="J365" t="str">
            <v>Admn</v>
          </cell>
          <cell r="K365">
            <v>3507.9007278983599</v>
          </cell>
        </row>
        <row r="366">
          <cell r="B366" t="str">
            <v>B2C001</v>
          </cell>
          <cell r="J366" t="str">
            <v>Admn</v>
          </cell>
          <cell r="K366">
            <v>1122.0177907913201</v>
          </cell>
        </row>
        <row r="367">
          <cell r="B367" t="str">
            <v>B4C00X</v>
          </cell>
          <cell r="J367" t="str">
            <v>Admn</v>
          </cell>
          <cell r="K367">
            <v>35718.033798306002</v>
          </cell>
        </row>
        <row r="368">
          <cell r="B368" t="str">
            <v>B3C00X</v>
          </cell>
          <cell r="J368" t="str">
            <v>Admn</v>
          </cell>
          <cell r="K368">
            <v>20634.710164108001</v>
          </cell>
        </row>
        <row r="369">
          <cell r="B369" t="str">
            <v>B2C00X</v>
          </cell>
          <cell r="J369" t="str">
            <v>Admn</v>
          </cell>
          <cell r="K369">
            <v>16008.9498390105</v>
          </cell>
        </row>
        <row r="370">
          <cell r="B370" t="str">
            <v>B2C009</v>
          </cell>
          <cell r="J370" t="str">
            <v>Admn</v>
          </cell>
          <cell r="K370">
            <v>4205.3226798858504</v>
          </cell>
        </row>
        <row r="371">
          <cell r="B371" t="str">
            <v>RDC003</v>
          </cell>
          <cell r="J371" t="str">
            <v>Admn</v>
          </cell>
          <cell r="K371">
            <v>4338.2496712975399</v>
          </cell>
        </row>
        <row r="372">
          <cell r="B372" t="str">
            <v>B4C004</v>
          </cell>
          <cell r="J372" t="str">
            <v>Admn</v>
          </cell>
          <cell r="K372">
            <v>2135.9995450053402</v>
          </cell>
        </row>
        <row r="373">
          <cell r="B373" t="str">
            <v>B2C001</v>
          </cell>
          <cell r="J373" t="str">
            <v>Admn</v>
          </cell>
          <cell r="K373">
            <v>1877.8726265063001</v>
          </cell>
        </row>
        <row r="374">
          <cell r="B374" t="str">
            <v>S1C001</v>
          </cell>
          <cell r="J374" t="str">
            <v>Admn</v>
          </cell>
          <cell r="K374">
            <v>903.619181026212</v>
          </cell>
        </row>
        <row r="375">
          <cell r="B375" t="str">
            <v>S4C001</v>
          </cell>
          <cell r="J375" t="str">
            <v>Admn</v>
          </cell>
          <cell r="K375">
            <v>903.619181026212</v>
          </cell>
        </row>
        <row r="376">
          <cell r="B376" t="str">
            <v>B2C00X</v>
          </cell>
          <cell r="J376" t="str">
            <v>Admn</v>
          </cell>
          <cell r="K376">
            <v>31630.8865208721</v>
          </cell>
        </row>
        <row r="377">
          <cell r="B377" t="str">
            <v>B4C00X</v>
          </cell>
          <cell r="J377" t="str">
            <v>Admn</v>
          </cell>
          <cell r="K377">
            <v>28280.6339758707</v>
          </cell>
        </row>
        <row r="378">
          <cell r="B378" t="str">
            <v>B3C00X</v>
          </cell>
          <cell r="J378" t="str">
            <v>Admn</v>
          </cell>
          <cell r="K378">
            <v>24849.5274782208</v>
          </cell>
        </row>
        <row r="379">
          <cell r="B379" t="str">
            <v>B2C00X</v>
          </cell>
          <cell r="J379" t="str">
            <v>Admn</v>
          </cell>
          <cell r="K379">
            <v>7008.2206421215096</v>
          </cell>
        </row>
        <row r="380">
          <cell r="B380" t="str">
            <v>B4C003</v>
          </cell>
          <cell r="J380" t="str">
            <v>Admn</v>
          </cell>
          <cell r="K380">
            <v>16019.996587540099</v>
          </cell>
        </row>
        <row r="381">
          <cell r="B381" t="str">
            <v>RDC003</v>
          </cell>
          <cell r="J381" t="str">
            <v>Admn</v>
          </cell>
          <cell r="K381">
            <v>2707.4310076708498</v>
          </cell>
        </row>
        <row r="382">
          <cell r="B382" t="str">
            <v>B2C001</v>
          </cell>
          <cell r="J382" t="str">
            <v>Admn</v>
          </cell>
          <cell r="K382">
            <v>703.52368311237694</v>
          </cell>
        </row>
        <row r="383">
          <cell r="B383" t="str">
            <v>B4C004</v>
          </cell>
          <cell r="J383" t="str">
            <v>Admn</v>
          </cell>
          <cell r="K383">
            <v>671.19612801146604</v>
          </cell>
        </row>
        <row r="384">
          <cell r="B384" t="str">
            <v>S1C001</v>
          </cell>
          <cell r="J384" t="str">
            <v>Admn</v>
          </cell>
          <cell r="K384">
            <v>572.07294281729401</v>
          </cell>
        </row>
        <row r="385">
          <cell r="B385" t="str">
            <v>S4C001</v>
          </cell>
          <cell r="J385" t="str">
            <v>Admn</v>
          </cell>
          <cell r="K385">
            <v>572.07294281729401</v>
          </cell>
        </row>
        <row r="386">
          <cell r="B386" t="str">
            <v>B4C00X</v>
          </cell>
          <cell r="J386" t="str">
            <v>Admn</v>
          </cell>
          <cell r="K386">
            <v>19494.891538093001</v>
          </cell>
        </row>
        <row r="387">
          <cell r="B387" t="str">
            <v>B2C00X</v>
          </cell>
          <cell r="J387" t="str">
            <v>Admn</v>
          </cell>
          <cell r="K387">
            <v>11850.1529183449</v>
          </cell>
        </row>
        <row r="388">
          <cell r="B388" t="str">
            <v>B2C00X</v>
          </cell>
          <cell r="J388" t="str">
            <v>Admn</v>
          </cell>
          <cell r="K388">
            <v>10037.875910647401</v>
          </cell>
        </row>
        <row r="389">
          <cell r="B389" t="str">
            <v>B4C00X</v>
          </cell>
          <cell r="J389" t="str">
            <v>Admn</v>
          </cell>
          <cell r="K389">
            <v>8886.6367348717995</v>
          </cell>
        </row>
        <row r="390">
          <cell r="B390" t="str">
            <v>B3C00X</v>
          </cell>
          <cell r="J390" t="str">
            <v>Admn</v>
          </cell>
          <cell r="K390">
            <v>3815.72465132154</v>
          </cell>
        </row>
        <row r="391">
          <cell r="B391" t="str">
            <v>B2C00X</v>
          </cell>
          <cell r="J391" t="str">
            <v>Admn</v>
          </cell>
          <cell r="K391">
            <v>2625.5503853753899</v>
          </cell>
        </row>
        <row r="392">
          <cell r="B392" t="str">
            <v>B3C00X</v>
          </cell>
          <cell r="J392" t="str">
            <v>Admn</v>
          </cell>
          <cell r="K392">
            <v>799.73292120286601</v>
          </cell>
        </row>
        <row r="393">
          <cell r="B393" t="str">
            <v>B2C009</v>
          </cell>
          <cell r="J393" t="str">
            <v>Admn</v>
          </cell>
          <cell r="K393">
            <v>2636.80676430519</v>
          </cell>
        </row>
        <row r="394">
          <cell r="B394" t="str">
            <v>RDC003</v>
          </cell>
          <cell r="J394" t="str">
            <v>Fuel</v>
          </cell>
          <cell r="K394">
            <v>83238.138661612204</v>
          </cell>
        </row>
        <row r="395">
          <cell r="B395" t="str">
            <v>B2C001</v>
          </cell>
          <cell r="J395" t="str">
            <v>Fuel</v>
          </cell>
          <cell r="K395">
            <v>21396.1439589355</v>
          </cell>
        </row>
        <row r="396">
          <cell r="B396" t="str">
            <v>B4C004</v>
          </cell>
          <cell r="J396" t="str">
            <v>Fuel</v>
          </cell>
          <cell r="K396">
            <v>13815.370554040301</v>
          </cell>
        </row>
        <row r="397">
          <cell r="B397" t="str">
            <v>B4C00X</v>
          </cell>
          <cell r="J397" t="str">
            <v>Fuel</v>
          </cell>
          <cell r="K397">
            <v>401267.43774209899</v>
          </cell>
        </row>
        <row r="398">
          <cell r="B398" t="str">
            <v>B3C00X</v>
          </cell>
          <cell r="J398" t="str">
            <v>Fuel</v>
          </cell>
          <cell r="K398">
            <v>347503.319875744</v>
          </cell>
        </row>
        <row r="399">
          <cell r="B399" t="str">
            <v>B2C00X</v>
          </cell>
          <cell r="J399" t="str">
            <v>Fuel</v>
          </cell>
          <cell r="K399">
            <v>305280.18200609199</v>
          </cell>
        </row>
        <row r="400">
          <cell r="B400" t="str">
            <v>B4C00X</v>
          </cell>
          <cell r="J400" t="str">
            <v>Fuel</v>
          </cell>
          <cell r="K400">
            <v>182915.50613549299</v>
          </cell>
        </row>
        <row r="401">
          <cell r="B401" t="str">
            <v>B2C00X</v>
          </cell>
          <cell r="J401" t="str">
            <v>Fuel</v>
          </cell>
          <cell r="K401">
            <v>79850.409254747399</v>
          </cell>
        </row>
        <row r="402">
          <cell r="B402" t="str">
            <v>B3C00X</v>
          </cell>
          <cell r="J402" t="str">
            <v>Fuel</v>
          </cell>
          <cell r="K402">
            <v>72832.782898962803</v>
          </cell>
        </row>
        <row r="403">
          <cell r="B403" t="str">
            <v>B2C009</v>
          </cell>
          <cell r="J403" t="str">
            <v>Fuel</v>
          </cell>
          <cell r="K403">
            <v>80192.747558090399</v>
          </cell>
        </row>
        <row r="404">
          <cell r="B404" t="str">
            <v>RDC003</v>
          </cell>
          <cell r="J404" t="str">
            <v>Fuel</v>
          </cell>
          <cell r="K404">
            <v>26730.075445932402</v>
          </cell>
        </row>
        <row r="405">
          <cell r="B405" t="str">
            <v>B4C004</v>
          </cell>
          <cell r="J405" t="str">
            <v>Fuel</v>
          </cell>
          <cell r="K405">
            <v>9363.6501643549309</v>
          </cell>
        </row>
        <row r="406">
          <cell r="B406" t="str">
            <v>B2C001</v>
          </cell>
          <cell r="J406" t="str">
            <v>Fuel</v>
          </cell>
          <cell r="K406">
            <v>9223.93691942853</v>
          </cell>
        </row>
        <row r="407">
          <cell r="B407" t="str">
            <v>B4C00X</v>
          </cell>
          <cell r="J407" t="str">
            <v>Fuel</v>
          </cell>
          <cell r="K407">
            <v>271967.21902368899</v>
          </cell>
        </row>
        <row r="408">
          <cell r="B408" t="str">
            <v>B2C00X</v>
          </cell>
          <cell r="J408" t="str">
            <v>Fuel</v>
          </cell>
          <cell r="K408">
            <v>131607.13196640601</v>
          </cell>
        </row>
        <row r="409">
          <cell r="B409" t="str">
            <v>B4C00X</v>
          </cell>
          <cell r="J409" t="str">
            <v>Fuel</v>
          </cell>
          <cell r="K409">
            <v>123974.728176059</v>
          </cell>
        </row>
        <row r="410">
          <cell r="B410" t="str">
            <v>B3C00X</v>
          </cell>
          <cell r="J410" t="str">
            <v>Fuel</v>
          </cell>
          <cell r="K410">
            <v>82710.942730111696</v>
          </cell>
        </row>
        <row r="411">
          <cell r="B411" t="str">
            <v>B2C009</v>
          </cell>
          <cell r="J411" t="str">
            <v>Fuel</v>
          </cell>
          <cell r="K411">
            <v>34571.315574018103</v>
          </cell>
        </row>
        <row r="412">
          <cell r="B412" t="str">
            <v>RDC003</v>
          </cell>
          <cell r="J412" t="str">
            <v>Fuel</v>
          </cell>
          <cell r="K412">
            <v>6896.7884065643202</v>
          </cell>
        </row>
        <row r="413">
          <cell r="B413" t="str">
            <v>B2C001</v>
          </cell>
          <cell r="J413" t="str">
            <v>Fuel</v>
          </cell>
          <cell r="K413">
            <v>2205.9687236715499</v>
          </cell>
        </row>
        <row r="414">
          <cell r="B414" t="str">
            <v>B4C00X</v>
          </cell>
          <cell r="J414" t="str">
            <v>Fuel</v>
          </cell>
          <cell r="K414">
            <v>63856.146776071997</v>
          </cell>
        </row>
        <row r="415">
          <cell r="B415" t="str">
            <v>B3C00X</v>
          </cell>
          <cell r="J415" t="str">
            <v>Fuel</v>
          </cell>
          <cell r="K415">
            <v>40569.343568025397</v>
          </cell>
        </row>
        <row r="416">
          <cell r="B416" t="str">
            <v>B2C00X</v>
          </cell>
          <cell r="J416" t="str">
            <v>Fuel</v>
          </cell>
          <cell r="K416">
            <v>31474.7617493457</v>
          </cell>
        </row>
        <row r="417">
          <cell r="B417" t="str">
            <v>B2C009</v>
          </cell>
          <cell r="J417" t="str">
            <v>Fuel</v>
          </cell>
          <cell r="K417">
            <v>8267.9707763209808</v>
          </cell>
        </row>
        <row r="418">
          <cell r="B418" t="str">
            <v>RDC003</v>
          </cell>
          <cell r="J418" t="str">
            <v>Fuel</v>
          </cell>
          <cell r="K418">
            <v>49005.767155850597</v>
          </cell>
        </row>
        <row r="419">
          <cell r="B419" t="str">
            <v>B4C004</v>
          </cell>
          <cell r="J419" t="str">
            <v>Fuel</v>
          </cell>
          <cell r="K419">
            <v>11014.329741474299</v>
          </cell>
        </row>
        <row r="420">
          <cell r="B420" t="str">
            <v>B2C001</v>
          </cell>
          <cell r="J420" t="str">
            <v>Fuel</v>
          </cell>
          <cell r="K420">
            <v>6520.1348350118196</v>
          </cell>
        </row>
        <row r="421">
          <cell r="B421" t="str">
            <v>S1C001</v>
          </cell>
          <cell r="J421" t="str">
            <v>Fuel</v>
          </cell>
          <cell r="K421">
            <v>1776.3908354760699</v>
          </cell>
        </row>
        <row r="422">
          <cell r="B422" t="str">
            <v>S4C001</v>
          </cell>
          <cell r="J422" t="str">
            <v>Fuel</v>
          </cell>
          <cell r="K422">
            <v>1776.3908354760699</v>
          </cell>
        </row>
        <row r="423">
          <cell r="B423" t="str">
            <v>B4C00X</v>
          </cell>
          <cell r="J423" t="str">
            <v>Fuel</v>
          </cell>
          <cell r="K423">
            <v>145829.72577712001</v>
          </cell>
        </row>
        <row r="424">
          <cell r="B424" t="str">
            <v>B2C00X</v>
          </cell>
          <cell r="J424" t="str">
            <v>Fuel</v>
          </cell>
          <cell r="K424">
            <v>109825.151160939</v>
          </cell>
        </row>
        <row r="425">
          <cell r="B425" t="str">
            <v>B3C00X</v>
          </cell>
          <cell r="J425" t="str">
            <v>Fuel</v>
          </cell>
          <cell r="K425">
            <v>96335.407975591996</v>
          </cell>
        </row>
        <row r="426">
          <cell r="B426" t="str">
            <v>B2C00X</v>
          </cell>
          <cell r="J426" t="str">
            <v>Fuel</v>
          </cell>
          <cell r="K426">
            <v>24333.143204264099</v>
          </cell>
        </row>
        <row r="427">
          <cell r="B427" t="str">
            <v>B4C003</v>
          </cell>
          <cell r="J427" t="str">
            <v>Fuel</v>
          </cell>
          <cell r="K427">
            <v>82607.473061057593</v>
          </cell>
        </row>
        <row r="428">
          <cell r="B428" t="str">
            <v>RDC003</v>
          </cell>
          <cell r="J428" t="str">
            <v>Fuel</v>
          </cell>
          <cell r="K428">
            <v>59615.438400743798</v>
          </cell>
        </row>
        <row r="429">
          <cell r="B429" t="str">
            <v>B2C001</v>
          </cell>
          <cell r="J429" t="str">
            <v>Fuel</v>
          </cell>
          <cell r="K429">
            <v>4507.9761498479302</v>
          </cell>
        </row>
        <row r="430">
          <cell r="B430" t="str">
            <v>B4C004</v>
          </cell>
          <cell r="J430" t="str">
            <v>Fuel</v>
          </cell>
          <cell r="K430">
            <v>3996.6628801237198</v>
          </cell>
        </row>
        <row r="431">
          <cell r="B431" t="str">
            <v>S1C001</v>
          </cell>
          <cell r="J431" t="str">
            <v>Fuel</v>
          </cell>
          <cell r="K431">
            <v>1556.6713156671301</v>
          </cell>
        </row>
        <row r="432">
          <cell r="B432" t="str">
            <v>S4C001</v>
          </cell>
          <cell r="J432" t="str">
            <v>Fuel</v>
          </cell>
          <cell r="K432">
            <v>1556.6713156671301</v>
          </cell>
        </row>
        <row r="433">
          <cell r="B433" t="str">
            <v>B3C00X</v>
          </cell>
          <cell r="J433" t="str">
            <v>Fuel</v>
          </cell>
          <cell r="K433">
            <v>150363.12163830799</v>
          </cell>
        </row>
        <row r="434">
          <cell r="B434" t="str">
            <v>B4C00X</v>
          </cell>
          <cell r="J434" t="str">
            <v>Fuel</v>
          </cell>
          <cell r="K434">
            <v>116083.073353193</v>
          </cell>
        </row>
        <row r="435">
          <cell r="B435" t="str">
            <v>B2C00X</v>
          </cell>
          <cell r="J435" t="str">
            <v>Fuel</v>
          </cell>
          <cell r="K435">
            <v>75932.350268038499</v>
          </cell>
        </row>
        <row r="436">
          <cell r="B436" t="str">
            <v>B2C00X</v>
          </cell>
          <cell r="J436" t="str">
            <v>Fuel</v>
          </cell>
          <cell r="K436">
            <v>64319.803706030201</v>
          </cell>
        </row>
        <row r="437">
          <cell r="B437" t="str">
            <v>B4C00X</v>
          </cell>
          <cell r="J437" t="str">
            <v>Fuel</v>
          </cell>
          <cell r="K437">
            <v>52915.8165328381</v>
          </cell>
        </row>
        <row r="438">
          <cell r="B438" t="str">
            <v>B3C00X</v>
          </cell>
          <cell r="J438" t="str">
            <v>Fuel</v>
          </cell>
          <cell r="K438">
            <v>31514.4171808461</v>
          </cell>
        </row>
        <row r="439">
          <cell r="B439" t="str">
            <v>B2C00X</v>
          </cell>
          <cell r="J439" t="str">
            <v>Fuel</v>
          </cell>
          <cell r="K439">
            <v>16823.7669912325</v>
          </cell>
        </row>
        <row r="440">
          <cell r="B440" t="str">
            <v>B2C009</v>
          </cell>
          <cell r="J440" t="str">
            <v>Fuel</v>
          </cell>
          <cell r="K440">
            <v>16895.894609629999</v>
          </cell>
        </row>
        <row r="441">
          <cell r="B441" t="str">
            <v>RDC003</v>
          </cell>
          <cell r="J441" t="str">
            <v>Labour</v>
          </cell>
          <cell r="K441">
            <v>38452.4396135266</v>
          </cell>
        </row>
        <row r="442">
          <cell r="B442" t="str">
            <v>S1C001</v>
          </cell>
          <cell r="J442" t="str">
            <v>Labour</v>
          </cell>
          <cell r="K442">
            <v>6203</v>
          </cell>
        </row>
        <row r="443">
          <cell r="B443" t="str">
            <v>B2C001</v>
          </cell>
          <cell r="J443" t="str">
            <v>Labour</v>
          </cell>
          <cell r="K443">
            <v>5782.7501318797304</v>
          </cell>
        </row>
        <row r="444">
          <cell r="B444" t="str">
            <v>B4C004</v>
          </cell>
          <cell r="J444" t="str">
            <v>Labour</v>
          </cell>
          <cell r="K444">
            <v>3601.89442070001</v>
          </cell>
        </row>
        <row r="445">
          <cell r="B445" t="str">
            <v>S4C001</v>
          </cell>
          <cell r="J445" t="str">
            <v>Labour</v>
          </cell>
          <cell r="K445">
            <v>2950</v>
          </cell>
        </row>
        <row r="446">
          <cell r="B446" t="str">
            <v>RDC001</v>
          </cell>
          <cell r="J446" t="str">
            <v>Labour</v>
          </cell>
          <cell r="K446">
            <v>4112.5603864734303</v>
          </cell>
        </row>
        <row r="447">
          <cell r="B447" t="str">
            <v>B4C00X</v>
          </cell>
          <cell r="J447" t="str">
            <v>Labour</v>
          </cell>
          <cell r="K447">
            <v>104617.023449232</v>
          </cell>
        </row>
        <row r="448">
          <cell r="B448" t="str">
            <v>B2C00X</v>
          </cell>
          <cell r="J448" t="str">
            <v>Labour</v>
          </cell>
          <cell r="K448">
            <v>82508.278881659906</v>
          </cell>
        </row>
        <row r="449">
          <cell r="B449" t="str">
            <v>B3C00X</v>
          </cell>
          <cell r="J449" t="str">
            <v>Labour</v>
          </cell>
          <cell r="K449">
            <v>76015.092545454594</v>
          </cell>
        </row>
        <row r="450">
          <cell r="B450" t="str">
            <v>B4C00X</v>
          </cell>
          <cell r="J450" t="str">
            <v>Labour</v>
          </cell>
          <cell r="K450">
            <v>47689.082130068098</v>
          </cell>
        </row>
        <row r="451">
          <cell r="B451" t="str">
            <v>B2C00X</v>
          </cell>
          <cell r="J451" t="str">
            <v>Labour</v>
          </cell>
          <cell r="K451">
            <v>21581.223492175101</v>
          </cell>
        </row>
        <row r="452">
          <cell r="B452" t="str">
            <v>B3C00X</v>
          </cell>
          <cell r="J452" t="str">
            <v>Labour</v>
          </cell>
          <cell r="K452">
            <v>15931.907454545501</v>
          </cell>
        </row>
        <row r="453">
          <cell r="B453" t="str">
            <v>B2C009</v>
          </cell>
          <cell r="J453" t="str">
            <v>Labour</v>
          </cell>
          <cell r="K453">
            <v>21673.747494285199</v>
          </cell>
        </row>
        <row r="454">
          <cell r="B454" t="str">
            <v>S3C001</v>
          </cell>
          <cell r="J454" t="str">
            <v>Labour</v>
          </cell>
          <cell r="K454">
            <v>8876</v>
          </cell>
        </row>
        <row r="455">
          <cell r="B455" t="str">
            <v>RDC003</v>
          </cell>
          <cell r="J455" t="str">
            <v>Labour</v>
          </cell>
          <cell r="K455">
            <v>29562.260869565202</v>
          </cell>
        </row>
        <row r="456">
          <cell r="B456" t="str">
            <v>B2C001</v>
          </cell>
          <cell r="J456" t="str">
            <v>Labour</v>
          </cell>
          <cell r="K456">
            <v>6098.0227177114002</v>
          </cell>
        </row>
        <row r="457">
          <cell r="B457" t="str">
            <v>B4C004</v>
          </cell>
          <cell r="J457" t="str">
            <v>Labour</v>
          </cell>
          <cell r="K457">
            <v>4601.2475453390298</v>
          </cell>
        </row>
        <row r="458">
          <cell r="B458" t="str">
            <v>S1C001</v>
          </cell>
          <cell r="J458" t="str">
            <v>Labour</v>
          </cell>
          <cell r="K458">
            <v>620</v>
          </cell>
        </row>
        <row r="459">
          <cell r="B459" t="str">
            <v>RDC001</v>
          </cell>
          <cell r="J459" t="str">
            <v>Labour</v>
          </cell>
          <cell r="K459">
            <v>3161.7391304347798</v>
          </cell>
        </row>
        <row r="460">
          <cell r="B460" t="str">
            <v>B4C00X</v>
          </cell>
          <cell r="J460" t="str">
            <v>Labour</v>
          </cell>
          <cell r="K460">
            <v>133643.23495437199</v>
          </cell>
        </row>
        <row r="461">
          <cell r="B461" t="str">
            <v>B3C00X</v>
          </cell>
          <cell r="J461" t="str">
            <v>Labour</v>
          </cell>
          <cell r="K461">
            <v>104256</v>
          </cell>
        </row>
        <row r="462">
          <cell r="B462" t="str">
            <v>B2C00X</v>
          </cell>
          <cell r="J462" t="str">
            <v>Labour</v>
          </cell>
          <cell r="K462">
            <v>87006.588136306294</v>
          </cell>
        </row>
        <row r="463">
          <cell r="B463" t="str">
            <v>B4C00X</v>
          </cell>
          <cell r="J463" t="str">
            <v>Labour</v>
          </cell>
          <cell r="K463">
            <v>60920.517500288799</v>
          </cell>
        </row>
        <row r="464">
          <cell r="B464" t="str">
            <v>B2C009</v>
          </cell>
          <cell r="J464" t="str">
            <v>Labour</v>
          </cell>
          <cell r="K464">
            <v>22855.389145982299</v>
          </cell>
        </row>
        <row r="465">
          <cell r="B465" t="str">
            <v>S3C001</v>
          </cell>
          <cell r="J465" t="str">
            <v>Labour</v>
          </cell>
          <cell r="K465">
            <v>4150</v>
          </cell>
        </row>
        <row r="466">
          <cell r="B466" t="str">
            <v>B2C001</v>
          </cell>
          <cell r="J466" t="str">
            <v>Labour</v>
          </cell>
          <cell r="K466">
            <v>1972.7597812368499</v>
          </cell>
        </row>
        <row r="467">
          <cell r="B467" t="str">
            <v>B4C00X</v>
          </cell>
          <cell r="J467" t="str">
            <v>Labour</v>
          </cell>
          <cell r="K467">
            <v>78976</v>
          </cell>
        </row>
        <row r="468">
          <cell r="B468" t="str">
            <v>B3C00X</v>
          </cell>
          <cell r="J468" t="str">
            <v>Labour</v>
          </cell>
          <cell r="K468">
            <v>41559</v>
          </cell>
        </row>
        <row r="469">
          <cell r="B469" t="str">
            <v>B2C00X</v>
          </cell>
          <cell r="J469" t="str">
            <v>Labour</v>
          </cell>
          <cell r="K469">
            <v>28147.336558687399</v>
          </cell>
        </row>
        <row r="470">
          <cell r="B470" t="str">
            <v>B2C009</v>
          </cell>
          <cell r="J470" t="str">
            <v>Labour</v>
          </cell>
          <cell r="K470">
            <v>7393.9036600757199</v>
          </cell>
        </row>
        <row r="471">
          <cell r="B471" t="str">
            <v>RDC003</v>
          </cell>
          <cell r="J471" t="str">
            <v>Labour</v>
          </cell>
          <cell r="K471">
            <v>17945.2246376812</v>
          </cell>
        </row>
        <row r="472">
          <cell r="B472" t="str">
            <v>S1C001</v>
          </cell>
          <cell r="J472" t="str">
            <v>Labour</v>
          </cell>
          <cell r="K472">
            <v>8895.5</v>
          </cell>
        </row>
        <row r="473">
          <cell r="B473" t="str">
            <v>S4C001</v>
          </cell>
          <cell r="J473" t="str">
            <v>Labour</v>
          </cell>
          <cell r="K473">
            <v>8765</v>
          </cell>
        </row>
        <row r="474">
          <cell r="B474" t="str">
            <v>B4C004</v>
          </cell>
          <cell r="J474" t="str">
            <v>Labour</v>
          </cell>
          <cell r="K474">
            <v>6341.2833486660502</v>
          </cell>
        </row>
        <row r="475">
          <cell r="B475" t="str">
            <v>B2C001</v>
          </cell>
          <cell r="J475" t="str">
            <v>Labour</v>
          </cell>
          <cell r="K475">
            <v>4581.8295574288704</v>
          </cell>
        </row>
        <row r="476">
          <cell r="B476" t="str">
            <v>B2C002</v>
          </cell>
          <cell r="J476" t="str">
            <v>Labour</v>
          </cell>
          <cell r="K476">
            <v>5498.1954689146496</v>
          </cell>
        </row>
        <row r="477">
          <cell r="B477" t="str">
            <v>RDC001</v>
          </cell>
          <cell r="J477" t="str">
            <v>Labour</v>
          </cell>
          <cell r="K477">
            <v>1919.2753623188401</v>
          </cell>
        </row>
        <row r="478">
          <cell r="B478" t="str">
            <v>B3C00X</v>
          </cell>
          <cell r="J478" t="str">
            <v>Labour</v>
          </cell>
          <cell r="K478">
            <v>118428.25</v>
          </cell>
        </row>
        <row r="479">
          <cell r="B479" t="str">
            <v>B4C00X</v>
          </cell>
          <cell r="J479" t="str">
            <v>Labour</v>
          </cell>
          <cell r="K479">
            <v>83958.591536338499</v>
          </cell>
        </row>
        <row r="480">
          <cell r="B480" t="str">
            <v>B2C00X</v>
          </cell>
          <cell r="J480" t="str">
            <v>Labour</v>
          </cell>
          <cell r="K480">
            <v>77176.3370653319</v>
          </cell>
        </row>
        <row r="481">
          <cell r="B481" t="str">
            <v>B2C00X</v>
          </cell>
          <cell r="J481" t="str">
            <v>Labour</v>
          </cell>
          <cell r="K481">
            <v>17099.387908324599</v>
          </cell>
        </row>
        <row r="482">
          <cell r="B482" t="str">
            <v>B4C003</v>
          </cell>
          <cell r="J482" t="str">
            <v>Labour</v>
          </cell>
          <cell r="K482">
            <v>47559.625114995397</v>
          </cell>
        </row>
        <row r="483">
          <cell r="B483" t="str">
            <v>S3C001</v>
          </cell>
          <cell r="J483" t="str">
            <v>Labour</v>
          </cell>
          <cell r="K483">
            <v>3257.5</v>
          </cell>
        </row>
        <row r="484">
          <cell r="B484" t="str">
            <v>RDC003</v>
          </cell>
          <cell r="J484" t="str">
            <v>Labour</v>
          </cell>
          <cell r="K484">
            <v>22915.630434782601</v>
          </cell>
        </row>
        <row r="485">
          <cell r="B485" t="str">
            <v>S4C001</v>
          </cell>
          <cell r="J485" t="str">
            <v>Labour</v>
          </cell>
          <cell r="K485">
            <v>11060</v>
          </cell>
        </row>
        <row r="486">
          <cell r="B486" t="str">
            <v>S1C001</v>
          </cell>
          <cell r="J486" t="str">
            <v>Labour</v>
          </cell>
          <cell r="K486">
            <v>5723</v>
          </cell>
        </row>
        <row r="487">
          <cell r="B487" t="str">
            <v>B4C004</v>
          </cell>
          <cell r="J487" t="str">
            <v>Labour</v>
          </cell>
          <cell r="K487">
            <v>4245.0849023911296</v>
          </cell>
        </row>
        <row r="488">
          <cell r="B488" t="str">
            <v>B2C001</v>
          </cell>
          <cell r="J488" t="str">
            <v>Labour</v>
          </cell>
          <cell r="K488">
            <v>2576.9473631036599</v>
          </cell>
        </row>
        <row r="489">
          <cell r="B489" t="str">
            <v>RDC001</v>
          </cell>
          <cell r="J489" t="str">
            <v>Labour</v>
          </cell>
          <cell r="K489">
            <v>2450.8695652173901</v>
          </cell>
        </row>
        <row r="490">
          <cell r="B490" t="str">
            <v>B4C00X</v>
          </cell>
          <cell r="J490" t="str">
            <v>Labour</v>
          </cell>
          <cell r="K490">
            <v>123298.49098995001</v>
          </cell>
        </row>
        <row r="491">
          <cell r="B491" t="str">
            <v>B3C00X</v>
          </cell>
          <cell r="J491" t="str">
            <v>Labour</v>
          </cell>
          <cell r="K491">
            <v>66881.409636363605</v>
          </cell>
        </row>
        <row r="492">
          <cell r="B492" t="str">
            <v>B4C00X</v>
          </cell>
          <cell r="J492" t="str">
            <v>Labour</v>
          </cell>
          <cell r="K492">
            <v>56204.924107658502</v>
          </cell>
        </row>
        <row r="493">
          <cell r="B493" t="str">
            <v>B2C00X</v>
          </cell>
          <cell r="J493" t="str">
            <v>Labour</v>
          </cell>
          <cell r="K493">
            <v>43406.101384118003</v>
          </cell>
        </row>
        <row r="494">
          <cell r="B494" t="str">
            <v>B2C00X</v>
          </cell>
          <cell r="J494" t="str">
            <v>Labour</v>
          </cell>
          <cell r="K494">
            <v>36767.884976763002</v>
          </cell>
        </row>
        <row r="495">
          <cell r="B495" t="str">
            <v>B3C00X</v>
          </cell>
          <cell r="J495" t="str">
            <v>Labour</v>
          </cell>
          <cell r="K495">
            <v>14017.5903636364</v>
          </cell>
        </row>
        <row r="496">
          <cell r="B496" t="str">
            <v>B2C00X</v>
          </cell>
          <cell r="J496" t="str">
            <v>Labour</v>
          </cell>
          <cell r="K496">
            <v>9617.1675591028506</v>
          </cell>
        </row>
        <row r="497">
          <cell r="B497" t="str">
            <v>B2C009</v>
          </cell>
          <cell r="J497" t="str">
            <v>Labour</v>
          </cell>
          <cell r="K497">
            <v>9658.3987169125103</v>
          </cell>
        </row>
        <row r="498">
          <cell r="B498" t="str">
            <v>S3C001</v>
          </cell>
          <cell r="J498" t="str">
            <v>Labour</v>
          </cell>
          <cell r="K498">
            <v>597</v>
          </cell>
        </row>
        <row r="499">
          <cell r="B499" t="str">
            <v>RDC003</v>
          </cell>
          <cell r="J499" t="str">
            <v>Vehicle</v>
          </cell>
          <cell r="K499">
            <v>6923.2976622966398</v>
          </cell>
        </row>
        <row r="500">
          <cell r="B500" t="str">
            <v>B2C001</v>
          </cell>
          <cell r="J500" t="str">
            <v>Vehicle</v>
          </cell>
          <cell r="K500">
            <v>1551.1891783661899</v>
          </cell>
        </row>
        <row r="501">
          <cell r="B501" t="str">
            <v>B4C004</v>
          </cell>
          <cell r="J501" t="str">
            <v>Vehicle</v>
          </cell>
          <cell r="K501">
            <v>1482.7675013698399</v>
          </cell>
        </row>
        <row r="502">
          <cell r="B502" t="str">
            <v>B4C00X</v>
          </cell>
          <cell r="J502" t="str">
            <v>Vehicle</v>
          </cell>
          <cell r="K502">
            <v>43066.982077287001</v>
          </cell>
        </row>
        <row r="503">
          <cell r="B503" t="str">
            <v>B3C00X</v>
          </cell>
          <cell r="J503" t="str">
            <v>Vehicle</v>
          </cell>
          <cell r="K503">
            <v>28111.786137519601</v>
          </cell>
        </row>
        <row r="504">
          <cell r="B504" t="str">
            <v>B2C00X</v>
          </cell>
          <cell r="J504" t="str">
            <v>Vehicle</v>
          </cell>
          <cell r="K504">
            <v>22132.367196928801</v>
          </cell>
        </row>
        <row r="505">
          <cell r="B505" t="str">
            <v>B4C00X</v>
          </cell>
          <cell r="J505" t="str">
            <v>Vehicle</v>
          </cell>
          <cell r="K505">
            <v>19631.8417181367</v>
          </cell>
        </row>
        <row r="506">
          <cell r="B506" t="str">
            <v>B3C00X</v>
          </cell>
          <cell r="J506" t="str">
            <v>Vehicle</v>
          </cell>
          <cell r="K506">
            <v>5891.91383088985</v>
          </cell>
        </row>
        <row r="507">
          <cell r="B507" t="str">
            <v>B2C00X</v>
          </cell>
          <cell r="J507" t="str">
            <v>Vehicle</v>
          </cell>
          <cell r="K507">
            <v>5789.03801366261</v>
          </cell>
        </row>
        <row r="508">
          <cell r="B508" t="str">
            <v>B2C009</v>
          </cell>
          <cell r="J508" t="str">
            <v>Vehicle</v>
          </cell>
          <cell r="K508">
            <v>5813.8570405164701</v>
          </cell>
        </row>
        <row r="509">
          <cell r="B509" t="str">
            <v>S3C001</v>
          </cell>
          <cell r="J509" t="str">
            <v>Vehicle</v>
          </cell>
          <cell r="K509">
            <v>188</v>
          </cell>
        </row>
        <row r="510">
          <cell r="B510" t="str">
            <v>RDC003</v>
          </cell>
          <cell r="J510" t="str">
            <v>Vehicle</v>
          </cell>
          <cell r="K510">
            <v>6578.35574022125</v>
          </cell>
        </row>
        <row r="511">
          <cell r="B511" t="str">
            <v>B2C001</v>
          </cell>
          <cell r="J511" t="str">
            <v>Vehicle</v>
          </cell>
          <cell r="K511">
            <v>1758.9186471179801</v>
          </cell>
        </row>
        <row r="512">
          <cell r="B512" t="str">
            <v>B4C004</v>
          </cell>
          <cell r="J512" t="str">
            <v>Vehicle</v>
          </cell>
          <cell r="K512">
            <v>1431.2541275823401</v>
          </cell>
        </row>
        <row r="513">
          <cell r="B513" t="str">
            <v>S4C001</v>
          </cell>
          <cell r="J513" t="str">
            <v>Vehicle</v>
          </cell>
          <cell r="K513">
            <v>65</v>
          </cell>
        </row>
        <row r="514">
          <cell r="B514" t="str">
            <v>B4C00X</v>
          </cell>
          <cell r="J514" t="str">
            <v>Vehicle</v>
          </cell>
          <cell r="K514">
            <v>41570.776135628897</v>
          </cell>
        </row>
        <row r="515">
          <cell r="B515" t="str">
            <v>B3C00X</v>
          </cell>
          <cell r="J515" t="str">
            <v>Vehicle</v>
          </cell>
          <cell r="K515">
            <v>31991.212353781801</v>
          </cell>
        </row>
        <row r="516">
          <cell r="B516" t="str">
            <v>B2C00X</v>
          </cell>
          <cell r="J516" t="str">
            <v>Vehicle</v>
          </cell>
          <cell r="K516">
            <v>25096.251257079301</v>
          </cell>
        </row>
        <row r="517">
          <cell r="B517" t="str">
            <v>B4C00X</v>
          </cell>
          <cell r="J517" t="str">
            <v>Vehicle</v>
          </cell>
          <cell r="K517">
            <v>18949.8046491901</v>
          </cell>
        </row>
        <row r="518">
          <cell r="B518" t="str">
            <v>B2C009</v>
          </cell>
          <cell r="J518" t="str">
            <v>Vehicle</v>
          </cell>
          <cell r="K518">
            <v>6592.4270893981902</v>
          </cell>
        </row>
        <row r="519">
          <cell r="B519" t="str">
            <v>RDC003</v>
          </cell>
          <cell r="J519" t="str">
            <v>Vehicle</v>
          </cell>
          <cell r="K519">
            <v>5257.0047644256201</v>
          </cell>
        </row>
        <row r="520">
          <cell r="B520" t="str">
            <v>B2C001</v>
          </cell>
          <cell r="J520" t="str">
            <v>Vehicle</v>
          </cell>
          <cell r="K520">
            <v>1681.4765666114299</v>
          </cell>
        </row>
        <row r="521">
          <cell r="B521" t="str">
            <v>B4C00X</v>
          </cell>
          <cell r="J521" t="str">
            <v>Vehicle</v>
          </cell>
          <cell r="K521">
            <v>48673.679407093703</v>
          </cell>
        </row>
        <row r="522">
          <cell r="B522" t="str">
            <v>B3C00X</v>
          </cell>
          <cell r="J522" t="str">
            <v>Vehicle</v>
          </cell>
          <cell r="K522">
            <v>30923.557437797801</v>
          </cell>
        </row>
        <row r="523">
          <cell r="B523" t="str">
            <v>B2C00X</v>
          </cell>
          <cell r="J523" t="str">
            <v>Vehicle</v>
          </cell>
          <cell r="K523">
            <v>23991.307652411801</v>
          </cell>
        </row>
        <row r="524">
          <cell r="B524" t="str">
            <v>B2C009</v>
          </cell>
          <cell r="J524" t="str">
            <v>Vehicle</v>
          </cell>
          <cell r="K524">
            <v>6302.1741716596298</v>
          </cell>
        </row>
        <row r="525">
          <cell r="B525" t="str">
            <v>RDC003</v>
          </cell>
          <cell r="J525" t="str">
            <v>Vehicle</v>
          </cell>
          <cell r="K525">
            <v>3027.3123344974501</v>
          </cell>
        </row>
        <row r="526">
          <cell r="B526" t="str">
            <v>B4C004</v>
          </cell>
          <cell r="J526" t="str">
            <v>Vehicle</v>
          </cell>
          <cell r="K526">
            <v>1512.6955601439799</v>
          </cell>
        </row>
        <row r="527">
          <cell r="B527" t="str">
            <v>B2C001</v>
          </cell>
          <cell r="J527" t="str">
            <v>Vehicle</v>
          </cell>
          <cell r="K527">
            <v>1345.31808360892</v>
          </cell>
        </row>
        <row r="528">
          <cell r="B528" t="str">
            <v>S1C001</v>
          </cell>
          <cell r="J528" t="str">
            <v>Vehicle</v>
          </cell>
          <cell r="K528">
            <v>647.553440534213</v>
          </cell>
        </row>
        <row r="529">
          <cell r="B529" t="str">
            <v>S4C001</v>
          </cell>
          <cell r="J529" t="str">
            <v>Vehicle</v>
          </cell>
          <cell r="K529">
            <v>647.553440534213</v>
          </cell>
        </row>
        <row r="530">
          <cell r="B530" t="str">
            <v>B2C00X</v>
          </cell>
          <cell r="J530" t="str">
            <v>Vehicle</v>
          </cell>
          <cell r="K530">
            <v>22660.537800308699</v>
          </cell>
        </row>
        <row r="531">
          <cell r="B531" t="str">
            <v>B4C00X</v>
          </cell>
          <cell r="J531" t="str">
            <v>Vehicle</v>
          </cell>
          <cell r="K531">
            <v>20028.089216306202</v>
          </cell>
        </row>
        <row r="532">
          <cell r="B532" t="str">
            <v>B3C00X</v>
          </cell>
          <cell r="J532" t="str">
            <v>Vehicle</v>
          </cell>
          <cell r="K532">
            <v>17807.719614690901</v>
          </cell>
        </row>
        <row r="533">
          <cell r="B533" t="str">
            <v>B2C00X</v>
          </cell>
          <cell r="J533" t="str">
            <v>Vehicle</v>
          </cell>
          <cell r="K533">
            <v>5020.7270880284996</v>
          </cell>
        </row>
        <row r="534">
          <cell r="B534" t="str">
            <v>B4C003</v>
          </cell>
          <cell r="J534" t="str">
            <v>Vehicle</v>
          </cell>
          <cell r="K534">
            <v>11345.2167010798</v>
          </cell>
        </row>
        <row r="535">
          <cell r="B535" t="str">
            <v>RDC003</v>
          </cell>
          <cell r="J535" t="str">
            <v>Vehicle</v>
          </cell>
          <cell r="K535">
            <v>5218.0911204091099</v>
          </cell>
        </row>
        <row r="536">
          <cell r="B536" t="str">
            <v>B4C004</v>
          </cell>
          <cell r="J536" t="str">
            <v>Vehicle</v>
          </cell>
          <cell r="K536">
            <v>1309.5680725744601</v>
          </cell>
        </row>
        <row r="537">
          <cell r="B537" t="str">
            <v>B2C001</v>
          </cell>
          <cell r="J537" t="str">
            <v>Vehicle</v>
          </cell>
          <cell r="K537">
            <v>1263.6968440247699</v>
          </cell>
        </row>
        <row r="538">
          <cell r="B538" t="str">
            <v>S1C001</v>
          </cell>
          <cell r="J538" t="str">
            <v>Vehicle</v>
          </cell>
          <cell r="K538">
            <v>1116.1692236169199</v>
          </cell>
        </row>
        <row r="539">
          <cell r="B539" t="str">
            <v>S4C001</v>
          </cell>
          <cell r="J539" t="str">
            <v>Vehicle</v>
          </cell>
          <cell r="K539">
            <v>1116.1692236169199</v>
          </cell>
        </row>
        <row r="540">
          <cell r="B540" t="str">
            <v>B4C00X</v>
          </cell>
          <cell r="J540" t="str">
            <v>Vehicle</v>
          </cell>
          <cell r="K540">
            <v>38036.404667925097</v>
          </cell>
        </row>
        <row r="541">
          <cell r="B541" t="str">
            <v>B2C00X</v>
          </cell>
          <cell r="J541" t="str">
            <v>Vehicle</v>
          </cell>
          <cell r="K541">
            <v>21285.709640753201</v>
          </cell>
        </row>
        <row r="542">
          <cell r="B542" t="str">
            <v>B2C00X</v>
          </cell>
          <cell r="J542" t="str">
            <v>Vehicle</v>
          </cell>
          <cell r="K542">
            <v>18030.426570545402</v>
          </cell>
        </row>
        <row r="543">
          <cell r="B543" t="str">
            <v>B4C00X</v>
          </cell>
          <cell r="J543" t="str">
            <v>Vehicle</v>
          </cell>
          <cell r="K543">
            <v>17338.681280885801</v>
          </cell>
        </row>
        <row r="544">
          <cell r="B544" t="str">
            <v>B2C00X</v>
          </cell>
          <cell r="J544" t="str">
            <v>Vehicle</v>
          </cell>
          <cell r="K544">
            <v>4716.1166219004299</v>
          </cell>
        </row>
        <row r="545">
          <cell r="B545" t="str">
            <v>B3C00X</v>
          </cell>
          <cell r="J545" t="str">
            <v>Vehicle</v>
          </cell>
          <cell r="K545">
            <v>4396.9873192510904</v>
          </cell>
        </row>
        <row r="546">
          <cell r="B546" t="str">
            <v>B3C00X</v>
          </cell>
          <cell r="J546" t="str">
            <v>Vehicle</v>
          </cell>
          <cell r="K546">
            <v>921.55903128354703</v>
          </cell>
        </row>
        <row r="547">
          <cell r="B547" t="str">
            <v>B2C009</v>
          </cell>
          <cell r="J547" t="str">
            <v>Vehicle</v>
          </cell>
          <cell r="K547">
            <v>4736.3357714048198</v>
          </cell>
        </row>
        <row r="548">
          <cell r="B548" t="str">
            <v>B2C001</v>
          </cell>
          <cell r="J548" t="str">
            <v>Salery</v>
          </cell>
          <cell r="K548">
            <v>1725.74770280656</v>
          </cell>
        </row>
        <row r="549">
          <cell r="B549" t="str">
            <v>B2C00X</v>
          </cell>
          <cell r="J549" t="str">
            <v>Salery</v>
          </cell>
          <cell r="K549">
            <v>0</v>
          </cell>
        </row>
        <row r="550">
          <cell r="B550" t="str">
            <v>B2C00X</v>
          </cell>
          <cell r="J550" t="str">
            <v>Salery</v>
          </cell>
          <cell r="K550">
            <v>24622.968223643998</v>
          </cell>
        </row>
        <row r="551">
          <cell r="B551" t="str">
            <v>B2C00X</v>
          </cell>
          <cell r="J551" t="str">
            <v>Salery</v>
          </cell>
          <cell r="K551">
            <v>0</v>
          </cell>
        </row>
        <row r="552">
          <cell r="B552" t="str">
            <v>B2C009</v>
          </cell>
          <cell r="J552" t="str">
            <v>Salery</v>
          </cell>
          <cell r="K552">
            <v>6468.1023901190001</v>
          </cell>
        </row>
        <row r="553">
          <cell r="B553" t="str">
            <v>B3C00X</v>
          </cell>
          <cell r="J553" t="str">
            <v>Salery</v>
          </cell>
          <cell r="K553">
            <v>0</v>
          </cell>
        </row>
        <row r="554">
          <cell r="B554" t="str">
            <v>B3C00X</v>
          </cell>
          <cell r="J554" t="str">
            <v>Salery</v>
          </cell>
          <cell r="K554">
            <v>27078.237056643698</v>
          </cell>
        </row>
        <row r="555">
          <cell r="B555" t="str">
            <v>B4C004</v>
          </cell>
          <cell r="J555" t="str">
            <v>Salery</v>
          </cell>
          <cell r="K555">
            <v>0</v>
          </cell>
        </row>
        <row r="556">
          <cell r="B556" t="str">
            <v>B4C00X</v>
          </cell>
          <cell r="J556" t="str">
            <v>Salery</v>
          </cell>
          <cell r="K556">
            <v>0</v>
          </cell>
        </row>
        <row r="557">
          <cell r="B557" t="str">
            <v>B4C00X</v>
          </cell>
          <cell r="J557" t="str">
            <v>Salery</v>
          </cell>
          <cell r="K557">
            <v>56942.838327157202</v>
          </cell>
        </row>
        <row r="558">
          <cell r="B558" t="str">
            <v>B4C003</v>
          </cell>
          <cell r="J558" t="str">
            <v>Biomass</v>
          </cell>
          <cell r="K558">
            <v>22170</v>
          </cell>
        </row>
        <row r="559">
          <cell r="B559" t="str">
            <v>RDC003</v>
          </cell>
          <cell r="J559" t="str">
            <v>Salery</v>
          </cell>
          <cell r="K559">
            <v>16883.305207877798</v>
          </cell>
        </row>
        <row r="560">
          <cell r="B560" t="str">
            <v>S1C001</v>
          </cell>
          <cell r="J560" t="str">
            <v>Salery</v>
          </cell>
          <cell r="K560">
            <v>3257</v>
          </cell>
        </row>
        <row r="561">
          <cell r="B561" t="str">
            <v>S3C001</v>
          </cell>
          <cell r="J561" t="str">
            <v>Salery</v>
          </cell>
          <cell r="K561">
            <v>2784</v>
          </cell>
        </row>
        <row r="562">
          <cell r="B562" t="str">
            <v>S4C001</v>
          </cell>
          <cell r="J562" t="str">
            <v>Salery</v>
          </cell>
          <cell r="K562">
            <v>0</v>
          </cell>
        </row>
        <row r="563">
          <cell r="B563" t="str">
            <v>B2C001</v>
          </cell>
          <cell r="J563" t="str">
            <v>Salery</v>
          </cell>
          <cell r="K563">
            <v>1784.4215022353901</v>
          </cell>
        </row>
        <row r="564">
          <cell r="B564" t="str">
            <v>B2C00X</v>
          </cell>
          <cell r="J564" t="str">
            <v>Biomass</v>
          </cell>
          <cell r="K564">
            <v>5717.6</v>
          </cell>
        </row>
        <row r="565">
          <cell r="B565" t="str">
            <v>B2C00X</v>
          </cell>
          <cell r="J565" t="str">
            <v>Salery</v>
          </cell>
          <cell r="K565">
            <v>25460.125993894599</v>
          </cell>
        </row>
        <row r="566">
          <cell r="B566" t="str">
            <v>B2C00X</v>
          </cell>
          <cell r="J566" t="str">
            <v>Salery</v>
          </cell>
          <cell r="K566">
            <v>0</v>
          </cell>
        </row>
        <row r="567">
          <cell r="B567" t="str">
            <v>B2C009</v>
          </cell>
          <cell r="J567" t="str">
            <v>Salery</v>
          </cell>
          <cell r="K567">
            <v>6688.0117903782502</v>
          </cell>
        </row>
        <row r="568">
          <cell r="B568" t="str">
            <v>B3C00X</v>
          </cell>
          <cell r="J568" t="str">
            <v>Biomass</v>
          </cell>
          <cell r="K568">
            <v>2858.8</v>
          </cell>
        </row>
        <row r="569">
          <cell r="B569" t="str">
            <v>B3C00X</v>
          </cell>
          <cell r="J569" t="str">
            <v>Salery</v>
          </cell>
          <cell r="K569">
            <v>32697.287016355302</v>
          </cell>
        </row>
        <row r="570">
          <cell r="B570" t="str">
            <v>B4C004</v>
          </cell>
          <cell r="J570" t="str">
            <v>Salery</v>
          </cell>
          <cell r="K570">
            <v>1750.7399103140399</v>
          </cell>
        </row>
        <row r="571">
          <cell r="B571" t="str">
            <v>B4C00X</v>
          </cell>
          <cell r="J571" t="str">
            <v>Salery</v>
          </cell>
          <cell r="K571">
            <v>23179.796412557898</v>
          </cell>
        </row>
        <row r="572">
          <cell r="B572" t="str">
            <v>B4C00X</v>
          </cell>
          <cell r="J572" t="str">
            <v>Salery</v>
          </cell>
          <cell r="K572">
            <v>50850.240695071203</v>
          </cell>
        </row>
        <row r="573">
          <cell r="B573" t="str">
            <v>B4C003</v>
          </cell>
          <cell r="J573" t="str">
            <v>Salery</v>
          </cell>
          <cell r="K573">
            <v>0</v>
          </cell>
        </row>
        <row r="574">
          <cell r="B574" t="str">
            <v>RDC003</v>
          </cell>
          <cell r="J574" t="str">
            <v>Salery</v>
          </cell>
          <cell r="K574">
            <v>17819.4528454549</v>
          </cell>
        </row>
        <row r="575">
          <cell r="B575" t="str">
            <v>S1C001</v>
          </cell>
          <cell r="J575" t="str">
            <v>Salery</v>
          </cell>
          <cell r="K575">
            <v>3397</v>
          </cell>
        </row>
        <row r="576">
          <cell r="B576" t="str">
            <v>S3C001</v>
          </cell>
          <cell r="J576" t="str">
            <v>Salery</v>
          </cell>
          <cell r="K576">
            <v>2924</v>
          </cell>
        </row>
        <row r="577">
          <cell r="B577" t="str">
            <v>S4C001</v>
          </cell>
          <cell r="J577" t="str">
            <v>Salery</v>
          </cell>
          <cell r="K577">
            <v>140</v>
          </cell>
        </row>
        <row r="578">
          <cell r="B578" t="str">
            <v>B2C001</v>
          </cell>
          <cell r="J578" t="str">
            <v>Salery</v>
          </cell>
          <cell r="K578">
            <v>1586.1260704722599</v>
          </cell>
        </row>
        <row r="579">
          <cell r="B579" t="str">
            <v>B2C00X</v>
          </cell>
          <cell r="J579" t="str">
            <v>Salery</v>
          </cell>
          <cell r="K579">
            <v>5919.42249500249</v>
          </cell>
        </row>
        <row r="580">
          <cell r="B580" t="str">
            <v>B2C00X</v>
          </cell>
          <cell r="J580" t="str">
            <v>Salery</v>
          </cell>
          <cell r="K580">
            <v>22630.8467734982</v>
          </cell>
        </row>
        <row r="581">
          <cell r="B581" t="str">
            <v>B2C00X</v>
          </cell>
          <cell r="J581" t="str">
            <v>Biomass</v>
          </cell>
          <cell r="K581">
            <v>14294</v>
          </cell>
        </row>
        <row r="582">
          <cell r="B582" t="str">
            <v>B2C009</v>
          </cell>
          <cell r="J582" t="str">
            <v>Salery</v>
          </cell>
          <cell r="K582">
            <v>5944.8005121300403</v>
          </cell>
        </row>
        <row r="583">
          <cell r="B583" t="str">
            <v>B3C00X</v>
          </cell>
          <cell r="J583" t="str">
            <v>Salery</v>
          </cell>
          <cell r="K583">
            <v>6079.1948339014898</v>
          </cell>
        </row>
        <row r="584">
          <cell r="B584" t="str">
            <v>B3C00X</v>
          </cell>
          <cell r="J584" t="str">
            <v>Salery</v>
          </cell>
          <cell r="K584">
            <v>29005.350377492199</v>
          </cell>
        </row>
        <row r="585">
          <cell r="B585" t="str">
            <v>B4C004</v>
          </cell>
          <cell r="J585" t="str">
            <v>Salery</v>
          </cell>
          <cell r="K585">
            <v>1837.99019842801</v>
          </cell>
        </row>
        <row r="586">
          <cell r="B586" t="str">
            <v>B4C00X</v>
          </cell>
          <cell r="J586" t="str">
            <v>Salery</v>
          </cell>
          <cell r="K586">
            <v>24334.9902271869</v>
          </cell>
        </row>
        <row r="587">
          <cell r="B587" t="str">
            <v>B4C00X</v>
          </cell>
          <cell r="J587" t="str">
            <v>Salery</v>
          </cell>
          <cell r="K587">
            <v>53384.425313341599</v>
          </cell>
        </row>
        <row r="588">
          <cell r="B588" t="str">
            <v>B4C003</v>
          </cell>
          <cell r="J588" t="str">
            <v>Salery</v>
          </cell>
          <cell r="K588">
            <v>0</v>
          </cell>
        </row>
        <row r="589">
          <cell r="B589" t="str">
            <v>RDC003</v>
          </cell>
          <cell r="J589" t="str">
            <v>Salery</v>
          </cell>
          <cell r="K589">
            <v>18840.848318513501</v>
          </cell>
        </row>
        <row r="590">
          <cell r="B590" t="str">
            <v>S1C001</v>
          </cell>
          <cell r="J590" t="str">
            <v>Salery</v>
          </cell>
          <cell r="K590">
            <v>3690.8</v>
          </cell>
        </row>
        <row r="591">
          <cell r="B591" t="str">
            <v>S3C001</v>
          </cell>
          <cell r="J591" t="str">
            <v>Salery</v>
          </cell>
          <cell r="K591">
            <v>3217.8</v>
          </cell>
        </row>
        <row r="592">
          <cell r="B592" t="str">
            <v>S4C001</v>
          </cell>
          <cell r="J592" t="str">
            <v>Salery</v>
          </cell>
          <cell r="K592">
            <v>433.8</v>
          </cell>
        </row>
        <row r="593">
          <cell r="B593" t="str">
            <v>B2C001</v>
          </cell>
          <cell r="J593" t="str">
            <v>Salery</v>
          </cell>
          <cell r="K593">
            <v>1366.76744530614</v>
          </cell>
        </row>
        <row r="594">
          <cell r="B594" t="str">
            <v>B2C00X</v>
          </cell>
          <cell r="J594" t="str">
            <v>Salery</v>
          </cell>
          <cell r="K594">
            <v>5100.7761058825099</v>
          </cell>
        </row>
        <row r="595">
          <cell r="B595" t="str">
            <v>B2C00X</v>
          </cell>
          <cell r="J595" t="str">
            <v>Salery</v>
          </cell>
          <cell r="K595">
            <v>19501.037909628001</v>
          </cell>
        </row>
        <row r="596">
          <cell r="B596" t="str">
            <v>B2C00X</v>
          </cell>
          <cell r="J596" t="str">
            <v>Salery</v>
          </cell>
          <cell r="K596">
            <v>23021.830848736601</v>
          </cell>
        </row>
        <row r="597">
          <cell r="B597" t="str">
            <v>B2C009</v>
          </cell>
          <cell r="J597" t="str">
            <v>Salery</v>
          </cell>
          <cell r="K597">
            <v>5122.6443850074102</v>
          </cell>
        </row>
        <row r="598">
          <cell r="B598" t="str">
            <v>B3C00X</v>
          </cell>
          <cell r="J598" t="str">
            <v>Salery</v>
          </cell>
          <cell r="K598">
            <v>5474.7202334727999</v>
          </cell>
        </row>
        <row r="599">
          <cell r="B599" t="str">
            <v>B3C00X</v>
          </cell>
          <cell r="J599" t="str">
            <v>Salery</v>
          </cell>
          <cell r="K599">
            <v>26121.2517330544</v>
          </cell>
        </row>
        <row r="600">
          <cell r="B600" t="str">
            <v>B4C004</v>
          </cell>
          <cell r="J600" t="str">
            <v>Salery</v>
          </cell>
          <cell r="K600">
            <v>2058.6121903913099</v>
          </cell>
        </row>
        <row r="601">
          <cell r="B601" t="str">
            <v>B4C00X</v>
          </cell>
          <cell r="J601" t="str">
            <v>Salery</v>
          </cell>
          <cell r="K601">
            <v>27256.025400780902</v>
          </cell>
        </row>
        <row r="602">
          <cell r="B602" t="str">
            <v>B4C00X</v>
          </cell>
          <cell r="J602" t="str">
            <v>Salery</v>
          </cell>
          <cell r="K602">
            <v>59792.391069915597</v>
          </cell>
        </row>
        <row r="603">
          <cell r="B603" t="str">
            <v>B4C003</v>
          </cell>
          <cell r="J603" t="str">
            <v>Salery</v>
          </cell>
          <cell r="K603">
            <v>0</v>
          </cell>
        </row>
        <row r="604">
          <cell r="B604" t="str">
            <v>RDC003</v>
          </cell>
          <cell r="J604" t="str">
            <v>Salery</v>
          </cell>
          <cell r="K604">
            <v>20188.0988124836</v>
          </cell>
        </row>
        <row r="605">
          <cell r="B605" t="str">
            <v>S1C001</v>
          </cell>
          <cell r="J605" t="str">
            <v>Salery</v>
          </cell>
          <cell r="K605">
            <v>4872.7855648535597</v>
          </cell>
        </row>
        <row r="606">
          <cell r="B606" t="str">
            <v>S3C001</v>
          </cell>
          <cell r="J606" t="str">
            <v>Salery</v>
          </cell>
          <cell r="K606">
            <v>3651.25</v>
          </cell>
        </row>
        <row r="607">
          <cell r="B607" t="str">
            <v>S4C001</v>
          </cell>
          <cell r="J607" t="str">
            <v>Salery</v>
          </cell>
          <cell r="K607">
            <v>1615.7855648535599</v>
          </cell>
        </row>
        <row r="608">
          <cell r="B608" t="str">
            <v>B2C001</v>
          </cell>
          <cell r="J608" t="str">
            <v>Salery</v>
          </cell>
          <cell r="K608">
            <v>2200.1547331713</v>
          </cell>
        </row>
        <row r="609">
          <cell r="B609" t="str">
            <v>B2C00X</v>
          </cell>
          <cell r="J609" t="str">
            <v>Salery</v>
          </cell>
          <cell r="K609">
            <v>8210.9774641952808</v>
          </cell>
        </row>
        <row r="610">
          <cell r="B610" t="str">
            <v>B2C00X</v>
          </cell>
          <cell r="J610" t="str">
            <v>Salery</v>
          </cell>
          <cell r="K610">
            <v>0</v>
          </cell>
        </row>
        <row r="611">
          <cell r="B611" t="str">
            <v>B2C00X</v>
          </cell>
          <cell r="J611" t="str">
            <v>Salery</v>
          </cell>
          <cell r="K611">
            <v>37059.406325537297</v>
          </cell>
        </row>
        <row r="612">
          <cell r="B612" t="str">
            <v>B2C009</v>
          </cell>
          <cell r="J612" t="str">
            <v>Biomass</v>
          </cell>
          <cell r="K612">
            <v>5717.6</v>
          </cell>
        </row>
        <row r="613">
          <cell r="B613" t="str">
            <v>B3C00X</v>
          </cell>
          <cell r="J613" t="str">
            <v>Salery</v>
          </cell>
          <cell r="K613">
            <v>41039.158406570197</v>
          </cell>
        </row>
        <row r="614">
          <cell r="B614" t="str">
            <v>B3C00X</v>
          </cell>
          <cell r="J614" t="str">
            <v>Salery</v>
          </cell>
          <cell r="K614">
            <v>0</v>
          </cell>
        </row>
        <row r="615">
          <cell r="B615" t="str">
            <v>B4C004</v>
          </cell>
          <cell r="J615" t="str">
            <v>Salery</v>
          </cell>
          <cell r="K615">
            <v>3892.4201416369801</v>
          </cell>
        </row>
        <row r="616">
          <cell r="B616" t="str">
            <v>B4C00X</v>
          </cell>
          <cell r="J616" t="str">
            <v>Salery</v>
          </cell>
          <cell r="K616">
            <v>51535.642675273601</v>
          </cell>
        </row>
        <row r="617">
          <cell r="B617" t="str">
            <v>B4C00X</v>
          </cell>
          <cell r="J617" t="str">
            <v>Income</v>
          </cell>
          <cell r="K617">
            <v>67500</v>
          </cell>
        </row>
        <row r="618">
          <cell r="B618" t="str">
            <v>B4C003</v>
          </cell>
          <cell r="J618" t="str">
            <v>Salery</v>
          </cell>
          <cell r="K618">
            <v>29193.151062277298</v>
          </cell>
        </row>
        <row r="619">
          <cell r="B619" t="str">
            <v>RDC003</v>
          </cell>
          <cell r="J619" t="str">
            <v>Salery</v>
          </cell>
          <cell r="K619">
            <v>19884.8039311346</v>
          </cell>
        </row>
        <row r="620">
          <cell r="B620" t="str">
            <v>S1C001</v>
          </cell>
          <cell r="J620" t="str">
            <v>Salery</v>
          </cell>
          <cell r="K620">
            <v>4811.8630329661901</v>
          </cell>
        </row>
        <row r="621">
          <cell r="B621" t="str">
            <v>S3C001</v>
          </cell>
          <cell r="J621" t="str">
            <v>Salery</v>
          </cell>
          <cell r="K621">
            <v>3681.65</v>
          </cell>
        </row>
        <row r="622">
          <cell r="B622" t="str">
            <v>S4C001</v>
          </cell>
          <cell r="J622" t="str">
            <v>Salery</v>
          </cell>
          <cell r="K622">
            <v>1554.8630329661901</v>
          </cell>
        </row>
        <row r="623">
          <cell r="B623" t="str">
            <v>B2C002</v>
          </cell>
          <cell r="J623" t="str">
            <v>Salery</v>
          </cell>
          <cell r="K623">
            <v>2640.1856798055601</v>
          </cell>
        </row>
        <row r="624">
          <cell r="B624" t="str">
            <v>RDC001</v>
          </cell>
          <cell r="J624" t="str">
            <v>Salery</v>
          </cell>
          <cell r="K624">
            <v>1805.70109175164</v>
          </cell>
        </row>
        <row r="625">
          <cell r="B625" t="str">
            <v>RDC001</v>
          </cell>
          <cell r="J625" t="str">
            <v>Salery</v>
          </cell>
          <cell r="K625">
            <v>1905.8238337384901</v>
          </cell>
        </row>
        <row r="626">
          <cell r="B626" t="str">
            <v>RDC001</v>
          </cell>
          <cell r="J626" t="str">
            <v>Salery</v>
          </cell>
          <cell r="K626">
            <v>2015.0639912848601</v>
          </cell>
        </row>
        <row r="627">
          <cell r="B627" t="str">
            <v>RDC001</v>
          </cell>
          <cell r="J627" t="str">
            <v>Salery</v>
          </cell>
          <cell r="K627">
            <v>2159.1549532068002</v>
          </cell>
        </row>
        <row r="628">
          <cell r="B628" t="str">
            <v>RDC001</v>
          </cell>
          <cell r="J628" t="str">
            <v>Salery</v>
          </cell>
          <cell r="K628">
            <v>2126.7169979823102</v>
          </cell>
        </row>
        <row r="629">
          <cell r="B629" t="str">
            <v>B4C004</v>
          </cell>
          <cell r="J629" t="str">
            <v>Fuel</v>
          </cell>
          <cell r="K629">
            <v>49.1028423225533</v>
          </cell>
        </row>
        <row r="630">
          <cell r="B630" t="str">
            <v>RDC001</v>
          </cell>
          <cell r="J630" t="str">
            <v>Fuel</v>
          </cell>
          <cell r="K630">
            <v>82.726591530421501</v>
          </cell>
        </row>
        <row r="631">
          <cell r="B631" t="str">
            <v>RDC001</v>
          </cell>
          <cell r="J631" t="str">
            <v>Fuel</v>
          </cell>
          <cell r="K631">
            <v>84.739689648109803</v>
          </cell>
        </row>
        <row r="632">
          <cell r="B632" t="str">
            <v>S1C001</v>
          </cell>
          <cell r="J632" t="str">
            <v>Fuel</v>
          </cell>
          <cell r="K632">
            <v>87.454426833480497</v>
          </cell>
        </row>
        <row r="633">
          <cell r="B633" t="str">
            <v>S4C001</v>
          </cell>
          <cell r="J633" t="str">
            <v>Fuel</v>
          </cell>
          <cell r="K633">
            <v>87.454426833480497</v>
          </cell>
        </row>
        <row r="634">
          <cell r="B634" t="str">
            <v>B3C00X</v>
          </cell>
          <cell r="J634" t="str">
            <v>Fuel</v>
          </cell>
          <cell r="K634">
            <v>87.469957702548498</v>
          </cell>
        </row>
        <row r="635">
          <cell r="B635" t="str">
            <v>S1C001</v>
          </cell>
          <cell r="J635" t="str">
            <v>Fuel</v>
          </cell>
          <cell r="K635">
            <v>105.941422594142</v>
          </cell>
        </row>
        <row r="636">
          <cell r="B636" t="str">
            <v>S4C001</v>
          </cell>
          <cell r="J636" t="str">
            <v>Fuel</v>
          </cell>
          <cell r="K636">
            <v>105.941422594142</v>
          </cell>
        </row>
        <row r="637">
          <cell r="B637" t="str">
            <v>B4C004</v>
          </cell>
          <cell r="J637" t="str">
            <v>Fuel</v>
          </cell>
          <cell r="K637">
            <v>130.30794873260601</v>
          </cell>
        </row>
        <row r="638">
          <cell r="B638" t="str">
            <v>B4C004</v>
          </cell>
          <cell r="J638" t="str">
            <v>Fuel</v>
          </cell>
          <cell r="K638">
            <v>134.62481567387101</v>
          </cell>
        </row>
        <row r="639">
          <cell r="B639" t="str">
            <v>B2C001</v>
          </cell>
          <cell r="J639" t="str">
            <v>Fuel</v>
          </cell>
          <cell r="K639">
            <v>189.139385885943</v>
          </cell>
        </row>
        <row r="640">
          <cell r="B640" t="str">
            <v>B2C001</v>
          </cell>
          <cell r="J640" t="str">
            <v>Fuel</v>
          </cell>
          <cell r="K640">
            <v>194.52093280563</v>
          </cell>
        </row>
        <row r="641">
          <cell r="B641" t="str">
            <v>B4C004</v>
          </cell>
          <cell r="J641" t="str">
            <v>Fuel</v>
          </cell>
          <cell r="K641">
            <v>224.85616682328899</v>
          </cell>
        </row>
        <row r="642">
          <cell r="B642" t="str">
            <v>RDC001</v>
          </cell>
          <cell r="J642" t="str">
            <v>Fuel</v>
          </cell>
          <cell r="K642">
            <v>275.637627579374</v>
          </cell>
        </row>
        <row r="643">
          <cell r="B643" t="str">
            <v>RDC001</v>
          </cell>
          <cell r="J643" t="str">
            <v>Fuel</v>
          </cell>
          <cell r="K643">
            <v>283.98803387706403</v>
          </cell>
        </row>
        <row r="644">
          <cell r="B644" t="str">
            <v>B2C001</v>
          </cell>
          <cell r="J644" t="str">
            <v>Fuel</v>
          </cell>
          <cell r="K644">
            <v>287.80623024303998</v>
          </cell>
        </row>
        <row r="645">
          <cell r="B645" t="str">
            <v>RDC001</v>
          </cell>
          <cell r="J645" t="str">
            <v>Fuel</v>
          </cell>
          <cell r="K645">
            <v>290.32960274456599</v>
          </cell>
        </row>
        <row r="646">
          <cell r="B646" t="str">
            <v>B3C00X</v>
          </cell>
          <cell r="J646" t="str">
            <v>Fuel</v>
          </cell>
          <cell r="K646">
            <v>417.34092095853902</v>
          </cell>
        </row>
        <row r="647">
          <cell r="B647" t="str">
            <v>B2C001</v>
          </cell>
          <cell r="J647" t="str">
            <v>Fuel</v>
          </cell>
          <cell r="K647">
            <v>417.52898958424402</v>
          </cell>
        </row>
        <row r="648">
          <cell r="B648" t="str">
            <v>B2C001</v>
          </cell>
          <cell r="J648" t="str">
            <v>Fuel</v>
          </cell>
          <cell r="K648">
            <v>463.915730717016</v>
          </cell>
        </row>
        <row r="649">
          <cell r="B649" t="str">
            <v>B3C00X</v>
          </cell>
          <cell r="J649" t="str">
            <v>Fuel</v>
          </cell>
          <cell r="K649">
            <v>472.64798661707903</v>
          </cell>
        </row>
        <row r="650">
          <cell r="B650" t="str">
            <v>B2C002</v>
          </cell>
          <cell r="J650" t="str">
            <v>Fuel</v>
          </cell>
          <cell r="K650">
            <v>556.69887686042</v>
          </cell>
        </row>
        <row r="651">
          <cell r="B651" t="str">
            <v>B4C00X</v>
          </cell>
          <cell r="J651" t="str">
            <v>Fuel</v>
          </cell>
          <cell r="K651">
            <v>650.12163235060598</v>
          </cell>
        </row>
        <row r="652">
          <cell r="B652" t="str">
            <v>B2C009</v>
          </cell>
          <cell r="J652" t="str">
            <v>Fuel</v>
          </cell>
          <cell r="K652">
            <v>708.89441830051396</v>
          </cell>
        </row>
        <row r="653">
          <cell r="B653" t="str">
            <v>B2C009</v>
          </cell>
          <cell r="J653" t="str">
            <v>Fuel</v>
          </cell>
          <cell r="K653">
            <v>729.06445615550297</v>
          </cell>
        </row>
        <row r="654">
          <cell r="B654" t="str">
            <v>RDC003</v>
          </cell>
          <cell r="J654" t="str">
            <v>Fuel</v>
          </cell>
          <cell r="K654">
            <v>773.49363080944102</v>
          </cell>
        </row>
        <row r="655">
          <cell r="B655" t="str">
            <v>RDC003</v>
          </cell>
          <cell r="J655" t="str">
            <v>Fuel</v>
          </cell>
          <cell r="K655">
            <v>792.31609820982703</v>
          </cell>
        </row>
        <row r="656">
          <cell r="B656" t="str">
            <v>B2C00X</v>
          </cell>
          <cell r="J656" t="str">
            <v>Fuel</v>
          </cell>
          <cell r="K656">
            <v>1074.09285126702</v>
          </cell>
        </row>
        <row r="657">
          <cell r="B657" t="str">
            <v>B2C009</v>
          </cell>
          <cell r="J657" t="str">
            <v>Fuel</v>
          </cell>
          <cell r="K657">
            <v>1078.6977509509099</v>
          </cell>
        </row>
        <row r="658">
          <cell r="B658" t="str">
            <v>B3C00X</v>
          </cell>
          <cell r="J658" t="str">
            <v>Fuel</v>
          </cell>
          <cell r="K658">
            <v>1116.35312020325</v>
          </cell>
        </row>
        <row r="659">
          <cell r="B659" t="str">
            <v>B3C00X</v>
          </cell>
          <cell r="J659" t="str">
            <v>Fuel</v>
          </cell>
          <cell r="K659">
            <v>1227.7660137639</v>
          </cell>
        </row>
        <row r="660">
          <cell r="B660" t="str">
            <v>B4C00X</v>
          </cell>
          <cell r="J660" t="str">
            <v>Fuel</v>
          </cell>
          <cell r="K660">
            <v>1426.19205525856</v>
          </cell>
        </row>
        <row r="661">
          <cell r="B661" t="str">
            <v>B2C00X</v>
          </cell>
          <cell r="J661" t="str">
            <v>Fuel</v>
          </cell>
          <cell r="K661">
            <v>1558.2181891283999</v>
          </cell>
        </row>
        <row r="662">
          <cell r="B662" t="str">
            <v>B2C009</v>
          </cell>
          <cell r="J662" t="str">
            <v>Fuel</v>
          </cell>
          <cell r="K662">
            <v>1564.89865296175</v>
          </cell>
        </row>
        <row r="663">
          <cell r="B663" t="str">
            <v>B4C003</v>
          </cell>
          <cell r="J663" t="str">
            <v>Fuel</v>
          </cell>
          <cell r="K663">
            <v>1686.42125117467</v>
          </cell>
        </row>
        <row r="664">
          <cell r="B664" t="str">
            <v>B4C00X</v>
          </cell>
          <cell r="J664" t="str">
            <v>Fuel</v>
          </cell>
          <cell r="K664">
            <v>1725.2772412197</v>
          </cell>
        </row>
        <row r="665">
          <cell r="B665" t="str">
            <v>B2C00X</v>
          </cell>
          <cell r="J665" t="str">
            <v>Fuel</v>
          </cell>
          <cell r="K665">
            <v>1731.3335070359001</v>
          </cell>
        </row>
        <row r="666">
          <cell r="B666" t="str">
            <v>B4C00X</v>
          </cell>
          <cell r="J666" t="str">
            <v>Fuel</v>
          </cell>
          <cell r="K666">
            <v>1782.43255952205</v>
          </cell>
        </row>
        <row r="667">
          <cell r="B667" t="str">
            <v>B4C00X</v>
          </cell>
          <cell r="J667" t="str">
            <v>Fuel</v>
          </cell>
          <cell r="K667">
            <v>1932.50370566437</v>
          </cell>
        </row>
        <row r="668">
          <cell r="B668" t="str">
            <v>B3C00X</v>
          </cell>
          <cell r="J668" t="str">
            <v>Fuel</v>
          </cell>
          <cell r="K668">
            <v>2255.1210861992199</v>
          </cell>
        </row>
        <row r="669">
          <cell r="B669" t="str">
            <v>B3C00X</v>
          </cell>
          <cell r="J669" t="str">
            <v>Fuel</v>
          </cell>
          <cell r="K669">
            <v>2404.9967379207101</v>
          </cell>
        </row>
        <row r="670">
          <cell r="B670" t="str">
            <v>RDC003</v>
          </cell>
          <cell r="J670" t="str">
            <v>Fuel</v>
          </cell>
          <cell r="K670">
            <v>2577.2118178671499</v>
          </cell>
        </row>
        <row r="671">
          <cell r="B671" t="str">
            <v>RDC003</v>
          </cell>
          <cell r="J671" t="str">
            <v>Fuel</v>
          </cell>
          <cell r="K671">
            <v>2655.2881167505502</v>
          </cell>
        </row>
        <row r="672">
          <cell r="B672" t="str">
            <v>B2C00X</v>
          </cell>
          <cell r="J672" t="str">
            <v>Fuel</v>
          </cell>
          <cell r="K672">
            <v>2698.6407578206299</v>
          </cell>
        </row>
        <row r="673">
          <cell r="B673" t="str">
            <v>RDC003</v>
          </cell>
          <cell r="J673" t="str">
            <v>Fuel</v>
          </cell>
          <cell r="K673">
            <v>2714.58178566169</v>
          </cell>
        </row>
        <row r="674">
          <cell r="B674" t="str">
            <v>B2C00X</v>
          </cell>
          <cell r="J674" t="str">
            <v>Fuel</v>
          </cell>
          <cell r="K674">
            <v>2775.4246692707402</v>
          </cell>
        </row>
        <row r="675">
          <cell r="B675" t="str">
            <v>B4C00X</v>
          </cell>
          <cell r="J675" t="str">
            <v>Fuel</v>
          </cell>
          <cell r="K675">
            <v>2977.09564874035</v>
          </cell>
        </row>
        <row r="676">
          <cell r="B676" t="str">
            <v>B4C00X</v>
          </cell>
          <cell r="J676" t="str">
            <v>Fuel</v>
          </cell>
          <cell r="K676">
            <v>3784.7943709385399</v>
          </cell>
        </row>
        <row r="677">
          <cell r="B677" t="str">
            <v>B4C00X</v>
          </cell>
          <cell r="J677" t="str">
            <v>Fuel</v>
          </cell>
          <cell r="K677">
            <v>3910.17777124759</v>
          </cell>
        </row>
        <row r="678">
          <cell r="B678" t="str">
            <v>B2C00X</v>
          </cell>
          <cell r="J678" t="str">
            <v>Fuel</v>
          </cell>
          <cell r="K678">
            <v>4106.4192931076896</v>
          </cell>
        </row>
        <row r="679">
          <cell r="B679" t="str">
            <v>B2C00X</v>
          </cell>
          <cell r="J679" t="str">
            <v>Fuel</v>
          </cell>
          <cell r="K679">
            <v>4847.8081422137602</v>
          </cell>
        </row>
        <row r="680">
          <cell r="B680" t="str">
            <v>B2C00X</v>
          </cell>
          <cell r="J680" t="str">
            <v>Fuel</v>
          </cell>
          <cell r="K680">
            <v>5957.3036233880002</v>
          </cell>
        </row>
        <row r="681">
          <cell r="B681" t="str">
            <v>B2C00X</v>
          </cell>
          <cell r="J681" t="str">
            <v>Fuel</v>
          </cell>
          <cell r="K681">
            <v>7814.1965681974198</v>
          </cell>
        </row>
        <row r="682">
          <cell r="B682" t="str">
            <v>B2C00X</v>
          </cell>
          <cell r="J682" t="str">
            <v>Yield</v>
          </cell>
          <cell r="K682">
            <v>372</v>
          </cell>
        </row>
        <row r="683">
          <cell r="B683" t="str">
            <v>B2C00X</v>
          </cell>
          <cell r="J683" t="str">
            <v>Income</v>
          </cell>
          <cell r="K683">
            <v>90720</v>
          </cell>
        </row>
        <row r="684">
          <cell r="B684" t="str">
            <v>B2C001</v>
          </cell>
          <cell r="J684" t="str">
            <v>Yield</v>
          </cell>
          <cell r="K684">
            <v>344.12</v>
          </cell>
        </row>
        <row r="685">
          <cell r="B685" t="str">
            <v>B2C001</v>
          </cell>
          <cell r="J685" t="str">
            <v>Income</v>
          </cell>
          <cell r="K685">
            <v>186746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rkgs"/>
      <sheetName val="Data Filtered"/>
      <sheetName val="IMF"/>
      <sheetName val="SGA"/>
      <sheetName val="ProdCTPlan+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"/>
      <sheetName val="table"/>
      <sheetName val="Model"/>
      <sheetName val="Group Op Ass"/>
      <sheetName val="Mitek"/>
      <sheetName val="TBS"/>
      <sheetName val="Fin Summary"/>
      <sheetName val="IRR"/>
      <sheetName val="IRR@S"/>
      <sheetName val="life"/>
      <sheetName val="S&amp;U-HY"/>
      <sheetName val="S&amp;U-Sec (2)"/>
      <sheetName val="Capex v TFA"/>
      <sheetName val="Summary"/>
      <sheetName val="Pro Forma - Ex Be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Income Statement"/>
      <sheetName val="_CIQHiddenCacheSheet"/>
      <sheetName val="LBO"/>
      <sheetName val="DCF (Exit Multiple)"/>
      <sheetName val="DCF (Exit Multiple) - Output"/>
      <sheetName val="DCF (Gordon Growth)"/>
      <sheetName val="WACC Analysis"/>
      <sheetName val="Tax Benefit Analysis"/>
    </sheetNames>
    <sheetDataSet>
      <sheetData sheetId="0" refreshError="1"/>
      <sheetData sheetId="1" refreshError="1"/>
      <sheetData sheetId="2" refreshError="1"/>
      <sheetData sheetId="3">
        <row r="121">
          <cell r="C121">
            <v>365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9 VS AP"/>
      <sheetName val="DATA"/>
      <sheetName val="Tables MTR"/>
      <sheetName val="Variances-4"/>
      <sheetName val="SUMMARY fev 04"/>
      <sheetName val="SUMMARY jan 04"/>
      <sheetName val="SUMMARY ytd dec 03"/>
      <sheetName val="Summary"/>
      <sheetName val="pg 15"/>
      <sheetName val="pg 16"/>
      <sheetName val="Wheat pg 8 "/>
      <sheetName val="Maize pg 8"/>
      <sheetName val="Wheat pg 8 ytd"/>
      <sheetName val="Maize pg 8 ytd"/>
      <sheetName val="Direct  impacts "/>
      <sheetName val="Stock Michel"/>
      <sheetName val="Stock Michel ytd"/>
      <sheetName val="stock var"/>
      <sheetName val="stock var ytd"/>
      <sheetName val="checks"/>
      <sheetName val="pg 16 LM"/>
      <sheetName val="other"/>
      <sheetName val="dc wheat"/>
      <sheetName val="wheat slide vs aop (ytd)"/>
      <sheetName val="wheat slide vs aop (m)"/>
      <sheetName val="STOCK WHEAT"/>
      <sheetName val="Sales Analysis MP"/>
      <sheetName val="Sales Analysis Byproducts "/>
      <sheetName val="GS Ass Mar04"/>
      <sheetName val="Exchange Sales MAR"/>
      <sheetName val="NS Coproducts Mar 04"/>
      <sheetName val="NSC 3th"/>
      <sheetName val="Transport"/>
      <sheetName val="TRansport exchange"/>
      <sheetName val="Exchange auk"/>
      <sheetName val="Exchange other"/>
      <sheetName val="PBIT Associates"/>
    </sheetNames>
    <sheetDataSet>
      <sheetData sheetId="0" refreshError="1"/>
      <sheetData sheetId="1" refreshError="1">
        <row r="4">
          <cell r="D4">
            <v>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mps (March)"/>
      <sheetName val="Comps (Sept)"/>
      <sheetName val="Comps (Current)"/>
      <sheetName val="__FDSCACHE__"/>
      <sheetName val="Summary"/>
      <sheetName val="modMain"/>
    </sheetNames>
    <sheetDataSet>
      <sheetData sheetId="0">
        <row r="1">
          <cell r="C1" t="str">
            <v>CWST</v>
          </cell>
          <cell r="D1" t="str">
            <v>NUCO</v>
          </cell>
          <cell r="E1" t="str">
            <v>PESI</v>
          </cell>
          <cell r="F1" t="str">
            <v>WWIN</v>
          </cell>
          <cell r="G1" t="str">
            <v>WCAA</v>
          </cell>
          <cell r="H1" t="str">
            <v>CLHB</v>
          </cell>
          <cell r="I1" t="str">
            <v>DRA</v>
          </cell>
          <cell r="J1" t="str">
            <v>CSTR</v>
          </cell>
          <cell r="K1" t="str">
            <v>GKSR</v>
          </cell>
          <cell r="L1" t="str">
            <v>NR</v>
          </cell>
          <cell r="M1" t="str">
            <v>ROL</v>
          </cell>
          <cell r="N1" t="str">
            <v>UNF</v>
          </cell>
          <cell r="O1" t="str">
            <v>ARG</v>
          </cell>
          <cell r="P1" t="str">
            <v>CTAS</v>
          </cell>
          <cell r="Q1" t="str">
            <v>IRM</v>
          </cell>
          <cell r="R1" t="str">
            <v>SRCL</v>
          </cell>
          <cell r="S1" t="str">
            <v>ECL</v>
          </cell>
          <cell r="T1" t="str">
            <v>PX</v>
          </cell>
        </row>
        <row r="2">
          <cell r="C2" t="str">
            <v>CASELLA WASTE SYS INC  -CL A</v>
          </cell>
          <cell r="D2" t="str">
            <v>NUCO2 INC</v>
          </cell>
          <cell r="E2" t="str">
            <v>PERMA-FIX ENVIRONMENTAL SVCS</v>
          </cell>
          <cell r="F2" t="str">
            <v>WASTE INDUSTRIES USA  INC</v>
          </cell>
          <cell r="G2" t="str">
            <v>WCA WASTE CORP</v>
          </cell>
          <cell r="H2" t="str">
            <v>CLEAN HARBORS INC</v>
          </cell>
          <cell r="I2" t="str">
            <v>COINMACH SERVICE CORP</v>
          </cell>
          <cell r="J2" t="str">
            <v>COINSTAR INC</v>
          </cell>
          <cell r="K2" t="str">
            <v>G&amp;K SERVICES INC.</v>
          </cell>
          <cell r="L2" t="str">
            <v>NEWPARK RESOURCES</v>
          </cell>
          <cell r="M2" t="str">
            <v>ROLLINS INC</v>
          </cell>
          <cell r="N2" t="str">
            <v>UNIFIRST CORP</v>
          </cell>
          <cell r="O2" t="str">
            <v>AIRGAS INC</v>
          </cell>
          <cell r="P2" t="str">
            <v>CINTAS CORP</v>
          </cell>
          <cell r="Q2" t="str">
            <v>IRON MOUNTAIN INC</v>
          </cell>
          <cell r="R2" t="str">
            <v>STERICYCLE INC</v>
          </cell>
          <cell r="S2" t="str">
            <v>ECOLAB INC</v>
          </cell>
          <cell r="T2" t="str">
            <v>PRAXAIR INC</v>
          </cell>
        </row>
        <row r="3">
          <cell r="C3" t="str">
            <v>OTC</v>
          </cell>
          <cell r="D3" t="str">
            <v>OTC</v>
          </cell>
          <cell r="E3" t="str">
            <v>OTC</v>
          </cell>
          <cell r="F3" t="str">
            <v>OTC</v>
          </cell>
          <cell r="G3" t="str">
            <v>OTC</v>
          </cell>
          <cell r="H3" t="str">
            <v>OTC</v>
          </cell>
          <cell r="I3" t="str">
            <v>AMEX</v>
          </cell>
          <cell r="J3" t="str">
            <v>OTC</v>
          </cell>
          <cell r="K3" t="str">
            <v>NASDAQ</v>
          </cell>
          <cell r="L3" t="str">
            <v>NYSE</v>
          </cell>
          <cell r="M3" t="str">
            <v>NYSE</v>
          </cell>
          <cell r="N3" t="str">
            <v>NYSE</v>
          </cell>
          <cell r="O3" t="str">
            <v>NYSE</v>
          </cell>
          <cell r="P3" t="str">
            <v>OTC</v>
          </cell>
          <cell r="Q3" t="str">
            <v>NYSE</v>
          </cell>
          <cell r="R3" t="str">
            <v>OTC</v>
          </cell>
          <cell r="S3" t="str">
            <v>NYSE</v>
          </cell>
          <cell r="T3" t="str">
            <v>NYSE</v>
          </cell>
        </row>
        <row r="4">
          <cell r="C4" t="str">
            <v>4/07</v>
          </cell>
          <cell r="D4" t="str">
            <v>6/06</v>
          </cell>
          <cell r="E4" t="str">
            <v>12/06</v>
          </cell>
          <cell r="F4" t="str">
            <v>12/06</v>
          </cell>
          <cell r="G4" t="str">
            <v>12/06</v>
          </cell>
          <cell r="H4" t="str">
            <v>12/06</v>
          </cell>
          <cell r="I4" t="str">
            <v>3/07</v>
          </cell>
          <cell r="J4" t="str">
            <v>12/06</v>
          </cell>
          <cell r="K4" t="str">
            <v>6/06</v>
          </cell>
          <cell r="L4" t="str">
            <v>12/06</v>
          </cell>
          <cell r="M4" t="str">
            <v>12/06</v>
          </cell>
          <cell r="N4" t="str">
            <v>8/06</v>
          </cell>
          <cell r="O4" t="str">
            <v>3/07</v>
          </cell>
          <cell r="P4" t="str">
            <v>5/07</v>
          </cell>
          <cell r="Q4" t="str">
            <v>12/06</v>
          </cell>
          <cell r="R4" t="str">
            <v>12/06</v>
          </cell>
          <cell r="S4" t="str">
            <v>12/06</v>
          </cell>
          <cell r="T4" t="str">
            <v>12/06</v>
          </cell>
        </row>
        <row r="5">
          <cell r="C5" t="str">
            <v>4/07</v>
          </cell>
          <cell r="D5" t="str">
            <v>3/07</v>
          </cell>
          <cell r="E5" t="str">
            <v>3/07</v>
          </cell>
          <cell r="F5" t="str">
            <v>6/07</v>
          </cell>
          <cell r="G5" t="str">
            <v>6/07</v>
          </cell>
          <cell r="H5" t="str">
            <v>6/07</v>
          </cell>
          <cell r="I5" t="str">
            <v>06/07</v>
          </cell>
          <cell r="J5" t="str">
            <v>6/07</v>
          </cell>
          <cell r="K5" t="str">
            <v>3/07</v>
          </cell>
          <cell r="L5" t="str">
            <v>6/07</v>
          </cell>
          <cell r="M5" t="str">
            <v>6/07</v>
          </cell>
          <cell r="N5" t="str">
            <v>5/07</v>
          </cell>
          <cell r="O5" t="str">
            <v>6/07</v>
          </cell>
          <cell r="P5" t="str">
            <v>5/07</v>
          </cell>
          <cell r="Q5" t="str">
            <v>6/07</v>
          </cell>
          <cell r="R5" t="str">
            <v>6/07</v>
          </cell>
          <cell r="S5" t="str">
            <v>6/07</v>
          </cell>
          <cell r="T5" t="str">
            <v>6/07</v>
          </cell>
        </row>
        <row r="6">
          <cell r="C6">
            <v>12.54</v>
          </cell>
          <cell r="D6">
            <v>25.74</v>
          </cell>
          <cell r="E6">
            <v>2.68</v>
          </cell>
          <cell r="F6">
            <v>28.62</v>
          </cell>
          <cell r="G6">
            <v>8.08</v>
          </cell>
          <cell r="H6">
            <v>44.52</v>
          </cell>
          <cell r="I6">
            <v>11.99</v>
          </cell>
          <cell r="J6">
            <v>32.17</v>
          </cell>
          <cell r="K6">
            <v>40.200000000000003</v>
          </cell>
          <cell r="L6">
            <v>5.36</v>
          </cell>
          <cell r="M6">
            <v>26.69</v>
          </cell>
          <cell r="N6">
            <v>37.46</v>
          </cell>
          <cell r="O6">
            <v>51.63</v>
          </cell>
          <cell r="P6">
            <v>37.1</v>
          </cell>
          <cell r="Q6">
            <v>30.48</v>
          </cell>
          <cell r="R6">
            <v>57.16</v>
          </cell>
          <cell r="S6">
            <v>47.2</v>
          </cell>
          <cell r="T6">
            <v>83.76</v>
          </cell>
        </row>
        <row r="7">
          <cell r="C7">
            <v>8.86</v>
          </cell>
          <cell r="D7">
            <v>19.8</v>
          </cell>
          <cell r="E7">
            <v>1.74</v>
          </cell>
          <cell r="F7">
            <v>24.24</v>
          </cell>
          <cell r="G7">
            <v>5.5</v>
          </cell>
          <cell r="H7">
            <v>40.69</v>
          </cell>
          <cell r="I7">
            <v>9.6999999999999993</v>
          </cell>
          <cell r="J7">
            <v>27.92</v>
          </cell>
          <cell r="K7">
            <v>34.81</v>
          </cell>
          <cell r="L7">
            <v>4.97</v>
          </cell>
          <cell r="M7">
            <v>20.51</v>
          </cell>
          <cell r="N7">
            <v>31</v>
          </cell>
          <cell r="O7">
            <v>35.44</v>
          </cell>
          <cell r="P7">
            <v>34.700000000000003</v>
          </cell>
          <cell r="Q7">
            <v>25.05</v>
          </cell>
          <cell r="R7">
            <v>32.924999999999997</v>
          </cell>
          <cell r="S7">
            <v>37.01</v>
          </cell>
          <cell r="T7">
            <v>57.14</v>
          </cell>
        </row>
        <row r="8">
          <cell r="C8">
            <v>13.75</v>
          </cell>
          <cell r="D8">
            <v>29.33</v>
          </cell>
          <cell r="E8">
            <v>3.4</v>
          </cell>
          <cell r="F8">
            <v>35.97</v>
          </cell>
          <cell r="G8">
            <v>9.3000000000000007</v>
          </cell>
          <cell r="H8">
            <v>54.54</v>
          </cell>
          <cell r="I8">
            <v>13.9</v>
          </cell>
          <cell r="J8">
            <v>34.97</v>
          </cell>
          <cell r="K8">
            <v>42</v>
          </cell>
          <cell r="L8">
            <v>8.41</v>
          </cell>
          <cell r="M8">
            <v>29.35</v>
          </cell>
          <cell r="N8">
            <v>48</v>
          </cell>
          <cell r="O8">
            <v>52.46</v>
          </cell>
          <cell r="P8">
            <v>43.83</v>
          </cell>
          <cell r="Q8">
            <v>30.9</v>
          </cell>
          <cell r="R8">
            <v>57.43</v>
          </cell>
          <cell r="S8">
            <v>47.59</v>
          </cell>
          <cell r="T8">
            <v>84.13</v>
          </cell>
        </row>
        <row r="9">
          <cell r="C9">
            <v>12.23</v>
          </cell>
          <cell r="D9">
            <v>24.59</v>
          </cell>
          <cell r="E9">
            <v>2.3199999999999998</v>
          </cell>
          <cell r="F9">
            <v>30.52</v>
          </cell>
          <cell r="G9">
            <v>8.0299999999999994</v>
          </cell>
          <cell r="H9">
            <v>48.41</v>
          </cell>
          <cell r="I9">
            <v>11.9</v>
          </cell>
          <cell r="J9">
            <v>30.57</v>
          </cell>
          <cell r="K9">
            <v>38.89</v>
          </cell>
          <cell r="L9">
            <v>7.21</v>
          </cell>
          <cell r="M9">
            <v>22.11</v>
          </cell>
          <cell r="N9">
            <v>38.409999999999997</v>
          </cell>
          <cell r="O9">
            <v>40.520000000000003</v>
          </cell>
          <cell r="P9">
            <v>39.71</v>
          </cell>
          <cell r="Q9">
            <v>27.56</v>
          </cell>
          <cell r="R9">
            <v>37.75</v>
          </cell>
          <cell r="S9">
            <v>45.2</v>
          </cell>
          <cell r="T9">
            <v>59.33</v>
          </cell>
        </row>
        <row r="10">
          <cell r="C10">
            <v>25320.62</v>
          </cell>
          <cell r="D10">
            <v>15821.055</v>
          </cell>
          <cell r="E10">
            <v>52017.243999999999</v>
          </cell>
          <cell r="F10">
            <v>14057.22</v>
          </cell>
          <cell r="G10">
            <v>17024.060000000001</v>
          </cell>
          <cell r="H10">
            <v>20683</v>
          </cell>
          <cell r="I10">
            <v>52634.48</v>
          </cell>
          <cell r="J10">
            <v>28301</v>
          </cell>
          <cell r="K10">
            <v>21509.339</v>
          </cell>
          <cell r="L10">
            <v>90359</v>
          </cell>
          <cell r="M10">
            <v>67379.491999999998</v>
          </cell>
          <cell r="N10">
            <v>19272.473000000002</v>
          </cell>
          <cell r="O10">
            <v>81865.277000000002</v>
          </cell>
          <cell r="P10">
            <v>158701.519</v>
          </cell>
          <cell r="Q10">
            <v>199153.514</v>
          </cell>
          <cell r="R10">
            <v>87621.634000000005</v>
          </cell>
          <cell r="S10">
            <v>245008.916</v>
          </cell>
          <cell r="T10">
            <v>319855.609</v>
          </cell>
        </row>
        <row r="11">
          <cell r="C11">
            <v>317520.5748</v>
          </cell>
          <cell r="D11">
            <v>407233.95569999999</v>
          </cell>
          <cell r="E11">
            <v>139406.21392000001</v>
          </cell>
          <cell r="F11">
            <v>402317.63640000002</v>
          </cell>
          <cell r="G11">
            <v>137554.40479999999</v>
          </cell>
          <cell r="H11">
            <v>920807.16</v>
          </cell>
          <cell r="I11">
            <v>631087.41520000005</v>
          </cell>
          <cell r="J11">
            <v>910443.17</v>
          </cell>
          <cell r="K11">
            <v>864675.42779999995</v>
          </cell>
          <cell r="L11">
            <v>484324.24</v>
          </cell>
          <cell r="M11">
            <v>1798358.64148</v>
          </cell>
          <cell r="N11">
            <v>721946.83857999998</v>
          </cell>
          <cell r="O11">
            <v>4226704.2515099999</v>
          </cell>
          <cell r="P11">
            <v>5887826.3548999997</v>
          </cell>
          <cell r="Q11">
            <v>6070199.1067199996</v>
          </cell>
          <cell r="R11">
            <v>5008452.59944</v>
          </cell>
          <cell r="S11">
            <v>11564420.835200001</v>
          </cell>
          <cell r="T11">
            <v>26791105.809840001</v>
          </cell>
        </row>
        <row r="12">
          <cell r="C12">
            <v>784351.57479999994</v>
          </cell>
          <cell r="D12">
            <v>443293.95569999999</v>
          </cell>
          <cell r="E12">
            <v>148078.21392000001</v>
          </cell>
          <cell r="F12">
            <v>562146.63639999996</v>
          </cell>
          <cell r="G12">
            <v>299804.40480000002</v>
          </cell>
          <cell r="H12">
            <v>952822.16</v>
          </cell>
          <cell r="I12">
            <v>1256197.4151999999</v>
          </cell>
          <cell r="J12">
            <v>1113094.17</v>
          </cell>
          <cell r="K12">
            <v>1069855.4277999999</v>
          </cell>
          <cell r="L12">
            <v>653264.24</v>
          </cell>
          <cell r="M12">
            <v>1743597.64148</v>
          </cell>
          <cell r="N12">
            <v>928823.83857999998</v>
          </cell>
          <cell r="O12">
            <v>5879992.2515099999</v>
          </cell>
          <cell r="P12">
            <v>6613628.3548999997</v>
          </cell>
          <cell r="Q12">
            <v>8984577.1067200005</v>
          </cell>
          <cell r="R12">
            <v>5529110.59944</v>
          </cell>
          <cell r="S12">
            <v>12351320.835200001</v>
          </cell>
          <cell r="T12">
            <v>30460105.809840001</v>
          </cell>
        </row>
        <row r="14">
          <cell r="C14">
            <v>546990</v>
          </cell>
          <cell r="D14">
            <v>126612</v>
          </cell>
          <cell r="E14">
            <v>86966</v>
          </cell>
          <cell r="F14">
            <v>333224</v>
          </cell>
          <cell r="G14">
            <v>163428</v>
          </cell>
          <cell r="H14">
            <v>889484</v>
          </cell>
          <cell r="I14">
            <v>553107</v>
          </cell>
          <cell r="J14">
            <v>547775</v>
          </cell>
          <cell r="K14">
            <v>916540</v>
          </cell>
          <cell r="L14">
            <v>679847</v>
          </cell>
          <cell r="M14">
            <v>873320</v>
          </cell>
          <cell r="N14">
            <v>882134</v>
          </cell>
          <cell r="O14">
            <v>3347114</v>
          </cell>
          <cell r="P14">
            <v>3706900</v>
          </cell>
          <cell r="Q14">
            <v>2506318</v>
          </cell>
          <cell r="R14">
            <v>855858</v>
          </cell>
          <cell r="S14">
            <v>5166414</v>
          </cell>
          <cell r="T14">
            <v>8729000</v>
          </cell>
        </row>
        <row r="15"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</row>
        <row r="16">
          <cell r="C16">
            <v>546990</v>
          </cell>
          <cell r="D16">
            <v>116196</v>
          </cell>
          <cell r="E16">
            <v>87929</v>
          </cell>
          <cell r="F16">
            <v>327545</v>
          </cell>
          <cell r="G16">
            <v>149497</v>
          </cell>
          <cell r="H16">
            <v>829809</v>
          </cell>
          <cell r="I16">
            <v>555298</v>
          </cell>
          <cell r="J16">
            <v>534442</v>
          </cell>
          <cell r="K16">
            <v>880843</v>
          </cell>
          <cell r="L16">
            <v>668199</v>
          </cell>
          <cell r="M16">
            <v>858878</v>
          </cell>
          <cell r="N16">
            <v>820972</v>
          </cell>
          <cell r="O16">
            <v>3205051</v>
          </cell>
          <cell r="P16">
            <v>3706900</v>
          </cell>
          <cell r="Q16">
            <v>2350342</v>
          </cell>
          <cell r="R16">
            <v>789637</v>
          </cell>
          <cell r="S16">
            <v>4895814</v>
          </cell>
          <cell r="T16">
            <v>8324000</v>
          </cell>
        </row>
        <row r="17"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</row>
        <row r="18">
          <cell r="C18">
            <v>515172</v>
          </cell>
          <cell r="D18">
            <v>97340</v>
          </cell>
          <cell r="E18">
            <v>90865.997314453096</v>
          </cell>
          <cell r="F18">
            <v>305107</v>
          </cell>
          <cell r="G18">
            <v>114142.99011230499</v>
          </cell>
          <cell r="H18">
            <v>711170</v>
          </cell>
          <cell r="I18">
            <v>543484.86328125</v>
          </cell>
          <cell r="J18">
            <v>459739</v>
          </cell>
          <cell r="K18">
            <v>788775</v>
          </cell>
          <cell r="L18">
            <v>553632</v>
          </cell>
          <cell r="M18">
            <v>802417</v>
          </cell>
          <cell r="N18">
            <v>763842</v>
          </cell>
          <cell r="O18">
            <v>2829610</v>
          </cell>
          <cell r="P18">
            <v>3403608</v>
          </cell>
          <cell r="Q18">
            <v>2078155</v>
          </cell>
          <cell r="R18">
            <v>609457</v>
          </cell>
          <cell r="S18">
            <v>4534832</v>
          </cell>
          <cell r="T18">
            <v>7656000</v>
          </cell>
        </row>
        <row r="19"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</row>
        <row r="20">
          <cell r="C20">
            <v>471323</v>
          </cell>
          <cell r="D20">
            <v>80836</v>
          </cell>
          <cell r="E20">
            <v>82483.001708984404</v>
          </cell>
          <cell r="F20">
            <v>281570</v>
          </cell>
          <cell r="G20">
            <v>73460.998535156294</v>
          </cell>
          <cell r="H20">
            <v>643219</v>
          </cell>
          <cell r="I20">
            <v>538604.00390625</v>
          </cell>
          <cell r="J20">
            <v>307100</v>
          </cell>
          <cell r="K20">
            <v>733447</v>
          </cell>
          <cell r="L20">
            <v>431469</v>
          </cell>
          <cell r="M20">
            <v>750884</v>
          </cell>
          <cell r="N20">
            <v>719356</v>
          </cell>
          <cell r="O20">
            <v>2367782</v>
          </cell>
          <cell r="P20">
            <v>3067283</v>
          </cell>
          <cell r="Q20">
            <v>1817589</v>
          </cell>
          <cell r="R20">
            <v>516228</v>
          </cell>
          <cell r="S20">
            <v>4184933</v>
          </cell>
          <cell r="T20">
            <v>6594000</v>
          </cell>
        </row>
        <row r="21"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</row>
        <row r="22">
          <cell r="C22">
            <v>179264.007568359</v>
          </cell>
          <cell r="D22">
            <v>74409</v>
          </cell>
          <cell r="E22">
            <v>79152.999877929702</v>
          </cell>
          <cell r="F22">
            <v>245207.00073242199</v>
          </cell>
          <cell r="G22">
            <v>64225.997924804702</v>
          </cell>
          <cell r="H22">
            <v>350132.8125</v>
          </cell>
          <cell r="I22">
            <v>531088</v>
          </cell>
          <cell r="J22">
            <v>176136</v>
          </cell>
          <cell r="K22">
            <v>705288</v>
          </cell>
          <cell r="L22">
            <v>227223</v>
          </cell>
          <cell r="M22">
            <v>0</v>
          </cell>
          <cell r="N22">
            <v>578898</v>
          </cell>
          <cell r="O22">
            <v>1855360</v>
          </cell>
          <cell r="P22">
            <v>3403608</v>
          </cell>
          <cell r="Q22">
            <v>1318497</v>
          </cell>
          <cell r="R22">
            <v>453225</v>
          </cell>
          <cell r="S22">
            <v>3403585</v>
          </cell>
          <cell r="T22">
            <v>5158000</v>
          </cell>
        </row>
        <row r="23"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</row>
        <row r="25">
          <cell r="C25">
            <v>186338</v>
          </cell>
          <cell r="D25">
            <v>67026</v>
          </cell>
          <cell r="E25">
            <v>28270</v>
          </cell>
          <cell r="F25">
            <v>123135</v>
          </cell>
          <cell r="G25">
            <v>57373</v>
          </cell>
          <cell r="H25">
            <v>255085</v>
          </cell>
          <cell r="I25">
            <v>158109</v>
          </cell>
          <cell r="J25">
            <v>183534</v>
          </cell>
          <cell r="K25">
            <v>363935</v>
          </cell>
          <cell r="L25">
            <v>97865</v>
          </cell>
          <cell r="M25">
            <v>413063</v>
          </cell>
          <cell r="N25">
            <v>322955</v>
          </cell>
          <cell r="O25">
            <v>1725265</v>
          </cell>
          <cell r="P25">
            <v>1581355</v>
          </cell>
          <cell r="Q25">
            <v>1350740</v>
          </cell>
          <cell r="R25">
            <v>383618</v>
          </cell>
          <cell r="S25">
            <v>2625656</v>
          </cell>
          <cell r="T25">
            <v>3131000</v>
          </cell>
        </row>
        <row r="26"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e">
            <v>#REF!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</row>
        <row r="27">
          <cell r="C27">
            <v>186338</v>
          </cell>
          <cell r="D27">
            <v>63713</v>
          </cell>
          <cell r="E27">
            <v>29210</v>
          </cell>
          <cell r="F27">
            <v>115374</v>
          </cell>
          <cell r="G27">
            <v>53506</v>
          </cell>
          <cell r="H27">
            <v>244974</v>
          </cell>
          <cell r="I27">
            <v>159679</v>
          </cell>
          <cell r="J27">
            <v>179064</v>
          </cell>
          <cell r="K27">
            <v>261515</v>
          </cell>
          <cell r="L27">
            <v>90685</v>
          </cell>
          <cell r="M27">
            <v>401009</v>
          </cell>
          <cell r="N27">
            <v>296278</v>
          </cell>
          <cell r="O27">
            <v>1637961</v>
          </cell>
          <cell r="P27">
            <v>1581355</v>
          </cell>
          <cell r="Q27">
            <v>1276074</v>
          </cell>
          <cell r="R27">
            <v>349867</v>
          </cell>
          <cell r="S27">
            <v>2479756</v>
          </cell>
          <cell r="T27">
            <v>3356000</v>
          </cell>
        </row>
        <row r="28"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</row>
        <row r="29">
          <cell r="C29">
            <v>175227</v>
          </cell>
          <cell r="D29">
            <v>53671</v>
          </cell>
          <cell r="E29">
            <v>25396.009445190401</v>
          </cell>
          <cell r="F29">
            <v>100117</v>
          </cell>
          <cell r="G29">
            <v>40209.990112304702</v>
          </cell>
          <cell r="H29">
            <v>198588</v>
          </cell>
          <cell r="I29">
            <v>153618.86328125</v>
          </cell>
          <cell r="J29">
            <v>150577</v>
          </cell>
          <cell r="K29">
            <v>241286</v>
          </cell>
          <cell r="L29">
            <v>60357</v>
          </cell>
          <cell r="M29">
            <v>365257</v>
          </cell>
          <cell r="N29">
            <v>283128</v>
          </cell>
          <cell r="O29">
            <v>1427632</v>
          </cell>
          <cell r="P29">
            <v>1454792</v>
          </cell>
          <cell r="Q29">
            <v>1139916</v>
          </cell>
          <cell r="R29">
            <v>268037</v>
          </cell>
          <cell r="S29">
            <v>2286001</v>
          </cell>
          <cell r="T29">
            <v>3015000</v>
          </cell>
        </row>
        <row r="30"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</row>
        <row r="31">
          <cell r="C31">
            <v>169262</v>
          </cell>
          <cell r="D31">
            <v>44608</v>
          </cell>
          <cell r="E31">
            <v>23713.001251220699</v>
          </cell>
          <cell r="F31">
            <v>91463</v>
          </cell>
          <cell r="G31">
            <v>23073.998535156301</v>
          </cell>
          <cell r="H31">
            <v>178381</v>
          </cell>
          <cell r="I31">
            <v>151052.00390625</v>
          </cell>
          <cell r="J31">
            <v>120174</v>
          </cell>
          <cell r="K31">
            <v>227071</v>
          </cell>
          <cell r="L31">
            <v>34667</v>
          </cell>
          <cell r="M31">
            <v>355550</v>
          </cell>
          <cell r="N31">
            <v>258244</v>
          </cell>
          <cell r="O31">
            <v>1216000</v>
          </cell>
          <cell r="P31">
            <v>1304759</v>
          </cell>
          <cell r="Q31">
            <v>993690</v>
          </cell>
          <cell r="R31">
            <v>228206</v>
          </cell>
          <cell r="S31">
            <v>2151441</v>
          </cell>
          <cell r="T31">
            <v>2607000</v>
          </cell>
        </row>
        <row r="32"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</row>
        <row r="33">
          <cell r="C33">
            <v>72371.007568359404</v>
          </cell>
          <cell r="D33">
            <v>38871</v>
          </cell>
          <cell r="E33">
            <v>25111.999511718801</v>
          </cell>
          <cell r="F33">
            <v>60444.015502929702</v>
          </cell>
          <cell r="G33">
            <v>22559.997924804698</v>
          </cell>
          <cell r="H33">
            <v>80956.812858581499</v>
          </cell>
          <cell r="I33">
            <v>56802</v>
          </cell>
          <cell r="J33">
            <v>97550</v>
          </cell>
          <cell r="K33">
            <v>0</v>
          </cell>
          <cell r="L33">
            <v>92992</v>
          </cell>
          <cell r="M33">
            <v>0</v>
          </cell>
          <cell r="N33">
            <v>218938</v>
          </cell>
          <cell r="O33">
            <v>972260</v>
          </cell>
          <cell r="P33">
            <v>1454792</v>
          </cell>
          <cell r="Q33">
            <v>696198</v>
          </cell>
          <cell r="R33">
            <v>196625</v>
          </cell>
          <cell r="S33">
            <v>1724965</v>
          </cell>
          <cell r="T33">
            <v>2098000</v>
          </cell>
        </row>
        <row r="34"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</row>
        <row r="36">
          <cell r="C36">
            <v>38991</v>
          </cell>
          <cell r="D36">
            <v>16694</v>
          </cell>
          <cell r="E36">
            <v>4019</v>
          </cell>
          <cell r="F36">
            <v>46951</v>
          </cell>
          <cell r="G36">
            <v>24216</v>
          </cell>
          <cell r="H36">
            <v>75814</v>
          </cell>
          <cell r="I36">
            <v>57084</v>
          </cell>
          <cell r="J36">
            <v>44434</v>
          </cell>
          <cell r="K36">
            <v>77663</v>
          </cell>
          <cell r="L36">
            <v>79925</v>
          </cell>
          <cell r="M36">
            <v>98806</v>
          </cell>
          <cell r="N36">
            <v>83922</v>
          </cell>
          <cell r="O36">
            <v>373783</v>
          </cell>
          <cell r="P36">
            <v>577397</v>
          </cell>
          <cell r="Q36">
            <v>422885</v>
          </cell>
          <cell r="R36">
            <v>224571</v>
          </cell>
          <cell r="S36">
            <v>648442</v>
          </cell>
          <cell r="T36">
            <v>1627000</v>
          </cell>
        </row>
        <row r="37">
          <cell r="C37" t="str">
            <v/>
          </cell>
          <cell r="D37" t="str">
            <v>(3)</v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>(1)(4)(5)(6)</v>
          </cell>
          <cell r="M37" t="str">
            <v>(4)</v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</row>
        <row r="38">
          <cell r="C38">
            <v>38991</v>
          </cell>
          <cell r="D38">
            <v>19501</v>
          </cell>
          <cell r="E38">
            <v>6261</v>
          </cell>
          <cell r="F38">
            <v>40414</v>
          </cell>
          <cell r="G38">
            <v>23426</v>
          </cell>
          <cell r="H38">
            <v>74376</v>
          </cell>
          <cell r="I38">
            <v>58092</v>
          </cell>
          <cell r="J38">
            <v>45209</v>
          </cell>
          <cell r="K38">
            <v>74863</v>
          </cell>
          <cell r="L38">
            <v>68930</v>
          </cell>
          <cell r="M38">
            <v>93571</v>
          </cell>
          <cell r="N38">
            <v>73801</v>
          </cell>
          <cell r="O38">
            <v>341452</v>
          </cell>
          <cell r="P38">
            <v>577397</v>
          </cell>
          <cell r="Q38">
            <v>407187</v>
          </cell>
          <cell r="R38">
            <v>205501</v>
          </cell>
          <cell r="S38">
            <v>611642</v>
          </cell>
          <cell r="T38">
            <v>1519000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>(8) (9)</v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</row>
        <row r="40">
          <cell r="C40">
            <v>42404</v>
          </cell>
          <cell r="D40">
            <v>18836</v>
          </cell>
          <cell r="E40">
            <v>4953.0162811279297</v>
          </cell>
          <cell r="F40">
            <v>28848</v>
          </cell>
          <cell r="G40">
            <v>17103.991508483901</v>
          </cell>
          <cell r="H40">
            <v>51259</v>
          </cell>
          <cell r="I40">
            <v>51118</v>
          </cell>
          <cell r="J40">
            <v>47585</v>
          </cell>
          <cell r="K40">
            <v>72666</v>
          </cell>
          <cell r="L40">
            <v>49969</v>
          </cell>
          <cell r="M40">
            <v>81214</v>
          </cell>
          <cell r="N40">
            <v>76012</v>
          </cell>
          <cell r="O40">
            <v>272858</v>
          </cell>
          <cell r="P40">
            <v>546838</v>
          </cell>
          <cell r="Q40">
            <v>386784</v>
          </cell>
          <cell r="R40">
            <v>168355</v>
          </cell>
          <cell r="S40">
            <v>542420</v>
          </cell>
          <cell r="T40">
            <v>1293000</v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>(2)</v>
          </cell>
          <cell r="M41" t="str">
            <v/>
          </cell>
          <cell r="N41" t="str">
            <v/>
          </cell>
          <cell r="O41" t="str">
            <v>(4) (6)</v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</row>
        <row r="42">
          <cell r="C42">
            <v>41369</v>
          </cell>
          <cell r="D42">
            <v>13652</v>
          </cell>
          <cell r="E42">
            <v>5252.0027160644504</v>
          </cell>
          <cell r="F42">
            <v>23854</v>
          </cell>
          <cell r="G42">
            <v>9495.0056076049805</v>
          </cell>
          <cell r="H42">
            <v>39384</v>
          </cell>
          <cell r="I42">
            <v>49641</v>
          </cell>
          <cell r="J42">
            <v>36993</v>
          </cell>
          <cell r="K42">
            <v>66221</v>
          </cell>
          <cell r="L42">
            <v>21074</v>
          </cell>
          <cell r="M42">
            <v>73623</v>
          </cell>
          <cell r="N42">
            <v>64004</v>
          </cell>
          <cell r="O42">
            <v>208494</v>
          </cell>
          <cell r="P42">
            <v>494527</v>
          </cell>
          <cell r="Q42">
            <v>344496</v>
          </cell>
          <cell r="R42">
            <v>147583</v>
          </cell>
          <cell r="S42">
            <v>489890</v>
          </cell>
          <cell r="T42">
            <v>1103000</v>
          </cell>
        </row>
        <row r="43"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>(3)</v>
          </cell>
          <cell r="M43" t="str">
            <v/>
          </cell>
          <cell r="N43" t="str">
            <v/>
          </cell>
          <cell r="O43" t="str">
            <v>(5) (7)</v>
          </cell>
          <cell r="P43" t="str">
            <v/>
          </cell>
          <cell r="Q43" t="str">
            <v>(1)</v>
          </cell>
          <cell r="R43" t="str">
            <v/>
          </cell>
          <cell r="S43" t="str">
            <v/>
          </cell>
          <cell r="T43" t="str">
            <v/>
          </cell>
        </row>
        <row r="44">
          <cell r="C44">
            <v>20827</v>
          </cell>
          <cell r="D44">
            <v>2548</v>
          </cell>
          <cell r="E44">
            <v>7585.0067138671902</v>
          </cell>
          <cell r="F44">
            <v>149137.98522949201</v>
          </cell>
          <cell r="G44">
            <v>9605.9980392456091</v>
          </cell>
          <cell r="H44">
            <v>173490.80371856701</v>
          </cell>
          <cell r="I44">
            <v>47342</v>
          </cell>
          <cell r="J44">
            <v>32075</v>
          </cell>
          <cell r="K44">
            <v>0</v>
          </cell>
          <cell r="L44">
            <v>62551</v>
          </cell>
          <cell r="M44">
            <v>0</v>
          </cell>
          <cell r="N44">
            <v>51979</v>
          </cell>
          <cell r="O44">
            <v>170568</v>
          </cell>
          <cell r="P44">
            <v>546838</v>
          </cell>
          <cell r="Q44">
            <v>254156</v>
          </cell>
          <cell r="R44">
            <v>127067</v>
          </cell>
          <cell r="S44">
            <v>441874</v>
          </cell>
          <cell r="T44">
            <v>800000</v>
          </cell>
        </row>
        <row r="45"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>(3)</v>
          </cell>
          <cell r="P45" t="str">
            <v/>
          </cell>
          <cell r="Q45" t="str">
            <v>(2)</v>
          </cell>
          <cell r="R45" t="str">
            <v/>
          </cell>
          <cell r="S45" t="str">
            <v/>
          </cell>
          <cell r="T45" t="str">
            <v/>
          </cell>
        </row>
        <row r="47">
          <cell r="C47">
            <v>1755</v>
          </cell>
          <cell r="D47">
            <v>14533</v>
          </cell>
          <cell r="E47">
            <v>2842</v>
          </cell>
          <cell r="F47">
            <v>37966</v>
          </cell>
          <cell r="G47">
            <v>4530</v>
          </cell>
          <cell r="H47">
            <v>53724</v>
          </cell>
          <cell r="I47">
            <v>-1214</v>
          </cell>
          <cell r="J47">
            <v>27288</v>
          </cell>
          <cell r="K47">
            <v>63623</v>
          </cell>
          <cell r="L47">
            <v>60487</v>
          </cell>
          <cell r="M47">
            <v>100848</v>
          </cell>
          <cell r="N47">
            <v>73128</v>
          </cell>
          <cell r="O47">
            <v>307292</v>
          </cell>
          <cell r="P47">
            <v>533553</v>
          </cell>
          <cell r="Q47">
            <v>223444</v>
          </cell>
          <cell r="R47">
            <v>191205</v>
          </cell>
          <cell r="S47">
            <v>600224</v>
          </cell>
          <cell r="T47">
            <v>1472000</v>
          </cell>
        </row>
        <row r="48">
          <cell r="C48" t="str">
            <v/>
          </cell>
          <cell r="D48" t="str">
            <v>(3)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>(1)(4)(5)(6)</v>
          </cell>
          <cell r="M48" t="str">
            <v>(4)</v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</row>
        <row r="49">
          <cell r="C49">
            <v>1755</v>
          </cell>
          <cell r="D49">
            <v>17689</v>
          </cell>
          <cell r="E49">
            <v>4897</v>
          </cell>
          <cell r="F49">
            <v>31405</v>
          </cell>
          <cell r="G49">
            <v>5333</v>
          </cell>
          <cell r="H49">
            <v>52953</v>
          </cell>
          <cell r="I49">
            <v>2233</v>
          </cell>
          <cell r="J49">
            <v>30700</v>
          </cell>
          <cell r="K49">
            <v>61637</v>
          </cell>
          <cell r="L49">
            <v>48965</v>
          </cell>
          <cell r="M49">
            <v>95078</v>
          </cell>
          <cell r="N49">
            <v>64257</v>
          </cell>
          <cell r="O49">
            <v>282873</v>
          </cell>
          <cell r="P49">
            <v>533553</v>
          </cell>
          <cell r="Q49">
            <v>224218</v>
          </cell>
          <cell r="R49">
            <v>172574</v>
          </cell>
          <cell r="S49">
            <v>567224</v>
          </cell>
          <cell r="T49">
            <v>1364000</v>
          </cell>
        </row>
        <row r="50"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>(2)</v>
          </cell>
          <cell r="N50" t="str">
            <v/>
          </cell>
          <cell r="O50" t="str">
            <v>(8) (9)</v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</row>
        <row r="51">
          <cell r="C51">
            <v>18739</v>
          </cell>
          <cell r="D51">
            <v>6034</v>
          </cell>
          <cell r="E51">
            <v>3500.9994506835901</v>
          </cell>
          <cell r="F51">
            <v>19342</v>
          </cell>
          <cell r="G51">
            <v>5715.9996032714798</v>
          </cell>
          <cell r="H51">
            <v>29116</v>
          </cell>
          <cell r="I51">
            <v>-40467</v>
          </cell>
          <cell r="J51">
            <v>36499</v>
          </cell>
          <cell r="K51">
            <v>61328</v>
          </cell>
          <cell r="L51">
            <v>34499</v>
          </cell>
          <cell r="M51">
            <v>82797</v>
          </cell>
          <cell r="N51">
            <v>69171</v>
          </cell>
          <cell r="O51">
            <v>212137</v>
          </cell>
          <cell r="P51">
            <v>521815</v>
          </cell>
          <cell r="Q51">
            <v>197018</v>
          </cell>
          <cell r="R51">
            <v>115900</v>
          </cell>
          <cell r="S51">
            <v>498182</v>
          </cell>
          <cell r="T51">
            <v>1130000</v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>(2)</v>
          </cell>
          <cell r="M52" t="str">
            <v>(2)(3)</v>
          </cell>
          <cell r="N52" t="str">
            <v/>
          </cell>
          <cell r="O52" t="str">
            <v>(4) (6)</v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</row>
        <row r="53">
          <cell r="C53">
            <v>15584</v>
          </cell>
          <cell r="D53">
            <v>5705</v>
          </cell>
          <cell r="E53">
            <v>-9407.9999923706091</v>
          </cell>
          <cell r="F53">
            <v>14355</v>
          </cell>
          <cell r="G53">
            <v>-6840.0001525878897</v>
          </cell>
          <cell r="H53">
            <v>8643</v>
          </cell>
          <cell r="I53">
            <v>-45491</v>
          </cell>
          <cell r="J53">
            <v>30537</v>
          </cell>
          <cell r="K53">
            <v>54255</v>
          </cell>
          <cell r="L53">
            <v>7923</v>
          </cell>
          <cell r="M53">
            <v>73996</v>
          </cell>
          <cell r="N53">
            <v>54598</v>
          </cell>
          <cell r="O53">
            <v>153667</v>
          </cell>
          <cell r="P53">
            <v>476993</v>
          </cell>
          <cell r="Q53">
            <v>166735</v>
          </cell>
          <cell r="R53">
            <v>135066</v>
          </cell>
          <cell r="S53">
            <v>161853</v>
          </cell>
          <cell r="T53">
            <v>948000</v>
          </cell>
        </row>
        <row r="54"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>(3)</v>
          </cell>
          <cell r="M54" t="str">
            <v>(2)</v>
          </cell>
          <cell r="N54" t="str">
            <v/>
          </cell>
          <cell r="O54" t="str">
            <v>(5) (7)</v>
          </cell>
          <cell r="P54" t="str">
            <v/>
          </cell>
          <cell r="Q54" t="str">
            <v>(1)(4)</v>
          </cell>
          <cell r="R54" t="str">
            <v/>
          </cell>
          <cell r="S54" t="str">
            <v/>
          </cell>
          <cell r="T54" t="str">
            <v/>
          </cell>
        </row>
        <row r="55">
          <cell r="C55">
            <v>15616</v>
          </cell>
          <cell r="D55">
            <v>-4939</v>
          </cell>
          <cell r="E55">
            <v>3644.0000534057599</v>
          </cell>
          <cell r="F55">
            <v>16157.9895019531</v>
          </cell>
          <cell r="G55">
            <v>4413.9995574951199</v>
          </cell>
          <cell r="H55">
            <v>-24659.988403320302</v>
          </cell>
          <cell r="I55">
            <v>-34979</v>
          </cell>
          <cell r="J55">
            <v>31128</v>
          </cell>
          <cell r="K55">
            <v>0</v>
          </cell>
          <cell r="L55">
            <v>58961</v>
          </cell>
          <cell r="M55">
            <v>0</v>
          </cell>
          <cell r="N55">
            <v>43319</v>
          </cell>
          <cell r="O55">
            <v>126419</v>
          </cell>
          <cell r="P55">
            <v>521815</v>
          </cell>
          <cell r="Q55">
            <v>116089</v>
          </cell>
          <cell r="R55">
            <v>112667</v>
          </cell>
          <cell r="S55">
            <v>397979</v>
          </cell>
          <cell r="T55">
            <v>576000</v>
          </cell>
        </row>
        <row r="56">
          <cell r="C56" t="str">
            <v/>
          </cell>
          <cell r="D56" t="str">
            <v>(1)</v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>(3)</v>
          </cell>
          <cell r="P56" t="str">
            <v/>
          </cell>
          <cell r="Q56" t="str">
            <v>(2)(4)</v>
          </cell>
          <cell r="R56" t="str">
            <v/>
          </cell>
          <cell r="S56" t="str">
            <v/>
          </cell>
          <cell r="T56" t="str">
            <v/>
          </cell>
        </row>
        <row r="58">
          <cell r="C58">
            <v>-4060.8</v>
          </cell>
          <cell r="D58">
            <v>7529</v>
          </cell>
          <cell r="E58">
            <v>2603</v>
          </cell>
          <cell r="F58">
            <v>20639.599999999999</v>
          </cell>
          <cell r="G58">
            <v>2497</v>
          </cell>
          <cell r="H58">
            <v>42213</v>
          </cell>
          <cell r="I58">
            <v>-1986</v>
          </cell>
          <cell r="J58">
            <v>16233</v>
          </cell>
          <cell r="K58">
            <v>41873</v>
          </cell>
          <cell r="L58">
            <v>31230.6</v>
          </cell>
          <cell r="M58">
            <v>61559.4</v>
          </cell>
          <cell r="N58">
            <v>44962</v>
          </cell>
          <cell r="O58">
            <v>182921.4</v>
          </cell>
          <cell r="P58">
            <v>334538</v>
          </cell>
          <cell r="Q58">
            <v>137683</v>
          </cell>
          <cell r="R58">
            <v>116742</v>
          </cell>
          <cell r="S58">
            <v>397315</v>
          </cell>
          <cell r="T58">
            <v>1072000</v>
          </cell>
        </row>
        <row r="59">
          <cell r="C59" t="str">
            <v/>
          </cell>
          <cell r="D59" t="str">
            <v>(3)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>(1)(4)(5)(6)</v>
          </cell>
          <cell r="M59" t="str">
            <v>(4)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</row>
        <row r="60">
          <cell r="C60">
            <v>-4060.8</v>
          </cell>
          <cell r="D60">
            <v>10348</v>
          </cell>
          <cell r="E60">
            <v>4378.8</v>
          </cell>
          <cell r="F60">
            <v>16989</v>
          </cell>
          <cell r="G60">
            <v>3020</v>
          </cell>
          <cell r="H60">
            <v>46675</v>
          </cell>
          <cell r="I60">
            <v>153</v>
          </cell>
          <cell r="J60">
            <v>18627</v>
          </cell>
          <cell r="K60">
            <v>41851</v>
          </cell>
          <cell r="L60">
            <v>25156.6</v>
          </cell>
          <cell r="M60">
            <v>57760.4</v>
          </cell>
          <cell r="N60">
            <v>39208</v>
          </cell>
          <cell r="O60">
            <v>169853.4</v>
          </cell>
          <cell r="P60">
            <v>334538</v>
          </cell>
          <cell r="Q60">
            <v>128683</v>
          </cell>
          <cell r="R60">
            <v>105720</v>
          </cell>
          <cell r="S60">
            <v>368615</v>
          </cell>
          <cell r="T60">
            <v>988000</v>
          </cell>
        </row>
        <row r="61"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>(2)</v>
          </cell>
          <cell r="N61" t="str">
            <v/>
          </cell>
          <cell r="O61" t="str">
            <v>(8) (9)</v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</row>
        <row r="62">
          <cell r="C62">
            <v>8082</v>
          </cell>
          <cell r="D62">
            <v>25592</v>
          </cell>
          <cell r="E62">
            <v>3068.99929046631</v>
          </cell>
          <cell r="F62">
            <v>11550</v>
          </cell>
          <cell r="G62">
            <v>3467.9994583129901</v>
          </cell>
          <cell r="H62">
            <v>25621</v>
          </cell>
          <cell r="I62">
            <v>-24582</v>
          </cell>
          <cell r="J62">
            <v>22272</v>
          </cell>
          <cell r="K62">
            <v>38179</v>
          </cell>
          <cell r="L62">
            <v>23049</v>
          </cell>
          <cell r="M62">
            <v>49678.2</v>
          </cell>
          <cell r="N62">
            <v>43348</v>
          </cell>
          <cell r="O62">
            <v>129975</v>
          </cell>
          <cell r="P62">
            <v>327178</v>
          </cell>
          <cell r="Q62">
            <v>113850</v>
          </cell>
          <cell r="R62">
            <v>69509.2</v>
          </cell>
          <cell r="S62">
            <v>319481</v>
          </cell>
          <cell r="T62">
            <v>732000</v>
          </cell>
        </row>
        <row r="63"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(1)</v>
          </cell>
          <cell r="K63" t="str">
            <v/>
          </cell>
          <cell r="L63" t="str">
            <v>(2,4)</v>
          </cell>
          <cell r="M63" t="str">
            <v>(2)(3)</v>
          </cell>
          <cell r="N63" t="str">
            <v/>
          </cell>
          <cell r="O63" t="str">
            <v>(4) (6)</v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</row>
        <row r="64">
          <cell r="C64">
            <v>5476.6</v>
          </cell>
          <cell r="D64">
            <v>4209.8</v>
          </cell>
          <cell r="E64">
            <v>-9576.9996643066406</v>
          </cell>
          <cell r="F64">
            <v>9159.7999999999993</v>
          </cell>
          <cell r="G64">
            <v>-4363.9993667602503</v>
          </cell>
          <cell r="H64">
            <v>2600</v>
          </cell>
          <cell r="I64">
            <v>-35325</v>
          </cell>
          <cell r="J64">
            <v>20368</v>
          </cell>
          <cell r="K64">
            <v>33638</v>
          </cell>
          <cell r="L64">
            <v>5116</v>
          </cell>
          <cell r="M64">
            <v>43429.4</v>
          </cell>
          <cell r="N64">
            <v>33578</v>
          </cell>
          <cell r="O64">
            <v>95182</v>
          </cell>
          <cell r="P64">
            <v>300518</v>
          </cell>
          <cell r="Q64">
            <v>94191</v>
          </cell>
          <cell r="R64">
            <v>82079.199999999997</v>
          </cell>
          <cell r="S64">
            <v>282693</v>
          </cell>
          <cell r="T64">
            <v>697000</v>
          </cell>
        </row>
        <row r="65"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>(3,4)</v>
          </cell>
          <cell r="M65" t="str">
            <v>(2)</v>
          </cell>
          <cell r="N65" t="str">
            <v/>
          </cell>
          <cell r="O65" t="str">
            <v>(5) (7)</v>
          </cell>
          <cell r="P65" t="str">
            <v/>
          </cell>
          <cell r="Q65" t="str">
            <v>(1)(4)</v>
          </cell>
          <cell r="R65" t="str">
            <v/>
          </cell>
          <cell r="S65" t="str">
            <v/>
          </cell>
          <cell r="T65" t="str">
            <v/>
          </cell>
        </row>
        <row r="66">
          <cell r="C66">
            <v>7520.6</v>
          </cell>
          <cell r="D66">
            <v>-4939</v>
          </cell>
          <cell r="E66">
            <v>3644.0000534057599</v>
          </cell>
          <cell r="F66">
            <v>10251.000404357899</v>
          </cell>
          <cell r="G66">
            <v>2660.9992980956999</v>
          </cell>
          <cell r="H66">
            <v>-28446.9909667969</v>
          </cell>
          <cell r="I66">
            <v>-31331</v>
          </cell>
          <cell r="J66">
            <v>19555</v>
          </cell>
          <cell r="K66">
            <v>0</v>
          </cell>
          <cell r="L66">
            <v>36936</v>
          </cell>
          <cell r="M66">
            <v>0</v>
          </cell>
          <cell r="N66">
            <v>26859</v>
          </cell>
          <cell r="O66">
            <v>81863.399999999994</v>
          </cell>
          <cell r="P66">
            <v>327178</v>
          </cell>
          <cell r="Q66">
            <v>64514</v>
          </cell>
          <cell r="R66">
            <v>68143.8</v>
          </cell>
          <cell r="S66">
            <v>239494.8</v>
          </cell>
          <cell r="T66">
            <v>432000</v>
          </cell>
        </row>
        <row r="67">
          <cell r="C67" t="str">
            <v/>
          </cell>
          <cell r="D67" t="str">
            <v>(1)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>(3)</v>
          </cell>
          <cell r="P67" t="str">
            <v/>
          </cell>
          <cell r="Q67" t="str">
            <v>(2)(4)</v>
          </cell>
          <cell r="R67" t="str">
            <v/>
          </cell>
          <cell r="S67" t="str">
            <v/>
          </cell>
          <cell r="T67" t="str">
            <v/>
          </cell>
        </row>
        <row r="69">
          <cell r="C69">
            <v>110731</v>
          </cell>
          <cell r="D69">
            <v>36400</v>
          </cell>
          <cell r="E69">
            <v>8900</v>
          </cell>
          <cell r="F69">
            <v>79561</v>
          </cell>
          <cell r="G69">
            <v>45234</v>
          </cell>
          <cell r="H69">
            <v>113917</v>
          </cell>
          <cell r="I69">
            <v>145272</v>
          </cell>
          <cell r="J69">
            <v>106353</v>
          </cell>
          <cell r="K69">
            <v>122576</v>
          </cell>
          <cell r="L69">
            <v>105074</v>
          </cell>
          <cell r="M69">
            <v>125525</v>
          </cell>
          <cell r="N69">
            <v>131233</v>
          </cell>
          <cell r="O69">
            <v>530664</v>
          </cell>
          <cell r="P69">
            <v>712578</v>
          </cell>
          <cell r="Q69">
            <v>647599</v>
          </cell>
          <cell r="R69">
            <v>253445</v>
          </cell>
          <cell r="S69">
            <v>926211</v>
          </cell>
          <cell r="T69">
            <v>2349000</v>
          </cell>
        </row>
        <row r="70"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</row>
        <row r="71">
          <cell r="C71">
            <v>110731</v>
          </cell>
          <cell r="D71">
            <v>37834</v>
          </cell>
          <cell r="E71">
            <v>11119</v>
          </cell>
          <cell r="F71">
            <v>72634</v>
          </cell>
          <cell r="G71">
            <v>42496</v>
          </cell>
          <cell r="H71">
            <v>109715</v>
          </cell>
          <cell r="I71">
            <v>146842</v>
          </cell>
          <cell r="J71">
            <v>104265</v>
          </cell>
          <cell r="K71">
            <v>118126</v>
          </cell>
          <cell r="L71">
            <v>94968</v>
          </cell>
          <cell r="M71">
            <v>120431</v>
          </cell>
          <cell r="N71">
            <v>119111</v>
          </cell>
          <cell r="O71">
            <v>488795</v>
          </cell>
          <cell r="P71">
            <v>712578</v>
          </cell>
          <cell r="Q71">
            <v>615560</v>
          </cell>
          <cell r="R71">
            <v>232537</v>
          </cell>
          <cell r="S71">
            <v>880211</v>
          </cell>
          <cell r="T71">
            <v>2215000</v>
          </cell>
        </row>
        <row r="72"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</row>
        <row r="73">
          <cell r="C73">
            <v>106787</v>
          </cell>
          <cell r="D73">
            <v>35320</v>
          </cell>
          <cell r="E73">
            <v>9707.0159912109393</v>
          </cell>
          <cell r="F73">
            <v>59568</v>
          </cell>
          <cell r="G73">
            <v>31898.991584777799</v>
          </cell>
          <cell r="H73">
            <v>79892</v>
          </cell>
          <cell r="I73">
            <v>140792</v>
          </cell>
          <cell r="J73">
            <v>97488</v>
          </cell>
          <cell r="K73">
            <v>114209</v>
          </cell>
          <cell r="L73">
            <v>74450</v>
          </cell>
          <cell r="M73">
            <v>105494</v>
          </cell>
          <cell r="N73">
            <v>119939</v>
          </cell>
          <cell r="O73">
            <v>400400</v>
          </cell>
          <cell r="P73">
            <v>673955</v>
          </cell>
          <cell r="Q73">
            <v>557482</v>
          </cell>
          <cell r="R73">
            <v>189786</v>
          </cell>
          <cell r="S73">
            <v>799355</v>
          </cell>
          <cell r="T73">
            <v>1958000</v>
          </cell>
        </row>
        <row r="74"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</row>
        <row r="75">
          <cell r="C75">
            <v>106801</v>
          </cell>
          <cell r="D75">
            <v>28886</v>
          </cell>
          <cell r="E75">
            <v>9828.0029296875</v>
          </cell>
          <cell r="F75">
            <v>52296</v>
          </cell>
          <cell r="G75">
            <v>18323.005676269499</v>
          </cell>
          <cell r="H75">
            <v>63478</v>
          </cell>
          <cell r="I75">
            <v>140503</v>
          </cell>
          <cell r="J75">
            <v>74309</v>
          </cell>
          <cell r="K75">
            <v>105567</v>
          </cell>
          <cell r="L75">
            <v>40829</v>
          </cell>
          <cell r="M75">
            <v>96657</v>
          </cell>
          <cell r="N75">
            <v>108893</v>
          </cell>
          <cell r="O75">
            <v>319572</v>
          </cell>
          <cell r="P75">
            <v>614340</v>
          </cell>
          <cell r="Q75">
            <v>496443</v>
          </cell>
          <cell r="R75">
            <v>169386</v>
          </cell>
          <cell r="S75">
            <v>736844</v>
          </cell>
          <cell r="T75">
            <v>1681000</v>
          </cell>
        </row>
        <row r="76"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</row>
        <row r="77">
          <cell r="C77">
            <v>46161</v>
          </cell>
          <cell r="D77">
            <v>19715</v>
          </cell>
          <cell r="E77">
            <v>11822.006225585899</v>
          </cell>
          <cell r="F77">
            <v>176823.974609375</v>
          </cell>
          <cell r="G77">
            <v>17417.997360229499</v>
          </cell>
          <cell r="H77">
            <v>188998.80409240699</v>
          </cell>
          <cell r="I77">
            <v>130305.98925781299</v>
          </cell>
          <cell r="J77">
            <v>59219</v>
          </cell>
          <cell r="K77">
            <v>0</v>
          </cell>
          <cell r="L77">
            <v>88944</v>
          </cell>
          <cell r="M77">
            <v>0</v>
          </cell>
          <cell r="N77">
            <v>90010</v>
          </cell>
          <cell r="O77">
            <v>258015</v>
          </cell>
          <cell r="P77">
            <v>664123</v>
          </cell>
          <cell r="Q77">
            <v>368069</v>
          </cell>
          <cell r="R77">
            <v>144322</v>
          </cell>
          <cell r="S77">
            <v>665302</v>
          </cell>
          <cell r="T77">
            <v>1299000</v>
          </cell>
        </row>
        <row r="78"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</row>
        <row r="80">
          <cell r="C80">
            <v>0.45042496735992998</v>
          </cell>
          <cell r="D80">
            <v>0.16017055461423199</v>
          </cell>
          <cell r="E80">
            <v>3.5670413537708202E-2</v>
          </cell>
          <cell r="F80">
            <v>0.101317806462281</v>
          </cell>
          <cell r="G80">
            <v>0.325278288818726</v>
          </cell>
          <cell r="H80">
            <v>0.333260413904161</v>
          </cell>
          <cell r="I80">
            <v>1.49699875594804E-2</v>
          </cell>
          <cell r="J80">
            <v>0.447718051743134</v>
          </cell>
          <cell r="K80">
            <v>7.6904781844348194E-2</v>
          </cell>
          <cell r="L80">
            <v>0.43268601349699998</v>
          </cell>
          <cell r="M80" t="str">
            <v>NMF!</v>
          </cell>
          <cell r="N80">
            <v>0.123505962271992</v>
          </cell>
          <cell r="O80">
            <v>0.19987362207133599</v>
          </cell>
          <cell r="P80">
            <v>2.8861933397391199E-2</v>
          </cell>
          <cell r="Q80">
            <v>0.212505977005011</v>
          </cell>
          <cell r="R80">
            <v>0.20329227993445501</v>
          </cell>
          <cell r="S80">
            <v>0.128832185627134</v>
          </cell>
          <cell r="T80">
            <v>0.17296082771860199</v>
          </cell>
        </row>
        <row r="81">
          <cell r="C81">
            <v>0.232475546128042</v>
          </cell>
          <cell r="D81">
            <v>0.97068044304950996</v>
          </cell>
          <cell r="E81">
            <v>-6.19423652969723E-2</v>
          </cell>
          <cell r="F81">
            <v>-0.35288259826838098</v>
          </cell>
          <cell r="G81">
            <v>0.34601714333361699</v>
          </cell>
          <cell r="H81">
            <v>-0.24597337867768501</v>
          </cell>
          <cell r="I81">
            <v>7.0589417795397597E-2</v>
          </cell>
          <cell r="J81">
            <v>0.12120643512410099</v>
          </cell>
          <cell r="K81" t="str">
            <v>NMF!</v>
          </cell>
          <cell r="L81">
            <v>3.2899022780011403E-2</v>
          </cell>
          <cell r="M81" t="str">
            <v>NMF!</v>
          </cell>
          <cell r="N81">
            <v>0.123942951348228</v>
          </cell>
          <cell r="O81">
            <v>0.260307042683453</v>
          </cell>
          <cell r="P81">
            <v>1.82909098356989E-2</v>
          </cell>
          <cell r="Q81">
            <v>0.170120254096123</v>
          </cell>
          <cell r="R81">
            <v>0.17379708072817401</v>
          </cell>
          <cell r="S81">
            <v>0.11446340700077499</v>
          </cell>
          <cell r="T81">
            <v>0.23828800887819901</v>
          </cell>
        </row>
        <row r="82">
          <cell r="C82">
            <v>0.33863878701604599</v>
          </cell>
          <cell r="D82">
            <v>0.24268450285733201</v>
          </cell>
          <cell r="E82">
            <v>-2.0228194934575099E-2</v>
          </cell>
          <cell r="F82">
            <v>-0.25663708275860803</v>
          </cell>
          <cell r="G82">
            <v>0.34621777278194399</v>
          </cell>
          <cell r="H82">
            <v>-0.165800796047367</v>
          </cell>
          <cell r="I82">
            <v>4.0627099744211699E-2</v>
          </cell>
          <cell r="J82">
            <v>0.2075126072956</v>
          </cell>
          <cell r="K82" t="str">
            <v>NMF!</v>
          </cell>
          <cell r="L82">
            <v>2.2084456072873501E-2</v>
          </cell>
          <cell r="M82" t="str">
            <v>NMF!</v>
          </cell>
          <cell r="N82">
            <v>9.7876015561663102E-2</v>
          </cell>
          <cell r="O82">
            <v>0.23735126979946899</v>
          </cell>
          <cell r="P82">
            <v>2.3751444776539499E-2</v>
          </cell>
          <cell r="Q82">
            <v>0.18698793717380799</v>
          </cell>
          <cell r="R82">
            <v>0.17233703531148001</v>
          </cell>
          <cell r="S82">
            <v>9.7797529201131703E-2</v>
          </cell>
          <cell r="T82">
            <v>0.19468686064571</v>
          </cell>
        </row>
        <row r="83">
          <cell r="C83" t="str">
            <v>NMF</v>
          </cell>
          <cell r="D83" t="str">
            <v>NMF</v>
          </cell>
          <cell r="E83">
            <v>6.3143722066692207E-2</v>
          </cell>
          <cell r="F83">
            <v>0.18340424796539001</v>
          </cell>
          <cell r="G83">
            <v>4.3087027920599701E-2</v>
          </cell>
          <cell r="H83" t="str">
            <v>NMF</v>
          </cell>
          <cell r="I83" t="str">
            <v>NMF</v>
          </cell>
          <cell r="J83">
            <v>-1.6075514240769501E-2</v>
          </cell>
          <cell r="K83" t="str">
            <v>NMF!</v>
          </cell>
          <cell r="L83">
            <v>-0.120164967652736</v>
          </cell>
          <cell r="M83" t="str">
            <v>NMF!</v>
          </cell>
          <cell r="N83">
            <v>0.134386551427953</v>
          </cell>
          <cell r="O83">
            <v>0.27544117227966203</v>
          </cell>
          <cell r="P83">
            <v>7.4428573040121702E-3</v>
          </cell>
          <cell r="Q83">
            <v>0.25879420865675301</v>
          </cell>
          <cell r="R83">
            <v>0.15764739727250399</v>
          </cell>
          <cell r="S83">
            <v>0.154582616114429</v>
          </cell>
          <cell r="T83">
            <v>0.31751793245315402</v>
          </cell>
        </row>
        <row r="84">
          <cell r="C84" t="str">
            <v>NMF</v>
          </cell>
          <cell r="D84" t="str">
            <v>NMF</v>
          </cell>
          <cell r="E84">
            <v>-3.4673254817305897E-2</v>
          </cell>
          <cell r="F84">
            <v>0.15276493991357501</v>
          </cell>
          <cell r="G84">
            <v>-0.17646316503159401</v>
          </cell>
          <cell r="H84" t="str">
            <v>NMF</v>
          </cell>
          <cell r="I84" t="str">
            <v>NMF</v>
          </cell>
          <cell r="J84">
            <v>-9.5301467921895006E-2</v>
          </cell>
          <cell r="K84" t="str">
            <v>NMF!</v>
          </cell>
          <cell r="L84">
            <v>-0.138983307422965</v>
          </cell>
          <cell r="M84" t="str">
            <v>NMF!</v>
          </cell>
          <cell r="N84">
            <v>0.135093547687032</v>
          </cell>
          <cell r="O84">
            <v>0.23342502947633001</v>
          </cell>
          <cell r="P84">
            <v>2.4668102383946601E-2</v>
          </cell>
          <cell r="Q84">
            <v>-5.0350156040592599E-2</v>
          </cell>
          <cell r="R84">
            <v>0.16606609908713099</v>
          </cell>
          <cell r="S84">
            <v>0.161175103630989</v>
          </cell>
          <cell r="T84">
            <v>0.31447145914581998</v>
          </cell>
        </row>
        <row r="86">
          <cell r="C86">
            <v>12363</v>
          </cell>
          <cell r="D86">
            <v>240</v>
          </cell>
          <cell r="E86">
            <v>982</v>
          </cell>
          <cell r="F86">
            <v>124</v>
          </cell>
          <cell r="G86">
            <v>9533</v>
          </cell>
          <cell r="H86">
            <v>88631</v>
          </cell>
          <cell r="I86">
            <v>31168</v>
          </cell>
          <cell r="J86">
            <v>5633</v>
          </cell>
          <cell r="K86">
            <v>16758</v>
          </cell>
          <cell r="L86">
            <v>3483</v>
          </cell>
          <cell r="M86">
            <v>57044</v>
          </cell>
          <cell r="N86">
            <v>11234</v>
          </cell>
          <cell r="O86">
            <v>41521</v>
          </cell>
          <cell r="P86">
            <v>155413</v>
          </cell>
          <cell r="Q86">
            <v>94964</v>
          </cell>
          <cell r="R86">
            <v>2307</v>
          </cell>
          <cell r="S86">
            <v>72200</v>
          </cell>
          <cell r="T86">
            <v>22000</v>
          </cell>
        </row>
        <row r="87"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</row>
        <row r="88">
          <cell r="C88">
            <v>80910</v>
          </cell>
          <cell r="D88">
            <v>26090</v>
          </cell>
          <cell r="E88">
            <v>31828</v>
          </cell>
          <cell r="F88">
            <v>48407</v>
          </cell>
          <cell r="G88">
            <v>27550</v>
          </cell>
          <cell r="H88">
            <v>248282</v>
          </cell>
          <cell r="I88">
            <v>32264</v>
          </cell>
          <cell r="J88">
            <v>245159</v>
          </cell>
          <cell r="K88">
            <v>260949</v>
          </cell>
          <cell r="L88">
            <v>317427</v>
          </cell>
          <cell r="M88">
            <v>99007</v>
          </cell>
          <cell r="N88">
            <v>233784</v>
          </cell>
          <cell r="O88">
            <v>598098</v>
          </cell>
          <cell r="P88">
            <v>1001323</v>
          </cell>
          <cell r="Q88">
            <v>617998</v>
          </cell>
          <cell r="R88">
            <v>192810</v>
          </cell>
          <cell r="S88">
            <v>1467400</v>
          </cell>
          <cell r="T88">
            <v>2292000</v>
          </cell>
        </row>
        <row r="89"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</row>
        <row r="90">
          <cell r="C90">
            <v>487621</v>
          </cell>
          <cell r="D90">
            <v>123593</v>
          </cell>
          <cell r="E90">
            <v>46621</v>
          </cell>
          <cell r="F90">
            <v>225743</v>
          </cell>
          <cell r="G90">
            <v>235444</v>
          </cell>
          <cell r="H90">
            <v>251916</v>
          </cell>
          <cell r="I90">
            <v>236881</v>
          </cell>
          <cell r="J90">
            <v>179943</v>
          </cell>
          <cell r="K90">
            <v>253457</v>
          </cell>
          <cell r="L90">
            <v>223588</v>
          </cell>
          <cell r="M90">
            <v>77634</v>
          </cell>
          <cell r="N90">
            <v>333431</v>
          </cell>
          <cell r="O90">
            <v>2109851</v>
          </cell>
          <cell r="P90">
            <v>920243</v>
          </cell>
          <cell r="Q90">
            <v>2135494</v>
          </cell>
          <cell r="R90">
            <v>177182</v>
          </cell>
          <cell r="S90">
            <v>987500</v>
          </cell>
          <cell r="T90">
            <v>7265000</v>
          </cell>
        </row>
        <row r="91"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</row>
        <row r="92">
          <cell r="C92">
            <v>251672</v>
          </cell>
          <cell r="D92">
            <v>46100</v>
          </cell>
          <cell r="E92">
            <v>26692</v>
          </cell>
          <cell r="F92">
            <v>119115</v>
          </cell>
          <cell r="G92">
            <v>107971</v>
          </cell>
          <cell r="H92">
            <v>112118</v>
          </cell>
          <cell r="I92">
            <v>571640</v>
          </cell>
          <cell r="J92">
            <v>297975</v>
          </cell>
          <cell r="K92">
            <v>457943</v>
          </cell>
          <cell r="L92">
            <v>73592</v>
          </cell>
          <cell r="M92">
            <v>229689</v>
          </cell>
          <cell r="N92">
            <v>294862</v>
          </cell>
          <cell r="O92">
            <v>963272</v>
          </cell>
          <cell r="P92">
            <v>1493501</v>
          </cell>
          <cell r="Q92">
            <v>2865340</v>
          </cell>
          <cell r="R92">
            <v>1042881</v>
          </cell>
          <cell r="S92">
            <v>1613300</v>
          </cell>
          <cell r="T92">
            <v>2672000</v>
          </cell>
        </row>
        <row r="93"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</row>
        <row r="95">
          <cell r="C95">
            <v>2319</v>
          </cell>
          <cell r="D95">
            <v>0</v>
          </cell>
          <cell r="E95">
            <v>2421</v>
          </cell>
          <cell r="F95">
            <v>12527</v>
          </cell>
          <cell r="G95">
            <v>5941</v>
          </cell>
          <cell r="H95">
            <v>19184</v>
          </cell>
          <cell r="I95">
            <v>5968</v>
          </cell>
          <cell r="J95">
            <v>15116</v>
          </cell>
          <cell r="K95">
            <v>62669</v>
          </cell>
          <cell r="L95">
            <v>6383</v>
          </cell>
          <cell r="M95">
            <v>1270</v>
          </cell>
          <cell r="N95">
            <v>558</v>
          </cell>
          <cell r="O95">
            <v>96805</v>
          </cell>
          <cell r="P95">
            <v>4141</v>
          </cell>
          <cell r="Q95">
            <v>31805</v>
          </cell>
          <cell r="R95">
            <v>14219</v>
          </cell>
          <cell r="S95">
            <v>295200</v>
          </cell>
          <cell r="T95">
            <v>50000</v>
          </cell>
        </row>
        <row r="96"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</row>
        <row r="97">
          <cell r="C97">
            <v>184306</v>
          </cell>
          <cell r="D97">
            <v>9630</v>
          </cell>
          <cell r="E97">
            <v>21329</v>
          </cell>
          <cell r="F97">
            <v>42832</v>
          </cell>
          <cell r="G97">
            <v>22777</v>
          </cell>
          <cell r="H97">
            <v>195719</v>
          </cell>
          <cell r="I97">
            <v>80872</v>
          </cell>
          <cell r="J97">
            <v>175958</v>
          </cell>
          <cell r="K97">
            <v>110778</v>
          </cell>
          <cell r="L97">
            <v>95152</v>
          </cell>
          <cell r="M97">
            <v>192718</v>
          </cell>
          <cell r="N97">
            <v>127100</v>
          </cell>
          <cell r="O97">
            <v>342698</v>
          </cell>
          <cell r="P97">
            <v>398897</v>
          </cell>
          <cell r="Q97">
            <v>600363</v>
          </cell>
          <cell r="R97">
            <v>115372</v>
          </cell>
          <cell r="S97">
            <v>992300</v>
          </cell>
          <cell r="T97">
            <v>1859000</v>
          </cell>
        </row>
        <row r="98"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</row>
        <row r="99">
          <cell r="C99">
            <v>476875</v>
          </cell>
          <cell r="D99">
            <v>36300</v>
          </cell>
          <cell r="E99">
            <v>5948</v>
          </cell>
          <cell r="F99">
            <v>147426</v>
          </cell>
          <cell r="G99">
            <v>165834</v>
          </cell>
          <cell r="H99">
            <v>101462</v>
          </cell>
          <cell r="I99">
            <v>650310</v>
          </cell>
          <cell r="J99">
            <v>193168</v>
          </cell>
          <cell r="K99">
            <v>159269</v>
          </cell>
          <cell r="L99">
            <v>166040</v>
          </cell>
          <cell r="M99">
            <v>1013</v>
          </cell>
          <cell r="N99">
            <v>217553</v>
          </cell>
          <cell r="O99">
            <v>1598004</v>
          </cell>
          <cell r="P99">
            <v>877074</v>
          </cell>
          <cell r="Q99">
            <v>2971654</v>
          </cell>
          <cell r="R99">
            <v>508746</v>
          </cell>
          <cell r="S99">
            <v>563900</v>
          </cell>
          <cell r="T99">
            <v>3407000</v>
          </cell>
        </row>
        <row r="100"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</row>
        <row r="101">
          <cell r="C101">
            <v>39570</v>
          </cell>
          <cell r="D101">
            <v>4213</v>
          </cell>
          <cell r="E101">
            <v>11610</v>
          </cell>
          <cell r="F101">
            <v>36792</v>
          </cell>
          <cell r="G101">
            <v>18539</v>
          </cell>
          <cell r="H101">
            <v>225407</v>
          </cell>
          <cell r="I101">
            <v>49986</v>
          </cell>
          <cell r="J101">
            <v>13127</v>
          </cell>
          <cell r="K101">
            <v>80262</v>
          </cell>
          <cell r="L101">
            <v>8777</v>
          </cell>
          <cell r="M101">
            <v>60063</v>
          </cell>
          <cell r="N101">
            <v>40102</v>
          </cell>
          <cell r="O101">
            <v>481307</v>
          </cell>
          <cell r="P101">
            <v>122630</v>
          </cell>
          <cell r="Q101">
            <v>451683</v>
          </cell>
          <cell r="R101">
            <v>127569</v>
          </cell>
          <cell r="S101">
            <v>699300</v>
          </cell>
          <cell r="T101">
            <v>1851000</v>
          </cell>
        </row>
        <row r="102"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</row>
        <row r="103">
          <cell r="C103">
            <v>0</v>
          </cell>
          <cell r="D103">
            <v>0</v>
          </cell>
          <cell r="E103">
            <v>1285</v>
          </cell>
          <cell r="F103">
            <v>0</v>
          </cell>
          <cell r="G103">
            <v>8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</row>
        <row r="105">
          <cell r="C105">
            <v>129496</v>
          </cell>
          <cell r="D105">
            <v>145880</v>
          </cell>
          <cell r="E105">
            <v>63530</v>
          </cell>
          <cell r="F105">
            <v>153812</v>
          </cell>
          <cell r="G105">
            <v>167399</v>
          </cell>
          <cell r="H105">
            <v>159175</v>
          </cell>
          <cell r="I105">
            <v>84817</v>
          </cell>
          <cell r="J105">
            <v>331341</v>
          </cell>
          <cell r="K105">
            <v>576129</v>
          </cell>
          <cell r="L105">
            <v>341738</v>
          </cell>
          <cell r="M105">
            <v>208310</v>
          </cell>
          <cell r="N105">
            <v>487998</v>
          </cell>
          <cell r="O105">
            <v>1193928</v>
          </cell>
          <cell r="P105">
            <v>2167738</v>
          </cell>
          <cell r="Q105">
            <v>1652408</v>
          </cell>
          <cell r="R105">
            <v>649274</v>
          </cell>
          <cell r="S105">
            <v>1589700</v>
          </cell>
          <cell r="T105">
            <v>4850000</v>
          </cell>
        </row>
        <row r="106"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5883</v>
          </cell>
          <cell r="R107">
            <v>0</v>
          </cell>
          <cell r="S107">
            <v>0</v>
          </cell>
          <cell r="T107">
            <v>234000</v>
          </cell>
        </row>
        <row r="108"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</row>
        <row r="109">
          <cell r="C109">
            <v>0.78725459593553404</v>
          </cell>
          <cell r="D109">
            <v>0.19925348556372799</v>
          </cell>
          <cell r="E109">
            <v>0.114355596851771</v>
          </cell>
          <cell r="F109">
            <v>0.50978598632734695</v>
          </cell>
          <cell r="G109">
            <v>0.50643902093861104</v>
          </cell>
          <cell r="H109">
            <v>0.43115420215066103</v>
          </cell>
          <cell r="I109">
            <v>0.88555178485889097</v>
          </cell>
          <cell r="J109">
            <v>0.38597915218902001</v>
          </cell>
          <cell r="K109">
            <v>0.27809444570443298</v>
          </cell>
          <cell r="L109">
            <v>0.33534826639904602</v>
          </cell>
          <cell r="M109">
            <v>1.08408161714777E-2</v>
          </cell>
          <cell r="N109">
            <v>0.30889140345187499</v>
          </cell>
          <cell r="O109">
            <v>0.58669550049035302</v>
          </cell>
          <cell r="P109">
            <v>0.28902216596976099</v>
          </cell>
          <cell r="Q109">
            <v>0.64427714913927203</v>
          </cell>
          <cell r="R109">
            <v>0.44612489432615698</v>
          </cell>
          <cell r="S109">
            <v>0.35082489382554699</v>
          </cell>
          <cell r="T109">
            <v>0.40475354173984301</v>
          </cell>
        </row>
        <row r="110">
          <cell r="C110">
            <v>0.21274540406446599</v>
          </cell>
          <cell r="D110">
            <v>0.80074651443627198</v>
          </cell>
          <cell r="E110">
            <v>0.86808592041976396</v>
          </cell>
          <cell r="F110">
            <v>0.49021401367265299</v>
          </cell>
          <cell r="G110">
            <v>0.49353739290410498</v>
          </cell>
          <cell r="H110">
            <v>0.56884579784933897</v>
          </cell>
          <cell r="I110">
            <v>0.11444821514110901</v>
          </cell>
          <cell r="J110">
            <v>0.61402084781097999</v>
          </cell>
          <cell r="K110">
            <v>0.72190555429556702</v>
          </cell>
          <cell r="L110">
            <v>0.66465173360095398</v>
          </cell>
          <cell r="M110">
            <v>0.98915918382852197</v>
          </cell>
          <cell r="N110">
            <v>0.69110859654812495</v>
          </cell>
          <cell r="O110">
            <v>0.41330449950964698</v>
          </cell>
          <cell r="P110">
            <v>0.71097783403023895</v>
          </cell>
          <cell r="Q110">
            <v>0.35446087842548402</v>
          </cell>
          <cell r="R110">
            <v>0.55387510567384302</v>
          </cell>
          <cell r="S110">
            <v>0.64917510617445295</v>
          </cell>
          <cell r="T110">
            <v>0.56784919798618405</v>
          </cell>
        </row>
        <row r="111">
          <cell r="C111">
            <v>0.78284397654307103</v>
          </cell>
          <cell r="D111">
            <v>0.198197207870727</v>
          </cell>
          <cell r="E111">
            <v>0.10231018531342601</v>
          </cell>
          <cell r="F111">
            <v>0.50959217704318005</v>
          </cell>
          <cell r="G111">
            <v>0.49216590980103098</v>
          </cell>
          <cell r="H111">
            <v>0.16745122652858399</v>
          </cell>
          <cell r="I111">
            <v>0.88052715279176597</v>
          </cell>
          <cell r="J111">
            <v>0.37950194010397198</v>
          </cell>
          <cell r="K111">
            <v>0.26261056764993101</v>
          </cell>
          <cell r="L111">
            <v>0.33081511245834</v>
          </cell>
          <cell r="M111">
            <v>-0.35663534116145301</v>
          </cell>
          <cell r="N111">
            <v>0.29771829465731198</v>
          </cell>
          <cell r="O111">
            <v>0.58066827385066699</v>
          </cell>
          <cell r="P111">
            <v>0.25083530899866602</v>
          </cell>
          <cell r="Q111">
            <v>0.63688007276890102</v>
          </cell>
          <cell r="R111">
            <v>0.44503270275537399</v>
          </cell>
          <cell r="S111">
            <v>0.33110325675334501</v>
          </cell>
          <cell r="T111">
            <v>0.40321633994600298</v>
          </cell>
        </row>
        <row r="112">
          <cell r="C112">
            <v>4.2159015993714499</v>
          </cell>
          <cell r="D112">
            <v>0.99065934065934103</v>
          </cell>
          <cell r="E112">
            <v>0.83</v>
          </cell>
          <cell r="F112">
            <v>2.0088862633702398</v>
          </cell>
          <cell r="G112">
            <v>3.5867267984259601</v>
          </cell>
          <cell r="H112">
            <v>0.28103794868193499</v>
          </cell>
          <cell r="I112">
            <v>4.30303155460102</v>
          </cell>
          <cell r="J112">
            <v>1.9054563576015699</v>
          </cell>
          <cell r="K112">
            <v>1.6739002741156499</v>
          </cell>
          <cell r="L112">
            <v>1.6078192511944001</v>
          </cell>
          <cell r="M112">
            <v>-0.43625572595100598</v>
          </cell>
          <cell r="N112">
            <v>1.5764098969009299</v>
          </cell>
          <cell r="O112">
            <v>3.1155081181312498</v>
          </cell>
          <cell r="P112">
            <v>1.0185579683908299</v>
          </cell>
          <cell r="Q112">
            <v>4.4911974848633198</v>
          </cell>
          <cell r="R112">
            <v>2.0543234232279199</v>
          </cell>
          <cell r="S112">
            <v>0.84959042809899699</v>
          </cell>
          <cell r="T112">
            <v>1.4623243933588801</v>
          </cell>
        </row>
        <row r="114">
          <cell r="C114">
            <v>-4.9411167765929702E-3</v>
          </cell>
          <cell r="D114">
            <v>5.5603169187204003E-2</v>
          </cell>
          <cell r="E114">
            <v>4.2819844619902001E-2</v>
          </cell>
          <cell r="F114">
            <v>4.60167067542092E-2</v>
          </cell>
          <cell r="G114">
            <v>9.1130354724982404E-3</v>
          </cell>
          <cell r="H114">
            <v>0.22118337250739301</v>
          </cell>
          <cell r="I114">
            <v>3.0285635107583299E-3</v>
          </cell>
          <cell r="J114">
            <v>2.7362789426831301E-2</v>
          </cell>
          <cell r="K114">
            <v>4.5140355106427797E-2</v>
          </cell>
          <cell r="L114">
            <v>3.93390582839378E-2</v>
          </cell>
          <cell r="M114">
            <v>0.129566451135325</v>
          </cell>
          <cell r="N114">
            <v>4.9693062198076399E-2</v>
          </cell>
          <cell r="O114">
            <v>5.8490782075146699E-2</v>
          </cell>
          <cell r="P114">
            <v>9.5640804223498493E-2</v>
          </cell>
          <cell r="Q114">
            <v>2.5799393142970702E-2</v>
          </cell>
          <cell r="R114">
            <v>8.9854063639828993E-2</v>
          </cell>
          <cell r="S114">
            <v>9.0026942262620105E-2</v>
          </cell>
          <cell r="T114">
            <v>9.1511137868753797E-2</v>
          </cell>
        </row>
        <row r="115">
          <cell r="C115">
            <v>-2.9111138193314401E-2</v>
          </cell>
          <cell r="D115">
            <v>7.4956176568589106E-2</v>
          </cell>
          <cell r="E115">
            <v>7.8468899607357298E-2</v>
          </cell>
          <cell r="F115">
            <v>0.123390347532411</v>
          </cell>
          <cell r="G115">
            <v>5.5675386309958198E-2</v>
          </cell>
          <cell r="H115">
            <v>0.32318483333564102</v>
          </cell>
          <cell r="I115">
            <v>1.27823820344874E-3</v>
          </cell>
          <cell r="J115">
            <v>6.0535056189999499E-2</v>
          </cell>
          <cell r="K115">
            <v>8.14905105253627E-2</v>
          </cell>
          <cell r="L115">
            <v>7.5110247246431297E-2</v>
          </cell>
          <cell r="M115">
            <v>0.29741897114139398</v>
          </cell>
          <cell r="N115">
            <v>9.0666179512468095E-2</v>
          </cell>
          <cell r="O115">
            <v>0.16390836176461601</v>
          </cell>
          <cell r="P115">
            <v>0.15713644893175799</v>
          </cell>
          <cell r="Q115">
            <v>8.8036472575444599E-2</v>
          </cell>
          <cell r="R115">
            <v>0.18440365772295</v>
          </cell>
          <cell r="S115">
            <v>0.221427627468884</v>
          </cell>
          <cell r="T115">
            <v>0.23368022705770999</v>
          </cell>
        </row>
        <row r="117">
          <cell r="C117">
            <v>6.0000000000000102E-2</v>
          </cell>
          <cell r="D117">
            <v>0.83</v>
          </cell>
          <cell r="E117" t="str">
            <v>NA</v>
          </cell>
          <cell r="F117">
            <v>1.72</v>
          </cell>
          <cell r="G117">
            <v>0.37</v>
          </cell>
          <cell r="H117">
            <v>2.52</v>
          </cell>
          <cell r="I117">
            <v>0.14000000000000001</v>
          </cell>
          <cell r="J117">
            <v>0.9</v>
          </cell>
          <cell r="K117">
            <v>2.41</v>
          </cell>
          <cell r="L117">
            <v>0.5</v>
          </cell>
          <cell r="M117">
            <v>1.06</v>
          </cell>
          <cell r="N117">
            <v>2.8065565164000001</v>
          </cell>
          <cell r="O117">
            <v>2.915</v>
          </cell>
          <cell r="P117">
            <v>2.31</v>
          </cell>
          <cell r="Q117">
            <v>0.91</v>
          </cell>
          <cell r="R117">
            <v>1.64</v>
          </cell>
          <cell r="S117">
            <v>1.9</v>
          </cell>
          <cell r="T117">
            <v>4.09</v>
          </cell>
        </row>
        <row r="118">
          <cell r="C118" t="str">
            <v/>
          </cell>
          <cell r="D118" t="str">
            <v>2008</v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2008</v>
          </cell>
          <cell r="K118" t="str">
            <v>2008</v>
          </cell>
          <cell r="L118" t="str">
            <v/>
          </cell>
          <cell r="M118" t="str">
            <v>2008</v>
          </cell>
          <cell r="N118" t="str">
            <v>08</v>
          </cell>
          <cell r="O118" t="str">
            <v>2008</v>
          </cell>
          <cell r="P118" t="str">
            <v/>
          </cell>
          <cell r="Q118" t="str">
            <v>08</v>
          </cell>
          <cell r="R118" t="str">
            <v/>
          </cell>
          <cell r="S118" t="str">
            <v>08</v>
          </cell>
          <cell r="T118" t="str">
            <v>2008</v>
          </cell>
        </row>
        <row r="119">
          <cell r="C119">
            <v>-0.14000000000000001</v>
          </cell>
          <cell r="D119">
            <v>0.60499999999999998</v>
          </cell>
          <cell r="E119" t="str">
            <v>NA</v>
          </cell>
          <cell r="F119">
            <v>1.6</v>
          </cell>
          <cell r="G119">
            <v>0.22</v>
          </cell>
          <cell r="H119">
            <v>1.97</v>
          </cell>
          <cell r="I119">
            <v>0.09</v>
          </cell>
          <cell r="J119">
            <v>0.63</v>
          </cell>
          <cell r="K119">
            <v>2.145</v>
          </cell>
          <cell r="L119">
            <v>0.41</v>
          </cell>
          <cell r="M119">
            <v>0.94</v>
          </cell>
          <cell r="N119">
            <v>2.5233080999999999</v>
          </cell>
          <cell r="O119">
            <v>2.4500000000000002</v>
          </cell>
          <cell r="P119">
            <v>2.1366666666666698</v>
          </cell>
          <cell r="Q119">
            <v>0.75</v>
          </cell>
          <cell r="R119">
            <v>1.4</v>
          </cell>
          <cell r="S119">
            <v>1.66</v>
          </cell>
          <cell r="T119">
            <v>3.55</v>
          </cell>
        </row>
        <row r="120">
          <cell r="C120" t="str">
            <v/>
          </cell>
          <cell r="D120" t="str">
            <v>2007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2007</v>
          </cell>
          <cell r="K120" t="str">
            <v>2007</v>
          </cell>
          <cell r="L120" t="str">
            <v/>
          </cell>
          <cell r="M120" t="str">
            <v>2007</v>
          </cell>
          <cell r="N120" t="str">
            <v>07</v>
          </cell>
          <cell r="O120" t="str">
            <v>2007</v>
          </cell>
          <cell r="P120" t="str">
            <v/>
          </cell>
          <cell r="Q120" t="str">
            <v>07</v>
          </cell>
          <cell r="R120" t="str">
            <v/>
          </cell>
          <cell r="S120" t="str">
            <v>07</v>
          </cell>
          <cell r="T120" t="str">
            <v>2007</v>
          </cell>
        </row>
        <row r="121">
          <cell r="C121">
            <v>-0.160683760683761</v>
          </cell>
          <cell r="D121">
            <v>0.472964488676615</v>
          </cell>
          <cell r="E121">
            <v>5.39125679816631E-2</v>
          </cell>
          <cell r="F121">
            <v>1.4292571371210601</v>
          </cell>
          <cell r="G121">
            <v>0.160628983111747</v>
          </cell>
          <cell r="H121">
            <v>2.0363458236491301</v>
          </cell>
          <cell r="I121">
            <v>-3.7731953482953703E-2</v>
          </cell>
          <cell r="J121">
            <v>0.57695918861666096</v>
          </cell>
          <cell r="K121">
            <v>1.9588916590291401</v>
          </cell>
          <cell r="L121">
            <v>0.42586293589908902</v>
          </cell>
          <cell r="M121">
            <v>0.90210841169301903</v>
          </cell>
          <cell r="N121">
            <v>2.3325843739955099</v>
          </cell>
          <cell r="O121">
            <v>2.20674888112084</v>
          </cell>
          <cell r="P121">
            <v>2.0884216571881602</v>
          </cell>
          <cell r="Q121">
            <v>0.68406812422199403</v>
          </cell>
          <cell r="R121">
            <v>2.4675886499285902</v>
          </cell>
          <cell r="S121">
            <v>1.55974611369244</v>
          </cell>
          <cell r="T121">
            <v>3.2716190081339498</v>
          </cell>
        </row>
        <row r="122">
          <cell r="C122" t="str">
            <v/>
          </cell>
          <cell r="D122" t="str">
            <v>(3)</v>
          </cell>
          <cell r="E122" t="str">
            <v/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>(1)(4)(5)(6)</v>
          </cell>
          <cell r="N122" t="str">
            <v/>
          </cell>
          <cell r="O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</row>
        <row r="123">
          <cell r="C123">
            <v>-0.160683760683761</v>
          </cell>
          <cell r="D123">
            <v>0.65</v>
          </cell>
          <cell r="E123">
            <v>8.9954394182176795E-2</v>
          </cell>
          <cell r="F123">
            <v>1.17954592793168</v>
          </cell>
          <cell r="G123">
            <v>0.18431492218492501</v>
          </cell>
          <cell r="H123">
            <v>2.25952461635281</v>
          </cell>
          <cell r="I123">
            <v>2.9068397749916E-3</v>
          </cell>
          <cell r="J123">
            <v>0.66458541458541498</v>
          </cell>
          <cell r="K123">
            <v>1.96918082153108</v>
          </cell>
          <cell r="L123">
            <v>0.35923630547780899</v>
          </cell>
          <cell r="M123">
            <v>0.83861432138916303</v>
          </cell>
          <cell r="N123">
            <v>2.0376260264005799</v>
          </cell>
          <cell r="O123">
            <v>2.0571833442337</v>
          </cell>
          <cell r="Q123">
            <v>0.64192893451659405</v>
          </cell>
          <cell r="R123">
            <v>2.3437842938075102</v>
          </cell>
          <cell r="S123">
            <v>1.4334964066826399</v>
          </cell>
          <cell r="T123">
            <v>3.0003674539088299</v>
          </cell>
        </row>
        <row r="124"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>(2)</v>
          </cell>
          <cell r="N124" t="str">
            <v/>
          </cell>
          <cell r="O124" t="str">
            <v>(8) (9)</v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</row>
        <row r="126">
          <cell r="C126">
            <v>209</v>
          </cell>
          <cell r="D126">
            <v>31.0120481927711</v>
          </cell>
          <cell r="E126" t="str">
            <v>NA</v>
          </cell>
          <cell r="F126">
            <v>16.639534883720899</v>
          </cell>
          <cell r="G126">
            <v>21.8378378378378</v>
          </cell>
          <cell r="H126">
            <v>17.6666666666667</v>
          </cell>
          <cell r="I126">
            <v>85.642857142857096</v>
          </cell>
          <cell r="J126">
            <v>35.744444444444397</v>
          </cell>
          <cell r="K126">
            <v>16.680497925311201</v>
          </cell>
          <cell r="L126">
            <v>10.72</v>
          </cell>
          <cell r="M126">
            <v>25.179245283018901</v>
          </cell>
          <cell r="N126">
            <v>13.3473171771543</v>
          </cell>
          <cell r="O126">
            <v>17.711835334476799</v>
          </cell>
          <cell r="P126">
            <v>16.060606060606101</v>
          </cell>
          <cell r="Q126">
            <v>33.494505494505503</v>
          </cell>
          <cell r="R126">
            <v>34.853658536585399</v>
          </cell>
          <cell r="S126">
            <v>24.842105263157901</v>
          </cell>
          <cell r="T126">
            <v>20.479217603912002</v>
          </cell>
        </row>
        <row r="127">
          <cell r="C127" t="str">
            <v>NMF</v>
          </cell>
          <cell r="D127">
            <v>42.545454545454497</v>
          </cell>
          <cell r="E127" t="str">
            <v>NA</v>
          </cell>
          <cell r="F127">
            <v>17.887499999999999</v>
          </cell>
          <cell r="G127">
            <v>36.727272727272698</v>
          </cell>
          <cell r="H127">
            <v>22.598984771573601</v>
          </cell>
          <cell r="I127">
            <v>133.222222222222</v>
          </cell>
          <cell r="J127">
            <v>51.063492063492099</v>
          </cell>
          <cell r="K127">
            <v>18.741258741258701</v>
          </cell>
          <cell r="L127">
            <v>13.0731707317073</v>
          </cell>
          <cell r="M127">
            <v>28.393617021276601</v>
          </cell>
          <cell r="N127">
            <v>14.845590992237501</v>
          </cell>
          <cell r="O127">
            <v>21.0734693877551</v>
          </cell>
          <cell r="P127">
            <v>17.363494539781598</v>
          </cell>
          <cell r="Q127">
            <v>40.64</v>
          </cell>
          <cell r="R127">
            <v>40.828571428571401</v>
          </cell>
          <cell r="S127">
            <v>28.433734939758999</v>
          </cell>
          <cell r="T127">
            <v>23.594366197183099</v>
          </cell>
        </row>
        <row r="128">
          <cell r="C128" t="str">
            <v>NMF</v>
          </cell>
          <cell r="D128">
            <v>54.088717718156502</v>
          </cell>
          <cell r="E128">
            <v>53.555979223972301</v>
          </cell>
          <cell r="F128">
            <v>19.492511308358701</v>
          </cell>
          <cell r="G128">
            <v>55.087867360833002</v>
          </cell>
          <cell r="H128">
            <v>21.813355127567299</v>
          </cell>
          <cell r="I128" t="str">
            <v>NMF</v>
          </cell>
          <cell r="J128">
            <v>56.085946528676203</v>
          </cell>
          <cell r="K128">
            <v>20.649951706350201</v>
          </cell>
          <cell r="L128">
            <v>15.5080030482924</v>
          </cell>
          <cell r="M128">
            <v>29.213388068759599</v>
          </cell>
          <cell r="N128">
            <v>16.056822173835702</v>
          </cell>
          <cell r="O128">
            <v>23.106669047525301</v>
          </cell>
          <cell r="P128">
            <v>17.599873123232602</v>
          </cell>
          <cell r="Q128">
            <v>44.0882251746403</v>
          </cell>
          <cell r="R128">
            <v>42.9018913453599</v>
          </cell>
          <cell r="S128">
            <v>29.106428992612901</v>
          </cell>
          <cell r="T128">
            <v>24.991703180820899</v>
          </cell>
        </row>
        <row r="129">
          <cell r="C129" t="str">
            <v>NMF</v>
          </cell>
          <cell r="D129">
            <v>39.353880527638204</v>
          </cell>
          <cell r="E129">
            <v>31.836625084497999</v>
          </cell>
          <cell r="F129">
            <v>23.6810663605863</v>
          </cell>
          <cell r="G129">
            <v>45.5478161589404</v>
          </cell>
          <cell r="H129">
            <v>19.728059132297801</v>
          </cell>
          <cell r="I129">
            <v>4124.75434771242</v>
          </cell>
          <cell r="J129">
            <v>48.877606163096601</v>
          </cell>
          <cell r="K129">
            <v>20.660806857661701</v>
          </cell>
          <cell r="L129">
            <v>19.252372737174301</v>
          </cell>
          <cell r="M129">
            <v>31.1348024161883</v>
          </cell>
          <cell r="N129">
            <v>18.413253381452801</v>
          </cell>
          <cell r="O129">
            <v>24.884425342736701</v>
          </cell>
          <cell r="P129">
            <v>17.599873123232602</v>
          </cell>
          <cell r="Q129">
            <v>47.1717251441138</v>
          </cell>
          <cell r="R129">
            <v>47.374693524782401</v>
          </cell>
          <cell r="S129">
            <v>31.372626819852702</v>
          </cell>
          <cell r="T129">
            <v>27.1165038561134</v>
          </cell>
        </row>
        <row r="130">
          <cell r="C130">
            <v>0.1</v>
          </cell>
          <cell r="D130">
            <v>0.15</v>
          </cell>
          <cell r="E130" t="str">
            <v>NA</v>
          </cell>
          <cell r="F130">
            <v>0.12</v>
          </cell>
          <cell r="G130">
            <v>0.4</v>
          </cell>
          <cell r="H130">
            <v>0.2</v>
          </cell>
          <cell r="I130">
            <v>0.18</v>
          </cell>
          <cell r="J130">
            <v>0.14799999999999999</v>
          </cell>
          <cell r="K130">
            <v>0.115</v>
          </cell>
          <cell r="L130">
            <v>0.34</v>
          </cell>
          <cell r="M130">
            <v>0.2</v>
          </cell>
          <cell r="N130">
            <v>0.13</v>
          </cell>
          <cell r="O130">
            <v>0.13700000000000001</v>
          </cell>
          <cell r="P130">
            <v>0.127</v>
          </cell>
          <cell r="Q130">
            <v>0.20300000000000001</v>
          </cell>
          <cell r="R130">
            <v>0.16600000000000001</v>
          </cell>
          <cell r="S130">
            <v>0.222</v>
          </cell>
          <cell r="T130">
            <v>0.121</v>
          </cell>
        </row>
        <row r="131"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</row>
        <row r="132">
          <cell r="C132">
            <v>0</v>
          </cell>
          <cell r="D132">
            <v>0</v>
          </cell>
          <cell r="E132" t="str">
            <v>NA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0</v>
          </cell>
          <cell r="D133">
            <v>0</v>
          </cell>
          <cell r="E133" t="str">
            <v>NA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5">
          <cell r="C135">
            <v>1.4339413422548899</v>
          </cell>
          <cell r="D135">
            <v>3.5012001682305001</v>
          </cell>
          <cell r="E135">
            <v>1.70271386426879</v>
          </cell>
          <cell r="F135">
            <v>1.6869932429837</v>
          </cell>
          <cell r="G135">
            <v>1.83447392613261</v>
          </cell>
          <cell r="H135">
            <v>1.0712077564070901</v>
          </cell>
          <cell r="I135">
            <v>2.2711652812204499</v>
          </cell>
          <cell r="J135">
            <v>2.0320280589658202</v>
          </cell>
          <cell r="K135">
            <v>1.1672763085080899</v>
          </cell>
          <cell r="L135">
            <v>0.96089890813668399</v>
          </cell>
          <cell r="M135">
            <v>1.99651633018825</v>
          </cell>
          <cell r="N135">
            <v>1.0529282836621201</v>
          </cell>
          <cell r="O135">
            <v>1.75673498169169</v>
          </cell>
          <cell r="P135">
            <v>1.7841399430521501</v>
          </cell>
          <cell r="Q135">
            <v>3.58477140838473</v>
          </cell>
          <cell r="R135">
            <v>6.46031304192985</v>
          </cell>
          <cell r="S135">
            <v>2.39069513887195</v>
          </cell>
          <cell r="T135">
            <v>3.4895298212670398</v>
          </cell>
        </row>
        <row r="136">
          <cell r="C136">
            <v>20.116221045882401</v>
          </cell>
          <cell r="D136">
            <v>26.5540886366359</v>
          </cell>
          <cell r="E136">
            <v>36.844541905946798</v>
          </cell>
          <cell r="F136">
            <v>11.9730492726459</v>
          </cell>
          <cell r="G136">
            <v>12.380426362735401</v>
          </cell>
          <cell r="H136">
            <v>12.5678919460786</v>
          </cell>
          <cell r="I136">
            <v>22.0061210707028</v>
          </cell>
          <cell r="J136">
            <v>25.050505693838101</v>
          </cell>
          <cell r="K136">
            <v>13.7756129405251</v>
          </cell>
          <cell r="L136">
            <v>8.1734656240225192</v>
          </cell>
          <cell r="M136">
            <v>17.646677747100401</v>
          </cell>
          <cell r="N136">
            <v>11.067703803293499</v>
          </cell>
          <cell r="O136">
            <v>15.731031779160601</v>
          </cell>
          <cell r="P136">
            <v>11.454213227467401</v>
          </cell>
          <cell r="Q136">
            <v>21.245911079182299</v>
          </cell>
          <cell r="R136">
            <v>24.620768484978001</v>
          </cell>
          <cell r="S136">
            <v>19.0476878968358</v>
          </cell>
          <cell r="T136">
            <v>18.7216384817701</v>
          </cell>
        </row>
        <row r="137">
          <cell r="C137">
            <v>7.08339647253253</v>
          </cell>
          <cell r="D137">
            <v>12.1784053763736</v>
          </cell>
          <cell r="E137">
            <v>16.638001564044899</v>
          </cell>
          <cell r="F137">
            <v>7.0656054649891296</v>
          </cell>
          <cell r="G137">
            <v>6.6278552593182098</v>
          </cell>
          <cell r="H137">
            <v>8.3641788319566004</v>
          </cell>
          <cell r="I137">
            <v>8.6472094773941297</v>
          </cell>
          <cell r="J137">
            <v>10.466034526529601</v>
          </cell>
          <cell r="K137">
            <v>8.7280987126354308</v>
          </cell>
          <cell r="L137">
            <v>6.2171825570550299</v>
          </cell>
          <cell r="M137">
            <v>13.8904412784704</v>
          </cell>
          <cell r="N137">
            <v>7.0776697826004096</v>
          </cell>
          <cell r="O137">
            <v>11.0804430892429</v>
          </cell>
          <cell r="P137">
            <v>9.28126935563545</v>
          </cell>
          <cell r="Q137">
            <v>13.8736735336528</v>
          </cell>
          <cell r="R137">
            <v>21.815820392747899</v>
          </cell>
          <cell r="S137">
            <v>13.335320823440901</v>
          </cell>
          <cell r="T137">
            <v>12.9672651382886</v>
          </cell>
        </row>
        <row r="138">
          <cell r="C138">
            <v>5.114250756893</v>
          </cell>
          <cell r="D138">
            <v>9.2206240355020608</v>
          </cell>
          <cell r="E138">
            <v>1.2213257588195201</v>
          </cell>
          <cell r="F138">
            <v>10.941850522365</v>
          </cell>
          <cell r="G138">
            <v>9.8330832950541804</v>
          </cell>
          <cell r="H138">
            <v>7.69593385872456</v>
          </cell>
          <cell r="I138">
            <v>1.61143417774812</v>
          </cell>
          <cell r="J138">
            <v>11.7077488427971</v>
          </cell>
          <cell r="K138">
            <v>26.785062990545601</v>
          </cell>
          <cell r="L138">
            <v>3.7820028995451498</v>
          </cell>
          <cell r="M138">
            <v>3.0915935074132102</v>
          </cell>
          <cell r="N138">
            <v>25.320985013184401</v>
          </cell>
          <cell r="O138">
            <v>14.584058635750999</v>
          </cell>
          <cell r="P138">
            <v>13.6592139360682</v>
          </cell>
          <cell r="Q138">
            <v>8.2971571367804202</v>
          </cell>
          <cell r="R138">
            <v>7.4099736601579496</v>
          </cell>
          <cell r="S138">
            <v>6.4883353061322904</v>
          </cell>
          <cell r="T138">
            <v>15.1630919187664</v>
          </cell>
        </row>
        <row r="139">
          <cell r="C139">
            <v>2.45197206709088</v>
          </cell>
          <cell r="D139">
            <v>2.7915681087194999</v>
          </cell>
          <cell r="E139">
            <v>2.1943367530300599</v>
          </cell>
          <cell r="F139">
            <v>2.61564530985879</v>
          </cell>
          <cell r="G139">
            <v>0.82171580953291201</v>
          </cell>
          <cell r="H139">
            <v>5.7848730014135397</v>
          </cell>
          <cell r="I139">
            <v>7.4405769503755099</v>
          </cell>
          <cell r="J139">
            <v>2.7477528286568802</v>
          </cell>
          <cell r="K139">
            <v>1.5008364928687801</v>
          </cell>
          <cell r="L139">
            <v>1.41723846923667</v>
          </cell>
          <cell r="M139">
            <v>8.6330883850031199</v>
          </cell>
          <cell r="N139">
            <v>1.47940532252181</v>
          </cell>
          <cell r="O139">
            <v>3.5401667868665401</v>
          </cell>
          <cell r="P139">
            <v>2.71611530309475</v>
          </cell>
          <cell r="Q139">
            <v>3.6735473967204202</v>
          </cell>
          <cell r="R139">
            <v>7.7139275551462099</v>
          </cell>
          <cell r="S139">
            <v>7.27459321582689</v>
          </cell>
          <cell r="T139">
            <v>5.5239393422350496</v>
          </cell>
        </row>
        <row r="142">
          <cell r="C142">
            <v>18</v>
          </cell>
          <cell r="D142">
            <v>9</v>
          </cell>
          <cell r="E142" t="e">
            <v>#N/A</v>
          </cell>
          <cell r="F142">
            <v>13.5</v>
          </cell>
          <cell r="G142">
            <v>9.5</v>
          </cell>
          <cell r="H142" t="e">
            <v>#N/A</v>
          </cell>
          <cell r="I142" t="e">
            <v>#N/A</v>
          </cell>
          <cell r="J142">
            <v>10.5</v>
          </cell>
          <cell r="K142">
            <v>0</v>
          </cell>
          <cell r="L142" t="e">
            <v>#N/A</v>
          </cell>
          <cell r="M142">
            <v>0</v>
          </cell>
          <cell r="N142" t="e">
            <v>#N/A</v>
          </cell>
          <cell r="O142" t="e">
            <v>#N/A</v>
          </cell>
          <cell r="P142" t="e">
            <v>#N/A</v>
          </cell>
          <cell r="Q142">
            <v>16.36364</v>
          </cell>
          <cell r="R142">
            <v>9</v>
          </cell>
          <cell r="S142" t="e">
            <v>#N/A</v>
          </cell>
          <cell r="T142" t="e">
            <v>#N/A</v>
          </cell>
        </row>
        <row r="143">
          <cell r="C143" t="str">
            <v>10/29/97</v>
          </cell>
          <cell r="D143" t="str">
            <v>12/19/95</v>
          </cell>
          <cell r="E143" t="str">
            <v>@NA</v>
          </cell>
          <cell r="F143" t="str">
            <v>06/13/97</v>
          </cell>
          <cell r="G143" t="str">
            <v>06/23/04</v>
          </cell>
          <cell r="H143" t="str">
            <v>@NA</v>
          </cell>
          <cell r="I143" t="str">
            <v>@NA</v>
          </cell>
          <cell r="J143" t="str">
            <v>07/03/97</v>
          </cell>
          <cell r="K143">
            <v>0</v>
          </cell>
          <cell r="L143" t="str">
            <v>@NA</v>
          </cell>
          <cell r="M143">
            <v>0</v>
          </cell>
          <cell r="N143" t="str">
            <v>@NA</v>
          </cell>
          <cell r="O143" t="str">
            <v>@NA</v>
          </cell>
          <cell r="P143" t="str">
            <v>@NA</v>
          </cell>
          <cell r="Q143" t="str">
            <v>07/01/97</v>
          </cell>
          <cell r="R143" t="str">
            <v>08/23/96</v>
          </cell>
          <cell r="S143" t="str">
            <v>@NA</v>
          </cell>
          <cell r="T143" t="str">
            <v>@NA</v>
          </cell>
        </row>
        <row r="144">
          <cell r="C144">
            <v>22.25</v>
          </cell>
          <cell r="D144">
            <v>11.375</v>
          </cell>
          <cell r="E144" t="e">
            <v>#N/A</v>
          </cell>
          <cell r="F144">
            <v>15.875</v>
          </cell>
          <cell r="G144">
            <v>8.59</v>
          </cell>
          <cell r="H144" t="e">
            <v>#N/A</v>
          </cell>
          <cell r="I144" t="e">
            <v>#N/A</v>
          </cell>
          <cell r="J144">
            <v>10.75</v>
          </cell>
          <cell r="K144">
            <v>0</v>
          </cell>
          <cell r="L144" t="e">
            <v>#N/A</v>
          </cell>
          <cell r="M144">
            <v>0</v>
          </cell>
          <cell r="N144" t="e">
            <v>#N/A</v>
          </cell>
          <cell r="O144" t="e">
            <v>#N/A</v>
          </cell>
          <cell r="P144" t="e">
            <v>#N/A</v>
          </cell>
          <cell r="Q144">
            <v>21.420449999999999</v>
          </cell>
          <cell r="R144">
            <v>9.25</v>
          </cell>
          <cell r="S144" t="e">
            <v>#N/A</v>
          </cell>
          <cell r="T144" t="e">
            <v>#N/A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C149">
            <v>317520.5748</v>
          </cell>
          <cell r="D149">
            <v>407233.95569999999</v>
          </cell>
          <cell r="E149">
            <v>140691.21392000001</v>
          </cell>
          <cell r="F149">
            <v>402317.63640000002</v>
          </cell>
          <cell r="G149">
            <v>137562.40479999999</v>
          </cell>
          <cell r="H149">
            <v>920807.16</v>
          </cell>
          <cell r="I149">
            <v>631087.41520000005</v>
          </cell>
          <cell r="J149">
            <v>910443.17</v>
          </cell>
          <cell r="K149">
            <v>864675.42779999995</v>
          </cell>
          <cell r="L149">
            <v>484324.24</v>
          </cell>
          <cell r="M149">
            <v>1798358.64148</v>
          </cell>
          <cell r="N149">
            <v>721946.83857999998</v>
          </cell>
          <cell r="O149">
            <v>4226704.2515099999</v>
          </cell>
          <cell r="P149">
            <v>5887826.3548999997</v>
          </cell>
          <cell r="Q149">
            <v>6070199.1067199996</v>
          </cell>
          <cell r="R149">
            <v>5008452.59944</v>
          </cell>
          <cell r="S149">
            <v>11564420.835200001</v>
          </cell>
          <cell r="T149">
            <v>26791105.809840001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534442</v>
          </cell>
          <cell r="K151" t="str">
            <v>NA</v>
          </cell>
          <cell r="L151">
            <v>0</v>
          </cell>
          <cell r="M151">
            <v>862450</v>
          </cell>
          <cell r="N151">
            <v>0</v>
          </cell>
          <cell r="O151">
            <v>0</v>
          </cell>
          <cell r="P151">
            <v>3868250</v>
          </cell>
          <cell r="Q151">
            <v>2297359</v>
          </cell>
          <cell r="R151">
            <v>0</v>
          </cell>
          <cell r="S151">
            <v>0</v>
          </cell>
          <cell r="T151">
            <v>0</v>
          </cell>
        </row>
        <row r="152"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2006</v>
          </cell>
          <cell r="K152" t="str">
            <v/>
          </cell>
          <cell r="L152" t="str">
            <v/>
          </cell>
          <cell r="M152" t="str">
            <v>2006</v>
          </cell>
          <cell r="N152" t="str">
            <v/>
          </cell>
          <cell r="O152" t="str">
            <v/>
          </cell>
          <cell r="P152" t="str">
            <v>07</v>
          </cell>
          <cell r="Q152" t="str">
            <v>2006</v>
          </cell>
          <cell r="R152" t="str">
            <v/>
          </cell>
          <cell r="S152" t="str">
            <v/>
          </cell>
          <cell r="T152" t="str">
            <v/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569619</v>
          </cell>
          <cell r="K153" t="str">
            <v>NA</v>
          </cell>
          <cell r="L153">
            <v>0</v>
          </cell>
          <cell r="M153">
            <v>889717</v>
          </cell>
          <cell r="N153">
            <v>0</v>
          </cell>
          <cell r="O153">
            <v>0</v>
          </cell>
          <cell r="P153">
            <v>4123410</v>
          </cell>
          <cell r="Q153">
            <v>2508657</v>
          </cell>
          <cell r="R153">
            <v>0</v>
          </cell>
          <cell r="S153">
            <v>0</v>
          </cell>
          <cell r="T153">
            <v>0</v>
          </cell>
        </row>
        <row r="154"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2007</v>
          </cell>
          <cell r="K154" t="str">
            <v/>
          </cell>
          <cell r="L154" t="str">
            <v/>
          </cell>
          <cell r="M154" t="str">
            <v>2007</v>
          </cell>
          <cell r="N154" t="str">
            <v/>
          </cell>
          <cell r="O154" t="str">
            <v/>
          </cell>
          <cell r="P154" t="str">
            <v>08</v>
          </cell>
          <cell r="Q154" t="str">
            <v>2007</v>
          </cell>
          <cell r="R154" t="str">
            <v/>
          </cell>
          <cell r="S154" t="str">
            <v/>
          </cell>
          <cell r="T154" t="str">
            <v/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624048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2350342</v>
          </cell>
          <cell r="R155">
            <v>0</v>
          </cell>
          <cell r="S155">
            <v>0</v>
          </cell>
          <cell r="T155">
            <v>0</v>
          </cell>
        </row>
        <row r="156"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2008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>Calendarized 2004</v>
          </cell>
          <cell r="R156" t="str">
            <v/>
          </cell>
          <cell r="S156" t="str">
            <v/>
          </cell>
          <cell r="T156" t="str">
            <v/>
          </cell>
        </row>
        <row r="158">
          <cell r="C158">
            <v>114011</v>
          </cell>
          <cell r="D158">
            <v>0</v>
          </cell>
          <cell r="E158">
            <v>0</v>
          </cell>
          <cell r="F158">
            <v>41154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33841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381970</v>
          </cell>
          <cell r="R158">
            <v>36414</v>
          </cell>
          <cell r="S158">
            <v>287885</v>
          </cell>
          <cell r="T158">
            <v>0</v>
          </cell>
        </row>
        <row r="159"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</row>
        <row r="161"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419255</v>
          </cell>
          <cell r="R165">
            <v>0</v>
          </cell>
          <cell r="S165">
            <v>0</v>
          </cell>
          <cell r="T165">
            <v>0</v>
          </cell>
        </row>
        <row r="166"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>2006</v>
          </cell>
          <cell r="N166" t="str">
            <v/>
          </cell>
          <cell r="O166" t="str">
            <v/>
          </cell>
          <cell r="P166" t="str">
            <v/>
          </cell>
          <cell r="Q166" t="str">
            <v>2006</v>
          </cell>
          <cell r="R166" t="str">
            <v/>
          </cell>
          <cell r="S166" t="str">
            <v/>
          </cell>
          <cell r="T166" t="str">
            <v/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104003</v>
          </cell>
          <cell r="N167">
            <v>0</v>
          </cell>
          <cell r="O167">
            <v>0</v>
          </cell>
          <cell r="P167">
            <v>0</v>
          </cell>
          <cell r="Q167">
            <v>467319</v>
          </cell>
          <cell r="R167">
            <v>0</v>
          </cell>
          <cell r="S167">
            <v>0</v>
          </cell>
          <cell r="T167">
            <v>0</v>
          </cell>
        </row>
        <row r="168"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>2007</v>
          </cell>
          <cell r="N168" t="str">
            <v/>
          </cell>
          <cell r="O168" t="str">
            <v/>
          </cell>
          <cell r="P168" t="str">
            <v/>
          </cell>
          <cell r="Q168" t="str">
            <v>2007</v>
          </cell>
          <cell r="R168" t="str">
            <v/>
          </cell>
          <cell r="S168" t="str">
            <v/>
          </cell>
          <cell r="T168" t="str">
            <v/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104265</v>
          </cell>
          <cell r="K172" t="str">
            <v>NA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785280</v>
          </cell>
          <cell r="Q172">
            <v>593047</v>
          </cell>
          <cell r="R172">
            <v>0</v>
          </cell>
          <cell r="S172">
            <v>854766</v>
          </cell>
          <cell r="T172">
            <v>0</v>
          </cell>
        </row>
        <row r="173"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2006</v>
          </cell>
          <cell r="K173" t="str">
            <v/>
          </cell>
          <cell r="L173" t="str">
            <v/>
          </cell>
          <cell r="M173" t="str">
            <v>2006</v>
          </cell>
          <cell r="N173" t="str">
            <v/>
          </cell>
          <cell r="O173" t="str">
            <v/>
          </cell>
          <cell r="P173" t="str">
            <v>07</v>
          </cell>
          <cell r="Q173" t="str">
            <v>2006</v>
          </cell>
          <cell r="R173" t="str">
            <v/>
          </cell>
          <cell r="S173" t="str">
            <v/>
          </cell>
          <cell r="T173" t="str">
            <v/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117510</v>
          </cell>
          <cell r="K174" t="str">
            <v>NA</v>
          </cell>
          <cell r="L174">
            <v>0</v>
          </cell>
          <cell r="M174">
            <v>131091</v>
          </cell>
          <cell r="N174">
            <v>0</v>
          </cell>
          <cell r="O174">
            <v>0</v>
          </cell>
          <cell r="P174">
            <v>846010</v>
          </cell>
          <cell r="Q174">
            <v>657280</v>
          </cell>
          <cell r="R174">
            <v>0</v>
          </cell>
          <cell r="S174">
            <v>938017</v>
          </cell>
          <cell r="T174">
            <v>0</v>
          </cell>
        </row>
        <row r="175"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2007</v>
          </cell>
          <cell r="K175" t="str">
            <v/>
          </cell>
          <cell r="L175" t="str">
            <v/>
          </cell>
          <cell r="M175" t="str">
            <v>2007</v>
          </cell>
          <cell r="N175" t="str">
            <v/>
          </cell>
          <cell r="O175" t="str">
            <v/>
          </cell>
          <cell r="P175" t="str">
            <v>08</v>
          </cell>
          <cell r="Q175" t="str">
            <v>2007</v>
          </cell>
          <cell r="R175" t="str">
            <v/>
          </cell>
          <cell r="S175" t="str">
            <v/>
          </cell>
          <cell r="T175" t="str">
            <v/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136202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615560</v>
          </cell>
          <cell r="R176">
            <v>0</v>
          </cell>
          <cell r="S176">
            <v>0</v>
          </cell>
          <cell r="T176">
            <v>0</v>
          </cell>
        </row>
        <row r="177"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2008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>Calendarized 2004</v>
          </cell>
          <cell r="R177" t="str">
            <v/>
          </cell>
          <cell r="S177" t="str">
            <v/>
          </cell>
          <cell r="T177" t="str">
            <v/>
          </cell>
        </row>
        <row r="178">
          <cell r="C178" t="str">
            <v/>
          </cell>
          <cell r="D178" t="str">
            <v>(1) Excludes loss on early extinguishment of debt of $796 thousand, taxed at 40%.</v>
          </cell>
          <cell r="E178" t="str">
            <v/>
          </cell>
          <cell r="F178" t="str">
            <v/>
          </cell>
          <cell r="G178" t="str">
            <v/>
          </cell>
          <cell r="H178" t="str">
            <v>(1) Excludes loss on early extinguishment of debt of $8290 for 6/06</v>
          </cell>
          <cell r="I178" t="str">
            <v/>
          </cell>
          <cell r="J178" t="str">
            <v>(1) Excludes  one time income tax benefit of $40.2mm in FY 2002.</v>
          </cell>
          <cell r="K178" t="str">
            <v/>
          </cell>
          <cell r="L178" t="str">
            <v>(1) Adjusted for loss from discontiued operations, net of tax, of $3,289 for 6/07 and $1700 for 6/06.</v>
          </cell>
          <cell r="M178" t="str">
            <v>(2) Excludes $81, $982, and $24,716 gain on sale of assets in 2006, 2005, and 2004, respectively.  Tax affected at 40%.</v>
          </cell>
          <cell r="N178" t="str">
            <v>1 Excludes asset writedown, tax affected at 40%</v>
          </cell>
          <cell r="O178" t="str">
            <v>(1) Excludes $12.0 million loss from early extinguishment on debt, taxed at 40%</v>
          </cell>
          <cell r="P178" t="str">
            <v/>
          </cell>
          <cell r="Q178" t="str">
            <v>(1) Excludes  merger related expenses of $0.8M tax effected at 40%.</v>
          </cell>
          <cell r="R178" t="str">
            <v>(1) Excludes write-off of fixed assets, taxed at 40%.</v>
          </cell>
          <cell r="S178" t="str">
            <v>(1) Excludes special charges.</v>
          </cell>
          <cell r="T178" t="str">
            <v/>
          </cell>
        </row>
        <row r="179">
          <cell r="C179" t="str">
            <v/>
          </cell>
          <cell r="D179" t="str">
            <v>(2) Excludes loss on early extinguishment of debt of $1.964 M, taxed at 40%.</v>
          </cell>
          <cell r="E179" t="str">
            <v/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>(2)  Excludes provision for uncollectible accounts ($2.9M), write-down of disposed assets ($45M) impairment of long-lived assets ($23M), and terminated merger expenses ($3M).</v>
          </cell>
          <cell r="M179" t="str">
            <v>(3) Excludes $4,176 pension curtailment in 2005.  Tax affected at 40%.</v>
          </cell>
          <cell r="N179" t="str">
            <v/>
          </cell>
          <cell r="O179" t="str">
            <v>(2) Excludes loss of $2.8 million associated with hurricane Katrina and Rita, taxed at 40%</v>
          </cell>
          <cell r="P179" t="str">
            <v/>
          </cell>
          <cell r="Q179" t="str">
            <v>(2) Excludes merger related expenses of $3.7M tax effected at 40%.</v>
          </cell>
          <cell r="R179" t="str">
            <v>(2) Excludes acquisistion related costs, taxed at 40%.</v>
          </cell>
          <cell r="S179" t="str">
            <v>(2) Excludes special items.</v>
          </cell>
          <cell r="T179" t="str">
            <v/>
          </cell>
        </row>
        <row r="180">
          <cell r="C180" t="str">
            <v/>
          </cell>
          <cell r="D180" t="str">
            <v>(3) Excludes $1.5 M loss on asset disposal; tax affected at 40%.</v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>(3)  Excludes provision for uncollectible accounts ($9.2M), write-down of disposed assets ($52.3M) arbitration settlement ($27.5M), and equity in net loss of uncons. Affiliates ($1.3M).</v>
          </cell>
          <cell r="M180" t="str">
            <v>(4) Excludes $7gain on sale of assets in 2007.  Tax affected at 40%.</v>
          </cell>
          <cell r="N180" t="str">
            <v/>
          </cell>
          <cell r="O180" t="str">
            <v>(3) Excludes $.776 million special charge recover, tax effected at 40%</v>
          </cell>
          <cell r="P180" t="str">
            <v/>
          </cell>
          <cell r="Q180" t="str">
            <v>(3) Excludes $15M of stock option comp expense and $9M merger related expenses, tax effected at 40%.</v>
          </cell>
          <cell r="R180" t="str">
            <v>(3) Excludes debt extinguishment and refinancing, taxed at 40%.</v>
          </cell>
          <cell r="S180" t="str">
            <v>(3) Excludes gain on sale of equity investment.</v>
          </cell>
          <cell r="T180" t="str">
            <v/>
          </cell>
        </row>
        <row r="181">
          <cell r="C181" t="str">
            <v/>
          </cell>
          <cell r="D181" t="str">
            <v>(4) Excludes $1.6 M loss on asset disposal; tax affected at 40%.</v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>(4)  Tax-effects addbacks at 40%.</v>
          </cell>
          <cell r="M181" t="str">
            <v/>
          </cell>
          <cell r="N181" t="str">
            <v/>
          </cell>
          <cell r="O181" t="str">
            <v>(4) Loss on divestiture of $1.9 million, taxed at 40%</v>
          </cell>
          <cell r="P181" t="str">
            <v/>
          </cell>
          <cell r="Q181" t="str">
            <v>(4) Excludes loss on investment of $.8M and $6.9 M in 2002 and 2001, taxed at 40%, respectively.</v>
          </cell>
          <cell r="R181" t="str">
            <v>(4) Excludes $.3 million debt extinguishment fee, taxed affected at 40%</v>
          </cell>
          <cell r="S181" t="str">
            <v>(4) Excludes special charges, tax affected at 40%.</v>
          </cell>
          <cell r="T181" t="str">
            <v/>
          </cell>
        </row>
        <row r="182"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>(5) Excludes $2.8 million in legal settlements for 6/07</v>
          </cell>
          <cell r="M182" t="str">
            <v/>
          </cell>
          <cell r="N182" t="str">
            <v/>
          </cell>
          <cell r="O182" t="str">
            <v>(5) Gain on divestiture of $.360 million, taxed at 40%</v>
          </cell>
          <cell r="P182" t="str">
            <v/>
          </cell>
          <cell r="Q182" t="str">
            <v>(5) Excludes merger related expenses of $.6, tax affected at 40%.</v>
          </cell>
          <cell r="R182" t="str">
            <v>(5)Excludes $3.2 million debt extinguishment fee, taxed affected at 40%</v>
          </cell>
          <cell r="S182" t="str">
            <v>(5) Excludes special charges, tax affected at 40%.</v>
          </cell>
          <cell r="T182" t="str">
            <v/>
          </cell>
        </row>
        <row r="183"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>(6) Excludes restructuring charges of $1.0 million and $0.7 million for 6/07</v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>(6) Excludes gain on disposal/writedown of PP&amp;E of $.016 mm and -$2.1 mm in 2003 and 2002 respectively, tax affected at 40%.</v>
          </cell>
          <cell r="R183" t="str">
            <v>(6) Excludes write off of fixed assets of $1.155 MM in 2004, tax affected at 40%.</v>
          </cell>
          <cell r="S183" t="str">
            <v/>
          </cell>
          <cell r="T183" t="str">
            <v/>
          </cell>
        </row>
        <row r="184"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>(7) Excludes acquisition related costs of $586,000 and $430,000 in 2004 and 2003 respectively, tax affected at 40%.</v>
          </cell>
          <cell r="S184" t="str">
            <v/>
          </cell>
          <cell r="T184" t="str">
            <v/>
          </cell>
        </row>
        <row r="185"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</row>
        <row r="186"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</row>
        <row r="187"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</row>
        <row r="188"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e">
            <v>#REF!</v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</row>
        <row r="189"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e">
            <v>#REF!</v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</row>
        <row r="190"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e">
            <v>#REF!</v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</row>
        <row r="191">
          <cell r="C191" t="str">
            <v/>
          </cell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e">
            <v>#REF!</v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</row>
        <row r="192">
          <cell r="C192" t="str">
            <v/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e">
            <v>#REF!</v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</row>
        <row r="193"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</row>
        <row r="194"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</row>
        <row r="195"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</row>
        <row r="196"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</row>
        <row r="197">
          <cell r="C197" t="str">
            <v/>
          </cell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</row>
        <row r="198"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</row>
        <row r="199"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</row>
        <row r="200">
          <cell r="C200" t="str">
            <v/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</row>
        <row r="201"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</row>
        <row r="202"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</row>
        <row r="203"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</row>
        <row r="204"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</row>
        <row r="205"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</row>
        <row r="206"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</row>
      </sheetData>
      <sheetData sheetId="1" refreshError="1"/>
      <sheetData sheetId="2">
        <row r="15">
          <cell r="B15" t="str">
            <v>CASELLA WASTE SYS INC  -CL A</v>
          </cell>
          <cell r="D15">
            <v>12.54</v>
          </cell>
          <cell r="F15">
            <v>8.86</v>
          </cell>
          <cell r="H15">
            <v>13.75</v>
          </cell>
          <cell r="J15">
            <v>-8.8000000000000106E-2</v>
          </cell>
          <cell r="L15">
            <v>2.53475061324611E-2</v>
          </cell>
          <cell r="N15">
            <v>7.0879590093936698E-2</v>
          </cell>
          <cell r="P15">
            <v>317.52057480000002</v>
          </cell>
          <cell r="R15">
            <v>466.83100000000002</v>
          </cell>
          <cell r="T15">
            <v>784.35157479999998</v>
          </cell>
          <cell r="V15">
            <v>546.99</v>
          </cell>
          <cell r="X15">
            <v>110.73099999999999</v>
          </cell>
          <cell r="Z15">
            <v>1.4339413422548899</v>
          </cell>
          <cell r="AB15">
            <v>7.08339647253253</v>
          </cell>
          <cell r="AD15">
            <v>20.116221045882401</v>
          </cell>
          <cell r="AF15" t="str">
            <v>NMF</v>
          </cell>
          <cell r="AH15" t="str">
            <v>NMF</v>
          </cell>
          <cell r="AJ15" t="str">
            <v>NMF</v>
          </cell>
          <cell r="AL15">
            <v>0.1</v>
          </cell>
          <cell r="AN15" t="str">
            <v>NMF</v>
          </cell>
          <cell r="AP15">
            <v>2.45197206709088</v>
          </cell>
          <cell r="AR15" t="str">
            <v>4/07</v>
          </cell>
          <cell r="AV15" t="str">
            <v>CASELLA WASTE SYS INC  -CL A</v>
          </cell>
          <cell r="AX15">
            <v>0.34066070677708898</v>
          </cell>
          <cell r="AZ15">
            <v>0.36090665186621002</v>
          </cell>
          <cell r="BB15">
            <v>0.202436973253624</v>
          </cell>
          <cell r="BD15">
            <v>0.22345558808763599</v>
          </cell>
          <cell r="BF15">
            <v>7.1282838808753399E-2</v>
          </cell>
          <cell r="BH15">
            <v>8.9386473231135605E-2</v>
          </cell>
          <cell r="BJ15">
            <v>0.45042496735992998</v>
          </cell>
          <cell r="BL15">
            <v>0.33863878701604599</v>
          </cell>
          <cell r="BN15">
            <v>0.232475546128042</v>
          </cell>
          <cell r="BP15" t="str">
            <v>NMF</v>
          </cell>
          <cell r="BS15" t="str">
            <v>CASELLA WASTE SYS INC  -CL A</v>
          </cell>
          <cell r="BU15">
            <v>-4.9411167765929702E-3</v>
          </cell>
          <cell r="BX15">
            <v>-2.9111138193314401E-2</v>
          </cell>
          <cell r="CA15">
            <v>0.21274540406446599</v>
          </cell>
          <cell r="CD15">
            <v>0.78725459593553404</v>
          </cell>
          <cell r="CG15">
            <v>0.78284397654307103</v>
          </cell>
          <cell r="CJ15">
            <v>4.2159015993714499</v>
          </cell>
        </row>
        <row r="16">
          <cell r="B16" t="str">
            <v>NUCO2 INC</v>
          </cell>
          <cell r="D16">
            <v>25.74</v>
          </cell>
          <cell r="F16">
            <v>19.8</v>
          </cell>
          <cell r="H16">
            <v>29.33</v>
          </cell>
          <cell r="J16">
            <v>-0.12240027275826799</v>
          </cell>
          <cell r="L16">
            <v>4.6766978446522903E-2</v>
          </cell>
          <cell r="N16">
            <v>7.0715474209650506E-2</v>
          </cell>
          <cell r="P16">
            <v>407.23395570000002</v>
          </cell>
          <cell r="R16">
            <v>36.06</v>
          </cell>
          <cell r="T16">
            <v>443.29395570000003</v>
          </cell>
          <cell r="V16">
            <v>126.61199999999999</v>
          </cell>
          <cell r="X16">
            <v>36.4</v>
          </cell>
          <cell r="Z16">
            <v>3.5012001682305001</v>
          </cell>
          <cell r="AB16">
            <v>12.1784053763736</v>
          </cell>
          <cell r="AD16">
            <v>26.5540886366359</v>
          </cell>
          <cell r="AF16">
            <v>54.088717718156502</v>
          </cell>
          <cell r="AH16">
            <v>42.545454545454497</v>
          </cell>
          <cell r="AJ16">
            <v>31.0120481927711</v>
          </cell>
          <cell r="AL16">
            <v>0.15</v>
          </cell>
          <cell r="AN16">
            <v>2.0674698795180699</v>
          </cell>
          <cell r="AP16">
            <v>2.7915681087194999</v>
          </cell>
          <cell r="AR16" t="str">
            <v>3/07</v>
          </cell>
          <cell r="AV16" t="str">
            <v>NUCO2 INC</v>
          </cell>
          <cell r="AX16">
            <v>0.52938110131741101</v>
          </cell>
          <cell r="AZ16">
            <v>0.54348249156023698</v>
          </cell>
          <cell r="BB16">
            <v>0.28749249676175997</v>
          </cell>
          <cell r="BD16">
            <v>0.32768804215777703</v>
          </cell>
          <cell r="BF16">
            <v>0.131851641234638</v>
          </cell>
          <cell r="BH16">
            <v>0.14111602759716499</v>
          </cell>
          <cell r="BJ16">
            <v>0.16017055461423199</v>
          </cell>
          <cell r="BL16">
            <v>0.24268450285733201</v>
          </cell>
          <cell r="BN16">
            <v>0.97068044304950996</v>
          </cell>
          <cell r="BP16" t="str">
            <v>NMF</v>
          </cell>
          <cell r="BS16" t="str">
            <v>NUCO2 INC</v>
          </cell>
          <cell r="BU16">
            <v>5.5603169187204003E-2</v>
          </cell>
          <cell r="BX16">
            <v>7.4956176568589106E-2</v>
          </cell>
          <cell r="CA16">
            <v>0.80074651443627198</v>
          </cell>
          <cell r="CD16">
            <v>0.19925348556372799</v>
          </cell>
          <cell r="CG16">
            <v>0.198197207870727</v>
          </cell>
          <cell r="CJ16">
            <v>0.99065934065934103</v>
          </cell>
        </row>
        <row r="17">
          <cell r="B17" t="str">
            <v>PERMA-FIX ENVIRONMENTAL SVCS</v>
          </cell>
          <cell r="D17">
            <v>2.68</v>
          </cell>
          <cell r="F17">
            <v>1.74</v>
          </cell>
          <cell r="H17">
            <v>3.4</v>
          </cell>
          <cell r="J17">
            <v>-0.21176470588235299</v>
          </cell>
          <cell r="L17">
            <v>0.15517241379310401</v>
          </cell>
          <cell r="N17">
            <v>0.126050420168067</v>
          </cell>
          <cell r="P17">
            <v>139.40621392</v>
          </cell>
          <cell r="R17">
            <v>7.3869999999999996</v>
          </cell>
          <cell r="T17">
            <v>148.07821392</v>
          </cell>
          <cell r="V17">
            <v>86.965999999999994</v>
          </cell>
          <cell r="X17">
            <v>8.9</v>
          </cell>
          <cell r="Z17">
            <v>1.70271386426879</v>
          </cell>
          <cell r="AB17">
            <v>16.638001564044899</v>
          </cell>
          <cell r="AD17">
            <v>36.844541905946699</v>
          </cell>
          <cell r="AF17">
            <v>53.555979223972301</v>
          </cell>
          <cell r="AH17" t="str">
            <v>NA</v>
          </cell>
          <cell r="AJ17" t="str">
            <v>NA</v>
          </cell>
          <cell r="AL17" t="str">
            <v>NA</v>
          </cell>
          <cell r="AN17" t="str">
            <v>NMF</v>
          </cell>
          <cell r="AP17">
            <v>2.1943367530300599</v>
          </cell>
          <cell r="AR17" t="str">
            <v>3/07</v>
          </cell>
          <cell r="AV17" t="str">
            <v>PERMA-FIX ENVIRONMENTAL SVCS</v>
          </cell>
          <cell r="AX17">
            <v>0.32506956741715198</v>
          </cell>
          <cell r="AZ17">
            <v>0.304109239769558</v>
          </cell>
          <cell r="BB17">
            <v>0.102338845065888</v>
          </cell>
          <cell r="BD17">
            <v>0.12544759022170801</v>
          </cell>
          <cell r="BF17">
            <v>4.6213462732562202E-2</v>
          </cell>
          <cell r="BH17">
            <v>7.1303776815326694E-2</v>
          </cell>
          <cell r="BJ17">
            <v>3.5670413537708202E-2</v>
          </cell>
          <cell r="BL17">
            <v>-2.0228194934575099E-2</v>
          </cell>
          <cell r="BN17">
            <v>-6.19423652969723E-2</v>
          </cell>
          <cell r="BP17">
            <v>-3.4673254817305897E-2</v>
          </cell>
          <cell r="BS17" t="str">
            <v>PERMA-FIX ENVIRONMENTAL SVCS</v>
          </cell>
          <cell r="BU17">
            <v>4.2819844619902001E-2</v>
          </cell>
          <cell r="BX17">
            <v>7.8468899607357298E-2</v>
          </cell>
          <cell r="CA17">
            <v>0.86808592041976396</v>
          </cell>
          <cell r="CD17">
            <v>0.114355596851771</v>
          </cell>
          <cell r="CG17">
            <v>0.10231018531342601</v>
          </cell>
          <cell r="CJ17">
            <v>0.83</v>
          </cell>
        </row>
        <row r="18">
          <cell r="B18" t="str">
            <v>WASTE INDUSTRIES USA  INC</v>
          </cell>
          <cell r="D18">
            <v>28.62</v>
          </cell>
          <cell r="F18">
            <v>24.24</v>
          </cell>
          <cell r="H18">
            <v>35.97</v>
          </cell>
          <cell r="J18">
            <v>-0.204336947456213</v>
          </cell>
          <cell r="L18">
            <v>-6.2254259501965899E-2</v>
          </cell>
          <cell r="N18">
            <v>0.102465331278891</v>
          </cell>
          <cell r="P18">
            <v>402.31763640000003</v>
          </cell>
          <cell r="R18">
            <v>159.82900000000001</v>
          </cell>
          <cell r="T18">
            <v>562.14663640000003</v>
          </cell>
          <cell r="V18">
            <v>333.22399999999999</v>
          </cell>
          <cell r="X18">
            <v>79.561000000000007</v>
          </cell>
          <cell r="Z18">
            <v>1.6869932429837</v>
          </cell>
          <cell r="AB18">
            <v>7.0656054649891296</v>
          </cell>
          <cell r="AD18">
            <v>11.9730492726459</v>
          </cell>
          <cell r="AF18">
            <v>19.492511308358701</v>
          </cell>
          <cell r="AH18">
            <v>17.887499999999999</v>
          </cell>
          <cell r="AJ18">
            <v>16.639534883720899</v>
          </cell>
          <cell r="AL18">
            <v>0.12</v>
          </cell>
          <cell r="AN18">
            <v>1.38662790697674</v>
          </cell>
          <cell r="AP18">
            <v>2.61564530985879</v>
          </cell>
          <cell r="AR18" t="str">
            <v>6/07</v>
          </cell>
          <cell r="AV18" t="str">
            <v>WASTE INDUSTRIES USA  INC</v>
          </cell>
          <cell r="AX18">
            <v>0.36952620459510699</v>
          </cell>
          <cell r="AZ18">
            <v>0.31292753854973598</v>
          </cell>
          <cell r="BB18">
            <v>0.23876131371089701</v>
          </cell>
          <cell r="BD18">
            <v>0.33096010199160503</v>
          </cell>
          <cell r="BF18">
            <v>0.14089921494250099</v>
          </cell>
          <cell r="BH18">
            <v>0.22771635815029401</v>
          </cell>
          <cell r="BJ18">
            <v>0.101317806462281</v>
          </cell>
          <cell r="BL18">
            <v>-0.25663708275860803</v>
          </cell>
          <cell r="BN18">
            <v>-0.35288259826838098</v>
          </cell>
          <cell r="BP18">
            <v>0.15276493991357501</v>
          </cell>
          <cell r="BS18" t="str">
            <v>WASTE INDUSTRIES USA  INC</v>
          </cell>
          <cell r="BU18">
            <v>4.60167067542092E-2</v>
          </cell>
          <cell r="BX18">
            <v>0.123390347532411</v>
          </cell>
          <cell r="CA18">
            <v>0.49021401367265299</v>
          </cell>
          <cell r="CD18">
            <v>0.50978598632734695</v>
          </cell>
          <cell r="CG18">
            <v>0.50959217704318005</v>
          </cell>
          <cell r="CJ18">
            <v>2.0088862633702398</v>
          </cell>
        </row>
        <row r="19">
          <cell r="B19" t="str">
            <v>WCA WASTE CORP</v>
          </cell>
          <cell r="D19">
            <v>8.08</v>
          </cell>
          <cell r="F19">
            <v>5.5</v>
          </cell>
          <cell r="H19">
            <v>9.3000000000000007</v>
          </cell>
          <cell r="J19">
            <v>-0.13118279569892499</v>
          </cell>
          <cell r="L19">
            <v>6.2266500622665897E-3</v>
          </cell>
          <cell r="N19">
            <v>0.207772795216741</v>
          </cell>
          <cell r="P19">
            <v>137.55440479999999</v>
          </cell>
          <cell r="R19">
            <v>162.24199999999999</v>
          </cell>
          <cell r="T19">
            <v>299.80440479999999</v>
          </cell>
          <cell r="V19">
            <v>163.428</v>
          </cell>
          <cell r="X19">
            <v>45.234000000000002</v>
          </cell>
          <cell r="Z19">
            <v>1.83447392613261</v>
          </cell>
          <cell r="AB19">
            <v>6.6278552593182098</v>
          </cell>
          <cell r="AD19">
            <v>12.380426362735401</v>
          </cell>
          <cell r="AF19">
            <v>55.087867360833002</v>
          </cell>
          <cell r="AH19">
            <v>36.727272727272698</v>
          </cell>
          <cell r="AJ19">
            <v>21.8378378378378</v>
          </cell>
          <cell r="AL19">
            <v>0.4</v>
          </cell>
          <cell r="AN19">
            <v>0.54594594594594603</v>
          </cell>
          <cell r="AP19">
            <v>0.82171580953291201</v>
          </cell>
          <cell r="AR19" t="str">
            <v>6/07</v>
          </cell>
          <cell r="AV19" t="str">
            <v>WCA WASTE CORP</v>
          </cell>
          <cell r="AX19">
            <v>0.35105979391536302</v>
          </cell>
          <cell r="AZ19">
            <v>0.34388560378776301</v>
          </cell>
          <cell r="BB19">
            <v>0.27678243630222499</v>
          </cell>
          <cell r="BD19">
            <v>0.27108714057970301</v>
          </cell>
          <cell r="BF19">
            <v>0.148175343270431</v>
          </cell>
          <cell r="BH19">
            <v>0.14634094070336001</v>
          </cell>
          <cell r="BJ19">
            <v>0.325278288818726</v>
          </cell>
          <cell r="BL19">
            <v>0.34621777278194399</v>
          </cell>
          <cell r="BN19">
            <v>0.34601714333361699</v>
          </cell>
          <cell r="BP19">
            <v>-0.17646316503159401</v>
          </cell>
          <cell r="BS19" t="str">
            <v>WCA WASTE CORP</v>
          </cell>
          <cell r="BU19">
            <v>9.1130354724982404E-3</v>
          </cell>
          <cell r="BX19">
            <v>5.5675386309958198E-2</v>
          </cell>
          <cell r="CA19">
            <v>0.49353739290410498</v>
          </cell>
          <cell r="CD19">
            <v>0.50643902093861104</v>
          </cell>
          <cell r="CG19">
            <v>0.49216590980103098</v>
          </cell>
          <cell r="CJ19">
            <v>3.5867267984259601</v>
          </cell>
        </row>
        <row r="22">
          <cell r="B22" t="str">
            <v>Minimum</v>
          </cell>
          <cell r="D22">
            <v>2.68</v>
          </cell>
          <cell r="F22">
            <v>1.74</v>
          </cell>
          <cell r="H22">
            <v>3.4</v>
          </cell>
          <cell r="J22">
            <v>-0.21176470588235299</v>
          </cell>
          <cell r="L22">
            <v>-6.2254259501965899E-2</v>
          </cell>
          <cell r="N22">
            <v>7.0715474209650506E-2</v>
          </cell>
          <cell r="P22">
            <v>137.55440479999999</v>
          </cell>
          <cell r="R22">
            <v>7.3869999999999996</v>
          </cell>
          <cell r="T22">
            <v>148.07821392</v>
          </cell>
          <cell r="V22">
            <v>86.965999999999994</v>
          </cell>
          <cell r="X22">
            <v>8.9</v>
          </cell>
          <cell r="Z22">
            <v>1.4339413422548899</v>
          </cell>
          <cell r="AB22">
            <v>6.6278552593182098</v>
          </cell>
          <cell r="AD22">
            <v>11.9730492726459</v>
          </cell>
          <cell r="AF22">
            <v>19.492511308358701</v>
          </cell>
          <cell r="AH22">
            <v>17.887499999999999</v>
          </cell>
          <cell r="AJ22">
            <v>16.639534883720899</v>
          </cell>
          <cell r="AL22">
            <v>0.1</v>
          </cell>
          <cell r="AN22">
            <v>0.54594594594594603</v>
          </cell>
          <cell r="AP22">
            <v>0.82171580953291201</v>
          </cell>
          <cell r="AV22" t="str">
            <v>Minimum</v>
          </cell>
          <cell r="AX22">
            <v>0.32506956741715198</v>
          </cell>
          <cell r="AZ22">
            <v>0.304109239769558</v>
          </cell>
          <cell r="BB22">
            <v>0.102338845065888</v>
          </cell>
          <cell r="BD22">
            <v>0.12544759022170801</v>
          </cell>
          <cell r="BF22">
            <v>4.6213462732562202E-2</v>
          </cell>
          <cell r="BH22">
            <v>7.1303776815326694E-2</v>
          </cell>
          <cell r="BJ22">
            <v>3.5670413537708202E-2</v>
          </cell>
          <cell r="BL22">
            <v>-0.25663708275860803</v>
          </cell>
          <cell r="BN22">
            <v>-0.35288259826838098</v>
          </cell>
          <cell r="BP22">
            <v>-0.17646316503159401</v>
          </cell>
          <cell r="BS22" t="str">
            <v>Minimum</v>
          </cell>
          <cell r="BU22">
            <v>-4.9411167765929702E-3</v>
          </cell>
          <cell r="BX22">
            <v>-2.9111138193314401E-2</v>
          </cell>
          <cell r="CA22">
            <v>0.21274540406446599</v>
          </cell>
          <cell r="CD22">
            <v>0.114355596851771</v>
          </cell>
          <cell r="CG22">
            <v>0.10231018531342601</v>
          </cell>
          <cell r="CJ22">
            <v>0.83</v>
          </cell>
        </row>
        <row r="23">
          <cell r="B23" t="str">
            <v>Mean</v>
          </cell>
          <cell r="D23">
            <v>15.532</v>
          </cell>
          <cell r="F23">
            <v>12.028</v>
          </cell>
          <cell r="H23">
            <v>18.350000000000001</v>
          </cell>
          <cell r="J23">
            <v>-0.15153694435915199</v>
          </cell>
          <cell r="L23">
            <v>3.4251857786477699E-2</v>
          </cell>
          <cell r="N23">
            <v>0.11557672219345699</v>
          </cell>
          <cell r="P23">
            <v>280.80655712399999</v>
          </cell>
          <cell r="R23">
            <v>166.46979999999999</v>
          </cell>
          <cell r="T23">
            <v>447.53495712400002</v>
          </cell>
          <cell r="V23">
            <v>251.44399999999999</v>
          </cell>
          <cell r="X23">
            <v>56.165199999999999</v>
          </cell>
          <cell r="Z23">
            <v>2.0318645087740999</v>
          </cell>
          <cell r="AB23">
            <v>9.9186528274516892</v>
          </cell>
          <cell r="AD23">
            <v>21.573665444769301</v>
          </cell>
          <cell r="AF23">
            <v>45.556268902830098</v>
          </cell>
          <cell r="AH23">
            <v>32.386742424242399</v>
          </cell>
          <cell r="AJ23">
            <v>23.163140304776601</v>
          </cell>
          <cell r="AL23">
            <v>0.1925</v>
          </cell>
          <cell r="AN23">
            <v>1.3333479108135899</v>
          </cell>
          <cell r="AP23">
            <v>2.17504760964643</v>
          </cell>
          <cell r="AV23" t="str">
            <v>Mean</v>
          </cell>
          <cell r="AX23">
            <v>0.38313947480442401</v>
          </cell>
          <cell r="AZ23">
            <v>0.37306230510670102</v>
          </cell>
          <cell r="BB23">
            <v>0.221562413018879</v>
          </cell>
          <cell r="BD23">
            <v>0.25572769260768602</v>
          </cell>
          <cell r="BF23">
            <v>0.10768450019777701</v>
          </cell>
          <cell r="BH23">
            <v>0.13517271529945599</v>
          </cell>
          <cell r="BJ23">
            <v>0.21457240615857501</v>
          </cell>
          <cell r="BL23">
            <v>0.130135156992428</v>
          </cell>
          <cell r="BN23">
            <v>0.226869633789163</v>
          </cell>
          <cell r="BP23">
            <v>-1.9457159978441801E-2</v>
          </cell>
          <cell r="BS23" t="str">
            <v>Mean</v>
          </cell>
          <cell r="BU23">
            <v>2.9722327851444099E-2</v>
          </cell>
          <cell r="BX23">
            <v>6.0675934365000302E-2</v>
          </cell>
          <cell r="CA23">
            <v>0.57306584909945202</v>
          </cell>
          <cell r="CD23">
            <v>0.42341773712339797</v>
          </cell>
          <cell r="CG23">
            <v>0.41702189131428702</v>
          </cell>
          <cell r="CJ23">
            <v>2.3264348003654001</v>
          </cell>
        </row>
        <row r="24">
          <cell r="B24" t="str">
            <v>Median</v>
          </cell>
          <cell r="D24">
            <v>12.54</v>
          </cell>
          <cell r="F24">
            <v>8.86</v>
          </cell>
          <cell r="H24">
            <v>13.75</v>
          </cell>
          <cell r="J24">
            <v>-0.13118279569892499</v>
          </cell>
          <cell r="L24">
            <v>2.53475061324611E-2</v>
          </cell>
          <cell r="N24">
            <v>0.102465331278891</v>
          </cell>
          <cell r="P24">
            <v>317.52057480000002</v>
          </cell>
          <cell r="R24">
            <v>159.82900000000001</v>
          </cell>
          <cell r="T24">
            <v>443.29395570000003</v>
          </cell>
          <cell r="V24">
            <v>163.428</v>
          </cell>
          <cell r="X24">
            <v>45.234000000000002</v>
          </cell>
          <cell r="Z24">
            <v>1.70271386426879</v>
          </cell>
          <cell r="AB24">
            <v>7.08339647253253</v>
          </cell>
          <cell r="AD24">
            <v>20.116221045882401</v>
          </cell>
          <cell r="AF24">
            <v>53.822348471064402</v>
          </cell>
          <cell r="AG24" t="e">
            <v>#NUM!</v>
          </cell>
          <cell r="AH24">
            <v>36.727272727272698</v>
          </cell>
          <cell r="AJ24">
            <v>21.8378378378378</v>
          </cell>
          <cell r="AL24">
            <v>0.13500000000000001</v>
          </cell>
          <cell r="AN24">
            <v>1.38662790697674</v>
          </cell>
          <cell r="AP24">
            <v>2.45197206709088</v>
          </cell>
          <cell r="AV24" t="str">
            <v>Median</v>
          </cell>
          <cell r="AX24">
            <v>0.35105979391536302</v>
          </cell>
          <cell r="AZ24">
            <v>0.34388560378776301</v>
          </cell>
          <cell r="BB24">
            <v>0.23876131371089701</v>
          </cell>
          <cell r="BD24">
            <v>0.27108714057970301</v>
          </cell>
          <cell r="BF24">
            <v>0.131851641234638</v>
          </cell>
          <cell r="BH24">
            <v>0.14111602759716499</v>
          </cell>
          <cell r="BJ24">
            <v>0.16017055461423199</v>
          </cell>
          <cell r="BL24">
            <v>0.24268450285733201</v>
          </cell>
          <cell r="BN24">
            <v>0.232475546128042</v>
          </cell>
          <cell r="BP24">
            <v>-3.4673254817305897E-2</v>
          </cell>
          <cell r="BS24" t="str">
            <v>Median</v>
          </cell>
          <cell r="BU24">
            <v>4.2819844619902001E-2</v>
          </cell>
          <cell r="BX24">
            <v>7.4956176568589106E-2</v>
          </cell>
          <cell r="CA24">
            <v>0.49353739290410498</v>
          </cell>
          <cell r="CD24">
            <v>0.50643902093861104</v>
          </cell>
          <cell r="CG24">
            <v>0.49216590980103098</v>
          </cell>
          <cell r="CJ24">
            <v>2.0088862633702398</v>
          </cell>
        </row>
        <row r="25">
          <cell r="B25" t="str">
            <v>Maximum</v>
          </cell>
          <cell r="D25">
            <v>28.62</v>
          </cell>
          <cell r="F25">
            <v>24.24</v>
          </cell>
          <cell r="H25">
            <v>35.97</v>
          </cell>
          <cell r="J25">
            <v>-8.8000000000000106E-2</v>
          </cell>
          <cell r="L25">
            <v>0.15517241379310401</v>
          </cell>
          <cell r="N25">
            <v>0.207772795216741</v>
          </cell>
          <cell r="P25">
            <v>407.23395570000002</v>
          </cell>
          <cell r="R25">
            <v>466.83100000000002</v>
          </cell>
          <cell r="T25">
            <v>784.35157479999998</v>
          </cell>
          <cell r="V25">
            <v>546.99</v>
          </cell>
          <cell r="X25">
            <v>110.73099999999999</v>
          </cell>
          <cell r="Z25">
            <v>3.5012001682305001</v>
          </cell>
          <cell r="AB25">
            <v>16.638001564044899</v>
          </cell>
          <cell r="AD25">
            <v>36.844541905946699</v>
          </cell>
          <cell r="AF25">
            <v>55.087867360833002</v>
          </cell>
          <cell r="AH25">
            <v>42.545454545454497</v>
          </cell>
          <cell r="AJ25">
            <v>31.0120481927711</v>
          </cell>
          <cell r="AL25">
            <v>0.4</v>
          </cell>
          <cell r="AN25">
            <v>2.0674698795180699</v>
          </cell>
          <cell r="AP25">
            <v>2.7915681087194999</v>
          </cell>
          <cell r="AV25" t="str">
            <v>Maximum</v>
          </cell>
          <cell r="AX25">
            <v>0.52938110131741101</v>
          </cell>
          <cell r="AZ25">
            <v>0.54348249156023698</v>
          </cell>
          <cell r="BB25">
            <v>0.28749249676175997</v>
          </cell>
          <cell r="BD25">
            <v>0.33096010199160503</v>
          </cell>
          <cell r="BF25">
            <v>0.148175343270431</v>
          </cell>
          <cell r="BH25">
            <v>0.22771635815029401</v>
          </cell>
          <cell r="BJ25">
            <v>0.45042496735992998</v>
          </cell>
          <cell r="BL25">
            <v>0.34621777278194399</v>
          </cell>
          <cell r="BN25">
            <v>0.97068044304950996</v>
          </cell>
          <cell r="BP25">
            <v>0.15276493991357501</v>
          </cell>
          <cell r="BS25" t="str">
            <v>Maximum</v>
          </cell>
          <cell r="BU25">
            <v>5.5603169187204003E-2</v>
          </cell>
          <cell r="BX25">
            <v>0.123390347532411</v>
          </cell>
          <cell r="CA25">
            <v>0.86808592041976396</v>
          </cell>
          <cell r="CD25">
            <v>0.78725459593553404</v>
          </cell>
          <cell r="CG25">
            <v>0.78284397654307103</v>
          </cell>
          <cell r="CJ25">
            <v>4.2159015993714499</v>
          </cell>
        </row>
        <row r="27">
          <cell r="B27" t="str">
            <v>Small Cap Companies</v>
          </cell>
          <cell r="AV27" t="str">
            <v>Small Cap Companies</v>
          </cell>
          <cell r="BS27" t="str">
            <v>Small Cap Companies</v>
          </cell>
        </row>
        <row r="28">
          <cell r="B28" t="str">
            <v>CLEAN HARBORS INC</v>
          </cell>
          <cell r="D28">
            <v>44.52</v>
          </cell>
          <cell r="F28">
            <v>40.69</v>
          </cell>
          <cell r="H28">
            <v>54.54</v>
          </cell>
          <cell r="J28">
            <v>-0.18371837183718401</v>
          </cell>
          <cell r="L28">
            <v>-8.0355298492047006E-2</v>
          </cell>
          <cell r="N28">
            <v>-0.15296803652968</v>
          </cell>
          <cell r="P28">
            <v>920.80715999999995</v>
          </cell>
          <cell r="R28">
            <v>32.015000000000001</v>
          </cell>
          <cell r="T28">
            <v>952.82216000000005</v>
          </cell>
          <cell r="V28">
            <v>889.48400000000004</v>
          </cell>
          <cell r="X28">
            <v>113.917</v>
          </cell>
          <cell r="Z28">
            <v>1.0712077564070901</v>
          </cell>
          <cell r="AB28">
            <v>8.3641788319566004</v>
          </cell>
          <cell r="AD28">
            <v>12.5678919460786</v>
          </cell>
          <cell r="AF28">
            <v>21.813355127567299</v>
          </cell>
          <cell r="AH28">
            <v>22.598984771573601</v>
          </cell>
          <cell r="AJ28">
            <v>17.6666666666667</v>
          </cell>
          <cell r="AL28">
            <v>0.2</v>
          </cell>
          <cell r="AN28">
            <v>0.88333333333333297</v>
          </cell>
          <cell r="AP28">
            <v>5.7848730014135397</v>
          </cell>
          <cell r="AR28" t="str">
            <v>6/07</v>
          </cell>
          <cell r="AV28" t="str">
            <v>CLEAN HARBORS INC</v>
          </cell>
          <cell r="AX28">
            <v>0.28677862670941801</v>
          </cell>
          <cell r="AZ28">
            <v>0.270750369113538</v>
          </cell>
          <cell r="BB28">
            <v>0.128070881544806</v>
          </cell>
          <cell r="BD28">
            <v>0.22075893785313699</v>
          </cell>
          <cell r="BF28">
            <v>8.5233686047191407E-2</v>
          </cell>
          <cell r="BH28">
            <v>0.17960919620969701</v>
          </cell>
          <cell r="BJ28">
            <v>0.333260413904161</v>
          </cell>
          <cell r="BL28">
            <v>-0.165800796047367</v>
          </cell>
          <cell r="BN28">
            <v>-0.24597337867768501</v>
          </cell>
          <cell r="BP28" t="str">
            <v>NMF</v>
          </cell>
          <cell r="BS28" t="str">
            <v>CLEAN HARBORS INC</v>
          </cell>
          <cell r="BU28">
            <v>0.22118337250739301</v>
          </cell>
          <cell r="BX28">
            <v>0.32318483333564102</v>
          </cell>
          <cell r="CA28">
            <v>0.56884579784933897</v>
          </cell>
          <cell r="CD28">
            <v>0.43115420215066103</v>
          </cell>
          <cell r="CG28">
            <v>0.16745122652858399</v>
          </cell>
          <cell r="CJ28">
            <v>0.28103794868193499</v>
          </cell>
        </row>
        <row r="29">
          <cell r="B29" t="str">
            <v>COINMACH SERVICE CORP</v>
          </cell>
          <cell r="D29">
            <v>11.99</v>
          </cell>
          <cell r="F29">
            <v>9.6999999999999993</v>
          </cell>
          <cell r="H29">
            <v>13.9</v>
          </cell>
          <cell r="J29">
            <v>-0.137410071942446</v>
          </cell>
          <cell r="L29">
            <v>7.5630252100840198E-3</v>
          </cell>
          <cell r="N29">
            <v>3.7197231833910001E-2</v>
          </cell>
          <cell r="P29">
            <v>631.08741520000001</v>
          </cell>
          <cell r="R29">
            <v>625.11</v>
          </cell>
          <cell r="T29">
            <v>1256.1974152</v>
          </cell>
          <cell r="V29">
            <v>553.10699999999997</v>
          </cell>
          <cell r="X29">
            <v>145.27199999999999</v>
          </cell>
          <cell r="Z29">
            <v>2.2711652812204499</v>
          </cell>
          <cell r="AB29">
            <v>8.6472094773941297</v>
          </cell>
          <cell r="AD29">
            <v>22.0061210707028</v>
          </cell>
          <cell r="AF29" t="str">
            <v>NMF</v>
          </cell>
          <cell r="AH29" t="str">
            <v>NMF</v>
          </cell>
          <cell r="AJ29" t="str">
            <v>NMF</v>
          </cell>
          <cell r="AL29">
            <v>0.18</v>
          </cell>
          <cell r="AN29" t="str">
            <v>NMF</v>
          </cell>
          <cell r="AP29">
            <v>7.4405769503755099</v>
          </cell>
          <cell r="AR29" t="str">
            <v>06/07</v>
          </cell>
          <cell r="AV29" t="str">
            <v>COINMACH SERVICE CORP</v>
          </cell>
          <cell r="AX29">
            <v>0.28585608209623098</v>
          </cell>
          <cell r="AZ29">
            <v>0.239403940143156</v>
          </cell>
          <cell r="BB29">
            <v>0.26264719123063002</v>
          </cell>
          <cell r="BD29">
            <v>0.25742853285933998</v>
          </cell>
          <cell r="BF29">
            <v>0.103206070434834</v>
          </cell>
          <cell r="BH29">
            <v>9.4994413932554797E-2</v>
          </cell>
          <cell r="BJ29">
            <v>1.49699875594804E-2</v>
          </cell>
          <cell r="BL29">
            <v>4.0627099744211699E-2</v>
          </cell>
          <cell r="BN29">
            <v>7.0589417795397597E-2</v>
          </cell>
          <cell r="BP29" t="str">
            <v>NMF</v>
          </cell>
          <cell r="BS29" t="str">
            <v>COINMACH SERVICE CORP</v>
          </cell>
          <cell r="BU29">
            <v>3.0285635107583299E-3</v>
          </cell>
          <cell r="BX29">
            <v>1.27823820344874E-3</v>
          </cell>
          <cell r="CA29">
            <v>0.11444821514110901</v>
          </cell>
          <cell r="CD29">
            <v>0.88555178485889097</v>
          </cell>
          <cell r="CG29">
            <v>0.88052715279176597</v>
          </cell>
          <cell r="CJ29">
            <v>4.30303155460102</v>
          </cell>
        </row>
        <row r="30">
          <cell r="B30" t="str">
            <v>COINSTAR INC</v>
          </cell>
          <cell r="D30">
            <v>32.17</v>
          </cell>
          <cell r="F30">
            <v>27.92</v>
          </cell>
          <cell r="H30">
            <v>34.97</v>
          </cell>
          <cell r="J30">
            <v>-8.0068630254503795E-2</v>
          </cell>
          <cell r="L30">
            <v>5.2338894340857103E-2</v>
          </cell>
          <cell r="N30">
            <v>6.8415808701428202E-2</v>
          </cell>
          <cell r="P30">
            <v>910.44317000000001</v>
          </cell>
          <cell r="R30">
            <v>202.65100000000001</v>
          </cell>
          <cell r="T30">
            <v>1113.0941700000001</v>
          </cell>
          <cell r="V30">
            <v>547.77499999999998</v>
          </cell>
          <cell r="X30">
            <v>106.35299999999999</v>
          </cell>
          <cell r="Z30">
            <v>2.0320280589658202</v>
          </cell>
          <cell r="AB30">
            <v>10.466034526529601</v>
          </cell>
          <cell r="AD30">
            <v>25.050505693838101</v>
          </cell>
          <cell r="AF30">
            <v>56.085946528676203</v>
          </cell>
          <cell r="AH30">
            <v>51.063492063492099</v>
          </cell>
          <cell r="AJ30">
            <v>35.744444444444397</v>
          </cell>
          <cell r="AL30">
            <v>0.14799999999999999</v>
          </cell>
          <cell r="AN30">
            <v>2.41516516516517</v>
          </cell>
          <cell r="AP30">
            <v>2.7477528286568802</v>
          </cell>
          <cell r="AR30" t="str">
            <v>6/07</v>
          </cell>
          <cell r="AV30" t="str">
            <v>COINSTAR INC</v>
          </cell>
          <cell r="AX30">
            <v>0.33505362603258598</v>
          </cell>
          <cell r="AZ30">
            <v>0.40193196210583698</v>
          </cell>
          <cell r="BB30">
            <v>0.194154534252202</v>
          </cell>
          <cell r="BD30">
            <v>0.246330978163735</v>
          </cell>
          <cell r="BF30">
            <v>8.1117247044863297E-2</v>
          </cell>
          <cell r="BH30">
            <v>0.122664536661822</v>
          </cell>
          <cell r="BJ30">
            <v>0.447718051743134</v>
          </cell>
          <cell r="BL30">
            <v>0.2075126072956</v>
          </cell>
          <cell r="BN30">
            <v>0.12120643512410099</v>
          </cell>
          <cell r="BP30">
            <v>-9.5301467921895006E-2</v>
          </cell>
          <cell r="BS30" t="str">
            <v>COINSTAR INC</v>
          </cell>
          <cell r="BU30">
            <v>2.7362789426831301E-2</v>
          </cell>
          <cell r="BX30">
            <v>6.0535056189999499E-2</v>
          </cell>
          <cell r="CA30">
            <v>0.61402084781097999</v>
          </cell>
          <cell r="CD30">
            <v>0.38597915218902001</v>
          </cell>
          <cell r="CG30">
            <v>0.37950194010397198</v>
          </cell>
          <cell r="CJ30">
            <v>1.9054563576015699</v>
          </cell>
        </row>
        <row r="31">
          <cell r="B31" t="str">
            <v>G&amp;K SERVICES INC.</v>
          </cell>
          <cell r="D31">
            <v>40.200000000000003</v>
          </cell>
          <cell r="F31">
            <v>34.81</v>
          </cell>
          <cell r="H31">
            <v>42</v>
          </cell>
          <cell r="J31">
            <v>-4.2857142857142802E-2</v>
          </cell>
          <cell r="L31">
            <v>3.3684751864232497E-2</v>
          </cell>
          <cell r="N31">
            <v>3.28879753340185E-2</v>
          </cell>
          <cell r="P31">
            <v>864.67542779999997</v>
          </cell>
          <cell r="R31">
            <v>205.18</v>
          </cell>
          <cell r="T31">
            <v>1069.8554277999999</v>
          </cell>
          <cell r="V31">
            <v>916.54</v>
          </cell>
          <cell r="X31">
            <v>122.57599999999999</v>
          </cell>
          <cell r="Z31">
            <v>1.1672763085080899</v>
          </cell>
          <cell r="AB31">
            <v>8.7280987126354308</v>
          </cell>
          <cell r="AD31">
            <v>13.7756129405251</v>
          </cell>
          <cell r="AF31">
            <v>20.649951706350201</v>
          </cell>
          <cell r="AH31">
            <v>21.047120418848198</v>
          </cell>
          <cell r="AJ31">
            <v>19.1428571428571</v>
          </cell>
          <cell r="AL31">
            <v>0.115</v>
          </cell>
          <cell r="AN31">
            <v>1.6645962732919299</v>
          </cell>
          <cell r="AP31">
            <v>1.5008364928687801</v>
          </cell>
          <cell r="AR31" t="str">
            <v>3/07</v>
          </cell>
          <cell r="AV31" t="str">
            <v>G&amp;K SERVICES INC.</v>
          </cell>
          <cell r="AX31">
            <v>0.39707486852728702</v>
          </cell>
          <cell r="AZ31">
            <v>0.22809641693107099</v>
          </cell>
          <cell r="BB31">
            <v>0.13373775285312201</v>
          </cell>
          <cell r="BD31">
            <v>0.10570779731947499</v>
          </cell>
          <cell r="BF31">
            <v>8.4734981561088399E-2</v>
          </cell>
          <cell r="BH31">
            <v>6.6850668505067601E-2</v>
          </cell>
          <cell r="BJ31">
            <v>7.6904781844348194E-2</v>
          </cell>
          <cell r="BL31" t="str">
            <v>NMF!</v>
          </cell>
          <cell r="BN31" t="str">
            <v>NMF!</v>
          </cell>
          <cell r="BP31" t="str">
            <v>NMF!</v>
          </cell>
          <cell r="BS31" t="str">
            <v>G&amp;K SERVICES INC.</v>
          </cell>
          <cell r="BU31">
            <v>4.5140355106427797E-2</v>
          </cell>
          <cell r="BX31">
            <v>8.14905105253627E-2</v>
          </cell>
          <cell r="CA31">
            <v>0.72190555429556702</v>
          </cell>
          <cell r="CD31">
            <v>0.27809444570443298</v>
          </cell>
          <cell r="CG31">
            <v>0.26261056764993101</v>
          </cell>
          <cell r="CJ31">
            <v>1.6739002741156499</v>
          </cell>
        </row>
        <row r="32">
          <cell r="B32" t="str">
            <v>NEWPARK RESOURCES</v>
          </cell>
          <cell r="D32">
            <v>5.36</v>
          </cell>
          <cell r="F32">
            <v>4.97</v>
          </cell>
          <cell r="H32">
            <v>8.41</v>
          </cell>
          <cell r="J32">
            <v>-0.362663495838288</v>
          </cell>
          <cell r="L32">
            <v>-0.25658807212205298</v>
          </cell>
          <cell r="N32">
            <v>-0.135483870967742</v>
          </cell>
          <cell r="P32">
            <v>484.32423999999997</v>
          </cell>
          <cell r="R32">
            <v>168.94</v>
          </cell>
          <cell r="T32">
            <v>653.26423999999997</v>
          </cell>
          <cell r="V32">
            <v>679.84699999999998</v>
          </cell>
          <cell r="X32">
            <v>105.074</v>
          </cell>
          <cell r="Z32">
            <v>0.96089890813668399</v>
          </cell>
          <cell r="AB32">
            <v>6.2171825570550299</v>
          </cell>
          <cell r="AD32">
            <v>8.1734656240225192</v>
          </cell>
          <cell r="AF32">
            <v>15.5080030482924</v>
          </cell>
          <cell r="AH32">
            <v>13.0731707317073</v>
          </cell>
          <cell r="AJ32">
            <v>10.72</v>
          </cell>
          <cell r="AL32">
            <v>0.34</v>
          </cell>
          <cell r="AN32">
            <v>0.315294117647059</v>
          </cell>
          <cell r="AP32" t="str">
            <v>NMF</v>
          </cell>
          <cell r="AR32" t="str">
            <v>6/07</v>
          </cell>
          <cell r="AV32" t="str">
            <v>NEWPARK RESOURCES</v>
          </cell>
          <cell r="AX32">
            <v>0.14395150673607399</v>
          </cell>
          <cell r="AZ32">
            <v>0.1835841045229</v>
          </cell>
          <cell r="BB32">
            <v>0.15455536319201199</v>
          </cell>
          <cell r="BD32">
            <v>0.19066701692833399</v>
          </cell>
          <cell r="BF32">
            <v>0.117563216429579</v>
          </cell>
          <cell r="BH32">
            <v>0.12938541789715799</v>
          </cell>
          <cell r="BJ32">
            <v>0.43268601349699998</v>
          </cell>
          <cell r="BL32">
            <v>2.2084456072873501E-2</v>
          </cell>
          <cell r="BN32">
            <v>3.2899022780011403E-2</v>
          </cell>
          <cell r="BP32">
            <v>-0.138983307422965</v>
          </cell>
          <cell r="BS32" t="str">
            <v>NEWPARK RESOURCES</v>
          </cell>
          <cell r="BU32">
            <v>3.93390582839378E-2</v>
          </cell>
          <cell r="BX32">
            <v>7.5110247246431297E-2</v>
          </cell>
          <cell r="CA32">
            <v>0.66465173360095398</v>
          </cell>
          <cell r="CD32">
            <v>0.33534826639904602</v>
          </cell>
          <cell r="CG32">
            <v>0.33081511245834</v>
          </cell>
          <cell r="CJ32">
            <v>1.6078192511944001</v>
          </cell>
        </row>
        <row r="33">
          <cell r="B33" t="str">
            <v>ROLLINS INC</v>
          </cell>
          <cell r="D33">
            <v>26.69</v>
          </cell>
          <cell r="F33">
            <v>20.51</v>
          </cell>
          <cell r="H33">
            <v>29.35</v>
          </cell>
          <cell r="J33">
            <v>-9.0630323679727398E-2</v>
          </cell>
          <cell r="L33">
            <v>0.207146087743103</v>
          </cell>
          <cell r="N33">
            <v>0.19847328244274801</v>
          </cell>
          <cell r="P33">
            <v>1798.35864148</v>
          </cell>
          <cell r="R33">
            <v>-54.761000000000003</v>
          </cell>
          <cell r="T33">
            <v>1743.59764148</v>
          </cell>
          <cell r="V33">
            <v>873.32</v>
          </cell>
          <cell r="X33">
            <v>125.52500000000001</v>
          </cell>
          <cell r="Z33">
            <v>1.99651633018825</v>
          </cell>
          <cell r="AB33">
            <v>13.8904412784704</v>
          </cell>
          <cell r="AD33">
            <v>17.646677747100401</v>
          </cell>
          <cell r="AF33">
            <v>29.213388068759599</v>
          </cell>
          <cell r="AH33">
            <v>28.393617021276601</v>
          </cell>
          <cell r="AJ33">
            <v>25.179245283018901</v>
          </cell>
          <cell r="AL33">
            <v>0.2</v>
          </cell>
          <cell r="AN33">
            <v>1.2589622641509399</v>
          </cell>
          <cell r="AP33">
            <v>8.6330883850031199</v>
          </cell>
          <cell r="AR33" t="str">
            <v>6/07</v>
          </cell>
          <cell r="AV33" t="str">
            <v>ROLLINS INC</v>
          </cell>
          <cell r="AX33">
            <v>0.47298012183392102</v>
          </cell>
          <cell r="AZ33" t="str">
            <v>NA</v>
          </cell>
          <cell r="BB33">
            <v>0.143733110429167</v>
          </cell>
          <cell r="BD33" t="str">
            <v>NA</v>
          </cell>
          <cell r="BF33">
            <v>0.11313836852471</v>
          </cell>
          <cell r="BH33" t="str">
            <v>NA</v>
          </cell>
          <cell r="BJ33" t="str">
            <v>NMF!</v>
          </cell>
          <cell r="BL33" t="str">
            <v>NMF!</v>
          </cell>
          <cell r="BN33" t="str">
            <v>NMF!</v>
          </cell>
          <cell r="BP33" t="str">
            <v>NMF!</v>
          </cell>
          <cell r="BS33" t="str">
            <v>ROLLINS INC</v>
          </cell>
          <cell r="BU33">
            <v>0.129566451135325</v>
          </cell>
          <cell r="BX33">
            <v>0.29741897114139398</v>
          </cell>
          <cell r="CA33">
            <v>0.98915918382852197</v>
          </cell>
          <cell r="CD33">
            <v>1.08408161714777E-2</v>
          </cell>
          <cell r="CG33">
            <v>-0.35663534116145301</v>
          </cell>
          <cell r="CJ33">
            <v>-0.43625572595100598</v>
          </cell>
        </row>
        <row r="34">
          <cell r="B34" t="str">
            <v>UNIFIRST CORP</v>
          </cell>
          <cell r="D34">
            <v>37.46</v>
          </cell>
          <cell r="F34">
            <v>31</v>
          </cell>
          <cell r="H34">
            <v>48</v>
          </cell>
          <cell r="J34">
            <v>-0.21958333333333299</v>
          </cell>
          <cell r="L34">
            <v>-2.4733142410830401E-2</v>
          </cell>
          <cell r="N34">
            <v>-0.146308113035552</v>
          </cell>
          <cell r="P34">
            <v>721.94683857999996</v>
          </cell>
          <cell r="R34">
            <v>206.87700000000001</v>
          </cell>
          <cell r="T34">
            <v>928.82383858000003</v>
          </cell>
          <cell r="V34">
            <v>882.13400000000001</v>
          </cell>
          <cell r="X34">
            <v>131.233</v>
          </cell>
          <cell r="Z34">
            <v>1.0529282836621201</v>
          </cell>
          <cell r="AB34">
            <v>7.0776697826004096</v>
          </cell>
          <cell r="AD34">
            <v>11.067703803293499</v>
          </cell>
          <cell r="AF34">
            <v>16.056822173835702</v>
          </cell>
          <cell r="AH34">
            <v>14.845590992237501</v>
          </cell>
          <cell r="AJ34">
            <v>13.3473171771543</v>
          </cell>
          <cell r="AL34">
            <v>0.13</v>
          </cell>
          <cell r="AN34">
            <v>1.02671670593494</v>
          </cell>
          <cell r="AP34">
            <v>1.47940532252181</v>
          </cell>
          <cell r="AR34" t="str">
            <v>5/07</v>
          </cell>
          <cell r="AV34" t="str">
            <v>UNIFIRST CORP</v>
          </cell>
          <cell r="AX34">
            <v>0.36610650989532201</v>
          </cell>
          <cell r="AZ34">
            <v>0.367185275552463</v>
          </cell>
          <cell r="BB34">
            <v>0.148767647545611</v>
          </cell>
          <cell r="BD34">
            <v>0.15224169558911399</v>
          </cell>
          <cell r="BF34">
            <v>9.5135206215835696E-2</v>
          </cell>
          <cell r="BH34">
            <v>9.2042745091107395E-2</v>
          </cell>
          <cell r="BJ34">
            <v>0.123505962271992</v>
          </cell>
          <cell r="BL34">
            <v>9.7876015561663102E-2</v>
          </cell>
          <cell r="BN34">
            <v>0.123942951348228</v>
          </cell>
          <cell r="BP34">
            <v>0.135093547687032</v>
          </cell>
          <cell r="BS34" t="str">
            <v>UNIFIRST CORP</v>
          </cell>
          <cell r="BU34">
            <v>4.9693062198076399E-2</v>
          </cell>
          <cell r="BX34">
            <v>9.0666179512468095E-2</v>
          </cell>
          <cell r="CA34">
            <v>0.69110859654812495</v>
          </cell>
          <cell r="CD34">
            <v>0.30889140345187499</v>
          </cell>
          <cell r="CG34">
            <v>0.29771829465731198</v>
          </cell>
          <cell r="CJ34">
            <v>1.5764098969009299</v>
          </cell>
        </row>
        <row r="37">
          <cell r="B37" t="str">
            <v>Minimum</v>
          </cell>
          <cell r="D37">
            <v>5.36</v>
          </cell>
          <cell r="F37">
            <v>4.97</v>
          </cell>
          <cell r="H37">
            <v>8.41</v>
          </cell>
          <cell r="J37">
            <v>-0.362663495838288</v>
          </cell>
          <cell r="L37">
            <v>-0.25658807212205298</v>
          </cell>
          <cell r="N37">
            <v>-0.15296803652968</v>
          </cell>
          <cell r="P37">
            <v>484.32423999999997</v>
          </cell>
          <cell r="R37">
            <v>-54.761000000000003</v>
          </cell>
          <cell r="T37">
            <v>653.26423999999997</v>
          </cell>
          <cell r="V37">
            <v>547.77499999999998</v>
          </cell>
          <cell r="X37">
            <v>105.074</v>
          </cell>
          <cell r="Z37">
            <v>0.96089890813668399</v>
          </cell>
          <cell r="AB37">
            <v>6.2171825570550299</v>
          </cell>
          <cell r="AD37">
            <v>8.1734656240225192</v>
          </cell>
          <cell r="AF37">
            <v>15.5080030482924</v>
          </cell>
          <cell r="AH37">
            <v>13.0731707317073</v>
          </cell>
          <cell r="AJ37">
            <v>10.72</v>
          </cell>
          <cell r="AL37">
            <v>0.115</v>
          </cell>
          <cell r="AN37">
            <v>0.315294117647059</v>
          </cell>
          <cell r="AP37">
            <v>1.47940532252181</v>
          </cell>
          <cell r="AV37" t="str">
            <v>Minimum</v>
          </cell>
          <cell r="AX37">
            <v>0.14395150673607399</v>
          </cell>
          <cell r="AZ37">
            <v>0.1835841045229</v>
          </cell>
          <cell r="BB37">
            <v>0.128070881544806</v>
          </cell>
          <cell r="BD37">
            <v>0.10570779731947499</v>
          </cell>
          <cell r="BF37">
            <v>8.1117247044863297E-2</v>
          </cell>
          <cell r="BH37">
            <v>6.6850668505067601E-2</v>
          </cell>
          <cell r="BJ37">
            <v>1.49699875594804E-2</v>
          </cell>
          <cell r="BL37">
            <v>-0.165800796047367</v>
          </cell>
          <cell r="BN37">
            <v>-0.24597337867768501</v>
          </cell>
          <cell r="BP37">
            <v>-0.138983307422965</v>
          </cell>
          <cell r="BS37" t="str">
            <v>Minimum</v>
          </cell>
          <cell r="BU37">
            <v>3.0285635107583299E-3</v>
          </cell>
          <cell r="BX37">
            <v>1.27823820344874E-3</v>
          </cell>
          <cell r="CA37">
            <v>0.11444821514110901</v>
          </cell>
          <cell r="CD37">
            <v>1.08408161714777E-2</v>
          </cell>
          <cell r="CG37">
            <v>-0.35663534116145301</v>
          </cell>
          <cell r="CJ37">
            <v>-0.43625572595100598</v>
          </cell>
        </row>
        <row r="38">
          <cell r="B38" t="str">
            <v>Mean</v>
          </cell>
          <cell r="D38">
            <v>28.341428571428601</v>
          </cell>
          <cell r="F38">
            <v>24.228571428571399</v>
          </cell>
          <cell r="H38">
            <v>33.024285714285703</v>
          </cell>
          <cell r="J38">
            <v>-0.15956162424894599</v>
          </cell>
          <cell r="L38">
            <v>-8.7062505523790908E-3</v>
          </cell>
          <cell r="N38">
            <v>-1.3969388888695601E-2</v>
          </cell>
          <cell r="P38">
            <v>904.52041329428596</v>
          </cell>
          <cell r="R38">
            <v>198.001714285714</v>
          </cell>
          <cell r="T38">
            <v>1102.52212758</v>
          </cell>
          <cell r="V38">
            <v>763.17242857142799</v>
          </cell>
          <cell r="X38">
            <v>121.421428571429</v>
          </cell>
          <cell r="Z38">
            <v>1.5074315610126401</v>
          </cell>
          <cell r="AB38">
            <v>9.0558307380916592</v>
          </cell>
          <cell r="AD38">
            <v>15.7554255465087</v>
          </cell>
          <cell r="AF38">
            <v>26.554577775580199</v>
          </cell>
          <cell r="AH38">
            <v>25.170329333189201</v>
          </cell>
          <cell r="AJ38">
            <v>20.300088452356899</v>
          </cell>
          <cell r="AL38">
            <v>0.187571428571429</v>
          </cell>
          <cell r="AN38">
            <v>1.26067797658723</v>
          </cell>
          <cell r="AP38">
            <v>4.5977554968066103</v>
          </cell>
          <cell r="AV38" t="str">
            <v>Mean</v>
          </cell>
          <cell r="AX38">
            <v>0.32682876311869102</v>
          </cell>
          <cell r="AZ38">
            <v>0.28182534472816101</v>
          </cell>
          <cell r="BB38">
            <v>0.16652378300679299</v>
          </cell>
          <cell r="BD38">
            <v>0.195522493118856</v>
          </cell>
          <cell r="BF38">
            <v>9.71612537511575E-2</v>
          </cell>
          <cell r="BH38">
            <v>0.11425782971623499</v>
          </cell>
          <cell r="BJ38">
            <v>0.238174201803353</v>
          </cell>
          <cell r="BL38">
            <v>4.0459876525396198E-2</v>
          </cell>
          <cell r="BN38">
            <v>2.0532889674010599E-2</v>
          </cell>
          <cell r="BP38">
            <v>-3.3063742552609299E-2</v>
          </cell>
          <cell r="BS38" t="str">
            <v>Mean</v>
          </cell>
          <cell r="BU38">
            <v>7.3616236024106996E-2</v>
          </cell>
          <cell r="BX38">
            <v>0.132812005164964</v>
          </cell>
          <cell r="CA38">
            <v>0.62344856129637105</v>
          </cell>
          <cell r="CD38">
            <v>0.376551438703629</v>
          </cell>
          <cell r="CG38">
            <v>0.28028413614692199</v>
          </cell>
          <cell r="CJ38">
            <v>1.55877136530636</v>
          </cell>
        </row>
        <row r="39">
          <cell r="B39" t="str">
            <v>Median</v>
          </cell>
          <cell r="D39">
            <v>32.17</v>
          </cell>
          <cell r="F39">
            <v>27.92</v>
          </cell>
          <cell r="H39">
            <v>34.97</v>
          </cell>
          <cell r="J39">
            <v>-0.137410071942446</v>
          </cell>
          <cell r="L39">
            <v>7.5630252100840198E-3</v>
          </cell>
          <cell r="N39">
            <v>3.28879753340185E-2</v>
          </cell>
          <cell r="P39">
            <v>864.67542779999997</v>
          </cell>
          <cell r="R39">
            <v>202.65100000000001</v>
          </cell>
          <cell r="T39">
            <v>1069.8554277999999</v>
          </cell>
          <cell r="V39">
            <v>873.32</v>
          </cell>
          <cell r="X39">
            <v>122.57599999999999</v>
          </cell>
          <cell r="Z39">
            <v>1.1672763085080899</v>
          </cell>
          <cell r="AB39">
            <v>8.6472094773941297</v>
          </cell>
          <cell r="AD39">
            <v>13.7756129405251</v>
          </cell>
          <cell r="AF39">
            <v>21.2316534169587</v>
          </cell>
          <cell r="AG39" t="e">
            <v>#NUM!</v>
          </cell>
          <cell r="AH39">
            <v>21.8230525952109</v>
          </cell>
          <cell r="AJ39">
            <v>18.404761904761902</v>
          </cell>
          <cell r="AL39">
            <v>0.18</v>
          </cell>
          <cell r="AN39">
            <v>1.2589622641509399</v>
          </cell>
          <cell r="AP39">
            <v>4.2663129150352104</v>
          </cell>
          <cell r="AV39" t="str">
            <v>Median</v>
          </cell>
          <cell r="AX39">
            <v>0.33505362603258598</v>
          </cell>
          <cell r="AZ39">
            <v>0.25507715462834701</v>
          </cell>
          <cell r="BB39">
            <v>0.148767647545611</v>
          </cell>
          <cell r="BD39">
            <v>0.20571297739073499</v>
          </cell>
          <cell r="BF39">
            <v>9.5135206215835696E-2</v>
          </cell>
          <cell r="BH39">
            <v>0.10882947529718801</v>
          </cell>
          <cell r="BJ39">
            <v>0.228383188088077</v>
          </cell>
          <cell r="BL39">
            <v>4.0627099744211699E-2</v>
          </cell>
          <cell r="BN39">
            <v>7.0589417795397597E-2</v>
          </cell>
          <cell r="BP39">
            <v>-9.5301467921895006E-2</v>
          </cell>
          <cell r="BS39" t="str">
            <v>Median</v>
          </cell>
          <cell r="BU39">
            <v>4.5140355106427797E-2</v>
          </cell>
          <cell r="BX39">
            <v>8.14905105253627E-2</v>
          </cell>
          <cell r="CA39">
            <v>0.66465173360095398</v>
          </cell>
          <cell r="CD39">
            <v>0.33534826639904602</v>
          </cell>
          <cell r="CG39">
            <v>0.29771829465731198</v>
          </cell>
          <cell r="CJ39">
            <v>1.6078192511944001</v>
          </cell>
        </row>
        <row r="40">
          <cell r="B40" t="str">
            <v>Maximum</v>
          </cell>
          <cell r="D40">
            <v>44.52</v>
          </cell>
          <cell r="F40">
            <v>40.69</v>
          </cell>
          <cell r="H40">
            <v>54.54</v>
          </cell>
          <cell r="J40">
            <v>-4.2857142857142802E-2</v>
          </cell>
          <cell r="L40">
            <v>0.207146087743103</v>
          </cell>
          <cell r="N40">
            <v>0.19847328244274801</v>
          </cell>
          <cell r="P40">
            <v>1798.35864148</v>
          </cell>
          <cell r="R40">
            <v>625.11</v>
          </cell>
          <cell r="T40">
            <v>1743.59764148</v>
          </cell>
          <cell r="V40">
            <v>916.54</v>
          </cell>
          <cell r="X40">
            <v>145.27199999999999</v>
          </cell>
          <cell r="Z40">
            <v>2.2711652812204499</v>
          </cell>
          <cell r="AB40">
            <v>13.8904412784704</v>
          </cell>
          <cell r="AD40">
            <v>25.050505693838101</v>
          </cell>
          <cell r="AF40">
            <v>56.085946528676203</v>
          </cell>
          <cell r="AH40">
            <v>51.063492063492099</v>
          </cell>
          <cell r="AJ40">
            <v>35.744444444444397</v>
          </cell>
          <cell r="AL40">
            <v>0.34</v>
          </cell>
          <cell r="AN40">
            <v>2.41516516516517</v>
          </cell>
          <cell r="AP40">
            <v>8.6330883850031199</v>
          </cell>
          <cell r="AV40" t="str">
            <v>Maximum</v>
          </cell>
          <cell r="AX40">
            <v>0.47298012183392102</v>
          </cell>
          <cell r="AZ40">
            <v>0.40193196210583698</v>
          </cell>
          <cell r="BB40">
            <v>0.26264719123063002</v>
          </cell>
          <cell r="BD40">
            <v>0.25742853285933998</v>
          </cell>
          <cell r="BF40">
            <v>0.117563216429579</v>
          </cell>
          <cell r="BH40">
            <v>0.17960919620969701</v>
          </cell>
          <cell r="BJ40">
            <v>0.447718051743134</v>
          </cell>
          <cell r="BL40">
            <v>0.2075126072956</v>
          </cell>
          <cell r="BN40">
            <v>0.123942951348228</v>
          </cell>
          <cell r="BP40">
            <v>0.135093547687032</v>
          </cell>
          <cell r="BS40" t="str">
            <v>Maximum</v>
          </cell>
          <cell r="BU40">
            <v>0.22118337250739301</v>
          </cell>
          <cell r="BX40">
            <v>0.32318483333564102</v>
          </cell>
          <cell r="CA40">
            <v>0.98915918382852197</v>
          </cell>
          <cell r="CD40">
            <v>0.88555178485889097</v>
          </cell>
          <cell r="CG40">
            <v>0.88052715279176597</v>
          </cell>
          <cell r="CJ40">
            <v>4.30303155460102</v>
          </cell>
        </row>
        <row r="43">
          <cell r="B43" t="str">
            <v>Mid Cap Companies</v>
          </cell>
          <cell r="AV43" t="str">
            <v>Mid Cap Companies</v>
          </cell>
          <cell r="BS43" t="str">
            <v>Mid Cap Companies</v>
          </cell>
        </row>
        <row r="44">
          <cell r="B44" t="str">
            <v>AIRGAS INC</v>
          </cell>
          <cell r="D44">
            <v>51.63</v>
          </cell>
          <cell r="F44">
            <v>35.44</v>
          </cell>
          <cell r="H44">
            <v>52.46</v>
          </cell>
          <cell r="J44">
            <v>-1.5821578345405998E-2</v>
          </cell>
          <cell r="L44">
            <v>0.27418558736426502</v>
          </cell>
          <cell r="N44">
            <v>0.259268292682927</v>
          </cell>
          <cell r="P44">
            <v>4226.7042515100002</v>
          </cell>
          <cell r="R44">
            <v>1653.288</v>
          </cell>
          <cell r="T44">
            <v>5879.9922515099997</v>
          </cell>
          <cell r="V44">
            <v>3347.114</v>
          </cell>
          <cell r="X44">
            <v>530.66399999999999</v>
          </cell>
          <cell r="Z44">
            <v>1.75673498169169</v>
          </cell>
          <cell r="AB44">
            <v>11.0804430892429</v>
          </cell>
          <cell r="AD44">
            <v>15.731031779160601</v>
          </cell>
          <cell r="AF44">
            <v>23.106669047525301</v>
          </cell>
          <cell r="AH44">
            <v>21.0734693877551</v>
          </cell>
          <cell r="AJ44">
            <v>17.711835334476799</v>
          </cell>
          <cell r="AL44">
            <v>0.13700000000000001</v>
          </cell>
          <cell r="AN44">
            <v>1.2928346959472199</v>
          </cell>
          <cell r="AP44">
            <v>3.5401667868665401</v>
          </cell>
          <cell r="AR44" t="str">
            <v>6/07</v>
          </cell>
          <cell r="AV44" t="str">
            <v>AIRGAS INC</v>
          </cell>
          <cell r="AX44">
            <v>0.51544853267621005</v>
          </cell>
          <cell r="AZ44">
            <v>0.51329443753936999</v>
          </cell>
          <cell r="BB44">
            <v>0.15854374843521901</v>
          </cell>
          <cell r="BD44">
            <v>0.14201069650102599</v>
          </cell>
          <cell r="BF44">
            <v>0.11167322057151299</v>
          </cell>
          <cell r="BH44">
            <v>9.5738063888199706E-2</v>
          </cell>
          <cell r="BJ44">
            <v>0.19987362207133599</v>
          </cell>
          <cell r="BL44">
            <v>0.23735126979946899</v>
          </cell>
          <cell r="BN44">
            <v>0.260307042683453</v>
          </cell>
          <cell r="BP44">
            <v>0.23342502947633001</v>
          </cell>
          <cell r="BS44" t="str">
            <v>AIRGAS INC</v>
          </cell>
          <cell r="BU44">
            <v>5.8490782075146699E-2</v>
          </cell>
          <cell r="BX44">
            <v>0.16390836176461601</v>
          </cell>
          <cell r="CA44">
            <v>0.41330449950964698</v>
          </cell>
          <cell r="CD44">
            <v>0.58669550049035302</v>
          </cell>
          <cell r="CG44">
            <v>0.58066827385066699</v>
          </cell>
          <cell r="CJ44">
            <v>3.1155081181312498</v>
          </cell>
        </row>
        <row r="45">
          <cell r="B45" t="str">
            <v>CINTAS CORP</v>
          </cell>
          <cell r="D45">
            <v>37.1</v>
          </cell>
          <cell r="F45">
            <v>34.700000000000003</v>
          </cell>
          <cell r="H45">
            <v>43.83</v>
          </cell>
          <cell r="J45">
            <v>-0.15354779831165899</v>
          </cell>
          <cell r="L45">
            <v>-6.5726517250062899E-2</v>
          </cell>
          <cell r="N45">
            <v>-0.111164350742693</v>
          </cell>
          <cell r="P45">
            <v>5887.8263549000003</v>
          </cell>
          <cell r="R45">
            <v>725.80200000000002</v>
          </cell>
          <cell r="T45">
            <v>6613.6283549</v>
          </cell>
          <cell r="V45">
            <v>3706.9</v>
          </cell>
          <cell r="X45">
            <v>712.57799999999997</v>
          </cell>
          <cell r="Z45">
            <v>1.7841399430521501</v>
          </cell>
          <cell r="AB45">
            <v>9.2812693556354606</v>
          </cell>
          <cell r="AD45">
            <v>11.454213227467401</v>
          </cell>
          <cell r="AF45">
            <v>17.599873123232602</v>
          </cell>
          <cell r="AH45">
            <v>17.363494539781598</v>
          </cell>
          <cell r="AJ45">
            <v>16.060606060606101</v>
          </cell>
          <cell r="AL45">
            <v>0.127</v>
          </cell>
          <cell r="AN45">
            <v>1.26461465044142</v>
          </cell>
          <cell r="AP45">
            <v>2.71611530309475</v>
          </cell>
          <cell r="AR45" t="str">
            <v>5/07</v>
          </cell>
          <cell r="AV45" t="str">
            <v>CINTAS CORP</v>
          </cell>
          <cell r="AX45">
            <v>0.42659769618818999</v>
          </cell>
          <cell r="AZ45">
            <v>0.42670748643753398</v>
          </cell>
          <cell r="BB45">
            <v>0.19223016536728799</v>
          </cell>
          <cell r="BD45">
            <v>0.19641333496337501</v>
          </cell>
          <cell r="BF45">
            <v>0.15576276673230999</v>
          </cell>
          <cell r="BH45">
            <v>0.15957939841962901</v>
          </cell>
          <cell r="BJ45">
            <v>2.8861933397391199E-2</v>
          </cell>
          <cell r="BL45">
            <v>2.3751444776539499E-2</v>
          </cell>
          <cell r="BN45">
            <v>1.82909098356989E-2</v>
          </cell>
          <cell r="BP45">
            <v>2.4668102383946601E-2</v>
          </cell>
          <cell r="BS45" t="str">
            <v>CINTAS CORP</v>
          </cell>
          <cell r="BU45">
            <v>9.5640804223498493E-2</v>
          </cell>
          <cell r="BX45">
            <v>0.15713644893175799</v>
          </cell>
          <cell r="CA45">
            <v>0.71097783403023895</v>
          </cell>
          <cell r="CD45">
            <v>0.28902216596976099</v>
          </cell>
          <cell r="CG45">
            <v>0.25083530899866602</v>
          </cell>
          <cell r="CJ45">
            <v>1.0185579683908299</v>
          </cell>
        </row>
        <row r="46">
          <cell r="B46" t="str">
            <v>IRON MOUNTAIN INC</v>
          </cell>
          <cell r="D46">
            <v>30.48</v>
          </cell>
          <cell r="F46">
            <v>25.05</v>
          </cell>
          <cell r="H46">
            <v>30.9</v>
          </cell>
          <cell r="J46">
            <v>-1.35922330097087E-2</v>
          </cell>
          <cell r="L46">
            <v>0.105950653120465</v>
          </cell>
          <cell r="N46">
            <v>8.4311632870864406E-2</v>
          </cell>
          <cell r="P46">
            <v>6070.1991067199997</v>
          </cell>
          <cell r="R46">
            <v>2908.4949999999999</v>
          </cell>
          <cell r="T46">
            <v>8984.5771067200003</v>
          </cell>
          <cell r="V46">
            <v>2506.3180000000002</v>
          </cell>
          <cell r="X46">
            <v>647.59900000000005</v>
          </cell>
          <cell r="Z46">
            <v>3.58477140838473</v>
          </cell>
          <cell r="AB46">
            <v>13.8736735336528</v>
          </cell>
          <cell r="AD46">
            <v>21.245911079182299</v>
          </cell>
          <cell r="AF46">
            <v>44.0882251746403</v>
          </cell>
          <cell r="AH46">
            <v>40.64</v>
          </cell>
          <cell r="AJ46">
            <v>33.494505494505503</v>
          </cell>
          <cell r="AL46">
            <v>0.20300000000000001</v>
          </cell>
          <cell r="AN46">
            <v>1.64997564012342</v>
          </cell>
          <cell r="AP46">
            <v>3.6735473967204202</v>
          </cell>
          <cell r="AR46" t="str">
            <v>6/07</v>
          </cell>
          <cell r="AV46" t="str">
            <v>IRON MOUNTAIN INC</v>
          </cell>
          <cell r="AX46">
            <v>0.53893400598008701</v>
          </cell>
          <cell r="AZ46">
            <v>0.54154649913759301</v>
          </cell>
          <cell r="BB46">
            <v>0.25838660537090702</v>
          </cell>
          <cell r="BD46">
            <v>0.27061279218052597</v>
          </cell>
          <cell r="BF46">
            <v>0.16872759163043199</v>
          </cell>
          <cell r="BH46">
            <v>0.18541532399448701</v>
          </cell>
          <cell r="BJ46">
            <v>0.212505977005011</v>
          </cell>
          <cell r="BL46">
            <v>0.18698793717380799</v>
          </cell>
          <cell r="BN46">
            <v>0.170120254096123</v>
          </cell>
          <cell r="BP46">
            <v>-5.0350156040592599E-2</v>
          </cell>
          <cell r="BS46" t="str">
            <v>IRON MOUNTAIN INC</v>
          </cell>
          <cell r="BU46">
            <v>2.5799393142970702E-2</v>
          </cell>
          <cell r="BX46">
            <v>8.8036472575444599E-2</v>
          </cell>
          <cell r="CA46">
            <v>0.35446087842548402</v>
          </cell>
          <cell r="CD46">
            <v>0.64427714913927203</v>
          </cell>
          <cell r="CG46">
            <v>0.63688007276890102</v>
          </cell>
          <cell r="CJ46">
            <v>4.4911974848633198</v>
          </cell>
        </row>
        <row r="47">
          <cell r="B47" t="str">
            <v>STERICYCLE INC</v>
          </cell>
          <cell r="D47">
            <v>57.16</v>
          </cell>
          <cell r="F47">
            <v>32.924999999999997</v>
          </cell>
          <cell r="H47">
            <v>57.43</v>
          </cell>
          <cell r="J47">
            <v>-4.7013755876720003E-3</v>
          </cell>
          <cell r="L47">
            <v>0.51417218543046395</v>
          </cell>
          <cell r="N47">
            <v>-0.27369758576874198</v>
          </cell>
          <cell r="P47">
            <v>5008.4525994400001</v>
          </cell>
          <cell r="R47">
            <v>520.65800000000002</v>
          </cell>
          <cell r="T47">
            <v>5529.1105994400004</v>
          </cell>
          <cell r="V47">
            <v>855.85799999999995</v>
          </cell>
          <cell r="X47">
            <v>253.44499999999999</v>
          </cell>
          <cell r="Z47">
            <v>6.46031304192985</v>
          </cell>
          <cell r="AB47">
            <v>21.815820392747899</v>
          </cell>
          <cell r="AD47">
            <v>24.620768484978001</v>
          </cell>
          <cell r="AF47">
            <v>42.9018913453599</v>
          </cell>
          <cell r="AH47">
            <v>40.828571428571401</v>
          </cell>
          <cell r="AJ47">
            <v>34.853658536585399</v>
          </cell>
          <cell r="AL47">
            <v>0.16600000000000001</v>
          </cell>
          <cell r="AN47">
            <v>2.0996179841316498</v>
          </cell>
          <cell r="AP47">
            <v>7.7139275551462099</v>
          </cell>
          <cell r="AR47" t="str">
            <v>6/07</v>
          </cell>
          <cell r="AV47" t="str">
            <v>STERICYCLE INC</v>
          </cell>
          <cell r="AX47">
            <v>0.44822622444377502</v>
          </cell>
          <cell r="AZ47">
            <v>0.43969231730105601</v>
          </cell>
          <cell r="BB47">
            <v>0.29612973180130298</v>
          </cell>
          <cell r="BD47">
            <v>0.31311091070860397</v>
          </cell>
          <cell r="BF47">
            <v>0.26239282684744403</v>
          </cell>
          <cell r="BH47">
            <v>0.27568355626591301</v>
          </cell>
          <cell r="BJ47">
            <v>0.20329227993445501</v>
          </cell>
          <cell r="BL47">
            <v>0.17233703531148001</v>
          </cell>
          <cell r="BN47">
            <v>0.17379708072817401</v>
          </cell>
          <cell r="BP47">
            <v>0.16606609908713099</v>
          </cell>
          <cell r="BS47" t="str">
            <v>STERICYCLE INC</v>
          </cell>
          <cell r="BU47">
            <v>8.9854063639828993E-2</v>
          </cell>
          <cell r="BX47">
            <v>0.18440365772295</v>
          </cell>
          <cell r="CA47">
            <v>0.55387510567384302</v>
          </cell>
          <cell r="CD47">
            <v>0.44612489432615698</v>
          </cell>
          <cell r="CG47">
            <v>0.44503270275537399</v>
          </cell>
          <cell r="CJ47">
            <v>2.0543234232279199</v>
          </cell>
        </row>
        <row r="50">
          <cell r="B50" t="str">
            <v>Minimum</v>
          </cell>
          <cell r="D50">
            <v>30.48</v>
          </cell>
          <cell r="F50">
            <v>25.05</v>
          </cell>
          <cell r="H50">
            <v>30.9</v>
          </cell>
          <cell r="J50">
            <v>-0.15354779831165899</v>
          </cell>
          <cell r="L50">
            <v>-6.5726517250062899E-2</v>
          </cell>
          <cell r="N50">
            <v>-0.27369758576874198</v>
          </cell>
          <cell r="P50">
            <v>4226.7042515100002</v>
          </cell>
          <cell r="R50">
            <v>520.65800000000002</v>
          </cell>
          <cell r="T50">
            <v>5529.1105994400004</v>
          </cell>
          <cell r="V50">
            <v>855.85799999999995</v>
          </cell>
          <cell r="X50">
            <v>253.44499999999999</v>
          </cell>
          <cell r="Z50">
            <v>1.75673498169169</v>
          </cell>
          <cell r="AB50">
            <v>9.2812693556354606</v>
          </cell>
          <cell r="AD50">
            <v>11.454213227467401</v>
          </cell>
          <cell r="AF50">
            <v>17.599873123232602</v>
          </cell>
          <cell r="AH50">
            <v>17.363494539781598</v>
          </cell>
          <cell r="AJ50">
            <v>16.060606060606101</v>
          </cell>
          <cell r="AL50">
            <v>0.127</v>
          </cell>
          <cell r="AN50">
            <v>1.26461465044142</v>
          </cell>
          <cell r="AP50">
            <v>2.71611530309475</v>
          </cell>
          <cell r="AV50" t="str">
            <v>Minimum</v>
          </cell>
          <cell r="AX50">
            <v>0.42659769618818999</v>
          </cell>
          <cell r="AZ50">
            <v>0.42670748643753398</v>
          </cell>
          <cell r="BB50">
            <v>0.15854374843521901</v>
          </cell>
          <cell r="BD50">
            <v>0.14201069650102599</v>
          </cell>
          <cell r="BF50">
            <v>0.11167322057151299</v>
          </cell>
          <cell r="BH50">
            <v>9.5738063888199706E-2</v>
          </cell>
          <cell r="BJ50">
            <v>2.8861933397391199E-2</v>
          </cell>
          <cell r="BL50">
            <v>2.3751444776539499E-2</v>
          </cell>
          <cell r="BN50">
            <v>1.82909098356989E-2</v>
          </cell>
          <cell r="BP50">
            <v>-5.0350156040592599E-2</v>
          </cell>
          <cell r="BS50" t="str">
            <v>Minimum</v>
          </cell>
          <cell r="BU50">
            <v>2.5799393142970702E-2</v>
          </cell>
          <cell r="BX50">
            <v>8.8036472575444599E-2</v>
          </cell>
          <cell r="CA50">
            <v>0.35446087842548402</v>
          </cell>
          <cell r="CD50">
            <v>0.28902216596976099</v>
          </cell>
          <cell r="CG50">
            <v>0.25083530899866602</v>
          </cell>
          <cell r="CJ50">
            <v>1.0185579683908299</v>
          </cell>
        </row>
        <row r="51">
          <cell r="B51" t="str">
            <v>Mean</v>
          </cell>
          <cell r="D51">
            <v>44.092500000000001</v>
          </cell>
          <cell r="F51">
            <v>32.028750000000002</v>
          </cell>
          <cell r="H51">
            <v>46.155000000000001</v>
          </cell>
          <cell r="J51">
            <v>-4.6915746313611298E-2</v>
          </cell>
          <cell r="L51">
            <v>0.20714547716628201</v>
          </cell>
          <cell r="N51">
            <v>-1.0320502739410899E-2</v>
          </cell>
          <cell r="P51">
            <v>5298.2955781424998</v>
          </cell>
          <cell r="R51">
            <v>1452.0607500000001</v>
          </cell>
          <cell r="T51">
            <v>6751.8270781424999</v>
          </cell>
          <cell r="V51">
            <v>2604.0475000000001</v>
          </cell>
          <cell r="X51">
            <v>536.07150000000001</v>
          </cell>
          <cell r="Z51">
            <v>3.3964898437645998</v>
          </cell>
          <cell r="AB51">
            <v>14.0128015928198</v>
          </cell>
          <cell r="AD51">
            <v>18.2629811426971</v>
          </cell>
          <cell r="AF51">
            <v>31.9241646726895</v>
          </cell>
          <cell r="AH51">
            <v>29.976383839027001</v>
          </cell>
          <cell r="AJ51">
            <v>25.530151356543399</v>
          </cell>
          <cell r="AL51">
            <v>0.15825</v>
          </cell>
          <cell r="AN51">
            <v>1.57676074266093</v>
          </cell>
          <cell r="AP51">
            <v>4.4109392604569804</v>
          </cell>
          <cell r="AV51" t="str">
            <v>Mean</v>
          </cell>
          <cell r="AX51">
            <v>0.48230161482206502</v>
          </cell>
          <cell r="AZ51">
            <v>0.48031018510388801</v>
          </cell>
          <cell r="BB51">
            <v>0.22632256274367901</v>
          </cell>
          <cell r="BD51">
            <v>0.23053693358838301</v>
          </cell>
          <cell r="BF51">
            <v>0.17463910144542499</v>
          </cell>
          <cell r="BH51">
            <v>0.17910408564205699</v>
          </cell>
          <cell r="BJ51">
            <v>0.16113345310204799</v>
          </cell>
          <cell r="BL51">
            <v>0.15510692176532401</v>
          </cell>
          <cell r="BN51">
            <v>0.15562882183586199</v>
          </cell>
          <cell r="BP51">
            <v>9.3452268726703605E-2</v>
          </cell>
          <cell r="BS51" t="str">
            <v>Mean</v>
          </cell>
          <cell r="BU51">
            <v>6.7446260770361199E-2</v>
          </cell>
          <cell r="BX51">
            <v>0.148371235248692</v>
          </cell>
          <cell r="CA51">
            <v>0.50815457940980302</v>
          </cell>
          <cell r="CD51">
            <v>0.49152992748138602</v>
          </cell>
          <cell r="CG51">
            <v>0.47835408959340198</v>
          </cell>
          <cell r="CJ51">
            <v>2.66989674865333</v>
          </cell>
        </row>
        <row r="52">
          <cell r="B52" t="str">
            <v>Median</v>
          </cell>
          <cell r="D52">
            <v>44.365000000000002</v>
          </cell>
          <cell r="F52">
            <v>33.8125</v>
          </cell>
          <cell r="H52">
            <v>48.145000000000003</v>
          </cell>
          <cell r="J52">
            <v>-1.4706905677557299E-2</v>
          </cell>
          <cell r="L52">
            <v>0.190068120242365</v>
          </cell>
          <cell r="N52">
            <v>-1.34263589359142E-2</v>
          </cell>
          <cell r="P52">
            <v>5448.1394771699997</v>
          </cell>
          <cell r="R52">
            <v>1189.5450000000001</v>
          </cell>
          <cell r="T52">
            <v>6246.8103032050003</v>
          </cell>
          <cell r="V52">
            <v>2926.7159999999999</v>
          </cell>
          <cell r="X52">
            <v>589.13149999999996</v>
          </cell>
          <cell r="Z52">
            <v>2.6844556757184401</v>
          </cell>
          <cell r="AB52">
            <v>12.4770583114478</v>
          </cell>
          <cell r="AD52">
            <v>18.488471429171501</v>
          </cell>
          <cell r="AF52">
            <v>33.0042801964426</v>
          </cell>
          <cell r="AG52" t="e">
            <v>#NUM!</v>
          </cell>
          <cell r="AH52">
            <v>30.856734693877499</v>
          </cell>
          <cell r="AJ52">
            <v>25.603170414491199</v>
          </cell>
          <cell r="AL52">
            <v>0.1515</v>
          </cell>
          <cell r="AN52">
            <v>1.87479681212754</v>
          </cell>
          <cell r="AP52">
            <v>3.6068570917934801</v>
          </cell>
          <cell r="AV52" t="str">
            <v>Median</v>
          </cell>
          <cell r="AX52">
            <v>0.48183737855999198</v>
          </cell>
          <cell r="AZ52">
            <v>0.47649337742021303</v>
          </cell>
          <cell r="BB52">
            <v>0.225308385369097</v>
          </cell>
          <cell r="BD52">
            <v>0.23351306357195101</v>
          </cell>
          <cell r="BF52">
            <v>0.16224517918137099</v>
          </cell>
          <cell r="BH52">
            <v>0.172497361207058</v>
          </cell>
          <cell r="BJ52">
            <v>0.201582951002895</v>
          </cell>
          <cell r="BL52">
            <v>0.179662486242644</v>
          </cell>
          <cell r="BN52">
            <v>0.17195866741214899</v>
          </cell>
          <cell r="BP52">
            <v>9.5367100735538807E-2</v>
          </cell>
          <cell r="BS52" t="str">
            <v>Median</v>
          </cell>
          <cell r="BU52">
            <v>7.4172422857487805E-2</v>
          </cell>
          <cell r="BX52">
            <v>0.16052240534818699</v>
          </cell>
          <cell r="CA52">
            <v>0.483589802591745</v>
          </cell>
          <cell r="CD52">
            <v>0.516410197408255</v>
          </cell>
          <cell r="CG52">
            <v>0.51285048830302005</v>
          </cell>
          <cell r="CJ52">
            <v>2.5849157706795798</v>
          </cell>
        </row>
        <row r="53">
          <cell r="B53" t="str">
            <v>Maximum</v>
          </cell>
          <cell r="D53">
            <v>57.16</v>
          </cell>
          <cell r="F53">
            <v>35.44</v>
          </cell>
          <cell r="H53">
            <v>57.43</v>
          </cell>
          <cell r="J53">
            <v>-4.7013755876720003E-3</v>
          </cell>
          <cell r="L53">
            <v>0.51417218543046395</v>
          </cell>
          <cell r="N53">
            <v>0.259268292682927</v>
          </cell>
          <cell r="P53">
            <v>6070.1991067199997</v>
          </cell>
          <cell r="R53">
            <v>2908.4949999999999</v>
          </cell>
          <cell r="T53">
            <v>8984.5771067200003</v>
          </cell>
          <cell r="V53">
            <v>3706.9</v>
          </cell>
          <cell r="X53">
            <v>712.57799999999997</v>
          </cell>
          <cell r="Z53">
            <v>6.46031304192985</v>
          </cell>
          <cell r="AB53">
            <v>21.815820392747899</v>
          </cell>
          <cell r="AD53">
            <v>24.620768484978001</v>
          </cell>
          <cell r="AF53">
            <v>44.0882251746403</v>
          </cell>
          <cell r="AH53">
            <v>40.828571428571401</v>
          </cell>
          <cell r="AJ53">
            <v>34.853658536585399</v>
          </cell>
          <cell r="AL53">
            <v>0.20300000000000001</v>
          </cell>
          <cell r="AN53">
            <v>2.0996179841316498</v>
          </cell>
          <cell r="AP53">
            <v>7.7139275551462099</v>
          </cell>
          <cell r="AV53" t="str">
            <v>Maximum</v>
          </cell>
          <cell r="AX53">
            <v>0.53893400598008701</v>
          </cell>
          <cell r="AZ53">
            <v>0.54154649913759301</v>
          </cell>
          <cell r="BB53">
            <v>0.29612973180130298</v>
          </cell>
          <cell r="BD53">
            <v>0.31311091070860397</v>
          </cell>
          <cell r="BF53">
            <v>0.26239282684744403</v>
          </cell>
          <cell r="BH53">
            <v>0.27568355626591301</v>
          </cell>
          <cell r="BJ53">
            <v>0.212505977005011</v>
          </cell>
          <cell r="BL53">
            <v>0.23735126979946899</v>
          </cell>
          <cell r="BN53">
            <v>0.260307042683453</v>
          </cell>
          <cell r="BP53">
            <v>0.23342502947633001</v>
          </cell>
          <cell r="BS53" t="str">
            <v>Maximum</v>
          </cell>
          <cell r="BU53">
            <v>9.5640804223498493E-2</v>
          </cell>
          <cell r="BX53">
            <v>0.18440365772295</v>
          </cell>
          <cell r="CA53">
            <v>0.71097783403023895</v>
          </cell>
          <cell r="CD53">
            <v>0.64427714913927203</v>
          </cell>
          <cell r="CG53">
            <v>0.63688007276890102</v>
          </cell>
          <cell r="CJ53">
            <v>4.4911974848633198</v>
          </cell>
        </row>
        <row r="56">
          <cell r="B56" t="str">
            <v>Large Cap Companies</v>
          </cell>
          <cell r="AV56" t="str">
            <v>Large Cap Companies</v>
          </cell>
          <cell r="BS56" t="str">
            <v>Large Cap Companies</v>
          </cell>
        </row>
        <row r="57">
          <cell r="B57" t="str">
            <v>ECOLAB INC</v>
          </cell>
          <cell r="D57">
            <v>47.2</v>
          </cell>
          <cell r="F57">
            <v>37.01</v>
          </cell>
          <cell r="H57">
            <v>47.59</v>
          </cell>
          <cell r="J57">
            <v>-8.1949989493591193E-3</v>
          </cell>
          <cell r="L57">
            <v>4.4247787610619503E-2</v>
          </cell>
          <cell r="N57">
            <v>7.4436603687685093E-2</v>
          </cell>
          <cell r="P57">
            <v>11564.420835200001</v>
          </cell>
          <cell r="R57">
            <v>786.9</v>
          </cell>
          <cell r="T57">
            <v>12351.3208352</v>
          </cell>
          <cell r="V57">
            <v>5166.4139999999998</v>
          </cell>
          <cell r="X57">
            <v>926.21100000000001</v>
          </cell>
          <cell r="Z57">
            <v>2.39069513887195</v>
          </cell>
          <cell r="AB57">
            <v>13.335320823440901</v>
          </cell>
          <cell r="AD57">
            <v>19.0476878968358</v>
          </cell>
          <cell r="AF57">
            <v>29.106428992612901</v>
          </cell>
          <cell r="AH57">
            <v>28.433734939758999</v>
          </cell>
          <cell r="AJ57">
            <v>24.842105263157901</v>
          </cell>
          <cell r="AL57">
            <v>0.222</v>
          </cell>
          <cell r="AN57">
            <v>1.1190137505927</v>
          </cell>
          <cell r="AP57">
            <v>7.27459321582689</v>
          </cell>
          <cell r="AR57" t="str">
            <v>6/07</v>
          </cell>
          <cell r="AV57" t="str">
            <v>ECOLAB INC</v>
          </cell>
          <cell r="AX57">
            <v>0.50821633728926896</v>
          </cell>
          <cell r="AZ57">
            <v>0.507875998669717</v>
          </cell>
          <cell r="BB57">
            <v>0.17927541230725999</v>
          </cell>
          <cell r="BD57">
            <v>0.18190003922393599</v>
          </cell>
          <cell r="BF57">
            <v>0.125511041120592</v>
          </cell>
          <cell r="BH57">
            <v>0.122857505278404</v>
          </cell>
          <cell r="BJ57">
            <v>0.128832185627134</v>
          </cell>
          <cell r="BL57">
            <v>9.7797529201131703E-2</v>
          </cell>
          <cell r="BN57">
            <v>0.11446340700077499</v>
          </cell>
          <cell r="BP57">
            <v>0.161175103630989</v>
          </cell>
          <cell r="BS57" t="str">
            <v>ECOLAB INC</v>
          </cell>
          <cell r="BU57">
            <v>9.0026942262620105E-2</v>
          </cell>
          <cell r="BX57">
            <v>0.221427627468884</v>
          </cell>
          <cell r="CA57">
            <v>0.64917510617445295</v>
          </cell>
          <cell r="CD57">
            <v>0.35082489382554699</v>
          </cell>
          <cell r="CG57">
            <v>0.33110325675334501</v>
          </cell>
          <cell r="CJ57">
            <v>0.84959042809899699</v>
          </cell>
        </row>
        <row r="58">
          <cell r="B58" t="str">
            <v>PRAXAIR INC</v>
          </cell>
          <cell r="D58">
            <v>83.76</v>
          </cell>
          <cell r="F58">
            <v>57.14</v>
          </cell>
          <cell r="H58">
            <v>84.13</v>
          </cell>
          <cell r="J58">
            <v>-4.3979555449897801E-3</v>
          </cell>
          <cell r="L58">
            <v>0.41176470588235298</v>
          </cell>
          <cell r="N58">
            <v>0.31636020744931598</v>
          </cell>
          <cell r="P58">
            <v>26791.105809839999</v>
          </cell>
          <cell r="R58">
            <v>3435</v>
          </cell>
          <cell r="T58">
            <v>30460.105809839999</v>
          </cell>
          <cell r="V58">
            <v>8729</v>
          </cell>
          <cell r="X58">
            <v>2349</v>
          </cell>
          <cell r="Z58">
            <v>3.4895298212670398</v>
          </cell>
          <cell r="AB58">
            <v>12.9672651382886</v>
          </cell>
          <cell r="AD58">
            <v>18.7216384817701</v>
          </cell>
          <cell r="AF58">
            <v>24.991703180820899</v>
          </cell>
          <cell r="AH58">
            <v>23.594366197183099</v>
          </cell>
          <cell r="AJ58">
            <v>20.479217603912002</v>
          </cell>
          <cell r="AL58">
            <v>0.121</v>
          </cell>
          <cell r="AN58">
            <v>1.6924973226373501</v>
          </cell>
          <cell r="AP58">
            <v>5.5239393422350496</v>
          </cell>
          <cell r="AR58" t="str">
            <v>6/07</v>
          </cell>
          <cell r="AV58" t="str">
            <v>PRAXAIR INC</v>
          </cell>
          <cell r="AX58">
            <v>0.358689426051094</v>
          </cell>
          <cell r="AZ58">
            <v>0.39977163707649099</v>
          </cell>
          <cell r="BB58">
            <v>0.26910299003322302</v>
          </cell>
          <cell r="BD58">
            <v>0.25715391961467399</v>
          </cell>
          <cell r="BF58">
            <v>0.18639019360751499</v>
          </cell>
          <cell r="BH58">
            <v>0.168435921028808</v>
          </cell>
          <cell r="BJ58">
            <v>0.17296082771860199</v>
          </cell>
          <cell r="BL58">
            <v>0.19468686064571</v>
          </cell>
          <cell r="BN58">
            <v>0.23828800887819901</v>
          </cell>
          <cell r="BP58">
            <v>0.31447145914581998</v>
          </cell>
          <cell r="BS58" t="str">
            <v>PRAXAIR INC</v>
          </cell>
          <cell r="BU58">
            <v>9.1511137868753797E-2</v>
          </cell>
          <cell r="BX58">
            <v>0.23368022705770999</v>
          </cell>
          <cell r="CA58">
            <v>0.56784919798618405</v>
          </cell>
          <cell r="CD58">
            <v>0.40475354173984301</v>
          </cell>
          <cell r="CG58">
            <v>0.40321633994600298</v>
          </cell>
          <cell r="CJ58">
            <v>1.4623243933588801</v>
          </cell>
        </row>
        <row r="60">
          <cell r="B60" t="str">
            <v>Minimum</v>
          </cell>
          <cell r="D60">
            <v>47.2</v>
          </cell>
          <cell r="F60">
            <v>37.01</v>
          </cell>
          <cell r="H60">
            <v>47.59</v>
          </cell>
          <cell r="J60">
            <v>-8.1949989493591193E-3</v>
          </cell>
          <cell r="L60">
            <v>4.4247787610619503E-2</v>
          </cell>
          <cell r="N60">
            <v>7.4436603687685093E-2</v>
          </cell>
          <cell r="P60">
            <v>11564.420835200001</v>
          </cell>
          <cell r="R60">
            <v>786.9</v>
          </cell>
          <cell r="T60">
            <v>12351.3208352</v>
          </cell>
          <cell r="V60">
            <v>5166.4139999999998</v>
          </cell>
          <cell r="X60">
            <v>926.21100000000001</v>
          </cell>
          <cell r="Z60">
            <v>2.39069513887195</v>
          </cell>
          <cell r="AB60">
            <v>12.9672651382886</v>
          </cell>
          <cell r="AD60">
            <v>18.7216384817701</v>
          </cell>
          <cell r="AF60">
            <v>29.106428992612901</v>
          </cell>
          <cell r="AH60">
            <v>23.594366197183099</v>
          </cell>
          <cell r="AJ60">
            <v>20.479217603912002</v>
          </cell>
          <cell r="AL60">
            <v>0.121</v>
          </cell>
          <cell r="AN60">
            <v>1.1190137505927</v>
          </cell>
          <cell r="AP60">
            <v>7.27459321582689</v>
          </cell>
          <cell r="AV60" t="str">
            <v>Minimum</v>
          </cell>
          <cell r="AX60">
            <v>0.358689426051094</v>
          </cell>
          <cell r="AZ60">
            <v>0.39977163707649099</v>
          </cell>
          <cell r="BB60">
            <v>0.17927541230725999</v>
          </cell>
          <cell r="BD60">
            <v>0.18190003922393599</v>
          </cell>
          <cell r="BF60">
            <v>0.125511041120592</v>
          </cell>
          <cell r="BH60">
            <v>0.122857505278404</v>
          </cell>
          <cell r="BJ60">
            <v>0.128832185627134</v>
          </cell>
          <cell r="BL60">
            <v>9.7797529201131703E-2</v>
          </cell>
          <cell r="BN60">
            <v>0.11446340700077499</v>
          </cell>
          <cell r="BP60">
            <v>0.161175103630989</v>
          </cell>
          <cell r="BS60" t="str">
            <v>Minimum</v>
          </cell>
          <cell r="BU60">
            <v>9.0026942262620105E-2</v>
          </cell>
          <cell r="BX60">
            <v>0.221427627468884</v>
          </cell>
          <cell r="CA60">
            <v>0.56784919798618405</v>
          </cell>
          <cell r="CD60">
            <v>0.35082489382554699</v>
          </cell>
          <cell r="CG60">
            <v>0.33110325675334501</v>
          </cell>
          <cell r="CJ60">
            <v>0.84959042809899699</v>
          </cell>
        </row>
        <row r="61">
          <cell r="B61" t="str">
            <v>Mean</v>
          </cell>
          <cell r="D61">
            <v>65.48</v>
          </cell>
          <cell r="F61">
            <v>47.075000000000003</v>
          </cell>
          <cell r="H61">
            <v>65.86</v>
          </cell>
          <cell r="J61">
            <v>-6.2964772471744502E-3</v>
          </cell>
          <cell r="L61">
            <v>0.22800624674648601</v>
          </cell>
          <cell r="N61">
            <v>0.19539840556850099</v>
          </cell>
          <cell r="P61">
            <v>19177.763322520001</v>
          </cell>
          <cell r="R61">
            <v>2110.9499999999998</v>
          </cell>
          <cell r="T61">
            <v>21405.713322520001</v>
          </cell>
          <cell r="V61">
            <v>6947.7070000000003</v>
          </cell>
          <cell r="X61">
            <v>1637.6054999999999</v>
          </cell>
          <cell r="Z61">
            <v>2.9401124800695002</v>
          </cell>
          <cell r="AB61">
            <v>13.151292980864801</v>
          </cell>
          <cell r="AD61">
            <v>18.884663189303001</v>
          </cell>
          <cell r="AF61">
            <v>29.106428992612901</v>
          </cell>
          <cell r="AH61">
            <v>26.014050568471099</v>
          </cell>
          <cell r="AJ61">
            <v>22.660661433534901</v>
          </cell>
          <cell r="AL61">
            <v>0.17150000000000001</v>
          </cell>
          <cell r="AN61">
            <v>1.1190137505927</v>
          </cell>
          <cell r="AP61">
            <v>7.27459321582689</v>
          </cell>
          <cell r="AV61" t="str">
            <v>Mean</v>
          </cell>
          <cell r="AX61">
            <v>0.43345288167018098</v>
          </cell>
          <cell r="AZ61">
            <v>0.453823817873104</v>
          </cell>
          <cell r="BB61">
            <v>0.22418920117024099</v>
          </cell>
          <cell r="BD61">
            <v>0.21952697941930499</v>
          </cell>
          <cell r="BF61">
            <v>0.155950617364053</v>
          </cell>
          <cell r="BH61">
            <v>0.145646713153606</v>
          </cell>
          <cell r="BJ61">
            <v>0.150896506672868</v>
          </cell>
          <cell r="BL61">
            <v>0.146242194923421</v>
          </cell>
          <cell r="BN61">
            <v>0.17637570793948701</v>
          </cell>
          <cell r="BP61">
            <v>0.237823281388405</v>
          </cell>
          <cell r="BS61" t="str">
            <v>Mean</v>
          </cell>
          <cell r="BU61">
            <v>9.0769040065686896E-2</v>
          </cell>
          <cell r="BX61">
            <v>0.22755392726329701</v>
          </cell>
          <cell r="CA61">
            <v>0.60851215208031895</v>
          </cell>
          <cell r="CD61">
            <v>0.37778921778269497</v>
          </cell>
          <cell r="CG61">
            <v>0.36715979834967399</v>
          </cell>
          <cell r="CJ61">
            <v>1.1559574107289401</v>
          </cell>
        </row>
        <row r="62">
          <cell r="B62" t="str">
            <v>Median</v>
          </cell>
          <cell r="D62">
            <v>65.48</v>
          </cell>
          <cell r="F62">
            <v>47.075000000000003</v>
          </cell>
          <cell r="H62">
            <v>65.86</v>
          </cell>
          <cell r="J62">
            <v>-6.2964772471744502E-3</v>
          </cell>
          <cell r="L62">
            <v>0.22800624674648601</v>
          </cell>
          <cell r="N62">
            <v>0.19539840556850099</v>
          </cell>
          <cell r="P62">
            <v>19177.763322520001</v>
          </cell>
          <cell r="R62">
            <v>2110.9499999999998</v>
          </cell>
          <cell r="T62">
            <v>21405.713322520001</v>
          </cell>
          <cell r="V62">
            <v>6947.7070000000003</v>
          </cell>
          <cell r="X62">
            <v>1637.6054999999999</v>
          </cell>
          <cell r="Z62">
            <v>2.9401124800695002</v>
          </cell>
          <cell r="AB62">
            <v>13.151292980864801</v>
          </cell>
          <cell r="AD62">
            <v>18.884663189303001</v>
          </cell>
          <cell r="AF62">
            <v>29.106428992612901</v>
          </cell>
          <cell r="AG62" t="e">
            <v>#NUM!</v>
          </cell>
          <cell r="AH62">
            <v>26.014050568471099</v>
          </cell>
          <cell r="AJ62">
            <v>22.660661433534901</v>
          </cell>
          <cell r="AL62">
            <v>0.17150000000000001</v>
          </cell>
          <cell r="AN62">
            <v>1.1190137505927</v>
          </cell>
          <cell r="AP62">
            <v>7.27459321582689</v>
          </cell>
          <cell r="AV62" t="str">
            <v>Median</v>
          </cell>
          <cell r="AX62">
            <v>0.43345288167018098</v>
          </cell>
          <cell r="AZ62">
            <v>0.453823817873104</v>
          </cell>
          <cell r="BB62">
            <v>0.22418920117024099</v>
          </cell>
          <cell r="BD62">
            <v>0.21952697941930499</v>
          </cell>
          <cell r="BF62">
            <v>0.155950617364053</v>
          </cell>
          <cell r="BH62">
            <v>0.145646713153606</v>
          </cell>
          <cell r="BJ62">
            <v>0.150896506672868</v>
          </cell>
          <cell r="BL62">
            <v>0.146242194923421</v>
          </cell>
          <cell r="BN62">
            <v>0.17637570793948701</v>
          </cell>
          <cell r="BP62">
            <v>0.237823281388405</v>
          </cell>
          <cell r="BS62" t="str">
            <v>Median</v>
          </cell>
          <cell r="BU62">
            <v>9.0769040065686896E-2</v>
          </cell>
          <cell r="BX62">
            <v>0.22755392726329701</v>
          </cell>
          <cell r="CA62">
            <v>0.60851215208031895</v>
          </cell>
          <cell r="CD62">
            <v>0.37778921778269497</v>
          </cell>
          <cell r="CG62">
            <v>0.36715979834967399</v>
          </cell>
          <cell r="CJ62">
            <v>1.1559574107289401</v>
          </cell>
        </row>
        <row r="63">
          <cell r="B63" t="str">
            <v>Maximum</v>
          </cell>
          <cell r="D63">
            <v>83.76</v>
          </cell>
          <cell r="F63">
            <v>57.14</v>
          </cell>
          <cell r="H63">
            <v>84.13</v>
          </cell>
          <cell r="J63">
            <v>-4.3979555449897801E-3</v>
          </cell>
          <cell r="L63">
            <v>0.41176470588235298</v>
          </cell>
          <cell r="N63">
            <v>0.31636020744931598</v>
          </cell>
          <cell r="P63">
            <v>26791.105809839999</v>
          </cell>
          <cell r="R63">
            <v>3435</v>
          </cell>
          <cell r="T63">
            <v>30460.105809839999</v>
          </cell>
          <cell r="V63">
            <v>8729</v>
          </cell>
          <cell r="X63">
            <v>2349</v>
          </cell>
          <cell r="Z63">
            <v>3.4895298212670398</v>
          </cell>
          <cell r="AB63">
            <v>13.335320823440901</v>
          </cell>
          <cell r="AD63">
            <v>19.0476878968358</v>
          </cell>
          <cell r="AF63">
            <v>29.106428992612901</v>
          </cell>
          <cell r="AH63">
            <v>28.433734939758999</v>
          </cell>
          <cell r="AJ63">
            <v>24.842105263157901</v>
          </cell>
          <cell r="AL63">
            <v>0.222</v>
          </cell>
          <cell r="AN63">
            <v>1.1190137505927</v>
          </cell>
          <cell r="AP63">
            <v>7.27459321582689</v>
          </cell>
          <cell r="AV63" t="str">
            <v>Maximum</v>
          </cell>
          <cell r="AX63">
            <v>0.50821633728926896</v>
          </cell>
          <cell r="AZ63">
            <v>0.507875998669717</v>
          </cell>
          <cell r="BB63">
            <v>0.26910299003322302</v>
          </cell>
          <cell r="BD63">
            <v>0.25715391961467399</v>
          </cell>
          <cell r="BF63">
            <v>0.18639019360751499</v>
          </cell>
          <cell r="BH63">
            <v>0.168435921028808</v>
          </cell>
          <cell r="BJ63">
            <v>0.17296082771860199</v>
          </cell>
          <cell r="BL63">
            <v>0.19468686064571</v>
          </cell>
          <cell r="BN63">
            <v>0.23828800887819901</v>
          </cell>
          <cell r="BP63">
            <v>0.31447145914581998</v>
          </cell>
          <cell r="BS63" t="str">
            <v>Maximum</v>
          </cell>
          <cell r="BU63">
            <v>9.1511137868753797E-2</v>
          </cell>
          <cell r="BX63">
            <v>0.23368022705770999</v>
          </cell>
          <cell r="CA63">
            <v>0.64917510617445295</v>
          </cell>
          <cell r="CD63">
            <v>0.40475354173984301</v>
          </cell>
          <cell r="CG63">
            <v>0.40321633994600298</v>
          </cell>
          <cell r="CJ63">
            <v>1.4623243933588801</v>
          </cell>
        </row>
        <row r="65">
          <cell r="B65" t="str">
            <v>Overall</v>
          </cell>
        </row>
        <row r="66">
          <cell r="B66" t="str">
            <v>Minimum</v>
          </cell>
          <cell r="D66">
            <v>2.68</v>
          </cell>
          <cell r="F66">
            <v>1.74</v>
          </cell>
          <cell r="H66">
            <v>3.4</v>
          </cell>
          <cell r="J66">
            <v>-0.362663495838288</v>
          </cell>
          <cell r="L66">
            <v>-0.25658807212205298</v>
          </cell>
          <cell r="N66">
            <v>-0.27369758576874198</v>
          </cell>
          <cell r="P66">
            <v>137.55440479999999</v>
          </cell>
          <cell r="R66">
            <v>-54.761000000000003</v>
          </cell>
          <cell r="T66">
            <v>148.07821392</v>
          </cell>
          <cell r="V66">
            <v>86.965999999999994</v>
          </cell>
          <cell r="X66">
            <v>8.9</v>
          </cell>
          <cell r="Z66">
            <v>0.96089890813668399</v>
          </cell>
          <cell r="AB66">
            <v>6.2171825570550299</v>
          </cell>
          <cell r="AD66">
            <v>8.1734656240225192</v>
          </cell>
          <cell r="AF66">
            <v>15.5080030482924</v>
          </cell>
          <cell r="AH66">
            <v>13.0731707317073</v>
          </cell>
          <cell r="AJ66">
            <v>10.72</v>
          </cell>
          <cell r="AL66">
            <v>0.1</v>
          </cell>
          <cell r="AN66">
            <v>0.315294117647059</v>
          </cell>
          <cell r="AP66">
            <v>1.47940532252181</v>
          </cell>
          <cell r="AV66" t="str">
            <v>Minimum</v>
          </cell>
          <cell r="AX66">
            <v>0.14395150673607399</v>
          </cell>
          <cell r="AZ66">
            <v>0.1835841045229</v>
          </cell>
          <cell r="BB66">
            <v>0.102338845065888</v>
          </cell>
          <cell r="BD66">
            <v>0.10570779731947499</v>
          </cell>
          <cell r="BF66">
            <v>4.6213462732562202E-2</v>
          </cell>
          <cell r="BH66">
            <v>6.6850668505067601E-2</v>
          </cell>
          <cell r="BJ66">
            <v>1.49699875594804E-2</v>
          </cell>
          <cell r="BL66">
            <v>-0.25663708275860803</v>
          </cell>
          <cell r="BN66">
            <v>-0.35288259826838098</v>
          </cell>
          <cell r="BP66">
            <v>-0.17646316503159401</v>
          </cell>
          <cell r="BS66" t="str">
            <v>Minimum</v>
          </cell>
          <cell r="BU66">
            <v>-4.9411167765929702E-3</v>
          </cell>
          <cell r="BX66">
            <v>-2.9111138193314401E-2</v>
          </cell>
          <cell r="CA66">
            <v>0.11444821514110901</v>
          </cell>
          <cell r="CD66">
            <v>1.08408161714777E-2</v>
          </cell>
          <cell r="CG66">
            <v>-0.35663534116145301</v>
          </cell>
          <cell r="CJ66">
            <v>-0.43625572595100598</v>
          </cell>
        </row>
        <row r="67">
          <cell r="B67" t="str">
            <v>Mean</v>
          </cell>
          <cell r="D67">
            <v>34.521704545454497</v>
          </cell>
          <cell r="F67">
            <v>26.2880113636364</v>
          </cell>
          <cell r="H67">
            <v>37.3586363636364</v>
          </cell>
          <cell r="J67">
            <v>-0.10876130043028399</v>
          </cell>
          <cell r="L67">
            <v>9.3062353411303894E-2</v>
          </cell>
          <cell r="N67">
            <v>2.93246501768679E-2</v>
          </cell>
          <cell r="P67">
            <v>4014.89650226511</v>
          </cell>
          <cell r="R67">
            <v>832.69376136363599</v>
          </cell>
          <cell r="T67">
            <v>4876.6540783544297</v>
          </cell>
          <cell r="V67">
            <v>1863.8432954545499</v>
          </cell>
          <cell r="X67">
            <v>392.795409090909</v>
          </cell>
          <cell r="Z67">
            <v>2.4761600613300399</v>
          </cell>
          <cell r="AB67">
            <v>11.4965827858891</v>
          </cell>
          <cell r="AD67">
            <v>18.263817785596199</v>
          </cell>
          <cell r="AF67">
            <v>32.242846356039699</v>
          </cell>
          <cell r="AH67">
            <v>28.375843382429998</v>
          </cell>
          <cell r="AJ67">
            <v>23.198919278418</v>
          </cell>
          <cell r="AL67">
            <v>0.176130952380952</v>
          </cell>
          <cell r="AN67">
            <v>1.4580851005920601</v>
          </cell>
          <cell r="AP67">
            <v>4.4726874650454098</v>
          </cell>
          <cell r="AV67" t="str">
            <v>Mean</v>
          </cell>
          <cell r="AX67">
            <v>0.40587643791054201</v>
          </cell>
          <cell r="AZ67">
            <v>0.39572426276968797</v>
          </cell>
          <cell r="BB67">
            <v>0.20606598308211099</v>
          </cell>
          <cell r="BD67">
            <v>0.22534031996731799</v>
          </cell>
          <cell r="BF67">
            <v>0.133634511172843</v>
          </cell>
          <cell r="BH67">
            <v>0.14724492336539799</v>
          </cell>
          <cell r="BJ67">
            <v>0.192967541994013</v>
          </cell>
          <cell r="BL67">
            <v>0.118087968354062</v>
          </cell>
          <cell r="BN67">
            <v>0.14092323811527299</v>
          </cell>
          <cell r="BP67">
            <v>6.64866983117781E-2</v>
          </cell>
          <cell r="BS67" t="str">
            <v>Mean</v>
          </cell>
          <cell r="BU67">
            <v>6.2650331619686694E-2</v>
          </cell>
          <cell r="BX67">
            <v>0.13013592156347201</v>
          </cell>
          <cell r="CA67">
            <v>0.56983158594677197</v>
          </cell>
          <cell r="CD67">
            <v>0.42799483372872699</v>
          </cell>
          <cell r="CG67">
            <v>0.38971610565167403</v>
          </cell>
          <cell r="CJ67">
            <v>2.1045292430740798</v>
          </cell>
        </row>
        <row r="68">
          <cell r="B68" t="str">
            <v>Median</v>
          </cell>
          <cell r="D68">
            <v>31.324999999999999</v>
          </cell>
          <cell r="F68">
            <v>26.484999999999999</v>
          </cell>
          <cell r="H68">
            <v>35.47</v>
          </cell>
          <cell r="J68">
            <v>-8.9315161839863697E-2</v>
          </cell>
          <cell r="L68">
            <v>3.9249822698548598E-2</v>
          </cell>
          <cell r="N68">
            <v>3.5042603583964299E-2</v>
          </cell>
          <cell r="P68">
            <v>887.55929890000004</v>
          </cell>
          <cell r="R68">
            <v>206.02850000000001</v>
          </cell>
          <cell r="T68">
            <v>1091.4747989</v>
          </cell>
          <cell r="V68">
            <v>864.58900000000006</v>
          </cell>
          <cell r="X68">
            <v>124.0505</v>
          </cell>
          <cell r="Z68">
            <v>1.80930693459238</v>
          </cell>
          <cell r="AB68">
            <v>9.8736519410825192</v>
          </cell>
          <cell r="AD68">
            <v>18.184158114435299</v>
          </cell>
          <cell r="AF68">
            <v>29.106428992612901</v>
          </cell>
          <cell r="AG68" t="e">
            <v>#NUM!</v>
          </cell>
          <cell r="AH68">
            <v>23.594366197183099</v>
          </cell>
          <cell r="AJ68">
            <v>20.479217603912002</v>
          </cell>
          <cell r="AL68">
            <v>0.15</v>
          </cell>
          <cell r="AN68">
            <v>1.2928346959472199</v>
          </cell>
          <cell r="AP68">
            <v>3.6735473967204202</v>
          </cell>
          <cell r="AV68" t="str">
            <v>Median</v>
          </cell>
          <cell r="AX68">
            <v>0.367816357245215</v>
          </cell>
          <cell r="AZ68">
            <v>0.367185275552463</v>
          </cell>
          <cell r="BB68">
            <v>0.19319234980974501</v>
          </cell>
          <cell r="BD68">
            <v>0.22345558808763599</v>
          </cell>
          <cell r="BF68">
            <v>0.115350792477145</v>
          </cell>
          <cell r="BH68">
            <v>0.12938541789715799</v>
          </cell>
          <cell r="BJ68">
            <v>0.17296082771860199</v>
          </cell>
          <cell r="BL68">
            <v>0.13510652543657201</v>
          </cell>
          <cell r="BN68">
            <v>0.122574693236164</v>
          </cell>
          <cell r="BP68">
            <v>7.9880825035489406E-2</v>
          </cell>
          <cell r="BS68" t="str">
            <v>Median</v>
          </cell>
          <cell r="BU68">
            <v>4.7854884476142799E-2</v>
          </cell>
          <cell r="BX68">
            <v>8.9351326043956403E-2</v>
          </cell>
          <cell r="CA68">
            <v>0.59143332283016004</v>
          </cell>
          <cell r="CD68">
            <v>0.39536634696443201</v>
          </cell>
          <cell r="CG68">
            <v>0.35530259842865802</v>
          </cell>
          <cell r="CJ68">
            <v>1.6408597626550201</v>
          </cell>
        </row>
        <row r="69">
          <cell r="B69" t="str">
            <v>Maximum</v>
          </cell>
          <cell r="D69">
            <v>83.76</v>
          </cell>
          <cell r="F69">
            <v>57.14</v>
          </cell>
          <cell r="H69">
            <v>84.13</v>
          </cell>
          <cell r="J69">
            <v>-4.3979555449897801E-3</v>
          </cell>
          <cell r="L69">
            <v>0.51417218543046395</v>
          </cell>
          <cell r="N69">
            <v>0.31636020744931598</v>
          </cell>
          <cell r="P69">
            <v>26791.105809839999</v>
          </cell>
          <cell r="R69">
            <v>3435</v>
          </cell>
          <cell r="T69">
            <v>30460.105809839999</v>
          </cell>
          <cell r="V69">
            <v>8729</v>
          </cell>
          <cell r="X69">
            <v>2349</v>
          </cell>
          <cell r="Z69">
            <v>6.46031304192985</v>
          </cell>
          <cell r="AB69">
            <v>21.815820392747899</v>
          </cell>
          <cell r="AD69">
            <v>36.844541905946699</v>
          </cell>
          <cell r="AF69">
            <v>56.085946528676203</v>
          </cell>
          <cell r="AH69">
            <v>51.063492063492099</v>
          </cell>
          <cell r="AJ69">
            <v>35.744444444444397</v>
          </cell>
          <cell r="AL69">
            <v>0.4</v>
          </cell>
          <cell r="AN69">
            <v>2.41516516516517</v>
          </cell>
          <cell r="AP69">
            <v>8.6330883850031199</v>
          </cell>
          <cell r="AV69" t="str">
            <v>Maximum</v>
          </cell>
          <cell r="AX69">
            <v>0.53893400598008701</v>
          </cell>
          <cell r="AZ69">
            <v>0.54348249156023698</v>
          </cell>
          <cell r="BB69">
            <v>0.29612973180130298</v>
          </cell>
          <cell r="BD69">
            <v>0.33096010199160503</v>
          </cell>
          <cell r="BF69">
            <v>0.26239282684744403</v>
          </cell>
          <cell r="BH69">
            <v>0.27568355626591301</v>
          </cell>
          <cell r="BJ69">
            <v>0.45042496735992998</v>
          </cell>
          <cell r="BL69">
            <v>0.34621777278194399</v>
          </cell>
          <cell r="BN69">
            <v>0.97068044304950996</v>
          </cell>
          <cell r="BP69">
            <v>0.31447145914581998</v>
          </cell>
          <cell r="BS69" t="str">
            <v>Maximum</v>
          </cell>
          <cell r="BU69">
            <v>0.22118337250739301</v>
          </cell>
          <cell r="BX69">
            <v>0.32318483333564102</v>
          </cell>
          <cell r="CA69">
            <v>0.98915918382852197</v>
          </cell>
          <cell r="CD69">
            <v>0.88555178485889097</v>
          </cell>
          <cell r="CG69">
            <v>0.88052715279176597</v>
          </cell>
          <cell r="CJ69">
            <v>4.4911974848633198</v>
          </cell>
        </row>
        <row r="71">
          <cell r="B71" t="str">
            <v>(1)  Total Value = Market Capitalization + Preferred Equity + Total Debt + Minority Interest - Cash and Equivalents.  Assumes Cash and Equivalents for these companies represent excess cash.</v>
          </cell>
          <cell r="AV71" t="str">
            <v>LTM = Latest Twelve Months,   CAGR = Compound Annual Growth Rate,  NA = Not Available,  NMF = Not Meaningful</v>
          </cell>
          <cell r="BS71" t="str">
            <v>LTM = Latest Twelve Months,   CAGR = Compound Annual Growth Rate,  NA = Not Available,  NMF = Not Meaningful</v>
          </cell>
        </row>
        <row r="72">
          <cell r="B72" t="str">
            <v>LTM = Latest Twelve Months,   CAGR = Compound Annual Growth Rate,  NA = Not Available,  NMF = Not Meaningful</v>
          </cell>
          <cell r="AV72" t="str">
            <v>* Market statistic excluded from Minimum, Mean, Median and Maximum</v>
          </cell>
          <cell r="BS72" t="str">
            <v>* Market statistic excluded from Minimum, Mean, Median and Maximum</v>
          </cell>
        </row>
        <row r="73">
          <cell r="B73" t="str">
            <v>* Market statistic excluded from Minimum, Mean, Median and Maximum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Assumptions"/>
      <sheetName val="Debt"/>
      <sheetName val="Debt_Detail"/>
      <sheetName val="O&amp;M"/>
      <sheetName val="Costing"/>
      <sheetName val="summary"/>
      <sheetName val="F Charge p.u."/>
      <sheetName val="Tariff"/>
      <sheetName val="Tariff-ppa"/>
      <sheetName val="Tariff-1.034"/>
      <sheetName val="DSCR"/>
      <sheetName val="IRR"/>
      <sheetName val="W"/>
    </sheetNames>
    <sheetDataSet>
      <sheetData sheetId="0"/>
      <sheetData sheetId="1" refreshError="1">
        <row r="78">
          <cell r="E78">
            <v>835.733504304186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ummary"/>
      <sheetName val="Comps"/>
      <sheetName val="Historical Multiples - COMPS"/>
      <sheetName val="WACC"/>
      <sheetName val="Sheet3"/>
    </sheetNames>
    <sheetDataSet>
      <sheetData sheetId="0"/>
      <sheetData sheetId="1"/>
      <sheetData sheetId="2"/>
      <sheetData sheetId="3">
        <row r="5">
          <cell r="AP5" t="str">
            <v>CA_ENTRPR_VAL_MV_DAILY(</v>
          </cell>
          <cell r="AQ5" t="str">
            <v>CQ_EBITDA_LTM(</v>
          </cell>
        </row>
      </sheetData>
      <sheetData sheetId="4"/>
      <sheetData sheetId="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T_3100_BUDGET_1998"/>
      <sheetName val="DEPT_3200_BUDGET_1998"/>
      <sheetName val="DEPT_3400_BUDGET_1998"/>
      <sheetName val="DEPT_3800_BUDGET_1998"/>
      <sheetName val="DEPT SALARY HEAD COUNT-31"/>
      <sheetName val="DEPT SALARY HEAD COUNT-32"/>
      <sheetName val="DEPT HOURLY HEAD COUNT-WHS"/>
      <sheetName val="DEPT HOURLY HEAD COUNT-38"/>
      <sheetName val="CAPITAL SPENDING TEMPLATE"/>
      <sheetName val="MAJOR MAINT TEMPLATE"/>
      <sheetName val="DEPT HOURLY HEAD COUNT TEMPL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0"/>
  <sheetViews>
    <sheetView view="pageLayout" zoomScaleNormal="100" workbookViewId="0">
      <selection activeCell="F8" sqref="F8"/>
    </sheetView>
  </sheetViews>
  <sheetFormatPr defaultColWidth="8.7109375" defaultRowHeight="12.75" x14ac:dyDescent="0.2"/>
  <cols>
    <col min="1" max="1" width="17.28515625" style="36" customWidth="1"/>
    <col min="2" max="2" width="11.7109375" style="36" bestFit="1" customWidth="1"/>
    <col min="3" max="3" width="11.7109375" style="36" customWidth="1"/>
    <col min="4" max="4" width="15.42578125" style="36" bestFit="1" customWidth="1"/>
    <col min="5" max="16384" width="8.7109375" style="36"/>
  </cols>
  <sheetData>
    <row r="1" spans="1:4" x14ac:dyDescent="0.2">
      <c r="A1" s="40" t="s">
        <v>378</v>
      </c>
    </row>
    <row r="3" spans="1:4" x14ac:dyDescent="0.2">
      <c r="A3" s="94" t="s">
        <v>377</v>
      </c>
      <c r="B3" s="93" t="s">
        <v>380</v>
      </c>
      <c r="C3" s="93" t="s">
        <v>430</v>
      </c>
      <c r="D3" s="93" t="s">
        <v>429</v>
      </c>
    </row>
    <row r="4" spans="1:4" x14ac:dyDescent="0.2">
      <c r="A4" s="39" t="s">
        <v>376</v>
      </c>
      <c r="B4" s="38">
        <v>3201</v>
      </c>
      <c r="C4" s="38">
        <v>752.46204311152769</v>
      </c>
      <c r="D4" s="37">
        <f>B4/B7</f>
        <v>0.69405897658282745</v>
      </c>
    </row>
    <row r="5" spans="1:4" x14ac:dyDescent="0.2">
      <c r="A5" s="39" t="s">
        <v>5</v>
      </c>
      <c r="B5" s="38">
        <v>76</v>
      </c>
      <c r="C5" s="38">
        <v>1161.4473684210527</v>
      </c>
      <c r="D5" s="37">
        <f>B5/B7</f>
        <v>1.647875108412836E-2</v>
      </c>
    </row>
    <row r="6" spans="1:4" x14ac:dyDescent="0.2">
      <c r="A6" s="39" t="s">
        <v>375</v>
      </c>
      <c r="B6" s="38">
        <v>1335</v>
      </c>
      <c r="C6" s="38">
        <v>1041.4456928838952</v>
      </c>
      <c r="D6" s="37">
        <f>B6/B7</f>
        <v>0.28946227233304422</v>
      </c>
    </row>
    <row r="7" spans="1:4" x14ac:dyDescent="0.2">
      <c r="A7" s="39" t="s">
        <v>374</v>
      </c>
      <c r="B7" s="38">
        <f>SUM(B4:B6)</f>
        <v>4612</v>
      </c>
      <c r="C7" s="38">
        <v>842.8514744145707</v>
      </c>
      <c r="D7" s="37">
        <f>B7/B7</f>
        <v>1</v>
      </c>
    </row>
    <row r="8" spans="1:4" x14ac:dyDescent="0.2">
      <c r="A8" s="36" t="s">
        <v>432</v>
      </c>
    </row>
    <row r="10" spans="1:4" ht="13.5" customHeight="1" x14ac:dyDescent="0.2"/>
  </sheetData>
  <pageMargins left="0.7" right="0.7" top="0.75" bottom="0.75" header="0.3" footer="0.3"/>
  <pageSetup paperSize="9" orientation="landscape" r:id="rId1"/>
  <headerFooter>
    <oddHeader xml:space="preserve">&amp;L&amp;F - &amp;A
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D15" sqref="D15"/>
    </sheetView>
  </sheetViews>
  <sheetFormatPr defaultColWidth="9.140625" defaultRowHeight="12.75" x14ac:dyDescent="0.2"/>
  <cols>
    <col min="1" max="2" width="18" style="21" customWidth="1"/>
    <col min="3" max="16384" width="9.140625" style="21"/>
  </cols>
  <sheetData>
    <row r="1" spans="1:5" x14ac:dyDescent="0.2">
      <c r="A1" s="30" t="s">
        <v>68</v>
      </c>
      <c r="B1" s="20"/>
    </row>
    <row r="2" spans="1:5" x14ac:dyDescent="0.2">
      <c r="A2" s="22"/>
      <c r="B2" s="22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5.3893703521043506</v>
      </c>
      <c r="B4" s="24">
        <f>AVERAGE(B197:B260)</f>
        <v>5.3440781250000002</v>
      </c>
      <c r="C4" s="7">
        <f>AVERAGE(B136:B196)</f>
        <v>5.3651049180327872</v>
      </c>
      <c r="D4" s="7">
        <f>AVERAGE(B71:B135)</f>
        <v>5.4254046153846156</v>
      </c>
      <c r="E4" s="7">
        <f>AVERAGE(B7:B70)</f>
        <v>5.4228937499999992</v>
      </c>
    </row>
    <row r="5" spans="1:5" x14ac:dyDescent="0.2">
      <c r="A5" s="22"/>
      <c r="B5" s="22"/>
    </row>
    <row r="6" spans="1:5" x14ac:dyDescent="0.2">
      <c r="A6" s="25" t="s">
        <v>69</v>
      </c>
      <c r="B6" s="25" t="s">
        <v>244</v>
      </c>
    </row>
    <row r="7" spans="1:5" x14ac:dyDescent="0.2">
      <c r="A7" s="23" t="s">
        <v>70</v>
      </c>
      <c r="B7" s="23">
        <v>5.4903000000000004</v>
      </c>
    </row>
    <row r="8" spans="1:5" x14ac:dyDescent="0.2">
      <c r="A8" s="23" t="s">
        <v>71</v>
      </c>
      <c r="B8" s="23">
        <v>5.4935</v>
      </c>
    </row>
    <row r="9" spans="1:5" x14ac:dyDescent="0.2">
      <c r="A9" s="23" t="s">
        <v>72</v>
      </c>
      <c r="B9" s="23">
        <v>5.4657</v>
      </c>
    </row>
    <row r="10" spans="1:5" x14ac:dyDescent="0.2">
      <c r="A10" s="23" t="s">
        <v>73</v>
      </c>
      <c r="B10" s="23">
        <v>5.5174000000000003</v>
      </c>
    </row>
    <row r="11" spans="1:5" x14ac:dyDescent="0.2">
      <c r="A11" s="23" t="s">
        <v>74</v>
      </c>
      <c r="B11" s="23">
        <v>5.4946999999999999</v>
      </c>
    </row>
    <row r="12" spans="1:5" x14ac:dyDescent="0.2">
      <c r="A12" s="23" t="s">
        <v>75</v>
      </c>
      <c r="B12" s="23">
        <v>5.4100999999999999</v>
      </c>
    </row>
    <row r="13" spans="1:5" x14ac:dyDescent="0.2">
      <c r="A13" s="23" t="s">
        <v>76</v>
      </c>
      <c r="B13" s="23">
        <v>5.3935000000000004</v>
      </c>
    </row>
    <row r="14" spans="1:5" x14ac:dyDescent="0.2">
      <c r="A14" s="23" t="s">
        <v>77</v>
      </c>
      <c r="B14" s="23">
        <v>5.4485999999999999</v>
      </c>
    </row>
    <row r="15" spans="1:5" x14ac:dyDescent="0.2">
      <c r="A15" s="23" t="s">
        <v>78</v>
      </c>
      <c r="B15" s="23">
        <v>5.4846000000000004</v>
      </c>
    </row>
    <row r="16" spans="1:5" x14ac:dyDescent="0.2">
      <c r="A16" s="23" t="s">
        <v>79</v>
      </c>
      <c r="B16" s="23">
        <v>5.4675000000000002</v>
      </c>
    </row>
    <row r="17" spans="1:2" x14ac:dyDescent="0.2">
      <c r="A17" s="23" t="s">
        <v>80</v>
      </c>
      <c r="B17" s="23">
        <v>5.4524999999999997</v>
      </c>
    </row>
    <row r="18" spans="1:2" x14ac:dyDescent="0.2">
      <c r="A18" s="23" t="s">
        <v>81</v>
      </c>
      <c r="B18" s="23">
        <v>5.4032999999999998</v>
      </c>
    </row>
    <row r="19" spans="1:2" x14ac:dyDescent="0.2">
      <c r="A19" s="23" t="s">
        <v>82</v>
      </c>
      <c r="B19" s="23">
        <v>5.3544999999999998</v>
      </c>
    </row>
    <row r="20" spans="1:2" x14ac:dyDescent="0.2">
      <c r="A20" s="23" t="s">
        <v>83</v>
      </c>
      <c r="B20" s="23">
        <v>5.391</v>
      </c>
    </row>
    <row r="21" spans="1:2" x14ac:dyDescent="0.2">
      <c r="A21" s="23" t="s">
        <v>84</v>
      </c>
      <c r="B21" s="23">
        <v>5.4440999999999997</v>
      </c>
    </row>
    <row r="22" spans="1:2" x14ac:dyDescent="0.2">
      <c r="A22" s="23" t="s">
        <v>85</v>
      </c>
      <c r="B22" s="23">
        <v>5.4405999999999999</v>
      </c>
    </row>
    <row r="23" spans="1:2" x14ac:dyDescent="0.2">
      <c r="A23" s="23" t="s">
        <v>86</v>
      </c>
      <c r="B23" s="23">
        <v>5.4211</v>
      </c>
    </row>
    <row r="24" spans="1:2" x14ac:dyDescent="0.2">
      <c r="A24" s="23" t="s">
        <v>87</v>
      </c>
      <c r="B24" s="23">
        <v>5.47</v>
      </c>
    </row>
    <row r="25" spans="1:2" x14ac:dyDescent="0.2">
      <c r="A25" s="23" t="s">
        <v>88</v>
      </c>
      <c r="B25" s="23">
        <v>5.5007000000000001</v>
      </c>
    </row>
    <row r="26" spans="1:2" x14ac:dyDescent="0.2">
      <c r="A26" s="23" t="s">
        <v>89</v>
      </c>
      <c r="B26" s="23">
        <v>5.4337</v>
      </c>
    </row>
    <row r="27" spans="1:2" x14ac:dyDescent="0.2">
      <c r="A27" s="23" t="s">
        <v>90</v>
      </c>
      <c r="B27" s="23">
        <v>5.4531999999999998</v>
      </c>
    </row>
    <row r="28" spans="1:2" x14ac:dyDescent="0.2">
      <c r="A28" s="23" t="s">
        <v>91</v>
      </c>
      <c r="B28" s="23">
        <v>5.44</v>
      </c>
    </row>
    <row r="29" spans="1:2" x14ac:dyDescent="0.2">
      <c r="A29" s="23" t="s">
        <v>92</v>
      </c>
      <c r="B29" s="23">
        <v>5.4302999999999999</v>
      </c>
    </row>
    <row r="30" spans="1:2" x14ac:dyDescent="0.2">
      <c r="A30" s="23" t="s">
        <v>93</v>
      </c>
      <c r="B30" s="23">
        <v>5.4219999999999997</v>
      </c>
    </row>
    <row r="31" spans="1:2" x14ac:dyDescent="0.2">
      <c r="A31" s="23" t="s">
        <v>94</v>
      </c>
      <c r="B31" s="23">
        <v>5.4687000000000001</v>
      </c>
    </row>
    <row r="32" spans="1:2" x14ac:dyDescent="0.2">
      <c r="A32" s="23" t="s">
        <v>95</v>
      </c>
      <c r="B32" s="23">
        <v>5.4588999999999999</v>
      </c>
    </row>
    <row r="33" spans="1:2" x14ac:dyDescent="0.2">
      <c r="A33" s="23" t="s">
        <v>96</v>
      </c>
      <c r="B33" s="23">
        <v>5.4379</v>
      </c>
    </row>
    <row r="34" spans="1:2" x14ac:dyDescent="0.2">
      <c r="A34" s="23" t="s">
        <v>97</v>
      </c>
      <c r="B34" s="23">
        <v>5.4372999999999996</v>
      </c>
    </row>
    <row r="35" spans="1:2" x14ac:dyDescent="0.2">
      <c r="A35" s="23" t="s">
        <v>98</v>
      </c>
      <c r="B35" s="23">
        <v>5.4233000000000002</v>
      </c>
    </row>
    <row r="36" spans="1:2" x14ac:dyDescent="0.2">
      <c r="A36" s="23" t="s">
        <v>99</v>
      </c>
      <c r="B36" s="23">
        <v>5.4371999999999998</v>
      </c>
    </row>
    <row r="37" spans="1:2" x14ac:dyDescent="0.2">
      <c r="A37" s="23" t="s">
        <v>100</v>
      </c>
      <c r="B37" s="23">
        <v>5.4425999999999997</v>
      </c>
    </row>
    <row r="38" spans="1:2" x14ac:dyDescent="0.2">
      <c r="A38" s="23" t="s">
        <v>101</v>
      </c>
      <c r="B38" s="23">
        <v>5.4252000000000002</v>
      </c>
    </row>
    <row r="39" spans="1:2" x14ac:dyDescent="0.2">
      <c r="A39" s="23" t="s">
        <v>102</v>
      </c>
      <c r="B39" s="23">
        <v>5.4248000000000003</v>
      </c>
    </row>
    <row r="40" spans="1:2" x14ac:dyDescent="0.2">
      <c r="A40" s="23" t="s">
        <v>103</v>
      </c>
      <c r="B40" s="23">
        <v>5.4229000000000003</v>
      </c>
    </row>
    <row r="41" spans="1:2" x14ac:dyDescent="0.2">
      <c r="A41" s="23" t="s">
        <v>104</v>
      </c>
      <c r="B41" s="23">
        <v>5.4497</v>
      </c>
    </row>
    <row r="42" spans="1:2" x14ac:dyDescent="0.2">
      <c r="A42" s="23" t="s">
        <v>105</v>
      </c>
      <c r="B42" s="23">
        <v>5.4596999999999998</v>
      </c>
    </row>
    <row r="43" spans="1:2" x14ac:dyDescent="0.2">
      <c r="A43" s="23" t="s">
        <v>106</v>
      </c>
      <c r="B43" s="23">
        <v>5.4027000000000003</v>
      </c>
    </row>
    <row r="44" spans="1:2" x14ac:dyDescent="0.2">
      <c r="A44" s="23" t="s">
        <v>107</v>
      </c>
      <c r="B44" s="23">
        <v>5.4330999999999996</v>
      </c>
    </row>
    <row r="45" spans="1:2" x14ac:dyDescent="0.2">
      <c r="A45" s="23" t="s">
        <v>108</v>
      </c>
      <c r="B45" s="23">
        <v>5.3982999999999999</v>
      </c>
    </row>
    <row r="46" spans="1:2" x14ac:dyDescent="0.2">
      <c r="A46" s="23" t="s">
        <v>109</v>
      </c>
      <c r="B46" s="23">
        <v>5.4158999999999997</v>
      </c>
    </row>
    <row r="47" spans="1:2" x14ac:dyDescent="0.2">
      <c r="A47" s="23" t="s">
        <v>110</v>
      </c>
      <c r="B47" s="23">
        <v>5.4322999999999997</v>
      </c>
    </row>
    <row r="48" spans="1:2" x14ac:dyDescent="0.2">
      <c r="A48" s="23" t="s">
        <v>111</v>
      </c>
      <c r="B48" s="23">
        <v>5.3647999999999998</v>
      </c>
    </row>
    <row r="49" spans="1:2" x14ac:dyDescent="0.2">
      <c r="A49" s="23" t="s">
        <v>112</v>
      </c>
      <c r="B49" s="23">
        <v>5.3716999999999997</v>
      </c>
    </row>
    <row r="50" spans="1:2" x14ac:dyDescent="0.2">
      <c r="A50" s="23" t="s">
        <v>113</v>
      </c>
      <c r="B50" s="23">
        <v>5.3639999999999999</v>
      </c>
    </row>
    <row r="51" spans="1:2" x14ac:dyDescent="0.2">
      <c r="A51" s="23" t="s">
        <v>114</v>
      </c>
      <c r="B51" s="23">
        <v>5.3997000000000002</v>
      </c>
    </row>
    <row r="52" spans="1:2" x14ac:dyDescent="0.2">
      <c r="A52" s="23" t="s">
        <v>115</v>
      </c>
      <c r="B52" s="23">
        <v>5.44</v>
      </c>
    </row>
    <row r="53" spans="1:2" x14ac:dyDescent="0.2">
      <c r="A53" s="23" t="s">
        <v>116</v>
      </c>
      <c r="B53" s="23">
        <v>5.4234999999999998</v>
      </c>
    </row>
    <row r="54" spans="1:2" x14ac:dyDescent="0.2">
      <c r="A54" s="23" t="s">
        <v>117</v>
      </c>
      <c r="B54" s="23">
        <v>5.4242999999999997</v>
      </c>
    </row>
    <row r="55" spans="1:2" x14ac:dyDescent="0.2">
      <c r="A55" s="23" t="s">
        <v>118</v>
      </c>
      <c r="B55" s="23">
        <v>5.4265999999999996</v>
      </c>
    </row>
    <row r="56" spans="1:2" x14ac:dyDescent="0.2">
      <c r="A56" s="23" t="s">
        <v>119</v>
      </c>
      <c r="B56" s="23">
        <v>5.4541000000000004</v>
      </c>
    </row>
    <row r="57" spans="1:2" x14ac:dyDescent="0.2">
      <c r="A57" s="23" t="s">
        <v>120</v>
      </c>
      <c r="B57" s="23">
        <v>5.3785999999999996</v>
      </c>
    </row>
    <row r="58" spans="1:2" x14ac:dyDescent="0.2">
      <c r="A58" s="23" t="s">
        <v>121</v>
      </c>
      <c r="B58" s="23">
        <v>5.3814000000000002</v>
      </c>
    </row>
    <row r="59" spans="1:2" x14ac:dyDescent="0.2">
      <c r="A59" s="23" t="s">
        <v>122</v>
      </c>
      <c r="B59" s="23">
        <v>5.3639999999999999</v>
      </c>
    </row>
    <row r="60" spans="1:2" x14ac:dyDescent="0.2">
      <c r="A60" s="23" t="s">
        <v>123</v>
      </c>
      <c r="B60" s="23">
        <v>5.3631000000000002</v>
      </c>
    </row>
    <row r="61" spans="1:2" x14ac:dyDescent="0.2">
      <c r="A61" s="23" t="s">
        <v>124</v>
      </c>
      <c r="B61" s="23">
        <v>5.4127000000000001</v>
      </c>
    </row>
    <row r="62" spans="1:2" x14ac:dyDescent="0.2">
      <c r="A62" s="23" t="s">
        <v>125</v>
      </c>
      <c r="B62" s="23">
        <v>5.3792</v>
      </c>
    </row>
    <row r="63" spans="1:2" x14ac:dyDescent="0.2">
      <c r="A63" s="23" t="s">
        <v>126</v>
      </c>
      <c r="B63" s="23">
        <v>5.4188000000000001</v>
      </c>
    </row>
    <row r="64" spans="1:2" x14ac:dyDescent="0.2">
      <c r="A64" s="23" t="s">
        <v>127</v>
      </c>
      <c r="B64" s="23">
        <v>5.3769</v>
      </c>
    </row>
    <row r="65" spans="1:2" x14ac:dyDescent="0.2">
      <c r="A65" s="23" t="s">
        <v>128</v>
      </c>
      <c r="B65" s="23">
        <v>5.3684000000000003</v>
      </c>
    </row>
    <row r="66" spans="1:2" x14ac:dyDescent="0.2">
      <c r="A66" s="23" t="s">
        <v>129</v>
      </c>
      <c r="B66" s="23">
        <v>5.3611000000000004</v>
      </c>
    </row>
    <row r="67" spans="1:2" x14ac:dyDescent="0.2">
      <c r="A67" s="23" t="s">
        <v>130</v>
      </c>
      <c r="B67" s="23">
        <v>5.3841999999999999</v>
      </c>
    </row>
    <row r="68" spans="1:2" x14ac:dyDescent="0.2">
      <c r="A68" s="23" t="s">
        <v>131</v>
      </c>
      <c r="B68" s="23">
        <v>5.3875000000000002</v>
      </c>
    </row>
    <row r="69" spans="1:2" x14ac:dyDescent="0.2">
      <c r="A69" s="23" t="s">
        <v>132</v>
      </c>
      <c r="B69" s="23">
        <v>5.3855000000000004</v>
      </c>
    </row>
    <row r="70" spans="1:2" x14ac:dyDescent="0.2">
      <c r="A70" s="23" t="s">
        <v>133</v>
      </c>
      <c r="B70" s="23">
        <v>5.3417000000000003</v>
      </c>
    </row>
    <row r="71" spans="1:2" x14ac:dyDescent="0.2">
      <c r="A71" s="23" t="s">
        <v>134</v>
      </c>
      <c r="B71" s="23">
        <v>5.3705999999999996</v>
      </c>
    </row>
    <row r="72" spans="1:2" x14ac:dyDescent="0.2">
      <c r="A72" s="23" t="s">
        <v>135</v>
      </c>
      <c r="B72" s="23">
        <v>5.3377999999999997</v>
      </c>
    </row>
    <row r="73" spans="1:2" x14ac:dyDescent="0.2">
      <c r="A73" s="23" t="s">
        <v>136</v>
      </c>
      <c r="B73" s="23">
        <v>5.3621999999999996</v>
      </c>
    </row>
    <row r="74" spans="1:2" x14ac:dyDescent="0.2">
      <c r="A74" s="23" t="s">
        <v>137</v>
      </c>
      <c r="B74" s="23">
        <v>5.2999000000000001</v>
      </c>
    </row>
    <row r="75" spans="1:2" x14ac:dyDescent="0.2">
      <c r="A75" s="23" t="s">
        <v>138</v>
      </c>
      <c r="B75" s="23">
        <v>5.2998000000000003</v>
      </c>
    </row>
    <row r="76" spans="1:2" x14ac:dyDescent="0.2">
      <c r="A76" s="23" t="s">
        <v>139</v>
      </c>
      <c r="B76" s="23">
        <v>5.3032000000000004</v>
      </c>
    </row>
    <row r="77" spans="1:2" x14ac:dyDescent="0.2">
      <c r="A77" s="23" t="s">
        <v>140</v>
      </c>
      <c r="B77" s="23">
        <v>5.2595000000000001</v>
      </c>
    </row>
    <row r="78" spans="1:2" x14ac:dyDescent="0.2">
      <c r="A78" s="23" t="s">
        <v>141</v>
      </c>
      <c r="B78" s="23">
        <v>5.2747000000000002</v>
      </c>
    </row>
    <row r="79" spans="1:2" x14ac:dyDescent="0.2">
      <c r="A79" s="23" t="s">
        <v>142</v>
      </c>
      <c r="B79" s="23">
        <v>5.3331999999999997</v>
      </c>
    </row>
    <row r="80" spans="1:2" x14ac:dyDescent="0.2">
      <c r="A80" s="23" t="s">
        <v>143</v>
      </c>
      <c r="B80" s="23">
        <v>5.3615000000000004</v>
      </c>
    </row>
    <row r="81" spans="1:2" x14ac:dyDescent="0.2">
      <c r="A81" s="23" t="s">
        <v>144</v>
      </c>
      <c r="B81" s="23">
        <v>5.3720999999999997</v>
      </c>
    </row>
    <row r="82" spans="1:2" x14ac:dyDescent="0.2">
      <c r="A82" s="23" t="s">
        <v>145</v>
      </c>
      <c r="B82" s="23">
        <v>5.3093000000000004</v>
      </c>
    </row>
    <row r="83" spans="1:2" x14ac:dyDescent="0.2">
      <c r="A83" s="23" t="s">
        <v>146</v>
      </c>
      <c r="B83" s="23">
        <v>5.3406000000000002</v>
      </c>
    </row>
    <row r="84" spans="1:2" x14ac:dyDescent="0.2">
      <c r="A84" s="23" t="s">
        <v>147</v>
      </c>
      <c r="B84" s="23">
        <v>5.3076999999999996</v>
      </c>
    </row>
    <row r="85" spans="1:2" x14ac:dyDescent="0.2">
      <c r="A85" s="23" t="s">
        <v>148</v>
      </c>
      <c r="B85" s="23">
        <v>5.3578000000000001</v>
      </c>
    </row>
    <row r="86" spans="1:2" x14ac:dyDescent="0.2">
      <c r="A86" s="23" t="s">
        <v>149</v>
      </c>
      <c r="B86" s="23">
        <v>5.4212999999999996</v>
      </c>
    </row>
    <row r="87" spans="1:2" x14ac:dyDescent="0.2">
      <c r="A87" s="23" t="s">
        <v>150</v>
      </c>
      <c r="B87" s="23">
        <v>5.4272999999999998</v>
      </c>
    </row>
    <row r="88" spans="1:2" x14ac:dyDescent="0.2">
      <c r="A88" s="23" t="s">
        <v>151</v>
      </c>
      <c r="B88" s="23">
        <v>5.4782999999999999</v>
      </c>
    </row>
    <row r="89" spans="1:2" x14ac:dyDescent="0.2">
      <c r="A89" s="23" t="s">
        <v>152</v>
      </c>
      <c r="B89" s="23">
        <v>5.4768999999999997</v>
      </c>
    </row>
    <row r="90" spans="1:2" x14ac:dyDescent="0.2">
      <c r="A90" s="23" t="s">
        <v>153</v>
      </c>
      <c r="B90" s="23">
        <v>5.5041000000000002</v>
      </c>
    </row>
    <row r="91" spans="1:2" x14ac:dyDescent="0.2">
      <c r="A91" s="23" t="s">
        <v>154</v>
      </c>
      <c r="B91" s="23">
        <v>5.5153999999999996</v>
      </c>
    </row>
    <row r="92" spans="1:2" x14ac:dyDescent="0.2">
      <c r="A92" s="23" t="s">
        <v>155</v>
      </c>
      <c r="B92" s="23">
        <v>5.5716999999999999</v>
      </c>
    </row>
    <row r="93" spans="1:2" x14ac:dyDescent="0.2">
      <c r="A93" s="23" t="s">
        <v>156</v>
      </c>
      <c r="B93" s="23">
        <v>5.5526</v>
      </c>
    </row>
    <row r="94" spans="1:2" x14ac:dyDescent="0.2">
      <c r="A94" s="23" t="s">
        <v>157</v>
      </c>
      <c r="B94" s="23">
        <v>5.5071000000000003</v>
      </c>
    </row>
    <row r="95" spans="1:2" x14ac:dyDescent="0.2">
      <c r="A95" s="23" t="s">
        <v>158</v>
      </c>
      <c r="B95" s="23">
        <v>5.5007999999999999</v>
      </c>
    </row>
    <row r="96" spans="1:2" x14ac:dyDescent="0.2">
      <c r="A96" s="23" t="s">
        <v>159</v>
      </c>
      <c r="B96" s="23">
        <v>5.4682000000000004</v>
      </c>
    </row>
    <row r="97" spans="1:2" x14ac:dyDescent="0.2">
      <c r="A97" s="23" t="s">
        <v>160</v>
      </c>
      <c r="B97" s="23">
        <v>5.4577999999999998</v>
      </c>
    </row>
    <row r="98" spans="1:2" x14ac:dyDescent="0.2">
      <c r="A98" s="23" t="s">
        <v>161</v>
      </c>
      <c r="B98" s="23">
        <v>5.4645000000000001</v>
      </c>
    </row>
    <row r="99" spans="1:2" x14ac:dyDescent="0.2">
      <c r="A99" s="23" t="s">
        <v>162</v>
      </c>
      <c r="B99" s="23">
        <v>5.4843000000000002</v>
      </c>
    </row>
    <row r="100" spans="1:2" x14ac:dyDescent="0.2">
      <c r="A100" s="23" t="s">
        <v>163</v>
      </c>
      <c r="B100" s="23">
        <v>5.5002000000000004</v>
      </c>
    </row>
    <row r="101" spans="1:2" x14ac:dyDescent="0.2">
      <c r="A101" s="23" t="s">
        <v>164</v>
      </c>
      <c r="B101" s="23">
        <v>5.5305</v>
      </c>
    </row>
    <row r="102" spans="1:2" x14ac:dyDescent="0.2">
      <c r="A102" s="23" t="s">
        <v>165</v>
      </c>
      <c r="B102" s="23">
        <v>5.4911000000000003</v>
      </c>
    </row>
    <row r="103" spans="1:2" x14ac:dyDescent="0.2">
      <c r="A103" s="23" t="s">
        <v>166</v>
      </c>
      <c r="B103" s="23">
        <v>5.4977</v>
      </c>
    </row>
    <row r="104" spans="1:2" x14ac:dyDescent="0.2">
      <c r="A104" s="23" t="s">
        <v>167</v>
      </c>
      <c r="B104" s="23">
        <v>5.4904999999999999</v>
      </c>
    </row>
    <row r="105" spans="1:2" x14ac:dyDescent="0.2">
      <c r="A105" s="23" t="s">
        <v>168</v>
      </c>
      <c r="B105" s="23">
        <v>5.4759000000000002</v>
      </c>
    </row>
    <row r="106" spans="1:2" x14ac:dyDescent="0.2">
      <c r="A106" s="23" t="s">
        <v>169</v>
      </c>
      <c r="B106" s="23">
        <v>5.4907000000000004</v>
      </c>
    </row>
    <row r="107" spans="1:2" x14ac:dyDescent="0.2">
      <c r="A107" s="23" t="s">
        <v>170</v>
      </c>
      <c r="B107" s="23">
        <v>5.4915000000000003</v>
      </c>
    </row>
    <row r="108" spans="1:2" x14ac:dyDescent="0.2">
      <c r="A108" s="23" t="s">
        <v>171</v>
      </c>
      <c r="B108" s="23">
        <v>5.4650999999999996</v>
      </c>
    </row>
    <row r="109" spans="1:2" x14ac:dyDescent="0.2">
      <c r="A109" s="23" t="s">
        <v>172</v>
      </c>
      <c r="B109" s="23">
        <v>5.5049000000000001</v>
      </c>
    </row>
    <row r="110" spans="1:2" x14ac:dyDescent="0.2">
      <c r="A110" s="23" t="s">
        <v>173</v>
      </c>
      <c r="B110" s="23">
        <v>5.5102000000000002</v>
      </c>
    </row>
    <row r="111" spans="1:2" x14ac:dyDescent="0.2">
      <c r="A111" s="23" t="s">
        <v>174</v>
      </c>
      <c r="B111" s="23">
        <v>5.5239000000000003</v>
      </c>
    </row>
    <row r="112" spans="1:2" x14ac:dyDescent="0.2">
      <c r="A112" s="23" t="s">
        <v>175</v>
      </c>
      <c r="B112" s="23">
        <v>5.5092999999999996</v>
      </c>
    </row>
    <row r="113" spans="1:2" x14ac:dyDescent="0.2">
      <c r="A113" s="23" t="s">
        <v>176</v>
      </c>
      <c r="B113" s="23">
        <v>5.5648</v>
      </c>
    </row>
    <row r="114" spans="1:2" x14ac:dyDescent="0.2">
      <c r="A114" s="23" t="s">
        <v>177</v>
      </c>
      <c r="B114" s="23">
        <v>5.5305999999999997</v>
      </c>
    </row>
    <row r="115" spans="1:2" x14ac:dyDescent="0.2">
      <c r="A115" s="23" t="s">
        <v>178</v>
      </c>
      <c r="B115" s="23">
        <v>5.5021000000000004</v>
      </c>
    </row>
    <row r="116" spans="1:2" x14ac:dyDescent="0.2">
      <c r="A116" s="23" t="s">
        <v>179</v>
      </c>
      <c r="B116" s="23">
        <v>5.5044000000000004</v>
      </c>
    </row>
    <row r="117" spans="1:2" x14ac:dyDescent="0.2">
      <c r="A117" s="23" t="s">
        <v>180</v>
      </c>
      <c r="B117" s="23">
        <v>5.4836</v>
      </c>
    </row>
    <row r="118" spans="1:2" x14ac:dyDescent="0.2">
      <c r="A118" s="23" t="s">
        <v>181</v>
      </c>
      <c r="B118" s="23">
        <v>5.4512999999999998</v>
      </c>
    </row>
    <row r="119" spans="1:2" x14ac:dyDescent="0.2">
      <c r="A119" s="23" t="s">
        <v>182</v>
      </c>
      <c r="B119" s="23">
        <v>5.4329999999999998</v>
      </c>
    </row>
    <row r="120" spans="1:2" x14ac:dyDescent="0.2">
      <c r="A120" s="23" t="s">
        <v>183</v>
      </c>
      <c r="B120" s="23">
        <v>5.4104999999999999</v>
      </c>
    </row>
    <row r="121" spans="1:2" x14ac:dyDescent="0.2">
      <c r="A121" s="23" t="s">
        <v>184</v>
      </c>
      <c r="B121" s="23">
        <v>5.4329999999999998</v>
      </c>
    </row>
    <row r="122" spans="1:2" x14ac:dyDescent="0.2">
      <c r="A122" s="23" t="s">
        <v>185</v>
      </c>
      <c r="B122" s="23">
        <v>5.3920000000000003</v>
      </c>
    </row>
    <row r="123" spans="1:2" x14ac:dyDescent="0.2">
      <c r="A123" s="23" t="s">
        <v>186</v>
      </c>
      <c r="B123" s="23">
        <v>5.3445</v>
      </c>
    </row>
    <row r="124" spans="1:2" x14ac:dyDescent="0.2">
      <c r="A124" s="23" t="s">
        <v>187</v>
      </c>
      <c r="B124" s="23">
        <v>5.3769999999999998</v>
      </c>
    </row>
    <row r="125" spans="1:2" x14ac:dyDescent="0.2">
      <c r="A125" s="23" t="s">
        <v>188</v>
      </c>
      <c r="B125" s="23">
        <v>5.3806000000000003</v>
      </c>
    </row>
    <row r="126" spans="1:2" x14ac:dyDescent="0.2">
      <c r="A126" s="23" t="s">
        <v>189</v>
      </c>
      <c r="B126" s="23">
        <v>5.3509000000000002</v>
      </c>
    </row>
    <row r="127" spans="1:2" x14ac:dyDescent="0.2">
      <c r="A127" s="23" t="s">
        <v>190</v>
      </c>
      <c r="B127" s="23">
        <v>5.3814000000000002</v>
      </c>
    </row>
    <row r="128" spans="1:2" x14ac:dyDescent="0.2">
      <c r="A128" s="23" t="s">
        <v>191</v>
      </c>
      <c r="B128" s="23">
        <v>5.4021999999999997</v>
      </c>
    </row>
    <row r="129" spans="1:2" x14ac:dyDescent="0.2">
      <c r="A129" s="23" t="s">
        <v>192</v>
      </c>
      <c r="B129" s="23">
        <v>5.3771000000000004</v>
      </c>
    </row>
    <row r="130" spans="1:2" x14ac:dyDescent="0.2">
      <c r="A130" s="23" t="s">
        <v>193</v>
      </c>
      <c r="B130" s="23">
        <v>5.3791000000000002</v>
      </c>
    </row>
    <row r="131" spans="1:2" x14ac:dyDescent="0.2">
      <c r="A131" s="23" t="s">
        <v>194</v>
      </c>
      <c r="B131" s="23">
        <v>5.3752000000000004</v>
      </c>
    </row>
    <row r="132" spans="1:2" x14ac:dyDescent="0.2">
      <c r="A132" s="23" t="s">
        <v>195</v>
      </c>
      <c r="B132" s="23">
        <v>5.3482000000000003</v>
      </c>
    </row>
    <row r="133" spans="1:2" x14ac:dyDescent="0.2">
      <c r="A133" s="23" t="s">
        <v>196</v>
      </c>
      <c r="B133" s="23">
        <v>5.3456999999999999</v>
      </c>
    </row>
    <row r="134" spans="1:2" x14ac:dyDescent="0.2">
      <c r="A134" s="23" t="s">
        <v>197</v>
      </c>
      <c r="B134" s="23">
        <v>5.3422999999999998</v>
      </c>
    </row>
    <row r="135" spans="1:2" x14ac:dyDescent="0.2">
      <c r="A135" s="23" t="s">
        <v>198</v>
      </c>
      <c r="B135" s="23">
        <v>5.3400999999999996</v>
      </c>
    </row>
    <row r="136" spans="1:2" x14ac:dyDescent="0.2">
      <c r="A136" s="23" t="s">
        <v>199</v>
      </c>
      <c r="B136" s="23">
        <v>5.2952000000000004</v>
      </c>
    </row>
    <row r="137" spans="1:2" x14ac:dyDescent="0.2">
      <c r="A137" s="23" t="s">
        <v>200</v>
      </c>
      <c r="B137" s="23">
        <v>5.2568000000000001</v>
      </c>
    </row>
    <row r="138" spans="1:2" x14ac:dyDescent="0.2">
      <c r="A138" s="23" t="s">
        <v>201</v>
      </c>
      <c r="B138" s="23">
        <v>5.2865000000000002</v>
      </c>
    </row>
    <row r="139" spans="1:2" x14ac:dyDescent="0.2">
      <c r="A139" s="23" t="s">
        <v>202</v>
      </c>
      <c r="B139" s="23">
        <v>5.3079000000000001</v>
      </c>
    </row>
    <row r="140" spans="1:2" x14ac:dyDescent="0.2">
      <c r="A140" s="23" t="s">
        <v>203</v>
      </c>
      <c r="B140" s="23">
        <v>5.3193000000000001</v>
      </c>
    </row>
    <row r="141" spans="1:2" x14ac:dyDescent="0.2">
      <c r="A141" s="23" t="s">
        <v>204</v>
      </c>
      <c r="B141" s="23">
        <v>5.3529</v>
      </c>
    </row>
    <row r="142" spans="1:2" x14ac:dyDescent="0.2">
      <c r="A142" s="23" t="s">
        <v>205</v>
      </c>
      <c r="B142" s="23">
        <v>5.3258999999999999</v>
      </c>
    </row>
    <row r="143" spans="1:2" x14ac:dyDescent="0.2">
      <c r="A143" s="23" t="s">
        <v>206</v>
      </c>
      <c r="B143" s="23">
        <v>5.2751000000000001</v>
      </c>
    </row>
    <row r="144" spans="1:2" x14ac:dyDescent="0.2">
      <c r="A144" s="23" t="s">
        <v>207</v>
      </c>
      <c r="B144" s="23">
        <v>5.3132999999999999</v>
      </c>
    </row>
    <row r="145" spans="1:2" x14ac:dyDescent="0.2">
      <c r="A145" s="23" t="s">
        <v>208</v>
      </c>
      <c r="B145" s="23">
        <v>5.3699000000000003</v>
      </c>
    </row>
    <row r="146" spans="1:2" x14ac:dyDescent="0.2">
      <c r="A146" s="23" t="s">
        <v>209</v>
      </c>
      <c r="B146" s="23">
        <v>5.3823999999999996</v>
      </c>
    </row>
    <row r="147" spans="1:2" x14ac:dyDescent="0.2">
      <c r="A147" s="23" t="s">
        <v>210</v>
      </c>
      <c r="B147" s="23">
        <v>5.3727</v>
      </c>
    </row>
    <row r="148" spans="1:2" x14ac:dyDescent="0.2">
      <c r="A148" s="23" t="s">
        <v>211</v>
      </c>
      <c r="B148" s="23">
        <v>5.351</v>
      </c>
    </row>
    <row r="149" spans="1:2" x14ac:dyDescent="0.2">
      <c r="A149" s="23" t="s">
        <v>212</v>
      </c>
      <c r="B149" s="23">
        <v>5.3734999999999999</v>
      </c>
    </row>
    <row r="150" spans="1:2" x14ac:dyDescent="0.2">
      <c r="A150" s="23" t="s">
        <v>213</v>
      </c>
      <c r="B150" s="23">
        <v>5.4227999999999996</v>
      </c>
    </row>
    <row r="151" spans="1:2" x14ac:dyDescent="0.2">
      <c r="A151" s="23" t="s">
        <v>214</v>
      </c>
      <c r="B151" s="23">
        <v>5.4393000000000002</v>
      </c>
    </row>
    <row r="152" spans="1:2" x14ac:dyDescent="0.2">
      <c r="A152" s="23" t="s">
        <v>215</v>
      </c>
      <c r="B152" s="23">
        <v>5.4188999999999998</v>
      </c>
    </row>
    <row r="153" spans="1:2" x14ac:dyDescent="0.2">
      <c r="A153" s="23" t="s">
        <v>216</v>
      </c>
      <c r="B153" s="23">
        <v>5.4303999999999997</v>
      </c>
    </row>
    <row r="154" spans="1:2" x14ac:dyDescent="0.2">
      <c r="A154" s="23" t="s">
        <v>217</v>
      </c>
      <c r="B154" s="23">
        <v>5.3863000000000003</v>
      </c>
    </row>
    <row r="155" spans="1:2" x14ac:dyDescent="0.2">
      <c r="A155" s="23" t="s">
        <v>218</v>
      </c>
      <c r="B155" s="23">
        <v>5.3657000000000004</v>
      </c>
    </row>
    <row r="156" spans="1:2" x14ac:dyDescent="0.2">
      <c r="A156" s="23" t="s">
        <v>219</v>
      </c>
      <c r="B156" s="23">
        <v>5.3712999999999997</v>
      </c>
    </row>
    <row r="157" spans="1:2" x14ac:dyDescent="0.2">
      <c r="A157" s="23" t="s">
        <v>220</v>
      </c>
      <c r="B157" s="23">
        <v>5.3874000000000004</v>
      </c>
    </row>
    <row r="158" spans="1:2" x14ac:dyDescent="0.2">
      <c r="A158" s="23" t="s">
        <v>221</v>
      </c>
      <c r="B158" s="23">
        <v>5.3769999999999998</v>
      </c>
    </row>
    <row r="159" spans="1:2" x14ac:dyDescent="0.2">
      <c r="A159" s="23" t="s">
        <v>222</v>
      </c>
      <c r="B159" s="23">
        <v>5.3635999999999999</v>
      </c>
    </row>
    <row r="160" spans="1:2" x14ac:dyDescent="0.2">
      <c r="A160" s="23" t="s">
        <v>223</v>
      </c>
      <c r="B160" s="23">
        <v>5.3150000000000004</v>
      </c>
    </row>
    <row r="161" spans="1:2" x14ac:dyDescent="0.2">
      <c r="A161" s="23" t="s">
        <v>224</v>
      </c>
      <c r="B161" s="23">
        <v>5.3945999999999996</v>
      </c>
    </row>
    <row r="162" spans="1:2" x14ac:dyDescent="0.2">
      <c r="A162" s="23" t="s">
        <v>225</v>
      </c>
      <c r="B162" s="23">
        <v>5.3178999999999998</v>
      </c>
    </row>
    <row r="163" spans="1:2" x14ac:dyDescent="0.2">
      <c r="A163" s="23" t="s">
        <v>226</v>
      </c>
      <c r="B163" s="23">
        <v>5.3042999999999996</v>
      </c>
    </row>
    <row r="164" spans="1:2" x14ac:dyDescent="0.2">
      <c r="A164" s="23" t="s">
        <v>227</v>
      </c>
      <c r="B164" s="23">
        <v>5.3380999999999998</v>
      </c>
    </row>
    <row r="165" spans="1:2" x14ac:dyDescent="0.2">
      <c r="A165" s="23" t="s">
        <v>228</v>
      </c>
      <c r="B165" s="23">
        <v>5.3285999999999998</v>
      </c>
    </row>
    <row r="166" spans="1:2" x14ac:dyDescent="0.2">
      <c r="A166" s="23" t="s">
        <v>229</v>
      </c>
      <c r="B166" s="23">
        <v>5.32</v>
      </c>
    </row>
    <row r="167" spans="1:2" x14ac:dyDescent="0.2">
      <c r="A167" s="23" t="s">
        <v>230</v>
      </c>
      <c r="B167" s="23">
        <v>5.2766000000000002</v>
      </c>
    </row>
    <row r="168" spans="1:2" x14ac:dyDescent="0.2">
      <c r="A168" s="23" t="s">
        <v>231</v>
      </c>
      <c r="B168" s="23">
        <v>5.2949999999999999</v>
      </c>
    </row>
    <row r="169" spans="1:2" x14ac:dyDescent="0.2">
      <c r="A169" s="23" t="s">
        <v>232</v>
      </c>
      <c r="B169" s="23">
        <v>5.2907999999999999</v>
      </c>
    </row>
    <row r="170" spans="1:2" x14ac:dyDescent="0.2">
      <c r="A170" s="23" t="s">
        <v>233</v>
      </c>
      <c r="B170" s="23">
        <v>5.3357999999999999</v>
      </c>
    </row>
    <row r="171" spans="1:2" x14ac:dyDescent="0.2">
      <c r="A171" s="23" t="s">
        <v>234</v>
      </c>
      <c r="B171" s="23">
        <v>5.3559999999999999</v>
      </c>
    </row>
    <row r="172" spans="1:2" x14ac:dyDescent="0.2">
      <c r="A172" s="23" t="s">
        <v>235</v>
      </c>
      <c r="B172" s="23">
        <v>5.3135000000000003</v>
      </c>
    </row>
    <row r="173" spans="1:2" x14ac:dyDescent="0.2">
      <c r="A173" s="23" t="s">
        <v>236</v>
      </c>
      <c r="B173" s="23">
        <v>5.3446999999999996</v>
      </c>
    </row>
    <row r="174" spans="1:2" x14ac:dyDescent="0.2">
      <c r="A174" s="23" t="s">
        <v>237</v>
      </c>
      <c r="B174" s="23">
        <v>5.3571</v>
      </c>
    </row>
    <row r="175" spans="1:2" x14ac:dyDescent="0.2">
      <c r="A175" s="23" t="s">
        <v>238</v>
      </c>
      <c r="B175" s="23">
        <v>5.3615000000000004</v>
      </c>
    </row>
    <row r="176" spans="1:2" x14ac:dyDescent="0.2">
      <c r="A176" s="23" t="s">
        <v>239</v>
      </c>
      <c r="B176" s="23">
        <v>5.3926999999999996</v>
      </c>
    </row>
    <row r="177" spans="1:2" x14ac:dyDescent="0.2">
      <c r="A177" s="23" t="s">
        <v>240</v>
      </c>
      <c r="B177" s="23">
        <v>5.4236000000000004</v>
      </c>
    </row>
    <row r="178" spans="1:2" x14ac:dyDescent="0.2">
      <c r="A178" s="23" t="s">
        <v>241</v>
      </c>
      <c r="B178" s="23">
        <v>5.4016000000000002</v>
      </c>
    </row>
    <row r="179" spans="1:2" x14ac:dyDescent="0.2">
      <c r="A179" s="23" t="s">
        <v>242</v>
      </c>
      <c r="B179" s="23">
        <v>5.4240000000000004</v>
      </c>
    </row>
    <row r="180" spans="1:2" x14ac:dyDescent="0.2">
      <c r="A180" s="23" t="s">
        <v>243</v>
      </c>
      <c r="B180" s="23">
        <v>5.4077999999999999</v>
      </c>
    </row>
    <row r="181" spans="1:2" x14ac:dyDescent="0.2">
      <c r="A181" s="23" t="s">
        <v>324</v>
      </c>
      <c r="B181" s="23">
        <v>5.3788</v>
      </c>
    </row>
    <row r="182" spans="1:2" x14ac:dyDescent="0.2">
      <c r="A182" s="23" t="s">
        <v>323</v>
      </c>
      <c r="B182" s="23">
        <v>5.4002999999999997</v>
      </c>
    </row>
    <row r="183" spans="1:2" x14ac:dyDescent="0.2">
      <c r="A183" s="23" t="s">
        <v>322</v>
      </c>
      <c r="B183" s="23">
        <v>5.3779000000000003</v>
      </c>
    </row>
    <row r="184" spans="1:2" x14ac:dyDescent="0.2">
      <c r="A184" s="23" t="s">
        <v>321</v>
      </c>
      <c r="B184" s="23">
        <v>5.3945999999999996</v>
      </c>
    </row>
    <row r="185" spans="1:2" x14ac:dyDescent="0.2">
      <c r="A185" s="23" t="s">
        <v>320</v>
      </c>
      <c r="B185" s="23">
        <v>5.4562999999999997</v>
      </c>
    </row>
    <row r="186" spans="1:2" x14ac:dyDescent="0.2">
      <c r="A186" s="23" t="s">
        <v>319</v>
      </c>
      <c r="B186" s="23">
        <v>5.4641999999999999</v>
      </c>
    </row>
    <row r="187" spans="1:2" x14ac:dyDescent="0.2">
      <c r="A187" s="23" t="s">
        <v>318</v>
      </c>
      <c r="B187" s="23">
        <v>5.4466999999999999</v>
      </c>
    </row>
    <row r="188" spans="1:2" x14ac:dyDescent="0.2">
      <c r="A188" s="23" t="s">
        <v>317</v>
      </c>
      <c r="B188" s="23">
        <v>5.4284999999999997</v>
      </c>
    </row>
    <row r="189" spans="1:2" x14ac:dyDescent="0.2">
      <c r="A189" s="23" t="s">
        <v>316</v>
      </c>
      <c r="B189" s="23">
        <v>5.4564000000000004</v>
      </c>
    </row>
    <row r="190" spans="1:2" x14ac:dyDescent="0.2">
      <c r="A190" s="23" t="s">
        <v>315</v>
      </c>
      <c r="B190" s="23">
        <v>5.4039000000000001</v>
      </c>
    </row>
    <row r="191" spans="1:2" x14ac:dyDescent="0.2">
      <c r="A191" s="23" t="s">
        <v>314</v>
      </c>
      <c r="B191" s="23">
        <v>5.3818000000000001</v>
      </c>
    </row>
    <row r="192" spans="1:2" x14ac:dyDescent="0.2">
      <c r="A192" s="23" t="s">
        <v>313</v>
      </c>
      <c r="B192" s="23">
        <v>5.3356000000000003</v>
      </c>
    </row>
    <row r="193" spans="1:2" x14ac:dyDescent="0.2">
      <c r="A193" s="23" t="s">
        <v>312</v>
      </c>
      <c r="B193" s="23">
        <v>5.3524000000000003</v>
      </c>
    </row>
    <row r="194" spans="1:2" x14ac:dyDescent="0.2">
      <c r="A194" s="23" t="s">
        <v>311</v>
      </c>
      <c r="B194" s="23">
        <v>5.3426</v>
      </c>
    </row>
    <row r="195" spans="1:2" x14ac:dyDescent="0.2">
      <c r="A195" s="23" t="s">
        <v>310</v>
      </c>
      <c r="B195" s="23">
        <v>5.3933</v>
      </c>
    </row>
    <row r="196" spans="1:2" x14ac:dyDescent="0.2">
      <c r="A196" s="23" t="s">
        <v>309</v>
      </c>
      <c r="B196" s="23">
        <v>5.4138000000000002</v>
      </c>
    </row>
    <row r="197" spans="1:2" x14ac:dyDescent="0.2">
      <c r="A197" s="23" t="s">
        <v>308</v>
      </c>
      <c r="B197" s="23">
        <v>5.3581000000000003</v>
      </c>
    </row>
    <row r="198" spans="1:2" x14ac:dyDescent="0.2">
      <c r="A198" s="23" t="s">
        <v>307</v>
      </c>
      <c r="B198" s="23">
        <v>5.3792</v>
      </c>
    </row>
    <row r="199" spans="1:2" x14ac:dyDescent="0.2">
      <c r="A199" s="23" t="s">
        <v>306</v>
      </c>
      <c r="B199" s="23">
        <v>5.3483999999999998</v>
      </c>
    </row>
    <row r="200" spans="1:2" x14ac:dyDescent="0.2">
      <c r="A200" s="23" t="s">
        <v>305</v>
      </c>
      <c r="B200" s="23">
        <v>5.2605000000000004</v>
      </c>
    </row>
    <row r="201" spans="1:2" x14ac:dyDescent="0.2">
      <c r="A201" s="23" t="s">
        <v>304</v>
      </c>
      <c r="B201" s="23">
        <v>5.1624999999999996</v>
      </c>
    </row>
    <row r="202" spans="1:2" x14ac:dyDescent="0.2">
      <c r="A202" s="23" t="s">
        <v>303</v>
      </c>
      <c r="B202" s="23">
        <v>5.2156000000000002</v>
      </c>
    </row>
    <row r="203" spans="1:2" x14ac:dyDescent="0.2">
      <c r="A203" s="23" t="s">
        <v>302</v>
      </c>
      <c r="B203" s="23">
        <v>5.1082000000000001</v>
      </c>
    </row>
    <row r="204" spans="1:2" x14ac:dyDescent="0.2">
      <c r="A204" s="23" t="s">
        <v>301</v>
      </c>
      <c r="B204" s="23">
        <v>5.1596000000000002</v>
      </c>
    </row>
    <row r="205" spans="1:2" x14ac:dyDescent="0.2">
      <c r="A205" s="23" t="s">
        <v>300</v>
      </c>
      <c r="B205" s="23">
        <v>5.1470000000000002</v>
      </c>
    </row>
    <row r="206" spans="1:2" x14ac:dyDescent="0.2">
      <c r="A206" s="23" t="s">
        <v>299</v>
      </c>
      <c r="B206" s="23">
        <v>5.1444999999999999</v>
      </c>
    </row>
    <row r="207" spans="1:2" x14ac:dyDescent="0.2">
      <c r="A207" s="23" t="s">
        <v>298</v>
      </c>
      <c r="B207" s="23">
        <v>5.2275999999999998</v>
      </c>
    </row>
    <row r="208" spans="1:2" x14ac:dyDescent="0.2">
      <c r="A208" s="23" t="s">
        <v>297</v>
      </c>
      <c r="B208" s="23">
        <v>5.2907999999999999</v>
      </c>
    </row>
    <row r="209" spans="1:2" x14ac:dyDescent="0.2">
      <c r="A209" s="23" t="s">
        <v>296</v>
      </c>
      <c r="B209" s="23">
        <v>5.3079000000000001</v>
      </c>
    </row>
    <row r="210" spans="1:2" x14ac:dyDescent="0.2">
      <c r="A210" s="23" t="s">
        <v>295</v>
      </c>
      <c r="B210" s="23">
        <v>5.3513999999999999</v>
      </c>
    </row>
    <row r="211" spans="1:2" x14ac:dyDescent="0.2">
      <c r="A211" s="23" t="s">
        <v>294</v>
      </c>
      <c r="B211" s="23">
        <v>5.4622000000000002</v>
      </c>
    </row>
    <row r="212" spans="1:2" x14ac:dyDescent="0.2">
      <c r="A212" s="23" t="s">
        <v>293</v>
      </c>
      <c r="B212" s="23">
        <v>5.4812000000000003</v>
      </c>
    </row>
    <row r="213" spans="1:2" x14ac:dyDescent="0.2">
      <c r="A213" s="23" t="s">
        <v>292</v>
      </c>
      <c r="B213" s="23">
        <v>5.5343999999999998</v>
      </c>
    </row>
    <row r="214" spans="1:2" x14ac:dyDescent="0.2">
      <c r="A214" s="23" t="s">
        <v>291</v>
      </c>
      <c r="B214" s="23">
        <v>5.4349999999999996</v>
      </c>
    </row>
    <row r="215" spans="1:2" x14ac:dyDescent="0.2">
      <c r="A215" s="23" t="s">
        <v>290</v>
      </c>
      <c r="B215" s="23">
        <v>5.3768000000000002</v>
      </c>
    </row>
    <row r="216" spans="1:2" x14ac:dyDescent="0.2">
      <c r="A216" s="23" t="s">
        <v>289</v>
      </c>
      <c r="B216" s="23">
        <v>5.3592000000000004</v>
      </c>
    </row>
    <row r="217" spans="1:2" x14ac:dyDescent="0.2">
      <c r="A217" s="23" t="s">
        <v>288</v>
      </c>
      <c r="B217" s="23">
        <v>5.3743999999999996</v>
      </c>
    </row>
    <row r="218" spans="1:2" x14ac:dyDescent="0.2">
      <c r="A218" s="23" t="s">
        <v>287</v>
      </c>
      <c r="B218" s="23">
        <v>5.3593000000000002</v>
      </c>
    </row>
    <row r="219" spans="1:2" x14ac:dyDescent="0.2">
      <c r="A219" s="23" t="s">
        <v>286</v>
      </c>
      <c r="B219" s="23">
        <v>5.3888999999999996</v>
      </c>
    </row>
    <row r="220" spans="1:2" x14ac:dyDescent="0.2">
      <c r="A220" s="23" t="s">
        <v>285</v>
      </c>
      <c r="B220" s="23">
        <v>5.4202000000000004</v>
      </c>
    </row>
    <row r="221" spans="1:2" x14ac:dyDescent="0.2">
      <c r="A221" s="23" t="s">
        <v>284</v>
      </c>
      <c r="B221" s="23">
        <v>5.4587000000000003</v>
      </c>
    </row>
    <row r="222" spans="1:2" x14ac:dyDescent="0.2">
      <c r="A222" s="23" t="s">
        <v>283</v>
      </c>
      <c r="B222" s="23">
        <v>5.5103</v>
      </c>
    </row>
    <row r="223" spans="1:2" x14ac:dyDescent="0.2">
      <c r="A223" s="23" t="s">
        <v>282</v>
      </c>
      <c r="B223" s="23">
        <v>5.4630000000000001</v>
      </c>
    </row>
    <row r="224" spans="1:2" x14ac:dyDescent="0.2">
      <c r="A224" s="23" t="s">
        <v>281</v>
      </c>
      <c r="B224" s="23">
        <v>5.4324000000000003</v>
      </c>
    </row>
    <row r="225" spans="1:2" x14ac:dyDescent="0.2">
      <c r="A225" s="23" t="s">
        <v>280</v>
      </c>
      <c r="B225" s="23">
        <v>5.3887999999999998</v>
      </c>
    </row>
    <row r="226" spans="1:2" x14ac:dyDescent="0.2">
      <c r="A226" s="23" t="s">
        <v>279</v>
      </c>
      <c r="B226" s="23">
        <v>5.3933999999999997</v>
      </c>
    </row>
    <row r="227" spans="1:2" x14ac:dyDescent="0.2">
      <c r="A227" s="23" t="s">
        <v>278</v>
      </c>
      <c r="B227" s="23">
        <v>5.4161999999999999</v>
      </c>
    </row>
    <row r="228" spans="1:2" x14ac:dyDescent="0.2">
      <c r="A228" s="23" t="s">
        <v>277</v>
      </c>
      <c r="B228" s="23">
        <v>5.3902999999999999</v>
      </c>
    </row>
    <row r="229" spans="1:2" x14ac:dyDescent="0.2">
      <c r="A229" s="23" t="s">
        <v>276</v>
      </c>
      <c r="B229" s="23">
        <v>5.3886000000000003</v>
      </c>
    </row>
    <row r="230" spans="1:2" x14ac:dyDescent="0.2">
      <c r="A230" s="23" t="s">
        <v>275</v>
      </c>
      <c r="B230" s="23">
        <v>5.4054000000000002</v>
      </c>
    </row>
    <row r="231" spans="1:2" x14ac:dyDescent="0.2">
      <c r="A231" s="23" t="s">
        <v>274</v>
      </c>
      <c r="B231" s="23">
        <v>5.3691000000000004</v>
      </c>
    </row>
    <row r="232" spans="1:2" x14ac:dyDescent="0.2">
      <c r="A232" s="23" t="s">
        <v>273</v>
      </c>
      <c r="B232" s="23">
        <v>5.3489000000000004</v>
      </c>
    </row>
    <row r="233" spans="1:2" x14ac:dyDescent="0.2">
      <c r="A233" s="23" t="s">
        <v>272</v>
      </c>
      <c r="B233" s="23">
        <v>5.3611000000000004</v>
      </c>
    </row>
    <row r="234" spans="1:2" x14ac:dyDescent="0.2">
      <c r="A234" s="23" t="s">
        <v>271</v>
      </c>
      <c r="B234" s="23">
        <v>5.36</v>
      </c>
    </row>
    <row r="235" spans="1:2" x14ac:dyDescent="0.2">
      <c r="A235" s="23" t="s">
        <v>270</v>
      </c>
      <c r="B235" s="23">
        <v>5.33</v>
      </c>
    </row>
    <row r="236" spans="1:2" x14ac:dyDescent="0.2">
      <c r="A236" s="23" t="s">
        <v>269</v>
      </c>
      <c r="B236" s="23">
        <v>5.3441999999999998</v>
      </c>
    </row>
    <row r="237" spans="1:2" x14ac:dyDescent="0.2">
      <c r="A237" s="23" t="s">
        <v>268</v>
      </c>
      <c r="B237" s="23">
        <v>5.3525999999999998</v>
      </c>
    </row>
    <row r="238" spans="1:2" x14ac:dyDescent="0.2">
      <c r="A238" s="23" t="s">
        <v>267</v>
      </c>
      <c r="B238" s="23">
        <v>5.3541999999999996</v>
      </c>
    </row>
    <row r="239" spans="1:2" x14ac:dyDescent="0.2">
      <c r="A239" s="23" t="s">
        <v>266</v>
      </c>
      <c r="B239" s="23">
        <v>5.4001000000000001</v>
      </c>
    </row>
    <row r="240" spans="1:2" x14ac:dyDescent="0.2">
      <c r="A240" s="23" t="s">
        <v>265</v>
      </c>
      <c r="B240" s="23">
        <v>5.3566000000000003</v>
      </c>
    </row>
    <row r="241" spans="1:2" x14ac:dyDescent="0.2">
      <c r="A241" s="23" t="s">
        <v>264</v>
      </c>
      <c r="B241" s="23">
        <v>5.3047000000000004</v>
      </c>
    </row>
    <row r="242" spans="1:2" x14ac:dyDescent="0.2">
      <c r="A242" s="23" t="s">
        <v>263</v>
      </c>
      <c r="B242" s="23">
        <v>5.3055000000000003</v>
      </c>
    </row>
    <row r="243" spans="1:2" x14ac:dyDescent="0.2">
      <c r="A243" s="23" t="s">
        <v>262</v>
      </c>
      <c r="B243" s="23">
        <v>5.3079000000000001</v>
      </c>
    </row>
    <row r="244" spans="1:2" x14ac:dyDescent="0.2">
      <c r="A244" s="23" t="s">
        <v>261</v>
      </c>
      <c r="B244" s="23">
        <v>5.3110999999999997</v>
      </c>
    </row>
    <row r="245" spans="1:2" x14ac:dyDescent="0.2">
      <c r="A245" s="23" t="s">
        <v>260</v>
      </c>
      <c r="B245" s="23">
        <v>5.3449</v>
      </c>
    </row>
    <row r="246" spans="1:2" x14ac:dyDescent="0.2">
      <c r="A246" s="23" t="s">
        <v>259</v>
      </c>
      <c r="B246" s="23">
        <v>5.3425000000000002</v>
      </c>
    </row>
    <row r="247" spans="1:2" x14ac:dyDescent="0.2">
      <c r="A247" s="23" t="s">
        <v>258</v>
      </c>
      <c r="B247" s="23">
        <v>5.3152999999999997</v>
      </c>
    </row>
    <row r="248" spans="1:2" x14ac:dyDescent="0.2">
      <c r="A248" s="23" t="s">
        <v>257</v>
      </c>
      <c r="B248" s="23">
        <v>5.2771999999999997</v>
      </c>
    </row>
    <row r="249" spans="1:2" x14ac:dyDescent="0.2">
      <c r="A249" s="23" t="s">
        <v>256</v>
      </c>
      <c r="B249" s="23">
        <v>5.2832999999999997</v>
      </c>
    </row>
    <row r="250" spans="1:2" x14ac:dyDescent="0.2">
      <c r="A250" s="23" t="s">
        <v>255</v>
      </c>
      <c r="B250" s="23">
        <v>5.3098000000000001</v>
      </c>
    </row>
    <row r="251" spans="1:2" x14ac:dyDescent="0.2">
      <c r="A251" s="23" t="s">
        <v>254</v>
      </c>
      <c r="B251" s="23">
        <v>5.3090000000000002</v>
      </c>
    </row>
    <row r="252" spans="1:2" x14ac:dyDescent="0.2">
      <c r="A252" s="23" t="s">
        <v>253</v>
      </c>
      <c r="B252" s="23">
        <v>5.3009000000000004</v>
      </c>
    </row>
    <row r="253" spans="1:2" x14ac:dyDescent="0.2">
      <c r="A253" s="23" t="s">
        <v>252</v>
      </c>
      <c r="B253" s="23">
        <v>5.2727000000000004</v>
      </c>
    </row>
    <row r="254" spans="1:2" x14ac:dyDescent="0.2">
      <c r="A254" s="23" t="s">
        <v>251</v>
      </c>
      <c r="B254" s="23">
        <v>5.3247</v>
      </c>
    </row>
    <row r="255" spans="1:2" x14ac:dyDescent="0.2">
      <c r="A255" s="23" t="s">
        <v>250</v>
      </c>
      <c r="B255" s="23">
        <v>5.3376999999999999</v>
      </c>
    </row>
    <row r="256" spans="1:2" x14ac:dyDescent="0.2">
      <c r="A256" s="23" t="s">
        <v>249</v>
      </c>
      <c r="B256" s="23">
        <v>5.3726000000000003</v>
      </c>
    </row>
    <row r="257" spans="1:2" x14ac:dyDescent="0.2">
      <c r="A257" s="23" t="s">
        <v>248</v>
      </c>
      <c r="B257" s="23">
        <v>5.3708</v>
      </c>
    </row>
    <row r="258" spans="1:2" x14ac:dyDescent="0.2">
      <c r="A258" s="23" t="s">
        <v>247</v>
      </c>
      <c r="B258" s="23">
        <v>5.4005000000000001</v>
      </c>
    </row>
    <row r="259" spans="1:2" x14ac:dyDescent="0.2">
      <c r="A259" s="23" t="s">
        <v>246</v>
      </c>
      <c r="B259" s="23">
        <v>5.3620999999999999</v>
      </c>
    </row>
    <row r="260" spans="1:2" x14ac:dyDescent="0.2">
      <c r="A260" s="23" t="s">
        <v>245</v>
      </c>
      <c r="B260" s="23">
        <v>5.391</v>
      </c>
    </row>
  </sheetData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F8" sqref="F8"/>
    </sheetView>
  </sheetViews>
  <sheetFormatPr defaultColWidth="8.7109375" defaultRowHeight="12.75" x14ac:dyDescent="0.2"/>
  <cols>
    <col min="1" max="2" width="17" style="21" bestFit="1" customWidth="1"/>
    <col min="3" max="16384" width="8.7109375" style="21"/>
  </cols>
  <sheetData>
    <row r="1" spans="1:5" x14ac:dyDescent="0.2">
      <c r="A1" s="30" t="s">
        <v>68</v>
      </c>
      <c r="B1" s="20"/>
    </row>
    <row r="2" spans="1:5" x14ac:dyDescent="0.2">
      <c r="A2" s="20"/>
      <c r="B2" s="20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1.2832187746295713</v>
      </c>
      <c r="B4" s="24">
        <f>AVERAGE(B197:B260)</f>
        <v>1.2792406250000001</v>
      </c>
      <c r="C4" s="7">
        <f>AVERAGE(B136:B196)</f>
        <v>1.241750819672131</v>
      </c>
      <c r="D4" s="7">
        <f>AVERAGE(B71:B135)</f>
        <v>1.2914461538461537</v>
      </c>
      <c r="E4" s="7">
        <f>AVERAGE(B7:B70)</f>
        <v>1.3204375000000002</v>
      </c>
    </row>
    <row r="6" spans="1:5" x14ac:dyDescent="0.2">
      <c r="A6" s="26" t="s">
        <v>69</v>
      </c>
      <c r="B6" s="26" t="s">
        <v>244</v>
      </c>
    </row>
    <row r="7" spans="1:5" x14ac:dyDescent="0.2">
      <c r="A7" s="23" t="s">
        <v>70</v>
      </c>
      <c r="B7" s="23">
        <v>1.3649</v>
      </c>
    </row>
    <row r="8" spans="1:5" x14ac:dyDescent="0.2">
      <c r="A8" s="23" t="s">
        <v>71</v>
      </c>
      <c r="B8" s="23">
        <v>1.3608</v>
      </c>
    </row>
    <row r="9" spans="1:5" x14ac:dyDescent="0.2">
      <c r="A9" s="23" t="s">
        <v>72</v>
      </c>
      <c r="B9" s="23">
        <v>1.3493999999999999</v>
      </c>
    </row>
    <row r="10" spans="1:5" x14ac:dyDescent="0.2">
      <c r="A10" s="23" t="s">
        <v>73</v>
      </c>
      <c r="B10" s="23">
        <v>1.3588</v>
      </c>
    </row>
    <row r="11" spans="1:5" x14ac:dyDescent="0.2">
      <c r="A11" s="23" t="s">
        <v>74</v>
      </c>
      <c r="B11" s="23">
        <v>1.3522000000000001</v>
      </c>
    </row>
    <row r="12" spans="1:5" x14ac:dyDescent="0.2">
      <c r="A12" s="23" t="s">
        <v>75</v>
      </c>
      <c r="B12" s="23">
        <v>1.3322000000000001</v>
      </c>
    </row>
    <row r="13" spans="1:5" x14ac:dyDescent="0.2">
      <c r="A13" s="23" t="s">
        <v>76</v>
      </c>
      <c r="B13" s="23">
        <v>1.3313999999999999</v>
      </c>
    </row>
    <row r="14" spans="1:5" x14ac:dyDescent="0.2">
      <c r="A14" s="23" t="s">
        <v>77</v>
      </c>
      <c r="B14" s="23">
        <v>1.3485</v>
      </c>
    </row>
    <row r="15" spans="1:5" x14ac:dyDescent="0.2">
      <c r="A15" s="23" t="s">
        <v>78</v>
      </c>
      <c r="B15" s="23">
        <v>1.3591</v>
      </c>
    </row>
    <row r="16" spans="1:5" x14ac:dyDescent="0.2">
      <c r="A16" s="23" t="s">
        <v>79</v>
      </c>
      <c r="B16" s="23">
        <v>1.3494999999999999</v>
      </c>
    </row>
    <row r="17" spans="1:2" x14ac:dyDescent="0.2">
      <c r="A17" s="23" t="s">
        <v>80</v>
      </c>
      <c r="B17" s="23">
        <v>1.3448</v>
      </c>
    </row>
    <row r="18" spans="1:2" x14ac:dyDescent="0.2">
      <c r="A18" s="23" t="s">
        <v>81</v>
      </c>
      <c r="B18" s="23">
        <v>1.333</v>
      </c>
    </row>
    <row r="19" spans="1:2" x14ac:dyDescent="0.2">
      <c r="A19" s="23" t="s">
        <v>82</v>
      </c>
      <c r="B19" s="23">
        <v>1.3216000000000001</v>
      </c>
    </row>
    <row r="20" spans="1:2" x14ac:dyDescent="0.2">
      <c r="A20" s="23" t="s">
        <v>83</v>
      </c>
      <c r="B20" s="23">
        <v>1.3274999999999999</v>
      </c>
    </row>
    <row r="21" spans="1:2" x14ac:dyDescent="0.2">
      <c r="A21" s="23" t="s">
        <v>84</v>
      </c>
      <c r="B21" s="23">
        <v>1.3395999999999999</v>
      </c>
    </row>
    <row r="22" spans="1:2" x14ac:dyDescent="0.2">
      <c r="A22" s="23" t="s">
        <v>85</v>
      </c>
      <c r="B22" s="23">
        <v>1.3361000000000001</v>
      </c>
    </row>
    <row r="23" spans="1:2" x14ac:dyDescent="0.2">
      <c r="A23" s="23" t="s">
        <v>86</v>
      </c>
      <c r="B23" s="23">
        <v>1.3312999999999999</v>
      </c>
    </row>
    <row r="24" spans="1:2" x14ac:dyDescent="0.2">
      <c r="A24" s="23" t="s">
        <v>87</v>
      </c>
      <c r="B24" s="23">
        <v>1.3472999999999999</v>
      </c>
    </row>
    <row r="25" spans="1:2" x14ac:dyDescent="0.2">
      <c r="A25" s="23" t="s">
        <v>88</v>
      </c>
      <c r="B25" s="23">
        <v>1.3496999999999999</v>
      </c>
    </row>
    <row r="26" spans="1:2" x14ac:dyDescent="0.2">
      <c r="A26" s="23" t="s">
        <v>89</v>
      </c>
      <c r="B26" s="23">
        <v>1.3326</v>
      </c>
    </row>
    <row r="27" spans="1:2" x14ac:dyDescent="0.2">
      <c r="A27" s="23" t="s">
        <v>90</v>
      </c>
      <c r="B27" s="23">
        <v>1.3364</v>
      </c>
    </row>
    <row r="28" spans="1:2" x14ac:dyDescent="0.2">
      <c r="A28" s="23" t="s">
        <v>91</v>
      </c>
      <c r="B28" s="23">
        <v>1.3352999999999999</v>
      </c>
    </row>
    <row r="29" spans="1:2" x14ac:dyDescent="0.2">
      <c r="A29" s="23" t="s">
        <v>92</v>
      </c>
      <c r="B29" s="23">
        <v>1.3344</v>
      </c>
    </row>
    <row r="30" spans="1:2" x14ac:dyDescent="0.2">
      <c r="A30" s="23" t="s">
        <v>93</v>
      </c>
      <c r="B30" s="23">
        <v>1.333</v>
      </c>
    </row>
    <row r="31" spans="1:2" x14ac:dyDescent="0.2">
      <c r="A31" s="23" t="s">
        <v>94</v>
      </c>
      <c r="B31" s="23">
        <v>1.3379000000000001</v>
      </c>
    </row>
    <row r="32" spans="1:2" x14ac:dyDescent="0.2">
      <c r="A32" s="23" t="s">
        <v>95</v>
      </c>
      <c r="B32" s="23">
        <v>1.3354999999999999</v>
      </c>
    </row>
    <row r="33" spans="1:2" x14ac:dyDescent="0.2">
      <c r="A33" s="23" t="s">
        <v>96</v>
      </c>
      <c r="B33" s="23">
        <v>1.3293999999999999</v>
      </c>
    </row>
    <row r="34" spans="1:2" x14ac:dyDescent="0.2">
      <c r="A34" s="23" t="s">
        <v>97</v>
      </c>
      <c r="B34" s="23">
        <v>1.3286</v>
      </c>
    </row>
    <row r="35" spans="1:2" x14ac:dyDescent="0.2">
      <c r="A35" s="23" t="s">
        <v>98</v>
      </c>
      <c r="B35" s="23">
        <v>1.3226</v>
      </c>
    </row>
    <row r="36" spans="1:2" x14ac:dyDescent="0.2">
      <c r="A36" s="23" t="s">
        <v>99</v>
      </c>
      <c r="B36" s="23">
        <v>1.3302</v>
      </c>
    </row>
    <row r="37" spans="1:2" x14ac:dyDescent="0.2">
      <c r="A37" s="23" t="s">
        <v>100</v>
      </c>
      <c r="B37" s="23">
        <v>1.3260000000000001</v>
      </c>
    </row>
    <row r="38" spans="1:2" x14ac:dyDescent="0.2">
      <c r="A38" s="23" t="s">
        <v>101</v>
      </c>
      <c r="B38" s="23">
        <v>1.3176000000000001</v>
      </c>
    </row>
    <row r="39" spans="1:2" x14ac:dyDescent="0.2">
      <c r="A39" s="23" t="s">
        <v>102</v>
      </c>
      <c r="B39" s="23">
        <v>1.3159000000000001</v>
      </c>
    </row>
    <row r="40" spans="1:2" x14ac:dyDescent="0.2">
      <c r="A40" s="23" t="s">
        <v>103</v>
      </c>
      <c r="B40" s="23">
        <v>1.3129</v>
      </c>
    </row>
    <row r="41" spans="1:2" x14ac:dyDescent="0.2">
      <c r="A41" s="23" t="s">
        <v>104</v>
      </c>
      <c r="B41" s="23">
        <v>1.3197000000000001</v>
      </c>
    </row>
    <row r="42" spans="1:2" x14ac:dyDescent="0.2">
      <c r="A42" s="23" t="s">
        <v>105</v>
      </c>
      <c r="B42" s="23">
        <v>1.325</v>
      </c>
    </row>
    <row r="43" spans="1:2" x14ac:dyDescent="0.2">
      <c r="A43" s="23" t="s">
        <v>106</v>
      </c>
      <c r="B43" s="23">
        <v>1.3149999999999999</v>
      </c>
    </row>
    <row r="44" spans="1:2" x14ac:dyDescent="0.2">
      <c r="A44" s="23" t="s">
        <v>107</v>
      </c>
      <c r="B44" s="23">
        <v>1.3160000000000001</v>
      </c>
    </row>
    <row r="45" spans="1:2" x14ac:dyDescent="0.2">
      <c r="A45" s="23" t="s">
        <v>108</v>
      </c>
      <c r="B45" s="23">
        <v>1.3022</v>
      </c>
    </row>
    <row r="46" spans="1:2" x14ac:dyDescent="0.2">
      <c r="A46" s="23" t="s">
        <v>109</v>
      </c>
      <c r="B46" s="23">
        <v>1.2994000000000001</v>
      </c>
    </row>
    <row r="47" spans="1:2" x14ac:dyDescent="0.2">
      <c r="A47" s="23" t="s">
        <v>110</v>
      </c>
      <c r="B47" s="23">
        <v>1.3070999999999999</v>
      </c>
    </row>
    <row r="48" spans="1:2" x14ac:dyDescent="0.2">
      <c r="A48" s="23" t="s">
        <v>111</v>
      </c>
      <c r="B48" s="23">
        <v>1.2904</v>
      </c>
    </row>
    <row r="49" spans="1:2" x14ac:dyDescent="0.2">
      <c r="A49" s="23" t="s">
        <v>112</v>
      </c>
      <c r="B49" s="23">
        <v>1.2932999999999999</v>
      </c>
    </row>
    <row r="50" spans="1:2" x14ac:dyDescent="0.2">
      <c r="A50" s="23" t="s">
        <v>113</v>
      </c>
      <c r="B50" s="23">
        <v>1.2905</v>
      </c>
    </row>
    <row r="51" spans="1:2" x14ac:dyDescent="0.2">
      <c r="A51" s="23" t="s">
        <v>114</v>
      </c>
      <c r="B51" s="23">
        <v>1.2994000000000001</v>
      </c>
    </row>
    <row r="52" spans="1:2" x14ac:dyDescent="0.2">
      <c r="A52" s="23" t="s">
        <v>115</v>
      </c>
      <c r="B52" s="23">
        <v>1.3066</v>
      </c>
    </row>
    <row r="53" spans="1:2" x14ac:dyDescent="0.2">
      <c r="A53" s="23" t="s">
        <v>116</v>
      </c>
      <c r="B53" s="23">
        <v>1.302</v>
      </c>
    </row>
    <row r="54" spans="1:2" x14ac:dyDescent="0.2">
      <c r="A54" s="23" t="s">
        <v>117</v>
      </c>
      <c r="B54" s="23">
        <v>1.3047</v>
      </c>
    </row>
    <row r="55" spans="1:2" x14ac:dyDescent="0.2">
      <c r="A55" s="23" t="s">
        <v>118</v>
      </c>
      <c r="B55" s="23">
        <v>1.3095000000000001</v>
      </c>
    </row>
    <row r="56" spans="1:2" x14ac:dyDescent="0.2">
      <c r="A56" s="23" t="s">
        <v>119</v>
      </c>
      <c r="B56" s="23">
        <v>1.3163</v>
      </c>
    </row>
    <row r="57" spans="1:2" x14ac:dyDescent="0.2">
      <c r="A57" s="23" t="s">
        <v>120</v>
      </c>
      <c r="B57" s="23">
        <v>1.2962</v>
      </c>
    </row>
    <row r="58" spans="1:2" x14ac:dyDescent="0.2">
      <c r="A58" s="23" t="s">
        <v>121</v>
      </c>
      <c r="B58" s="23">
        <v>1.2997000000000001</v>
      </c>
    </row>
    <row r="59" spans="1:2" x14ac:dyDescent="0.2">
      <c r="A59" s="23" t="s">
        <v>122</v>
      </c>
      <c r="B59" s="23">
        <v>1.2929999999999999</v>
      </c>
    </row>
    <row r="60" spans="1:2" x14ac:dyDescent="0.2">
      <c r="A60" s="23" t="s">
        <v>123</v>
      </c>
      <c r="B60" s="23">
        <v>1.2906</v>
      </c>
    </row>
    <row r="61" spans="1:2" x14ac:dyDescent="0.2">
      <c r="A61" s="23" t="s">
        <v>124</v>
      </c>
      <c r="B61" s="23">
        <v>1.3041</v>
      </c>
    </row>
    <row r="62" spans="1:2" x14ac:dyDescent="0.2">
      <c r="A62" s="23" t="s">
        <v>125</v>
      </c>
      <c r="B62" s="23">
        <v>1.2987</v>
      </c>
    </row>
    <row r="63" spans="1:2" x14ac:dyDescent="0.2">
      <c r="A63" s="23" t="s">
        <v>126</v>
      </c>
      <c r="B63" s="23">
        <v>1.3069999999999999</v>
      </c>
    </row>
    <row r="64" spans="1:2" x14ac:dyDescent="0.2">
      <c r="A64" s="23" t="s">
        <v>127</v>
      </c>
      <c r="B64" s="23">
        <v>1.2994000000000001</v>
      </c>
    </row>
    <row r="65" spans="1:2" x14ac:dyDescent="0.2">
      <c r="A65" s="23" t="s">
        <v>128</v>
      </c>
      <c r="B65" s="23">
        <v>1.2927999999999999</v>
      </c>
    </row>
    <row r="66" spans="1:2" x14ac:dyDescent="0.2">
      <c r="A66" s="23" t="s">
        <v>129</v>
      </c>
      <c r="B66" s="23">
        <v>1.2895000000000001</v>
      </c>
    </row>
    <row r="67" spans="1:2" x14ac:dyDescent="0.2">
      <c r="A67" s="23" t="s">
        <v>130</v>
      </c>
      <c r="B67" s="23">
        <v>1.2963</v>
      </c>
    </row>
    <row r="68" spans="1:2" x14ac:dyDescent="0.2">
      <c r="A68" s="23" t="s">
        <v>131</v>
      </c>
      <c r="B68" s="23">
        <v>1.2974000000000001</v>
      </c>
    </row>
    <row r="69" spans="1:2" x14ac:dyDescent="0.2">
      <c r="A69" s="23" t="s">
        <v>132</v>
      </c>
      <c r="B69" s="23">
        <v>1.2931999999999999</v>
      </c>
    </row>
    <row r="70" spans="1:2" x14ac:dyDescent="0.2">
      <c r="A70" s="23" t="s">
        <v>133</v>
      </c>
      <c r="B70" s="23">
        <v>1.2869999999999999</v>
      </c>
    </row>
    <row r="71" spans="1:2" x14ac:dyDescent="0.2">
      <c r="A71" s="23" t="s">
        <v>134</v>
      </c>
      <c r="B71" s="23">
        <v>1.2924</v>
      </c>
    </row>
    <row r="72" spans="1:2" x14ac:dyDescent="0.2">
      <c r="A72" s="23" t="s">
        <v>135</v>
      </c>
      <c r="B72" s="23">
        <v>1.2842</v>
      </c>
    </row>
    <row r="73" spans="1:2" x14ac:dyDescent="0.2">
      <c r="A73" s="23" t="s">
        <v>136</v>
      </c>
      <c r="B73" s="23">
        <v>1.2842</v>
      </c>
    </row>
    <row r="74" spans="1:2" x14ac:dyDescent="0.2">
      <c r="A74" s="23" t="s">
        <v>137</v>
      </c>
      <c r="B74" s="23">
        <v>1.2705</v>
      </c>
    </row>
    <row r="75" spans="1:2" x14ac:dyDescent="0.2">
      <c r="A75" s="23" t="s">
        <v>138</v>
      </c>
      <c r="B75" s="23">
        <v>1.2714000000000001</v>
      </c>
    </row>
    <row r="76" spans="1:2" x14ac:dyDescent="0.2">
      <c r="A76" s="23" t="s">
        <v>139</v>
      </c>
      <c r="B76" s="23">
        <v>1.2765</v>
      </c>
    </row>
    <row r="77" spans="1:2" x14ac:dyDescent="0.2">
      <c r="A77" s="23" t="s">
        <v>140</v>
      </c>
      <c r="B77" s="23">
        <v>1.2721</v>
      </c>
    </row>
    <row r="78" spans="1:2" x14ac:dyDescent="0.2">
      <c r="A78" s="23" t="s">
        <v>141</v>
      </c>
      <c r="B78" s="23">
        <v>1.2795000000000001</v>
      </c>
    </row>
    <row r="79" spans="1:2" x14ac:dyDescent="0.2">
      <c r="A79" s="23" t="s">
        <v>142</v>
      </c>
      <c r="B79" s="23">
        <v>1.2962</v>
      </c>
    </row>
    <row r="80" spans="1:2" x14ac:dyDescent="0.2">
      <c r="A80" s="23" t="s">
        <v>143</v>
      </c>
      <c r="B80" s="23">
        <v>1.2951999999999999</v>
      </c>
    </row>
    <row r="81" spans="1:2" x14ac:dyDescent="0.2">
      <c r="A81" s="23" t="s">
        <v>144</v>
      </c>
      <c r="B81" s="23">
        <v>1.3006</v>
      </c>
    </row>
    <row r="82" spans="1:2" x14ac:dyDescent="0.2">
      <c r="A82" s="23" t="s">
        <v>145</v>
      </c>
      <c r="B82" s="23">
        <v>1.2854000000000001</v>
      </c>
    </row>
    <row r="83" spans="1:2" x14ac:dyDescent="0.2">
      <c r="A83" s="23" t="s">
        <v>146</v>
      </c>
      <c r="B83" s="23">
        <v>1.2883</v>
      </c>
    </row>
    <row r="84" spans="1:2" x14ac:dyDescent="0.2">
      <c r="A84" s="23" t="s">
        <v>147</v>
      </c>
      <c r="B84" s="23">
        <v>1.2782</v>
      </c>
    </row>
    <row r="85" spans="1:2" x14ac:dyDescent="0.2">
      <c r="A85" s="23" t="s">
        <v>148</v>
      </c>
      <c r="B85" s="23">
        <v>1.2867</v>
      </c>
    </row>
    <row r="86" spans="1:2" x14ac:dyDescent="0.2">
      <c r="A86" s="23" t="s">
        <v>149</v>
      </c>
      <c r="B86" s="23">
        <v>1.2996000000000001</v>
      </c>
    </row>
    <row r="87" spans="1:2" x14ac:dyDescent="0.2">
      <c r="A87" s="23" t="s">
        <v>150</v>
      </c>
      <c r="B87" s="23">
        <v>1.3023</v>
      </c>
    </row>
    <row r="88" spans="1:2" x14ac:dyDescent="0.2">
      <c r="A88" s="23" t="s">
        <v>151</v>
      </c>
      <c r="B88" s="23">
        <v>1.3177000000000001</v>
      </c>
    </row>
    <row r="89" spans="1:2" x14ac:dyDescent="0.2">
      <c r="A89" s="23" t="s">
        <v>152</v>
      </c>
      <c r="B89" s="23">
        <v>1.3199000000000001</v>
      </c>
    </row>
    <row r="90" spans="1:2" x14ac:dyDescent="0.2">
      <c r="A90" s="23" t="s">
        <v>153</v>
      </c>
      <c r="B90" s="23">
        <v>1.3270999999999999</v>
      </c>
    </row>
    <row r="91" spans="1:2" x14ac:dyDescent="0.2">
      <c r="A91" s="23" t="s">
        <v>154</v>
      </c>
      <c r="B91" s="23">
        <v>1.3303</v>
      </c>
    </row>
    <row r="92" spans="1:2" x14ac:dyDescent="0.2">
      <c r="A92" s="23" t="s">
        <v>155</v>
      </c>
      <c r="B92" s="23">
        <v>1.345</v>
      </c>
    </row>
    <row r="93" spans="1:2" x14ac:dyDescent="0.2">
      <c r="A93" s="23" t="s">
        <v>156</v>
      </c>
      <c r="B93" s="23">
        <v>1.333</v>
      </c>
    </row>
    <row r="94" spans="1:2" x14ac:dyDescent="0.2">
      <c r="A94" s="23" t="s">
        <v>157</v>
      </c>
      <c r="B94" s="23">
        <v>1.3189</v>
      </c>
    </row>
    <row r="95" spans="1:2" x14ac:dyDescent="0.2">
      <c r="A95" s="23" t="s">
        <v>158</v>
      </c>
      <c r="B95" s="23">
        <v>1.3192999999999999</v>
      </c>
    </row>
    <row r="96" spans="1:2" x14ac:dyDescent="0.2">
      <c r="A96" s="23" t="s">
        <v>159</v>
      </c>
      <c r="B96" s="23">
        <v>1.3118000000000001</v>
      </c>
    </row>
    <row r="97" spans="1:2" x14ac:dyDescent="0.2">
      <c r="A97" s="23" t="s">
        <v>160</v>
      </c>
      <c r="B97" s="23">
        <v>1.3070999999999999</v>
      </c>
    </row>
    <row r="98" spans="1:2" x14ac:dyDescent="0.2">
      <c r="A98" s="23" t="s">
        <v>161</v>
      </c>
      <c r="B98" s="23">
        <v>1.3072999999999999</v>
      </c>
    </row>
    <row r="99" spans="1:2" x14ac:dyDescent="0.2">
      <c r="A99" s="23" t="s">
        <v>162</v>
      </c>
      <c r="B99" s="23">
        <v>1.3144</v>
      </c>
    </row>
    <row r="100" spans="1:2" x14ac:dyDescent="0.2">
      <c r="A100" s="23" t="s">
        <v>163</v>
      </c>
      <c r="B100" s="23">
        <v>1.3182</v>
      </c>
    </row>
    <row r="101" spans="1:2" x14ac:dyDescent="0.2">
      <c r="A101" s="23" t="s">
        <v>164</v>
      </c>
      <c r="B101" s="23">
        <v>1.3223</v>
      </c>
    </row>
    <row r="102" spans="1:2" x14ac:dyDescent="0.2">
      <c r="A102" s="23" t="s">
        <v>165</v>
      </c>
      <c r="B102" s="23">
        <v>1.3099000000000001</v>
      </c>
    </row>
    <row r="103" spans="1:2" x14ac:dyDescent="0.2">
      <c r="A103" s="23" t="s">
        <v>166</v>
      </c>
      <c r="B103" s="23">
        <v>1.3109999999999999</v>
      </c>
    </row>
    <row r="104" spans="1:2" x14ac:dyDescent="0.2">
      <c r="A104" s="23" t="s">
        <v>167</v>
      </c>
      <c r="B104" s="23">
        <v>1.3096000000000001</v>
      </c>
    </row>
    <row r="105" spans="1:2" x14ac:dyDescent="0.2">
      <c r="A105" s="23" t="s">
        <v>168</v>
      </c>
      <c r="B105" s="23">
        <v>1.3058000000000001</v>
      </c>
    </row>
    <row r="106" spans="1:2" x14ac:dyDescent="0.2">
      <c r="A106" s="23" t="s">
        <v>169</v>
      </c>
      <c r="B106" s="23">
        <v>1.3087</v>
      </c>
    </row>
    <row r="107" spans="1:2" x14ac:dyDescent="0.2">
      <c r="A107" s="23" t="s">
        <v>170</v>
      </c>
      <c r="B107" s="23">
        <v>1.3089</v>
      </c>
    </row>
    <row r="108" spans="1:2" x14ac:dyDescent="0.2">
      <c r="A108" s="23" t="s">
        <v>171</v>
      </c>
      <c r="B108" s="23">
        <v>1.3050999999999999</v>
      </c>
    </row>
    <row r="109" spans="1:2" x14ac:dyDescent="0.2">
      <c r="A109" s="23" t="s">
        <v>172</v>
      </c>
      <c r="B109" s="23">
        <v>1.3143</v>
      </c>
    </row>
    <row r="110" spans="1:2" x14ac:dyDescent="0.2">
      <c r="A110" s="23" t="s">
        <v>173</v>
      </c>
      <c r="B110" s="23">
        <v>1.3143</v>
      </c>
    </row>
    <row r="111" spans="1:2" x14ac:dyDescent="0.2">
      <c r="A111" s="23" t="s">
        <v>174</v>
      </c>
      <c r="B111" s="23">
        <v>1.3079000000000001</v>
      </c>
    </row>
    <row r="112" spans="1:2" x14ac:dyDescent="0.2">
      <c r="A112" s="23" t="s">
        <v>175</v>
      </c>
      <c r="B112" s="23">
        <v>1.3031999999999999</v>
      </c>
    </row>
    <row r="113" spans="1:2" x14ac:dyDescent="0.2">
      <c r="A113" s="23" t="s">
        <v>176</v>
      </c>
      <c r="B113" s="23">
        <v>1.3126</v>
      </c>
    </row>
    <row r="114" spans="1:2" x14ac:dyDescent="0.2">
      <c r="A114" s="23" t="s">
        <v>177</v>
      </c>
      <c r="B114" s="23">
        <v>1.3046</v>
      </c>
    </row>
    <row r="115" spans="1:2" x14ac:dyDescent="0.2">
      <c r="A115" s="23" t="s">
        <v>178</v>
      </c>
      <c r="B115" s="23">
        <v>1.2966</v>
      </c>
    </row>
    <row r="116" spans="1:2" x14ac:dyDescent="0.2">
      <c r="A116" s="23" t="s">
        <v>179</v>
      </c>
      <c r="B116" s="23">
        <v>1.2947</v>
      </c>
    </row>
    <row r="117" spans="1:2" x14ac:dyDescent="0.2">
      <c r="A117" s="23" t="s">
        <v>180</v>
      </c>
      <c r="B117" s="23">
        <v>1.2895000000000001</v>
      </c>
    </row>
    <row r="118" spans="1:2" x14ac:dyDescent="0.2">
      <c r="A118" s="23" t="s">
        <v>181</v>
      </c>
      <c r="B118" s="23">
        <v>1.2788999999999999</v>
      </c>
    </row>
    <row r="119" spans="1:2" x14ac:dyDescent="0.2">
      <c r="A119" s="23" t="s">
        <v>182</v>
      </c>
      <c r="B119" s="23">
        <v>1.2746</v>
      </c>
    </row>
    <row r="120" spans="1:2" x14ac:dyDescent="0.2">
      <c r="A120" s="23" t="s">
        <v>183</v>
      </c>
      <c r="B120" s="23">
        <v>1.2732000000000001</v>
      </c>
    </row>
    <row r="121" spans="1:2" x14ac:dyDescent="0.2">
      <c r="A121" s="23" t="s">
        <v>184</v>
      </c>
      <c r="B121" s="23">
        <v>1.2748999999999999</v>
      </c>
    </row>
    <row r="122" spans="1:2" x14ac:dyDescent="0.2">
      <c r="A122" s="23" t="s">
        <v>185</v>
      </c>
      <c r="B122" s="23">
        <v>1.2646999999999999</v>
      </c>
    </row>
    <row r="123" spans="1:2" x14ac:dyDescent="0.2">
      <c r="A123" s="23" t="s">
        <v>186</v>
      </c>
      <c r="B123" s="23">
        <v>1.2536</v>
      </c>
    </row>
    <row r="124" spans="1:2" x14ac:dyDescent="0.2">
      <c r="A124" s="23" t="s">
        <v>187</v>
      </c>
      <c r="B124" s="23">
        <v>1.2597</v>
      </c>
    </row>
    <row r="125" spans="1:2" x14ac:dyDescent="0.2">
      <c r="A125" s="23" t="s">
        <v>188</v>
      </c>
      <c r="B125" s="23">
        <v>1.2623</v>
      </c>
    </row>
    <row r="126" spans="1:2" x14ac:dyDescent="0.2">
      <c r="A126" s="23" t="s">
        <v>189</v>
      </c>
      <c r="B126" s="23">
        <v>1.2529999999999999</v>
      </c>
    </row>
    <row r="127" spans="1:2" x14ac:dyDescent="0.2">
      <c r="A127" s="23" t="s">
        <v>190</v>
      </c>
      <c r="B127" s="23">
        <v>1.2619</v>
      </c>
    </row>
    <row r="128" spans="1:2" x14ac:dyDescent="0.2">
      <c r="A128" s="23" t="s">
        <v>191</v>
      </c>
      <c r="B128" s="23">
        <v>1.2662</v>
      </c>
    </row>
    <row r="129" spans="1:2" x14ac:dyDescent="0.2">
      <c r="A129" s="23" t="s">
        <v>192</v>
      </c>
      <c r="B129" s="23">
        <v>1.2615000000000001</v>
      </c>
    </row>
    <row r="130" spans="1:2" x14ac:dyDescent="0.2">
      <c r="A130" s="23" t="s">
        <v>193</v>
      </c>
      <c r="B130" s="23">
        <v>1.2596000000000001</v>
      </c>
    </row>
    <row r="131" spans="1:2" x14ac:dyDescent="0.2">
      <c r="A131" s="23" t="s">
        <v>194</v>
      </c>
      <c r="B131" s="23">
        <v>1.2575000000000001</v>
      </c>
    </row>
    <row r="132" spans="1:2" x14ac:dyDescent="0.2">
      <c r="A132" s="23" t="s">
        <v>195</v>
      </c>
      <c r="B132" s="23">
        <v>1.2508999999999999</v>
      </c>
    </row>
    <row r="133" spans="1:2" x14ac:dyDescent="0.2">
      <c r="A133" s="23" t="s">
        <v>196</v>
      </c>
      <c r="B133" s="23">
        <v>1.2467999999999999</v>
      </c>
    </row>
    <row r="134" spans="1:2" x14ac:dyDescent="0.2">
      <c r="A134" s="23" t="s">
        <v>197</v>
      </c>
      <c r="B134" s="23">
        <v>1.2465999999999999</v>
      </c>
    </row>
    <row r="135" spans="1:2" x14ac:dyDescent="0.2">
      <c r="A135" s="23" t="s">
        <v>198</v>
      </c>
      <c r="B135" s="23">
        <v>1.2458</v>
      </c>
    </row>
    <row r="136" spans="1:2" x14ac:dyDescent="0.2">
      <c r="A136" s="23" t="s">
        <v>199</v>
      </c>
      <c r="B136" s="23">
        <v>1.2359</v>
      </c>
    </row>
    <row r="137" spans="1:2" x14ac:dyDescent="0.2">
      <c r="A137" s="23" t="s">
        <v>200</v>
      </c>
      <c r="B137" s="23">
        <v>1.2267999999999999</v>
      </c>
    </row>
    <row r="138" spans="1:2" x14ac:dyDescent="0.2">
      <c r="A138" s="23" t="s">
        <v>201</v>
      </c>
      <c r="B138" s="23">
        <v>1.232</v>
      </c>
    </row>
    <row r="139" spans="1:2" x14ac:dyDescent="0.2">
      <c r="A139" s="23" t="s">
        <v>202</v>
      </c>
      <c r="B139" s="23">
        <v>1.2405999999999999</v>
      </c>
    </row>
    <row r="140" spans="1:2" x14ac:dyDescent="0.2">
      <c r="A140" s="23" t="s">
        <v>203</v>
      </c>
      <c r="B140" s="23">
        <v>1.2450000000000001</v>
      </c>
    </row>
    <row r="141" spans="1:2" x14ac:dyDescent="0.2">
      <c r="A141" s="23" t="s">
        <v>204</v>
      </c>
      <c r="B141" s="23">
        <v>1.252</v>
      </c>
    </row>
    <row r="142" spans="1:2" x14ac:dyDescent="0.2">
      <c r="A142" s="23" t="s">
        <v>205</v>
      </c>
      <c r="B142" s="23">
        <v>1.2447999999999999</v>
      </c>
    </row>
    <row r="143" spans="1:2" x14ac:dyDescent="0.2">
      <c r="A143" s="23" t="s">
        <v>206</v>
      </c>
      <c r="B143" s="23">
        <v>1.2361</v>
      </c>
    </row>
    <row r="144" spans="1:2" x14ac:dyDescent="0.2">
      <c r="A144" s="23" t="s">
        <v>207</v>
      </c>
      <c r="B144" s="23">
        <v>1.242</v>
      </c>
    </row>
    <row r="145" spans="1:2" x14ac:dyDescent="0.2">
      <c r="A145" s="23" t="s">
        <v>208</v>
      </c>
      <c r="B145" s="23">
        <v>1.2544999999999999</v>
      </c>
    </row>
    <row r="146" spans="1:2" x14ac:dyDescent="0.2">
      <c r="A146" s="23" t="s">
        <v>209</v>
      </c>
      <c r="B146" s="23">
        <v>1.2583</v>
      </c>
    </row>
    <row r="147" spans="1:2" x14ac:dyDescent="0.2">
      <c r="A147" s="23" t="s">
        <v>210</v>
      </c>
      <c r="B147" s="23">
        <v>1.2559</v>
      </c>
    </row>
    <row r="148" spans="1:2" x14ac:dyDescent="0.2">
      <c r="A148" s="23" t="s">
        <v>211</v>
      </c>
      <c r="B148" s="23">
        <v>1.2539</v>
      </c>
    </row>
    <row r="149" spans="1:2" x14ac:dyDescent="0.2">
      <c r="A149" s="23" t="s">
        <v>212</v>
      </c>
      <c r="B149" s="23">
        <v>1.2645</v>
      </c>
    </row>
    <row r="150" spans="1:2" x14ac:dyDescent="0.2">
      <c r="A150" s="23" t="s">
        <v>213</v>
      </c>
      <c r="B150" s="23">
        <v>1.2755000000000001</v>
      </c>
    </row>
    <row r="151" spans="1:2" x14ac:dyDescent="0.2">
      <c r="A151" s="23" t="s">
        <v>214</v>
      </c>
      <c r="B151" s="23">
        <v>1.2722</v>
      </c>
    </row>
    <row r="152" spans="1:2" x14ac:dyDescent="0.2">
      <c r="A152" s="23" t="s">
        <v>215</v>
      </c>
      <c r="B152" s="23">
        <v>1.2698</v>
      </c>
    </row>
    <row r="153" spans="1:2" x14ac:dyDescent="0.2">
      <c r="A153" s="23" t="s">
        <v>216</v>
      </c>
      <c r="B153" s="23">
        <v>1.2725</v>
      </c>
    </row>
    <row r="154" spans="1:2" x14ac:dyDescent="0.2">
      <c r="A154" s="23" t="s">
        <v>217</v>
      </c>
      <c r="B154" s="23">
        <v>1.2606999999999999</v>
      </c>
    </row>
    <row r="155" spans="1:2" x14ac:dyDescent="0.2">
      <c r="A155" s="23" t="s">
        <v>218</v>
      </c>
      <c r="B155" s="23">
        <v>1.2597</v>
      </c>
    </row>
    <row r="156" spans="1:2" x14ac:dyDescent="0.2">
      <c r="A156" s="23" t="s">
        <v>219</v>
      </c>
      <c r="B156" s="23">
        <v>1.2557</v>
      </c>
    </row>
    <row r="157" spans="1:2" x14ac:dyDescent="0.2">
      <c r="A157" s="23" t="s">
        <v>220</v>
      </c>
      <c r="B157" s="23">
        <v>1.2481</v>
      </c>
    </row>
    <row r="158" spans="1:2" x14ac:dyDescent="0.2">
      <c r="A158" s="23" t="s">
        <v>221</v>
      </c>
      <c r="B158" s="23">
        <v>1.2367999999999999</v>
      </c>
    </row>
    <row r="159" spans="1:2" x14ac:dyDescent="0.2">
      <c r="A159" s="23" t="s">
        <v>222</v>
      </c>
      <c r="B159" s="23">
        <v>1.2323</v>
      </c>
    </row>
    <row r="160" spans="1:2" x14ac:dyDescent="0.2">
      <c r="A160" s="23" t="s">
        <v>223</v>
      </c>
      <c r="B160" s="23">
        <v>1.2217</v>
      </c>
    </row>
    <row r="161" spans="1:2" x14ac:dyDescent="0.2">
      <c r="A161" s="23" t="s">
        <v>224</v>
      </c>
      <c r="B161" s="23">
        <v>1.2363</v>
      </c>
    </row>
    <row r="162" spans="1:2" x14ac:dyDescent="0.2">
      <c r="A162" s="23" t="s">
        <v>225</v>
      </c>
      <c r="B162" s="23">
        <v>1.2190000000000001</v>
      </c>
    </row>
    <row r="163" spans="1:2" x14ac:dyDescent="0.2">
      <c r="A163" s="23" t="s">
        <v>226</v>
      </c>
      <c r="B163" s="23">
        <v>1.2212000000000001</v>
      </c>
    </row>
    <row r="164" spans="1:2" x14ac:dyDescent="0.2">
      <c r="A164" s="23" t="s">
        <v>227</v>
      </c>
      <c r="B164" s="23">
        <v>1.2270000000000001</v>
      </c>
    </row>
    <row r="165" spans="1:2" x14ac:dyDescent="0.2">
      <c r="A165" s="23" t="s">
        <v>228</v>
      </c>
      <c r="B165" s="23">
        <v>1.2251000000000001</v>
      </c>
    </row>
    <row r="166" spans="1:2" x14ac:dyDescent="0.2">
      <c r="A166" s="23" t="s">
        <v>229</v>
      </c>
      <c r="B166" s="23">
        <v>1.2192000000000001</v>
      </c>
    </row>
    <row r="167" spans="1:2" x14ac:dyDescent="0.2">
      <c r="A167" s="23" t="s">
        <v>230</v>
      </c>
      <c r="B167" s="23">
        <v>1.2125999999999999</v>
      </c>
    </row>
    <row r="168" spans="1:2" x14ac:dyDescent="0.2">
      <c r="A168" s="23" t="s">
        <v>231</v>
      </c>
      <c r="B168" s="23">
        <v>1.2199</v>
      </c>
    </row>
    <row r="169" spans="1:2" x14ac:dyDescent="0.2">
      <c r="A169" s="23" t="s">
        <v>232</v>
      </c>
      <c r="B169" s="23">
        <v>1.2225999999999999</v>
      </c>
    </row>
    <row r="170" spans="1:2" x14ac:dyDescent="0.2">
      <c r="A170" s="23" t="s">
        <v>233</v>
      </c>
      <c r="B170" s="23">
        <v>1.2330000000000001</v>
      </c>
    </row>
    <row r="171" spans="1:2" x14ac:dyDescent="0.2">
      <c r="A171" s="23" t="s">
        <v>234</v>
      </c>
      <c r="B171" s="23">
        <v>1.2358</v>
      </c>
    </row>
    <row r="172" spans="1:2" x14ac:dyDescent="0.2">
      <c r="A172" s="23" t="s">
        <v>235</v>
      </c>
      <c r="B172" s="23">
        <v>1.2286999999999999</v>
      </c>
    </row>
    <row r="173" spans="1:2" x14ac:dyDescent="0.2">
      <c r="A173" s="23" t="s">
        <v>236</v>
      </c>
      <c r="B173" s="23">
        <v>1.2362</v>
      </c>
    </row>
    <row r="174" spans="1:2" x14ac:dyDescent="0.2">
      <c r="A174" s="23" t="s">
        <v>237</v>
      </c>
      <c r="B174" s="23">
        <v>1.2454000000000001</v>
      </c>
    </row>
    <row r="175" spans="1:2" x14ac:dyDescent="0.2">
      <c r="A175" s="23" t="s">
        <v>238</v>
      </c>
      <c r="B175" s="23">
        <v>1.2421</v>
      </c>
    </row>
    <row r="176" spans="1:2" x14ac:dyDescent="0.2">
      <c r="A176" s="23" t="s">
        <v>239</v>
      </c>
      <c r="B176" s="23">
        <v>1.2546999999999999</v>
      </c>
    </row>
    <row r="177" spans="1:2" x14ac:dyDescent="0.2">
      <c r="A177" s="23" t="s">
        <v>240</v>
      </c>
      <c r="B177" s="23">
        <v>1.2613000000000001</v>
      </c>
    </row>
    <row r="178" spans="1:2" x14ac:dyDescent="0.2">
      <c r="A178" s="23" t="s">
        <v>241</v>
      </c>
      <c r="B178" s="23">
        <v>1.2436</v>
      </c>
    </row>
    <row r="179" spans="1:2" x14ac:dyDescent="0.2">
      <c r="A179" s="23" t="s">
        <v>242</v>
      </c>
      <c r="B179" s="23">
        <v>1.2436</v>
      </c>
    </row>
    <row r="180" spans="1:2" x14ac:dyDescent="0.2">
      <c r="A180" s="23" t="s">
        <v>243</v>
      </c>
      <c r="B180" s="23">
        <v>1.2408999999999999</v>
      </c>
    </row>
    <row r="181" spans="1:2" x14ac:dyDescent="0.2">
      <c r="A181" s="23" t="s">
        <v>324</v>
      </c>
      <c r="B181" s="23">
        <v>1.2338</v>
      </c>
    </row>
    <row r="182" spans="1:2" x14ac:dyDescent="0.2">
      <c r="A182" s="23" t="s">
        <v>323</v>
      </c>
      <c r="B182" s="23">
        <v>1.2385999999999999</v>
      </c>
    </row>
    <row r="183" spans="1:2" x14ac:dyDescent="0.2">
      <c r="A183" s="23" t="s">
        <v>322</v>
      </c>
      <c r="B183" s="23">
        <v>1.2329000000000001</v>
      </c>
    </row>
    <row r="184" spans="1:2" x14ac:dyDescent="0.2">
      <c r="A184" s="23" t="s">
        <v>321</v>
      </c>
      <c r="B184" s="23">
        <v>1.2273000000000001</v>
      </c>
    </row>
    <row r="185" spans="1:2" x14ac:dyDescent="0.2">
      <c r="A185" s="23" t="s">
        <v>320</v>
      </c>
      <c r="B185" s="23">
        <v>1.2473000000000001</v>
      </c>
    </row>
    <row r="186" spans="1:2" x14ac:dyDescent="0.2">
      <c r="A186" s="23" t="s">
        <v>319</v>
      </c>
      <c r="B186" s="23">
        <v>1.2504</v>
      </c>
    </row>
    <row r="187" spans="1:2" x14ac:dyDescent="0.2">
      <c r="A187" s="23" t="s">
        <v>318</v>
      </c>
      <c r="B187" s="23">
        <v>1.2451000000000001</v>
      </c>
    </row>
    <row r="188" spans="1:2" x14ac:dyDescent="0.2">
      <c r="A188" s="23" t="s">
        <v>317</v>
      </c>
      <c r="B188" s="23">
        <v>1.2498</v>
      </c>
    </row>
    <row r="189" spans="1:2" x14ac:dyDescent="0.2">
      <c r="A189" s="23" t="s">
        <v>316</v>
      </c>
      <c r="B189" s="23">
        <v>1.2594000000000001</v>
      </c>
    </row>
    <row r="190" spans="1:2" x14ac:dyDescent="0.2">
      <c r="A190" s="23" t="s">
        <v>315</v>
      </c>
      <c r="B190" s="23">
        <v>1.2470000000000001</v>
      </c>
    </row>
    <row r="191" spans="1:2" x14ac:dyDescent="0.2">
      <c r="A191" s="23" t="s">
        <v>314</v>
      </c>
      <c r="B191" s="23">
        <v>1.2379</v>
      </c>
    </row>
    <row r="192" spans="1:2" x14ac:dyDescent="0.2">
      <c r="A192" s="23" t="s">
        <v>313</v>
      </c>
      <c r="B192" s="23">
        <v>1.2303999999999999</v>
      </c>
    </row>
    <row r="193" spans="1:2" x14ac:dyDescent="0.2">
      <c r="A193" s="23" t="s">
        <v>312</v>
      </c>
      <c r="B193" s="23">
        <v>1.2255</v>
      </c>
    </row>
    <row r="194" spans="1:2" x14ac:dyDescent="0.2">
      <c r="A194" s="23" t="s">
        <v>311</v>
      </c>
      <c r="B194" s="23">
        <v>1.2258</v>
      </c>
    </row>
    <row r="195" spans="1:2" x14ac:dyDescent="0.2">
      <c r="A195" s="23" t="s">
        <v>310</v>
      </c>
      <c r="B195" s="23">
        <v>1.2377</v>
      </c>
    </row>
    <row r="196" spans="1:2" x14ac:dyDescent="0.2">
      <c r="A196" s="23" t="s">
        <v>309</v>
      </c>
      <c r="B196" s="23">
        <v>1.2423999999999999</v>
      </c>
    </row>
    <row r="197" spans="1:2" x14ac:dyDescent="0.2">
      <c r="A197" s="23" t="s">
        <v>308</v>
      </c>
      <c r="B197" s="23">
        <v>1.2403</v>
      </c>
    </row>
    <row r="198" spans="1:2" x14ac:dyDescent="0.2">
      <c r="A198" s="23" t="s">
        <v>307</v>
      </c>
      <c r="B198" s="23">
        <v>1.2416</v>
      </c>
    </row>
    <row r="199" spans="1:2" x14ac:dyDescent="0.2">
      <c r="A199" s="23" t="s">
        <v>306</v>
      </c>
      <c r="B199" s="23">
        <v>1.2359</v>
      </c>
    </row>
    <row r="200" spans="1:2" x14ac:dyDescent="0.2">
      <c r="A200" s="23" t="s">
        <v>305</v>
      </c>
      <c r="B200" s="23">
        <v>1.2135</v>
      </c>
    </row>
    <row r="201" spans="1:2" x14ac:dyDescent="0.2">
      <c r="A201" s="23" t="s">
        <v>304</v>
      </c>
      <c r="B201" s="23">
        <v>1.1760999999999999</v>
      </c>
    </row>
    <row r="202" spans="1:2" x14ac:dyDescent="0.2">
      <c r="A202" s="23" t="s">
        <v>303</v>
      </c>
      <c r="B202" s="23">
        <v>1.1772</v>
      </c>
    </row>
    <row r="203" spans="1:2" x14ac:dyDescent="0.2">
      <c r="A203" s="23" t="s">
        <v>302</v>
      </c>
      <c r="B203" s="23">
        <v>1.1492</v>
      </c>
    </row>
    <row r="204" spans="1:2" x14ac:dyDescent="0.2">
      <c r="A204" s="23" t="s">
        <v>301</v>
      </c>
      <c r="B204" s="23">
        <v>1.1740999999999999</v>
      </c>
    </row>
    <row r="205" spans="1:2" x14ac:dyDescent="0.2">
      <c r="A205" s="23" t="s">
        <v>300</v>
      </c>
      <c r="B205" s="23">
        <v>1.1657999999999999</v>
      </c>
    </row>
    <row r="206" spans="1:2" x14ac:dyDescent="0.2">
      <c r="A206" s="23" t="s">
        <v>299</v>
      </c>
      <c r="B206" s="23">
        <v>1.1762999999999999</v>
      </c>
    </row>
    <row r="207" spans="1:2" x14ac:dyDescent="0.2">
      <c r="A207" s="23" t="s">
        <v>298</v>
      </c>
      <c r="B207" s="23">
        <v>1.2016</v>
      </c>
    </row>
    <row r="208" spans="1:2" x14ac:dyDescent="0.2">
      <c r="A208" s="23" t="s">
        <v>297</v>
      </c>
      <c r="B208" s="23">
        <v>1.2277</v>
      </c>
    </row>
    <row r="209" spans="1:2" x14ac:dyDescent="0.2">
      <c r="A209" s="23" t="s">
        <v>296</v>
      </c>
      <c r="B209" s="23">
        <v>1.2405999999999999</v>
      </c>
    </row>
    <row r="210" spans="1:2" x14ac:dyDescent="0.2">
      <c r="A210" s="23" t="s">
        <v>295</v>
      </c>
      <c r="B210" s="23">
        <v>1.254</v>
      </c>
    </row>
    <row r="211" spans="1:2" x14ac:dyDescent="0.2">
      <c r="A211" s="23" t="s">
        <v>294</v>
      </c>
      <c r="B211" s="23">
        <v>1.2887</v>
      </c>
    </row>
    <row r="212" spans="1:2" x14ac:dyDescent="0.2">
      <c r="A212" s="23" t="s">
        <v>293</v>
      </c>
      <c r="B212" s="23">
        <v>1.2931999999999999</v>
      </c>
    </row>
    <row r="213" spans="1:2" x14ac:dyDescent="0.2">
      <c r="A213" s="23" t="s">
        <v>292</v>
      </c>
      <c r="B213" s="23">
        <v>1.3109999999999999</v>
      </c>
    </row>
    <row r="214" spans="1:2" x14ac:dyDescent="0.2">
      <c r="A214" s="23" t="s">
        <v>291</v>
      </c>
      <c r="B214" s="23">
        <v>1.3028999999999999</v>
      </c>
    </row>
    <row r="215" spans="1:2" x14ac:dyDescent="0.2">
      <c r="A215" s="23" t="s">
        <v>290</v>
      </c>
      <c r="B215" s="23">
        <v>1.2922</v>
      </c>
    </row>
    <row r="216" spans="1:2" x14ac:dyDescent="0.2">
      <c r="A216" s="23" t="s">
        <v>289</v>
      </c>
      <c r="B216" s="23">
        <v>1.2821</v>
      </c>
    </row>
    <row r="217" spans="1:2" x14ac:dyDescent="0.2">
      <c r="A217" s="23" t="s">
        <v>288</v>
      </c>
      <c r="B217" s="23">
        <v>1.2819</v>
      </c>
    </row>
    <row r="218" spans="1:2" x14ac:dyDescent="0.2">
      <c r="A218" s="23" t="s">
        <v>287</v>
      </c>
      <c r="B218" s="23">
        <v>1.2747999999999999</v>
      </c>
    </row>
    <row r="219" spans="1:2" x14ac:dyDescent="0.2">
      <c r="A219" s="23" t="s">
        <v>286</v>
      </c>
      <c r="B219" s="23">
        <v>1.2776000000000001</v>
      </c>
    </row>
    <row r="220" spans="1:2" x14ac:dyDescent="0.2">
      <c r="A220" s="23" t="s">
        <v>285</v>
      </c>
      <c r="B220" s="23">
        <v>1.2873000000000001</v>
      </c>
    </row>
    <row r="221" spans="1:2" x14ac:dyDescent="0.2">
      <c r="A221" s="23" t="s">
        <v>284</v>
      </c>
      <c r="B221" s="23">
        <v>1.2917000000000001</v>
      </c>
    </row>
    <row r="222" spans="1:2" x14ac:dyDescent="0.2">
      <c r="A222" s="23" t="s">
        <v>283</v>
      </c>
      <c r="B222" s="23">
        <v>1.3016000000000001</v>
      </c>
    </row>
    <row r="223" spans="1:2" x14ac:dyDescent="0.2">
      <c r="A223" s="23" t="s">
        <v>282</v>
      </c>
      <c r="B223" s="23">
        <v>1.2924</v>
      </c>
    </row>
    <row r="224" spans="1:2" x14ac:dyDescent="0.2">
      <c r="A224" s="23" t="s">
        <v>281</v>
      </c>
      <c r="B224" s="23">
        <v>1.2962</v>
      </c>
    </row>
    <row r="225" spans="1:2" x14ac:dyDescent="0.2">
      <c r="A225" s="23" t="s">
        <v>280</v>
      </c>
      <c r="B225" s="23">
        <v>1.2881</v>
      </c>
    </row>
    <row r="226" spans="1:2" x14ac:dyDescent="0.2">
      <c r="A226" s="23" t="s">
        <v>279</v>
      </c>
      <c r="B226" s="23">
        <v>1.2950999999999999</v>
      </c>
    </row>
    <row r="227" spans="1:2" x14ac:dyDescent="0.2">
      <c r="A227" s="23" t="s">
        <v>278</v>
      </c>
      <c r="B227" s="23">
        <v>1.3037000000000001</v>
      </c>
    </row>
    <row r="228" spans="1:2" x14ac:dyDescent="0.2">
      <c r="A228" s="23" t="s">
        <v>277</v>
      </c>
      <c r="B228" s="23">
        <v>1.3006</v>
      </c>
    </row>
    <row r="229" spans="1:2" x14ac:dyDescent="0.2">
      <c r="A229" s="23" t="s">
        <v>276</v>
      </c>
      <c r="B229" s="23">
        <v>1.3016000000000001</v>
      </c>
    </row>
    <row r="230" spans="1:2" x14ac:dyDescent="0.2">
      <c r="A230" s="23" t="s">
        <v>275</v>
      </c>
      <c r="B230" s="23">
        <v>1.3055000000000001</v>
      </c>
    </row>
    <row r="231" spans="1:2" x14ac:dyDescent="0.2">
      <c r="A231" s="23" t="s">
        <v>274</v>
      </c>
      <c r="B231" s="23">
        <v>1.2975000000000001</v>
      </c>
    </row>
    <row r="232" spans="1:2" x14ac:dyDescent="0.2">
      <c r="A232" s="23" t="s">
        <v>273</v>
      </c>
      <c r="B232" s="23">
        <v>1.2945</v>
      </c>
    </row>
    <row r="233" spans="1:2" x14ac:dyDescent="0.2">
      <c r="A233" s="23" t="s">
        <v>272</v>
      </c>
      <c r="B233" s="23">
        <v>1.2923</v>
      </c>
    </row>
    <row r="234" spans="1:2" x14ac:dyDescent="0.2">
      <c r="A234" s="23" t="s">
        <v>271</v>
      </c>
      <c r="B234" s="23">
        <v>1.2939000000000001</v>
      </c>
    </row>
    <row r="235" spans="1:2" x14ac:dyDescent="0.2">
      <c r="A235" s="23" t="s">
        <v>270</v>
      </c>
      <c r="B235" s="23">
        <v>1.2928999999999999</v>
      </c>
    </row>
    <row r="236" spans="1:2" x14ac:dyDescent="0.2">
      <c r="A236" s="23" t="s">
        <v>269</v>
      </c>
      <c r="B236" s="23">
        <v>1.2984</v>
      </c>
    </row>
    <row r="237" spans="1:2" x14ac:dyDescent="0.2">
      <c r="A237" s="23" t="s">
        <v>268</v>
      </c>
      <c r="B237" s="23">
        <v>1.3025</v>
      </c>
    </row>
    <row r="238" spans="1:2" x14ac:dyDescent="0.2">
      <c r="A238" s="23" t="s">
        <v>267</v>
      </c>
      <c r="B238" s="23">
        <v>1.3012999999999999</v>
      </c>
    </row>
    <row r="239" spans="1:2" x14ac:dyDescent="0.2">
      <c r="A239" s="23" t="s">
        <v>266</v>
      </c>
      <c r="B239" s="23">
        <v>1.3179000000000001</v>
      </c>
    </row>
    <row r="240" spans="1:2" x14ac:dyDescent="0.2">
      <c r="A240" s="27" t="s">
        <v>265</v>
      </c>
      <c r="B240" s="27">
        <v>1.31</v>
      </c>
    </row>
    <row r="241" spans="1:2" x14ac:dyDescent="0.2">
      <c r="A241" s="23" t="s">
        <v>264</v>
      </c>
      <c r="B241" s="23">
        <v>1.3</v>
      </c>
    </row>
    <row r="242" spans="1:2" x14ac:dyDescent="0.2">
      <c r="A242" s="23" t="s">
        <v>263</v>
      </c>
      <c r="B242" s="23">
        <v>1.2983</v>
      </c>
    </row>
    <row r="243" spans="1:2" x14ac:dyDescent="0.2">
      <c r="A243" s="23" t="s">
        <v>262</v>
      </c>
      <c r="B243" s="23">
        <v>1.3056000000000001</v>
      </c>
    </row>
    <row r="244" spans="1:2" x14ac:dyDescent="0.2">
      <c r="A244" s="23" t="s">
        <v>261</v>
      </c>
      <c r="B244" s="23">
        <v>1.3067</v>
      </c>
    </row>
    <row r="245" spans="1:2" x14ac:dyDescent="0.2">
      <c r="A245" s="23" t="s">
        <v>260</v>
      </c>
      <c r="B245" s="23">
        <v>1.3118000000000001</v>
      </c>
    </row>
    <row r="246" spans="1:2" x14ac:dyDescent="0.2">
      <c r="A246" s="23" t="s">
        <v>259</v>
      </c>
      <c r="B246" s="23">
        <v>1.3141</v>
      </c>
    </row>
    <row r="247" spans="1:2" x14ac:dyDescent="0.2">
      <c r="A247" s="23" t="s">
        <v>258</v>
      </c>
      <c r="B247" s="23">
        <v>1.3058000000000001</v>
      </c>
    </row>
    <row r="248" spans="1:2" x14ac:dyDescent="0.2">
      <c r="A248" s="23" t="s">
        <v>257</v>
      </c>
      <c r="B248" s="23">
        <v>1.2998000000000001</v>
      </c>
    </row>
    <row r="249" spans="1:2" x14ac:dyDescent="0.2">
      <c r="A249" s="23" t="s">
        <v>256</v>
      </c>
      <c r="B249" s="23">
        <v>1.3028999999999999</v>
      </c>
    </row>
    <row r="250" spans="1:2" x14ac:dyDescent="0.2">
      <c r="A250" s="23" t="s">
        <v>255</v>
      </c>
      <c r="B250" s="23">
        <v>1.3067</v>
      </c>
    </row>
    <row r="251" spans="1:2" x14ac:dyDescent="0.2">
      <c r="A251" s="23" t="s">
        <v>254</v>
      </c>
      <c r="B251" s="23">
        <v>1.3023</v>
      </c>
    </row>
    <row r="252" spans="1:2" x14ac:dyDescent="0.2">
      <c r="A252" s="23" t="s">
        <v>253</v>
      </c>
      <c r="B252" s="23">
        <v>1.3009999999999999</v>
      </c>
    </row>
    <row r="253" spans="1:2" x14ac:dyDescent="0.2">
      <c r="A253" s="23" t="s">
        <v>252</v>
      </c>
      <c r="B253" s="23">
        <v>1.2979000000000001</v>
      </c>
    </row>
    <row r="254" spans="1:2" x14ac:dyDescent="0.2">
      <c r="A254" s="23" t="s">
        <v>251</v>
      </c>
      <c r="B254" s="23">
        <v>1.3062</v>
      </c>
    </row>
    <row r="255" spans="1:2" x14ac:dyDescent="0.2">
      <c r="A255" s="23" t="s">
        <v>250</v>
      </c>
      <c r="B255" s="23">
        <v>1.3048999999999999</v>
      </c>
    </row>
    <row r="256" spans="1:2" x14ac:dyDescent="0.2">
      <c r="A256" s="23" t="s">
        <v>249</v>
      </c>
      <c r="B256" s="23">
        <v>1.3099000000000001</v>
      </c>
    </row>
    <row r="257" spans="1:2" x14ac:dyDescent="0.2">
      <c r="A257" s="23" t="s">
        <v>248</v>
      </c>
      <c r="B257" s="23">
        <v>1.3122</v>
      </c>
    </row>
    <row r="258" spans="1:2" x14ac:dyDescent="0.2">
      <c r="A258" s="23" t="s">
        <v>247</v>
      </c>
      <c r="B258" s="23">
        <v>1.3159000000000001</v>
      </c>
    </row>
    <row r="259" spans="1:2" x14ac:dyDescent="0.2">
      <c r="A259" s="23" t="s">
        <v>246</v>
      </c>
      <c r="B259" s="23">
        <v>1.3071999999999999</v>
      </c>
    </row>
    <row r="260" spans="1:2" x14ac:dyDescent="0.2">
      <c r="A260" s="23" t="s">
        <v>245</v>
      </c>
      <c r="B260" s="23">
        <v>1.3189</v>
      </c>
    </row>
  </sheetData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60"/>
  <sheetViews>
    <sheetView view="pageLayout" zoomScaleNormal="100" workbookViewId="0">
      <selection activeCell="F12" sqref="F12"/>
    </sheetView>
  </sheetViews>
  <sheetFormatPr defaultColWidth="8.7109375" defaultRowHeight="12.75" x14ac:dyDescent="0.2"/>
  <cols>
    <col min="1" max="1" width="11.7109375" style="21" customWidth="1"/>
    <col min="2" max="2" width="17" style="21" bestFit="1" customWidth="1"/>
    <col min="3" max="16384" width="8.7109375" style="21"/>
  </cols>
  <sheetData>
    <row r="1" spans="1:5" x14ac:dyDescent="0.2">
      <c r="A1" s="190" t="s">
        <v>68</v>
      </c>
      <c r="B1" s="190"/>
    </row>
    <row r="2" spans="1:5" x14ac:dyDescent="0.2">
      <c r="A2" s="175"/>
      <c r="B2" s="175"/>
    </row>
    <row r="3" spans="1:5" x14ac:dyDescent="0.2">
      <c r="A3" s="28">
        <v>2020</v>
      </c>
      <c r="B3" s="28" t="s">
        <v>325</v>
      </c>
      <c r="C3" s="29" t="s">
        <v>326</v>
      </c>
      <c r="D3" s="29" t="s">
        <v>327</v>
      </c>
      <c r="E3" s="29" t="s">
        <v>328</v>
      </c>
    </row>
    <row r="4" spans="1:5" x14ac:dyDescent="0.2">
      <c r="A4" s="24">
        <f>AVERAGE(B4:E4)</f>
        <v>1.1251078551584175</v>
      </c>
      <c r="B4" s="24">
        <f>AVERAGE(B197:B260)</f>
        <v>1.1609937500000003</v>
      </c>
      <c r="C4" s="7">
        <f>AVERAGE(B136:B196)</f>
        <v>1.126750819672131</v>
      </c>
      <c r="D4" s="7">
        <f>AVERAGE(B71:B135)</f>
        <v>1.1049415384615386</v>
      </c>
      <c r="E4" s="7">
        <f>AVERAGE(B7:B70)</f>
        <v>1.1077453125000001</v>
      </c>
    </row>
    <row r="5" spans="1:5" x14ac:dyDescent="0.2">
      <c r="A5" s="175"/>
      <c r="B5" s="175"/>
    </row>
    <row r="6" spans="1:5" x14ac:dyDescent="0.2">
      <c r="A6" s="26" t="s">
        <v>69</v>
      </c>
      <c r="B6" s="26" t="s">
        <v>244</v>
      </c>
    </row>
    <row r="7" spans="1:5" x14ac:dyDescent="0.2">
      <c r="A7" s="23" t="s">
        <v>70</v>
      </c>
      <c r="B7" s="23">
        <v>1.1117999999999999</v>
      </c>
    </row>
    <row r="8" spans="1:5" x14ac:dyDescent="0.2">
      <c r="A8" s="23" t="s">
        <v>71</v>
      </c>
      <c r="B8" s="23">
        <v>1.1063000000000001</v>
      </c>
    </row>
    <row r="9" spans="1:5" x14ac:dyDescent="0.2">
      <c r="A9" s="23" t="s">
        <v>72</v>
      </c>
      <c r="B9" s="23">
        <v>1.1022000000000001</v>
      </c>
    </row>
    <row r="10" spans="1:5" x14ac:dyDescent="0.2">
      <c r="A10" s="23" t="s">
        <v>73</v>
      </c>
      <c r="B10" s="23">
        <v>1.1142000000000001</v>
      </c>
    </row>
    <row r="11" spans="1:5" x14ac:dyDescent="0.2">
      <c r="A11" s="23" t="s">
        <v>74</v>
      </c>
      <c r="B11" s="23">
        <v>1.1094999999999999</v>
      </c>
    </row>
    <row r="12" spans="1:5" x14ac:dyDescent="0.2">
      <c r="A12" s="23" t="s">
        <v>75</v>
      </c>
      <c r="B12" s="23">
        <v>1.0945</v>
      </c>
    </row>
    <row r="13" spans="1:5" x14ac:dyDescent="0.2">
      <c r="A13" s="23" t="s">
        <v>76</v>
      </c>
      <c r="B13" s="23">
        <v>1.0902000000000001</v>
      </c>
    </row>
    <row r="14" spans="1:5" x14ac:dyDescent="0.2">
      <c r="A14" s="23" t="s">
        <v>77</v>
      </c>
      <c r="B14" s="23">
        <v>1.1022000000000001</v>
      </c>
    </row>
    <row r="15" spans="1:5" x14ac:dyDescent="0.2">
      <c r="A15" s="23" t="s">
        <v>78</v>
      </c>
      <c r="B15" s="23">
        <v>1.1097999999999999</v>
      </c>
    </row>
    <row r="16" spans="1:5" x14ac:dyDescent="0.2">
      <c r="A16" s="23" t="s">
        <v>79</v>
      </c>
      <c r="B16" s="23">
        <v>1.1073</v>
      </c>
    </row>
    <row r="17" spans="1:2" x14ac:dyDescent="0.2">
      <c r="A17" s="23" t="s">
        <v>80</v>
      </c>
      <c r="B17" s="23">
        <v>1.1060000000000001</v>
      </c>
    </row>
    <row r="18" spans="1:2" x14ac:dyDescent="0.2">
      <c r="A18" s="23" t="s">
        <v>81</v>
      </c>
      <c r="B18" s="23">
        <v>1.0991</v>
      </c>
    </row>
    <row r="19" spans="1:2" x14ac:dyDescent="0.2">
      <c r="A19" s="23" t="s">
        <v>82</v>
      </c>
      <c r="B19" s="23">
        <v>1.0915999999999999</v>
      </c>
    </row>
    <row r="20" spans="1:2" x14ac:dyDescent="0.2">
      <c r="A20" s="23" t="s">
        <v>83</v>
      </c>
      <c r="B20" s="23">
        <v>1.0946</v>
      </c>
    </row>
    <row r="21" spans="1:2" x14ac:dyDescent="0.2">
      <c r="A21" s="23" t="s">
        <v>84</v>
      </c>
      <c r="B21" s="23">
        <v>1.1088</v>
      </c>
    </row>
    <row r="22" spans="1:2" x14ac:dyDescent="0.2">
      <c r="A22" s="23" t="s">
        <v>85</v>
      </c>
      <c r="B22" s="23">
        <v>1.103</v>
      </c>
    </row>
    <row r="23" spans="1:2" x14ac:dyDescent="0.2">
      <c r="A23" s="23" t="s">
        <v>86</v>
      </c>
      <c r="B23" s="23">
        <v>1.0972</v>
      </c>
    </row>
    <row r="24" spans="1:2" x14ac:dyDescent="0.2">
      <c r="A24" s="23" t="s">
        <v>87</v>
      </c>
      <c r="B24" s="23">
        <v>1.1097999999999999</v>
      </c>
    </row>
    <row r="25" spans="1:2" x14ac:dyDescent="0.2">
      <c r="A25" s="23" t="s">
        <v>88</v>
      </c>
      <c r="B25" s="27">
        <v>1.1100000000000001</v>
      </c>
    </row>
    <row r="26" spans="1:2" x14ac:dyDescent="0.2">
      <c r="A26" s="23" t="s">
        <v>89</v>
      </c>
      <c r="B26" s="23">
        <v>1.1032</v>
      </c>
    </row>
    <row r="27" spans="1:2" x14ac:dyDescent="0.2">
      <c r="A27" s="23" t="s">
        <v>90</v>
      </c>
      <c r="B27" s="23">
        <v>1.1104000000000001</v>
      </c>
    </row>
    <row r="28" spans="1:2" x14ac:dyDescent="0.2">
      <c r="A28" s="23" t="s">
        <v>91</v>
      </c>
      <c r="B28" s="23">
        <v>1.1160000000000001</v>
      </c>
    </row>
    <row r="29" spans="1:2" x14ac:dyDescent="0.2">
      <c r="A29" s="23" t="s">
        <v>92</v>
      </c>
      <c r="B29" s="23">
        <v>1.1171</v>
      </c>
    </row>
    <row r="30" spans="1:2" x14ac:dyDescent="0.2">
      <c r="A30" s="23" t="s">
        <v>93</v>
      </c>
      <c r="B30" s="23">
        <v>1.1197999999999999</v>
      </c>
    </row>
    <row r="31" spans="1:2" x14ac:dyDescent="0.2">
      <c r="A31" s="23" t="s">
        <v>94</v>
      </c>
      <c r="B31" s="23">
        <v>1.1241000000000001</v>
      </c>
    </row>
    <row r="32" spans="1:2" x14ac:dyDescent="0.2">
      <c r="A32" s="23" t="s">
        <v>95</v>
      </c>
      <c r="B32" s="23">
        <v>1.1247</v>
      </c>
    </row>
    <row r="33" spans="1:2" x14ac:dyDescent="0.2">
      <c r="A33" s="23" t="s">
        <v>96</v>
      </c>
      <c r="B33" s="23">
        <v>1.125</v>
      </c>
    </row>
    <row r="34" spans="1:2" x14ac:dyDescent="0.2">
      <c r="A34" s="23" t="s">
        <v>97</v>
      </c>
      <c r="B34" s="23">
        <v>1.1207</v>
      </c>
    </row>
    <row r="35" spans="1:2" x14ac:dyDescent="0.2">
      <c r="A35" s="23" t="s">
        <v>98</v>
      </c>
      <c r="B35" s="23">
        <v>1.1171</v>
      </c>
    </row>
    <row r="36" spans="1:2" x14ac:dyDescent="0.2">
      <c r="A36" s="23" t="s">
        <v>99</v>
      </c>
      <c r="B36" s="23">
        <v>1.1201000000000001</v>
      </c>
    </row>
    <row r="37" spans="1:2" x14ac:dyDescent="0.2">
      <c r="A37" s="23" t="s">
        <v>100</v>
      </c>
      <c r="B37" s="23">
        <v>1.1165</v>
      </c>
    </row>
    <row r="38" spans="1:2" x14ac:dyDescent="0.2">
      <c r="A38" s="23" t="s">
        <v>101</v>
      </c>
      <c r="B38" s="23">
        <v>1.1132</v>
      </c>
    </row>
    <row r="39" spans="1:2" x14ac:dyDescent="0.2">
      <c r="A39" s="23" t="s">
        <v>102</v>
      </c>
      <c r="B39" s="23">
        <v>1.1133</v>
      </c>
    </row>
    <row r="40" spans="1:2" x14ac:dyDescent="0.2">
      <c r="A40" s="23" t="s">
        <v>103</v>
      </c>
      <c r="B40" s="23">
        <v>1.1116999999999999</v>
      </c>
    </row>
    <row r="41" spans="1:2" x14ac:dyDescent="0.2">
      <c r="A41" s="23" t="s">
        <v>104</v>
      </c>
      <c r="B41" s="23">
        <v>1.1224000000000001</v>
      </c>
    </row>
    <row r="42" spans="1:2" x14ac:dyDescent="0.2">
      <c r="A42" s="23" t="s">
        <v>105</v>
      </c>
      <c r="B42" s="23">
        <v>1.1208</v>
      </c>
    </row>
    <row r="43" spans="1:2" x14ac:dyDescent="0.2">
      <c r="A43" s="23" t="s">
        <v>106</v>
      </c>
      <c r="B43" s="23">
        <v>1.1117999999999999</v>
      </c>
    </row>
    <row r="44" spans="1:2" x14ac:dyDescent="0.2">
      <c r="A44" s="23" t="s">
        <v>107</v>
      </c>
      <c r="B44" s="23">
        <v>1.1079000000000001</v>
      </c>
    </row>
    <row r="45" spans="1:2" x14ac:dyDescent="0.2">
      <c r="A45" s="23" t="s">
        <v>108</v>
      </c>
      <c r="B45" s="23">
        <v>1.1088</v>
      </c>
    </row>
    <row r="46" spans="1:2" x14ac:dyDescent="0.2">
      <c r="A46" s="23" t="s">
        <v>109</v>
      </c>
      <c r="B46" s="23">
        <v>1.1094999999999999</v>
      </c>
    </row>
    <row r="47" spans="1:2" x14ac:dyDescent="0.2">
      <c r="A47" s="23" t="s">
        <v>110</v>
      </c>
      <c r="B47" s="23">
        <v>1.1140000000000001</v>
      </c>
    </row>
    <row r="48" spans="1:2" x14ac:dyDescent="0.2">
      <c r="A48" s="23" t="s">
        <v>111</v>
      </c>
      <c r="B48" s="23">
        <v>1.1092</v>
      </c>
    </row>
    <row r="49" spans="1:2" x14ac:dyDescent="0.2">
      <c r="A49" s="23" t="s">
        <v>112</v>
      </c>
      <c r="B49" s="23">
        <v>1.1104000000000001</v>
      </c>
    </row>
    <row r="50" spans="1:2" x14ac:dyDescent="0.2">
      <c r="A50" s="23" t="s">
        <v>113</v>
      </c>
      <c r="B50" s="23">
        <v>1.1068</v>
      </c>
    </row>
    <row r="51" spans="1:2" x14ac:dyDescent="0.2">
      <c r="A51" s="23" t="s">
        <v>114</v>
      </c>
      <c r="B51" s="23">
        <v>1.1057999999999999</v>
      </c>
    </row>
    <row r="52" spans="1:2" x14ac:dyDescent="0.2">
      <c r="A52" s="23" t="s">
        <v>115</v>
      </c>
      <c r="B52" s="23">
        <v>1.1043000000000001</v>
      </c>
    </row>
    <row r="53" spans="1:2" x14ac:dyDescent="0.2">
      <c r="A53" s="23" t="s">
        <v>116</v>
      </c>
      <c r="B53" s="23">
        <v>1.1019000000000001</v>
      </c>
    </row>
    <row r="54" spans="1:2" x14ac:dyDescent="0.2">
      <c r="A54" s="23" t="s">
        <v>117</v>
      </c>
      <c r="B54" s="23">
        <v>1.1022000000000001</v>
      </c>
    </row>
    <row r="55" spans="1:2" x14ac:dyDescent="0.2">
      <c r="A55" s="23" t="s">
        <v>118</v>
      </c>
      <c r="B55" s="23">
        <v>1.1072</v>
      </c>
    </row>
    <row r="56" spans="1:2" x14ac:dyDescent="0.2">
      <c r="A56" s="23" t="s">
        <v>119</v>
      </c>
      <c r="B56" s="23">
        <v>1.1085</v>
      </c>
    </row>
    <row r="57" spans="1:2" x14ac:dyDescent="0.2">
      <c r="A57" s="23" t="s">
        <v>120</v>
      </c>
      <c r="B57" s="23">
        <v>1.0954999999999999</v>
      </c>
    </row>
    <row r="58" spans="1:2" x14ac:dyDescent="0.2">
      <c r="A58" s="23" t="s">
        <v>121</v>
      </c>
      <c r="B58" s="23">
        <v>1.1031</v>
      </c>
    </row>
    <row r="59" spans="1:2" x14ac:dyDescent="0.2">
      <c r="A59" s="23" t="s">
        <v>122</v>
      </c>
      <c r="B59" s="23">
        <v>1.1032999999999999</v>
      </c>
    </row>
    <row r="60" spans="1:2" x14ac:dyDescent="0.2">
      <c r="A60" s="23" t="s">
        <v>123</v>
      </c>
      <c r="B60" s="23">
        <v>1.1031</v>
      </c>
    </row>
    <row r="61" spans="1:2" x14ac:dyDescent="0.2">
      <c r="A61" s="23" t="s">
        <v>124</v>
      </c>
      <c r="B61" s="23">
        <v>1.1091</v>
      </c>
    </row>
    <row r="62" spans="1:2" x14ac:dyDescent="0.2">
      <c r="A62" s="23" t="s">
        <v>125</v>
      </c>
      <c r="B62" s="23">
        <v>1.1056999999999999</v>
      </c>
    </row>
    <row r="63" spans="1:2" x14ac:dyDescent="0.2">
      <c r="A63" s="23" t="s">
        <v>126</v>
      </c>
      <c r="B63" s="23">
        <v>1.1064000000000001</v>
      </c>
    </row>
    <row r="64" spans="1:2" x14ac:dyDescent="0.2">
      <c r="A64" s="23" t="s">
        <v>127</v>
      </c>
      <c r="B64" s="23">
        <v>1.0999000000000001</v>
      </c>
    </row>
    <row r="65" spans="1:2" x14ac:dyDescent="0.2">
      <c r="A65" s="23" t="s">
        <v>128</v>
      </c>
      <c r="B65" s="23">
        <v>1.1004</v>
      </c>
    </row>
    <row r="66" spans="1:2" x14ac:dyDescent="0.2">
      <c r="A66" s="23" t="s">
        <v>129</v>
      </c>
      <c r="B66" s="23">
        <v>1.0964</v>
      </c>
    </row>
    <row r="67" spans="1:2" x14ac:dyDescent="0.2">
      <c r="A67" s="23" t="s">
        <v>130</v>
      </c>
      <c r="B67" s="23">
        <v>1.0996999999999999</v>
      </c>
    </row>
    <row r="68" spans="1:2" x14ac:dyDescent="0.2">
      <c r="A68" s="23" t="s">
        <v>131</v>
      </c>
      <c r="B68" s="23">
        <v>1.1003000000000001</v>
      </c>
    </row>
    <row r="69" spans="1:2" x14ac:dyDescent="0.2">
      <c r="A69" s="23" t="s">
        <v>132</v>
      </c>
      <c r="B69" s="23">
        <v>1.1039000000000001</v>
      </c>
    </row>
    <row r="70" spans="1:2" x14ac:dyDescent="0.2">
      <c r="A70" s="23" t="s">
        <v>133</v>
      </c>
      <c r="B70" s="23">
        <v>1.0964</v>
      </c>
    </row>
    <row r="71" spans="1:2" x14ac:dyDescent="0.2">
      <c r="A71" s="23" t="s">
        <v>134</v>
      </c>
      <c r="B71" s="23">
        <v>1.1023000000000001</v>
      </c>
    </row>
    <row r="72" spans="1:2" x14ac:dyDescent="0.2">
      <c r="A72" s="23" t="s">
        <v>135</v>
      </c>
      <c r="B72" s="23">
        <v>1.0947</v>
      </c>
    </row>
    <row r="73" spans="1:2" x14ac:dyDescent="0.2">
      <c r="A73" s="23" t="s">
        <v>136</v>
      </c>
      <c r="B73" s="23">
        <v>1.1029</v>
      </c>
    </row>
    <row r="74" spans="1:2" x14ac:dyDescent="0.2">
      <c r="A74" s="23" t="s">
        <v>137</v>
      </c>
      <c r="B74" s="23">
        <v>1.0934999999999999</v>
      </c>
    </row>
    <row r="75" spans="1:2" x14ac:dyDescent="0.2">
      <c r="A75" s="23" t="s">
        <v>138</v>
      </c>
      <c r="B75" s="23">
        <v>1.0923</v>
      </c>
    </row>
    <row r="76" spans="1:2" x14ac:dyDescent="0.2">
      <c r="A76" s="23" t="s">
        <v>139</v>
      </c>
      <c r="B76" s="23">
        <v>1.0938000000000001</v>
      </c>
    </row>
    <row r="77" spans="1:2" x14ac:dyDescent="0.2">
      <c r="A77" s="23" t="s">
        <v>140</v>
      </c>
      <c r="B77" s="23">
        <v>1.0868</v>
      </c>
    </row>
    <row r="78" spans="1:2" x14ac:dyDescent="0.2">
      <c r="A78" s="23" t="s">
        <v>141</v>
      </c>
      <c r="B78" s="23">
        <v>1.0895999999999999</v>
      </c>
    </row>
    <row r="79" spans="1:2" x14ac:dyDescent="0.2">
      <c r="A79" s="23" t="s">
        <v>142</v>
      </c>
      <c r="B79" s="23">
        <v>1.0928</v>
      </c>
    </row>
    <row r="80" spans="1:2" x14ac:dyDescent="0.2">
      <c r="A80" s="23" t="s">
        <v>143</v>
      </c>
      <c r="B80" s="23">
        <v>1.0953999999999999</v>
      </c>
    </row>
    <row r="81" spans="1:2" x14ac:dyDescent="0.2">
      <c r="A81" s="23" t="s">
        <v>144</v>
      </c>
      <c r="B81" s="23">
        <v>1.0980000000000001</v>
      </c>
    </row>
    <row r="82" spans="1:2" x14ac:dyDescent="0.2">
      <c r="A82" s="23" t="s">
        <v>145</v>
      </c>
      <c r="B82" s="23">
        <v>1.0846</v>
      </c>
    </row>
    <row r="83" spans="1:2" x14ac:dyDescent="0.2">
      <c r="A83" s="23" t="s">
        <v>146</v>
      </c>
      <c r="B83" s="23">
        <v>1.0851999999999999</v>
      </c>
    </row>
    <row r="84" spans="1:2" x14ac:dyDescent="0.2">
      <c r="A84" s="23" t="s">
        <v>147</v>
      </c>
      <c r="B84" s="23">
        <v>1.0805</v>
      </c>
    </row>
    <row r="85" spans="1:2" x14ac:dyDescent="0.2">
      <c r="A85" s="23" t="s">
        <v>148</v>
      </c>
      <c r="B85" s="23">
        <v>1.0837000000000001</v>
      </c>
    </row>
    <row r="86" spans="1:2" x14ac:dyDescent="0.2">
      <c r="A86" s="23" t="s">
        <v>149</v>
      </c>
      <c r="B86" s="23">
        <v>1.1006</v>
      </c>
    </row>
    <row r="87" spans="1:2" x14ac:dyDescent="0.2">
      <c r="A87" s="23" t="s">
        <v>150</v>
      </c>
      <c r="B87" s="23">
        <v>1.1044</v>
      </c>
    </row>
    <row r="88" spans="1:2" x14ac:dyDescent="0.2">
      <c r="A88" s="23" t="s">
        <v>151</v>
      </c>
      <c r="B88" s="23">
        <v>1.1142000000000001</v>
      </c>
    </row>
    <row r="89" spans="1:2" x14ac:dyDescent="0.2">
      <c r="A89" s="23" t="s">
        <v>152</v>
      </c>
      <c r="B89" s="23">
        <v>1.1196999999999999</v>
      </c>
    </row>
    <row r="90" spans="1:2" x14ac:dyDescent="0.2">
      <c r="A90" s="23" t="s">
        <v>153</v>
      </c>
      <c r="B90" s="23">
        <v>1.1214999999999999</v>
      </c>
    </row>
    <row r="91" spans="1:2" x14ac:dyDescent="0.2">
      <c r="A91" s="23" t="s">
        <v>154</v>
      </c>
      <c r="B91" s="23">
        <v>1.1235999999999999</v>
      </c>
    </row>
    <row r="92" spans="1:2" x14ac:dyDescent="0.2">
      <c r="A92" s="23" t="s">
        <v>155</v>
      </c>
      <c r="B92" s="23">
        <v>1.1248</v>
      </c>
    </row>
    <row r="93" spans="1:2" x14ac:dyDescent="0.2">
      <c r="A93" s="23" t="s">
        <v>156</v>
      </c>
      <c r="B93" s="23">
        <v>1.1205000000000001</v>
      </c>
    </row>
    <row r="94" spans="1:2" x14ac:dyDescent="0.2">
      <c r="A94" s="23" t="s">
        <v>157</v>
      </c>
      <c r="B94" s="23">
        <v>1.1188</v>
      </c>
    </row>
    <row r="95" spans="1:2" x14ac:dyDescent="0.2">
      <c r="A95" s="23" t="s">
        <v>158</v>
      </c>
      <c r="B95" s="23">
        <v>1.1163000000000001</v>
      </c>
    </row>
    <row r="96" spans="1:2" x14ac:dyDescent="0.2">
      <c r="A96" s="23" t="s">
        <v>159</v>
      </c>
      <c r="B96" s="23">
        <v>1.1094999999999999</v>
      </c>
    </row>
    <row r="97" spans="1:2" x14ac:dyDescent="0.2">
      <c r="A97" s="23" t="s">
        <v>160</v>
      </c>
      <c r="B97" s="23">
        <v>1.1064000000000001</v>
      </c>
    </row>
    <row r="98" spans="1:2" x14ac:dyDescent="0.2">
      <c r="A98" s="23" t="s">
        <v>161</v>
      </c>
      <c r="B98" s="23">
        <v>1.1097999999999999</v>
      </c>
    </row>
    <row r="99" spans="1:2" x14ac:dyDescent="0.2">
      <c r="A99" s="23" t="s">
        <v>162</v>
      </c>
      <c r="B99" s="23">
        <v>1.1099000000000001</v>
      </c>
    </row>
    <row r="100" spans="1:2" x14ac:dyDescent="0.2">
      <c r="A100" s="23" t="s">
        <v>163</v>
      </c>
      <c r="B100" s="23">
        <v>1.1081000000000001</v>
      </c>
    </row>
    <row r="101" spans="1:2" x14ac:dyDescent="0.2">
      <c r="A101" s="23" t="s">
        <v>164</v>
      </c>
      <c r="B101" s="23">
        <v>1.1093</v>
      </c>
    </row>
    <row r="102" spans="1:2" x14ac:dyDescent="0.2">
      <c r="A102" s="23" t="s">
        <v>165</v>
      </c>
      <c r="B102" s="23">
        <v>1.1037999999999999</v>
      </c>
    </row>
    <row r="103" spans="1:2" x14ac:dyDescent="0.2">
      <c r="A103" s="23" t="s">
        <v>166</v>
      </c>
      <c r="B103" s="23">
        <v>1.1083000000000001</v>
      </c>
    </row>
    <row r="104" spans="1:2" x14ac:dyDescent="0.2">
      <c r="A104" s="23" t="s">
        <v>167</v>
      </c>
      <c r="B104" s="23">
        <v>1.1061000000000001</v>
      </c>
    </row>
    <row r="105" spans="1:2" x14ac:dyDescent="0.2">
      <c r="A105" s="23" t="s">
        <v>168</v>
      </c>
      <c r="B105" s="23">
        <v>1.1061000000000001</v>
      </c>
    </row>
    <row r="106" spans="1:2" x14ac:dyDescent="0.2">
      <c r="A106" s="23" t="s">
        <v>169</v>
      </c>
      <c r="B106" s="23">
        <v>1.1124000000000001</v>
      </c>
    </row>
    <row r="107" spans="1:2" x14ac:dyDescent="0.2">
      <c r="A107" s="23" t="s">
        <v>170</v>
      </c>
      <c r="B107" s="23">
        <v>1.1124000000000001</v>
      </c>
    </row>
    <row r="108" spans="1:2" x14ac:dyDescent="0.2">
      <c r="A108" s="23" t="s">
        <v>171</v>
      </c>
      <c r="B108" s="23">
        <v>1.1071</v>
      </c>
    </row>
    <row r="109" spans="1:2" x14ac:dyDescent="0.2">
      <c r="A109" s="23" t="s">
        <v>172</v>
      </c>
      <c r="B109" s="23">
        <v>1.1091</v>
      </c>
    </row>
    <row r="110" spans="1:2" x14ac:dyDescent="0.2">
      <c r="A110" s="23" t="s">
        <v>173</v>
      </c>
      <c r="B110" s="23">
        <v>1.1059000000000001</v>
      </c>
    </row>
    <row r="111" spans="1:2" x14ac:dyDescent="0.2">
      <c r="A111" s="23" t="s">
        <v>174</v>
      </c>
      <c r="B111" s="23">
        <v>1.1106</v>
      </c>
    </row>
    <row r="112" spans="1:2" x14ac:dyDescent="0.2">
      <c r="A112" s="23" t="s">
        <v>175</v>
      </c>
      <c r="B112" s="23">
        <v>1.1104000000000001</v>
      </c>
    </row>
    <row r="113" spans="1:2" x14ac:dyDescent="0.2">
      <c r="A113" s="23" t="s">
        <v>176</v>
      </c>
      <c r="B113" s="23">
        <v>1.1095999999999999</v>
      </c>
    </row>
    <row r="114" spans="1:2" x14ac:dyDescent="0.2">
      <c r="A114" s="23" t="s">
        <v>177</v>
      </c>
      <c r="B114" s="23">
        <v>1.1063000000000001</v>
      </c>
    </row>
    <row r="115" spans="1:2" x14ac:dyDescent="0.2">
      <c r="A115" s="23" t="s">
        <v>178</v>
      </c>
      <c r="B115" s="23">
        <v>1.1011</v>
      </c>
    </row>
    <row r="116" spans="1:2" x14ac:dyDescent="0.2">
      <c r="A116" s="23" t="s">
        <v>179</v>
      </c>
      <c r="B116" s="23">
        <v>1.1037999999999999</v>
      </c>
    </row>
    <row r="117" spans="1:2" x14ac:dyDescent="0.2">
      <c r="A117" s="23" t="s">
        <v>180</v>
      </c>
      <c r="B117" s="23">
        <v>1.0951</v>
      </c>
    </row>
    <row r="118" spans="1:2" x14ac:dyDescent="0.2">
      <c r="A118" s="23" t="s">
        <v>181</v>
      </c>
      <c r="B118" s="23">
        <v>1.1000000000000001</v>
      </c>
    </row>
    <row r="119" spans="1:2" x14ac:dyDescent="0.2">
      <c r="A119" s="23" t="s">
        <v>182</v>
      </c>
      <c r="B119" s="23">
        <v>1.0992</v>
      </c>
    </row>
    <row r="120" spans="1:2" x14ac:dyDescent="0.2">
      <c r="A120" s="23" t="s">
        <v>183</v>
      </c>
      <c r="B120" s="23">
        <v>1.0982000000000001</v>
      </c>
    </row>
    <row r="121" spans="1:2" x14ac:dyDescent="0.2">
      <c r="A121" s="23" t="s">
        <v>184</v>
      </c>
      <c r="B121" s="23">
        <v>1.1096999999999999</v>
      </c>
    </row>
    <row r="122" spans="1:2" x14ac:dyDescent="0.2">
      <c r="A122" s="23" t="s">
        <v>185</v>
      </c>
      <c r="B122" s="23">
        <v>1.1054999999999999</v>
      </c>
    </row>
    <row r="123" spans="1:2" x14ac:dyDescent="0.2">
      <c r="A123" s="23" t="s">
        <v>186</v>
      </c>
      <c r="B123" s="23">
        <v>1.0973999999999999</v>
      </c>
    </row>
    <row r="124" spans="1:2" x14ac:dyDescent="0.2">
      <c r="A124" s="23" t="s">
        <v>187</v>
      </c>
      <c r="B124" s="23">
        <v>1.1020000000000001</v>
      </c>
    </row>
    <row r="125" spans="1:2" x14ac:dyDescent="0.2">
      <c r="A125" s="23" t="s">
        <v>188</v>
      </c>
      <c r="B125" s="23">
        <v>1.1054999999999999</v>
      </c>
    </row>
    <row r="126" spans="1:2" x14ac:dyDescent="0.2">
      <c r="A126" s="23" t="s">
        <v>189</v>
      </c>
      <c r="B126" s="23">
        <v>1.0992999999999999</v>
      </c>
    </row>
    <row r="127" spans="1:2" x14ac:dyDescent="0.2">
      <c r="A127" s="23" t="s">
        <v>190</v>
      </c>
      <c r="B127" s="23">
        <v>1.1101000000000001</v>
      </c>
    </row>
    <row r="128" spans="1:2" x14ac:dyDescent="0.2">
      <c r="A128" s="23" t="s">
        <v>191</v>
      </c>
      <c r="B128" s="23">
        <v>1.1187</v>
      </c>
    </row>
    <row r="129" spans="1:2" x14ac:dyDescent="0.2">
      <c r="A129" s="23" t="s">
        <v>192</v>
      </c>
      <c r="B129" s="23">
        <v>1.117</v>
      </c>
    </row>
    <row r="130" spans="1:2" x14ac:dyDescent="0.2">
      <c r="A130" s="23" t="s">
        <v>193</v>
      </c>
      <c r="B130" s="23">
        <v>1.1117999999999999</v>
      </c>
    </row>
    <row r="131" spans="1:2" x14ac:dyDescent="0.2">
      <c r="A131" s="23" t="s">
        <v>194</v>
      </c>
      <c r="B131" s="23">
        <v>1.1143000000000001</v>
      </c>
    </row>
    <row r="132" spans="1:2" x14ac:dyDescent="0.2">
      <c r="A132" s="23" t="s">
        <v>195</v>
      </c>
      <c r="B132" s="23">
        <v>1.1052</v>
      </c>
    </row>
    <row r="133" spans="1:2" x14ac:dyDescent="0.2">
      <c r="A133" s="23" t="s">
        <v>196</v>
      </c>
      <c r="B133" s="23">
        <v>1.1092</v>
      </c>
    </row>
    <row r="134" spans="1:2" x14ac:dyDescent="0.2">
      <c r="A134" s="23" t="s">
        <v>197</v>
      </c>
      <c r="B134" s="23">
        <v>1.1102000000000001</v>
      </c>
    </row>
    <row r="135" spans="1:2" x14ac:dyDescent="0.2">
      <c r="A135" s="23" t="s">
        <v>198</v>
      </c>
      <c r="B135" s="23">
        <v>1.1063000000000001</v>
      </c>
    </row>
    <row r="136" spans="1:2" x14ac:dyDescent="0.2">
      <c r="A136" s="23" t="s">
        <v>199</v>
      </c>
      <c r="B136" s="23">
        <v>1.1002000000000001</v>
      </c>
    </row>
    <row r="137" spans="1:2" x14ac:dyDescent="0.2">
      <c r="A137" s="23" t="s">
        <v>200</v>
      </c>
      <c r="B137" s="23">
        <v>1.0908</v>
      </c>
    </row>
    <row r="138" spans="1:2" x14ac:dyDescent="0.2">
      <c r="A138" s="23" t="s">
        <v>201</v>
      </c>
      <c r="B138" s="23">
        <v>1.0996999999999999</v>
      </c>
    </row>
    <row r="139" spans="1:2" x14ac:dyDescent="0.2">
      <c r="A139" s="23" t="s">
        <v>202</v>
      </c>
      <c r="B139" s="23">
        <v>1.1063000000000001</v>
      </c>
    </row>
    <row r="140" spans="1:2" x14ac:dyDescent="0.2">
      <c r="A140" s="23" t="s">
        <v>203</v>
      </c>
      <c r="B140" s="23">
        <v>1.1042000000000001</v>
      </c>
    </row>
    <row r="141" spans="1:2" x14ac:dyDescent="0.2">
      <c r="A141" s="23" t="s">
        <v>204</v>
      </c>
      <c r="B141" s="23">
        <v>1.105</v>
      </c>
    </row>
    <row r="142" spans="1:2" x14ac:dyDescent="0.2">
      <c r="A142" s="23" t="s">
        <v>205</v>
      </c>
      <c r="B142" s="23">
        <v>1.1063000000000001</v>
      </c>
    </row>
    <row r="143" spans="1:2" x14ac:dyDescent="0.2">
      <c r="A143" s="23" t="s">
        <v>206</v>
      </c>
      <c r="B143" s="23">
        <v>1.1055999999999999</v>
      </c>
    </row>
    <row r="144" spans="1:2" x14ac:dyDescent="0.2">
      <c r="A144" s="23" t="s">
        <v>207</v>
      </c>
      <c r="B144" s="23">
        <v>1.1069</v>
      </c>
    </row>
    <row r="145" spans="1:2" x14ac:dyDescent="0.2">
      <c r="A145" s="23" t="s">
        <v>208</v>
      </c>
      <c r="B145" s="23">
        <v>1.1177999999999999</v>
      </c>
    </row>
    <row r="146" spans="1:2" x14ac:dyDescent="0.2">
      <c r="A146" s="23" t="s">
        <v>209</v>
      </c>
      <c r="B146" s="23">
        <v>1.1176999999999999</v>
      </c>
    </row>
    <row r="147" spans="1:2" x14ac:dyDescent="0.2">
      <c r="A147" s="23" t="s">
        <v>210</v>
      </c>
      <c r="B147" s="23">
        <v>1.1145</v>
      </c>
    </row>
    <row r="148" spans="1:2" x14ac:dyDescent="0.2">
      <c r="A148" s="23" t="s">
        <v>211</v>
      </c>
      <c r="B148" s="23">
        <v>1.115</v>
      </c>
    </row>
    <row r="149" spans="1:2" x14ac:dyDescent="0.2">
      <c r="A149" s="23" t="s">
        <v>212</v>
      </c>
      <c r="B149" s="23">
        <v>1.111</v>
      </c>
    </row>
    <row r="150" spans="1:2" x14ac:dyDescent="0.2">
      <c r="A150" s="23" t="s">
        <v>213</v>
      </c>
      <c r="B150" s="23">
        <v>1.1236999999999999</v>
      </c>
    </row>
    <row r="151" spans="1:2" x14ac:dyDescent="0.2">
      <c r="A151" s="23" t="s">
        <v>214</v>
      </c>
      <c r="B151" s="23">
        <v>1.1205000000000001</v>
      </c>
    </row>
    <row r="152" spans="1:2" x14ac:dyDescent="0.2">
      <c r="A152" s="23" t="s">
        <v>215</v>
      </c>
      <c r="B152" s="23">
        <v>1.1236999999999999</v>
      </c>
    </row>
    <row r="153" spans="1:2" x14ac:dyDescent="0.2">
      <c r="A153" s="23" t="s">
        <v>216</v>
      </c>
      <c r="B153" s="23">
        <v>1.1248</v>
      </c>
    </row>
    <row r="154" spans="1:2" x14ac:dyDescent="0.2">
      <c r="A154" s="23" t="s">
        <v>217</v>
      </c>
      <c r="B154" s="23">
        <v>1.1112</v>
      </c>
    </row>
    <row r="155" spans="1:2" x14ac:dyDescent="0.2">
      <c r="A155" s="23" t="s">
        <v>218</v>
      </c>
      <c r="B155" s="23">
        <v>1.1229</v>
      </c>
    </row>
    <row r="156" spans="1:2" x14ac:dyDescent="0.2">
      <c r="A156" s="23" t="s">
        <v>219</v>
      </c>
      <c r="B156" s="23">
        <v>1.1229</v>
      </c>
    </row>
    <row r="157" spans="1:2" x14ac:dyDescent="0.2">
      <c r="A157" s="23" t="s">
        <v>220</v>
      </c>
      <c r="B157" s="23">
        <v>1.1207</v>
      </c>
    </row>
    <row r="158" spans="1:2" x14ac:dyDescent="0.2">
      <c r="A158" s="23" t="s">
        <v>221</v>
      </c>
      <c r="B158" s="23">
        <v>1.1117999999999999</v>
      </c>
    </row>
    <row r="159" spans="1:2" x14ac:dyDescent="0.2">
      <c r="A159" s="23" t="s">
        <v>222</v>
      </c>
      <c r="B159" s="23">
        <v>1.1146</v>
      </c>
    </row>
    <row r="160" spans="1:2" x14ac:dyDescent="0.2">
      <c r="A160" s="23" t="s">
        <v>223</v>
      </c>
      <c r="B160" s="23">
        <v>1.1131</v>
      </c>
    </row>
    <row r="161" spans="1:2" x14ac:dyDescent="0.2">
      <c r="A161" s="23" t="s">
        <v>224</v>
      </c>
      <c r="B161" s="23">
        <v>1.1252</v>
      </c>
    </row>
    <row r="162" spans="1:2" x14ac:dyDescent="0.2">
      <c r="A162" s="23" t="s">
        <v>225</v>
      </c>
      <c r="B162" s="23">
        <v>1.1194</v>
      </c>
    </row>
    <row r="163" spans="1:2" x14ac:dyDescent="0.2">
      <c r="A163" s="23" t="s">
        <v>226</v>
      </c>
      <c r="B163" s="23">
        <v>1.1164000000000001</v>
      </c>
    </row>
    <row r="164" spans="1:2" x14ac:dyDescent="0.2">
      <c r="A164" s="23" t="s">
        <v>227</v>
      </c>
      <c r="B164" s="23">
        <v>1.1162000000000001</v>
      </c>
    </row>
    <row r="165" spans="1:2" x14ac:dyDescent="0.2">
      <c r="A165" s="23" t="s">
        <v>228</v>
      </c>
      <c r="B165" s="23">
        <v>1.119</v>
      </c>
    </row>
    <row r="166" spans="1:2" x14ac:dyDescent="0.2">
      <c r="A166" s="23" t="s">
        <v>229</v>
      </c>
      <c r="B166" s="23">
        <v>1.123</v>
      </c>
    </row>
    <row r="167" spans="1:2" x14ac:dyDescent="0.2">
      <c r="A167" s="23" t="s">
        <v>230</v>
      </c>
      <c r="B167" s="23">
        <v>1.1208</v>
      </c>
    </row>
    <row r="168" spans="1:2" x14ac:dyDescent="0.2">
      <c r="A168" s="23" t="s">
        <v>231</v>
      </c>
      <c r="B168" s="23">
        <v>1.1283000000000001</v>
      </c>
    </row>
    <row r="169" spans="1:2" x14ac:dyDescent="0.2">
      <c r="A169" s="23" t="s">
        <v>232</v>
      </c>
      <c r="B169" s="23">
        <v>1.1279999999999999</v>
      </c>
    </row>
    <row r="170" spans="1:2" x14ac:dyDescent="0.2">
      <c r="A170" s="23" t="s">
        <v>233</v>
      </c>
      <c r="B170" s="23">
        <v>1.1337999999999999</v>
      </c>
    </row>
    <row r="171" spans="1:2" x14ac:dyDescent="0.2">
      <c r="A171" s="23" t="s">
        <v>234</v>
      </c>
      <c r="B171" s="23">
        <v>1.1415999999999999</v>
      </c>
    </row>
    <row r="172" spans="1:2" x14ac:dyDescent="0.2">
      <c r="A172" s="23" t="s">
        <v>235</v>
      </c>
      <c r="B172" s="27">
        <v>1.1399999999999999</v>
      </c>
    </row>
    <row r="173" spans="1:2" x14ac:dyDescent="0.2">
      <c r="A173" s="23" t="s">
        <v>236</v>
      </c>
      <c r="B173" s="23">
        <v>1.1449</v>
      </c>
    </row>
    <row r="174" spans="1:2" x14ac:dyDescent="0.2">
      <c r="A174" s="23" t="s">
        <v>237</v>
      </c>
      <c r="B174" s="23">
        <v>1.1488</v>
      </c>
    </row>
    <row r="175" spans="1:2" x14ac:dyDescent="0.2">
      <c r="A175" s="23" t="s">
        <v>238</v>
      </c>
      <c r="B175" s="23">
        <v>1.1377999999999999</v>
      </c>
    </row>
    <row r="176" spans="1:2" x14ac:dyDescent="0.2">
      <c r="A176" s="23" t="s">
        <v>239</v>
      </c>
      <c r="B176" s="23">
        <v>1.1398999999999999</v>
      </c>
    </row>
    <row r="177" spans="1:2" x14ac:dyDescent="0.2">
      <c r="A177" s="23" t="s">
        <v>240</v>
      </c>
      <c r="B177" s="23">
        <v>1.1515</v>
      </c>
    </row>
    <row r="178" spans="1:2" x14ac:dyDescent="0.2">
      <c r="A178" s="23" t="s">
        <v>241</v>
      </c>
      <c r="B178" s="23">
        <v>1.1458999999999999</v>
      </c>
    </row>
    <row r="179" spans="1:2" x14ac:dyDescent="0.2">
      <c r="A179" s="23" t="s">
        <v>242</v>
      </c>
      <c r="B179" s="23">
        <v>1.1476</v>
      </c>
    </row>
    <row r="180" spans="1:2" x14ac:dyDescent="0.2">
      <c r="A180" s="23" t="s">
        <v>243</v>
      </c>
      <c r="B180" s="23">
        <v>1.1447000000000001</v>
      </c>
    </row>
    <row r="181" spans="1:2" x14ac:dyDescent="0.2">
      <c r="A181" s="23" t="s">
        <v>324</v>
      </c>
      <c r="B181" s="23">
        <v>1.1409</v>
      </c>
    </row>
    <row r="182" spans="1:2" x14ac:dyDescent="0.2">
      <c r="A182" s="23" t="s">
        <v>323</v>
      </c>
      <c r="B182" s="23">
        <v>1.1437999999999999</v>
      </c>
    </row>
    <row r="183" spans="1:2" x14ac:dyDescent="0.2">
      <c r="A183" s="23" t="s">
        <v>322</v>
      </c>
      <c r="B183" s="23">
        <v>1.1385000000000001</v>
      </c>
    </row>
    <row r="184" spans="1:2" x14ac:dyDescent="0.2">
      <c r="A184" s="23" t="s">
        <v>321</v>
      </c>
      <c r="B184" s="23">
        <v>1.1302000000000001</v>
      </c>
    </row>
    <row r="185" spans="1:2" x14ac:dyDescent="0.2">
      <c r="A185" s="23" t="s">
        <v>320</v>
      </c>
      <c r="B185" s="23">
        <v>1.1463000000000001</v>
      </c>
    </row>
    <row r="186" spans="1:2" x14ac:dyDescent="0.2">
      <c r="A186" s="23" t="s">
        <v>319</v>
      </c>
      <c r="B186" s="23">
        <v>1.1483000000000001</v>
      </c>
    </row>
    <row r="187" spans="1:2" x14ac:dyDescent="0.2">
      <c r="A187" s="23" t="s">
        <v>318</v>
      </c>
      <c r="B187" s="23">
        <v>1.1473</v>
      </c>
    </row>
    <row r="188" spans="1:2" x14ac:dyDescent="0.2">
      <c r="A188" s="23" t="s">
        <v>317</v>
      </c>
      <c r="B188" s="23">
        <v>1.1463000000000001</v>
      </c>
    </row>
    <row r="189" spans="1:2" x14ac:dyDescent="0.2">
      <c r="A189" s="23" t="s">
        <v>316</v>
      </c>
      <c r="B189" s="23">
        <v>1.1479999999999999</v>
      </c>
    </row>
    <row r="190" spans="1:2" x14ac:dyDescent="0.2">
      <c r="A190" s="23" t="s">
        <v>315</v>
      </c>
      <c r="B190" s="23">
        <v>1.1400999999999999</v>
      </c>
    </row>
    <row r="191" spans="1:2" x14ac:dyDescent="0.2">
      <c r="A191" s="23" t="s">
        <v>314</v>
      </c>
      <c r="B191" s="23">
        <v>1.1395999999999999</v>
      </c>
    </row>
    <row r="192" spans="1:2" x14ac:dyDescent="0.2">
      <c r="A192" s="23" t="s">
        <v>313</v>
      </c>
      <c r="B192" s="23">
        <v>1.1306</v>
      </c>
    </row>
    <row r="193" spans="1:2" x14ac:dyDescent="0.2">
      <c r="A193" s="23" t="s">
        <v>312</v>
      </c>
      <c r="B193" s="23">
        <v>1.1364000000000001</v>
      </c>
    </row>
    <row r="194" spans="1:2" x14ac:dyDescent="0.2">
      <c r="A194" s="23" t="s">
        <v>311</v>
      </c>
      <c r="B194" s="23">
        <v>1.1352</v>
      </c>
    </row>
    <row r="195" spans="1:2" x14ac:dyDescent="0.2">
      <c r="A195" s="23" t="s">
        <v>310</v>
      </c>
      <c r="B195" s="23">
        <v>1.1392</v>
      </c>
    </row>
    <row r="196" spans="1:2" x14ac:dyDescent="0.2">
      <c r="A196" s="23" t="s">
        <v>309</v>
      </c>
      <c r="B196" s="23">
        <v>1.1374</v>
      </c>
    </row>
    <row r="197" spans="1:2" x14ac:dyDescent="0.2">
      <c r="A197" s="23" t="s">
        <v>308</v>
      </c>
      <c r="B197" s="23">
        <v>1.1306</v>
      </c>
    </row>
    <row r="198" spans="1:2" x14ac:dyDescent="0.2">
      <c r="A198" s="23" t="s">
        <v>307</v>
      </c>
      <c r="B198" s="23">
        <v>1.1257999999999999</v>
      </c>
    </row>
    <row r="199" spans="1:2" x14ac:dyDescent="0.2">
      <c r="A199" s="23" t="s">
        <v>306</v>
      </c>
      <c r="B199" s="23">
        <v>1.1175999999999999</v>
      </c>
    </row>
    <row r="200" spans="1:2" x14ac:dyDescent="0.2">
      <c r="A200" s="23" t="s">
        <v>305</v>
      </c>
      <c r="B200" s="23">
        <v>1.1009</v>
      </c>
    </row>
    <row r="201" spans="1:2" x14ac:dyDescent="0.2">
      <c r="A201" s="23" t="s">
        <v>304</v>
      </c>
      <c r="B201" s="23">
        <v>1.0859000000000001</v>
      </c>
    </row>
    <row r="202" spans="1:2" x14ac:dyDescent="0.2">
      <c r="A202" s="23" t="s">
        <v>303</v>
      </c>
      <c r="B202" s="23">
        <v>1.0914999999999999</v>
      </c>
    </row>
    <row r="203" spans="1:2" x14ac:dyDescent="0.2">
      <c r="A203" s="23" t="s">
        <v>302</v>
      </c>
      <c r="B203" s="23">
        <v>1.0681</v>
      </c>
    </row>
    <row r="204" spans="1:2" x14ac:dyDescent="0.2">
      <c r="A204" s="23" t="s">
        <v>301</v>
      </c>
      <c r="B204" s="23">
        <v>1.0991</v>
      </c>
    </row>
    <row r="205" spans="1:2" x14ac:dyDescent="0.2">
      <c r="A205" s="23" t="s">
        <v>300</v>
      </c>
      <c r="B205" s="23">
        <v>1.0895999999999999</v>
      </c>
    </row>
    <row r="206" spans="1:2" x14ac:dyDescent="0.2">
      <c r="A206" s="23" t="s">
        <v>299</v>
      </c>
      <c r="B206" s="23">
        <v>1.0858000000000001</v>
      </c>
    </row>
    <row r="207" spans="1:2" x14ac:dyDescent="0.2">
      <c r="A207" s="23" t="s">
        <v>298</v>
      </c>
      <c r="B207" s="23">
        <v>1.0952999999999999</v>
      </c>
    </row>
    <row r="208" spans="1:2" x14ac:dyDescent="0.2">
      <c r="A208" s="23" t="s">
        <v>297</v>
      </c>
      <c r="B208" s="23">
        <v>1.1024</v>
      </c>
    </row>
    <row r="209" spans="1:2" x14ac:dyDescent="0.2">
      <c r="A209" s="23" t="s">
        <v>296</v>
      </c>
      <c r="B209" s="23">
        <v>1.1207</v>
      </c>
    </row>
    <row r="210" spans="1:2" x14ac:dyDescent="0.2">
      <c r="A210" s="23" t="s">
        <v>295</v>
      </c>
      <c r="B210" s="23">
        <v>1.1316999999999999</v>
      </c>
    </row>
    <row r="211" spans="1:2" x14ac:dyDescent="0.2">
      <c r="A211" s="23" t="s">
        <v>294</v>
      </c>
      <c r="B211" s="23">
        <v>1.1424000000000001</v>
      </c>
    </row>
    <row r="212" spans="1:2" x14ac:dyDescent="0.2">
      <c r="A212" s="23" t="s">
        <v>293</v>
      </c>
      <c r="B212" s="23">
        <v>1.1402000000000001</v>
      </c>
    </row>
    <row r="213" spans="1:2" x14ac:dyDescent="0.2">
      <c r="A213" s="23" t="s">
        <v>292</v>
      </c>
      <c r="B213" s="23">
        <v>1.1478999999999999</v>
      </c>
    </row>
    <row r="214" spans="1:2" x14ac:dyDescent="0.2">
      <c r="A214" s="23" t="s">
        <v>291</v>
      </c>
      <c r="B214" s="23">
        <v>1.1519999999999999</v>
      </c>
    </row>
    <row r="215" spans="1:2" x14ac:dyDescent="0.2">
      <c r="A215" s="23" t="s">
        <v>290</v>
      </c>
      <c r="B215" s="23">
        <v>1.155</v>
      </c>
    </row>
    <row r="216" spans="1:2" x14ac:dyDescent="0.2">
      <c r="A216" s="23" t="s">
        <v>289</v>
      </c>
      <c r="B216" s="23">
        <v>1.1511</v>
      </c>
    </row>
    <row r="217" spans="1:2" x14ac:dyDescent="0.2">
      <c r="A217" s="23" t="s">
        <v>288</v>
      </c>
      <c r="B217" s="23">
        <v>1.1465000000000001</v>
      </c>
    </row>
    <row r="218" spans="1:2" x14ac:dyDescent="0.2">
      <c r="A218" s="23" t="s">
        <v>287</v>
      </c>
      <c r="B218" s="23">
        <v>1.1454</v>
      </c>
    </row>
    <row r="219" spans="1:2" x14ac:dyDescent="0.2">
      <c r="A219" s="23" t="s">
        <v>286</v>
      </c>
      <c r="B219" s="23">
        <v>1.163</v>
      </c>
    </row>
    <row r="220" spans="1:2" x14ac:dyDescent="0.2">
      <c r="A220" s="23" t="s">
        <v>285</v>
      </c>
      <c r="B220" s="23">
        <v>1.1719999999999999</v>
      </c>
    </row>
    <row r="221" spans="1:2" x14ac:dyDescent="0.2">
      <c r="A221" s="23" t="s">
        <v>284</v>
      </c>
      <c r="B221" s="23">
        <v>1.1888000000000001</v>
      </c>
    </row>
    <row r="222" spans="1:2" x14ac:dyDescent="0.2">
      <c r="A222" s="23" t="s">
        <v>283</v>
      </c>
      <c r="B222" s="23">
        <v>1.1979</v>
      </c>
    </row>
    <row r="223" spans="1:2" x14ac:dyDescent="0.2">
      <c r="A223" s="23" t="s">
        <v>282</v>
      </c>
      <c r="B223" s="23">
        <v>1.1904999999999999</v>
      </c>
    </row>
    <row r="224" spans="1:2" x14ac:dyDescent="0.2">
      <c r="A224" s="23" t="s">
        <v>281</v>
      </c>
      <c r="B224" s="23">
        <v>1.1941999999999999</v>
      </c>
    </row>
    <row r="225" spans="1:2" x14ac:dyDescent="0.2">
      <c r="A225" s="23" t="s">
        <v>280</v>
      </c>
      <c r="B225" s="23">
        <v>1.1923999999999999</v>
      </c>
    </row>
    <row r="226" spans="1:2" x14ac:dyDescent="0.2">
      <c r="A226" s="23" t="s">
        <v>279</v>
      </c>
      <c r="B226" s="23">
        <v>1.2000999999999999</v>
      </c>
    </row>
    <row r="227" spans="1:2" x14ac:dyDescent="0.2">
      <c r="A227" s="23" t="s">
        <v>278</v>
      </c>
      <c r="B227" s="23">
        <v>1.2045999999999999</v>
      </c>
    </row>
    <row r="228" spans="1:2" x14ac:dyDescent="0.2">
      <c r="A228" s="23" t="s">
        <v>277</v>
      </c>
      <c r="B228" s="23">
        <v>1.2009000000000001</v>
      </c>
    </row>
    <row r="229" spans="1:2" x14ac:dyDescent="0.2">
      <c r="A229" s="23" t="s">
        <v>276</v>
      </c>
      <c r="B229" s="23">
        <v>1.2000999999999999</v>
      </c>
    </row>
    <row r="230" spans="1:2" x14ac:dyDescent="0.2">
      <c r="A230" s="23" t="s">
        <v>275</v>
      </c>
      <c r="B230" s="23">
        <v>1.2036</v>
      </c>
    </row>
    <row r="231" spans="1:2" x14ac:dyDescent="0.2">
      <c r="A231" s="23" t="s">
        <v>274</v>
      </c>
      <c r="B231" s="23">
        <v>1.1909000000000001</v>
      </c>
    </row>
    <row r="232" spans="1:2" x14ac:dyDescent="0.2">
      <c r="A232" s="23" t="s">
        <v>273</v>
      </c>
      <c r="B232" s="23">
        <v>1.1859999999999999</v>
      </c>
    </row>
    <row r="233" spans="1:2" x14ac:dyDescent="0.2">
      <c r="A233" s="23" t="s">
        <v>272</v>
      </c>
      <c r="B233" s="23">
        <v>1.1830000000000001</v>
      </c>
    </row>
    <row r="234" spans="1:2" x14ac:dyDescent="0.2">
      <c r="A234" s="23" t="s">
        <v>271</v>
      </c>
      <c r="B234" s="23">
        <v>1.1803999999999999</v>
      </c>
    </row>
    <row r="235" spans="1:2" x14ac:dyDescent="0.2">
      <c r="A235" s="23" t="s">
        <v>270</v>
      </c>
      <c r="B235" s="23">
        <v>1.1778999999999999</v>
      </c>
    </row>
    <row r="236" spans="1:2" x14ac:dyDescent="0.2">
      <c r="A236" s="23" t="s">
        <v>269</v>
      </c>
      <c r="B236" s="23">
        <v>1.1800999999999999</v>
      </c>
    </row>
    <row r="237" spans="1:2" x14ac:dyDescent="0.2">
      <c r="A237" s="23" t="s">
        <v>268</v>
      </c>
      <c r="B237" s="27">
        <v>1.18</v>
      </c>
    </row>
    <row r="238" spans="1:2" x14ac:dyDescent="0.2">
      <c r="A238" s="23" t="s">
        <v>267</v>
      </c>
      <c r="B238" s="23">
        <v>1.177</v>
      </c>
    </row>
    <row r="239" spans="1:2" x14ac:dyDescent="0.2">
      <c r="A239" s="23" t="s">
        <v>266</v>
      </c>
      <c r="B239" s="23">
        <v>1.1897</v>
      </c>
    </row>
    <row r="240" spans="1:2" x14ac:dyDescent="0.2">
      <c r="A240" s="23" t="s">
        <v>265</v>
      </c>
      <c r="B240" s="23">
        <v>1.1870000000000001</v>
      </c>
    </row>
    <row r="241" spans="1:2" x14ac:dyDescent="0.2">
      <c r="A241" s="23" t="s">
        <v>264</v>
      </c>
      <c r="B241" s="23">
        <v>1.1819999999999999</v>
      </c>
    </row>
    <row r="242" spans="1:2" x14ac:dyDescent="0.2">
      <c r="A242" s="23" t="s">
        <v>263</v>
      </c>
      <c r="B242" s="23">
        <v>1.1802999999999999</v>
      </c>
    </row>
    <row r="243" spans="1:2" x14ac:dyDescent="0.2">
      <c r="A243" s="23" t="s">
        <v>262</v>
      </c>
      <c r="B243" s="23">
        <v>1.1855</v>
      </c>
    </row>
    <row r="244" spans="1:2" x14ac:dyDescent="0.2">
      <c r="A244" s="23" t="s">
        <v>261</v>
      </c>
      <c r="B244" s="23">
        <v>1.1852</v>
      </c>
    </row>
    <row r="245" spans="1:2" x14ac:dyDescent="0.2">
      <c r="A245" s="23" t="s">
        <v>260</v>
      </c>
      <c r="B245" s="23">
        <v>1.1876</v>
      </c>
    </row>
    <row r="246" spans="1:2" x14ac:dyDescent="0.2">
      <c r="A246" s="23" t="s">
        <v>259</v>
      </c>
      <c r="B246" s="23">
        <v>1.1863999999999999</v>
      </c>
    </row>
    <row r="247" spans="1:2" x14ac:dyDescent="0.2">
      <c r="A247" s="23" t="s">
        <v>258</v>
      </c>
      <c r="B247" s="23">
        <v>1.1766000000000001</v>
      </c>
    </row>
    <row r="248" spans="1:2" x14ac:dyDescent="0.2">
      <c r="A248" s="23" t="s">
        <v>257</v>
      </c>
      <c r="B248" s="23">
        <v>1.1726000000000001</v>
      </c>
    </row>
    <row r="249" spans="1:2" x14ac:dyDescent="0.2">
      <c r="A249" s="23" t="s">
        <v>256</v>
      </c>
      <c r="B249" s="23">
        <v>1.1742999999999999</v>
      </c>
    </row>
    <row r="250" spans="1:2" x14ac:dyDescent="0.2">
      <c r="A250" s="23" t="s">
        <v>255</v>
      </c>
      <c r="B250" s="23">
        <v>1.1729000000000001</v>
      </c>
    </row>
    <row r="251" spans="1:2" x14ac:dyDescent="0.2">
      <c r="A251" s="23" t="s">
        <v>254</v>
      </c>
      <c r="B251" s="23">
        <v>1.1677</v>
      </c>
    </row>
    <row r="252" spans="1:2" x14ac:dyDescent="0.2">
      <c r="A252" s="23" t="s">
        <v>253</v>
      </c>
      <c r="B252" s="23">
        <v>1.1698</v>
      </c>
    </row>
    <row r="253" spans="1:2" x14ac:dyDescent="0.2">
      <c r="A253" s="23" t="s">
        <v>252</v>
      </c>
      <c r="B253" s="23">
        <v>1.1657999999999999</v>
      </c>
    </row>
    <row r="254" spans="1:2" x14ac:dyDescent="0.2">
      <c r="A254" s="23" t="s">
        <v>251</v>
      </c>
      <c r="B254" s="23">
        <v>1.1754</v>
      </c>
    </row>
    <row r="255" spans="1:2" x14ac:dyDescent="0.2">
      <c r="A255" s="23" t="s">
        <v>250</v>
      </c>
      <c r="B255" s="23">
        <v>1.1754</v>
      </c>
    </row>
    <row r="256" spans="1:2" x14ac:dyDescent="0.2">
      <c r="A256" s="23" t="s">
        <v>249</v>
      </c>
      <c r="B256" s="23">
        <v>1.1780999999999999</v>
      </c>
    </row>
    <row r="257" spans="1:2" x14ac:dyDescent="0.2">
      <c r="A257" s="23" t="s">
        <v>248</v>
      </c>
      <c r="B257" s="23">
        <v>1.1778</v>
      </c>
    </row>
    <row r="258" spans="1:2" x14ac:dyDescent="0.2">
      <c r="A258" s="23" t="s">
        <v>247</v>
      </c>
      <c r="B258" s="23">
        <v>1.1760999999999999</v>
      </c>
    </row>
    <row r="259" spans="1:2" x14ac:dyDescent="0.2">
      <c r="A259" s="23" t="s">
        <v>246</v>
      </c>
      <c r="B259" s="23">
        <v>1.171</v>
      </c>
    </row>
    <row r="260" spans="1:2" x14ac:dyDescent="0.2">
      <c r="A260" s="23" t="s">
        <v>245</v>
      </c>
      <c r="B260" s="23">
        <v>1.1775</v>
      </c>
    </row>
  </sheetData>
  <mergeCells count="1">
    <mergeCell ref="A1:B1"/>
  </mergeCells>
  <pageMargins left="0.7" right="0.7" top="0.75" bottom="0.75" header="0.3" footer="0.3"/>
  <pageSetup paperSize="9" fitToHeight="0" orientation="portrait" r:id="rId1"/>
  <headerFooter>
    <oddHeader xml:space="preserve">&amp;L&amp;F - &amp;A
</oddHeader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16"/>
  <sheetViews>
    <sheetView tabSelected="1" view="pageBreakPreview" topLeftCell="A55" zoomScaleNormal="70" zoomScaleSheetLayoutView="100" zoomScalePageLayoutView="50" workbookViewId="0">
      <selection activeCell="C66" sqref="C66"/>
    </sheetView>
  </sheetViews>
  <sheetFormatPr defaultColWidth="9.140625" defaultRowHeight="12.75" x14ac:dyDescent="0.2"/>
  <cols>
    <col min="1" max="1" width="9.140625" style="101"/>
    <col min="2" max="2" width="56.42578125" style="101" bestFit="1" customWidth="1"/>
    <col min="3" max="3" width="14" style="101" bestFit="1" customWidth="1"/>
    <col min="4" max="4" width="12.85546875" style="101" customWidth="1"/>
    <col min="5" max="5" width="19.140625" style="101" bestFit="1" customWidth="1"/>
    <col min="6" max="6" width="24.140625" style="101" customWidth="1"/>
    <col min="7" max="7" width="14.42578125" style="101" customWidth="1"/>
    <col min="8" max="8" width="18.7109375" style="101" bestFit="1" customWidth="1"/>
    <col min="9" max="9" width="95.140625" style="101" bestFit="1" customWidth="1"/>
    <col min="10" max="10" width="18.5703125" style="101" bestFit="1" customWidth="1"/>
    <col min="11" max="11" width="18.140625" style="101" customWidth="1"/>
    <col min="12" max="12" width="14" style="101" customWidth="1"/>
    <col min="13" max="13" width="24.42578125" style="101" bestFit="1" customWidth="1"/>
    <col min="14" max="14" width="39.5703125" style="101" bestFit="1" customWidth="1"/>
    <col min="15" max="16384" width="9.140625" style="101"/>
  </cols>
  <sheetData>
    <row r="2" spans="2:13" x14ac:dyDescent="0.2">
      <c r="B2" s="1" t="s">
        <v>364</v>
      </c>
      <c r="C2" s="100"/>
      <c r="D2" s="100"/>
      <c r="E2" s="100"/>
      <c r="F2" s="100"/>
      <c r="G2" s="100"/>
      <c r="H2" s="100"/>
      <c r="I2" s="100"/>
    </row>
    <row r="3" spans="2:13" x14ac:dyDescent="0.2">
      <c r="B3" s="100"/>
      <c r="C3" s="102"/>
      <c r="D3" s="100"/>
      <c r="E3" s="102"/>
      <c r="F3" s="102"/>
      <c r="G3" s="102"/>
      <c r="H3" s="102"/>
      <c r="I3" s="100"/>
    </row>
    <row r="4" spans="2:13" x14ac:dyDescent="0.2">
      <c r="B4" s="1" t="s">
        <v>0</v>
      </c>
      <c r="C4" s="100"/>
      <c r="D4" s="100"/>
      <c r="E4" s="100"/>
      <c r="F4" s="100"/>
      <c r="G4" s="100"/>
      <c r="H4" s="100"/>
      <c r="I4" s="100"/>
    </row>
    <row r="5" spans="2:13" x14ac:dyDescent="0.2">
      <c r="B5" s="100"/>
      <c r="C5" s="100"/>
      <c r="D5" s="100"/>
      <c r="E5" s="100"/>
      <c r="F5" s="100"/>
      <c r="G5" s="100"/>
      <c r="H5" s="100"/>
      <c r="I5" s="100"/>
      <c r="K5" s="75"/>
      <c r="L5" s="75"/>
      <c r="M5" s="75"/>
    </row>
    <row r="6" spans="2:13" x14ac:dyDescent="0.2">
      <c r="B6" s="2" t="s">
        <v>1</v>
      </c>
      <c r="C6" s="3" t="s">
        <v>2</v>
      </c>
      <c r="D6" s="3" t="s">
        <v>3</v>
      </c>
      <c r="E6" s="3" t="s">
        <v>4</v>
      </c>
      <c r="F6" s="3" t="s">
        <v>5</v>
      </c>
      <c r="G6" s="3" t="s">
        <v>6</v>
      </c>
      <c r="H6" s="41" t="s">
        <v>7</v>
      </c>
      <c r="I6" s="4" t="s">
        <v>8</v>
      </c>
      <c r="K6" s="75"/>
      <c r="L6" s="75"/>
      <c r="M6" s="75"/>
    </row>
    <row r="7" spans="2:13" x14ac:dyDescent="0.2">
      <c r="B7" s="103" t="s">
        <v>9</v>
      </c>
      <c r="C7" s="42">
        <f>(200000*C8)</f>
        <v>69405.897658282745</v>
      </c>
      <c r="D7" s="42">
        <f>(200000*D8)</f>
        <v>69405.897658282745</v>
      </c>
      <c r="E7" s="5">
        <f>+SUM(C7:D7)</f>
        <v>138811.79531656549</v>
      </c>
      <c r="F7" s="5">
        <f>(200000*F8)</f>
        <v>3295.7502168256719</v>
      </c>
      <c r="G7" s="5">
        <f>(200000*G8)</f>
        <v>57892.454466608848</v>
      </c>
      <c r="H7" s="104">
        <f>+SUM(E7:G7)</f>
        <v>200000</v>
      </c>
      <c r="I7" s="181" t="s">
        <v>436</v>
      </c>
      <c r="K7" s="75"/>
      <c r="L7" s="75"/>
      <c r="M7" s="75"/>
    </row>
    <row r="8" spans="2:13" x14ac:dyDescent="0.2">
      <c r="B8" s="103" t="s">
        <v>10</v>
      </c>
      <c r="C8" s="43">
        <f>E8/2</f>
        <v>0.34702948829141372</v>
      </c>
      <c r="D8" s="43">
        <f>E8/2</f>
        <v>0.34702948829141372</v>
      </c>
      <c r="E8" s="33">
        <f>'App F.1.1.2 - HMRC stats'!D4</f>
        <v>0.69405897658282745</v>
      </c>
      <c r="F8" s="33">
        <f>'App F.1.1.2 - HMRC stats'!D5</f>
        <v>1.647875108412836E-2</v>
      </c>
      <c r="G8" s="33">
        <f>'App F.1.1.2 - HMRC stats'!D6</f>
        <v>0.28946227233304422</v>
      </c>
      <c r="H8" s="106">
        <f>SUM(E8:G8)</f>
        <v>1</v>
      </c>
      <c r="I8" s="32"/>
      <c r="K8" s="75"/>
      <c r="L8" s="75"/>
      <c r="M8" s="75"/>
    </row>
    <row r="9" spans="2:13" x14ac:dyDescent="0.2">
      <c r="B9" s="103" t="s">
        <v>11</v>
      </c>
      <c r="C9" s="44">
        <v>2</v>
      </c>
      <c r="D9" s="44">
        <v>2</v>
      </c>
      <c r="E9" s="7">
        <f>+SUMPRODUCT(C9:D9,C7:D7)/E7</f>
        <v>2</v>
      </c>
      <c r="F9" s="7">
        <v>2</v>
      </c>
      <c r="G9" s="6">
        <v>1.5</v>
      </c>
      <c r="H9" s="107">
        <f>+SUMPRODUCT(E9:G9,E7:G7)/H7</f>
        <v>1.855268863833478</v>
      </c>
      <c r="I9" s="105"/>
      <c r="K9" s="75"/>
      <c r="L9" s="75"/>
      <c r="M9" s="75"/>
    </row>
    <row r="10" spans="2:13" x14ac:dyDescent="0.2">
      <c r="B10" s="103" t="s">
        <v>12</v>
      </c>
      <c r="C10" s="45">
        <f>+ROUNDUP(C7/C9/365,0)</f>
        <v>96</v>
      </c>
      <c r="D10" s="45">
        <f>+ROUNDUP(D7/D9/365,0)</f>
        <v>96</v>
      </c>
      <c r="E10" s="6">
        <f>+SUM(C10:D10)</f>
        <v>192</v>
      </c>
      <c r="F10" s="6">
        <f>+ROUNDUP(F7/F9/365,0)</f>
        <v>5</v>
      </c>
      <c r="G10" s="6">
        <f>+ROUNDUP(G7/G9/365,0)</f>
        <v>106</v>
      </c>
      <c r="H10" s="107">
        <f>+SUM(E10:G10)</f>
        <v>303</v>
      </c>
      <c r="I10" s="105"/>
      <c r="K10" s="75"/>
      <c r="L10" s="75"/>
      <c r="M10" s="75"/>
    </row>
    <row r="11" spans="2:13" x14ac:dyDescent="0.2">
      <c r="B11" s="103" t="s">
        <v>13</v>
      </c>
      <c r="C11" s="45">
        <v>200</v>
      </c>
      <c r="D11" s="45">
        <v>200</v>
      </c>
      <c r="E11" s="6">
        <f>SUMPRODUCT(C11:D11,C10:D10)/E10</f>
        <v>200</v>
      </c>
      <c r="F11" s="6">
        <v>200</v>
      </c>
      <c r="G11" s="6">
        <v>200</v>
      </c>
      <c r="H11" s="107">
        <f>+SUMPRODUCT(E10:G10,E11:G11)/H10</f>
        <v>200</v>
      </c>
      <c r="I11" s="105"/>
      <c r="K11" s="75"/>
      <c r="L11" s="75"/>
      <c r="M11" s="75"/>
    </row>
    <row r="12" spans="2:13" x14ac:dyDescent="0.2">
      <c r="B12" s="103" t="s">
        <v>14</v>
      </c>
      <c r="C12" s="45">
        <f>+ROUNDUP(C10*365/C11,0)</f>
        <v>176</v>
      </c>
      <c r="D12" s="45">
        <f>+ROUNDUP(D10*365/D11,0)</f>
        <v>176</v>
      </c>
      <c r="E12" s="6">
        <f>+SUM(C12:D12)</f>
        <v>352</v>
      </c>
      <c r="F12" s="6">
        <f>+ROUNDUP(F10*365/F11,0)</f>
        <v>10</v>
      </c>
      <c r="G12" s="6">
        <f>+ROUNDUP(G10*365/G11,0)</f>
        <v>194</v>
      </c>
      <c r="H12" s="107">
        <f>+SUM(E12:G12)</f>
        <v>556</v>
      </c>
      <c r="I12" s="105"/>
      <c r="K12" s="75"/>
      <c r="L12" s="75"/>
      <c r="M12" s="75"/>
    </row>
    <row r="13" spans="2:13" x14ac:dyDescent="0.2">
      <c r="B13" s="103" t="s">
        <v>15</v>
      </c>
      <c r="C13" s="46">
        <v>0.5</v>
      </c>
      <c r="D13" s="46">
        <v>0.5</v>
      </c>
      <c r="E13" s="35">
        <v>0.5</v>
      </c>
      <c r="F13" s="35">
        <v>0.5</v>
      </c>
      <c r="G13" s="35">
        <v>0.5</v>
      </c>
      <c r="H13" s="108">
        <v>0.5</v>
      </c>
      <c r="I13" s="105"/>
      <c r="K13" s="75"/>
      <c r="L13" s="75"/>
      <c r="M13" s="75"/>
    </row>
    <row r="14" spans="2:13" x14ac:dyDescent="0.2">
      <c r="B14" s="103" t="s">
        <v>16</v>
      </c>
      <c r="C14" s="46">
        <v>10</v>
      </c>
      <c r="D14" s="46">
        <v>10</v>
      </c>
      <c r="E14" s="35">
        <v>10</v>
      </c>
      <c r="F14" s="35">
        <v>10</v>
      </c>
      <c r="G14" s="35">
        <v>10</v>
      </c>
      <c r="H14" s="47">
        <v>10</v>
      </c>
      <c r="I14" s="105"/>
      <c r="K14" s="75"/>
      <c r="L14" s="75"/>
      <c r="M14" s="75"/>
    </row>
    <row r="15" spans="2:13" x14ac:dyDescent="0.2">
      <c r="B15" s="103" t="s">
        <v>17</v>
      </c>
      <c r="C15" s="86">
        <v>7.4183976261127604</v>
      </c>
      <c r="D15" s="86">
        <v>8.4075173095944606</v>
      </c>
      <c r="E15" s="87">
        <f>SUMPRODUCT(C15:D15,$C$7:$D$7)/$E$7</f>
        <v>7.9129574678536105</v>
      </c>
      <c r="F15" s="87">
        <v>12.858555885262117</v>
      </c>
      <c r="G15" s="87">
        <v>24.03956478733927</v>
      </c>
      <c r="H15" s="109">
        <f>+SUMPRODUCT(E15:G15,$E$7:$G$7)/$H$7</f>
        <v>12.662499152857167</v>
      </c>
      <c r="I15" s="105"/>
      <c r="K15" s="75"/>
      <c r="L15" s="75"/>
      <c r="M15" s="75"/>
    </row>
    <row r="16" spans="2:13" x14ac:dyDescent="0.2">
      <c r="B16" s="110" t="s">
        <v>18</v>
      </c>
      <c r="C16" s="111">
        <v>0.25</v>
      </c>
      <c r="D16" s="111">
        <v>0.45</v>
      </c>
      <c r="E16" s="112">
        <f>SUM(C16:D16)</f>
        <v>0.7</v>
      </c>
      <c r="F16" s="112">
        <f>30%-G8</f>
        <v>1.0537727666955765E-2</v>
      </c>
      <c r="G16" s="112">
        <f>30%-F16</f>
        <v>0.28946227233304422</v>
      </c>
      <c r="H16" s="113">
        <f>SUM(E16:G16)</f>
        <v>1</v>
      </c>
      <c r="I16" s="114"/>
      <c r="K16" s="75"/>
      <c r="L16" s="75"/>
      <c r="M16" s="75"/>
    </row>
    <row r="17" spans="1:14" x14ac:dyDescent="0.2">
      <c r="B17" s="110" t="s">
        <v>19</v>
      </c>
      <c r="C17" s="115">
        <f t="shared" ref="C17:H17" si="0">+C16*$C$87*$C$63/C7</f>
        <v>10.179250234301779</v>
      </c>
      <c r="D17" s="115">
        <f t="shared" si="0"/>
        <v>18.322650421743205</v>
      </c>
      <c r="E17" s="116">
        <f t="shared" si="0"/>
        <v>14.250950328022492</v>
      </c>
      <c r="F17" s="116">
        <f t="shared" si="0"/>
        <v>9.0357631578947366</v>
      </c>
      <c r="G17" s="116">
        <f t="shared" si="0"/>
        <v>14.129999999999999</v>
      </c>
      <c r="H17" s="48">
        <f t="shared" si="0"/>
        <v>14.13</v>
      </c>
      <c r="I17" s="8"/>
      <c r="K17" s="75"/>
      <c r="L17" s="75"/>
      <c r="M17" s="75"/>
    </row>
    <row r="18" spans="1:14" ht="13.5" thickBot="1" x14ac:dyDescent="0.25">
      <c r="B18" s="110" t="s">
        <v>20</v>
      </c>
      <c r="C18" s="115">
        <v>1</v>
      </c>
      <c r="D18" s="115">
        <v>1</v>
      </c>
      <c r="E18" s="116">
        <v>1</v>
      </c>
      <c r="F18" s="116">
        <v>1.2</v>
      </c>
      <c r="G18" s="116">
        <v>1.5</v>
      </c>
      <c r="H18" s="117"/>
      <c r="I18" s="114"/>
      <c r="K18" s="75"/>
      <c r="L18" s="75"/>
      <c r="M18" s="75"/>
    </row>
    <row r="19" spans="1:14" ht="14.45" customHeight="1" x14ac:dyDescent="0.2">
      <c r="A19" s="194" t="s">
        <v>21</v>
      </c>
      <c r="B19" s="118" t="s">
        <v>365</v>
      </c>
      <c r="C19" s="119">
        <f>(($C$49*C13)+(C12*$C$48)/C7)/1000/$C$44</f>
        <v>0.10043997409428919</v>
      </c>
      <c r="D19" s="119">
        <f>(($C$49*D13)+(D12*$C$48)/D7)/1000/$C$44</f>
        <v>0.10043997409428919</v>
      </c>
      <c r="E19" s="120">
        <f>SUMPRODUCT(C19:D19,$C$7:$D$7)/$E$7</f>
        <v>0.10043997409428919</v>
      </c>
      <c r="F19" s="120">
        <f>(($C$49*F13)+(F12*$C$48)/F7)/1000/$C$44</f>
        <v>0.103547179045041</v>
      </c>
      <c r="G19" s="120">
        <f>(($C$49*G13)+(G12*$C$48)/G7)/1000/$C$44</f>
        <v>0.10552240371257311</v>
      </c>
      <c r="H19" s="121">
        <f t="shared" ref="H19:H27" si="1">+SUMPRODUCT(E19:G19,$E$7:$G$7)/$H$7</f>
        <v>0.10196234857752125</v>
      </c>
      <c r="I19" s="122"/>
      <c r="K19" s="75"/>
      <c r="L19" s="75"/>
      <c r="M19" s="75"/>
    </row>
    <row r="20" spans="1:14" x14ac:dyDescent="0.2">
      <c r="A20" s="195"/>
      <c r="B20" s="103" t="s">
        <v>366</v>
      </c>
      <c r="C20" s="123">
        <f>+$C$47*$C$45/1000</f>
        <v>0.14376760827155347</v>
      </c>
      <c r="D20" s="123">
        <f>+$C$47*$C$45/1000</f>
        <v>0.14376760827155347</v>
      </c>
      <c r="E20" s="124">
        <f>+$C$47*$C$45/1000</f>
        <v>0.14376760827155347</v>
      </c>
      <c r="F20" s="124">
        <f>+$C$47*$C$45/1000</f>
        <v>0.14376760827155347</v>
      </c>
      <c r="G20" s="124">
        <f>+$C$47*$C$45/1000</f>
        <v>0.14376760827155347</v>
      </c>
      <c r="H20" s="108">
        <f t="shared" si="1"/>
        <v>0.14376760827155347</v>
      </c>
      <c r="I20" s="125"/>
      <c r="K20" s="75"/>
      <c r="L20" s="75"/>
      <c r="M20" s="75"/>
    </row>
    <row r="21" spans="1:14" x14ac:dyDescent="0.2">
      <c r="A21" s="195"/>
      <c r="B21" s="103" t="s">
        <v>367</v>
      </c>
      <c r="C21" s="123">
        <f t="shared" ref="C21:H21" si="2">+(C14*C15/1000/$C$44)</f>
        <v>5.7810856361996739E-2</v>
      </c>
      <c r="D21" s="123">
        <f t="shared" si="2"/>
        <v>6.5518970543596289E-2</v>
      </c>
      <c r="E21" s="124">
        <f t="shared" si="2"/>
        <v>6.1664913452796503E-2</v>
      </c>
      <c r="F21" s="124">
        <f t="shared" si="2"/>
        <v>0.10020548436079434</v>
      </c>
      <c r="G21" s="124">
        <f t="shared" si="2"/>
        <v>0.1873380070695958</v>
      </c>
      <c r="H21" s="108">
        <f t="shared" si="2"/>
        <v>9.8677633176871726E-2</v>
      </c>
      <c r="I21" s="125"/>
      <c r="K21" s="75"/>
      <c r="L21" s="75"/>
      <c r="M21" s="75"/>
    </row>
    <row r="22" spans="1:14" x14ac:dyDescent="0.2">
      <c r="A22" s="195"/>
      <c r="B22" s="103" t="s">
        <v>353</v>
      </c>
      <c r="C22" s="126">
        <f>+$C$50*(1-$C$52)*$C$54/$C$43</f>
        <v>7.6508937605113431E-2</v>
      </c>
      <c r="D22" s="126">
        <f>+$C$50*(1-$C$52)*$C$54/$C$43</f>
        <v>7.6508937605113431E-2</v>
      </c>
      <c r="E22" s="127">
        <f t="shared" ref="E22:E27" si="3">SUMPRODUCT(C22:D22,$C$7:$D$7)/$E$7</f>
        <v>7.6508937605113431E-2</v>
      </c>
      <c r="F22" s="127">
        <f>+$C$50*(1-$C$52)*$C$54/$C$43</f>
        <v>7.6508937605113431E-2</v>
      </c>
      <c r="G22" s="127">
        <f>+$C$51*(1-$C$52)*$C$54/$C$43</f>
        <v>0.13501577224431785</v>
      </c>
      <c r="H22" s="128">
        <f t="shared" si="1"/>
        <v>9.3444458906791206E-2</v>
      </c>
      <c r="I22" s="125"/>
      <c r="K22" s="75"/>
      <c r="L22" s="75"/>
      <c r="M22" s="75"/>
    </row>
    <row r="23" spans="1:14" x14ac:dyDescent="0.2">
      <c r="A23" s="195"/>
      <c r="B23" s="103" t="s">
        <v>352</v>
      </c>
      <c r="C23" s="126">
        <f>+$C$50*$C$52/$C$53*$C$57/$C$43</f>
        <v>3.7554953009903427E-2</v>
      </c>
      <c r="D23" s="126">
        <f>+$C$50*$C$52/$C$53*$C$57/$C$43</f>
        <v>3.7554953009903427E-2</v>
      </c>
      <c r="E23" s="127">
        <f t="shared" si="3"/>
        <v>3.7554953009903427E-2</v>
      </c>
      <c r="F23" s="127">
        <f>+$C$51*$C$52/$C$53*$C$57/$C$43</f>
        <v>6.6273446488064866E-2</v>
      </c>
      <c r="G23" s="127">
        <f>+$C$51*$C$52/$C$53*$C$57/$C$43</f>
        <v>6.6273446488064866E-2</v>
      </c>
      <c r="H23" s="128">
        <f t="shared" si="1"/>
        <v>4.6341118295611543E-2</v>
      </c>
      <c r="I23" s="125"/>
      <c r="K23" s="75"/>
      <c r="L23" s="75"/>
      <c r="M23" s="75"/>
      <c r="N23" s="129"/>
    </row>
    <row r="24" spans="1:14" x14ac:dyDescent="0.2">
      <c r="A24" s="195"/>
      <c r="B24" s="103" t="s">
        <v>368</v>
      </c>
      <c r="C24" s="126">
        <f>C29*$C$58</f>
        <v>1.2709753837557418E-2</v>
      </c>
      <c r="D24" s="126">
        <f>D29*$C$58</f>
        <v>1.313547868915307E-2</v>
      </c>
      <c r="E24" s="127">
        <f>SUMPRODUCT(C24:D24,$C$7:$D$7)/$E$7</f>
        <v>1.2922616263355245E-2</v>
      </c>
      <c r="F24" s="127">
        <f>F29*$C$58</f>
        <v>1.4870724853060456E-2</v>
      </c>
      <c r="G24" s="127">
        <f>G29*$C$58</f>
        <v>1.9109860718898898E-2</v>
      </c>
      <c r="H24" s="108">
        <f>+SUMPRODUCT(E24:G24,$E$7:$G$7)/$H$7</f>
        <v>1.4745692499471545E-2</v>
      </c>
      <c r="I24" s="125"/>
      <c r="K24" s="75"/>
      <c r="L24" s="75"/>
      <c r="M24" s="75"/>
    </row>
    <row r="25" spans="1:14" x14ac:dyDescent="0.2">
      <c r="A25" s="195"/>
      <c r="B25" s="103" t="s">
        <v>369</v>
      </c>
      <c r="C25" s="123">
        <f>C29*$C$59</f>
        <v>3.1774384593893548E-2</v>
      </c>
      <c r="D25" s="123">
        <f>D29*$C$59</f>
        <v>3.2838696722882678E-2</v>
      </c>
      <c r="E25" s="124">
        <f t="shared" si="3"/>
        <v>3.2306540658388117E-2</v>
      </c>
      <c r="F25" s="124">
        <f>F29*$C$59</f>
        <v>3.7176812132651137E-2</v>
      </c>
      <c r="G25" s="124">
        <f>G29*$C$59</f>
        <v>4.7774651797247242E-2</v>
      </c>
      <c r="H25" s="108">
        <f t="shared" si="1"/>
        <v>3.6864231248678866E-2</v>
      </c>
      <c r="I25" s="125"/>
      <c r="K25" s="75"/>
      <c r="L25" s="75"/>
      <c r="M25" s="75"/>
    </row>
    <row r="26" spans="1:14" x14ac:dyDescent="0.2">
      <c r="A26" s="195"/>
      <c r="B26" s="103" t="s">
        <v>370</v>
      </c>
      <c r="C26" s="123">
        <v>0.02</v>
      </c>
      <c r="D26" s="123">
        <v>0.02</v>
      </c>
      <c r="E26" s="124">
        <f>SUMPRODUCT(C26:D26,$C$7:$D$7)/$E$7</f>
        <v>0.02</v>
      </c>
      <c r="F26" s="124">
        <v>0.02</v>
      </c>
      <c r="G26" s="124">
        <v>0.02</v>
      </c>
      <c r="H26" s="128">
        <f t="shared" si="1"/>
        <v>0.02</v>
      </c>
      <c r="I26" s="125"/>
      <c r="K26" s="75"/>
      <c r="L26" s="75"/>
      <c r="M26" s="75"/>
    </row>
    <row r="27" spans="1:14" x14ac:dyDescent="0.2">
      <c r="A27" s="195"/>
      <c r="B27" s="103" t="s">
        <v>371</v>
      </c>
      <c r="C27" s="123">
        <f>+C17*$M$87/1000</f>
        <v>1.511011427199789E-2</v>
      </c>
      <c r="D27" s="123">
        <f>+D17*$M$87/1000</f>
        <v>2.7198205689596203E-2</v>
      </c>
      <c r="E27" s="124">
        <f t="shared" si="3"/>
        <v>2.1154159980797043E-2</v>
      </c>
      <c r="F27" s="124">
        <f>+F17*$M$87/1000</f>
        <v>1.3412718098865265E-2</v>
      </c>
      <c r="G27" s="124">
        <f>+G17*$M$87/1000</f>
        <v>2.097462089534486E-2</v>
      </c>
      <c r="H27" s="108">
        <f t="shared" si="1"/>
        <v>2.097462089534486E-2</v>
      </c>
      <c r="I27" s="125"/>
      <c r="K27" s="75"/>
      <c r="L27" s="75"/>
      <c r="M27" s="75"/>
    </row>
    <row r="28" spans="1:14" x14ac:dyDescent="0.2">
      <c r="A28" s="195"/>
      <c r="B28" s="103" t="s">
        <v>372</v>
      </c>
      <c r="C28" s="123">
        <f>(+$C$67*C7*C18/SUMPRODUCT($E$7:$G$7,$E$18:$G$18)/C7)/$C$44</f>
        <v>0.13981110983156572</v>
      </c>
      <c r="D28" s="123">
        <f>(+$C$67*D7*D18/SUMPRODUCT($E$7:$G$7,$E$18:$G$18)/D7)/$C$44</f>
        <v>0.13981110983156572</v>
      </c>
      <c r="E28" s="124">
        <f>SUMPRODUCT(C28:D28,$C$7:$D$7)/$E$7</f>
        <v>0.13981110983156572</v>
      </c>
      <c r="F28" s="124">
        <f>(+$C$67*F7*F18/SUMPRODUCT($E$7:$G$7,$E$18:$G$18)/F7)/$C$44</f>
        <v>0.16777333179787884</v>
      </c>
      <c r="G28" s="124">
        <f>(+$C$67*G7*G18/SUMPRODUCT($E$7:$G$7,$E$18:$G$18)/G7)/$C$44</f>
        <v>0.20971666474734857</v>
      </c>
      <c r="H28" s="108">
        <f>+SUMPRODUCT(E28:G28,$E$7:$G$7)/$H$7</f>
        <v>0.16050691310173265</v>
      </c>
      <c r="I28" s="125"/>
      <c r="K28" s="75"/>
      <c r="L28" s="75"/>
      <c r="M28" s="75"/>
    </row>
    <row r="29" spans="1:14" x14ac:dyDescent="0.2">
      <c r="A29" s="195"/>
      <c r="B29" s="49" t="s">
        <v>22</v>
      </c>
      <c r="C29" s="11">
        <f>SUM(C19:C23,C26:C28)/((1-($C$58+$C$59)))</f>
        <v>0.63548769187787091</v>
      </c>
      <c r="D29" s="11">
        <f>SUM(D19:D23,D26:D28)/((1-($C$58+$C$59)))</f>
        <v>0.65677393445765353</v>
      </c>
      <c r="E29" s="11">
        <f t="shared" ref="E29" si="4">+SUM(E19:E28)</f>
        <v>0.64613081316776222</v>
      </c>
      <c r="F29" s="11">
        <f>SUM(F19:F23,F26:F28)/((1-($C$58+$C$59)))</f>
        <v>0.74353624265302276</v>
      </c>
      <c r="G29" s="11">
        <f>SUM(G19:G23,G26:G28)/((1-($C$58+$C$59)))</f>
        <v>0.95549303594494484</v>
      </c>
      <c r="H29" s="50">
        <f>SUM(H19:H23,H26:H28)/((1-($C$58+$C$59)))</f>
        <v>0.73728462497357716</v>
      </c>
      <c r="I29" s="9"/>
      <c r="K29" s="75"/>
      <c r="L29" s="75"/>
      <c r="M29" s="75"/>
    </row>
    <row r="30" spans="1:14" x14ac:dyDescent="0.2">
      <c r="A30" s="195"/>
      <c r="B30" s="130" t="s">
        <v>373</v>
      </c>
      <c r="C30" s="123">
        <f>+$C$41*C29</f>
        <v>7.6258523025344513E-2</v>
      </c>
      <c r="D30" s="123">
        <f>+$C$41*D29</f>
        <v>7.8812872134918416E-2</v>
      </c>
      <c r="E30" s="124">
        <f>SUMPRODUCT(C30:D30,$C$7:$D$7)/$E$7</f>
        <v>7.7535697580131471E-2</v>
      </c>
      <c r="F30" s="124">
        <f>+$C$41*F29</f>
        <v>8.9224349118362731E-2</v>
      </c>
      <c r="G30" s="124">
        <f>+$C$41*G29</f>
        <v>0.11465916431339337</v>
      </c>
      <c r="H30" s="108">
        <f>+SUMPRODUCT(E30:G30,$E$7:$G$7)/$H$7</f>
        <v>8.8474154996829271E-2</v>
      </c>
      <c r="I30" s="131"/>
      <c r="K30" s="75"/>
      <c r="L30" s="75"/>
      <c r="M30" s="75"/>
    </row>
    <row r="31" spans="1:14" ht="13.5" thickBot="1" x14ac:dyDescent="0.25">
      <c r="A31" s="196"/>
      <c r="B31" s="51" t="s">
        <v>23</v>
      </c>
      <c r="C31" s="52">
        <f t="shared" ref="C31:H31" si="5">SUM(C29:C30)</f>
        <v>0.71174621490321544</v>
      </c>
      <c r="D31" s="52">
        <f t="shared" si="5"/>
        <v>0.73558680659257192</v>
      </c>
      <c r="E31" s="52">
        <f t="shared" si="5"/>
        <v>0.72366651074789368</v>
      </c>
      <c r="F31" s="52">
        <f>SUM(F29:F30)</f>
        <v>0.83276059177138551</v>
      </c>
      <c r="G31" s="52">
        <f t="shared" si="5"/>
        <v>1.0701522002583381</v>
      </c>
      <c r="H31" s="53">
        <f t="shared" si="5"/>
        <v>0.82575877997040648</v>
      </c>
      <c r="I31" s="10"/>
      <c r="K31" s="75"/>
      <c r="L31" s="75"/>
      <c r="M31" s="75"/>
    </row>
    <row r="32" spans="1:14" x14ac:dyDescent="0.2">
      <c r="B32" s="132" t="s">
        <v>24</v>
      </c>
      <c r="C32" s="133">
        <f t="shared" ref="C32:H32" si="6">+C33-C31</f>
        <v>7.908291276702395E-2</v>
      </c>
      <c r="D32" s="133">
        <f t="shared" si="6"/>
        <v>8.1731867399174596E-2</v>
      </c>
      <c r="E32" s="134">
        <f t="shared" si="6"/>
        <v>8.0407390083099273E-2</v>
      </c>
      <c r="F32" s="134">
        <f t="shared" si="6"/>
        <v>9.2528954641264982E-2</v>
      </c>
      <c r="G32" s="134">
        <f t="shared" si="6"/>
        <v>0.11890580002870421</v>
      </c>
      <c r="H32" s="135">
        <f t="shared" si="6"/>
        <v>9.1750975552267411E-2</v>
      </c>
      <c r="I32" s="136"/>
      <c r="K32" s="75"/>
      <c r="L32" s="75"/>
      <c r="M32" s="75"/>
    </row>
    <row r="33" spans="1:13" x14ac:dyDescent="0.2">
      <c r="B33" s="49" t="s">
        <v>382</v>
      </c>
      <c r="C33" s="54">
        <f t="shared" ref="C33:H33" si="7">+C31/(1-$C$42)</f>
        <v>0.79082912767023938</v>
      </c>
      <c r="D33" s="54">
        <f t="shared" si="7"/>
        <v>0.81731867399174651</v>
      </c>
      <c r="E33" s="11">
        <f t="shared" si="7"/>
        <v>0.80407390083099295</v>
      </c>
      <c r="F33" s="11">
        <f t="shared" si="7"/>
        <v>0.92528954641265049</v>
      </c>
      <c r="G33" s="11">
        <f t="shared" si="7"/>
        <v>1.1890580002870423</v>
      </c>
      <c r="H33" s="50">
        <f t="shared" si="7"/>
        <v>0.91750975552267389</v>
      </c>
      <c r="I33" s="12"/>
      <c r="K33" s="75"/>
      <c r="L33" s="75"/>
      <c r="M33" s="75"/>
    </row>
    <row r="34" spans="1:13" x14ac:dyDescent="0.2">
      <c r="B34" s="100"/>
      <c r="C34" s="96"/>
      <c r="D34" s="96"/>
      <c r="E34" s="96"/>
      <c r="F34" s="96"/>
      <c r="G34" s="96"/>
      <c r="H34" s="96"/>
      <c r="I34" s="100"/>
      <c r="K34" s="75"/>
      <c r="L34" s="75"/>
      <c r="M34" s="75"/>
    </row>
    <row r="38" spans="1:13" x14ac:dyDescent="0.2">
      <c r="B38" s="1" t="s">
        <v>26</v>
      </c>
    </row>
    <row r="40" spans="1:13" x14ac:dyDescent="0.2">
      <c r="B40" s="13" t="s">
        <v>27</v>
      </c>
      <c r="C40" s="13" t="s">
        <v>28</v>
      </c>
      <c r="D40" s="197" t="s">
        <v>8</v>
      </c>
      <c r="E40" s="198"/>
      <c r="F40" s="199"/>
    </row>
    <row r="41" spans="1:13" x14ac:dyDescent="0.2">
      <c r="B41" s="136" t="s">
        <v>383</v>
      </c>
      <c r="C41" s="138">
        <v>0.12</v>
      </c>
      <c r="D41" s="191" t="s">
        <v>28</v>
      </c>
      <c r="E41" s="192"/>
      <c r="F41" s="193"/>
    </row>
    <row r="42" spans="1:13" x14ac:dyDescent="0.2">
      <c r="B42" s="136" t="s">
        <v>384</v>
      </c>
      <c r="C42" s="138">
        <v>0.1</v>
      </c>
      <c r="D42" s="191" t="s">
        <v>28</v>
      </c>
      <c r="E42" s="192"/>
      <c r="F42" s="193"/>
    </row>
    <row r="43" spans="1:13" x14ac:dyDescent="0.2">
      <c r="B43" s="14" t="s">
        <v>333</v>
      </c>
      <c r="C43" s="140">
        <v>5.3893703521043506</v>
      </c>
      <c r="D43" s="200" t="s">
        <v>335</v>
      </c>
      <c r="E43" s="201"/>
      <c r="F43" s="202"/>
      <c r="G43" s="142"/>
      <c r="H43" s="100"/>
      <c r="K43" s="75"/>
      <c r="L43" s="75"/>
      <c r="M43" s="75"/>
    </row>
    <row r="44" spans="1:13" x14ac:dyDescent="0.2">
      <c r="B44" s="14" t="s">
        <v>334</v>
      </c>
      <c r="C44" s="140">
        <v>1.2832187746295713</v>
      </c>
      <c r="D44" s="200" t="s">
        <v>335</v>
      </c>
      <c r="E44" s="201"/>
      <c r="F44" s="202"/>
      <c r="G44" s="142"/>
      <c r="H44" s="100"/>
      <c r="K44" s="75"/>
      <c r="L44" s="75"/>
      <c r="M44" s="75"/>
    </row>
    <row r="45" spans="1:13" ht="15" customHeight="1" x14ac:dyDescent="0.2">
      <c r="A45" s="203" t="s">
        <v>29</v>
      </c>
      <c r="B45" s="136" t="s">
        <v>30</v>
      </c>
      <c r="C45" s="143">
        <f>1/(85%)</f>
        <v>1.1764705882352942</v>
      </c>
      <c r="D45" s="200" t="s">
        <v>31</v>
      </c>
      <c r="E45" s="201"/>
      <c r="F45" s="202"/>
      <c r="G45" s="144"/>
      <c r="H45" s="100"/>
      <c r="K45" s="75"/>
      <c r="L45" s="75"/>
      <c r="M45" s="75"/>
    </row>
    <row r="46" spans="1:13" ht="12" customHeight="1" x14ac:dyDescent="0.2">
      <c r="A46" s="204"/>
      <c r="B46" s="136" t="s">
        <v>32</v>
      </c>
      <c r="C46" s="145">
        <v>0.8</v>
      </c>
      <c r="D46" s="200" t="s">
        <v>28</v>
      </c>
      <c r="E46" s="201"/>
      <c r="F46" s="202"/>
      <c r="G46" s="100"/>
      <c r="H46" s="100"/>
      <c r="K46" s="75"/>
      <c r="L46" s="75"/>
      <c r="M46" s="75"/>
    </row>
    <row r="47" spans="1:13" x14ac:dyDescent="0.2">
      <c r="A47" s="205"/>
      <c r="B47" s="136" t="s">
        <v>362</v>
      </c>
      <c r="C47" s="146">
        <f>SUMPRODUCT(D70:D73,E70:E73)/E74/C46</f>
        <v>122.20246703082043</v>
      </c>
      <c r="D47" s="206" t="s">
        <v>33</v>
      </c>
      <c r="E47" s="207"/>
      <c r="F47" s="208"/>
      <c r="G47" s="137"/>
      <c r="H47" s="100"/>
      <c r="K47" s="75"/>
      <c r="L47" s="75"/>
      <c r="M47" s="75"/>
    </row>
    <row r="48" spans="1:13" x14ac:dyDescent="0.2">
      <c r="A48" s="203" t="s">
        <v>34</v>
      </c>
      <c r="B48" s="147" t="s">
        <v>35</v>
      </c>
      <c r="C48" s="148">
        <v>8000</v>
      </c>
      <c r="D48" s="206" t="s">
        <v>28</v>
      </c>
      <c r="E48" s="207"/>
      <c r="F48" s="208"/>
      <c r="G48" s="100"/>
      <c r="H48" s="100"/>
      <c r="K48" s="75"/>
      <c r="L48" s="75"/>
      <c r="M48" s="75"/>
    </row>
    <row r="49" spans="1:14" x14ac:dyDescent="0.2">
      <c r="A49" s="205"/>
      <c r="B49" s="149" t="s">
        <v>36</v>
      </c>
      <c r="C49" s="148">
        <f>(40*0.8)+(926*0.2)</f>
        <v>217.20000000000002</v>
      </c>
      <c r="D49" s="209" t="s">
        <v>435</v>
      </c>
      <c r="E49" s="210"/>
      <c r="F49" s="211"/>
      <c r="G49" s="100"/>
      <c r="H49" s="100"/>
      <c r="I49" s="100"/>
      <c r="K49" s="75"/>
      <c r="L49" s="75"/>
      <c r="M49" s="75"/>
    </row>
    <row r="50" spans="1:14" ht="12.75" customHeight="1" x14ac:dyDescent="0.2">
      <c r="A50" s="212" t="s">
        <v>37</v>
      </c>
      <c r="B50" s="136" t="s">
        <v>38</v>
      </c>
      <c r="C50" s="150">
        <v>3.4</v>
      </c>
      <c r="D50" s="206"/>
      <c r="E50" s="207"/>
      <c r="F50" s="208"/>
      <c r="G50" s="75"/>
      <c r="H50" s="75"/>
      <c r="I50" s="75"/>
      <c r="J50" s="75"/>
      <c r="K50" s="75"/>
      <c r="L50" s="75"/>
      <c r="M50" s="75"/>
      <c r="N50" s="75"/>
    </row>
    <row r="51" spans="1:14" x14ac:dyDescent="0.2">
      <c r="A51" s="212"/>
      <c r="B51" s="136" t="s">
        <v>39</v>
      </c>
      <c r="C51" s="150">
        <v>6</v>
      </c>
      <c r="D51" s="206"/>
      <c r="E51" s="207"/>
      <c r="F51" s="208"/>
      <c r="G51" s="75"/>
      <c r="H51" s="75"/>
      <c r="I51" s="75"/>
      <c r="J51" s="75"/>
      <c r="K51" s="75"/>
      <c r="L51" s="75"/>
      <c r="M51" s="75"/>
      <c r="N51" s="75"/>
    </row>
    <row r="52" spans="1:14" x14ac:dyDescent="0.2">
      <c r="A52" s="212"/>
      <c r="B52" s="136" t="s">
        <v>40</v>
      </c>
      <c r="C52" s="151">
        <v>0.55000000000000004</v>
      </c>
      <c r="D52" s="206" t="s">
        <v>41</v>
      </c>
      <c r="E52" s="207"/>
      <c r="F52" s="208"/>
      <c r="G52" s="75"/>
      <c r="H52" s="75"/>
      <c r="I52" s="75"/>
      <c r="J52" s="75"/>
      <c r="K52" s="75"/>
      <c r="L52" s="75"/>
      <c r="M52" s="75"/>
      <c r="N52" s="75"/>
    </row>
    <row r="53" spans="1:14" x14ac:dyDescent="0.2">
      <c r="A53" s="212"/>
      <c r="B53" s="136" t="s">
        <v>42</v>
      </c>
      <c r="C53" s="150">
        <v>11</v>
      </c>
      <c r="D53" s="206"/>
      <c r="E53" s="207"/>
      <c r="F53" s="208"/>
      <c r="G53" s="75"/>
      <c r="H53" s="75"/>
      <c r="I53" s="75"/>
      <c r="J53" s="75"/>
      <c r="K53" s="75"/>
      <c r="L53" s="75"/>
      <c r="M53" s="75"/>
      <c r="N53" s="75"/>
    </row>
    <row r="54" spans="1:14" x14ac:dyDescent="0.2">
      <c r="A54" s="212"/>
      <c r="B54" s="14" t="s">
        <v>356</v>
      </c>
      <c r="C54" s="150">
        <f>AVERAGE(C55:C56)</f>
        <v>0.26950000000000002</v>
      </c>
      <c r="D54" s="206"/>
      <c r="E54" s="207"/>
      <c r="F54" s="208"/>
      <c r="G54" s="75"/>
      <c r="H54" s="75"/>
      <c r="I54" s="75"/>
      <c r="J54" s="82"/>
      <c r="K54" s="75"/>
      <c r="L54" s="75"/>
      <c r="M54" s="75"/>
      <c r="N54" s="75"/>
    </row>
    <row r="55" spans="1:14" x14ac:dyDescent="0.2">
      <c r="A55" s="212"/>
      <c r="B55" s="14" t="s">
        <v>358</v>
      </c>
      <c r="C55" s="150">
        <v>0.33700000000000002</v>
      </c>
      <c r="D55" s="206" t="s">
        <v>354</v>
      </c>
      <c r="E55" s="207"/>
      <c r="F55" s="208"/>
      <c r="G55" s="75"/>
      <c r="H55" s="75"/>
      <c r="I55" s="75"/>
      <c r="J55" s="82"/>
      <c r="K55" s="75"/>
      <c r="L55" s="75"/>
      <c r="M55" s="75"/>
      <c r="N55" s="75"/>
    </row>
    <row r="56" spans="1:14" x14ac:dyDescent="0.2">
      <c r="A56" s="212"/>
      <c r="B56" s="14" t="s">
        <v>357</v>
      </c>
      <c r="C56" s="150">
        <v>0.20200000000000001</v>
      </c>
      <c r="D56" s="206" t="s">
        <v>354</v>
      </c>
      <c r="E56" s="207"/>
      <c r="F56" s="208"/>
      <c r="G56" s="75"/>
      <c r="H56" s="75"/>
      <c r="I56" s="75"/>
      <c r="J56" s="82"/>
      <c r="K56" s="75"/>
      <c r="L56" s="75"/>
      <c r="M56" s="75"/>
      <c r="N56" s="75"/>
    </row>
    <row r="57" spans="1:14" x14ac:dyDescent="0.2">
      <c r="A57" s="212"/>
      <c r="B57" s="14" t="s">
        <v>336</v>
      </c>
      <c r="C57" s="150">
        <f>33.65/28.263682</f>
        <v>1.1905738254485032</v>
      </c>
      <c r="D57" s="206" t="s">
        <v>355</v>
      </c>
      <c r="E57" s="207"/>
      <c r="F57" s="208"/>
      <c r="G57" s="75"/>
      <c r="H57" s="75"/>
      <c r="I57" s="75"/>
      <c r="J57" s="75"/>
      <c r="K57" s="75"/>
      <c r="L57" s="75"/>
      <c r="M57" s="75"/>
      <c r="N57" s="75"/>
    </row>
    <row r="58" spans="1:14" x14ac:dyDescent="0.2">
      <c r="A58" s="212"/>
      <c r="B58" s="14" t="s">
        <v>385</v>
      </c>
      <c r="C58" s="152">
        <v>0.02</v>
      </c>
      <c r="D58" s="213" t="s">
        <v>437</v>
      </c>
      <c r="E58" s="207"/>
      <c r="F58" s="208"/>
      <c r="G58" s="75"/>
      <c r="H58" s="96"/>
      <c r="I58" s="75"/>
      <c r="J58" s="75"/>
      <c r="K58" s="75"/>
      <c r="L58" s="75"/>
      <c r="M58" s="75"/>
      <c r="N58" s="75"/>
    </row>
    <row r="59" spans="1:14" x14ac:dyDescent="0.2">
      <c r="A59" s="153"/>
      <c r="B59" s="103" t="s">
        <v>43</v>
      </c>
      <c r="C59" s="154">
        <v>0.05</v>
      </c>
      <c r="D59" s="213" t="s">
        <v>438</v>
      </c>
      <c r="E59" s="207"/>
      <c r="F59" s="208"/>
      <c r="G59" s="75"/>
      <c r="H59" s="75"/>
      <c r="I59" s="75"/>
      <c r="J59" s="75"/>
      <c r="K59" s="75"/>
      <c r="L59" s="75"/>
      <c r="M59" s="75"/>
    </row>
    <row r="60" spans="1:14" x14ac:dyDescent="0.2">
      <c r="A60" s="203" t="s">
        <v>44</v>
      </c>
      <c r="B60" s="136" t="s">
        <v>45</v>
      </c>
      <c r="C60" s="152">
        <v>0.08</v>
      </c>
      <c r="D60" s="206" t="s">
        <v>386</v>
      </c>
      <c r="E60" s="207"/>
      <c r="F60" s="208"/>
      <c r="G60" s="75"/>
      <c r="H60" s="75"/>
      <c r="I60" s="75"/>
      <c r="J60" s="75"/>
      <c r="K60" s="75"/>
      <c r="L60" s="75"/>
      <c r="M60" s="75"/>
      <c r="N60" s="75"/>
    </row>
    <row r="61" spans="1:14" x14ac:dyDescent="0.2">
      <c r="A61" s="204"/>
      <c r="B61" s="182" t="s">
        <v>439</v>
      </c>
      <c r="C61" s="155">
        <f>100</f>
        <v>100</v>
      </c>
      <c r="D61" s="213" t="s">
        <v>28</v>
      </c>
      <c r="E61" s="207"/>
      <c r="F61" s="208"/>
      <c r="G61" s="75"/>
      <c r="H61" s="75"/>
      <c r="I61" s="75"/>
      <c r="J61" s="75"/>
      <c r="K61" s="75"/>
      <c r="L61" s="75"/>
      <c r="M61" s="75"/>
      <c r="N61" s="75"/>
    </row>
    <row r="62" spans="1:14" x14ac:dyDescent="0.2">
      <c r="A62" s="204"/>
      <c r="B62" s="156" t="s">
        <v>46</v>
      </c>
      <c r="C62" s="157">
        <f>($H$7/(1-C60)-$H$7)*C61/1000</f>
        <v>1739.1304347826078</v>
      </c>
      <c r="D62" s="206" t="s">
        <v>33</v>
      </c>
      <c r="E62" s="207"/>
      <c r="F62" s="208"/>
      <c r="G62" s="75"/>
      <c r="H62" s="75"/>
      <c r="I62" s="75"/>
      <c r="J62" s="75"/>
      <c r="N62" s="75"/>
    </row>
    <row r="63" spans="1:14" x14ac:dyDescent="0.2">
      <c r="A63" s="204"/>
      <c r="B63" s="103" t="s">
        <v>47</v>
      </c>
      <c r="C63" s="158">
        <f>+D87</f>
        <v>1800</v>
      </c>
      <c r="D63" s="213" t="s">
        <v>440</v>
      </c>
      <c r="E63" s="207"/>
      <c r="F63" s="208"/>
      <c r="G63" s="75"/>
      <c r="H63" s="75"/>
      <c r="I63" s="75"/>
      <c r="J63" s="75"/>
      <c r="N63" s="75"/>
    </row>
    <row r="64" spans="1:14" x14ac:dyDescent="0.2">
      <c r="A64" s="204"/>
      <c r="B64" s="103" t="s">
        <v>424</v>
      </c>
      <c r="C64" s="158">
        <f>7000</f>
        <v>7000</v>
      </c>
      <c r="D64" s="206" t="s">
        <v>28</v>
      </c>
      <c r="E64" s="207"/>
      <c r="F64" s="208"/>
      <c r="G64" s="100"/>
      <c r="H64" s="100"/>
      <c r="I64" s="100"/>
    </row>
    <row r="65" spans="1:14" x14ac:dyDescent="0.2">
      <c r="A65" s="204"/>
      <c r="B65" s="34" t="s">
        <v>427</v>
      </c>
      <c r="C65" s="5">
        <f>391019/1.5</f>
        <v>260679.33333333334</v>
      </c>
      <c r="D65" s="214" t="s">
        <v>441</v>
      </c>
      <c r="E65" s="214"/>
      <c r="F65" s="214"/>
      <c r="G65" s="99"/>
      <c r="H65" s="100"/>
      <c r="I65" s="100"/>
    </row>
    <row r="66" spans="1:14" ht="24.75" customHeight="1" x14ac:dyDescent="0.2">
      <c r="A66" s="204"/>
      <c r="B66" s="103" t="s">
        <v>48</v>
      </c>
      <c r="C66" s="159">
        <v>10</v>
      </c>
      <c r="D66" s="215" t="s">
        <v>442</v>
      </c>
      <c r="E66" s="216"/>
      <c r="F66" s="217"/>
      <c r="G66" s="100"/>
      <c r="H66" s="100"/>
      <c r="I66" s="100"/>
    </row>
    <row r="67" spans="1:14" x14ac:dyDescent="0.2">
      <c r="A67" s="205"/>
      <c r="B67" s="103" t="s">
        <v>425</v>
      </c>
      <c r="C67" s="160">
        <f>(C65/C66)+((K86/1000)*C44)+C64+C62</f>
        <v>41193.096869996094</v>
      </c>
      <c r="D67" s="218"/>
      <c r="E67" s="219"/>
      <c r="F67" s="220"/>
      <c r="G67" s="100"/>
      <c r="H67" s="100"/>
      <c r="I67" s="100"/>
    </row>
    <row r="68" spans="1:14" x14ac:dyDescent="0.2">
      <c r="A68" s="153"/>
      <c r="B68" s="141"/>
      <c r="C68" s="161"/>
      <c r="D68" s="162"/>
      <c r="E68" s="162"/>
      <c r="F68" s="162"/>
      <c r="I68" s="100"/>
    </row>
    <row r="69" spans="1:14" x14ac:dyDescent="0.2">
      <c r="A69" s="153"/>
      <c r="B69" s="55" t="s">
        <v>49</v>
      </c>
      <c r="C69" s="56" t="s">
        <v>381</v>
      </c>
      <c r="D69" s="56" t="s">
        <v>363</v>
      </c>
      <c r="E69" s="56" t="s">
        <v>50</v>
      </c>
      <c r="F69" s="57" t="s">
        <v>51</v>
      </c>
      <c r="G69" s="163"/>
      <c r="H69" s="139"/>
      <c r="I69" s="137"/>
      <c r="J69" s="99"/>
      <c r="L69" s="99"/>
    </row>
    <row r="70" spans="1:14" x14ac:dyDescent="0.2">
      <c r="A70" s="153"/>
      <c r="B70" s="164" t="s">
        <v>329</v>
      </c>
      <c r="C70" s="5">
        <f>AVERAGE(100,500)</f>
        <v>300</v>
      </c>
      <c r="D70" s="165">
        <f>+C70/$C$44</f>
        <v>233.78710312791475</v>
      </c>
      <c r="E70" s="166">
        <f>F70*$E$74</f>
        <v>462</v>
      </c>
      <c r="F70" s="167">
        <v>0.33</v>
      </c>
      <c r="G70" s="99"/>
      <c r="H70" s="168"/>
      <c r="I70" s="137"/>
      <c r="J70" s="99"/>
      <c r="K70" s="99"/>
      <c r="L70" s="99"/>
    </row>
    <row r="71" spans="1:14" x14ac:dyDescent="0.2">
      <c r="A71" s="153"/>
      <c r="B71" s="164" t="s">
        <v>330</v>
      </c>
      <c r="C71" s="165">
        <f>AVERAGE(70,99)</f>
        <v>84.5</v>
      </c>
      <c r="D71" s="165">
        <f>+C71/$C$44</f>
        <v>65.850034047695985</v>
      </c>
      <c r="E71" s="166">
        <f>F71*$E$74</f>
        <v>140</v>
      </c>
      <c r="F71" s="167">
        <v>0.1</v>
      </c>
      <c r="G71" s="99"/>
      <c r="H71" s="168"/>
      <c r="I71" s="137"/>
      <c r="J71" s="99"/>
      <c r="K71" s="99"/>
      <c r="L71" s="99"/>
    </row>
    <row r="72" spans="1:14" x14ac:dyDescent="0.2">
      <c r="A72" s="153"/>
      <c r="B72" s="164" t="s">
        <v>331</v>
      </c>
      <c r="C72" s="5">
        <f>AVERAGE(35,45)</f>
        <v>40</v>
      </c>
      <c r="D72" s="165">
        <f>+C72/$C$44</f>
        <v>31.171613750388634</v>
      </c>
      <c r="E72" s="166">
        <f>F72*$E$74</f>
        <v>349.99999999999994</v>
      </c>
      <c r="F72" s="167">
        <f>F74-F70-F71-F73</f>
        <v>0.24999999999999994</v>
      </c>
      <c r="G72" s="99"/>
      <c r="H72" s="168"/>
      <c r="I72" s="137"/>
      <c r="J72" s="99"/>
      <c r="K72" s="99"/>
      <c r="L72" s="99"/>
    </row>
    <row r="73" spans="1:14" x14ac:dyDescent="0.2">
      <c r="A73" s="153"/>
      <c r="B73" s="164" t="s">
        <v>332</v>
      </c>
      <c r="C73" s="5">
        <f>AVERAGE(5,20,50)</f>
        <v>25</v>
      </c>
      <c r="D73" s="165">
        <f>+C73/$C$44</f>
        <v>19.482258593992896</v>
      </c>
      <c r="E73" s="166">
        <f>F73*$E$74</f>
        <v>448</v>
      </c>
      <c r="F73" s="167">
        <v>0.32</v>
      </c>
      <c r="G73" s="99"/>
      <c r="H73" s="168"/>
      <c r="I73" s="137"/>
      <c r="J73" s="99"/>
      <c r="K73" s="99"/>
      <c r="L73" s="99"/>
    </row>
    <row r="74" spans="1:14" x14ac:dyDescent="0.2">
      <c r="A74" s="153"/>
      <c r="B74" s="100"/>
      <c r="C74" s="100"/>
      <c r="D74" s="100"/>
      <c r="E74" s="166">
        <v>1400</v>
      </c>
      <c r="F74" s="169">
        <v>1</v>
      </c>
      <c r="G74" s="170"/>
      <c r="H74" s="100"/>
      <c r="I74" s="100"/>
      <c r="J74" s="99"/>
      <c r="K74" s="99"/>
      <c r="L74" s="99"/>
    </row>
    <row r="75" spans="1:14" x14ac:dyDescent="0.2">
      <c r="B75" s="100"/>
      <c r="C75" s="100"/>
      <c r="D75" s="100"/>
      <c r="E75" s="100"/>
      <c r="F75" s="100"/>
      <c r="G75" s="171"/>
      <c r="J75" s="99"/>
      <c r="K75" s="99"/>
      <c r="L75" s="99"/>
    </row>
    <row r="76" spans="1:14" ht="25.5" x14ac:dyDescent="0.2">
      <c r="B76" s="15" t="s">
        <v>52</v>
      </c>
      <c r="C76" s="16" t="s">
        <v>53</v>
      </c>
      <c r="D76" s="17" t="s">
        <v>54</v>
      </c>
      <c r="E76" s="17" t="s">
        <v>337</v>
      </c>
      <c r="F76" s="17" t="s">
        <v>338</v>
      </c>
      <c r="G76" s="17" t="s">
        <v>339</v>
      </c>
      <c r="H76" s="17" t="s">
        <v>347</v>
      </c>
      <c r="I76" s="17" t="s">
        <v>348</v>
      </c>
      <c r="J76" s="17" t="s">
        <v>340</v>
      </c>
      <c r="K76" s="18" t="s">
        <v>349</v>
      </c>
      <c r="L76" s="18" t="s">
        <v>350</v>
      </c>
      <c r="M76" s="18" t="s">
        <v>351</v>
      </c>
      <c r="N76" s="18" t="s">
        <v>55</v>
      </c>
    </row>
    <row r="77" spans="1:14" x14ac:dyDescent="0.2">
      <c r="B77" s="58" t="s">
        <v>56</v>
      </c>
      <c r="C77" s="59"/>
      <c r="D77" s="60"/>
      <c r="E77" s="60"/>
      <c r="F77" s="60"/>
      <c r="G77" s="60"/>
      <c r="H77" s="60"/>
      <c r="I77" s="60"/>
      <c r="J77" s="60"/>
      <c r="K77" s="61"/>
      <c r="L77" s="61"/>
      <c r="M77" s="61"/>
      <c r="N77" s="61"/>
    </row>
    <row r="78" spans="1:14" x14ac:dyDescent="0.2">
      <c r="B78" s="172" t="s">
        <v>57</v>
      </c>
      <c r="C78" s="19">
        <v>5</v>
      </c>
      <c r="D78" s="5">
        <v>1800</v>
      </c>
      <c r="E78" s="5" t="s">
        <v>341</v>
      </c>
      <c r="F78" s="5">
        <f>15000</f>
        <v>15000</v>
      </c>
      <c r="G78" s="5">
        <f>20000</f>
        <v>20000</v>
      </c>
      <c r="H78" s="5">
        <f>F78/C43*12</f>
        <v>33399.077858829391</v>
      </c>
      <c r="I78" s="5">
        <f>G78/C43*12</f>
        <v>44532.103811772526</v>
      </c>
      <c r="J78" s="5">
        <f t="shared" ref="J78:J85" si="8">AVERAGE(H78:I78)</f>
        <v>38965.590835300958</v>
      </c>
      <c r="K78" s="165">
        <f t="shared" ref="K78:K85" si="9">+J78*C78</f>
        <v>194827.95417650481</v>
      </c>
      <c r="L78" s="165">
        <f t="shared" ref="L78:L87" si="10">K78/D78</f>
        <v>108.23775232028045</v>
      </c>
      <c r="M78" s="124">
        <f t="shared" ref="M78:M87" si="11">L78/C78</f>
        <v>21.647550464056089</v>
      </c>
      <c r="N78" s="34" t="s">
        <v>359</v>
      </c>
    </row>
    <row r="79" spans="1:14" x14ac:dyDescent="0.2">
      <c r="B79" s="172" t="s">
        <v>58</v>
      </c>
      <c r="C79" s="19">
        <v>20</v>
      </c>
      <c r="D79" s="5">
        <v>1800</v>
      </c>
      <c r="E79" s="5" t="s">
        <v>342</v>
      </c>
      <c r="F79" s="5">
        <f>15000</f>
        <v>15000</v>
      </c>
      <c r="G79" s="5">
        <f>20000</f>
        <v>20000</v>
      </c>
      <c r="H79" s="5">
        <f>F79/C43*12</f>
        <v>33399.077858829391</v>
      </c>
      <c r="I79" s="5">
        <f>G79/C43*12</f>
        <v>44532.103811772526</v>
      </c>
      <c r="J79" s="5">
        <f t="shared" si="8"/>
        <v>38965.590835300958</v>
      </c>
      <c r="K79" s="165">
        <f t="shared" si="9"/>
        <v>779311.81670601922</v>
      </c>
      <c r="L79" s="165">
        <f t="shared" si="10"/>
        <v>432.9510092811218</v>
      </c>
      <c r="M79" s="124">
        <f t="shared" si="11"/>
        <v>21.647550464056089</v>
      </c>
      <c r="N79" s="34" t="s">
        <v>359</v>
      </c>
    </row>
    <row r="80" spans="1:14" x14ac:dyDescent="0.2">
      <c r="B80" s="172" t="s">
        <v>59</v>
      </c>
      <c r="C80" s="19">
        <v>15</v>
      </c>
      <c r="D80" s="5">
        <v>1800</v>
      </c>
      <c r="E80" s="5" t="s">
        <v>413</v>
      </c>
      <c r="F80" s="5">
        <f>3500</f>
        <v>3500</v>
      </c>
      <c r="G80" s="5">
        <f>6000</f>
        <v>6000</v>
      </c>
      <c r="H80" s="5">
        <f>F80/C43*12</f>
        <v>7793.1181670601927</v>
      </c>
      <c r="I80" s="5">
        <f>G80/C43*12</f>
        <v>13359.631143531758</v>
      </c>
      <c r="J80" s="5">
        <f t="shared" si="8"/>
        <v>10576.374655295975</v>
      </c>
      <c r="K80" s="165">
        <f t="shared" si="9"/>
        <v>158645.61982943962</v>
      </c>
      <c r="L80" s="165">
        <f t="shared" si="10"/>
        <v>88.13645546079978</v>
      </c>
      <c r="M80" s="124">
        <f t="shared" si="11"/>
        <v>5.8757636973866516</v>
      </c>
      <c r="N80" s="34" t="s">
        <v>360</v>
      </c>
    </row>
    <row r="81" spans="2:14" x14ac:dyDescent="0.2">
      <c r="B81" s="172" t="s">
        <v>60</v>
      </c>
      <c r="C81" s="19">
        <v>210</v>
      </c>
      <c r="D81" s="5">
        <v>1800</v>
      </c>
      <c r="E81" s="5" t="s">
        <v>343</v>
      </c>
      <c r="F81" s="5">
        <f>4000</f>
        <v>4000</v>
      </c>
      <c r="G81" s="5">
        <f>6500</f>
        <v>6500</v>
      </c>
      <c r="H81" s="5">
        <f>F81/C43*12</f>
        <v>8906.4207623545062</v>
      </c>
      <c r="I81" s="5">
        <f>G81/C43*12</f>
        <v>14472.933738826072</v>
      </c>
      <c r="J81" s="5">
        <f t="shared" si="8"/>
        <v>11689.677250590288</v>
      </c>
      <c r="K81" s="165">
        <f t="shared" si="9"/>
        <v>2454832.2226239606</v>
      </c>
      <c r="L81" s="165">
        <f t="shared" si="10"/>
        <v>1363.7956792355337</v>
      </c>
      <c r="M81" s="124">
        <f t="shared" si="11"/>
        <v>6.4942651392168269</v>
      </c>
      <c r="N81" s="34" t="s">
        <v>360</v>
      </c>
    </row>
    <row r="82" spans="2:14" x14ac:dyDescent="0.2">
      <c r="B82" s="172" t="s">
        <v>61</v>
      </c>
      <c r="C82" s="19">
        <v>32</v>
      </c>
      <c r="D82" s="5">
        <v>1800</v>
      </c>
      <c r="E82" s="5" t="s">
        <v>346</v>
      </c>
      <c r="F82" s="5">
        <f>2800</f>
        <v>2800</v>
      </c>
      <c r="G82" s="5">
        <f>5500</f>
        <v>5500</v>
      </c>
      <c r="H82" s="5">
        <f>F82/C43*12</f>
        <v>6234.4945336481542</v>
      </c>
      <c r="I82" s="5">
        <f>G82/C43*12</f>
        <v>12246.328548237445</v>
      </c>
      <c r="J82" s="5">
        <f t="shared" si="8"/>
        <v>9240.4115409427995</v>
      </c>
      <c r="K82" s="165">
        <f t="shared" si="9"/>
        <v>295693.16931016959</v>
      </c>
      <c r="L82" s="165">
        <f t="shared" si="10"/>
        <v>164.27398295009422</v>
      </c>
      <c r="M82" s="124">
        <f t="shared" si="11"/>
        <v>5.1335619671904444</v>
      </c>
      <c r="N82" s="34" t="s">
        <v>361</v>
      </c>
    </row>
    <row r="83" spans="2:14" x14ac:dyDescent="0.2">
      <c r="B83" s="172" t="s">
        <v>62</v>
      </c>
      <c r="C83" s="19">
        <v>42</v>
      </c>
      <c r="D83" s="5">
        <v>1800</v>
      </c>
      <c r="E83" s="5" t="s">
        <v>344</v>
      </c>
      <c r="F83" s="5">
        <f>2000</f>
        <v>2000</v>
      </c>
      <c r="G83" s="5">
        <f>4500</f>
        <v>4500</v>
      </c>
      <c r="H83" s="5">
        <f>F83/C43*12</f>
        <v>4453.2103811772531</v>
      </c>
      <c r="I83" s="5">
        <f>G83/C43*12</f>
        <v>10019.723357648818</v>
      </c>
      <c r="J83" s="5">
        <f t="shared" si="8"/>
        <v>7236.466869413036</v>
      </c>
      <c r="K83" s="165">
        <f t="shared" si="9"/>
        <v>303931.60851534753</v>
      </c>
      <c r="L83" s="165">
        <f t="shared" si="10"/>
        <v>168.8508936196375</v>
      </c>
      <c r="M83" s="124">
        <f t="shared" si="11"/>
        <v>4.020259371896131</v>
      </c>
      <c r="N83" s="34" t="s">
        <v>361</v>
      </c>
    </row>
    <row r="84" spans="2:14" x14ac:dyDescent="0.2">
      <c r="B84" s="172" t="s">
        <v>63</v>
      </c>
      <c r="C84" s="19">
        <v>96</v>
      </c>
      <c r="D84" s="5">
        <v>1800</v>
      </c>
      <c r="E84" s="5" t="s">
        <v>414</v>
      </c>
      <c r="F84" s="5">
        <f>2500</f>
        <v>2500</v>
      </c>
      <c r="G84" s="5">
        <f>4000</f>
        <v>4000</v>
      </c>
      <c r="H84" s="5">
        <f>F84/C43*12</f>
        <v>5566.5129764715657</v>
      </c>
      <c r="I84" s="5">
        <f>G84/C43*12</f>
        <v>8906.4207623545062</v>
      </c>
      <c r="J84" s="5">
        <f t="shared" si="8"/>
        <v>7236.466869413036</v>
      </c>
      <c r="K84" s="165">
        <f t="shared" si="9"/>
        <v>694700.81946365139</v>
      </c>
      <c r="L84" s="165">
        <f t="shared" si="10"/>
        <v>385.94489970202858</v>
      </c>
      <c r="M84" s="124">
        <f t="shared" si="11"/>
        <v>4.020259371896131</v>
      </c>
      <c r="N84" s="34" t="s">
        <v>361</v>
      </c>
    </row>
    <row r="85" spans="2:14" x14ac:dyDescent="0.2">
      <c r="B85" s="172" t="s">
        <v>64</v>
      </c>
      <c r="C85" s="19">
        <v>10</v>
      </c>
      <c r="D85" s="5">
        <v>1800</v>
      </c>
      <c r="E85" s="5" t="s">
        <v>345</v>
      </c>
      <c r="F85" s="5">
        <f>3500</f>
        <v>3500</v>
      </c>
      <c r="G85" s="5">
        <f>5000</f>
        <v>5000</v>
      </c>
      <c r="H85" s="5">
        <f>F85/C43*12</f>
        <v>7793.1181670601927</v>
      </c>
      <c r="I85" s="5">
        <f>G85/C43*12</f>
        <v>11133.025952943131</v>
      </c>
      <c r="J85" s="5">
        <f t="shared" si="8"/>
        <v>9463.0720600016612</v>
      </c>
      <c r="K85" s="165">
        <f t="shared" si="9"/>
        <v>94630.720600016619</v>
      </c>
      <c r="L85" s="165">
        <f t="shared" si="10"/>
        <v>52.572622555564791</v>
      </c>
      <c r="M85" s="124">
        <f t="shared" si="11"/>
        <v>5.257262255556479</v>
      </c>
      <c r="N85" s="34" t="s">
        <v>359</v>
      </c>
    </row>
    <row r="86" spans="2:14" x14ac:dyDescent="0.2">
      <c r="B86" s="62" t="s">
        <v>65</v>
      </c>
      <c r="C86" s="63">
        <f>+SUM(C78:C85)</f>
        <v>430</v>
      </c>
      <c r="D86" s="63">
        <v>1800</v>
      </c>
      <c r="E86" s="63"/>
      <c r="F86" s="63"/>
      <c r="G86" s="63"/>
      <c r="H86" s="63"/>
      <c r="I86" s="63"/>
      <c r="J86" s="63"/>
      <c r="K86" s="64">
        <f>+SUM(K78:K85)</f>
        <v>4976573.9312251089</v>
      </c>
      <c r="L86" s="64">
        <f t="shared" si="10"/>
        <v>2764.7632951250607</v>
      </c>
      <c r="M86" s="65">
        <f t="shared" si="11"/>
        <v>6.4296820816861882</v>
      </c>
      <c r="N86" s="66"/>
    </row>
    <row r="87" spans="2:14" x14ac:dyDescent="0.2">
      <c r="B87" s="172" t="s">
        <v>66</v>
      </c>
      <c r="C87" s="5">
        <v>1570</v>
      </c>
      <c r="D87" s="5">
        <v>1800</v>
      </c>
      <c r="E87" s="5" t="s">
        <v>415</v>
      </c>
      <c r="F87" s="5">
        <v>1200</v>
      </c>
      <c r="G87" s="5">
        <v>1200</v>
      </c>
      <c r="H87" s="5">
        <f>F87/C43*12</f>
        <v>2671.9262287063516</v>
      </c>
      <c r="I87" s="5">
        <f>G87/C43*12</f>
        <v>2671.9262287063516</v>
      </c>
      <c r="J87" s="5">
        <f>AVERAGE(H87:I87)</f>
        <v>2671.9262287063516</v>
      </c>
      <c r="K87" s="165">
        <f>+J87*C87</f>
        <v>4194924.1790689724</v>
      </c>
      <c r="L87" s="165">
        <f t="shared" si="10"/>
        <v>2330.5134328160957</v>
      </c>
      <c r="M87" s="124">
        <f t="shared" si="11"/>
        <v>1.4844034603924177</v>
      </c>
      <c r="N87" s="34" t="s">
        <v>416</v>
      </c>
    </row>
    <row r="88" spans="2:14" x14ac:dyDescent="0.2">
      <c r="B88" s="62" t="s">
        <v>67</v>
      </c>
      <c r="C88" s="64">
        <f>+C87+C86</f>
        <v>2000</v>
      </c>
      <c r="D88" s="64"/>
      <c r="E88" s="64"/>
      <c r="F88" s="64"/>
      <c r="G88" s="64"/>
      <c r="H88" s="64"/>
      <c r="I88" s="64"/>
      <c r="J88" s="64"/>
      <c r="K88" s="64">
        <f>+K87+K86</f>
        <v>9171498.1102940813</v>
      </c>
      <c r="L88" s="64"/>
      <c r="M88" s="123"/>
      <c r="N88" s="66"/>
    </row>
    <row r="89" spans="2:14" x14ac:dyDescent="0.2">
      <c r="B89" s="31" t="s">
        <v>423</v>
      </c>
      <c r="F89" s="173"/>
      <c r="J89" s="99"/>
      <c r="K89" s="99"/>
      <c r="L89" s="99"/>
    </row>
    <row r="90" spans="2:14" x14ac:dyDescent="0.2">
      <c r="E90" s="75"/>
      <c r="F90" s="174"/>
      <c r="G90" s="95"/>
      <c r="H90" s="95"/>
      <c r="I90" s="95"/>
      <c r="J90" s="95"/>
      <c r="K90" s="95"/>
      <c r="L90" s="95"/>
      <c r="M90" s="95"/>
      <c r="N90" s="95"/>
    </row>
    <row r="91" spans="2:14" x14ac:dyDescent="0.2">
      <c r="E91" s="75"/>
      <c r="G91" s="95"/>
      <c r="H91" s="95"/>
      <c r="I91" s="95"/>
      <c r="J91" s="95"/>
      <c r="K91" s="95"/>
      <c r="L91" s="95"/>
      <c r="M91" s="95"/>
      <c r="N91" s="95"/>
    </row>
    <row r="92" spans="2:14" x14ac:dyDescent="0.2">
      <c r="E92" s="75"/>
      <c r="G92" s="95"/>
      <c r="H92" s="95"/>
      <c r="I92" s="95"/>
      <c r="J92" s="95"/>
      <c r="K92" s="95"/>
      <c r="L92" s="95"/>
      <c r="M92" s="95"/>
      <c r="N92" s="95"/>
    </row>
    <row r="93" spans="2:14" x14ac:dyDescent="0.2">
      <c r="E93" s="75"/>
      <c r="G93" s="95"/>
      <c r="H93" s="95"/>
      <c r="I93" s="95"/>
      <c r="J93" s="95"/>
      <c r="K93" s="95"/>
      <c r="L93" s="95"/>
      <c r="M93" s="95"/>
      <c r="N93" s="95"/>
    </row>
    <row r="94" spans="2:14" x14ac:dyDescent="0.2">
      <c r="E94" s="75"/>
      <c r="G94" s="95"/>
      <c r="H94" s="95"/>
      <c r="I94" s="95"/>
      <c r="J94" s="95"/>
      <c r="K94" s="95"/>
      <c r="L94" s="95"/>
      <c r="M94" s="95"/>
      <c r="N94" s="95"/>
    </row>
    <row r="95" spans="2:14" x14ac:dyDescent="0.2">
      <c r="E95" s="75"/>
      <c r="G95" s="95"/>
      <c r="H95" s="95"/>
      <c r="I95" s="95"/>
      <c r="J95" s="95"/>
      <c r="K95" s="95"/>
      <c r="L95" s="95"/>
      <c r="M95" s="95"/>
      <c r="N95" s="95"/>
    </row>
    <row r="96" spans="2:14" x14ac:dyDescent="0.2">
      <c r="E96" s="75"/>
      <c r="G96" s="95"/>
      <c r="H96" s="95"/>
      <c r="I96" s="95"/>
      <c r="J96" s="95"/>
      <c r="K96" s="95"/>
      <c r="L96" s="95"/>
      <c r="M96" s="95"/>
      <c r="N96" s="95"/>
    </row>
    <row r="97" spans="5:14" x14ac:dyDescent="0.2">
      <c r="E97" s="75"/>
      <c r="G97" s="95"/>
      <c r="H97" s="95"/>
      <c r="I97" s="95"/>
      <c r="J97" s="95"/>
      <c r="K97" s="95"/>
      <c r="L97" s="95"/>
      <c r="M97" s="95"/>
      <c r="N97" s="95"/>
    </row>
    <row r="98" spans="5:14" x14ac:dyDescent="0.2">
      <c r="E98" s="75"/>
      <c r="G98" s="95"/>
      <c r="H98" s="95"/>
      <c r="I98" s="95"/>
      <c r="J98" s="95"/>
      <c r="K98" s="95"/>
      <c r="L98" s="95"/>
      <c r="M98" s="95"/>
      <c r="N98" s="95"/>
    </row>
    <row r="99" spans="5:14" x14ac:dyDescent="0.2">
      <c r="E99" s="75"/>
      <c r="G99" s="95"/>
      <c r="H99" s="95"/>
      <c r="I99" s="95"/>
      <c r="J99" s="95"/>
      <c r="K99" s="95"/>
      <c r="L99" s="95"/>
      <c r="M99" s="95"/>
      <c r="N99" s="95"/>
    </row>
    <row r="100" spans="5:14" x14ac:dyDescent="0.2">
      <c r="E100" s="75"/>
      <c r="G100" s="95"/>
      <c r="H100" s="95"/>
      <c r="I100" s="95"/>
      <c r="J100" s="95"/>
      <c r="K100" s="95"/>
      <c r="L100" s="95"/>
      <c r="M100" s="95"/>
      <c r="N100" s="95"/>
    </row>
    <row r="101" spans="5:14" x14ac:dyDescent="0.2">
      <c r="E101" s="99"/>
      <c r="G101" s="95"/>
      <c r="H101" s="95"/>
      <c r="I101" s="95"/>
      <c r="J101" s="95"/>
      <c r="K101" s="95"/>
      <c r="L101" s="95"/>
      <c r="M101" s="95"/>
      <c r="N101" s="95"/>
    </row>
    <row r="102" spans="5:14" x14ac:dyDescent="0.2">
      <c r="J102" s="99"/>
      <c r="K102" s="99"/>
      <c r="L102" s="99"/>
    </row>
    <row r="103" spans="5:14" x14ac:dyDescent="0.2">
      <c r="J103" s="99"/>
      <c r="K103" s="99"/>
      <c r="L103" s="99"/>
    </row>
    <row r="104" spans="5:14" x14ac:dyDescent="0.2">
      <c r="J104" s="99"/>
      <c r="K104" s="99"/>
      <c r="L104" s="99"/>
    </row>
    <row r="105" spans="5:14" x14ac:dyDescent="0.2">
      <c r="J105" s="99"/>
      <c r="K105" s="99"/>
      <c r="L105" s="99"/>
    </row>
    <row r="106" spans="5:14" x14ac:dyDescent="0.2">
      <c r="J106" s="99"/>
      <c r="K106" s="99"/>
      <c r="L106" s="99"/>
    </row>
    <row r="107" spans="5:14" x14ac:dyDescent="0.2">
      <c r="J107" s="99"/>
      <c r="K107" s="99"/>
      <c r="L107" s="99"/>
    </row>
    <row r="108" spans="5:14" x14ac:dyDescent="0.2">
      <c r="J108" s="99"/>
      <c r="K108" s="99"/>
      <c r="L108" s="99"/>
    </row>
    <row r="109" spans="5:14" x14ac:dyDescent="0.2">
      <c r="J109" s="99"/>
      <c r="K109" s="99"/>
      <c r="L109" s="99"/>
    </row>
    <row r="110" spans="5:14" x14ac:dyDescent="0.2">
      <c r="J110" s="99"/>
      <c r="K110" s="99"/>
      <c r="L110" s="99"/>
    </row>
    <row r="111" spans="5:14" x14ac:dyDescent="0.2">
      <c r="J111" s="99"/>
      <c r="K111" s="99"/>
      <c r="L111" s="99"/>
    </row>
    <row r="112" spans="5:14" x14ac:dyDescent="0.2">
      <c r="J112" s="99"/>
      <c r="K112" s="99"/>
      <c r="L112" s="99"/>
    </row>
    <row r="113" spans="10:12" x14ac:dyDescent="0.2">
      <c r="J113" s="99"/>
      <c r="K113" s="99"/>
      <c r="L113" s="99"/>
    </row>
    <row r="114" spans="10:12" x14ac:dyDescent="0.2">
      <c r="J114" s="99"/>
      <c r="K114" s="99"/>
      <c r="L114" s="99"/>
    </row>
    <row r="115" spans="10:12" x14ac:dyDescent="0.2">
      <c r="J115" s="99"/>
      <c r="K115" s="99"/>
      <c r="L115" s="99"/>
    </row>
    <row r="116" spans="10:12" x14ac:dyDescent="0.2">
      <c r="J116" s="99"/>
      <c r="L116" s="99"/>
    </row>
  </sheetData>
  <mergeCells count="33">
    <mergeCell ref="D59:F59"/>
    <mergeCell ref="A60:A67"/>
    <mergeCell ref="D60:F60"/>
    <mergeCell ref="D61:F61"/>
    <mergeCell ref="D62:F62"/>
    <mergeCell ref="D63:F63"/>
    <mergeCell ref="D64:F64"/>
    <mergeCell ref="D65:F65"/>
    <mergeCell ref="D66:F66"/>
    <mergeCell ref="D67:F67"/>
    <mergeCell ref="A48:A49"/>
    <mergeCell ref="D48:F48"/>
    <mergeCell ref="D49:F49"/>
    <mergeCell ref="A50:A58"/>
    <mergeCell ref="D50:F50"/>
    <mergeCell ref="D51:F51"/>
    <mergeCell ref="D52:F52"/>
    <mergeCell ref="D53:F53"/>
    <mergeCell ref="D54:F54"/>
    <mergeCell ref="D55:F55"/>
    <mergeCell ref="D56:F56"/>
    <mergeCell ref="D57:F57"/>
    <mergeCell ref="D58:F58"/>
    <mergeCell ref="D44:F44"/>
    <mergeCell ref="A45:A47"/>
    <mergeCell ref="D45:F45"/>
    <mergeCell ref="D46:F46"/>
    <mergeCell ref="D47:F47"/>
    <mergeCell ref="D41:F41"/>
    <mergeCell ref="A19:A31"/>
    <mergeCell ref="D40:F40"/>
    <mergeCell ref="D42:F42"/>
    <mergeCell ref="D43:F43"/>
  </mergeCells>
  <pageMargins left="0.7" right="0.7" top="0.75" bottom="0.75" header="0.3" footer="0.3"/>
  <pageSetup paperSize="9" scale="23" orientation="portrait" r:id="rId1"/>
  <headerFooter>
    <oddHeader xml:space="preserve">&amp;L&amp;F - &amp;A
</oddHeader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"/>
  <sheetViews>
    <sheetView view="pageLayout" topLeftCell="A10" zoomScaleNormal="100" workbookViewId="0">
      <selection activeCell="A4" sqref="A4"/>
    </sheetView>
  </sheetViews>
  <sheetFormatPr defaultColWidth="8.7109375" defaultRowHeight="12.75" x14ac:dyDescent="0.2"/>
  <cols>
    <col min="1" max="1" width="17.5703125" style="95" bestFit="1" customWidth="1"/>
    <col min="2" max="16384" width="8.7109375" style="95"/>
  </cols>
  <sheetData>
    <row r="1" spans="1:2" x14ac:dyDescent="0.2">
      <c r="A1" s="67" t="s">
        <v>387</v>
      </c>
    </row>
    <row r="3" spans="1:2" x14ac:dyDescent="0.2">
      <c r="A3" s="67" t="s">
        <v>388</v>
      </c>
    </row>
    <row r="4" spans="1:2" ht="25.5" x14ac:dyDescent="0.2">
      <c r="A4" s="186" t="s">
        <v>389</v>
      </c>
      <c r="B4" s="187">
        <v>2020</v>
      </c>
    </row>
    <row r="5" spans="1:2" x14ac:dyDescent="0.2">
      <c r="A5" s="68" t="s">
        <v>418</v>
      </c>
      <c r="B5" s="97">
        <f>'App F.1.1.9 - CNV Malaysia'!H33*1000</f>
        <v>917.50975552267391</v>
      </c>
    </row>
    <row r="6" spans="1:2" ht="25.5" x14ac:dyDescent="0.2">
      <c r="A6" s="68" t="s">
        <v>419</v>
      </c>
      <c r="B6" s="98">
        <f>B7-$B$26</f>
        <v>786.45688103483985</v>
      </c>
    </row>
    <row r="7" spans="1:2" ht="25.5" x14ac:dyDescent="0.2">
      <c r="A7" s="68" t="s">
        <v>420</v>
      </c>
      <c r="B7" s="97">
        <f>'App F.1.1.2 - HMRC stats'!C7</f>
        <v>842.8514744145707</v>
      </c>
    </row>
    <row r="8" spans="1:2" ht="25.5" x14ac:dyDescent="0.2">
      <c r="A8" s="68" t="s">
        <v>421</v>
      </c>
      <c r="B8" s="69">
        <f>B5-B6</f>
        <v>131.05287448783406</v>
      </c>
    </row>
    <row r="9" spans="1:2" x14ac:dyDescent="0.2">
      <c r="A9" s="68" t="s">
        <v>390</v>
      </c>
      <c r="B9" s="70">
        <f>IFERROR(B8/B7,"NA")</f>
        <v>0.15548750695235006</v>
      </c>
    </row>
    <row r="10" spans="1:2" x14ac:dyDescent="0.2">
      <c r="A10" s="71"/>
      <c r="B10" s="72"/>
    </row>
    <row r="11" spans="1:2" x14ac:dyDescent="0.2">
      <c r="A11" s="85" t="s">
        <v>391</v>
      </c>
      <c r="B11" s="72"/>
    </row>
    <row r="12" spans="1:2" ht="25.5" x14ac:dyDescent="0.2">
      <c r="A12" s="186" t="s">
        <v>389</v>
      </c>
      <c r="B12" s="187">
        <v>2020</v>
      </c>
    </row>
    <row r="13" spans="1:2" x14ac:dyDescent="0.2">
      <c r="A13" s="68" t="s">
        <v>418</v>
      </c>
      <c r="B13" s="97">
        <f>'App F.1.1.9 - CNV Malaysia'!E33*1000</f>
        <v>804.0739008309929</v>
      </c>
    </row>
    <row r="14" spans="1:2" ht="25.5" x14ac:dyDescent="0.2">
      <c r="A14" s="68" t="s">
        <v>419</v>
      </c>
      <c r="B14" s="98">
        <f>B15-$B$26</f>
        <v>696.06744973179684</v>
      </c>
    </row>
    <row r="15" spans="1:2" ht="25.5" x14ac:dyDescent="0.2">
      <c r="A15" s="68" t="s">
        <v>420</v>
      </c>
      <c r="B15" s="97">
        <f>'App F.1.1.2 - HMRC stats'!C4</f>
        <v>752.46204311152769</v>
      </c>
    </row>
    <row r="16" spans="1:2" ht="25.5" x14ac:dyDescent="0.2">
      <c r="A16" s="68" t="s">
        <v>421</v>
      </c>
      <c r="B16" s="69">
        <f>B13-B14</f>
        <v>108.00645109919606</v>
      </c>
    </row>
    <row r="17" spans="1:6" x14ac:dyDescent="0.2">
      <c r="A17" s="68" t="s">
        <v>390</v>
      </c>
      <c r="B17" s="70">
        <f>IFERROR(B16/B15,"NA")</f>
        <v>0.14353740775092846</v>
      </c>
    </row>
    <row r="18" spans="1:6" x14ac:dyDescent="0.2">
      <c r="A18" s="85"/>
      <c r="B18" s="72"/>
    </row>
    <row r="19" spans="1:6" ht="25.5" x14ac:dyDescent="0.2">
      <c r="A19" s="186" t="s">
        <v>417</v>
      </c>
      <c r="B19" s="187">
        <v>2020</v>
      </c>
      <c r="C19" s="187" t="s">
        <v>325</v>
      </c>
      <c r="D19" s="187" t="s">
        <v>326</v>
      </c>
      <c r="E19" s="187" t="s">
        <v>327</v>
      </c>
      <c r="F19" s="187" t="s">
        <v>328</v>
      </c>
    </row>
    <row r="20" spans="1:6" x14ac:dyDescent="0.2">
      <c r="A20" s="68" t="s">
        <v>418</v>
      </c>
      <c r="B20" s="97">
        <f>'App F.1.1.9 - CNV Malaysia'!E33*1000</f>
        <v>804.0739008309929</v>
      </c>
      <c r="C20" s="97">
        <f>'App F.1.1.9 - CNV Malaysia'!E33*1000</f>
        <v>804.0739008309929</v>
      </c>
      <c r="D20" s="97">
        <f>'App F.1.1.9 - CNV Malaysia'!E33*1000</f>
        <v>804.0739008309929</v>
      </c>
      <c r="E20" s="97">
        <f>'App F.1.1.9 - CNV Malaysia'!E33*1000</f>
        <v>804.0739008309929</v>
      </c>
      <c r="F20" s="97">
        <f>'App F.1.1.9 - CNV Malaysia'!E33*1000</f>
        <v>804.0739008309929</v>
      </c>
    </row>
    <row r="21" spans="1:6" ht="25.5" x14ac:dyDescent="0.2">
      <c r="A21" s="68" t="s">
        <v>419</v>
      </c>
      <c r="B21" s="97">
        <f>' App F.1.2 - CN prices'!F16*1000</f>
        <v>564.90662305798821</v>
      </c>
      <c r="C21" s="97">
        <f>' App F.1.2 - CN prices'!B16*1000</f>
        <v>567.39859598742976</v>
      </c>
      <c r="D21" s="97">
        <f>' App F.1.2 - CN prices'!C16*1000</f>
        <v>567.39859598742976</v>
      </c>
      <c r="E21" s="97">
        <f>' App F.1.2 - CN prices'!D16*1000</f>
        <v>563.24530777169355</v>
      </c>
      <c r="F21" s="97">
        <f>' App F.1.2 - CN prices'!E16*1000</f>
        <v>563.24530777169355</v>
      </c>
    </row>
    <row r="22" spans="1:6" ht="25.5" x14ac:dyDescent="0.2">
      <c r="A22" s="68" t="s">
        <v>420</v>
      </c>
      <c r="B22" s="97">
        <f>' App F.1.2 - CN prices'!F18*1000</f>
        <v>646.45662305798805</v>
      </c>
      <c r="C22" s="97">
        <f>' App F.1.2 - CN prices'!B18*1000</f>
        <v>648.94859598742983</v>
      </c>
      <c r="D22" s="97">
        <f>' App F.1.2 - CN prices'!C18*1000</f>
        <v>648.94859598742983</v>
      </c>
      <c r="E22" s="97">
        <f>' App F.1.2 - CN prices'!D18*1000</f>
        <v>644.79530777169361</v>
      </c>
      <c r="F22" s="97">
        <f>' App F.1.2 - CN prices'!E18*1000</f>
        <v>644.79530777169361</v>
      </c>
    </row>
    <row r="23" spans="1:6" ht="25.5" x14ac:dyDescent="0.2">
      <c r="A23" s="68" t="s">
        <v>421</v>
      </c>
      <c r="B23" s="69">
        <f>B20-B21</f>
        <v>239.16727777300468</v>
      </c>
      <c r="C23" s="69">
        <f t="shared" ref="C23:F23" si="0">C20-C21</f>
        <v>236.67530484356314</v>
      </c>
      <c r="D23" s="69">
        <f t="shared" si="0"/>
        <v>236.67530484356314</v>
      </c>
      <c r="E23" s="69">
        <f t="shared" si="0"/>
        <v>240.82859305929935</v>
      </c>
      <c r="F23" s="69">
        <f t="shared" si="0"/>
        <v>240.82859305929935</v>
      </c>
    </row>
    <row r="24" spans="1:6" x14ac:dyDescent="0.2">
      <c r="A24" s="68" t="s">
        <v>390</v>
      </c>
      <c r="B24" s="70">
        <f>IFERROR(B23/B22,"NA")</f>
        <v>0.36996647453567977</v>
      </c>
      <c r="C24" s="70">
        <f t="shared" ref="C24:F24" si="1">IFERROR(C23/C22,"NA")</f>
        <v>0.36470578148557631</v>
      </c>
      <c r="D24" s="70">
        <f t="shared" si="1"/>
        <v>0.36470578148557631</v>
      </c>
      <c r="E24" s="70">
        <f t="shared" si="1"/>
        <v>0.37349619353087926</v>
      </c>
      <c r="F24" s="70">
        <f t="shared" si="1"/>
        <v>0.37349619353087926</v>
      </c>
    </row>
    <row r="25" spans="1:6" x14ac:dyDescent="0.2">
      <c r="A25" s="71"/>
      <c r="B25" s="72"/>
    </row>
    <row r="26" spans="1:6" ht="25.5" x14ac:dyDescent="0.2">
      <c r="A26" s="73" t="s">
        <v>392</v>
      </c>
      <c r="B26" s="99">
        <f>' App F.1.2 - CN prices'!C8*1000</f>
        <v>56.394593379730793</v>
      </c>
    </row>
  </sheetData>
  <pageMargins left="0.7" right="0.7" top="0.75" bottom="0.75" header="0.3" footer="0.3"/>
  <pageSetup paperSize="9" orientation="portrait" r:id="rId1"/>
  <headerFooter>
    <oddHeader xml:space="preserve">&amp;L&amp;F - &amp;A
</oddHeader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8"/>
  <sheetViews>
    <sheetView view="pageLayout" zoomScale="80" zoomScaleNormal="100" zoomScaleSheetLayoutView="100" zoomScalePageLayoutView="80" workbookViewId="0">
      <selection activeCell="C4" sqref="C4"/>
    </sheetView>
  </sheetViews>
  <sheetFormatPr defaultColWidth="9.140625" defaultRowHeight="12.75" x14ac:dyDescent="0.2"/>
  <cols>
    <col min="1" max="1" width="23.85546875" style="75" customWidth="1"/>
    <col min="2" max="2" width="23.140625" style="75" bestFit="1" customWidth="1"/>
    <col min="3" max="3" width="10.5703125" style="75" bestFit="1" customWidth="1"/>
    <col min="4" max="4" width="13.85546875" style="75" bestFit="1" customWidth="1"/>
    <col min="5" max="5" width="11.42578125" style="75" bestFit="1" customWidth="1"/>
    <col min="6" max="6" width="11.140625" style="76" customWidth="1"/>
    <col min="7" max="8" width="11.7109375" style="75" customWidth="1"/>
    <col min="9" max="9" width="11.42578125" style="75" bestFit="1" customWidth="1"/>
    <col min="10" max="10" width="15.42578125" style="75" bestFit="1" customWidth="1"/>
    <col min="11" max="11" width="19.5703125" style="80" customWidth="1"/>
    <col min="12" max="12" width="25.85546875" style="75" bestFit="1" customWidth="1"/>
    <col min="13" max="13" width="43.42578125" style="75" customWidth="1"/>
    <col min="14" max="16384" width="9.140625" style="75"/>
  </cols>
  <sheetData>
    <row r="1" spans="1:13" x14ac:dyDescent="0.2">
      <c r="A1" s="74" t="s">
        <v>412</v>
      </c>
      <c r="K1" s="75"/>
    </row>
    <row r="2" spans="1:13" x14ac:dyDescent="0.2">
      <c r="A2" s="74"/>
      <c r="K2" s="75"/>
    </row>
    <row r="3" spans="1:13" s="77" customFormat="1" ht="51" x14ac:dyDescent="0.2">
      <c r="A3" s="186" t="s">
        <v>393</v>
      </c>
      <c r="B3" s="186" t="s">
        <v>394</v>
      </c>
      <c r="C3" s="186" t="s">
        <v>395</v>
      </c>
      <c r="D3" s="186" t="s">
        <v>396</v>
      </c>
      <c r="E3" s="186" t="s">
        <v>431</v>
      </c>
      <c r="F3" s="186" t="s">
        <v>397</v>
      </c>
      <c r="G3" s="186" t="s">
        <v>398</v>
      </c>
      <c r="H3" s="186" t="s">
        <v>25</v>
      </c>
      <c r="I3" s="186" t="s">
        <v>399</v>
      </c>
      <c r="J3" s="186" t="s">
        <v>400</v>
      </c>
      <c r="K3" s="186" t="s">
        <v>401</v>
      </c>
      <c r="L3" s="186" t="s">
        <v>402</v>
      </c>
      <c r="M3" s="186" t="s">
        <v>403</v>
      </c>
    </row>
    <row r="4" spans="1:13" s="77" customFormat="1" x14ac:dyDescent="0.2">
      <c r="A4" s="78" t="s">
        <v>444</v>
      </c>
      <c r="B4" s="78" t="s">
        <v>444</v>
      </c>
      <c r="C4" s="78" t="s">
        <v>444</v>
      </c>
      <c r="D4" s="78" t="s">
        <v>444</v>
      </c>
      <c r="E4" s="78" t="s">
        <v>444</v>
      </c>
      <c r="F4" s="78" t="s">
        <v>444</v>
      </c>
      <c r="G4" s="78" t="s">
        <v>444</v>
      </c>
      <c r="H4" s="78" t="s">
        <v>444</v>
      </c>
      <c r="I4" s="78" t="s">
        <v>444</v>
      </c>
      <c r="J4" s="78" t="s">
        <v>444</v>
      </c>
      <c r="K4" s="78" t="s">
        <v>444</v>
      </c>
      <c r="L4" s="78" t="s">
        <v>444</v>
      </c>
      <c r="M4" s="78" t="s">
        <v>444</v>
      </c>
    </row>
    <row r="6" spans="1:13" x14ac:dyDescent="0.2">
      <c r="A6" s="179" t="s">
        <v>433</v>
      </c>
      <c r="B6" s="88"/>
      <c r="C6" s="83"/>
      <c r="D6" s="83"/>
      <c r="E6" s="89"/>
    </row>
    <row r="7" spans="1:13" ht="25.5" x14ac:dyDescent="0.2">
      <c r="A7" s="186" t="s">
        <v>428</v>
      </c>
      <c r="B7" s="186" t="s">
        <v>410</v>
      </c>
      <c r="C7" s="186" t="s">
        <v>411</v>
      </c>
      <c r="D7" s="186" t="s">
        <v>426</v>
      </c>
      <c r="E7" s="186" t="s">
        <v>374</v>
      </c>
    </row>
    <row r="8" spans="1:13" x14ac:dyDescent="0.2">
      <c r="A8" s="176" t="s">
        <v>379</v>
      </c>
      <c r="B8" s="177">
        <v>1.6087346574832583E-2</v>
      </c>
      <c r="C8" s="177">
        <v>5.6394593379730795E-2</v>
      </c>
      <c r="D8" s="177">
        <v>1.7776073563350918E-2</v>
      </c>
      <c r="E8" s="177">
        <f>SUM(B17:D17)</f>
        <v>0</v>
      </c>
    </row>
    <row r="10" spans="1:13" x14ac:dyDescent="0.2">
      <c r="A10" s="221" t="s">
        <v>405</v>
      </c>
      <c r="B10" s="222"/>
    </row>
    <row r="11" spans="1:13" x14ac:dyDescent="0.2">
      <c r="A11" s="78" t="s">
        <v>406</v>
      </c>
      <c r="B11" s="84">
        <v>7.0000000000000007E-2</v>
      </c>
    </row>
    <row r="13" spans="1:13" x14ac:dyDescent="0.2">
      <c r="A13" s="74" t="s">
        <v>434</v>
      </c>
    </row>
    <row r="14" spans="1:13" ht="25.5" x14ac:dyDescent="0.2">
      <c r="A14" s="186" t="s">
        <v>443</v>
      </c>
      <c r="B14" s="188" t="s">
        <v>325</v>
      </c>
      <c r="C14" s="188" t="s">
        <v>326</v>
      </c>
      <c r="D14" s="188" t="s">
        <v>327</v>
      </c>
      <c r="E14" s="188" t="s">
        <v>328</v>
      </c>
      <c r="F14" s="189" t="s">
        <v>422</v>
      </c>
      <c r="G14" s="90"/>
      <c r="H14" s="91"/>
      <c r="I14" s="91"/>
      <c r="J14" s="91"/>
      <c r="K14" s="92"/>
      <c r="L14" s="92"/>
      <c r="M14" s="88"/>
    </row>
    <row r="15" spans="1:13" x14ac:dyDescent="0.2">
      <c r="A15" s="185" t="s">
        <v>407</v>
      </c>
      <c r="B15" s="183"/>
      <c r="C15" s="183"/>
      <c r="D15" s="183"/>
      <c r="E15" s="183"/>
      <c r="F15" s="183"/>
      <c r="G15" s="90"/>
      <c r="H15" s="91"/>
      <c r="I15" s="91"/>
      <c r="J15" s="91"/>
      <c r="K15" s="92"/>
      <c r="L15" s="92"/>
      <c r="M15" s="88"/>
    </row>
    <row r="16" spans="1:13" x14ac:dyDescent="0.2">
      <c r="A16" s="184" t="s">
        <v>404</v>
      </c>
      <c r="B16" s="183">
        <v>0.56739859598742981</v>
      </c>
      <c r="C16" s="183">
        <v>0.56739859598742981</v>
      </c>
      <c r="D16" s="183">
        <v>0.56324530777169357</v>
      </c>
      <c r="E16" s="183">
        <v>0.56324530777169357</v>
      </c>
      <c r="F16" s="183">
        <v>0.56490662305798822</v>
      </c>
      <c r="G16" s="90"/>
      <c r="H16" s="91"/>
      <c r="I16" s="91"/>
      <c r="J16" s="91"/>
      <c r="K16" s="92"/>
      <c r="L16" s="92"/>
      <c r="M16" s="88"/>
    </row>
    <row r="17" spans="1:13" x14ac:dyDescent="0.2">
      <c r="A17" s="185" t="s">
        <v>408</v>
      </c>
      <c r="B17" s="183"/>
      <c r="C17" s="183"/>
      <c r="D17" s="183"/>
      <c r="E17" s="183"/>
      <c r="F17" s="183"/>
      <c r="G17" s="90"/>
      <c r="H17" s="91"/>
      <c r="I17" s="91"/>
      <c r="J17" s="91"/>
      <c r="K17" s="92"/>
      <c r="L17" s="92"/>
      <c r="M17" s="88"/>
    </row>
    <row r="18" spans="1:13" x14ac:dyDescent="0.2">
      <c r="A18" s="184" t="s">
        <v>404</v>
      </c>
      <c r="B18" s="183">
        <v>0.64894859598742982</v>
      </c>
      <c r="C18" s="183">
        <v>0.64894859598742982</v>
      </c>
      <c r="D18" s="183">
        <v>0.64479530777169358</v>
      </c>
      <c r="E18" s="183">
        <v>0.64479530777169358</v>
      </c>
      <c r="F18" s="183">
        <v>0.64645662305798801</v>
      </c>
      <c r="G18" s="90"/>
      <c r="H18" s="91"/>
      <c r="I18" s="91"/>
      <c r="J18" s="91"/>
      <c r="K18" s="92"/>
      <c r="L18" s="92"/>
      <c r="M18" s="88"/>
    </row>
    <row r="19" spans="1:13" x14ac:dyDescent="0.2">
      <c r="A19" s="185" t="s">
        <v>409</v>
      </c>
      <c r="B19" s="183"/>
      <c r="C19" s="183"/>
      <c r="D19" s="183"/>
      <c r="E19" s="183"/>
      <c r="F19" s="183"/>
      <c r="H19" s="79"/>
      <c r="I19" s="79"/>
      <c r="J19" s="79"/>
      <c r="M19" s="81"/>
    </row>
    <row r="20" spans="1:13" x14ac:dyDescent="0.2">
      <c r="A20" s="184" t="s">
        <v>404</v>
      </c>
      <c r="B20" s="183">
        <v>0.69437499770654987</v>
      </c>
      <c r="C20" s="183">
        <v>0.69437499770654987</v>
      </c>
      <c r="D20" s="183">
        <v>0.68993097931571212</v>
      </c>
      <c r="E20" s="183">
        <v>0.68993097931571212</v>
      </c>
      <c r="F20" s="183">
        <v>0.69170858667204738</v>
      </c>
      <c r="H20" s="79"/>
      <c r="I20" s="79"/>
      <c r="J20" s="79"/>
      <c r="M20" s="81"/>
    </row>
    <row r="21" spans="1:13" x14ac:dyDescent="0.2">
      <c r="A21" s="88"/>
      <c r="B21" s="180"/>
      <c r="H21" s="79"/>
      <c r="I21" s="79"/>
      <c r="J21" s="79"/>
      <c r="M21" s="81"/>
    </row>
    <row r="22" spans="1:13" x14ac:dyDescent="0.2">
      <c r="F22" s="75"/>
    </row>
    <row r="23" spans="1:13" x14ac:dyDescent="0.2">
      <c r="F23" s="75"/>
    </row>
    <row r="24" spans="1:13" x14ac:dyDescent="0.2">
      <c r="F24" s="75"/>
    </row>
    <row r="25" spans="1:13" x14ac:dyDescent="0.2">
      <c r="F25" s="75"/>
    </row>
    <row r="26" spans="1:13" x14ac:dyDescent="0.2">
      <c r="F26" s="75"/>
    </row>
    <row r="27" spans="1:13" x14ac:dyDescent="0.2">
      <c r="F27" s="75"/>
    </row>
    <row r="28" spans="1:13" x14ac:dyDescent="0.2">
      <c r="F28" s="75"/>
    </row>
    <row r="29" spans="1:13" x14ac:dyDescent="0.2">
      <c r="F29" s="75"/>
    </row>
    <row r="33" spans="1:13" x14ac:dyDescent="0.2">
      <c r="F33" s="75"/>
    </row>
    <row r="34" spans="1:13" x14ac:dyDescent="0.2">
      <c r="F34" s="75"/>
      <c r="G34" s="95"/>
      <c r="K34" s="75"/>
    </row>
    <row r="35" spans="1:13" x14ac:dyDescent="0.2">
      <c r="F35" s="75"/>
      <c r="G35" s="95"/>
      <c r="M35" s="80"/>
    </row>
    <row r="36" spans="1:13" x14ac:dyDescent="0.2">
      <c r="F36" s="75"/>
      <c r="G36" s="95"/>
      <c r="K36" s="178"/>
    </row>
    <row r="37" spans="1:13" x14ac:dyDescent="0.2">
      <c r="F37" s="75"/>
      <c r="G37" s="95"/>
      <c r="K37" s="178"/>
    </row>
    <row r="38" spans="1:13" x14ac:dyDescent="0.2">
      <c r="F38" s="75"/>
      <c r="G38" s="95"/>
    </row>
    <row r="39" spans="1:13" x14ac:dyDescent="0.2">
      <c r="F39" s="75"/>
      <c r="G39" s="95"/>
      <c r="J39" s="80"/>
      <c r="K39" s="75"/>
    </row>
    <row r="40" spans="1:13" x14ac:dyDescent="0.2">
      <c r="F40" s="75"/>
      <c r="G40" s="95"/>
      <c r="J40" s="80"/>
      <c r="K40" s="75"/>
    </row>
    <row r="41" spans="1:13" x14ac:dyDescent="0.2">
      <c r="A41" s="95"/>
      <c r="B41" s="95"/>
      <c r="C41" s="95"/>
      <c r="D41" s="95"/>
      <c r="E41" s="95"/>
      <c r="F41" s="95"/>
      <c r="G41" s="95"/>
      <c r="J41" s="80"/>
      <c r="K41" s="75"/>
    </row>
    <row r="42" spans="1:13" x14ac:dyDescent="0.2">
      <c r="A42" s="95"/>
      <c r="B42" s="95"/>
      <c r="C42" s="95"/>
      <c r="D42" s="95"/>
      <c r="E42" s="95"/>
      <c r="F42" s="95"/>
      <c r="G42" s="95"/>
      <c r="J42" s="80"/>
      <c r="K42" s="75"/>
    </row>
    <row r="43" spans="1:13" x14ac:dyDescent="0.2">
      <c r="A43" s="95"/>
      <c r="B43" s="95"/>
      <c r="C43" s="95"/>
      <c r="D43" s="95"/>
      <c r="E43" s="95"/>
      <c r="F43" s="95"/>
      <c r="G43" s="95"/>
      <c r="J43" s="80"/>
      <c r="K43" s="75"/>
    </row>
    <row r="44" spans="1:13" x14ac:dyDescent="0.2">
      <c r="A44" s="95"/>
      <c r="B44" s="95"/>
      <c r="C44" s="95"/>
      <c r="D44" s="95"/>
      <c r="E44" s="95"/>
      <c r="F44" s="95"/>
      <c r="G44" s="95"/>
      <c r="K44" s="75"/>
    </row>
    <row r="45" spans="1:13" x14ac:dyDescent="0.2">
      <c r="A45" s="95"/>
      <c r="B45" s="95"/>
      <c r="C45" s="95"/>
      <c r="D45" s="95"/>
      <c r="E45" s="95"/>
      <c r="F45" s="95"/>
      <c r="G45" s="95"/>
      <c r="K45" s="75"/>
    </row>
    <row r="46" spans="1:13" x14ac:dyDescent="0.2">
      <c r="A46" s="95"/>
      <c r="B46" s="95"/>
      <c r="C46" s="95"/>
      <c r="D46" s="95"/>
      <c r="E46" s="95"/>
      <c r="F46" s="95"/>
      <c r="G46" s="95"/>
      <c r="K46" s="75"/>
    </row>
    <row r="47" spans="1:13" x14ac:dyDescent="0.2">
      <c r="A47" s="95"/>
      <c r="B47" s="95"/>
      <c r="C47" s="95"/>
      <c r="D47" s="95"/>
      <c r="E47" s="95"/>
      <c r="F47" s="95"/>
      <c r="G47" s="95"/>
      <c r="H47" s="96"/>
      <c r="I47" s="96"/>
      <c r="J47" s="82"/>
      <c r="K47" s="82"/>
      <c r="L47" s="82"/>
    </row>
    <row r="48" spans="1:13" x14ac:dyDescent="0.2">
      <c r="A48" s="95"/>
      <c r="B48" s="95"/>
      <c r="C48" s="95"/>
      <c r="D48" s="95"/>
      <c r="E48" s="95"/>
      <c r="F48" s="95"/>
      <c r="G48" s="95"/>
      <c r="H48" s="96"/>
      <c r="I48" s="96"/>
      <c r="J48" s="82"/>
      <c r="K48" s="82"/>
      <c r="L48" s="82"/>
    </row>
    <row r="49" spans="1:12" x14ac:dyDescent="0.2">
      <c r="A49" s="95"/>
      <c r="B49" s="95"/>
      <c r="C49" s="95"/>
      <c r="D49" s="95"/>
      <c r="E49" s="95"/>
      <c r="F49" s="95"/>
      <c r="G49" s="95"/>
      <c r="H49" s="96"/>
      <c r="I49" s="96"/>
      <c r="J49" s="82"/>
      <c r="K49" s="82"/>
      <c r="L49" s="82"/>
    </row>
    <row r="50" spans="1:12" x14ac:dyDescent="0.2">
      <c r="A50" s="95"/>
      <c r="B50" s="95"/>
      <c r="C50" s="95"/>
      <c r="D50" s="95"/>
      <c r="E50" s="95"/>
      <c r="F50" s="95"/>
      <c r="G50" s="95"/>
      <c r="K50" s="75"/>
    </row>
    <row r="51" spans="1:12" x14ac:dyDescent="0.2">
      <c r="A51" s="95"/>
      <c r="B51" s="95"/>
      <c r="C51" s="95"/>
      <c r="D51" s="95"/>
      <c r="E51" s="95"/>
      <c r="K51" s="75"/>
    </row>
    <row r="52" spans="1:12" x14ac:dyDescent="0.2">
      <c r="A52" s="95"/>
      <c r="B52" s="95"/>
      <c r="C52" s="95"/>
      <c r="D52" s="95"/>
      <c r="E52" s="95"/>
      <c r="F52" s="75"/>
      <c r="K52" s="75"/>
    </row>
    <row r="53" spans="1:12" x14ac:dyDescent="0.2">
      <c r="F53" s="75"/>
      <c r="K53" s="75"/>
    </row>
    <row r="54" spans="1:12" x14ac:dyDescent="0.2">
      <c r="F54" s="75"/>
      <c r="K54" s="75"/>
    </row>
    <row r="55" spans="1:12" x14ac:dyDescent="0.2">
      <c r="F55" s="75"/>
      <c r="K55" s="75"/>
    </row>
    <row r="56" spans="1:12" x14ac:dyDescent="0.2">
      <c r="F56" s="75"/>
      <c r="K56" s="75"/>
    </row>
    <row r="57" spans="1:12" x14ac:dyDescent="0.2">
      <c r="F57" s="75"/>
      <c r="K57" s="75"/>
    </row>
    <row r="58" spans="1:12" x14ac:dyDescent="0.2">
      <c r="F58" s="75"/>
      <c r="K58" s="75"/>
    </row>
    <row r="59" spans="1:12" x14ac:dyDescent="0.2">
      <c r="F59" s="75"/>
      <c r="K59" s="75"/>
    </row>
    <row r="60" spans="1:12" x14ac:dyDescent="0.2">
      <c r="F60" s="75"/>
      <c r="K60" s="75"/>
    </row>
    <row r="61" spans="1:12" x14ac:dyDescent="0.2">
      <c r="F61" s="75"/>
      <c r="K61" s="75"/>
    </row>
    <row r="62" spans="1:12" x14ac:dyDescent="0.2">
      <c r="F62" s="75"/>
      <c r="K62" s="75"/>
    </row>
    <row r="63" spans="1:12" x14ac:dyDescent="0.2">
      <c r="F63" s="75"/>
      <c r="K63" s="75"/>
    </row>
    <row r="64" spans="1:12" x14ac:dyDescent="0.2">
      <c r="F64" s="75"/>
      <c r="K64" s="75"/>
    </row>
    <row r="65" spans="6:11" x14ac:dyDescent="0.2">
      <c r="F65" s="75"/>
      <c r="K65" s="75"/>
    </row>
    <row r="66" spans="6:11" x14ac:dyDescent="0.2">
      <c r="F66" s="75"/>
      <c r="K66" s="75"/>
    </row>
    <row r="67" spans="6:11" x14ac:dyDescent="0.2">
      <c r="F67" s="75"/>
      <c r="K67" s="75"/>
    </row>
    <row r="68" spans="6:11" x14ac:dyDescent="0.2">
      <c r="F68" s="75"/>
      <c r="K68" s="75"/>
    </row>
    <row r="69" spans="6:11" x14ac:dyDescent="0.2">
      <c r="F69" s="75"/>
      <c r="K69" s="75"/>
    </row>
    <row r="70" spans="6:11" x14ac:dyDescent="0.2">
      <c r="F70" s="75"/>
      <c r="K70" s="75"/>
    </row>
    <row r="71" spans="6:11" x14ac:dyDescent="0.2">
      <c r="F71" s="75"/>
      <c r="K71" s="75"/>
    </row>
    <row r="72" spans="6:11" x14ac:dyDescent="0.2">
      <c r="F72" s="75"/>
      <c r="K72" s="75"/>
    </row>
    <row r="73" spans="6:11" x14ac:dyDescent="0.2">
      <c r="F73" s="75"/>
      <c r="K73" s="75"/>
    </row>
    <row r="74" spans="6:11" x14ac:dyDescent="0.2">
      <c r="F74" s="75"/>
      <c r="K74" s="75"/>
    </row>
    <row r="75" spans="6:11" x14ac:dyDescent="0.2">
      <c r="F75" s="75"/>
      <c r="K75" s="75"/>
    </row>
    <row r="76" spans="6:11" x14ac:dyDescent="0.2">
      <c r="F76" s="75"/>
      <c r="K76" s="75"/>
    </row>
    <row r="77" spans="6:11" x14ac:dyDescent="0.2">
      <c r="F77" s="75"/>
      <c r="K77" s="75"/>
    </row>
    <row r="78" spans="6:11" x14ac:dyDescent="0.2">
      <c r="F78" s="75"/>
      <c r="K78" s="75"/>
    </row>
    <row r="79" spans="6:11" x14ac:dyDescent="0.2">
      <c r="F79" s="75"/>
      <c r="K79" s="75"/>
    </row>
    <row r="80" spans="6:11" x14ac:dyDescent="0.2">
      <c r="F80" s="75"/>
      <c r="K80" s="75"/>
    </row>
    <row r="81" spans="6:11" x14ac:dyDescent="0.2">
      <c r="F81" s="75"/>
      <c r="K81" s="75"/>
    </row>
    <row r="82" spans="6:11" x14ac:dyDescent="0.2">
      <c r="F82" s="75"/>
      <c r="K82" s="75"/>
    </row>
    <row r="83" spans="6:11" x14ac:dyDescent="0.2">
      <c r="F83" s="75"/>
      <c r="K83" s="75"/>
    </row>
    <row r="84" spans="6:11" x14ac:dyDescent="0.2">
      <c r="F84" s="75"/>
      <c r="K84" s="75"/>
    </row>
    <row r="85" spans="6:11" x14ac:dyDescent="0.2">
      <c r="F85" s="75"/>
      <c r="K85" s="75"/>
    </row>
    <row r="86" spans="6:11" x14ac:dyDescent="0.2">
      <c r="F86" s="75"/>
      <c r="K86" s="75"/>
    </row>
    <row r="87" spans="6:11" x14ac:dyDescent="0.2">
      <c r="F87" s="75"/>
      <c r="K87" s="75"/>
    </row>
    <row r="88" spans="6:11" x14ac:dyDescent="0.2">
      <c r="F88" s="75"/>
      <c r="K88" s="75"/>
    </row>
    <row r="89" spans="6:11" x14ac:dyDescent="0.2">
      <c r="F89" s="75"/>
      <c r="K89" s="75"/>
    </row>
    <row r="90" spans="6:11" x14ac:dyDescent="0.2">
      <c r="F90" s="75"/>
      <c r="K90" s="75"/>
    </row>
    <row r="91" spans="6:11" x14ac:dyDescent="0.2">
      <c r="F91" s="75"/>
      <c r="K91" s="75"/>
    </row>
    <row r="92" spans="6:11" x14ac:dyDescent="0.2">
      <c r="F92" s="75"/>
      <c r="K92" s="75"/>
    </row>
    <row r="93" spans="6:11" x14ac:dyDescent="0.2">
      <c r="F93" s="75"/>
      <c r="K93" s="75"/>
    </row>
    <row r="94" spans="6:11" x14ac:dyDescent="0.2">
      <c r="F94" s="75"/>
      <c r="K94" s="75"/>
    </row>
    <row r="95" spans="6:11" x14ac:dyDescent="0.2">
      <c r="F95" s="75"/>
      <c r="K95" s="75"/>
    </row>
    <row r="96" spans="6:11" x14ac:dyDescent="0.2">
      <c r="F96" s="75"/>
      <c r="K96" s="75"/>
    </row>
    <row r="97" spans="6:11" x14ac:dyDescent="0.2">
      <c r="F97" s="75"/>
      <c r="K97" s="75"/>
    </row>
    <row r="98" spans="6:11" x14ac:dyDescent="0.2">
      <c r="F98" s="75"/>
      <c r="K98" s="75"/>
    </row>
    <row r="99" spans="6:11" x14ac:dyDescent="0.2">
      <c r="F99" s="75"/>
      <c r="K99" s="75"/>
    </row>
    <row r="100" spans="6:11" x14ac:dyDescent="0.2">
      <c r="F100" s="75"/>
      <c r="K100" s="75"/>
    </row>
    <row r="101" spans="6:11" x14ac:dyDescent="0.2">
      <c r="F101" s="75"/>
      <c r="K101" s="75"/>
    </row>
    <row r="102" spans="6:11" x14ac:dyDescent="0.2">
      <c r="F102" s="75"/>
      <c r="K102" s="75"/>
    </row>
    <row r="103" spans="6:11" x14ac:dyDescent="0.2">
      <c r="F103" s="75"/>
      <c r="K103" s="75"/>
    </row>
    <row r="104" spans="6:11" x14ac:dyDescent="0.2">
      <c r="F104" s="75"/>
      <c r="K104" s="75"/>
    </row>
    <row r="105" spans="6:11" x14ac:dyDescent="0.2">
      <c r="F105" s="75"/>
      <c r="K105" s="75"/>
    </row>
    <row r="106" spans="6:11" x14ac:dyDescent="0.2">
      <c r="F106" s="75"/>
      <c r="K106" s="75"/>
    </row>
    <row r="107" spans="6:11" x14ac:dyDescent="0.2">
      <c r="F107" s="75"/>
      <c r="K107" s="75"/>
    </row>
    <row r="108" spans="6:11" x14ac:dyDescent="0.2">
      <c r="F108" s="75"/>
      <c r="K108" s="75"/>
    </row>
    <row r="109" spans="6:11" x14ac:dyDescent="0.2">
      <c r="F109" s="75"/>
      <c r="K109" s="75"/>
    </row>
    <row r="110" spans="6:11" x14ac:dyDescent="0.2">
      <c r="F110" s="75"/>
      <c r="K110" s="75"/>
    </row>
    <row r="111" spans="6:11" x14ac:dyDescent="0.2">
      <c r="F111" s="75"/>
      <c r="K111" s="75"/>
    </row>
    <row r="112" spans="6:11" x14ac:dyDescent="0.2">
      <c r="F112" s="75"/>
      <c r="K112" s="75"/>
    </row>
    <row r="113" spans="6:11" x14ac:dyDescent="0.2">
      <c r="F113" s="75"/>
      <c r="K113" s="75"/>
    </row>
    <row r="114" spans="6:11" x14ac:dyDescent="0.2">
      <c r="F114" s="75"/>
      <c r="K114" s="75"/>
    </row>
    <row r="115" spans="6:11" x14ac:dyDescent="0.2">
      <c r="F115" s="75"/>
      <c r="K115" s="75"/>
    </row>
    <row r="116" spans="6:11" x14ac:dyDescent="0.2">
      <c r="F116" s="75"/>
      <c r="K116" s="75"/>
    </row>
    <row r="117" spans="6:11" x14ac:dyDescent="0.2">
      <c r="F117" s="75"/>
      <c r="K117" s="75"/>
    </row>
    <row r="118" spans="6:11" x14ac:dyDescent="0.2">
      <c r="F118" s="75"/>
      <c r="K118" s="75"/>
    </row>
    <row r="119" spans="6:11" x14ac:dyDescent="0.2">
      <c r="F119" s="75"/>
      <c r="K119" s="75"/>
    </row>
    <row r="120" spans="6:11" x14ac:dyDescent="0.2">
      <c r="F120" s="75"/>
      <c r="K120" s="75"/>
    </row>
    <row r="121" spans="6:11" x14ac:dyDescent="0.2">
      <c r="F121" s="75"/>
      <c r="K121" s="75"/>
    </row>
    <row r="122" spans="6:11" x14ac:dyDescent="0.2">
      <c r="F122" s="75"/>
      <c r="K122" s="75"/>
    </row>
    <row r="123" spans="6:11" x14ac:dyDescent="0.2">
      <c r="F123" s="75"/>
      <c r="K123" s="75"/>
    </row>
    <row r="124" spans="6:11" x14ac:dyDescent="0.2">
      <c r="F124" s="75"/>
      <c r="K124" s="75"/>
    </row>
    <row r="125" spans="6:11" x14ac:dyDescent="0.2">
      <c r="F125" s="75"/>
      <c r="K125" s="75"/>
    </row>
    <row r="126" spans="6:11" x14ac:dyDescent="0.2">
      <c r="F126" s="75"/>
      <c r="K126" s="75"/>
    </row>
    <row r="127" spans="6:11" x14ac:dyDescent="0.2">
      <c r="F127" s="75"/>
      <c r="K127" s="75"/>
    </row>
    <row r="128" spans="6:11" x14ac:dyDescent="0.2">
      <c r="F128" s="75"/>
      <c r="K128" s="75"/>
    </row>
    <row r="129" spans="6:11" x14ac:dyDescent="0.2">
      <c r="F129" s="75"/>
      <c r="K129" s="75"/>
    </row>
    <row r="130" spans="6:11" x14ac:dyDescent="0.2">
      <c r="F130" s="75"/>
      <c r="K130" s="75"/>
    </row>
    <row r="131" spans="6:11" x14ac:dyDescent="0.2">
      <c r="F131" s="75"/>
      <c r="K131" s="75"/>
    </row>
    <row r="132" spans="6:11" x14ac:dyDescent="0.2">
      <c r="F132" s="75"/>
      <c r="K132" s="75"/>
    </row>
    <row r="133" spans="6:11" x14ac:dyDescent="0.2">
      <c r="F133" s="75"/>
      <c r="K133" s="75"/>
    </row>
    <row r="134" spans="6:11" x14ac:dyDescent="0.2">
      <c r="F134" s="75"/>
      <c r="K134" s="75"/>
    </row>
    <row r="135" spans="6:11" x14ac:dyDescent="0.2">
      <c r="F135" s="75"/>
      <c r="K135" s="75"/>
    </row>
    <row r="136" spans="6:11" x14ac:dyDescent="0.2">
      <c r="F136" s="75"/>
      <c r="K136" s="75"/>
    </row>
    <row r="137" spans="6:11" x14ac:dyDescent="0.2">
      <c r="F137" s="75"/>
      <c r="K137" s="75"/>
    </row>
    <row r="138" spans="6:11" x14ac:dyDescent="0.2">
      <c r="F138" s="75"/>
      <c r="K138" s="75"/>
    </row>
    <row r="139" spans="6:11" x14ac:dyDescent="0.2">
      <c r="F139" s="75"/>
      <c r="K139" s="75"/>
    </row>
    <row r="140" spans="6:11" x14ac:dyDescent="0.2">
      <c r="F140" s="75"/>
      <c r="K140" s="75"/>
    </row>
    <row r="141" spans="6:11" x14ac:dyDescent="0.2">
      <c r="F141" s="75"/>
      <c r="K141" s="75"/>
    </row>
    <row r="142" spans="6:11" x14ac:dyDescent="0.2">
      <c r="F142" s="75"/>
      <c r="K142" s="75"/>
    </row>
    <row r="143" spans="6:11" x14ac:dyDescent="0.2">
      <c r="F143" s="75"/>
      <c r="K143" s="75"/>
    </row>
    <row r="144" spans="6:11" x14ac:dyDescent="0.2">
      <c r="F144" s="75"/>
      <c r="K144" s="75"/>
    </row>
    <row r="145" spans="6:11" x14ac:dyDescent="0.2">
      <c r="F145" s="75"/>
      <c r="K145" s="75"/>
    </row>
    <row r="146" spans="6:11" x14ac:dyDescent="0.2">
      <c r="F146" s="75"/>
      <c r="K146" s="75"/>
    </row>
    <row r="147" spans="6:11" x14ac:dyDescent="0.2">
      <c r="F147" s="75"/>
      <c r="K147" s="75"/>
    </row>
    <row r="148" spans="6:11" x14ac:dyDescent="0.2">
      <c r="F148" s="75"/>
      <c r="K148" s="75"/>
    </row>
    <row r="149" spans="6:11" x14ac:dyDescent="0.2">
      <c r="F149" s="75"/>
      <c r="K149" s="75"/>
    </row>
    <row r="150" spans="6:11" x14ac:dyDescent="0.2">
      <c r="F150" s="75"/>
      <c r="K150" s="75"/>
    </row>
    <row r="151" spans="6:11" x14ac:dyDescent="0.2">
      <c r="F151" s="75"/>
      <c r="K151" s="75"/>
    </row>
    <row r="152" spans="6:11" x14ac:dyDescent="0.2">
      <c r="F152" s="75"/>
      <c r="K152" s="75"/>
    </row>
    <row r="153" spans="6:11" x14ac:dyDescent="0.2">
      <c r="F153" s="75"/>
      <c r="K153" s="75"/>
    </row>
    <row r="154" spans="6:11" x14ac:dyDescent="0.2">
      <c r="F154" s="75"/>
      <c r="K154" s="75"/>
    </row>
    <row r="155" spans="6:11" x14ac:dyDescent="0.2">
      <c r="F155" s="75"/>
      <c r="K155" s="75"/>
    </row>
    <row r="156" spans="6:11" x14ac:dyDescent="0.2">
      <c r="F156" s="75"/>
      <c r="K156" s="75"/>
    </row>
    <row r="157" spans="6:11" x14ac:dyDescent="0.2">
      <c r="F157" s="75"/>
      <c r="K157" s="75"/>
    </row>
    <row r="158" spans="6:11" x14ac:dyDescent="0.2">
      <c r="F158" s="75"/>
      <c r="K158" s="75"/>
    </row>
    <row r="159" spans="6:11" x14ac:dyDescent="0.2">
      <c r="F159" s="75"/>
      <c r="K159" s="75"/>
    </row>
    <row r="160" spans="6:11" x14ac:dyDescent="0.2">
      <c r="F160" s="75"/>
      <c r="K160" s="75"/>
    </row>
    <row r="161" spans="6:11" x14ac:dyDescent="0.2">
      <c r="F161" s="75"/>
      <c r="K161" s="75"/>
    </row>
    <row r="162" spans="6:11" x14ac:dyDescent="0.2">
      <c r="F162" s="75"/>
      <c r="K162" s="75"/>
    </row>
    <row r="163" spans="6:11" x14ac:dyDescent="0.2">
      <c r="F163" s="75"/>
      <c r="K163" s="75"/>
    </row>
    <row r="164" spans="6:11" x14ac:dyDescent="0.2">
      <c r="F164" s="75"/>
      <c r="K164" s="75"/>
    </row>
    <row r="165" spans="6:11" x14ac:dyDescent="0.2">
      <c r="F165" s="75"/>
      <c r="K165" s="75"/>
    </row>
    <row r="166" spans="6:11" x14ac:dyDescent="0.2">
      <c r="F166" s="75"/>
      <c r="K166" s="75"/>
    </row>
    <row r="167" spans="6:11" x14ac:dyDescent="0.2">
      <c r="F167" s="75"/>
      <c r="K167" s="75"/>
    </row>
    <row r="168" spans="6:11" x14ac:dyDescent="0.2">
      <c r="F168" s="75"/>
      <c r="K168" s="75"/>
    </row>
  </sheetData>
  <autoFilter ref="A3:M18">
    <sortState ref="A4:M19">
      <sortCondition ref="A3:A19"/>
    </sortState>
  </autoFilter>
  <mergeCells count="1">
    <mergeCell ref="A10:B10"/>
  </mergeCells>
  <pageMargins left="0.7" right="0.7" top="0.75" bottom="0.75" header="0.3" footer="0.3"/>
  <pageSetup paperSize="9" scale="57" orientation="landscape" r:id="rId1"/>
  <headerFooter>
    <oddHeader xml:space="preserve">&amp;L&amp;F - &amp;A
</oddHeader>
    <oddFooter>&amp;C&amp;P/&amp;N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280E48E807ED4AA4BA7BE40CA69573" ma:contentTypeVersion="14" ma:contentTypeDescription="Create a new document." ma:contentTypeScope="" ma:versionID="41ea01d1926dcfac1ce170f61d45a062">
  <xsd:schema xmlns:xsd="http://www.w3.org/2001/XMLSchema" xmlns:xs="http://www.w3.org/2001/XMLSchema" xmlns:p="http://schemas.microsoft.com/office/2006/metadata/properties" xmlns:ns1="http://schemas.microsoft.com/sharepoint/v3" xmlns:ns2="ef760887-92d3-413b-b11d-236601df688e" xmlns:ns3="e30f7a5d-8fa8-41c9-ac7a-9b097ed4b6af" targetNamespace="http://schemas.microsoft.com/office/2006/metadata/properties" ma:root="true" ma:fieldsID="0f615fc2b09bf667a7b594565d090f0d" ns1:_="" ns2:_="" ns3:_="">
    <xsd:import namespace="http://schemas.microsoft.com/sharepoint/v3"/>
    <xsd:import namespace="ef760887-92d3-413b-b11d-236601df688e"/>
    <xsd:import namespace="e30f7a5d-8fa8-41c9-ac7a-9b097ed4b6a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760887-92d3-413b-b11d-236601df68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e40df2b-c156-4e70-b773-96d34ab370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0f7a5d-8fa8-41c9-ac7a-9b097ed4b6a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49e4df2-fc7b-40ef-a90a-380ef4425123}" ma:internalName="TaxCatchAll" ma:showField="CatchAllData" ma:web="e30f7a5d-8fa8-41c9-ac7a-9b097ed4b6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6e40df2b-c156-4e70-b773-96d34ab3705a" ContentTypeId="0x010100BD08157E53159745B5B23790F58509580C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30f7a5d-8fa8-41c9-ac7a-9b097ed4b6af">
      <Value>31</Value>
      <Value>30</Value>
      <Value>29</Value>
      <Value>3</Value>
    </TaxCatchAll>
    <_ip_UnifiedCompliancePolicyUIAction xmlns="http://schemas.microsoft.com/sharepoint/v3" xsi:nil="true"/>
    <lcf76f155ced4ddcb4097134ff3c332f xmlns="ef760887-92d3-413b-b11d-236601df688e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361FA5C-ACD2-41FE-A974-204C1B67F780}"/>
</file>

<file path=customXml/itemProps2.xml><?xml version="1.0" encoding="utf-8"?>
<ds:datastoreItem xmlns:ds="http://schemas.openxmlformats.org/officeDocument/2006/customXml" ds:itemID="{6599DF50-9353-4B9E-8137-E9398947AC92}"/>
</file>

<file path=customXml/itemProps3.xml><?xml version="1.0" encoding="utf-8"?>
<ds:datastoreItem xmlns:ds="http://schemas.openxmlformats.org/officeDocument/2006/customXml" ds:itemID="{6FF784A3-09B5-411A-8BC0-3DAAE72C043F}"/>
</file>

<file path=customXml/itemProps4.xml><?xml version="1.0" encoding="utf-8"?>
<ds:datastoreItem xmlns:ds="http://schemas.openxmlformats.org/officeDocument/2006/customXml" ds:itemID="{1013ADB0-2672-4E33-9AEF-EFB87BCE6D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App F.1.1.2 - HMRC stats</vt:lpstr>
      <vt:lpstr>App F.1.1.3 - BoE_MYR to GBP</vt:lpstr>
      <vt:lpstr>App F.1.1.3 - BoE_USD to GBP</vt:lpstr>
      <vt:lpstr>App F.1.1.3 - BoE_EUR to GBP</vt:lpstr>
      <vt:lpstr>App F.1.1.9 - CNV Malaysia</vt:lpstr>
      <vt:lpstr>App F.1.1.9 - AD calculations</vt:lpstr>
      <vt:lpstr> App F.1.2 - CN prices</vt:lpstr>
      <vt:lpstr>'App F.1.1.9 - CNV Malaysia'!Print_Area</vt:lpstr>
    </vt:vector>
  </TitlesOfParts>
  <Company>Fieldfisher LLP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Kristiyana Drandarova</dc:creator>
  <cp:lastModifiedBy>Kristiyana Drandarova</cp:lastModifiedBy>
  <dcterms:created xsi:type="dcterms:W3CDTF">2021-04-26T16:06:51Z</dcterms:created>
  <dcterms:modified xsi:type="dcterms:W3CDTF">2021-08-03T14:18:12Z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0x010100C9280E48E807ED4AA4BA7BE40CA69573</vt:lpwstr>
  </property>
  <property fmtid="{D5CDD505-2E9C-101B-9397-08002B2CF9AE}" pid="3" name="CaseProduct">
    <vt:lpwstr>3;#Glass Fibres|fe2acfb5-5dbf-449c-89c4-54af06a79cbc</vt:lpwstr>
  </property>
  <property fmtid="{D5CDD505-2E9C-101B-9397-08002B2CF9AE}" pid="4" name="CaseCountry">
    <vt:lpwstr>31;#China|450f57c4-d239-451b-a905-81825d5a728d</vt:lpwstr>
  </property>
  <property fmtid="{D5CDD505-2E9C-101B-9397-08002B2CF9AE}" pid="5" name="CaseType">
    <vt:lpwstr>30;#Transition Anti-Dumping Review|56eec00b-c93f-447c-870b-d62b9d7130e2</vt:lpwstr>
  </property>
  <property fmtid="{D5CDD505-2E9C-101B-9397-08002B2CF9AE}" pid="6" name="RelatedCountry">
    <vt:lpwstr/>
  </property>
  <property fmtid="{D5CDD505-2E9C-101B-9397-08002B2CF9AE}" pid="7" name="DocumentType">
    <vt:lpwstr>29;#Questionnaire Responses|a11099c8-50e1-4006-a173-c0afb1013b55</vt:lpwstr>
  </property>
  <property fmtid="{D5CDD505-2E9C-101B-9397-08002B2CF9AE}" pid="8" name="_docset_NoMedatataSyncRequired">
    <vt:lpwstr>False</vt:lpwstr>
  </property>
</Properties>
</file>